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pivotTables/pivotTable4.xml" ContentType="application/vnd.openxmlformats-officedocument.spreadsheetml.pivotTable+xml"/>
  <Override PartName="/xl/tables/table2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userName="LEFETZ Guillaume" reservationPassword="CE63"/>
  <workbookPr/>
  <mc:AlternateContent xmlns:mc="http://schemas.openxmlformats.org/markup-compatibility/2006">
    <mc:Choice Requires="x15">
      <x15ac:absPath xmlns:x15ac="http://schemas.microsoft.com/office/spreadsheetml/2010/11/ac" url="D:\DATAS\documents\EPSI\ipeda\documents de travail\01 - analyse\"/>
    </mc:Choice>
  </mc:AlternateContent>
  <bookViews>
    <workbookView xWindow="0" yWindow="0" windowWidth="15360" windowHeight="8055" tabRatio="845" activeTab="1"/>
  </bookViews>
  <sheets>
    <sheet name="planification" sheetId="13" r:id="rId1"/>
    <sheet name="planification2" sheetId="18" r:id="rId2"/>
    <sheet name="data" sheetId="1" r:id="rId3"/>
    <sheet name="dispos" sheetId="12" r:id="rId4"/>
    <sheet name="intervenants" sheetId="2" r:id="rId5"/>
    <sheet name="volumes" sheetId="15" r:id="rId6"/>
    <sheet name="vol totaux" sheetId="23" r:id="rId7"/>
    <sheet name="prospects" sheetId="4" r:id="rId8"/>
    <sheet name="gantt" sheetId="11" r:id="rId9"/>
    <sheet name="modules" sheetId="14" r:id="rId10"/>
    <sheet name="param" sheetId="10" r:id="rId11"/>
    <sheet name="planif vierge" sheetId="17" r:id="rId12"/>
    <sheet name="liste profs" sheetId="19" r:id="rId13"/>
    <sheet name="Feuil1" sheetId="20" r:id="rId14"/>
    <sheet name="communication" sheetId="21" r:id="rId15"/>
    <sheet name="temp" sheetId="22" r:id="rId16"/>
  </sheets>
  <definedNames>
    <definedName name="_xlnm._FilterDatabase" localSheetId="2" hidden="1">data!$F$228:$Q$329</definedName>
    <definedName name="_xlnm._FilterDatabase" localSheetId="3" hidden="1">dispos!$A$1:$AN$335</definedName>
    <definedName name="_xlnm._FilterDatabase" localSheetId="15" hidden="1">temp!$A$1:$H$55</definedName>
    <definedName name="B1_code" localSheetId="11">Tableau12[b1_code]</definedName>
    <definedName name="B1_code" localSheetId="1">Tableau12[b1_code]</definedName>
    <definedName name="B1_code" localSheetId="6">Tableau12[b1_code]</definedName>
    <definedName name="B1_code">Tableau12[b1_code]</definedName>
    <definedName name="B1_intervenant" localSheetId="11">Tableau12[b1_intervenant]</definedName>
    <definedName name="B1_intervenant" localSheetId="1">Tableau12[b1_intervenant]</definedName>
    <definedName name="B1_intervenant" localSheetId="6">Tableau12[b1_intervenant]</definedName>
    <definedName name="B1_intervenant">Tableau12[b1_intervenant]</definedName>
    <definedName name="B1_libelle" localSheetId="11">Tableau12[b1_libelle]</definedName>
    <definedName name="B1_libelle" localSheetId="1">Tableau12[b1_libelle]</definedName>
    <definedName name="B1_libelle" localSheetId="6">Tableau12[b1_libelle]</definedName>
    <definedName name="B1_libelle">Tableau12[b1_libelle]</definedName>
    <definedName name="B1_specialite" localSheetId="6">Tableau21[specialite_b1]</definedName>
    <definedName name="B1_specialite">Tableau21[specialite_b1]</definedName>
    <definedName name="B2_code" localSheetId="11">Tableau13[b2_code]</definedName>
    <definedName name="B2_code" localSheetId="1">Tableau13[b2_code]</definedName>
    <definedName name="B2_code" localSheetId="6">Tableau13[b2_code]</definedName>
    <definedName name="B2_code">Tableau13[b2_code]</definedName>
    <definedName name="B2_libelle" localSheetId="11">Tableau13[b2_libelle]</definedName>
    <definedName name="B2_libelle" localSheetId="1">Tableau13[b2_libelle]</definedName>
    <definedName name="B2_libelle" localSheetId="6">Tableau13[b2_libelle]</definedName>
    <definedName name="B2_libelle">Tableau13[b2_libelle]</definedName>
    <definedName name="B2_specialite" localSheetId="6">Tableau22[specialite_b2]</definedName>
    <definedName name="B2_specialite">Tableau22[specialite_b2]</definedName>
    <definedName name="B3_code" localSheetId="11">Tableau14[b3_code]</definedName>
    <definedName name="B3_code" localSheetId="1">Tableau14[b3_code]</definedName>
    <definedName name="B3_code" localSheetId="6">Tableau14[b3_code]</definedName>
    <definedName name="B3_code">Tableau14[b3_code]</definedName>
    <definedName name="B3_libelle" localSheetId="11">Tableau14[b3_libelle]</definedName>
    <definedName name="B3_libelle" localSheetId="1">Tableau14[b3_libelle]</definedName>
    <definedName name="B3_libelle" localSheetId="6">Tableau14[b3_libelle]</definedName>
    <definedName name="B3_libelle">Tableau14[b3_libelle]</definedName>
    <definedName name="B3_specialite" localSheetId="6">Tableau7[specialite_b3]</definedName>
    <definedName name="B3_specialite">Tableau7[specialite_b3]</definedName>
    <definedName name="groupe" localSheetId="11">Tableau9[groupe]</definedName>
    <definedName name="groupe" localSheetId="1">Tableau9[groupe]</definedName>
    <definedName name="groupe" localSheetId="6">Tableau9[groupe]</definedName>
    <definedName name="groupe">Tableau9[groupe]</definedName>
    <definedName name="heure" localSheetId="11">Tableau2[heure]</definedName>
    <definedName name="heure" localSheetId="1">Tableau2[heure]</definedName>
    <definedName name="heure" localSheetId="6">Tableau2[heure]</definedName>
    <definedName name="heure">Tableau2[heure]</definedName>
    <definedName name="I4_code" localSheetId="11">Tableau15[i4_code]</definedName>
    <definedName name="I4_code" localSheetId="1">Tableau15[i4_code]</definedName>
    <definedName name="I4_code" localSheetId="6">Tableau15[i4_code]</definedName>
    <definedName name="I4_code">Tableau15[i4_code]</definedName>
    <definedName name="I4_libelle" localSheetId="11">Tableau15[i4_libelle]</definedName>
    <definedName name="I4_libelle" localSheetId="1">Tableau15[i4_libelle]</definedName>
    <definedName name="I4_libelle" localSheetId="6">Tableau15[i4_libelle]</definedName>
    <definedName name="I4_libelle">Tableau15[i4_libelle]</definedName>
    <definedName name="I4_specialite" localSheetId="6">Tableau712[specialite_i4]</definedName>
    <definedName name="I4_specialite">Tableau712[specialite_i4]</definedName>
    <definedName name="I5_code" localSheetId="6">Tableau16[i5_code]</definedName>
    <definedName name="I5_code">Tableau16[i5_code]</definedName>
    <definedName name="I5_concat" localSheetId="6">Tableau16[i5_concat]</definedName>
    <definedName name="I5_concat">Tableau16[i5_concat]</definedName>
    <definedName name="I5_libelle" localSheetId="11">Tableau16[i5_libelle]</definedName>
    <definedName name="I5_libelle" localSheetId="1">Tableau16[i5_libelle]</definedName>
    <definedName name="I5_libelle" localSheetId="6">Tableau16[i5_libelle]</definedName>
    <definedName name="I5_libelle">Tableau16[i5_libelle]</definedName>
    <definedName name="I5_specialite" localSheetId="6">Tableau721[specialite_i5]</definedName>
    <definedName name="I5_specialite">Tableau721[specialite_i5]</definedName>
    <definedName name="_xlnm.Print_Titles" localSheetId="3">dispos!$1:$1</definedName>
    <definedName name="intervenant" localSheetId="11">Tableau8[intervenant]</definedName>
    <definedName name="intervenant" localSheetId="1">Tableau8[intervenant]</definedName>
    <definedName name="intervenant" localSheetId="6">Tableau8[intervenant]</definedName>
    <definedName name="intervenant">Tableau8[intervenant]</definedName>
    <definedName name="module">data!$P$2:$P$228</definedName>
    <definedName name="ouinon" localSheetId="11">Tableau19[ouinon]</definedName>
    <definedName name="ouinon" localSheetId="1">Tableau19[ouinon]</definedName>
    <definedName name="ouinon" localSheetId="6">Tableau19[ouinon]</definedName>
    <definedName name="ouinon">Tableau19[ouinon]</definedName>
    <definedName name="plage2" localSheetId="11">Tableau1[plage2]</definedName>
    <definedName name="plage2" localSheetId="1">Tableau1[plage2]</definedName>
    <definedName name="plage2" localSheetId="6">Tableau1[plage2]</definedName>
    <definedName name="plage2">Tableau1[plage2]</definedName>
    <definedName name="salle" localSheetId="11">Tableau5[salle]</definedName>
    <definedName name="salle" localSheetId="1">Tableau5[salle]</definedName>
    <definedName name="salle" localSheetId="6">Tableau5[salle]</definedName>
    <definedName name="salle">Tableau5[salle]</definedName>
    <definedName name="udev_cpro_code" localSheetId="11">Tableau18[udev_cpro_code]</definedName>
    <definedName name="udev_cpro_code" localSheetId="1">Tableau18[udev_cpro_code]</definedName>
    <definedName name="udev_cpro_code" localSheetId="6">Tableau18[udev_cpro_code]</definedName>
    <definedName name="udev_cpro_code">Tableau18[udev_cpro_code]</definedName>
    <definedName name="udev_cpro_libelle" localSheetId="11">Tableau18[udev_cpro_libelle]</definedName>
    <definedName name="udev_cpro_libelle" localSheetId="1">Tableau18[udev_cpro_libelle]</definedName>
    <definedName name="udev_cpro_libelle" localSheetId="6">Tableau18[udev_cpro_libelle]</definedName>
    <definedName name="udev_cpro_libelle">Tableau18[udev_cpro_libelle]</definedName>
    <definedName name="udev_poei_code" localSheetId="11">Tableau17[udev_poei_code]</definedName>
    <definedName name="udev_poei_code" localSheetId="1">Tableau17[udev_poei_code]</definedName>
    <definedName name="udev_poei_code" localSheetId="6">Tableau17[udev_poei_code]</definedName>
    <definedName name="udev_poei_code">Tableau17[udev_poei_code]</definedName>
    <definedName name="udev_poei_libelle" localSheetId="11">Tableau17[udev_poei_libelle]</definedName>
    <definedName name="udev_poei_libelle" localSheetId="1">Tableau17[udev_poei_libelle]</definedName>
    <definedName name="udev_poei_libelle" localSheetId="6">Tableau17[udev_poei_libelle]</definedName>
    <definedName name="udev_poei_libelle">Tableau17[udev_poei_libelle]</definedName>
    <definedName name="_xlnm.Print_Area" localSheetId="2">data!$A$1:$P$176</definedName>
    <definedName name="_xlnm.Print_Area" localSheetId="3">dispos!$A$1:$V$334</definedName>
    <definedName name="_xlnm.Print_Area" localSheetId="13">Feuil1!#REF!</definedName>
    <definedName name="_xlnm.Print_Area" localSheetId="4">intervenants!$A$5:$A$71</definedName>
    <definedName name="_xlnm.Print_Area" localSheetId="9">Tableau18[[#All],[udev_cpro_concat]:[udev_cpro_intervenant]]</definedName>
    <definedName name="_xlnm.Print_Area" localSheetId="1">planification2!$A$1:$L$3094</definedName>
    <definedName name="_xlnm.Print_Area" localSheetId="6">'vol totaux'!$A$20:$B$35</definedName>
    <definedName name="_xlnm.Print_Area" localSheetId="5">volumes!$A$132:$B$155</definedName>
  </definedNames>
  <calcPr calcId="152511"/>
  <pivotCaches>
    <pivotCache cacheId="0" r:id="rId17"/>
    <pivotCache cacheId="1" r:id="rId18"/>
  </pivotCaches>
</workbook>
</file>

<file path=xl/calcChain.xml><?xml version="1.0" encoding="utf-8"?>
<calcChain xmlns="http://schemas.openxmlformats.org/spreadsheetml/2006/main">
  <c r="B2657" i="18" l="1"/>
  <c r="D2657" i="18"/>
  <c r="G2657" i="18"/>
  <c r="H2657" i="18"/>
  <c r="M55" i="14" l="1"/>
  <c r="B3774" i="18" l="1"/>
  <c r="D3774" i="18"/>
  <c r="G3774" i="18"/>
  <c r="H3774" i="18"/>
  <c r="C51" i="14" l="1"/>
  <c r="H61" i="14"/>
  <c r="H60" i="14"/>
  <c r="B4739" i="18" l="1"/>
  <c r="D4739" i="18"/>
  <c r="G4739" i="18"/>
  <c r="H4739" i="18"/>
  <c r="B4671" i="18"/>
  <c r="D4671" i="18"/>
  <c r="G4671" i="18"/>
  <c r="H4671" i="18"/>
  <c r="B1772" i="18"/>
  <c r="D1772" i="18"/>
  <c r="G1772" i="18"/>
  <c r="H1772" i="18"/>
  <c r="B1771" i="18"/>
  <c r="D1771" i="18"/>
  <c r="G1771" i="18"/>
  <c r="H1771" i="18"/>
  <c r="B3049" i="18" l="1"/>
  <c r="D3049" i="18"/>
  <c r="G3049" i="18"/>
  <c r="H3049" i="18"/>
  <c r="B3032" i="18"/>
  <c r="D3032" i="18"/>
  <c r="G3032" i="18"/>
  <c r="H3032" i="18"/>
  <c r="B2830" i="18"/>
  <c r="D2830" i="18"/>
  <c r="G2830" i="18"/>
  <c r="H2830" i="18"/>
  <c r="B2828" i="18"/>
  <c r="D2828" i="18"/>
  <c r="G2828" i="18"/>
  <c r="H2828" i="18"/>
  <c r="B2829" i="18"/>
  <c r="D2829" i="18"/>
  <c r="G2829" i="18"/>
  <c r="H2829" i="18"/>
  <c r="B2748" i="18"/>
  <c r="D2748" i="18"/>
  <c r="G2748" i="18"/>
  <c r="H2748" i="18"/>
  <c r="B2749" i="18"/>
  <c r="D2749" i="18"/>
  <c r="G2749" i="18"/>
  <c r="H2749" i="18"/>
  <c r="B2252" i="18"/>
  <c r="D2252" i="18"/>
  <c r="G2252" i="18"/>
  <c r="H2252" i="18"/>
  <c r="B2253" i="18"/>
  <c r="D2253" i="18"/>
  <c r="G2253" i="18"/>
  <c r="H2253" i="18"/>
  <c r="B2254" i="18"/>
  <c r="D2254" i="18"/>
  <c r="G2254" i="18"/>
  <c r="H2254" i="18"/>
  <c r="B1810" i="18"/>
  <c r="D1810" i="18"/>
  <c r="G1810" i="18"/>
  <c r="H1810" i="18"/>
  <c r="B1811" i="18"/>
  <c r="D1811" i="18"/>
  <c r="G1811" i="18"/>
  <c r="H1811" i="18"/>
  <c r="B1782" i="18"/>
  <c r="D1782" i="18"/>
  <c r="G1782" i="18"/>
  <c r="H1782" i="18"/>
  <c r="B1781" i="18"/>
  <c r="D1781" i="18"/>
  <c r="G1781" i="18"/>
  <c r="H1781" i="18"/>
  <c r="B1783" i="18"/>
  <c r="D1783" i="18"/>
  <c r="G1783" i="18"/>
  <c r="H1783" i="18"/>
  <c r="M54" i="14" l="1"/>
  <c r="M53" i="14"/>
  <c r="M52" i="14"/>
  <c r="M51" i="14"/>
  <c r="B5224" i="18" l="1"/>
  <c r="D5224" i="18"/>
  <c r="G5224" i="18"/>
  <c r="H5224" i="18"/>
  <c r="B2915" i="18"/>
  <c r="D2915" i="18"/>
  <c r="G2915" i="18"/>
  <c r="H2915" i="18"/>
  <c r="H59" i="14" l="1"/>
  <c r="B3060" i="18" l="1"/>
  <c r="D3060" i="18"/>
  <c r="G3060" i="18"/>
  <c r="H3060" i="18"/>
  <c r="B3021" i="18"/>
  <c r="B3031" i="18"/>
  <c r="D3021" i="18"/>
  <c r="D3031" i="18"/>
  <c r="G3021" i="18"/>
  <c r="G3031" i="18"/>
  <c r="H3021" i="18"/>
  <c r="H3031" i="18"/>
  <c r="B2999" i="18"/>
  <c r="B3009" i="18"/>
  <c r="D2999" i="18"/>
  <c r="D3009" i="18"/>
  <c r="G2999" i="18"/>
  <c r="G3009" i="18"/>
  <c r="H2999" i="18"/>
  <c r="H3009" i="18"/>
  <c r="B2789" i="18"/>
  <c r="B2799" i="18"/>
  <c r="D2789" i="18"/>
  <c r="D2799" i="18"/>
  <c r="G2789" i="18"/>
  <c r="G2799" i="18"/>
  <c r="H2789" i="18"/>
  <c r="H2799" i="18"/>
  <c r="B2779" i="18"/>
  <c r="D2779" i="18"/>
  <c r="G2779" i="18"/>
  <c r="H2779" i="18"/>
  <c r="B2747" i="18"/>
  <c r="B2759" i="18"/>
  <c r="D2747" i="18"/>
  <c r="D2759" i="18"/>
  <c r="G2747" i="18"/>
  <c r="G2759" i="18"/>
  <c r="H2747" i="18"/>
  <c r="H2759" i="18"/>
  <c r="B3372" i="18" l="1"/>
  <c r="D3372" i="18"/>
  <c r="G3372" i="18"/>
  <c r="H3372" i="18"/>
  <c r="H58" i="14"/>
  <c r="M50" i="14"/>
  <c r="C50" i="14" l="1"/>
  <c r="B1329" i="18" l="1"/>
  <c r="D1329" i="18"/>
  <c r="G1329" i="18"/>
  <c r="H1329" i="18"/>
  <c r="H57" i="14"/>
  <c r="B1414" i="18"/>
  <c r="D1414" i="18"/>
  <c r="G1414" i="18"/>
  <c r="H1414" i="18"/>
  <c r="H56" i="14"/>
  <c r="AB26" i="14" l="1"/>
  <c r="R48" i="14" l="1"/>
  <c r="R47" i="14"/>
  <c r="B4462" i="18" l="1"/>
  <c r="D4462" i="18"/>
  <c r="G4462" i="18"/>
  <c r="H4462" i="18"/>
  <c r="B1755" i="18"/>
  <c r="D1755" i="18"/>
  <c r="G1755" i="18"/>
  <c r="H1755" i="18"/>
  <c r="B1360" i="18" l="1"/>
  <c r="D1360" i="18"/>
  <c r="G1360" i="18"/>
  <c r="H1360" i="18"/>
  <c r="B1349" i="18"/>
  <c r="D1349" i="18"/>
  <c r="G1349" i="18"/>
  <c r="H1349" i="18"/>
  <c r="B4736" i="18"/>
  <c r="D4736" i="18"/>
  <c r="G4736" i="18"/>
  <c r="H4736" i="18"/>
  <c r="H55" i="14"/>
  <c r="H54" i="14"/>
  <c r="H53" i="14"/>
  <c r="H52" i="14"/>
  <c r="H51" i="14"/>
  <c r="H50" i="14"/>
  <c r="B2515" i="18"/>
  <c r="D2515" i="18"/>
  <c r="G2515" i="18"/>
  <c r="H2515" i="18"/>
  <c r="W50" i="14"/>
  <c r="B2809" i="18" l="1"/>
  <c r="D2809" i="18"/>
  <c r="G2809" i="18"/>
  <c r="H2809" i="18"/>
  <c r="B2549" i="18"/>
  <c r="B2555" i="18"/>
  <c r="D2549" i="18"/>
  <c r="D2555" i="18"/>
  <c r="G2549" i="18"/>
  <c r="G2555" i="18"/>
  <c r="H2549" i="18"/>
  <c r="H2555" i="18"/>
  <c r="B2520" i="18"/>
  <c r="D2520" i="18"/>
  <c r="G2520" i="18"/>
  <c r="H2520" i="18"/>
  <c r="B1146" i="18"/>
  <c r="B1151" i="18"/>
  <c r="B1160" i="18"/>
  <c r="B1169" i="18"/>
  <c r="B1180" i="18"/>
  <c r="D1146" i="18"/>
  <c r="D1151" i="18"/>
  <c r="D1160" i="18"/>
  <c r="D1169" i="18"/>
  <c r="D1180" i="18"/>
  <c r="G1146" i="18"/>
  <c r="G1151" i="18"/>
  <c r="G1160" i="18"/>
  <c r="G1169" i="18"/>
  <c r="G1180" i="18"/>
  <c r="H1146" i="18"/>
  <c r="H1151" i="18"/>
  <c r="H1160" i="18"/>
  <c r="H1169" i="18"/>
  <c r="H1180" i="18"/>
  <c r="Q176" i="1" l="1"/>
  <c r="B3070" i="18" l="1"/>
  <c r="D3070" i="18"/>
  <c r="G3070" i="18"/>
  <c r="H3070" i="18"/>
  <c r="B3069" i="18"/>
  <c r="D3069" i="18"/>
  <c r="G3069" i="18"/>
  <c r="H3069" i="18"/>
  <c r="B3071" i="18"/>
  <c r="D3071" i="18"/>
  <c r="G3071" i="18"/>
  <c r="H3071" i="18"/>
  <c r="B2509" i="18"/>
  <c r="D2509" i="18"/>
  <c r="G2509" i="18"/>
  <c r="H2509" i="18"/>
  <c r="B1548" i="18"/>
  <c r="D1548" i="18"/>
  <c r="G1548" i="18"/>
  <c r="H1548" i="18"/>
  <c r="W49" i="14"/>
  <c r="B2840" i="18"/>
  <c r="D2840" i="18"/>
  <c r="G2840" i="18"/>
  <c r="H2840" i="18"/>
  <c r="D9" i="23"/>
  <c r="B3725" i="18" l="1"/>
  <c r="D3725" i="18"/>
  <c r="G3725" i="18"/>
  <c r="H3725" i="18"/>
  <c r="B3019" i="18"/>
  <c r="D3019" i="18"/>
  <c r="G3019" i="18"/>
  <c r="H3019" i="18"/>
  <c r="B1890" i="18"/>
  <c r="D1890" i="18"/>
  <c r="G1890" i="18"/>
  <c r="H1890" i="18"/>
  <c r="B1899" i="18"/>
  <c r="D1899" i="18"/>
  <c r="G1899" i="18"/>
  <c r="H1899" i="18"/>
  <c r="B3059" i="18" l="1"/>
  <c r="D3059" i="18"/>
  <c r="G3059" i="18"/>
  <c r="H3059" i="18"/>
  <c r="B3020" i="18"/>
  <c r="B3022" i="18"/>
  <c r="D3020" i="18"/>
  <c r="D3022" i="18"/>
  <c r="G3020" i="18"/>
  <c r="G3022" i="18"/>
  <c r="H3020" i="18"/>
  <c r="H3022" i="18"/>
  <c r="B2998" i="18"/>
  <c r="B3000" i="18"/>
  <c r="D2998" i="18"/>
  <c r="D3000" i="18"/>
  <c r="G2998" i="18"/>
  <c r="G3000" i="18"/>
  <c r="H2998" i="18"/>
  <c r="H3000" i="18"/>
  <c r="Q154" i="1"/>
  <c r="B1468" i="18" l="1"/>
  <c r="D1468" i="18"/>
  <c r="G1468" i="18"/>
  <c r="H1468" i="18"/>
  <c r="B4936" i="18"/>
  <c r="D4936" i="18"/>
  <c r="G4936" i="18"/>
  <c r="H4936" i="18"/>
  <c r="B1584" i="18" l="1"/>
  <c r="D1584" i="18"/>
  <c r="G1584" i="18"/>
  <c r="H1584" i="18"/>
  <c r="B2388" i="18" l="1"/>
  <c r="D2388" i="18"/>
  <c r="G2388" i="18"/>
  <c r="H2388" i="18"/>
  <c r="B1912" i="18" l="1"/>
  <c r="D1912" i="18"/>
  <c r="G1912" i="18"/>
  <c r="H1912" i="18"/>
  <c r="B5277" i="18"/>
  <c r="B5284" i="18"/>
  <c r="D5277" i="18"/>
  <c r="D5284" i="18"/>
  <c r="G5277" i="18"/>
  <c r="G5284" i="18"/>
  <c r="H5277" i="18"/>
  <c r="H5284" i="18"/>
  <c r="B5259" i="18"/>
  <c r="B5266" i="18"/>
  <c r="D5259" i="18"/>
  <c r="D5266" i="18"/>
  <c r="G5259" i="18"/>
  <c r="G5266" i="18"/>
  <c r="H5259" i="18"/>
  <c r="H5266" i="18"/>
  <c r="B5357" i="18"/>
  <c r="D5357" i="18"/>
  <c r="G5357" i="18"/>
  <c r="H5357" i="18"/>
  <c r="B3008" i="18"/>
  <c r="D3008" i="18"/>
  <c r="G3008" i="18"/>
  <c r="H3008" i="18"/>
  <c r="B2484" i="18" l="1"/>
  <c r="B2489" i="18"/>
  <c r="D2484" i="18"/>
  <c r="D2489" i="18"/>
  <c r="G2484" i="18"/>
  <c r="G2489" i="18"/>
  <c r="H2484" i="18"/>
  <c r="H2489" i="18"/>
  <c r="B2256" i="18"/>
  <c r="D2256" i="18"/>
  <c r="G2256" i="18"/>
  <c r="H2256" i="18"/>
  <c r="B2227" i="18"/>
  <c r="B2232" i="18"/>
  <c r="D2227" i="18"/>
  <c r="D2232" i="18"/>
  <c r="G2227" i="18"/>
  <c r="G2232" i="18"/>
  <c r="H2227" i="18"/>
  <c r="H2232" i="18"/>
  <c r="B1805" i="18"/>
  <c r="B1812" i="18"/>
  <c r="D1805" i="18"/>
  <c r="D1812" i="18"/>
  <c r="G1805" i="18"/>
  <c r="G1812" i="18"/>
  <c r="H1805" i="18"/>
  <c r="H1812" i="18"/>
  <c r="B1585" i="18"/>
  <c r="D1585" i="18"/>
  <c r="G1585" i="18"/>
  <c r="H1585" i="18"/>
  <c r="B1297" i="18" l="1"/>
  <c r="D1297" i="18"/>
  <c r="G1297" i="18"/>
  <c r="H1297" i="18"/>
  <c r="B1478" i="18"/>
  <c r="D1478" i="18"/>
  <c r="G1478" i="18"/>
  <c r="H1478" i="18"/>
  <c r="B4713" i="18"/>
  <c r="D4713" i="18"/>
  <c r="G4713" i="18"/>
  <c r="H4713" i="18"/>
  <c r="B866" i="18"/>
  <c r="D866" i="18"/>
  <c r="G866" i="18"/>
  <c r="H866" i="18"/>
  <c r="B834" i="18"/>
  <c r="D834" i="18"/>
  <c r="G834" i="18"/>
  <c r="H834" i="18"/>
  <c r="B5907" i="18" l="1"/>
  <c r="B5908" i="18"/>
  <c r="B5909" i="18"/>
  <c r="B5910" i="18"/>
  <c r="B5911" i="18"/>
  <c r="B5912" i="18"/>
  <c r="B5913" i="18"/>
  <c r="B5914" i="18"/>
  <c r="B5915" i="18"/>
  <c r="B5916" i="18"/>
  <c r="B5917" i="18"/>
  <c r="B5918" i="18"/>
  <c r="B5919" i="18"/>
  <c r="B5920" i="18"/>
  <c r="B5921" i="18"/>
  <c r="B5922" i="18"/>
  <c r="B5923" i="18"/>
  <c r="B5924" i="18"/>
  <c r="B5925" i="18"/>
  <c r="B5926" i="18"/>
  <c r="B5927" i="18"/>
  <c r="B5928" i="18"/>
  <c r="B5929" i="18"/>
  <c r="B5930" i="18"/>
  <c r="B5931" i="18"/>
  <c r="B5932" i="18"/>
  <c r="B5933" i="18"/>
  <c r="B5934" i="18"/>
  <c r="B5935" i="18"/>
  <c r="B5936" i="18"/>
  <c r="B5937" i="18"/>
  <c r="B5938" i="18"/>
  <c r="B5939" i="18"/>
  <c r="B5940" i="18"/>
  <c r="B5941" i="18"/>
  <c r="B5942" i="18"/>
  <c r="B5943" i="18"/>
  <c r="B5944" i="18"/>
  <c r="B5945" i="18"/>
  <c r="B5946" i="18"/>
  <c r="B5947" i="18"/>
  <c r="B5948" i="18"/>
  <c r="B5949" i="18"/>
  <c r="B5950" i="18"/>
  <c r="B5951" i="18"/>
  <c r="B5952" i="18"/>
  <c r="B5953" i="18"/>
  <c r="B5954" i="18"/>
  <c r="B5955" i="18"/>
  <c r="B5956" i="18"/>
  <c r="B5957" i="18"/>
  <c r="B5958" i="18"/>
  <c r="B5959" i="18"/>
  <c r="B5960" i="18"/>
  <c r="B5961" i="18"/>
  <c r="B5962" i="18"/>
  <c r="B5963" i="18"/>
  <c r="B5964" i="18"/>
  <c r="B5965" i="18"/>
  <c r="B5966" i="18"/>
  <c r="B5967" i="18"/>
  <c r="B5968" i="18"/>
  <c r="B5969" i="18"/>
  <c r="B5970" i="18"/>
  <c r="B5971" i="18"/>
  <c r="B5972" i="18"/>
  <c r="B5973" i="18"/>
  <c r="B5974" i="18"/>
  <c r="B5975" i="18"/>
  <c r="B5976" i="18"/>
  <c r="B5977" i="18"/>
  <c r="B5978" i="18"/>
  <c r="B5979" i="18"/>
  <c r="B5980" i="18"/>
  <c r="B5981" i="18"/>
  <c r="B5982" i="18"/>
  <c r="B5983" i="18"/>
  <c r="B5984" i="18"/>
  <c r="B5985" i="18"/>
  <c r="B5986" i="18"/>
  <c r="B5987" i="18"/>
  <c r="B5988" i="18"/>
  <c r="B5989" i="18"/>
  <c r="B5990" i="18"/>
  <c r="B5991" i="18"/>
  <c r="B5992" i="18"/>
  <c r="B5993" i="18"/>
  <c r="B5994" i="18"/>
  <c r="B5995" i="18"/>
  <c r="B5996" i="18"/>
  <c r="B5997" i="18"/>
  <c r="B5998" i="18"/>
  <c r="B5999" i="18"/>
  <c r="B6000" i="18"/>
  <c r="B6001" i="18"/>
  <c r="B6002" i="18"/>
  <c r="B6003" i="18"/>
  <c r="B6004" i="18"/>
  <c r="B6005" i="18"/>
  <c r="B6006" i="18"/>
  <c r="B6007" i="18"/>
  <c r="B6008" i="18"/>
  <c r="B6009" i="18"/>
  <c r="B6010" i="18"/>
  <c r="B6011" i="18"/>
  <c r="B6012" i="18"/>
  <c r="B6013" i="18"/>
  <c r="B6014" i="18"/>
  <c r="B6015" i="18"/>
  <c r="B6016" i="18"/>
  <c r="B6017" i="18"/>
  <c r="B6018" i="18"/>
  <c r="B6019" i="18"/>
  <c r="B6020" i="18"/>
  <c r="B6021" i="18"/>
  <c r="B6022" i="18"/>
  <c r="B6023" i="18"/>
  <c r="B6024" i="18"/>
  <c r="B6025" i="18"/>
  <c r="B6026" i="18"/>
  <c r="B6027" i="18"/>
  <c r="B6028" i="18"/>
  <c r="B6029" i="18"/>
  <c r="B6030" i="18"/>
  <c r="B6031" i="18"/>
  <c r="B6032" i="18"/>
  <c r="B6033" i="18"/>
  <c r="B6034" i="18"/>
  <c r="B6035" i="18"/>
  <c r="B6036" i="18"/>
  <c r="B6037" i="18"/>
  <c r="B6038" i="18"/>
  <c r="B6039" i="18"/>
  <c r="B6040" i="18"/>
  <c r="B6041" i="18"/>
  <c r="B6042" i="18"/>
  <c r="B6043" i="18"/>
  <c r="B6044" i="18"/>
  <c r="B6045" i="18"/>
  <c r="B6046" i="18"/>
  <c r="B6047" i="18"/>
  <c r="B6048" i="18"/>
  <c r="B6049" i="18"/>
  <c r="B6050" i="18"/>
  <c r="B6051" i="18"/>
  <c r="B6052" i="18"/>
  <c r="B6053" i="18"/>
  <c r="B6054" i="18"/>
  <c r="B6055" i="18"/>
  <c r="B6056" i="18"/>
  <c r="B6057" i="18"/>
  <c r="B6058" i="18"/>
  <c r="B6059" i="18"/>
  <c r="B6060" i="18"/>
  <c r="B6061" i="18"/>
  <c r="B6062" i="18"/>
  <c r="B6063" i="18"/>
  <c r="B6064" i="18"/>
  <c r="B6065" i="18"/>
  <c r="B6066" i="18"/>
  <c r="B6067" i="18"/>
  <c r="B6068" i="18"/>
  <c r="B6069" i="18"/>
  <c r="B6070" i="18"/>
  <c r="B6071" i="18"/>
  <c r="B6072" i="18"/>
  <c r="D5907" i="18"/>
  <c r="D5908" i="18"/>
  <c r="D5909" i="18"/>
  <c r="D5910" i="18"/>
  <c r="D5911" i="18"/>
  <c r="D5912" i="18"/>
  <c r="D5913" i="18"/>
  <c r="D5914" i="18"/>
  <c r="D5915" i="18"/>
  <c r="D5916" i="18"/>
  <c r="D5917" i="18"/>
  <c r="D5918" i="18"/>
  <c r="D5919" i="18"/>
  <c r="D5920" i="18"/>
  <c r="D5921" i="18"/>
  <c r="D5922" i="18"/>
  <c r="D5923" i="18"/>
  <c r="D5924" i="18"/>
  <c r="D5925" i="18"/>
  <c r="D5926" i="18"/>
  <c r="D5927" i="18"/>
  <c r="D5928" i="18"/>
  <c r="D5929" i="18"/>
  <c r="D5930" i="18"/>
  <c r="D5931" i="18"/>
  <c r="D5932" i="18"/>
  <c r="D5933" i="18"/>
  <c r="D5934" i="18"/>
  <c r="D5935" i="18"/>
  <c r="D5936" i="18"/>
  <c r="D5937" i="18"/>
  <c r="D5938" i="18"/>
  <c r="D5939" i="18"/>
  <c r="D5940" i="18"/>
  <c r="D5941" i="18"/>
  <c r="D5942" i="18"/>
  <c r="D5943" i="18"/>
  <c r="D5944" i="18"/>
  <c r="D5945" i="18"/>
  <c r="D5946" i="18"/>
  <c r="D5947" i="18"/>
  <c r="D5948" i="18"/>
  <c r="D5949" i="18"/>
  <c r="D5950" i="18"/>
  <c r="D5951" i="18"/>
  <c r="D5952" i="18"/>
  <c r="D5953" i="18"/>
  <c r="D5954" i="18"/>
  <c r="D5955" i="18"/>
  <c r="D5956" i="18"/>
  <c r="D5957" i="18"/>
  <c r="D5958" i="18"/>
  <c r="D5959" i="18"/>
  <c r="D5960" i="18"/>
  <c r="D5961" i="18"/>
  <c r="D5962" i="18"/>
  <c r="D5963" i="18"/>
  <c r="D5964" i="18"/>
  <c r="D5965" i="18"/>
  <c r="D5966" i="18"/>
  <c r="D5967" i="18"/>
  <c r="D5968" i="18"/>
  <c r="D5969" i="18"/>
  <c r="D5970" i="18"/>
  <c r="D5971" i="18"/>
  <c r="D5972" i="18"/>
  <c r="D5973" i="18"/>
  <c r="D5974" i="18"/>
  <c r="D5975" i="18"/>
  <c r="D5976" i="18"/>
  <c r="D5977" i="18"/>
  <c r="D5978" i="18"/>
  <c r="D5979" i="18"/>
  <c r="D5980" i="18"/>
  <c r="D5981" i="18"/>
  <c r="D5982" i="18"/>
  <c r="D5983" i="18"/>
  <c r="D5984" i="18"/>
  <c r="D5985" i="18"/>
  <c r="D5986" i="18"/>
  <c r="D5987" i="18"/>
  <c r="D5988" i="18"/>
  <c r="D5989" i="18"/>
  <c r="D5990" i="18"/>
  <c r="D5991" i="18"/>
  <c r="D5992" i="18"/>
  <c r="D5993" i="18"/>
  <c r="D5994" i="18"/>
  <c r="D5995" i="18"/>
  <c r="D5996" i="18"/>
  <c r="D5997" i="18"/>
  <c r="D5998" i="18"/>
  <c r="D5999" i="18"/>
  <c r="D6000" i="18"/>
  <c r="D6001" i="18"/>
  <c r="D6002" i="18"/>
  <c r="D6003" i="18"/>
  <c r="D6004" i="18"/>
  <c r="D6005" i="18"/>
  <c r="D6006" i="18"/>
  <c r="D6007" i="18"/>
  <c r="D6008" i="18"/>
  <c r="D6009" i="18"/>
  <c r="D6010" i="18"/>
  <c r="D6011" i="18"/>
  <c r="D6012" i="18"/>
  <c r="D6013" i="18"/>
  <c r="D6014" i="18"/>
  <c r="D6015" i="18"/>
  <c r="D6016" i="18"/>
  <c r="D6017" i="18"/>
  <c r="D6018" i="18"/>
  <c r="D6019" i="18"/>
  <c r="D6020" i="18"/>
  <c r="D6021" i="18"/>
  <c r="D6022" i="18"/>
  <c r="D6023" i="18"/>
  <c r="D6024" i="18"/>
  <c r="D6025" i="18"/>
  <c r="D6026" i="18"/>
  <c r="D6027" i="18"/>
  <c r="D6028" i="18"/>
  <c r="D6029" i="18"/>
  <c r="D6030" i="18"/>
  <c r="D6031" i="18"/>
  <c r="D6032" i="18"/>
  <c r="D6033" i="18"/>
  <c r="D6034" i="18"/>
  <c r="D6035" i="18"/>
  <c r="D6036" i="18"/>
  <c r="D6037" i="18"/>
  <c r="D6038" i="18"/>
  <c r="D6039" i="18"/>
  <c r="D6040" i="18"/>
  <c r="D6041" i="18"/>
  <c r="D6042" i="18"/>
  <c r="D6043" i="18"/>
  <c r="D6044" i="18"/>
  <c r="D6045" i="18"/>
  <c r="D6046" i="18"/>
  <c r="D6047" i="18"/>
  <c r="D6048" i="18"/>
  <c r="D6049" i="18"/>
  <c r="D6050" i="18"/>
  <c r="D6051" i="18"/>
  <c r="D6052" i="18"/>
  <c r="D6053" i="18"/>
  <c r="D6054" i="18"/>
  <c r="D6055" i="18"/>
  <c r="D6056" i="18"/>
  <c r="D6057" i="18"/>
  <c r="D6058" i="18"/>
  <c r="D6059" i="18"/>
  <c r="D6060" i="18"/>
  <c r="D6061" i="18"/>
  <c r="D6062" i="18"/>
  <c r="D6063" i="18"/>
  <c r="D6064" i="18"/>
  <c r="D6065" i="18"/>
  <c r="D6066" i="18"/>
  <c r="D6067" i="18"/>
  <c r="D6068" i="18"/>
  <c r="D6069" i="18"/>
  <c r="D6070" i="18"/>
  <c r="D6071" i="18"/>
  <c r="D6072" i="18"/>
  <c r="G5907" i="18"/>
  <c r="G5908" i="18"/>
  <c r="G5909" i="18"/>
  <c r="G5910" i="18"/>
  <c r="G5911" i="18"/>
  <c r="G5912" i="18"/>
  <c r="G5913" i="18"/>
  <c r="G5914" i="18"/>
  <c r="G5915" i="18"/>
  <c r="G5916" i="18"/>
  <c r="G5917" i="18"/>
  <c r="G5918" i="18"/>
  <c r="G5919" i="18"/>
  <c r="G5920" i="18"/>
  <c r="G5921" i="18"/>
  <c r="G5922" i="18"/>
  <c r="G5923" i="18"/>
  <c r="G5924" i="18"/>
  <c r="G5925" i="18"/>
  <c r="G5926" i="18"/>
  <c r="G5927" i="18"/>
  <c r="G5928" i="18"/>
  <c r="G5929" i="18"/>
  <c r="G5930" i="18"/>
  <c r="G5931" i="18"/>
  <c r="G5932" i="18"/>
  <c r="G5933" i="18"/>
  <c r="G5934" i="18"/>
  <c r="G5935" i="18"/>
  <c r="G5936" i="18"/>
  <c r="G5937" i="18"/>
  <c r="G5938" i="18"/>
  <c r="G5939" i="18"/>
  <c r="G5940" i="18"/>
  <c r="G5941" i="18"/>
  <c r="G5942" i="18"/>
  <c r="G5943" i="18"/>
  <c r="G5944" i="18"/>
  <c r="G5945" i="18"/>
  <c r="G5946" i="18"/>
  <c r="G5947" i="18"/>
  <c r="G5948" i="18"/>
  <c r="G5949" i="18"/>
  <c r="G5950" i="18"/>
  <c r="G5951" i="18"/>
  <c r="G5952" i="18"/>
  <c r="G5953" i="18"/>
  <c r="G5954" i="18"/>
  <c r="G5955" i="18"/>
  <c r="G5956" i="18"/>
  <c r="G5957" i="18"/>
  <c r="G5958" i="18"/>
  <c r="G5959" i="18"/>
  <c r="G5960" i="18"/>
  <c r="G5961" i="18"/>
  <c r="G5962" i="18"/>
  <c r="G5963" i="18"/>
  <c r="G5964" i="18"/>
  <c r="G5965" i="18"/>
  <c r="G5966" i="18"/>
  <c r="G5967" i="18"/>
  <c r="G5968" i="18"/>
  <c r="G5969" i="18"/>
  <c r="G5970" i="18"/>
  <c r="G5971" i="18"/>
  <c r="G5972" i="18"/>
  <c r="G5973" i="18"/>
  <c r="G5974" i="18"/>
  <c r="G5975" i="18"/>
  <c r="G5976" i="18"/>
  <c r="G5977" i="18"/>
  <c r="G5978" i="18"/>
  <c r="G5979" i="18"/>
  <c r="G5980" i="18"/>
  <c r="G5981" i="18"/>
  <c r="G5982" i="18"/>
  <c r="G5983" i="18"/>
  <c r="G5984" i="18"/>
  <c r="G5985" i="18"/>
  <c r="G5986" i="18"/>
  <c r="G5987" i="18"/>
  <c r="G5988" i="18"/>
  <c r="G5989" i="18"/>
  <c r="G5990" i="18"/>
  <c r="G5991" i="18"/>
  <c r="G5992" i="18"/>
  <c r="G5993" i="18"/>
  <c r="G5994" i="18"/>
  <c r="G5995" i="18"/>
  <c r="G5996" i="18"/>
  <c r="G5997" i="18"/>
  <c r="G5998" i="18"/>
  <c r="G5999" i="18"/>
  <c r="G6000" i="18"/>
  <c r="G6001" i="18"/>
  <c r="G6002" i="18"/>
  <c r="G6003" i="18"/>
  <c r="G6004" i="18"/>
  <c r="G6005" i="18"/>
  <c r="G6006" i="18"/>
  <c r="G6007" i="18"/>
  <c r="G6008" i="18"/>
  <c r="G6009" i="18"/>
  <c r="G6010" i="18"/>
  <c r="G6011" i="18"/>
  <c r="G6012" i="18"/>
  <c r="G6013" i="18"/>
  <c r="G6014" i="18"/>
  <c r="G6015" i="18"/>
  <c r="G6016" i="18"/>
  <c r="G6017" i="18"/>
  <c r="G6018" i="18"/>
  <c r="G6019" i="18"/>
  <c r="G6020" i="18"/>
  <c r="G6021" i="18"/>
  <c r="G6022" i="18"/>
  <c r="G6023" i="18"/>
  <c r="G6024" i="18"/>
  <c r="G6025" i="18"/>
  <c r="G6026" i="18"/>
  <c r="G6027" i="18"/>
  <c r="G6028" i="18"/>
  <c r="G6029" i="18"/>
  <c r="G6030" i="18"/>
  <c r="G6031" i="18"/>
  <c r="G6032" i="18"/>
  <c r="G6033" i="18"/>
  <c r="G6034" i="18"/>
  <c r="G6035" i="18"/>
  <c r="G6036" i="18"/>
  <c r="G6037" i="18"/>
  <c r="G6038" i="18"/>
  <c r="G6039" i="18"/>
  <c r="G6040" i="18"/>
  <c r="G6041" i="18"/>
  <c r="G6042" i="18"/>
  <c r="G6043" i="18"/>
  <c r="G6044" i="18"/>
  <c r="G6045" i="18"/>
  <c r="G6046" i="18"/>
  <c r="G6047" i="18"/>
  <c r="G6048" i="18"/>
  <c r="G6049" i="18"/>
  <c r="G6050" i="18"/>
  <c r="G6051" i="18"/>
  <c r="G6052" i="18"/>
  <c r="G6053" i="18"/>
  <c r="G6054" i="18"/>
  <c r="G6055" i="18"/>
  <c r="G6056" i="18"/>
  <c r="G6057" i="18"/>
  <c r="G6058" i="18"/>
  <c r="G6059" i="18"/>
  <c r="G6060" i="18"/>
  <c r="G6061" i="18"/>
  <c r="G6062" i="18"/>
  <c r="G6063" i="18"/>
  <c r="G6064" i="18"/>
  <c r="G6065" i="18"/>
  <c r="G6066" i="18"/>
  <c r="G6067" i="18"/>
  <c r="G6068" i="18"/>
  <c r="G6069" i="18"/>
  <c r="G6070" i="18"/>
  <c r="G6071" i="18"/>
  <c r="G6072" i="18"/>
  <c r="H5907" i="18"/>
  <c r="H5908" i="18"/>
  <c r="H5909" i="18"/>
  <c r="H5910" i="18"/>
  <c r="H5911" i="18"/>
  <c r="H5912" i="18"/>
  <c r="H5913" i="18"/>
  <c r="H5914" i="18"/>
  <c r="H5915" i="18"/>
  <c r="H5916" i="18"/>
  <c r="H5917" i="18"/>
  <c r="H5918" i="18"/>
  <c r="H5919" i="18"/>
  <c r="H5920" i="18"/>
  <c r="H5921" i="18"/>
  <c r="H5922" i="18"/>
  <c r="H5923" i="18"/>
  <c r="H5924" i="18"/>
  <c r="H5925" i="18"/>
  <c r="H5926" i="18"/>
  <c r="H5927" i="18"/>
  <c r="H5928" i="18"/>
  <c r="H5929" i="18"/>
  <c r="H5930" i="18"/>
  <c r="H5931" i="18"/>
  <c r="H5932" i="18"/>
  <c r="H5933" i="18"/>
  <c r="H5934" i="18"/>
  <c r="H5935" i="18"/>
  <c r="H5936" i="18"/>
  <c r="H5937" i="18"/>
  <c r="H5938" i="18"/>
  <c r="H5939" i="18"/>
  <c r="H5940" i="18"/>
  <c r="H5941" i="18"/>
  <c r="H5942" i="18"/>
  <c r="H5943" i="18"/>
  <c r="H5944" i="18"/>
  <c r="H5945" i="18"/>
  <c r="H5946" i="18"/>
  <c r="H5947" i="18"/>
  <c r="H5948" i="18"/>
  <c r="H5949" i="18"/>
  <c r="H5950" i="18"/>
  <c r="H5951" i="18"/>
  <c r="H5952" i="18"/>
  <c r="H5953" i="18"/>
  <c r="H5954" i="18"/>
  <c r="H5955" i="18"/>
  <c r="H5956" i="18"/>
  <c r="H5957" i="18"/>
  <c r="H5958" i="18"/>
  <c r="H5959" i="18"/>
  <c r="H5960" i="18"/>
  <c r="H5961" i="18"/>
  <c r="H5962" i="18"/>
  <c r="H5963" i="18"/>
  <c r="H5964" i="18"/>
  <c r="H5965" i="18"/>
  <c r="H5966" i="18"/>
  <c r="H5967" i="18"/>
  <c r="H5968" i="18"/>
  <c r="H5969" i="18"/>
  <c r="H5970" i="18"/>
  <c r="H5971" i="18"/>
  <c r="H5972" i="18"/>
  <c r="H5973" i="18"/>
  <c r="H5974" i="18"/>
  <c r="H5975" i="18"/>
  <c r="H5976" i="18"/>
  <c r="H5977" i="18"/>
  <c r="H5978" i="18"/>
  <c r="H5979" i="18"/>
  <c r="H5980" i="18"/>
  <c r="H5981" i="18"/>
  <c r="H5982" i="18"/>
  <c r="H5983" i="18"/>
  <c r="H5984" i="18"/>
  <c r="H5985" i="18"/>
  <c r="H5986" i="18"/>
  <c r="H5987" i="18"/>
  <c r="H5988" i="18"/>
  <c r="H5989" i="18"/>
  <c r="H5990" i="18"/>
  <c r="H5991" i="18"/>
  <c r="H5992" i="18"/>
  <c r="H5993" i="18"/>
  <c r="H5994" i="18"/>
  <c r="H5995" i="18"/>
  <c r="H5996" i="18"/>
  <c r="H5997" i="18"/>
  <c r="H5998" i="18"/>
  <c r="H5999" i="18"/>
  <c r="H6000" i="18"/>
  <c r="H6001" i="18"/>
  <c r="H6002" i="18"/>
  <c r="H6003" i="18"/>
  <c r="H6004" i="18"/>
  <c r="H6005" i="18"/>
  <c r="H6006" i="18"/>
  <c r="H6007" i="18"/>
  <c r="H6008" i="18"/>
  <c r="H6009" i="18"/>
  <c r="H6010" i="18"/>
  <c r="H6011" i="18"/>
  <c r="H6012" i="18"/>
  <c r="H6013" i="18"/>
  <c r="H6014" i="18"/>
  <c r="H6015" i="18"/>
  <c r="H6016" i="18"/>
  <c r="H6017" i="18"/>
  <c r="H6018" i="18"/>
  <c r="H6019" i="18"/>
  <c r="H6020" i="18"/>
  <c r="H6021" i="18"/>
  <c r="H6022" i="18"/>
  <c r="H6023" i="18"/>
  <c r="H6024" i="18"/>
  <c r="H6025" i="18"/>
  <c r="H6026" i="18"/>
  <c r="H6027" i="18"/>
  <c r="H6028" i="18"/>
  <c r="H6029" i="18"/>
  <c r="H6030" i="18"/>
  <c r="H6031" i="18"/>
  <c r="H6032" i="18"/>
  <c r="H6033" i="18"/>
  <c r="H6034" i="18"/>
  <c r="H6035" i="18"/>
  <c r="H6036" i="18"/>
  <c r="H6037" i="18"/>
  <c r="H6038" i="18"/>
  <c r="H6039" i="18"/>
  <c r="H6040" i="18"/>
  <c r="H6041" i="18"/>
  <c r="H6042" i="18"/>
  <c r="H6043" i="18"/>
  <c r="H6044" i="18"/>
  <c r="H6045" i="18"/>
  <c r="H6046" i="18"/>
  <c r="H6047" i="18"/>
  <c r="H6048" i="18"/>
  <c r="H6049" i="18"/>
  <c r="H6050" i="18"/>
  <c r="H6051" i="18"/>
  <c r="H6052" i="18"/>
  <c r="H6053" i="18"/>
  <c r="H6054" i="18"/>
  <c r="H6055" i="18"/>
  <c r="H6056" i="18"/>
  <c r="H6057" i="18"/>
  <c r="H6058" i="18"/>
  <c r="H6059" i="18"/>
  <c r="H6060" i="18"/>
  <c r="H6061" i="18"/>
  <c r="H6062" i="18"/>
  <c r="H6063" i="18"/>
  <c r="H6064" i="18"/>
  <c r="H6065" i="18"/>
  <c r="H6066" i="18"/>
  <c r="H6067" i="18"/>
  <c r="H6068" i="18"/>
  <c r="H6069" i="18"/>
  <c r="H6070" i="18"/>
  <c r="H6071" i="18"/>
  <c r="H6072" i="18"/>
  <c r="D5883" i="18"/>
  <c r="G5883" i="18"/>
  <c r="H5883" i="18"/>
  <c r="N2" i="22"/>
  <c r="O2" i="22" s="1"/>
  <c r="N3" i="22"/>
  <c r="O3" i="22" s="1"/>
  <c r="N4" i="22"/>
  <c r="O4" i="22" s="1"/>
  <c r="N5" i="22"/>
  <c r="O5" i="22" s="1"/>
  <c r="N6" i="22"/>
  <c r="O6" i="22" s="1"/>
  <c r="N7" i="22"/>
  <c r="O7" i="22" s="1"/>
  <c r="N8" i="22"/>
  <c r="O8" i="22" s="1"/>
  <c r="N9" i="22"/>
  <c r="O9" i="22" s="1"/>
  <c r="N10" i="22"/>
  <c r="O10" i="22" s="1"/>
  <c r="N11" i="22"/>
  <c r="O11" i="22" s="1"/>
  <c r="N12" i="22"/>
  <c r="O12" i="22" s="1"/>
  <c r="N13" i="22"/>
  <c r="O13" i="22" s="1"/>
  <c r="N14" i="22"/>
  <c r="O14" i="22" s="1"/>
  <c r="N15" i="22"/>
  <c r="O15" i="22" s="1"/>
  <c r="N16" i="22"/>
  <c r="O16" i="22" s="1"/>
  <c r="N17" i="22"/>
  <c r="O17" i="22" s="1"/>
  <c r="N18" i="22"/>
  <c r="O18" i="22" s="1"/>
  <c r="N19" i="22"/>
  <c r="O19" i="22" s="1"/>
  <c r="N20" i="22"/>
  <c r="O20" i="22" s="1"/>
  <c r="N21" i="22"/>
  <c r="O21" i="22" s="1"/>
  <c r="N22" i="22"/>
  <c r="O22" i="22" s="1"/>
  <c r="N23" i="22"/>
  <c r="O23" i="22" s="1"/>
  <c r="N24" i="22"/>
  <c r="O24" i="22" s="1"/>
  <c r="N25" i="22"/>
  <c r="O25" i="22" s="1"/>
  <c r="N26" i="22"/>
  <c r="O26" i="22" s="1"/>
  <c r="N27" i="22"/>
  <c r="O27" i="22" s="1"/>
  <c r="N28" i="22"/>
  <c r="O28" i="22" s="1"/>
  <c r="N29" i="22"/>
  <c r="O29" i="22" s="1"/>
  <c r="N30" i="22"/>
  <c r="O30" i="22" s="1"/>
  <c r="N31" i="22"/>
  <c r="O31" i="22" s="1"/>
  <c r="N32" i="22"/>
  <c r="O32" i="22" s="1"/>
  <c r="N33" i="22"/>
  <c r="O33" i="22" s="1"/>
  <c r="N34" i="22"/>
  <c r="O34" i="22" s="1"/>
  <c r="N35" i="22"/>
  <c r="O35" i="22" s="1"/>
  <c r="N36" i="22"/>
  <c r="O36" i="22" s="1"/>
  <c r="N37" i="22"/>
  <c r="O37" i="22" s="1"/>
  <c r="N38" i="22"/>
  <c r="O38" i="22" s="1"/>
  <c r="N39" i="22"/>
  <c r="O39" i="22" s="1"/>
  <c r="N40" i="22"/>
  <c r="O40" i="22" s="1"/>
  <c r="N41" i="22"/>
  <c r="O41" i="22" s="1"/>
  <c r="N42" i="22"/>
  <c r="O42" i="22" s="1"/>
  <c r="N43" i="22"/>
  <c r="O43" i="22" s="1"/>
  <c r="N44" i="22"/>
  <c r="O44" i="22" s="1"/>
  <c r="N45" i="22"/>
  <c r="O45" i="22" s="1"/>
  <c r="N46" i="22"/>
  <c r="O46" i="22" s="1"/>
  <c r="N47" i="22"/>
  <c r="O47" i="22" s="1"/>
  <c r="N48" i="22"/>
  <c r="O48" i="22" s="1"/>
  <c r="N49" i="22"/>
  <c r="O49" i="22" s="1"/>
  <c r="N50" i="22"/>
  <c r="O50" i="22" s="1"/>
  <c r="N51" i="22"/>
  <c r="O51" i="22" s="1"/>
  <c r="N52" i="22"/>
  <c r="O52" i="22" s="1"/>
  <c r="N53" i="22"/>
  <c r="O53" i="22" s="1"/>
  <c r="N54" i="22"/>
  <c r="O54" i="22" s="1"/>
  <c r="N55" i="22"/>
  <c r="O55" i="22" s="1"/>
  <c r="N56" i="22"/>
  <c r="O56" i="22" s="1"/>
  <c r="N57" i="22"/>
  <c r="O57" i="22" s="1"/>
  <c r="N58" i="22"/>
  <c r="O58" i="22" s="1"/>
  <c r="N59" i="22"/>
  <c r="O59" i="22" s="1"/>
  <c r="N60" i="22"/>
  <c r="O60" i="22" s="1"/>
  <c r="N61" i="22"/>
  <c r="O61" i="22" s="1"/>
  <c r="N62" i="22"/>
  <c r="O62" i="22" s="1"/>
  <c r="N63" i="22"/>
  <c r="O63" i="22" s="1"/>
  <c r="N64" i="22"/>
  <c r="O64" i="22" s="1"/>
  <c r="N65" i="22"/>
  <c r="O65" i="22" s="1"/>
  <c r="N66" i="22"/>
  <c r="O66" i="22" s="1"/>
  <c r="N67" i="22"/>
  <c r="O67" i="22" s="1"/>
  <c r="N68" i="22"/>
  <c r="O68" i="22" s="1"/>
  <c r="N69" i="22"/>
  <c r="O69" i="22" s="1"/>
  <c r="N70" i="22"/>
  <c r="O70" i="22" s="1"/>
  <c r="N71" i="22"/>
  <c r="O71" i="22" s="1"/>
  <c r="N72" i="22"/>
  <c r="O72" i="22" s="1"/>
  <c r="N73" i="22"/>
  <c r="O73" i="22" s="1"/>
  <c r="N74" i="22"/>
  <c r="O74" i="22" s="1"/>
  <c r="N75" i="22"/>
  <c r="O75" i="22" s="1"/>
  <c r="N76" i="22"/>
  <c r="O76" i="22" s="1"/>
  <c r="N77" i="22"/>
  <c r="O77" i="22" s="1"/>
  <c r="N78" i="22"/>
  <c r="O78" i="22" s="1"/>
  <c r="N79" i="22"/>
  <c r="O79" i="22" s="1"/>
  <c r="N80" i="22"/>
  <c r="O80" i="22" s="1"/>
  <c r="N81" i="22"/>
  <c r="O81" i="22" s="1"/>
  <c r="N82" i="22"/>
  <c r="O82" i="22" s="1"/>
  <c r="N83" i="22"/>
  <c r="O83" i="22" s="1"/>
  <c r="N84" i="22"/>
  <c r="O84" i="22" s="1"/>
  <c r="N85" i="22"/>
  <c r="O85" i="22" s="1"/>
  <c r="N86" i="22"/>
  <c r="O86" i="22" s="1"/>
  <c r="N87" i="22"/>
  <c r="O87" i="22" s="1"/>
  <c r="N88" i="22"/>
  <c r="O88" i="22" s="1"/>
  <c r="N89" i="22"/>
  <c r="O89" i="22" s="1"/>
  <c r="N90" i="22"/>
  <c r="O90" i="22" s="1"/>
  <c r="N91" i="22"/>
  <c r="O91" i="22" s="1"/>
  <c r="N92" i="22"/>
  <c r="O92" i="22" s="1"/>
  <c r="N93" i="22"/>
  <c r="O93" i="22" s="1"/>
  <c r="N94" i="22"/>
  <c r="O94" i="22" s="1"/>
  <c r="N95" i="22"/>
  <c r="O95" i="22" s="1"/>
  <c r="N96" i="22"/>
  <c r="O96" i="22" s="1"/>
  <c r="N97" i="22"/>
  <c r="O97" i="22" s="1"/>
  <c r="N98" i="22"/>
  <c r="O98" i="22" s="1"/>
  <c r="N99" i="22"/>
  <c r="O99" i="22" s="1"/>
  <c r="N100" i="22"/>
  <c r="O100" i="22" s="1"/>
  <c r="N101" i="22"/>
  <c r="O101" i="22" s="1"/>
  <c r="N102" i="22"/>
  <c r="O102" i="22" s="1"/>
  <c r="N103" i="22"/>
  <c r="O103" i="22" s="1"/>
  <c r="N104" i="22"/>
  <c r="O104" i="22" s="1"/>
  <c r="N105" i="22"/>
  <c r="O105" i="22" s="1"/>
  <c r="N106" i="22"/>
  <c r="O106" i="22" s="1"/>
  <c r="N107" i="22"/>
  <c r="O107" i="22" s="1"/>
  <c r="N108" i="22"/>
  <c r="O108" i="22" s="1"/>
  <c r="N109" i="22"/>
  <c r="O109" i="22" s="1"/>
  <c r="N110" i="22"/>
  <c r="O110" i="22" s="1"/>
  <c r="N111" i="22"/>
  <c r="O111" i="22" s="1"/>
  <c r="N112" i="22"/>
  <c r="O112" i="22" s="1"/>
  <c r="N113" i="22"/>
  <c r="O113" i="22" s="1"/>
  <c r="N114" i="22"/>
  <c r="O114" i="22" s="1"/>
  <c r="N115" i="22"/>
  <c r="O115" i="22" s="1"/>
  <c r="N116" i="22"/>
  <c r="O116" i="22" s="1"/>
  <c r="N117" i="22"/>
  <c r="O117" i="22" s="1"/>
  <c r="N118" i="22"/>
  <c r="O118" i="22" s="1"/>
  <c r="N119" i="22"/>
  <c r="O119" i="22" s="1"/>
  <c r="N120" i="22"/>
  <c r="O120" i="22" s="1"/>
  <c r="N121" i="22"/>
  <c r="O121" i="22" s="1"/>
  <c r="N122" i="22"/>
  <c r="O122" i="22" s="1"/>
  <c r="N123" i="22"/>
  <c r="O123" i="22" s="1"/>
  <c r="N124" i="22"/>
  <c r="O124" i="22" s="1"/>
  <c r="N125" i="22"/>
  <c r="O125" i="22" s="1"/>
  <c r="N126" i="22"/>
  <c r="O126" i="22" s="1"/>
  <c r="N127" i="22"/>
  <c r="O127" i="22" s="1"/>
  <c r="N128" i="22"/>
  <c r="O128" i="22" s="1"/>
  <c r="N129" i="22"/>
  <c r="O129" i="22" s="1"/>
  <c r="N130" i="22"/>
  <c r="O130" i="22" s="1"/>
  <c r="N131" i="22"/>
  <c r="O131" i="22" s="1"/>
  <c r="N132" i="22"/>
  <c r="O132" i="22" s="1"/>
  <c r="N133" i="22"/>
  <c r="O133" i="22" s="1"/>
  <c r="N134" i="22"/>
  <c r="O134" i="22" s="1"/>
  <c r="N135" i="22"/>
  <c r="O135" i="22" s="1"/>
  <c r="N136" i="22"/>
  <c r="O136" i="22" s="1"/>
  <c r="N137" i="22"/>
  <c r="O137" i="22" s="1"/>
  <c r="N138" i="22"/>
  <c r="O138" i="22" s="1"/>
  <c r="N139" i="22"/>
  <c r="O139" i="22" s="1"/>
  <c r="N140" i="22"/>
  <c r="O140" i="22" s="1"/>
  <c r="N141" i="22"/>
  <c r="O141" i="22" s="1"/>
  <c r="N142" i="22"/>
  <c r="O142" i="22" s="1"/>
  <c r="N143" i="22"/>
  <c r="O143" i="22" s="1"/>
  <c r="N144" i="22"/>
  <c r="O144" i="22" s="1"/>
  <c r="N145" i="22"/>
  <c r="O145" i="22" s="1"/>
  <c r="N146" i="22"/>
  <c r="O146" i="22" s="1"/>
  <c r="N147" i="22"/>
  <c r="O147" i="22" s="1"/>
  <c r="N148" i="22"/>
  <c r="O148" i="22" s="1"/>
  <c r="N149" i="22"/>
  <c r="O149" i="22" s="1"/>
  <c r="N150" i="22"/>
  <c r="O150" i="22" s="1"/>
  <c r="N151" i="22"/>
  <c r="O151" i="22" s="1"/>
  <c r="N152" i="22"/>
  <c r="O152" i="22" s="1"/>
  <c r="N153" i="22"/>
  <c r="O153" i="22" s="1"/>
  <c r="N154" i="22"/>
  <c r="O154" i="22" s="1"/>
  <c r="N155" i="22"/>
  <c r="O155" i="22" s="1"/>
  <c r="N156" i="22"/>
  <c r="O156" i="22" s="1"/>
  <c r="N157" i="22"/>
  <c r="O157" i="22" s="1"/>
  <c r="N158" i="22"/>
  <c r="O158" i="22" s="1"/>
  <c r="N159" i="22"/>
  <c r="O159" i="22" s="1"/>
  <c r="N160" i="22"/>
  <c r="O160" i="22" s="1"/>
  <c r="N161" i="22"/>
  <c r="O161" i="22" s="1"/>
  <c r="N162" i="22"/>
  <c r="O162" i="22" s="1"/>
  <c r="N163" i="22"/>
  <c r="O163" i="22" s="1"/>
  <c r="N164" i="22"/>
  <c r="O164" i="22" s="1"/>
  <c r="N165" i="22"/>
  <c r="O165" i="22" s="1"/>
  <c r="N166" i="22"/>
  <c r="O166" i="22" s="1"/>
  <c r="N167" i="22"/>
  <c r="O167" i="22" s="1"/>
  <c r="N168" i="22"/>
  <c r="O168" i="22" s="1"/>
  <c r="N169" i="22"/>
  <c r="O169" i="22" s="1"/>
  <c r="N170" i="22"/>
  <c r="O170" i="22" s="1"/>
  <c r="N171" i="22"/>
  <c r="O171" i="22" s="1"/>
  <c r="N172" i="22"/>
  <c r="O172" i="22" s="1"/>
  <c r="N173" i="22"/>
  <c r="O173" i="22" s="1"/>
  <c r="N174" i="22"/>
  <c r="O174" i="22" s="1"/>
  <c r="N175" i="22"/>
  <c r="O175" i="22" s="1"/>
  <c r="N176" i="22"/>
  <c r="O176" i="22" s="1"/>
  <c r="N177" i="22"/>
  <c r="O177" i="22" s="1"/>
  <c r="N178" i="22"/>
  <c r="O178" i="22" s="1"/>
  <c r="N179" i="22"/>
  <c r="O179" i="22" s="1"/>
  <c r="N180" i="22"/>
  <c r="O180" i="22" s="1"/>
  <c r="N181" i="22"/>
  <c r="O181" i="22" s="1"/>
  <c r="N182" i="22"/>
  <c r="O182" i="22" s="1"/>
  <c r="N183" i="22"/>
  <c r="O183" i="22" s="1"/>
  <c r="N184" i="22"/>
  <c r="O184" i="22" s="1"/>
  <c r="N185" i="22"/>
  <c r="O185" i="22" s="1"/>
  <c r="N186" i="22"/>
  <c r="O186" i="22" s="1"/>
  <c r="N187" i="22"/>
  <c r="O187" i="22" s="1"/>
  <c r="N188" i="22"/>
  <c r="O188" i="22" s="1"/>
  <c r="N189" i="22"/>
  <c r="O189" i="22" s="1"/>
  <c r="N190" i="22"/>
  <c r="O190" i="22" s="1"/>
  <c r="N1" i="22"/>
  <c r="O1" i="22" s="1"/>
  <c r="B5883" i="18"/>
  <c r="B5884" i="18"/>
  <c r="B5885" i="18"/>
  <c r="B5886" i="18"/>
  <c r="B5887" i="18"/>
  <c r="B5894" i="18"/>
  <c r="B5888" i="18"/>
  <c r="B5895" i="18"/>
  <c r="B5889" i="18"/>
  <c r="B5896" i="18"/>
  <c r="B5890" i="18"/>
  <c r="B5897" i="18"/>
  <c r="B5891" i="18"/>
  <c r="B5898" i="18"/>
  <c r="B5892" i="18"/>
  <c r="B5899" i="18"/>
  <c r="B5893" i="18"/>
  <c r="B5900" i="18"/>
  <c r="B5901" i="18"/>
  <c r="B5902" i="18"/>
  <c r="B5903" i="18"/>
  <c r="B5904" i="18"/>
  <c r="B5905" i="18"/>
  <c r="B5906" i="18"/>
  <c r="D5884" i="18"/>
  <c r="D5885" i="18"/>
  <c r="D5886" i="18"/>
  <c r="D5887" i="18"/>
  <c r="D5894" i="18"/>
  <c r="D5888" i="18"/>
  <c r="D5895" i="18"/>
  <c r="D5889" i="18"/>
  <c r="D5896" i="18"/>
  <c r="D5890" i="18"/>
  <c r="D5897" i="18"/>
  <c r="D5891" i="18"/>
  <c r="D5898" i="18"/>
  <c r="D5892" i="18"/>
  <c r="D5899" i="18"/>
  <c r="D5893" i="18"/>
  <c r="D5900" i="18"/>
  <c r="D5901" i="18"/>
  <c r="D5902" i="18"/>
  <c r="D5903" i="18"/>
  <c r="D5904" i="18"/>
  <c r="D5905" i="18"/>
  <c r="D5906" i="18"/>
  <c r="G5884" i="18"/>
  <c r="G5885" i="18"/>
  <c r="G5886" i="18"/>
  <c r="G5887" i="18"/>
  <c r="G5894" i="18"/>
  <c r="G5888" i="18"/>
  <c r="G5895" i="18"/>
  <c r="G5889" i="18"/>
  <c r="G5896" i="18"/>
  <c r="G5890" i="18"/>
  <c r="G5897" i="18"/>
  <c r="G5891" i="18"/>
  <c r="G5898" i="18"/>
  <c r="G5892" i="18"/>
  <c r="G5899" i="18"/>
  <c r="G5893" i="18"/>
  <c r="G5900" i="18"/>
  <c r="G5901" i="18"/>
  <c r="G5902" i="18"/>
  <c r="G5903" i="18"/>
  <c r="G5904" i="18"/>
  <c r="G5905" i="18"/>
  <c r="G5906" i="18"/>
  <c r="H5884" i="18"/>
  <c r="H5885" i="18"/>
  <c r="H5886" i="18"/>
  <c r="H5887" i="18"/>
  <c r="H5894" i="18"/>
  <c r="H5888" i="18"/>
  <c r="H5895" i="18"/>
  <c r="H5889" i="18"/>
  <c r="H5896" i="18"/>
  <c r="H5890" i="18"/>
  <c r="H5897" i="18"/>
  <c r="H5891" i="18"/>
  <c r="H5898" i="18"/>
  <c r="H5892" i="18"/>
  <c r="H5899" i="18"/>
  <c r="H5893" i="18"/>
  <c r="H5900" i="18"/>
  <c r="H5901" i="18"/>
  <c r="H5902" i="18"/>
  <c r="H5903" i="18"/>
  <c r="H5904" i="18"/>
  <c r="H5905" i="18"/>
  <c r="H5906" i="18"/>
  <c r="AG26" i="14"/>
  <c r="H49" i="14" l="1"/>
  <c r="B2238" i="18"/>
  <c r="D2238" i="18"/>
  <c r="G2238" i="18"/>
  <c r="H2238" i="18"/>
  <c r="R46" i="14" l="1"/>
  <c r="M49" i="14"/>
  <c r="Q184" i="1"/>
  <c r="B572" i="18" l="1"/>
  <c r="D572" i="18"/>
  <c r="G572" i="18"/>
  <c r="H572" i="18"/>
  <c r="B1635" i="18" l="1"/>
  <c r="D1635" i="18"/>
  <c r="G1635" i="18"/>
  <c r="H1635" i="18"/>
  <c r="B1717" i="18"/>
  <c r="D1717" i="18"/>
  <c r="G1717" i="18"/>
  <c r="H1717" i="18"/>
  <c r="B5113" i="18"/>
  <c r="D5113" i="18"/>
  <c r="G5113" i="18"/>
  <c r="H5113" i="18"/>
  <c r="D10" i="23"/>
  <c r="D5" i="23"/>
  <c r="D7" i="23"/>
  <c r="D11" i="23"/>
  <c r="D8" i="23"/>
  <c r="D6" i="23"/>
  <c r="D12" i="23"/>
  <c r="F5" i="23" l="1"/>
  <c r="F9" i="23"/>
  <c r="F6" i="23"/>
  <c r="F10" i="23"/>
  <c r="F7" i="23"/>
  <c r="F11" i="23"/>
  <c r="F8" i="23"/>
  <c r="F12" i="23"/>
  <c r="B373" i="18"/>
  <c r="D373" i="18"/>
  <c r="G373" i="18"/>
  <c r="H373" i="18"/>
  <c r="B1190" i="18" l="1"/>
  <c r="D1190" i="18"/>
  <c r="G1190" i="18"/>
  <c r="H1190" i="18"/>
  <c r="B1418" i="18"/>
  <c r="D1418" i="18"/>
  <c r="G1418" i="18"/>
  <c r="H1418" i="18"/>
  <c r="B705" i="18"/>
  <c r="D705" i="18"/>
  <c r="G705" i="18"/>
  <c r="H705" i="18"/>
  <c r="B637" i="18" l="1"/>
  <c r="D637" i="18"/>
  <c r="G637" i="18"/>
  <c r="H637" i="18"/>
  <c r="R45" i="14"/>
  <c r="H7" i="14"/>
  <c r="C10" i="14"/>
  <c r="B4799" i="18" l="1"/>
  <c r="D4799" i="18"/>
  <c r="G4799" i="18"/>
  <c r="H4799" i="18"/>
  <c r="B1053" i="18"/>
  <c r="D1053" i="18"/>
  <c r="G1053" i="18"/>
  <c r="H1053" i="18"/>
  <c r="B1328" i="18"/>
  <c r="D1328" i="18"/>
  <c r="G1328" i="18"/>
  <c r="H1328" i="18"/>
  <c r="B854" i="18"/>
  <c r="D854" i="18"/>
  <c r="G854" i="18"/>
  <c r="H854" i="18"/>
  <c r="B3050" i="18"/>
  <c r="D3050" i="18"/>
  <c r="G3050" i="18"/>
  <c r="H3050" i="18"/>
  <c r="B1198" i="18" l="1"/>
  <c r="D1198" i="18"/>
  <c r="G1198" i="18"/>
  <c r="H1198" i="18"/>
  <c r="C8" i="14"/>
  <c r="B3714" i="18"/>
  <c r="D3714" i="18"/>
  <c r="G3714" i="18"/>
  <c r="H3714" i="18"/>
  <c r="B3492" i="18"/>
  <c r="D3492" i="18"/>
  <c r="G3492" i="18"/>
  <c r="H3492" i="18"/>
  <c r="B2887" i="18"/>
  <c r="D2887" i="18"/>
  <c r="G2887" i="18"/>
  <c r="H2887" i="18"/>
  <c r="B2760" i="18"/>
  <c r="D2760" i="18"/>
  <c r="G2760" i="18"/>
  <c r="H2760" i="18"/>
  <c r="B1754" i="18"/>
  <c r="D1754" i="18"/>
  <c r="G1754" i="18"/>
  <c r="H1754" i="18"/>
  <c r="B1515" i="18"/>
  <c r="D1515" i="18"/>
  <c r="G1515" i="18"/>
  <c r="H1515" i="18"/>
  <c r="B1397" i="18"/>
  <c r="D1397" i="18"/>
  <c r="G1397" i="18"/>
  <c r="H1397" i="18"/>
  <c r="B1280" i="18"/>
  <c r="D1280" i="18"/>
  <c r="G1280" i="18"/>
  <c r="H1280" i="18"/>
  <c r="B1150" i="18"/>
  <c r="D1150" i="18"/>
  <c r="G1150" i="18"/>
  <c r="H1150" i="18"/>
  <c r="B580" i="18"/>
  <c r="D580" i="18"/>
  <c r="G580" i="18"/>
  <c r="H580" i="18"/>
  <c r="B852" i="18"/>
  <c r="D852" i="18"/>
  <c r="G852" i="18"/>
  <c r="H852" i="18"/>
  <c r="B4732" i="18"/>
  <c r="D4732" i="18"/>
  <c r="G4732" i="18"/>
  <c r="H4732" i="18"/>
  <c r="B820" i="18"/>
  <c r="D820" i="18"/>
  <c r="G820" i="18"/>
  <c r="H820" i="18"/>
  <c r="B818" i="18"/>
  <c r="D818" i="18"/>
  <c r="G818" i="18"/>
  <c r="H818" i="18"/>
  <c r="B2358" i="18"/>
  <c r="D2358" i="18"/>
  <c r="G2358" i="18"/>
  <c r="H2358" i="18"/>
  <c r="B1633" i="18"/>
  <c r="D1633" i="18"/>
  <c r="G1633" i="18"/>
  <c r="H1633" i="18"/>
  <c r="B1634" i="18"/>
  <c r="D1634" i="18"/>
  <c r="G1634" i="18"/>
  <c r="H1634" i="18"/>
  <c r="B1177" i="18"/>
  <c r="D1177" i="18"/>
  <c r="G1177" i="18"/>
  <c r="H1177" i="18"/>
  <c r="B683" i="18"/>
  <c r="D683" i="18"/>
  <c r="G683" i="18"/>
  <c r="H683" i="18"/>
  <c r="B589" i="18"/>
  <c r="D589" i="18"/>
  <c r="G589" i="18"/>
  <c r="H589" i="18"/>
  <c r="H48" i="14"/>
  <c r="C2" i="22" l="1"/>
  <c r="C3" i="22"/>
  <c r="C4" i="22"/>
  <c r="C5" i="22"/>
  <c r="C1" i="22"/>
  <c r="B1458" i="18"/>
  <c r="D1458" i="18"/>
  <c r="G1458" i="18"/>
  <c r="H1458" i="18"/>
  <c r="B4803" i="18" l="1"/>
  <c r="D4803" i="18"/>
  <c r="G4803" i="18"/>
  <c r="H4803" i="18"/>
  <c r="B2498" i="18"/>
  <c r="D2498" i="18"/>
  <c r="G2498" i="18"/>
  <c r="H2498" i="18"/>
  <c r="B1314" i="18"/>
  <c r="D1314" i="18"/>
  <c r="G1314" i="18"/>
  <c r="H1314" i="18"/>
  <c r="B1189" i="18"/>
  <c r="D1189" i="18"/>
  <c r="G1189" i="18"/>
  <c r="H1189" i="18"/>
  <c r="B1149" i="18"/>
  <c r="D1149" i="18"/>
  <c r="G1149" i="18"/>
  <c r="H1149" i="18"/>
  <c r="AG25" i="14"/>
  <c r="AB25" i="14"/>
  <c r="W48" i="14"/>
  <c r="R44" i="14"/>
  <c r="M48" i="14"/>
  <c r="H47" i="14"/>
  <c r="C49" i="14"/>
  <c r="B4376" i="18" l="1"/>
  <c r="D4376" i="18"/>
  <c r="G4376" i="18"/>
  <c r="H4376" i="18"/>
  <c r="B1590" i="18"/>
  <c r="D1590" i="18"/>
  <c r="G1590" i="18"/>
  <c r="H1590" i="18"/>
  <c r="B1467" i="18"/>
  <c r="D1467" i="18"/>
  <c r="G1467" i="18"/>
  <c r="H1467" i="18"/>
  <c r="B1472" i="18"/>
  <c r="D1472" i="18"/>
  <c r="G1472" i="18"/>
  <c r="H1472" i="18"/>
  <c r="B1358" i="18"/>
  <c r="D1358" i="18"/>
  <c r="G1358" i="18"/>
  <c r="H1358" i="18"/>
  <c r="B1348" i="18"/>
  <c r="D1348" i="18"/>
  <c r="G1348" i="18"/>
  <c r="H1348" i="18"/>
  <c r="B1229" i="18"/>
  <c r="D1229" i="18"/>
  <c r="G1229" i="18"/>
  <c r="H1229" i="18"/>
  <c r="B1224" i="18"/>
  <c r="D1224" i="18"/>
  <c r="G1224" i="18"/>
  <c r="H1224" i="18"/>
  <c r="B1110" i="18"/>
  <c r="D1110" i="18"/>
  <c r="G1110" i="18"/>
  <c r="H1110" i="18"/>
  <c r="B1101" i="18"/>
  <c r="D1101" i="18"/>
  <c r="G1101" i="18"/>
  <c r="H1101" i="18"/>
  <c r="B766" i="18"/>
  <c r="D766" i="18"/>
  <c r="G766" i="18"/>
  <c r="H766" i="18"/>
  <c r="B757" i="18"/>
  <c r="D757" i="18"/>
  <c r="G757" i="18"/>
  <c r="H757" i="18"/>
  <c r="B639" i="18"/>
  <c r="D639" i="18"/>
  <c r="G639" i="18"/>
  <c r="H639" i="18"/>
  <c r="B636" i="18"/>
  <c r="D636" i="18"/>
  <c r="G636" i="18"/>
  <c r="H636" i="18"/>
  <c r="B529" i="18"/>
  <c r="D529" i="18"/>
  <c r="G529" i="18"/>
  <c r="H529" i="18"/>
  <c r="B527" i="18"/>
  <c r="D527" i="18"/>
  <c r="G527" i="18"/>
  <c r="H527" i="18"/>
  <c r="B1831" i="18"/>
  <c r="D1831" i="18"/>
  <c r="G1831" i="18"/>
  <c r="H1831" i="18"/>
  <c r="B1829" i="18"/>
  <c r="D1829" i="18"/>
  <c r="G1829" i="18"/>
  <c r="H1829" i="18"/>
  <c r="B3436" i="18"/>
  <c r="D3436" i="18"/>
  <c r="G3436" i="18"/>
  <c r="H3436" i="18"/>
  <c r="B3315" i="18"/>
  <c r="D3315" i="18"/>
  <c r="G3315" i="18"/>
  <c r="H3315" i="18"/>
  <c r="B3324" i="18"/>
  <c r="D3324" i="18"/>
  <c r="G3324" i="18"/>
  <c r="H3324" i="18"/>
  <c r="B3663" i="18"/>
  <c r="D3663" i="18"/>
  <c r="G3663" i="18"/>
  <c r="H3663" i="18"/>
  <c r="B3557" i="18"/>
  <c r="D3557" i="18"/>
  <c r="G3557" i="18"/>
  <c r="H3557" i="18"/>
  <c r="B1583" i="18"/>
  <c r="D1583" i="18"/>
  <c r="G1583" i="18"/>
  <c r="H1583" i="18"/>
  <c r="B1838" i="18"/>
  <c r="D1838" i="18"/>
  <c r="G1838" i="18"/>
  <c r="H1838" i="18"/>
  <c r="B1830" i="18"/>
  <c r="D1830" i="18"/>
  <c r="G1830" i="18"/>
  <c r="H1830" i="18"/>
  <c r="B3567" i="18"/>
  <c r="D3567" i="18"/>
  <c r="G3567" i="18"/>
  <c r="H3567" i="18"/>
  <c r="B2708" i="18"/>
  <c r="D2708" i="18"/>
  <c r="G2708" i="18"/>
  <c r="H2708" i="18"/>
  <c r="B2450" i="18"/>
  <c r="D2450" i="18"/>
  <c r="G2450" i="18"/>
  <c r="H2450" i="18"/>
  <c r="B1632" i="18"/>
  <c r="D1632" i="18"/>
  <c r="G1632" i="18"/>
  <c r="H1632" i="18"/>
  <c r="B405" i="18"/>
  <c r="B5146" i="18" l="1"/>
  <c r="D5146" i="18"/>
  <c r="G5146" i="18"/>
  <c r="H5146" i="18"/>
  <c r="B805" i="18"/>
  <c r="D805" i="18"/>
  <c r="G805" i="18"/>
  <c r="H805" i="18"/>
  <c r="B803" i="18"/>
  <c r="D803" i="18"/>
  <c r="G803" i="18"/>
  <c r="H803" i="18"/>
  <c r="B1517" i="18"/>
  <c r="D1517" i="18"/>
  <c r="G1517" i="18"/>
  <c r="H1517" i="18"/>
  <c r="B1404" i="18"/>
  <c r="D1404" i="18"/>
  <c r="G1404" i="18"/>
  <c r="H1404" i="18"/>
  <c r="B4672" i="18"/>
  <c r="D4672" i="18"/>
  <c r="G4672" i="18"/>
  <c r="H4672" i="18"/>
  <c r="Q228" i="1"/>
  <c r="P228" i="1"/>
  <c r="AB24" i="14" l="1"/>
  <c r="B4513" i="18" l="1"/>
  <c r="D4513" i="18"/>
  <c r="G4513" i="18"/>
  <c r="H4513" i="18"/>
  <c r="B5029" i="18"/>
  <c r="D5029" i="18"/>
  <c r="G5029" i="18"/>
  <c r="H5029" i="18"/>
  <c r="B2530" i="18"/>
  <c r="D2530" i="18"/>
  <c r="G2530" i="18"/>
  <c r="H2530" i="18"/>
  <c r="B3627" i="18"/>
  <c r="D3627" i="18"/>
  <c r="G3627" i="18"/>
  <c r="H3627" i="18"/>
  <c r="B3982" i="18" l="1"/>
  <c r="D3982" i="18"/>
  <c r="G3982" i="18"/>
  <c r="H3982" i="18"/>
  <c r="B588" i="18"/>
  <c r="D588" i="18"/>
  <c r="G588" i="18"/>
  <c r="H588" i="18"/>
  <c r="B3772" i="18"/>
  <c r="D3772" i="18"/>
  <c r="G3772" i="18"/>
  <c r="H3772" i="18"/>
  <c r="B1178" i="18"/>
  <c r="D1178" i="18"/>
  <c r="G1178" i="18"/>
  <c r="H1178" i="18"/>
  <c r="B3568" i="18"/>
  <c r="D3568" i="18"/>
  <c r="G3568" i="18"/>
  <c r="H3568" i="18"/>
  <c r="B3558" i="18"/>
  <c r="D3558" i="18"/>
  <c r="G3558" i="18"/>
  <c r="H3558" i="18"/>
  <c r="B1784" i="18"/>
  <c r="D1784" i="18"/>
  <c r="G1784" i="18"/>
  <c r="H1784" i="18"/>
  <c r="B4811" i="18" l="1"/>
  <c r="D4811" i="18"/>
  <c r="G4811" i="18"/>
  <c r="H4811" i="18"/>
  <c r="D4702" i="18" l="1"/>
  <c r="B4702" i="18"/>
  <c r="G4702" i="18"/>
  <c r="H4702" i="18"/>
  <c r="D3636" i="18"/>
  <c r="B3636" i="18"/>
  <c r="G3636" i="18"/>
  <c r="H3636" i="18"/>
  <c r="D500" i="18"/>
  <c r="B500" i="18"/>
  <c r="G500" i="18"/>
  <c r="H500" i="18"/>
  <c r="D1549" i="18"/>
  <c r="B1549" i="18"/>
  <c r="G1549" i="18"/>
  <c r="H1549" i="18"/>
  <c r="D729" i="18"/>
  <c r="B729" i="18"/>
  <c r="G729" i="18"/>
  <c r="H729" i="18"/>
  <c r="B3662" i="18"/>
  <c r="D3662" i="18"/>
  <c r="G3662" i="18"/>
  <c r="H3662" i="18"/>
  <c r="B2839" i="18"/>
  <c r="D2839" i="18"/>
  <c r="G2839" i="18"/>
  <c r="H2839" i="18"/>
  <c r="B2934" i="18"/>
  <c r="D2934" i="18"/>
  <c r="G2934" i="18"/>
  <c r="H2934" i="18"/>
  <c r="B2617" i="18"/>
  <c r="D2617" i="18"/>
  <c r="G2617" i="18"/>
  <c r="H2617" i="18"/>
  <c r="B2255" i="18"/>
  <c r="D2255" i="18"/>
  <c r="G2255" i="18"/>
  <c r="H2255" i="18"/>
  <c r="B1586" i="18"/>
  <c r="D1586" i="18"/>
  <c r="G1586" i="18"/>
  <c r="H1586" i="18"/>
  <c r="B416" i="18"/>
  <c r="D416" i="18"/>
  <c r="G416" i="18"/>
  <c r="H416" i="18"/>
  <c r="B3041" i="18"/>
  <c r="D3041" i="18"/>
  <c r="G3041" i="18"/>
  <c r="H3041" i="18"/>
  <c r="B4621" i="18"/>
  <c r="D4621" i="18"/>
  <c r="G4621" i="18"/>
  <c r="H4621" i="18"/>
  <c r="B3527" i="18"/>
  <c r="D3527" i="18"/>
  <c r="G3527" i="18"/>
  <c r="H3527" i="18"/>
  <c r="B959" i="18"/>
  <c r="D959" i="18"/>
  <c r="G959" i="18"/>
  <c r="H959" i="18"/>
  <c r="AG24" i="14"/>
  <c r="AB23" i="14"/>
  <c r="B4301" i="18"/>
  <c r="D4301" i="18"/>
  <c r="G4301" i="18"/>
  <c r="H4301" i="18"/>
  <c r="B4241" i="18"/>
  <c r="D4241" i="18"/>
  <c r="G4241" i="18"/>
  <c r="H4241" i="18"/>
  <c r="B3978" i="18"/>
  <c r="D3978" i="18"/>
  <c r="G3978" i="18"/>
  <c r="H3978" i="18"/>
  <c r="B988" i="18"/>
  <c r="D988" i="18"/>
  <c r="G988" i="18"/>
  <c r="H988" i="18"/>
  <c r="B2420" i="18" l="1"/>
  <c r="D2420" i="18"/>
  <c r="G2420" i="18"/>
  <c r="H2420" i="18"/>
  <c r="B2271" i="18"/>
  <c r="D2271" i="18"/>
  <c r="G2271" i="18"/>
  <c r="H2271" i="18"/>
  <c r="B4497" i="18" l="1"/>
  <c r="D4497" i="18"/>
  <c r="G4497" i="18"/>
  <c r="H4497" i="18"/>
  <c r="B2569" i="18"/>
  <c r="D2569" i="18"/>
  <c r="G2569" i="18"/>
  <c r="H2569" i="18"/>
  <c r="B867" i="18"/>
  <c r="D867" i="18"/>
  <c r="G867" i="18"/>
  <c r="H867" i="18"/>
  <c r="B849" i="18"/>
  <c r="D849" i="18"/>
  <c r="G849" i="18"/>
  <c r="H849" i="18"/>
  <c r="B801" i="18"/>
  <c r="D801" i="18"/>
  <c r="G801" i="18"/>
  <c r="H801" i="18"/>
  <c r="B604" i="18"/>
  <c r="D604" i="18"/>
  <c r="G604" i="18"/>
  <c r="H604" i="18"/>
  <c r="B186" i="18" l="1"/>
  <c r="D186" i="18"/>
  <c r="G186" i="18"/>
  <c r="H186" i="18"/>
  <c r="H2957" i="18"/>
  <c r="G2957" i="18"/>
  <c r="D2957" i="18"/>
  <c r="B2957" i="18"/>
  <c r="H2948" i="18"/>
  <c r="G2948" i="18"/>
  <c r="D2948" i="18"/>
  <c r="B2948" i="18"/>
  <c r="H2939" i="18"/>
  <c r="G2939" i="18"/>
  <c r="D2939" i="18"/>
  <c r="B2939" i="18"/>
  <c r="H2929" i="18"/>
  <c r="G2929" i="18"/>
  <c r="D2929" i="18"/>
  <c r="B2929" i="18"/>
  <c r="H2920" i="18"/>
  <c r="G2920" i="18"/>
  <c r="D2920" i="18"/>
  <c r="B2920" i="18"/>
  <c r="H2910" i="18"/>
  <c r="G2910" i="18"/>
  <c r="D2910" i="18"/>
  <c r="B2910" i="18"/>
  <c r="H2901" i="18"/>
  <c r="G2901" i="18"/>
  <c r="D2901" i="18"/>
  <c r="B2901" i="18"/>
  <c r="H2892" i="18"/>
  <c r="G2892" i="18"/>
  <c r="D2892" i="18"/>
  <c r="B2892" i="18"/>
  <c r="H2882" i="18"/>
  <c r="G2882" i="18"/>
  <c r="D2882" i="18"/>
  <c r="B2882" i="18"/>
  <c r="H2873" i="18"/>
  <c r="G2873" i="18"/>
  <c r="D2873" i="18"/>
  <c r="B2873" i="18"/>
  <c r="H2704" i="18"/>
  <c r="G2704" i="18"/>
  <c r="D2704" i="18"/>
  <c r="B2704" i="18"/>
  <c r="H2694" i="18"/>
  <c r="G2694" i="18"/>
  <c r="D2694" i="18"/>
  <c r="B2694" i="18"/>
  <c r="H2684" i="18"/>
  <c r="G2684" i="18"/>
  <c r="D2684" i="18"/>
  <c r="B2684" i="18"/>
  <c r="H2674" i="18"/>
  <c r="G2674" i="18"/>
  <c r="D2674" i="18"/>
  <c r="B2674" i="18"/>
  <c r="H2664" i="18"/>
  <c r="G2664" i="18"/>
  <c r="D2664" i="18"/>
  <c r="B2664" i="18"/>
  <c r="H2653" i="18"/>
  <c r="G2653" i="18"/>
  <c r="D2653" i="18"/>
  <c r="B2653" i="18"/>
  <c r="H2643" i="18"/>
  <c r="G2643" i="18"/>
  <c r="D2643" i="18"/>
  <c r="B2643" i="18"/>
  <c r="H2633" i="18"/>
  <c r="G2633" i="18"/>
  <c r="D2633" i="18"/>
  <c r="B2633" i="18"/>
  <c r="H2623" i="18"/>
  <c r="G2623" i="18"/>
  <c r="D2623" i="18"/>
  <c r="B2623" i="18"/>
  <c r="H2612" i="18"/>
  <c r="G2612" i="18"/>
  <c r="D2612" i="18"/>
  <c r="B2612" i="18"/>
  <c r="H2446" i="18"/>
  <c r="G2446" i="18"/>
  <c r="D2446" i="18"/>
  <c r="B2446" i="18"/>
  <c r="H2436" i="18"/>
  <c r="G2436" i="18"/>
  <c r="D2436" i="18"/>
  <c r="B2436" i="18"/>
  <c r="H2426" i="18"/>
  <c r="G2426" i="18"/>
  <c r="D2426" i="18"/>
  <c r="B2426" i="18"/>
  <c r="H2415" i="18"/>
  <c r="G2415" i="18"/>
  <c r="D2415" i="18"/>
  <c r="B2415" i="18"/>
  <c r="H2405" i="18"/>
  <c r="G2405" i="18"/>
  <c r="D2405" i="18"/>
  <c r="B2405" i="18"/>
  <c r="H2395" i="18"/>
  <c r="G2395" i="18"/>
  <c r="D2395" i="18"/>
  <c r="B2395" i="18"/>
  <c r="H2384" i="18"/>
  <c r="G2384" i="18"/>
  <c r="D2384" i="18"/>
  <c r="B2384" i="18"/>
  <c r="H2374" i="18"/>
  <c r="G2374" i="18"/>
  <c r="D2374" i="18"/>
  <c r="B2374" i="18"/>
  <c r="H2364" i="18"/>
  <c r="G2364" i="18"/>
  <c r="D2364" i="18"/>
  <c r="B2364" i="18"/>
  <c r="H2353" i="18"/>
  <c r="G2353" i="18"/>
  <c r="D2353" i="18"/>
  <c r="B2353" i="18"/>
  <c r="H2189" i="18"/>
  <c r="G2189" i="18"/>
  <c r="D2189" i="18"/>
  <c r="B2189" i="18"/>
  <c r="H2179" i="18"/>
  <c r="G2179" i="18"/>
  <c r="D2179" i="18"/>
  <c r="B2179" i="18"/>
  <c r="H2169" i="18"/>
  <c r="G2169" i="18"/>
  <c r="D2169" i="18"/>
  <c r="B2169" i="18"/>
  <c r="H2159" i="18"/>
  <c r="G2159" i="18"/>
  <c r="D2159" i="18"/>
  <c r="B2159" i="18"/>
  <c r="H2149" i="18"/>
  <c r="G2149" i="18"/>
  <c r="D2149" i="18"/>
  <c r="B2149" i="18"/>
  <c r="H2139" i="18"/>
  <c r="G2139" i="18"/>
  <c r="D2139" i="18"/>
  <c r="B2139" i="18"/>
  <c r="H2129" i="18"/>
  <c r="G2129" i="18"/>
  <c r="D2129" i="18"/>
  <c r="B2129" i="18"/>
  <c r="H2119" i="18"/>
  <c r="G2119" i="18"/>
  <c r="D2119" i="18"/>
  <c r="B2119" i="18"/>
  <c r="H2109" i="18"/>
  <c r="G2109" i="18"/>
  <c r="D2109" i="18"/>
  <c r="B2109" i="18"/>
  <c r="H2099" i="18"/>
  <c r="G2099" i="18"/>
  <c r="D2099" i="18"/>
  <c r="B2099" i="18"/>
  <c r="H1709" i="18"/>
  <c r="G1709" i="18"/>
  <c r="D1709" i="18"/>
  <c r="B1709" i="18"/>
  <c r="H1700" i="18"/>
  <c r="G1700" i="18"/>
  <c r="D1700" i="18"/>
  <c r="B1700" i="18"/>
  <c r="H1691" i="18"/>
  <c r="G1691" i="18"/>
  <c r="D1691" i="18"/>
  <c r="B1691" i="18"/>
  <c r="H1683" i="18"/>
  <c r="G1683" i="18"/>
  <c r="D1683" i="18"/>
  <c r="B1683" i="18"/>
  <c r="H1674" i="18"/>
  <c r="G1674" i="18"/>
  <c r="D1674" i="18"/>
  <c r="B1674" i="18"/>
  <c r="H1665" i="18"/>
  <c r="G1665" i="18"/>
  <c r="D1665" i="18"/>
  <c r="B1665" i="18"/>
  <c r="H1656" i="18"/>
  <c r="G1656" i="18"/>
  <c r="D1656" i="18"/>
  <c r="B1656" i="18"/>
  <c r="H1647" i="18"/>
  <c r="G1647" i="18"/>
  <c r="D1647" i="18"/>
  <c r="B1647" i="18"/>
  <c r="H1639" i="18"/>
  <c r="G1639" i="18"/>
  <c r="D1639" i="18"/>
  <c r="B1639" i="18"/>
  <c r="H1626" i="18"/>
  <c r="G1626" i="18"/>
  <c r="D1626" i="18"/>
  <c r="B1626" i="18"/>
  <c r="H1353" i="18"/>
  <c r="G1353" i="18"/>
  <c r="D1353" i="18"/>
  <c r="B1353" i="18"/>
  <c r="H1342" i="18"/>
  <c r="G1342" i="18"/>
  <c r="D1342" i="18"/>
  <c r="B1342" i="18"/>
  <c r="H1332" i="18"/>
  <c r="G1332" i="18"/>
  <c r="D1332" i="18"/>
  <c r="B1332" i="18"/>
  <c r="H1321" i="18"/>
  <c r="G1321" i="18"/>
  <c r="D1321" i="18"/>
  <c r="B1321" i="18"/>
  <c r="H1312" i="18"/>
  <c r="G1312" i="18"/>
  <c r="D1312" i="18"/>
  <c r="B1312" i="18"/>
  <c r="H1303" i="18"/>
  <c r="G1303" i="18"/>
  <c r="D1303" i="18"/>
  <c r="B1303" i="18"/>
  <c r="H1292" i="18"/>
  <c r="G1292" i="18"/>
  <c r="D1292" i="18"/>
  <c r="B1292" i="18"/>
  <c r="H1283" i="18"/>
  <c r="G1283" i="18"/>
  <c r="D1283" i="18"/>
  <c r="B1283" i="18"/>
  <c r="H1274" i="18"/>
  <c r="G1274" i="18"/>
  <c r="D1274" i="18"/>
  <c r="B1274" i="18"/>
  <c r="H1265" i="18"/>
  <c r="G1265" i="18"/>
  <c r="D1265" i="18"/>
  <c r="B1265" i="18"/>
  <c r="H1107" i="18"/>
  <c r="G1107" i="18"/>
  <c r="D1107" i="18"/>
  <c r="B1107" i="18"/>
  <c r="H1097" i="18"/>
  <c r="G1097" i="18"/>
  <c r="D1097" i="18"/>
  <c r="B1097" i="18"/>
  <c r="H1089" i="18"/>
  <c r="G1089" i="18"/>
  <c r="D1089" i="18"/>
  <c r="B1089" i="18"/>
  <c r="H1078" i="18"/>
  <c r="G1078" i="18"/>
  <c r="D1078" i="18"/>
  <c r="B1078" i="18"/>
  <c r="H1069" i="18"/>
  <c r="G1069" i="18"/>
  <c r="D1069" i="18"/>
  <c r="B1069" i="18"/>
  <c r="H1060" i="18"/>
  <c r="G1060" i="18"/>
  <c r="D1060" i="18"/>
  <c r="B1060" i="18"/>
  <c r="H1049" i="18"/>
  <c r="G1049" i="18"/>
  <c r="D1049" i="18"/>
  <c r="B1049" i="18"/>
  <c r="H1040" i="18"/>
  <c r="G1040" i="18"/>
  <c r="D1040" i="18"/>
  <c r="B1040" i="18"/>
  <c r="H1031" i="18"/>
  <c r="G1031" i="18"/>
  <c r="D1031" i="18"/>
  <c r="B1031" i="18"/>
  <c r="H1022" i="18"/>
  <c r="G1022" i="18"/>
  <c r="D1022" i="18"/>
  <c r="B1022" i="18"/>
  <c r="H985" i="18"/>
  <c r="G985" i="18"/>
  <c r="D985" i="18"/>
  <c r="B985" i="18"/>
  <c r="H976" i="18"/>
  <c r="G976" i="18"/>
  <c r="D976" i="18"/>
  <c r="B976" i="18"/>
  <c r="H967" i="18"/>
  <c r="G967" i="18"/>
  <c r="D967" i="18"/>
  <c r="B967" i="18"/>
  <c r="H957" i="18"/>
  <c r="G957" i="18"/>
  <c r="D957" i="18"/>
  <c r="B957" i="18"/>
  <c r="H935" i="18"/>
  <c r="G935" i="18"/>
  <c r="D935" i="18"/>
  <c r="B935" i="18"/>
  <c r="H926" i="18"/>
  <c r="G926" i="18"/>
  <c r="D926" i="18"/>
  <c r="B926" i="18"/>
  <c r="H917" i="18"/>
  <c r="G917" i="18"/>
  <c r="D917" i="18"/>
  <c r="B917" i="18"/>
  <c r="H908" i="18"/>
  <c r="G908" i="18"/>
  <c r="D908" i="18"/>
  <c r="B908" i="18"/>
  <c r="H764" i="18"/>
  <c r="G764" i="18"/>
  <c r="D764" i="18"/>
  <c r="B764" i="18"/>
  <c r="H753" i="18"/>
  <c r="G753" i="18"/>
  <c r="D753" i="18"/>
  <c r="B753" i="18"/>
  <c r="H745" i="18"/>
  <c r="G745" i="18"/>
  <c r="D745" i="18"/>
  <c r="B745" i="18"/>
  <c r="H736" i="18"/>
  <c r="G736" i="18"/>
  <c r="D736" i="18"/>
  <c r="B736" i="18"/>
  <c r="H727" i="18"/>
  <c r="G727" i="18"/>
  <c r="D727" i="18"/>
  <c r="B727" i="18"/>
  <c r="H719" i="18"/>
  <c r="G719" i="18"/>
  <c r="D719" i="18"/>
  <c r="B719" i="18"/>
  <c r="H709" i="18"/>
  <c r="G709" i="18"/>
  <c r="D709" i="18"/>
  <c r="B709" i="18"/>
  <c r="H700" i="18"/>
  <c r="G700" i="18"/>
  <c r="D700" i="18"/>
  <c r="B700" i="18"/>
  <c r="H690" i="18"/>
  <c r="G690" i="18"/>
  <c r="D690" i="18"/>
  <c r="B690" i="18"/>
  <c r="H681" i="18"/>
  <c r="G681" i="18"/>
  <c r="D681" i="18"/>
  <c r="B681" i="18"/>
  <c r="H534" i="18"/>
  <c r="G534" i="18"/>
  <c r="D534" i="18"/>
  <c r="B534" i="18"/>
  <c r="H525" i="18"/>
  <c r="G525" i="18"/>
  <c r="D525" i="18"/>
  <c r="B525" i="18"/>
  <c r="H517" i="18"/>
  <c r="G517" i="18"/>
  <c r="D517" i="18"/>
  <c r="B517" i="18"/>
  <c r="H507" i="18"/>
  <c r="G507" i="18"/>
  <c r="D507" i="18"/>
  <c r="B507" i="18"/>
  <c r="H498" i="18"/>
  <c r="G498" i="18"/>
  <c r="D498" i="18"/>
  <c r="B498" i="18"/>
  <c r="H490" i="18"/>
  <c r="G490" i="18"/>
  <c r="D490" i="18"/>
  <c r="B490" i="18"/>
  <c r="H482" i="18"/>
  <c r="G482" i="18"/>
  <c r="D482" i="18"/>
  <c r="B482" i="18"/>
  <c r="H474" i="18"/>
  <c r="G474" i="18"/>
  <c r="D474" i="18"/>
  <c r="B474" i="18"/>
  <c r="H466" i="18"/>
  <c r="G466" i="18"/>
  <c r="D466" i="18"/>
  <c r="B466" i="18"/>
  <c r="H458" i="18"/>
  <c r="G458" i="18"/>
  <c r="D458" i="18"/>
  <c r="B458" i="18"/>
  <c r="H322" i="18"/>
  <c r="G322" i="18"/>
  <c r="D322" i="18"/>
  <c r="B322" i="18"/>
  <c r="H313" i="18"/>
  <c r="G313" i="18"/>
  <c r="D313" i="18"/>
  <c r="B313" i="18"/>
  <c r="H305" i="18"/>
  <c r="G305" i="18"/>
  <c r="D305" i="18"/>
  <c r="B305" i="18"/>
  <c r="H297" i="18"/>
  <c r="G297" i="18"/>
  <c r="D297" i="18"/>
  <c r="B297" i="18"/>
  <c r="H289" i="18"/>
  <c r="G289" i="18"/>
  <c r="D289" i="18"/>
  <c r="B289" i="18"/>
  <c r="H281" i="18"/>
  <c r="G281" i="18"/>
  <c r="D281" i="18"/>
  <c r="B281" i="18"/>
  <c r="H273" i="18"/>
  <c r="G273" i="18"/>
  <c r="D273" i="18"/>
  <c r="B273" i="18"/>
  <c r="H265" i="18"/>
  <c r="G265" i="18"/>
  <c r="D265" i="18"/>
  <c r="B265" i="18"/>
  <c r="H257" i="18"/>
  <c r="G257" i="18"/>
  <c r="D257" i="18"/>
  <c r="B257" i="18"/>
  <c r="H249" i="18"/>
  <c r="G249" i="18"/>
  <c r="D249" i="18"/>
  <c r="B249" i="18"/>
  <c r="H2061" i="18"/>
  <c r="G2061" i="18"/>
  <c r="D2061" i="18"/>
  <c r="B2061" i="18"/>
  <c r="H2051" i="18"/>
  <c r="G2051" i="18"/>
  <c r="D2051" i="18"/>
  <c r="B2051" i="18"/>
  <c r="H2041" i="18"/>
  <c r="G2041" i="18"/>
  <c r="D2041" i="18"/>
  <c r="B2041" i="18"/>
  <c r="H2031" i="18"/>
  <c r="G2031" i="18"/>
  <c r="D2031" i="18"/>
  <c r="B2031" i="18"/>
  <c r="H2021" i="18"/>
  <c r="G2021" i="18"/>
  <c r="D2021" i="18"/>
  <c r="B2021" i="18"/>
  <c r="H2011" i="18"/>
  <c r="G2011" i="18"/>
  <c r="D2011" i="18"/>
  <c r="B2011" i="18"/>
  <c r="H1943" i="18"/>
  <c r="G1943" i="18"/>
  <c r="D1943" i="18"/>
  <c r="B1943" i="18"/>
  <c r="H1935" i="18"/>
  <c r="G1935" i="18"/>
  <c r="D1935" i="18"/>
  <c r="B1935" i="18"/>
  <c r="H1927" i="18"/>
  <c r="G1927" i="18"/>
  <c r="D1927" i="18"/>
  <c r="B1927" i="18"/>
  <c r="H1919" i="18"/>
  <c r="G1919" i="18"/>
  <c r="D1919" i="18"/>
  <c r="B1919" i="18"/>
  <c r="H1909" i="18"/>
  <c r="G1909" i="18"/>
  <c r="D1909" i="18"/>
  <c r="B1909" i="18"/>
  <c r="H1901" i="18"/>
  <c r="G1901" i="18"/>
  <c r="D1901" i="18"/>
  <c r="B1901" i="18"/>
  <c r="H1892" i="18"/>
  <c r="G1892" i="18"/>
  <c r="D1892" i="18"/>
  <c r="B1892" i="18"/>
  <c r="H1883" i="18"/>
  <c r="G1883" i="18"/>
  <c r="D1883" i="18"/>
  <c r="B1883" i="18"/>
  <c r="B150" i="18"/>
  <c r="D150" i="18"/>
  <c r="G150" i="18"/>
  <c r="H150" i="18"/>
  <c r="B3653" i="18"/>
  <c r="D3653" i="18"/>
  <c r="G3653" i="18"/>
  <c r="H3653" i="18"/>
  <c r="B1913" i="18"/>
  <c r="D1913" i="18"/>
  <c r="G1913" i="18"/>
  <c r="H1913" i="18"/>
  <c r="H5292" i="18"/>
  <c r="G5292" i="18"/>
  <c r="D5292" i="18"/>
  <c r="B5292" i="18"/>
  <c r="H5283" i="18"/>
  <c r="G5283" i="18"/>
  <c r="D5283" i="18"/>
  <c r="B5283" i="18"/>
  <c r="H5274" i="18"/>
  <c r="G5274" i="18"/>
  <c r="D5274" i="18"/>
  <c r="B5274" i="18"/>
  <c r="H5265" i="18"/>
  <c r="G5265" i="18"/>
  <c r="D5265" i="18"/>
  <c r="B5265" i="18"/>
  <c r="H5256" i="18"/>
  <c r="G5256" i="18"/>
  <c r="D5256" i="18"/>
  <c r="B5256" i="18"/>
  <c r="H5248" i="18"/>
  <c r="G5248" i="18"/>
  <c r="D5248" i="18"/>
  <c r="B5248" i="18"/>
  <c r="H5240" i="18"/>
  <c r="G5240" i="18"/>
  <c r="D5240" i="18"/>
  <c r="B5240" i="18"/>
  <c r="H5232" i="18"/>
  <c r="G5232" i="18"/>
  <c r="D5232" i="18"/>
  <c r="B5232" i="18"/>
  <c r="H5223" i="18"/>
  <c r="G5223" i="18"/>
  <c r="D5223" i="18"/>
  <c r="B5223" i="18"/>
  <c r="H5215" i="18"/>
  <c r="G5215" i="18"/>
  <c r="D5215" i="18"/>
  <c r="B5215" i="18"/>
  <c r="H5069" i="18"/>
  <c r="G5069" i="18"/>
  <c r="D5069" i="18"/>
  <c r="B5069" i="18"/>
  <c r="H5061" i="18"/>
  <c r="G5061" i="18"/>
  <c r="D5061" i="18"/>
  <c r="B5061" i="18"/>
  <c r="H5053" i="18"/>
  <c r="G5053" i="18"/>
  <c r="D5053" i="18"/>
  <c r="B5053" i="18"/>
  <c r="H5045" i="18"/>
  <c r="G5045" i="18"/>
  <c r="D5045" i="18"/>
  <c r="B5045" i="18"/>
  <c r="H5037" i="18"/>
  <c r="G5037" i="18"/>
  <c r="D5037" i="18"/>
  <c r="B5037" i="18"/>
  <c r="H5028" i="18"/>
  <c r="G5028" i="18"/>
  <c r="D5028" i="18"/>
  <c r="B5028" i="18"/>
  <c r="H5020" i="18"/>
  <c r="G5020" i="18"/>
  <c r="D5020" i="18"/>
  <c r="B5020" i="18"/>
  <c r="H5012" i="18"/>
  <c r="G5012" i="18"/>
  <c r="D5012" i="18"/>
  <c r="B5012" i="18"/>
  <c r="H5004" i="18"/>
  <c r="G5004" i="18"/>
  <c r="D5004" i="18"/>
  <c r="B5004" i="18"/>
  <c r="H4996" i="18"/>
  <c r="G4996" i="18"/>
  <c r="D4996" i="18"/>
  <c r="B4996" i="18"/>
  <c r="H4851" i="18"/>
  <c r="G4851" i="18"/>
  <c r="D4851" i="18"/>
  <c r="B4851" i="18"/>
  <c r="H4843" i="18"/>
  <c r="G4843" i="18"/>
  <c r="D4843" i="18"/>
  <c r="B4843" i="18"/>
  <c r="H4835" i="18"/>
  <c r="G4835" i="18"/>
  <c r="D4835" i="18"/>
  <c r="B4835" i="18"/>
  <c r="H4827" i="18"/>
  <c r="G4827" i="18"/>
  <c r="D4827" i="18"/>
  <c r="B4827" i="18"/>
  <c r="H4819" i="18"/>
  <c r="G4819" i="18"/>
  <c r="D4819" i="18"/>
  <c r="B4819" i="18"/>
  <c r="H4809" i="18"/>
  <c r="G4809" i="18"/>
  <c r="D4809" i="18"/>
  <c r="B4809" i="18"/>
  <c r="H4800" i="18"/>
  <c r="G4800" i="18"/>
  <c r="D4800" i="18"/>
  <c r="B4800" i="18"/>
  <c r="H4791" i="18"/>
  <c r="G4791" i="18"/>
  <c r="D4791" i="18"/>
  <c r="B4791" i="18"/>
  <c r="H4783" i="18"/>
  <c r="G4783" i="18"/>
  <c r="D4783" i="18"/>
  <c r="B4783" i="18"/>
  <c r="H4775" i="18"/>
  <c r="G4775" i="18"/>
  <c r="D4775" i="18"/>
  <c r="B4775" i="18"/>
  <c r="H4627" i="18"/>
  <c r="G4627" i="18"/>
  <c r="D4627" i="18"/>
  <c r="B4627" i="18"/>
  <c r="H4619" i="18"/>
  <c r="G4619" i="18"/>
  <c r="D4619" i="18"/>
  <c r="B4619" i="18"/>
  <c r="H4611" i="18"/>
  <c r="G4611" i="18"/>
  <c r="D4611" i="18"/>
  <c r="B4611" i="18"/>
  <c r="H4602" i="18"/>
  <c r="G4602" i="18"/>
  <c r="D4602" i="18"/>
  <c r="B4602" i="18"/>
  <c r="H4595" i="18"/>
  <c r="G4595" i="18"/>
  <c r="D4595" i="18"/>
  <c r="B4595" i="18"/>
  <c r="H4587" i="18"/>
  <c r="G4587" i="18"/>
  <c r="D4587" i="18"/>
  <c r="B4587" i="18"/>
  <c r="H4579" i="18"/>
  <c r="G4579" i="18"/>
  <c r="D4579" i="18"/>
  <c r="B4579" i="18"/>
  <c r="H4570" i="18"/>
  <c r="G4570" i="18"/>
  <c r="D4570" i="18"/>
  <c r="B4570" i="18"/>
  <c r="H4562" i="18"/>
  <c r="G4562" i="18"/>
  <c r="D4562" i="18"/>
  <c r="B4562" i="18"/>
  <c r="H4554" i="18"/>
  <c r="G4554" i="18"/>
  <c r="D4554" i="18"/>
  <c r="B4554" i="18"/>
  <c r="H4408" i="18"/>
  <c r="G4408" i="18"/>
  <c r="D4408" i="18"/>
  <c r="B4408" i="18"/>
  <c r="H4400" i="18"/>
  <c r="G4400" i="18"/>
  <c r="D4400" i="18"/>
  <c r="B4400" i="18"/>
  <c r="H4392" i="18"/>
  <c r="G4392" i="18"/>
  <c r="D4392" i="18"/>
  <c r="B4392" i="18"/>
  <c r="H4384" i="18"/>
  <c r="G4384" i="18"/>
  <c r="D4384" i="18"/>
  <c r="B4384" i="18"/>
  <c r="H4375" i="18"/>
  <c r="G4375" i="18"/>
  <c r="D4375" i="18"/>
  <c r="B4375" i="18"/>
  <c r="H4367" i="18"/>
  <c r="G4367" i="18"/>
  <c r="D4367" i="18"/>
  <c r="B4367" i="18"/>
  <c r="H4359" i="18"/>
  <c r="G4359" i="18"/>
  <c r="D4359" i="18"/>
  <c r="B4359" i="18"/>
  <c r="H4351" i="18"/>
  <c r="G4351" i="18"/>
  <c r="D4351" i="18"/>
  <c r="B4351" i="18"/>
  <c r="H4104" i="18"/>
  <c r="G4104" i="18"/>
  <c r="D4104" i="18"/>
  <c r="B4104" i="18"/>
  <c r="H4095" i="18"/>
  <c r="G4095" i="18"/>
  <c r="D4095" i="18"/>
  <c r="B4095" i="18"/>
  <c r="H4087" i="18"/>
  <c r="G4087" i="18"/>
  <c r="D4087" i="18"/>
  <c r="B4087" i="18"/>
  <c r="H4079" i="18"/>
  <c r="G4079" i="18"/>
  <c r="D4079" i="18"/>
  <c r="B4079" i="18"/>
  <c r="H4071" i="18"/>
  <c r="G4071" i="18"/>
  <c r="D4071" i="18"/>
  <c r="B4071" i="18"/>
  <c r="H4063" i="18"/>
  <c r="G4063" i="18"/>
  <c r="D4063" i="18"/>
  <c r="B4063" i="18"/>
  <c r="H3889" i="18"/>
  <c r="G3889" i="18"/>
  <c r="D3889" i="18"/>
  <c r="B3889" i="18"/>
  <c r="H3881" i="18"/>
  <c r="G3881" i="18"/>
  <c r="D3881" i="18"/>
  <c r="B3881" i="18"/>
  <c r="H3873" i="18"/>
  <c r="G3873" i="18"/>
  <c r="D3873" i="18"/>
  <c r="B3873" i="18"/>
  <c r="H3864" i="18"/>
  <c r="G3864" i="18"/>
  <c r="D3864" i="18"/>
  <c r="B3864" i="18"/>
  <c r="H3856" i="18"/>
  <c r="G3856" i="18"/>
  <c r="D3856" i="18"/>
  <c r="B3856" i="18"/>
  <c r="H3848" i="18"/>
  <c r="G3848" i="18"/>
  <c r="D3848" i="18"/>
  <c r="B3848" i="18"/>
  <c r="H3840" i="18"/>
  <c r="G3840" i="18"/>
  <c r="D3840" i="18"/>
  <c r="B3840" i="18"/>
  <c r="H3832" i="18"/>
  <c r="G3832" i="18"/>
  <c r="D3832" i="18"/>
  <c r="B3832" i="18"/>
  <c r="H3824" i="18"/>
  <c r="G3824" i="18"/>
  <c r="D3824" i="18"/>
  <c r="B3824" i="18"/>
  <c r="H3816" i="18"/>
  <c r="G3816" i="18"/>
  <c r="D3816" i="18"/>
  <c r="B3816" i="18"/>
  <c r="H3562" i="18"/>
  <c r="G3562" i="18"/>
  <c r="D3562" i="18"/>
  <c r="B3562" i="18"/>
  <c r="H3552" i="18"/>
  <c r="G3552" i="18"/>
  <c r="D3552" i="18"/>
  <c r="B3552" i="18"/>
  <c r="H3542" i="18"/>
  <c r="G3542" i="18"/>
  <c r="D3542" i="18"/>
  <c r="B3542" i="18"/>
  <c r="H3533" i="18"/>
  <c r="G3533" i="18"/>
  <c r="D3533" i="18"/>
  <c r="B3533" i="18"/>
  <c r="H3523" i="18"/>
  <c r="G3523" i="18"/>
  <c r="D3523" i="18"/>
  <c r="B3523" i="18"/>
  <c r="H3514" i="18"/>
  <c r="G3514" i="18"/>
  <c r="D3514" i="18"/>
  <c r="B3514" i="18"/>
  <c r="H3505" i="18"/>
  <c r="G3505" i="18"/>
  <c r="D3505" i="18"/>
  <c r="B3505" i="18"/>
  <c r="H3496" i="18"/>
  <c r="G3496" i="18"/>
  <c r="D3496" i="18"/>
  <c r="B3496" i="18"/>
  <c r="H3486" i="18"/>
  <c r="G3486" i="18"/>
  <c r="D3486" i="18"/>
  <c r="B3486" i="18"/>
  <c r="H3477" i="18"/>
  <c r="G3477" i="18"/>
  <c r="D3477" i="18"/>
  <c r="B3477" i="18"/>
  <c r="H3440" i="18"/>
  <c r="G3440" i="18"/>
  <c r="D3440" i="18"/>
  <c r="B3440" i="18"/>
  <c r="H3430" i="18"/>
  <c r="G3430" i="18"/>
  <c r="D3430" i="18"/>
  <c r="B3430" i="18"/>
  <c r="H3421" i="18"/>
  <c r="G3421" i="18"/>
  <c r="D3421" i="18"/>
  <c r="B3421" i="18"/>
  <c r="H3412" i="18"/>
  <c r="G3412" i="18"/>
  <c r="D3412" i="18"/>
  <c r="B3412" i="18"/>
  <c r="H3403" i="18"/>
  <c r="G3403" i="18"/>
  <c r="D3403" i="18"/>
  <c r="B3403" i="18"/>
  <c r="H3394" i="18"/>
  <c r="G3394" i="18"/>
  <c r="D3394" i="18"/>
  <c r="B3394" i="18"/>
  <c r="H3385" i="18"/>
  <c r="G3385" i="18"/>
  <c r="D3385" i="18"/>
  <c r="B3385" i="18"/>
  <c r="H3376" i="18"/>
  <c r="G3376" i="18"/>
  <c r="D3376" i="18"/>
  <c r="B3376" i="18"/>
  <c r="H3366" i="18"/>
  <c r="G3366" i="18"/>
  <c r="D3366" i="18"/>
  <c r="B3366" i="18"/>
  <c r="H3357" i="18"/>
  <c r="G3357" i="18"/>
  <c r="D3357" i="18"/>
  <c r="B3357" i="18"/>
  <c r="H3319" i="18"/>
  <c r="G3319" i="18"/>
  <c r="D3319" i="18"/>
  <c r="B3319" i="18"/>
  <c r="H3310" i="18"/>
  <c r="G3310" i="18"/>
  <c r="D3310" i="18"/>
  <c r="B3310" i="18"/>
  <c r="H3301" i="18"/>
  <c r="G3301" i="18"/>
  <c r="D3301" i="18"/>
  <c r="B3301" i="18"/>
  <c r="H3292" i="18"/>
  <c r="G3292" i="18"/>
  <c r="D3292" i="18"/>
  <c r="B3292" i="18"/>
  <c r="H3283" i="18"/>
  <c r="G3283" i="18"/>
  <c r="D3283" i="18"/>
  <c r="B3283" i="18"/>
  <c r="H3273" i="18"/>
  <c r="G3273" i="18"/>
  <c r="D3273" i="18"/>
  <c r="B3273" i="18"/>
  <c r="H3265" i="18"/>
  <c r="G3265" i="18"/>
  <c r="D3265" i="18"/>
  <c r="B3265" i="18"/>
  <c r="H3256" i="18"/>
  <c r="G3256" i="18"/>
  <c r="D3256" i="18"/>
  <c r="B3256" i="18"/>
  <c r="H3247" i="18"/>
  <c r="G3247" i="18"/>
  <c r="D3247" i="18"/>
  <c r="B3247" i="18"/>
  <c r="H3238" i="18"/>
  <c r="G3238" i="18"/>
  <c r="D3238" i="18"/>
  <c r="B3238" i="18"/>
  <c r="H3201" i="18"/>
  <c r="G3201" i="18"/>
  <c r="D3201" i="18"/>
  <c r="B3201" i="18"/>
  <c r="H3192" i="18"/>
  <c r="G3192" i="18"/>
  <c r="D3192" i="18"/>
  <c r="B3192" i="18"/>
  <c r="H3183" i="18"/>
  <c r="G3183" i="18"/>
  <c r="D3183" i="18"/>
  <c r="B3183" i="18"/>
  <c r="H3174" i="18"/>
  <c r="G3174" i="18"/>
  <c r="D3174" i="18"/>
  <c r="B3174" i="18"/>
  <c r="H3165" i="18"/>
  <c r="G3165" i="18"/>
  <c r="D3165" i="18"/>
  <c r="B3165" i="18"/>
  <c r="H3156" i="18"/>
  <c r="G3156" i="18"/>
  <c r="D3156" i="18"/>
  <c r="B3156" i="18"/>
  <c r="H3147" i="18"/>
  <c r="G3147" i="18"/>
  <c r="D3147" i="18"/>
  <c r="B3147" i="18"/>
  <c r="H3138" i="18"/>
  <c r="G3138" i="18"/>
  <c r="D3138" i="18"/>
  <c r="B3138" i="18"/>
  <c r="H3129" i="18"/>
  <c r="G3129" i="18"/>
  <c r="D3129" i="18"/>
  <c r="B3129" i="18"/>
  <c r="H3120" i="18"/>
  <c r="G3120" i="18"/>
  <c r="D3120" i="18"/>
  <c r="B3120" i="18"/>
  <c r="H2956" i="18"/>
  <c r="G2956" i="18"/>
  <c r="D2956" i="18"/>
  <c r="B2956" i="18"/>
  <c r="H2947" i="18"/>
  <c r="G2947" i="18"/>
  <c r="D2947" i="18"/>
  <c r="B2947" i="18"/>
  <c r="H2938" i="18"/>
  <c r="G2938" i="18"/>
  <c r="D2938" i="18"/>
  <c r="B2938" i="18"/>
  <c r="H2928" i="18"/>
  <c r="G2928" i="18"/>
  <c r="D2928" i="18"/>
  <c r="B2928" i="18"/>
  <c r="H2919" i="18"/>
  <c r="G2919" i="18"/>
  <c r="D2919" i="18"/>
  <c r="B2919" i="18"/>
  <c r="H2909" i="18"/>
  <c r="G2909" i="18"/>
  <c r="D2909" i="18"/>
  <c r="B2909" i="18"/>
  <c r="H2900" i="18"/>
  <c r="G2900" i="18"/>
  <c r="D2900" i="18"/>
  <c r="B2900" i="18"/>
  <c r="H2891" i="18"/>
  <c r="G2891" i="18"/>
  <c r="D2891" i="18"/>
  <c r="B2891" i="18"/>
  <c r="H2881" i="18"/>
  <c r="G2881" i="18"/>
  <c r="D2881" i="18"/>
  <c r="B2881" i="18"/>
  <c r="H2872" i="18"/>
  <c r="G2872" i="18"/>
  <c r="D2872" i="18"/>
  <c r="B2872" i="18"/>
  <c r="H2835" i="18"/>
  <c r="G2835" i="18"/>
  <c r="D2835" i="18"/>
  <c r="B2835" i="18"/>
  <c r="H2823" i="18"/>
  <c r="G2823" i="18"/>
  <c r="D2823" i="18"/>
  <c r="B2823" i="18"/>
  <c r="H2814" i="18"/>
  <c r="G2814" i="18"/>
  <c r="D2814" i="18"/>
  <c r="B2814" i="18"/>
  <c r="H2804" i="18"/>
  <c r="G2804" i="18"/>
  <c r="D2804" i="18"/>
  <c r="B2804" i="18"/>
  <c r="H2794" i="18"/>
  <c r="G2794" i="18"/>
  <c r="D2794" i="18"/>
  <c r="B2794" i="18"/>
  <c r="H2784" i="18"/>
  <c r="G2784" i="18"/>
  <c r="D2784" i="18"/>
  <c r="B2784" i="18"/>
  <c r="H2774" i="18"/>
  <c r="G2774" i="18"/>
  <c r="D2774" i="18"/>
  <c r="B2774" i="18"/>
  <c r="H2765" i="18"/>
  <c r="G2765" i="18"/>
  <c r="D2765" i="18"/>
  <c r="B2765" i="18"/>
  <c r="H2754" i="18"/>
  <c r="G2754" i="18"/>
  <c r="D2754" i="18"/>
  <c r="B2754" i="18"/>
  <c r="H2742" i="18"/>
  <c r="G2742" i="18"/>
  <c r="D2742" i="18"/>
  <c r="B2742" i="18"/>
  <c r="H2703" i="18"/>
  <c r="G2703" i="18"/>
  <c r="D2703" i="18"/>
  <c r="B2703" i="18"/>
  <c r="H2693" i="18"/>
  <c r="G2693" i="18"/>
  <c r="D2693" i="18"/>
  <c r="B2693" i="18"/>
  <c r="H2683" i="18"/>
  <c r="G2683" i="18"/>
  <c r="D2683" i="18"/>
  <c r="B2683" i="18"/>
  <c r="H2673" i="18"/>
  <c r="G2673" i="18"/>
  <c r="D2673" i="18"/>
  <c r="B2673" i="18"/>
  <c r="H2663" i="18"/>
  <c r="G2663" i="18"/>
  <c r="D2663" i="18"/>
  <c r="B2663" i="18"/>
  <c r="H2652" i="18"/>
  <c r="G2652" i="18"/>
  <c r="D2652" i="18"/>
  <c r="B2652" i="18"/>
  <c r="H2642" i="18"/>
  <c r="G2642" i="18"/>
  <c r="D2642" i="18"/>
  <c r="B2642" i="18"/>
  <c r="H2632" i="18"/>
  <c r="G2632" i="18"/>
  <c r="D2632" i="18"/>
  <c r="B2632" i="18"/>
  <c r="H2622" i="18"/>
  <c r="G2622" i="18"/>
  <c r="D2622" i="18"/>
  <c r="B2622" i="18"/>
  <c r="H2611" i="18"/>
  <c r="G2611" i="18"/>
  <c r="D2611" i="18"/>
  <c r="B2611" i="18"/>
  <c r="H2574" i="18"/>
  <c r="G2574" i="18"/>
  <c r="D2574" i="18"/>
  <c r="B2574" i="18"/>
  <c r="H2564" i="18"/>
  <c r="G2564" i="18"/>
  <c r="D2564" i="18"/>
  <c r="B2564" i="18"/>
  <c r="H2554" i="18"/>
  <c r="G2554" i="18"/>
  <c r="D2554" i="18"/>
  <c r="B2554" i="18"/>
  <c r="H2544" i="18"/>
  <c r="G2544" i="18"/>
  <c r="D2544" i="18"/>
  <c r="B2544" i="18"/>
  <c r="H2535" i="18"/>
  <c r="G2535" i="18"/>
  <c r="D2535" i="18"/>
  <c r="B2535" i="18"/>
  <c r="H2525" i="18"/>
  <c r="G2525" i="18"/>
  <c r="D2525" i="18"/>
  <c r="B2525" i="18"/>
  <c r="H2514" i="18"/>
  <c r="G2514" i="18"/>
  <c r="D2514" i="18"/>
  <c r="B2514" i="18"/>
  <c r="H2504" i="18"/>
  <c r="G2504" i="18"/>
  <c r="D2504" i="18"/>
  <c r="B2504" i="18"/>
  <c r="H2494" i="18"/>
  <c r="G2494" i="18"/>
  <c r="D2494" i="18"/>
  <c r="B2494" i="18"/>
  <c r="H2483" i="18"/>
  <c r="G2483" i="18"/>
  <c r="D2483" i="18"/>
  <c r="B2483" i="18"/>
  <c r="H2445" i="18"/>
  <c r="G2445" i="18"/>
  <c r="D2445" i="18"/>
  <c r="B2445" i="18"/>
  <c r="H2435" i="18"/>
  <c r="G2435" i="18"/>
  <c r="D2435" i="18"/>
  <c r="B2435" i="18"/>
  <c r="H2425" i="18"/>
  <c r="G2425" i="18"/>
  <c r="D2425" i="18"/>
  <c r="B2425" i="18"/>
  <c r="H2414" i="18"/>
  <c r="G2414" i="18"/>
  <c r="D2414" i="18"/>
  <c r="B2414" i="18"/>
  <c r="H2404" i="18"/>
  <c r="G2404" i="18"/>
  <c r="D2404" i="18"/>
  <c r="B2404" i="18"/>
  <c r="H2394" i="18"/>
  <c r="G2394" i="18"/>
  <c r="D2394" i="18"/>
  <c r="B2394" i="18"/>
  <c r="H2383" i="18"/>
  <c r="G2383" i="18"/>
  <c r="D2383" i="18"/>
  <c r="B2383" i="18"/>
  <c r="H2373" i="18"/>
  <c r="G2373" i="18"/>
  <c r="D2373" i="18"/>
  <c r="B2373" i="18"/>
  <c r="H2363" i="18"/>
  <c r="G2363" i="18"/>
  <c r="D2363" i="18"/>
  <c r="B2363" i="18"/>
  <c r="H2352" i="18"/>
  <c r="G2352" i="18"/>
  <c r="D2352" i="18"/>
  <c r="B2352" i="18"/>
  <c r="H2315" i="18"/>
  <c r="G2315" i="18"/>
  <c r="D2315" i="18"/>
  <c r="B2315" i="18"/>
  <c r="H2306" i="18"/>
  <c r="G2306" i="18"/>
  <c r="D2306" i="18"/>
  <c r="B2306" i="18"/>
  <c r="H2297" i="18"/>
  <c r="G2297" i="18"/>
  <c r="D2297" i="18"/>
  <c r="B2297" i="18"/>
  <c r="H2288" i="18"/>
  <c r="G2288" i="18"/>
  <c r="D2288" i="18"/>
  <c r="B2288" i="18"/>
  <c r="H2279" i="18"/>
  <c r="G2279" i="18"/>
  <c r="D2279" i="18"/>
  <c r="B2279" i="18"/>
  <c r="H2270" i="18"/>
  <c r="G2270" i="18"/>
  <c r="D2270" i="18"/>
  <c r="B2270" i="18"/>
  <c r="H2261" i="18"/>
  <c r="G2261" i="18"/>
  <c r="D2261" i="18"/>
  <c r="B2261" i="18"/>
  <c r="H2247" i="18"/>
  <c r="G2247" i="18"/>
  <c r="D2247" i="18"/>
  <c r="B2247" i="18"/>
  <c r="H2237" i="18"/>
  <c r="G2237" i="18"/>
  <c r="D2237" i="18"/>
  <c r="B2237" i="18"/>
  <c r="H2226" i="18"/>
  <c r="G2226" i="18"/>
  <c r="D2226" i="18"/>
  <c r="B2226" i="18"/>
  <c r="H2188" i="18"/>
  <c r="G2188" i="18"/>
  <c r="D2188" i="18"/>
  <c r="B2188" i="18"/>
  <c r="H2178" i="18"/>
  <c r="G2178" i="18"/>
  <c r="D2178" i="18"/>
  <c r="B2178" i="18"/>
  <c r="H2168" i="18"/>
  <c r="G2168" i="18"/>
  <c r="D2168" i="18"/>
  <c r="B2168" i="18"/>
  <c r="H2158" i="18"/>
  <c r="G2158" i="18"/>
  <c r="D2158" i="18"/>
  <c r="B2158" i="18"/>
  <c r="H2148" i="18"/>
  <c r="G2148" i="18"/>
  <c r="D2148" i="18"/>
  <c r="B2148" i="18"/>
  <c r="H2138" i="18"/>
  <c r="G2138" i="18"/>
  <c r="D2138" i="18"/>
  <c r="B2138" i="18"/>
  <c r="H2128" i="18"/>
  <c r="G2128" i="18"/>
  <c r="D2128" i="18"/>
  <c r="B2128" i="18"/>
  <c r="H2118" i="18"/>
  <c r="G2118" i="18"/>
  <c r="D2118" i="18"/>
  <c r="B2118" i="18"/>
  <c r="H2108" i="18"/>
  <c r="G2108" i="18"/>
  <c r="D2108" i="18"/>
  <c r="B2108" i="18"/>
  <c r="H2098" i="18"/>
  <c r="G2098" i="18"/>
  <c r="D2098" i="18"/>
  <c r="B2098" i="18"/>
  <c r="H2060" i="18"/>
  <c r="G2060" i="18"/>
  <c r="D2060" i="18"/>
  <c r="B2060" i="18"/>
  <c r="H2050" i="18"/>
  <c r="G2050" i="18"/>
  <c r="D2050" i="18"/>
  <c r="B2050" i="18"/>
  <c r="H2040" i="18"/>
  <c r="G2040" i="18"/>
  <c r="D2040" i="18"/>
  <c r="B2040" i="18"/>
  <c r="H2030" i="18"/>
  <c r="G2030" i="18"/>
  <c r="D2030" i="18"/>
  <c r="B2030" i="18"/>
  <c r="H2020" i="18"/>
  <c r="G2020" i="18"/>
  <c r="D2020" i="18"/>
  <c r="B2020" i="18"/>
  <c r="H2010" i="18"/>
  <c r="G2010" i="18"/>
  <c r="D2010" i="18"/>
  <c r="B2010" i="18"/>
  <c r="H1834" i="18"/>
  <c r="G1834" i="18"/>
  <c r="D1834" i="18"/>
  <c r="B1834" i="18"/>
  <c r="H1824" i="18"/>
  <c r="G1824" i="18"/>
  <c r="D1824" i="18"/>
  <c r="B1824" i="18"/>
  <c r="H1815" i="18"/>
  <c r="G1815" i="18"/>
  <c r="D1815" i="18"/>
  <c r="B1815" i="18"/>
  <c r="H1803" i="18"/>
  <c r="G1803" i="18"/>
  <c r="D1803" i="18"/>
  <c r="B1803" i="18"/>
  <c r="H1795" i="18"/>
  <c r="G1795" i="18"/>
  <c r="D1795" i="18"/>
  <c r="B1795" i="18"/>
  <c r="H1787" i="18"/>
  <c r="G1787" i="18"/>
  <c r="D1787" i="18"/>
  <c r="B1787" i="18"/>
  <c r="H1775" i="18"/>
  <c r="G1775" i="18"/>
  <c r="D1775" i="18"/>
  <c r="B1775" i="18"/>
  <c r="H1766" i="18"/>
  <c r="G1766" i="18"/>
  <c r="D1766" i="18"/>
  <c r="B1766" i="18"/>
  <c r="H1759" i="18"/>
  <c r="G1759" i="18"/>
  <c r="D1759" i="18"/>
  <c r="B1759" i="18"/>
  <c r="H1749" i="18"/>
  <c r="G1749" i="18"/>
  <c r="D1749" i="18"/>
  <c r="B1749" i="18"/>
  <c r="H1589" i="18"/>
  <c r="G1589" i="18"/>
  <c r="D1589" i="18"/>
  <c r="B1589" i="18"/>
  <c r="H1578" i="18"/>
  <c r="G1578" i="18"/>
  <c r="D1578" i="18"/>
  <c r="B1578" i="18"/>
  <c r="H1574" i="18"/>
  <c r="G1574" i="18"/>
  <c r="D1574" i="18"/>
  <c r="B1574" i="18"/>
  <c r="H1565" i="18"/>
  <c r="G1565" i="18"/>
  <c r="D1565" i="18"/>
  <c r="B1565" i="18"/>
  <c r="H1552" i="18"/>
  <c r="G1552" i="18"/>
  <c r="D1552" i="18"/>
  <c r="B1552" i="18"/>
  <c r="H1547" i="18"/>
  <c r="G1547" i="18"/>
  <c r="D1547" i="18"/>
  <c r="B1547" i="18"/>
  <c r="H1535" i="18"/>
  <c r="G1535" i="18"/>
  <c r="D1535" i="18"/>
  <c r="B1535" i="18"/>
  <c r="H1530" i="18"/>
  <c r="G1530" i="18"/>
  <c r="D1530" i="18"/>
  <c r="B1530" i="18"/>
  <c r="H1523" i="18"/>
  <c r="G1523" i="18"/>
  <c r="D1523" i="18"/>
  <c r="B1523" i="18"/>
  <c r="H1513" i="18"/>
  <c r="G1513" i="18"/>
  <c r="D1513" i="18"/>
  <c r="B1513" i="18"/>
  <c r="H1355" i="18"/>
  <c r="G1355" i="18"/>
  <c r="D1355" i="18"/>
  <c r="B1355" i="18"/>
  <c r="H1344" i="18"/>
  <c r="G1344" i="18"/>
  <c r="D1344" i="18"/>
  <c r="B1344" i="18"/>
  <c r="H1334" i="18"/>
  <c r="G1334" i="18"/>
  <c r="D1334" i="18"/>
  <c r="B1334" i="18"/>
  <c r="H1325" i="18"/>
  <c r="G1325" i="18"/>
  <c r="D1325" i="18"/>
  <c r="B1325" i="18"/>
  <c r="H1317" i="18"/>
  <c r="G1317" i="18"/>
  <c r="D1317" i="18"/>
  <c r="B1317" i="18"/>
  <c r="H1306" i="18"/>
  <c r="G1306" i="18"/>
  <c r="D1306" i="18"/>
  <c r="B1306" i="18"/>
  <c r="H1294" i="18"/>
  <c r="G1294" i="18"/>
  <c r="D1294" i="18"/>
  <c r="B1294" i="18"/>
  <c r="H1285" i="18"/>
  <c r="G1285" i="18"/>
  <c r="D1285" i="18"/>
  <c r="B1285" i="18"/>
  <c r="H1276" i="18"/>
  <c r="G1276" i="18"/>
  <c r="D1276" i="18"/>
  <c r="B1276" i="18"/>
  <c r="H1267" i="18"/>
  <c r="G1267" i="18"/>
  <c r="D1267" i="18"/>
  <c r="B1267" i="18"/>
  <c r="H1104" i="18"/>
  <c r="G1104" i="18"/>
  <c r="D1104" i="18"/>
  <c r="B1104" i="18"/>
  <c r="H1094" i="18"/>
  <c r="G1094" i="18"/>
  <c r="D1094" i="18"/>
  <c r="B1094" i="18"/>
  <c r="H1086" i="18"/>
  <c r="G1086" i="18"/>
  <c r="D1086" i="18"/>
  <c r="B1086" i="18"/>
  <c r="H1075" i="18"/>
  <c r="G1075" i="18"/>
  <c r="D1075" i="18"/>
  <c r="B1075" i="18"/>
  <c r="H1066" i="18"/>
  <c r="G1066" i="18"/>
  <c r="D1066" i="18"/>
  <c r="B1066" i="18"/>
  <c r="H1056" i="18"/>
  <c r="G1056" i="18"/>
  <c r="D1056" i="18"/>
  <c r="B1056" i="18"/>
  <c r="H1046" i="18"/>
  <c r="G1046" i="18"/>
  <c r="D1046" i="18"/>
  <c r="B1046" i="18"/>
  <c r="H1037" i="18"/>
  <c r="G1037" i="18"/>
  <c r="D1037" i="18"/>
  <c r="B1037" i="18"/>
  <c r="H1034" i="18"/>
  <c r="G1034" i="18"/>
  <c r="D1034" i="18"/>
  <c r="B1034" i="18"/>
  <c r="H1025" i="18"/>
  <c r="G1025" i="18"/>
  <c r="D1025" i="18"/>
  <c r="B1025" i="18"/>
  <c r="B635" i="18"/>
  <c r="D635" i="18"/>
  <c r="G635" i="18"/>
  <c r="H635" i="18"/>
  <c r="H5179" i="18"/>
  <c r="G5179" i="18"/>
  <c r="D5179" i="18"/>
  <c r="B5179" i="18"/>
  <c r="H5167" i="18"/>
  <c r="G5167" i="18"/>
  <c r="D5167" i="18"/>
  <c r="B5167" i="18"/>
  <c r="H5159" i="18"/>
  <c r="G5159" i="18"/>
  <c r="D5159" i="18"/>
  <c r="B5159" i="18"/>
  <c r="H5151" i="18"/>
  <c r="G5151" i="18"/>
  <c r="D5151" i="18"/>
  <c r="B5151" i="18"/>
  <c r="H5142" i="18"/>
  <c r="G5142" i="18"/>
  <c r="D5142" i="18"/>
  <c r="B5142" i="18"/>
  <c r="H5134" i="18"/>
  <c r="G5134" i="18"/>
  <c r="D5134" i="18"/>
  <c r="B5134" i="18"/>
  <c r="H5126" i="18"/>
  <c r="G5126" i="18"/>
  <c r="D5126" i="18"/>
  <c r="B5126" i="18"/>
  <c r="H5118" i="18"/>
  <c r="G5118" i="18"/>
  <c r="D5118" i="18"/>
  <c r="B5118" i="18"/>
  <c r="H5109" i="18"/>
  <c r="G5109" i="18"/>
  <c r="D5109" i="18"/>
  <c r="B5109" i="18"/>
  <c r="H5101" i="18"/>
  <c r="G5101" i="18"/>
  <c r="D5101" i="18"/>
  <c r="B5101" i="18"/>
  <c r="H4960" i="18"/>
  <c r="G4960" i="18"/>
  <c r="D4960" i="18"/>
  <c r="B4960" i="18"/>
  <c r="H4948" i="18"/>
  <c r="G4948" i="18"/>
  <c r="D4948" i="18"/>
  <c r="B4948" i="18"/>
  <c r="H4940" i="18"/>
  <c r="G4940" i="18"/>
  <c r="D4940" i="18"/>
  <c r="B4940" i="18"/>
  <c r="H4931" i="18"/>
  <c r="G4931" i="18"/>
  <c r="D4931" i="18"/>
  <c r="B4931" i="18"/>
  <c r="H4923" i="18"/>
  <c r="G4923" i="18"/>
  <c r="D4923" i="18"/>
  <c r="B4923" i="18"/>
  <c r="H4915" i="18"/>
  <c r="G4915" i="18"/>
  <c r="D4915" i="18"/>
  <c r="B4915" i="18"/>
  <c r="H4907" i="18"/>
  <c r="G4907" i="18"/>
  <c r="D4907" i="18"/>
  <c r="B4907" i="18"/>
  <c r="H4899" i="18"/>
  <c r="G4899" i="18"/>
  <c r="D4899" i="18"/>
  <c r="B4899" i="18"/>
  <c r="H4891" i="18"/>
  <c r="G4891" i="18"/>
  <c r="D4891" i="18"/>
  <c r="B4891" i="18"/>
  <c r="H4883" i="18"/>
  <c r="G4883" i="18"/>
  <c r="D4883" i="18"/>
  <c r="B4883" i="18"/>
  <c r="H4737" i="18"/>
  <c r="G4737" i="18"/>
  <c r="D4737" i="18"/>
  <c r="B4737" i="18"/>
  <c r="H4724" i="18"/>
  <c r="G4724" i="18"/>
  <c r="D4724" i="18"/>
  <c r="B4724" i="18"/>
  <c r="H4719" i="18"/>
  <c r="G4719" i="18"/>
  <c r="D4719" i="18"/>
  <c r="B4719" i="18"/>
  <c r="H4710" i="18"/>
  <c r="G4710" i="18"/>
  <c r="D4710" i="18"/>
  <c r="B4710" i="18"/>
  <c r="H4703" i="18"/>
  <c r="G4703" i="18"/>
  <c r="D4703" i="18"/>
  <c r="B4703" i="18"/>
  <c r="H4695" i="18"/>
  <c r="G4695" i="18"/>
  <c r="D4695" i="18"/>
  <c r="B4695" i="18"/>
  <c r="H4687" i="18"/>
  <c r="G4687" i="18"/>
  <c r="D4687" i="18"/>
  <c r="B4687" i="18"/>
  <c r="H4679" i="18"/>
  <c r="G4679" i="18"/>
  <c r="D4679" i="18"/>
  <c r="B4679" i="18"/>
  <c r="H4670" i="18"/>
  <c r="G4670" i="18"/>
  <c r="D4670" i="18"/>
  <c r="B4670" i="18"/>
  <c r="H4662" i="18"/>
  <c r="G4662" i="18"/>
  <c r="D4662" i="18"/>
  <c r="B4662" i="18"/>
  <c r="H4518" i="18"/>
  <c r="G4518" i="18"/>
  <c r="D4518" i="18"/>
  <c r="B4518" i="18"/>
  <c r="H4506" i="18"/>
  <c r="G4506" i="18"/>
  <c r="D4506" i="18"/>
  <c r="B4506" i="18"/>
  <c r="H4501" i="18"/>
  <c r="G4501" i="18"/>
  <c r="D4501" i="18"/>
  <c r="B4501" i="18"/>
  <c r="H4493" i="18"/>
  <c r="G4493" i="18"/>
  <c r="D4493" i="18"/>
  <c r="B4493" i="18"/>
  <c r="H4485" i="18"/>
  <c r="G4485" i="18"/>
  <c r="D4485" i="18"/>
  <c r="B4485" i="18"/>
  <c r="H4473" i="18"/>
  <c r="G4473" i="18"/>
  <c r="D4473" i="18"/>
  <c r="B4473" i="18"/>
  <c r="H4468" i="18"/>
  <c r="G4468" i="18"/>
  <c r="D4468" i="18"/>
  <c r="B4468" i="18"/>
  <c r="H4460" i="18"/>
  <c r="G4460" i="18"/>
  <c r="D4460" i="18"/>
  <c r="B4460" i="18"/>
  <c r="H4452" i="18"/>
  <c r="G4452" i="18"/>
  <c r="D4452" i="18"/>
  <c r="B4452" i="18"/>
  <c r="H4444" i="18"/>
  <c r="G4444" i="18"/>
  <c r="D4444" i="18"/>
  <c r="B4444" i="18"/>
  <c r="H3559" i="18"/>
  <c r="G3559" i="18"/>
  <c r="D3559" i="18"/>
  <c r="B3559" i="18"/>
  <c r="H3549" i="18"/>
  <c r="G3549" i="18"/>
  <c r="D3549" i="18"/>
  <c r="B3549" i="18"/>
  <c r="H3539" i="18"/>
  <c r="G3539" i="18"/>
  <c r="D3539" i="18"/>
  <c r="B3539" i="18"/>
  <c r="H3530" i="18"/>
  <c r="G3530" i="18"/>
  <c r="D3530" i="18"/>
  <c r="B3530" i="18"/>
  <c r="H3520" i="18"/>
  <c r="G3520" i="18"/>
  <c r="D3520" i="18"/>
  <c r="B3520" i="18"/>
  <c r="H3511" i="18"/>
  <c r="G3511" i="18"/>
  <c r="D3511" i="18"/>
  <c r="B3511" i="18"/>
  <c r="H3502" i="18"/>
  <c r="G3502" i="18"/>
  <c r="D3502" i="18"/>
  <c r="B3502" i="18"/>
  <c r="H3493" i="18"/>
  <c r="G3493" i="18"/>
  <c r="D3493" i="18"/>
  <c r="B3493" i="18"/>
  <c r="H3483" i="18"/>
  <c r="G3483" i="18"/>
  <c r="D3483" i="18"/>
  <c r="B3483" i="18"/>
  <c r="H3474" i="18"/>
  <c r="G3474" i="18"/>
  <c r="D3474" i="18"/>
  <c r="B3474" i="18"/>
  <c r="H3437" i="18"/>
  <c r="G3437" i="18"/>
  <c r="D3437" i="18"/>
  <c r="B3437" i="18"/>
  <c r="H3427" i="18"/>
  <c r="G3427" i="18"/>
  <c r="D3427" i="18"/>
  <c r="B3427" i="18"/>
  <c r="H3418" i="18"/>
  <c r="G3418" i="18"/>
  <c r="D3418" i="18"/>
  <c r="B3418" i="18"/>
  <c r="H3409" i="18"/>
  <c r="G3409" i="18"/>
  <c r="D3409" i="18"/>
  <c r="B3409" i="18"/>
  <c r="H3400" i="18"/>
  <c r="G3400" i="18"/>
  <c r="D3400" i="18"/>
  <c r="B3400" i="18"/>
  <c r="H3391" i="18"/>
  <c r="G3391" i="18"/>
  <c r="D3391" i="18"/>
  <c r="B3391" i="18"/>
  <c r="H3382" i="18"/>
  <c r="G3382" i="18"/>
  <c r="D3382" i="18"/>
  <c r="B3382" i="18"/>
  <c r="H3373" i="18"/>
  <c r="G3373" i="18"/>
  <c r="D3373" i="18"/>
  <c r="B3373" i="18"/>
  <c r="H3363" i="18"/>
  <c r="G3363" i="18"/>
  <c r="D3363" i="18"/>
  <c r="B3363" i="18"/>
  <c r="H3354" i="18"/>
  <c r="G3354" i="18"/>
  <c r="D3354" i="18"/>
  <c r="B3354" i="18"/>
  <c r="H3316" i="18"/>
  <c r="G3316" i="18"/>
  <c r="D3316" i="18"/>
  <c r="B3316" i="18"/>
  <c r="H3307" i="18"/>
  <c r="G3307" i="18"/>
  <c r="D3307" i="18"/>
  <c r="B3307" i="18"/>
  <c r="H3298" i="18"/>
  <c r="G3298" i="18"/>
  <c r="D3298" i="18"/>
  <c r="B3298" i="18"/>
  <c r="H3289" i="18"/>
  <c r="G3289" i="18"/>
  <c r="D3289" i="18"/>
  <c r="B3289" i="18"/>
  <c r="H3280" i="18"/>
  <c r="G3280" i="18"/>
  <c r="D3280" i="18"/>
  <c r="B3280" i="18"/>
  <c r="H3270" i="18"/>
  <c r="G3270" i="18"/>
  <c r="D3270" i="18"/>
  <c r="B3270" i="18"/>
  <c r="H3262" i="18"/>
  <c r="G3262" i="18"/>
  <c r="D3262" i="18"/>
  <c r="B3262" i="18"/>
  <c r="H3253" i="18"/>
  <c r="G3253" i="18"/>
  <c r="D3253" i="18"/>
  <c r="B3253" i="18"/>
  <c r="H3244" i="18"/>
  <c r="G3244" i="18"/>
  <c r="D3244" i="18"/>
  <c r="B3244" i="18"/>
  <c r="H3236" i="18"/>
  <c r="G3236" i="18"/>
  <c r="D3236" i="18"/>
  <c r="B3236" i="18"/>
  <c r="H3199" i="18"/>
  <c r="G3199" i="18"/>
  <c r="D3199" i="18"/>
  <c r="B3199" i="18"/>
  <c r="H3190" i="18"/>
  <c r="G3190" i="18"/>
  <c r="D3190" i="18"/>
  <c r="B3190" i="18"/>
  <c r="H3181" i="18"/>
  <c r="G3181" i="18"/>
  <c r="D3181" i="18"/>
  <c r="B3181" i="18"/>
  <c r="H3172" i="18"/>
  <c r="G3172" i="18"/>
  <c r="D3172" i="18"/>
  <c r="B3172" i="18"/>
  <c r="H3163" i="18"/>
  <c r="G3163" i="18"/>
  <c r="D3163" i="18"/>
  <c r="B3163" i="18"/>
  <c r="H3154" i="18"/>
  <c r="G3154" i="18"/>
  <c r="D3154" i="18"/>
  <c r="B3154" i="18"/>
  <c r="H3145" i="18"/>
  <c r="G3145" i="18"/>
  <c r="D3145" i="18"/>
  <c r="B3145" i="18"/>
  <c r="H3136" i="18"/>
  <c r="G3136" i="18"/>
  <c r="D3136" i="18"/>
  <c r="B3136" i="18"/>
  <c r="H3127" i="18"/>
  <c r="G3127" i="18"/>
  <c r="D3127" i="18"/>
  <c r="B3127" i="18"/>
  <c r="H3118" i="18"/>
  <c r="G3118" i="18"/>
  <c r="D3118" i="18"/>
  <c r="B3118" i="18"/>
  <c r="H3082" i="18"/>
  <c r="G3082" i="18"/>
  <c r="D3082" i="18"/>
  <c r="B3082" i="18"/>
  <c r="H3074" i="18"/>
  <c r="G3074" i="18"/>
  <c r="D3074" i="18"/>
  <c r="B3074" i="18"/>
  <c r="H3063" i="18"/>
  <c r="G3063" i="18"/>
  <c r="D3063" i="18"/>
  <c r="B3063" i="18"/>
  <c r="H3053" i="18"/>
  <c r="G3053" i="18"/>
  <c r="D3053" i="18"/>
  <c r="B3053" i="18"/>
  <c r="H3044" i="18"/>
  <c r="G3044" i="18"/>
  <c r="D3044" i="18"/>
  <c r="B3044" i="18"/>
  <c r="H3035" i="18"/>
  <c r="G3035" i="18"/>
  <c r="D3035" i="18"/>
  <c r="B3035" i="18"/>
  <c r="H3025" i="18"/>
  <c r="G3025" i="18"/>
  <c r="D3025" i="18"/>
  <c r="B3025" i="18"/>
  <c r="H3013" i="18"/>
  <c r="G3013" i="18"/>
  <c r="D3013" i="18"/>
  <c r="B3013" i="18"/>
  <c r="H3003" i="18"/>
  <c r="G3003" i="18"/>
  <c r="D3003" i="18"/>
  <c r="B3003" i="18"/>
  <c r="H2992" i="18"/>
  <c r="G2992" i="18"/>
  <c r="D2992" i="18"/>
  <c r="B2992" i="18"/>
  <c r="H2832" i="18"/>
  <c r="G2832" i="18"/>
  <c r="D2832" i="18"/>
  <c r="B2832" i="18"/>
  <c r="H2820" i="18"/>
  <c r="G2820" i="18"/>
  <c r="D2820" i="18"/>
  <c r="B2820" i="18"/>
  <c r="H2811" i="18"/>
  <c r="G2811" i="18"/>
  <c r="D2811" i="18"/>
  <c r="B2811" i="18"/>
  <c r="H2801" i="18"/>
  <c r="G2801" i="18"/>
  <c r="D2801" i="18"/>
  <c r="B2801" i="18"/>
  <c r="H2791" i="18"/>
  <c r="G2791" i="18"/>
  <c r="D2791" i="18"/>
  <c r="B2791" i="18"/>
  <c r="H2781" i="18"/>
  <c r="G2781" i="18"/>
  <c r="D2781" i="18"/>
  <c r="B2781" i="18"/>
  <c r="H2771" i="18"/>
  <c r="G2771" i="18"/>
  <c r="D2771" i="18"/>
  <c r="B2771" i="18"/>
  <c r="H2762" i="18"/>
  <c r="G2762" i="18"/>
  <c r="D2762" i="18"/>
  <c r="B2762" i="18"/>
  <c r="H2751" i="18"/>
  <c r="G2751" i="18"/>
  <c r="D2751" i="18"/>
  <c r="B2751" i="18"/>
  <c r="H2739" i="18"/>
  <c r="G2739" i="18"/>
  <c r="D2739" i="18"/>
  <c r="B2739" i="18"/>
  <c r="H2700" i="18"/>
  <c r="G2700" i="18"/>
  <c r="D2700" i="18"/>
  <c r="B2700" i="18"/>
  <c r="H2690" i="18"/>
  <c r="G2690" i="18"/>
  <c r="D2690" i="18"/>
  <c r="B2690" i="18"/>
  <c r="H2680" i="18"/>
  <c r="G2680" i="18"/>
  <c r="D2680" i="18"/>
  <c r="B2680" i="18"/>
  <c r="H2670" i="18"/>
  <c r="G2670" i="18"/>
  <c r="D2670" i="18"/>
  <c r="B2670" i="18"/>
  <c r="H2660" i="18"/>
  <c r="G2660" i="18"/>
  <c r="D2660" i="18"/>
  <c r="B2660" i="18"/>
  <c r="H2649" i="18"/>
  <c r="G2649" i="18"/>
  <c r="D2649" i="18"/>
  <c r="B2649" i="18"/>
  <c r="H2639" i="18"/>
  <c r="G2639" i="18"/>
  <c r="D2639" i="18"/>
  <c r="B2639" i="18"/>
  <c r="H2629" i="18"/>
  <c r="G2629" i="18"/>
  <c r="D2629" i="18"/>
  <c r="B2629" i="18"/>
  <c r="H2619" i="18"/>
  <c r="G2619" i="18"/>
  <c r="D2619" i="18"/>
  <c r="B2619" i="18"/>
  <c r="H2608" i="18"/>
  <c r="G2608" i="18"/>
  <c r="D2608" i="18"/>
  <c r="B2608" i="18"/>
  <c r="H2571" i="18"/>
  <c r="G2571" i="18"/>
  <c r="D2571" i="18"/>
  <c r="B2571" i="18"/>
  <c r="H2561" i="18"/>
  <c r="G2561" i="18"/>
  <c r="D2561" i="18"/>
  <c r="B2561" i="18"/>
  <c r="H2551" i="18"/>
  <c r="G2551" i="18"/>
  <c r="D2551" i="18"/>
  <c r="B2551" i="18"/>
  <c r="H2541" i="18"/>
  <c r="G2541" i="18"/>
  <c r="D2541" i="18"/>
  <c r="B2541" i="18"/>
  <c r="H2532" i="18"/>
  <c r="G2532" i="18"/>
  <c r="D2532" i="18"/>
  <c r="B2532" i="18"/>
  <c r="H2522" i="18"/>
  <c r="G2522" i="18"/>
  <c r="D2522" i="18"/>
  <c r="B2522" i="18"/>
  <c r="H2511" i="18"/>
  <c r="G2511" i="18"/>
  <c r="D2511" i="18"/>
  <c r="B2511" i="18"/>
  <c r="H2501" i="18"/>
  <c r="G2501" i="18"/>
  <c r="D2501" i="18"/>
  <c r="B2501" i="18"/>
  <c r="H2491" i="18"/>
  <c r="G2491" i="18"/>
  <c r="D2491" i="18"/>
  <c r="B2491" i="18"/>
  <c r="H2480" i="18"/>
  <c r="G2480" i="18"/>
  <c r="D2480" i="18"/>
  <c r="B2480" i="18"/>
  <c r="H2442" i="18"/>
  <c r="G2442" i="18"/>
  <c r="D2442" i="18"/>
  <c r="B2442" i="18"/>
  <c r="H2432" i="18"/>
  <c r="G2432" i="18"/>
  <c r="D2432" i="18"/>
  <c r="B2432" i="18"/>
  <c r="H2422" i="18"/>
  <c r="G2422" i="18"/>
  <c r="D2422" i="18"/>
  <c r="B2422" i="18"/>
  <c r="H2411" i="18"/>
  <c r="G2411" i="18"/>
  <c r="D2411" i="18"/>
  <c r="B2411" i="18"/>
  <c r="H2401" i="18"/>
  <c r="G2401" i="18"/>
  <c r="D2401" i="18"/>
  <c r="B2401" i="18"/>
  <c r="H2391" i="18"/>
  <c r="G2391" i="18"/>
  <c r="D2391" i="18"/>
  <c r="B2391" i="18"/>
  <c r="H2380" i="18"/>
  <c r="G2380" i="18"/>
  <c r="D2380" i="18"/>
  <c r="B2380" i="18"/>
  <c r="H2370" i="18"/>
  <c r="G2370" i="18"/>
  <c r="D2370" i="18"/>
  <c r="B2370" i="18"/>
  <c r="H2360" i="18"/>
  <c r="G2360" i="18"/>
  <c r="D2360" i="18"/>
  <c r="B2360" i="18"/>
  <c r="H2349" i="18"/>
  <c r="G2349" i="18"/>
  <c r="D2349" i="18"/>
  <c r="B2349" i="18"/>
  <c r="H2312" i="18"/>
  <c r="G2312" i="18"/>
  <c r="D2312" i="18"/>
  <c r="B2312" i="18"/>
  <c r="H2303" i="18"/>
  <c r="G2303" i="18"/>
  <c r="D2303" i="18"/>
  <c r="B2303" i="18"/>
  <c r="H2294" i="18"/>
  <c r="G2294" i="18"/>
  <c r="D2294" i="18"/>
  <c r="B2294" i="18"/>
  <c r="H2285" i="18"/>
  <c r="G2285" i="18"/>
  <c r="D2285" i="18"/>
  <c r="B2285" i="18"/>
  <c r="H2276" i="18"/>
  <c r="G2276" i="18"/>
  <c r="D2276" i="18"/>
  <c r="B2276" i="18"/>
  <c r="H2267" i="18"/>
  <c r="G2267" i="18"/>
  <c r="D2267" i="18"/>
  <c r="B2267" i="18"/>
  <c r="H2258" i="18"/>
  <c r="G2258" i="18"/>
  <c r="D2258" i="18"/>
  <c r="B2258" i="18"/>
  <c r="H2244" i="18"/>
  <c r="G2244" i="18"/>
  <c r="D2244" i="18"/>
  <c r="B2244" i="18"/>
  <c r="H2234" i="18"/>
  <c r="G2234" i="18"/>
  <c r="D2234" i="18"/>
  <c r="B2234" i="18"/>
  <c r="H2223" i="18"/>
  <c r="G2223" i="18"/>
  <c r="D2223" i="18"/>
  <c r="B2223" i="18"/>
  <c r="H2185" i="18"/>
  <c r="G2185" i="18"/>
  <c r="D2185" i="18"/>
  <c r="B2185" i="18"/>
  <c r="H2175" i="18"/>
  <c r="G2175" i="18"/>
  <c r="D2175" i="18"/>
  <c r="B2175" i="18"/>
  <c r="H2165" i="18"/>
  <c r="G2165" i="18"/>
  <c r="D2165" i="18"/>
  <c r="B2165" i="18"/>
  <c r="H2155" i="18"/>
  <c r="G2155" i="18"/>
  <c r="D2155" i="18"/>
  <c r="B2155" i="18"/>
  <c r="H2145" i="18"/>
  <c r="G2145" i="18"/>
  <c r="D2145" i="18"/>
  <c r="B2145" i="18"/>
  <c r="H2135" i="18"/>
  <c r="G2135" i="18"/>
  <c r="D2135" i="18"/>
  <c r="B2135" i="18"/>
  <c r="H2125" i="18"/>
  <c r="G2125" i="18"/>
  <c r="D2125" i="18"/>
  <c r="B2125" i="18"/>
  <c r="H2115" i="18"/>
  <c r="G2115" i="18"/>
  <c r="D2115" i="18"/>
  <c r="B2115" i="18"/>
  <c r="H2105" i="18"/>
  <c r="G2105" i="18"/>
  <c r="D2105" i="18"/>
  <c r="B2105" i="18"/>
  <c r="H2096" i="18"/>
  <c r="G2096" i="18"/>
  <c r="D2096" i="18"/>
  <c r="B2096" i="18"/>
  <c r="H2058" i="18"/>
  <c r="G2058" i="18"/>
  <c r="D2058" i="18"/>
  <c r="B2058" i="18"/>
  <c r="H2048" i="18"/>
  <c r="G2048" i="18"/>
  <c r="D2048" i="18"/>
  <c r="B2048" i="18"/>
  <c r="H2038" i="18"/>
  <c r="G2038" i="18"/>
  <c r="D2038" i="18"/>
  <c r="B2038" i="18"/>
  <c r="H2028" i="18"/>
  <c r="G2028" i="18"/>
  <c r="D2028" i="18"/>
  <c r="B2028" i="18"/>
  <c r="H2018" i="18"/>
  <c r="G2018" i="18"/>
  <c r="D2018" i="18"/>
  <c r="B2018" i="18"/>
  <c r="H2008" i="18"/>
  <c r="G2008" i="18"/>
  <c r="D2008" i="18"/>
  <c r="B2008" i="18"/>
  <c r="H1712" i="18"/>
  <c r="G1712" i="18"/>
  <c r="D1712" i="18"/>
  <c r="B1712" i="18"/>
  <c r="H1703" i="18"/>
  <c r="G1703" i="18"/>
  <c r="D1703" i="18"/>
  <c r="B1703" i="18"/>
  <c r="H1695" i="18"/>
  <c r="G1695" i="18"/>
  <c r="D1695" i="18"/>
  <c r="B1695" i="18"/>
  <c r="H1686" i="18"/>
  <c r="G1686" i="18"/>
  <c r="D1686" i="18"/>
  <c r="B1686" i="18"/>
  <c r="H1677" i="18"/>
  <c r="G1677" i="18"/>
  <c r="D1677" i="18"/>
  <c r="B1677" i="18"/>
  <c r="H1668" i="18"/>
  <c r="G1668" i="18"/>
  <c r="D1668" i="18"/>
  <c r="B1668" i="18"/>
  <c r="H1658" i="18"/>
  <c r="G1658" i="18"/>
  <c r="D1658" i="18"/>
  <c r="B1658" i="18"/>
  <c r="H1649" i="18"/>
  <c r="G1649" i="18"/>
  <c r="D1649" i="18"/>
  <c r="B1649" i="18"/>
  <c r="H1641" i="18"/>
  <c r="G1641" i="18"/>
  <c r="D1641" i="18"/>
  <c r="B1641" i="18"/>
  <c r="H1628" i="18"/>
  <c r="G1628" i="18"/>
  <c r="D1628" i="18"/>
  <c r="B1628" i="18"/>
  <c r="H1471" i="18"/>
  <c r="G1471" i="18"/>
  <c r="D1471" i="18"/>
  <c r="B1471" i="18"/>
  <c r="H1461" i="18"/>
  <c r="G1461" i="18"/>
  <c r="D1461" i="18"/>
  <c r="B1461" i="18"/>
  <c r="H1454" i="18"/>
  <c r="G1454" i="18"/>
  <c r="D1454" i="18"/>
  <c r="B1454" i="18"/>
  <c r="H1443" i="18"/>
  <c r="G1443" i="18"/>
  <c r="D1443" i="18"/>
  <c r="B1443" i="18"/>
  <c r="H1435" i="18"/>
  <c r="G1435" i="18"/>
  <c r="D1435" i="18"/>
  <c r="B1435" i="18"/>
  <c r="H1427" i="18"/>
  <c r="G1427" i="18"/>
  <c r="D1427" i="18"/>
  <c r="B1427" i="18"/>
  <c r="H1417" i="18"/>
  <c r="G1417" i="18"/>
  <c r="D1417" i="18"/>
  <c r="B1417" i="18"/>
  <c r="H1408" i="18"/>
  <c r="G1408" i="18"/>
  <c r="D1408" i="18"/>
  <c r="B1408" i="18"/>
  <c r="H1400" i="18"/>
  <c r="G1400" i="18"/>
  <c r="D1400" i="18"/>
  <c r="B1400" i="18"/>
  <c r="H1391" i="18"/>
  <c r="G1391" i="18"/>
  <c r="D1391" i="18"/>
  <c r="B1391" i="18"/>
  <c r="H1227" i="18"/>
  <c r="G1227" i="18"/>
  <c r="D1227" i="18"/>
  <c r="B1227" i="18"/>
  <c r="H1218" i="18"/>
  <c r="G1218" i="18"/>
  <c r="D1218" i="18"/>
  <c r="B1218" i="18"/>
  <c r="H1210" i="18"/>
  <c r="G1210" i="18"/>
  <c r="D1210" i="18"/>
  <c r="B1210" i="18"/>
  <c r="H1202" i="18"/>
  <c r="G1202" i="18"/>
  <c r="D1202" i="18"/>
  <c r="B1202" i="18"/>
  <c r="H1194" i="18"/>
  <c r="G1194" i="18"/>
  <c r="D1194" i="18"/>
  <c r="B1194" i="18"/>
  <c r="H1184" i="18"/>
  <c r="G1184" i="18"/>
  <c r="D1184" i="18"/>
  <c r="B1184" i="18"/>
  <c r="H1171" i="18"/>
  <c r="G1171" i="18"/>
  <c r="D1171" i="18"/>
  <c r="B1171" i="18"/>
  <c r="H1162" i="18"/>
  <c r="G1162" i="18"/>
  <c r="D1162" i="18"/>
  <c r="B1162" i="18"/>
  <c r="H1154" i="18"/>
  <c r="G1154" i="18"/>
  <c r="D1154" i="18"/>
  <c r="B1154" i="18"/>
  <c r="H1141" i="18"/>
  <c r="G1141" i="18"/>
  <c r="D1141" i="18"/>
  <c r="B1141" i="18"/>
  <c r="H981" i="18"/>
  <c r="G981" i="18"/>
  <c r="D981" i="18"/>
  <c r="B981" i="18"/>
  <c r="H972" i="18"/>
  <c r="G972" i="18"/>
  <c r="D972" i="18"/>
  <c r="B972" i="18"/>
  <c r="H963" i="18"/>
  <c r="G963" i="18"/>
  <c r="D963" i="18"/>
  <c r="B963" i="18"/>
  <c r="H954" i="18"/>
  <c r="G954" i="18"/>
  <c r="D954" i="18"/>
  <c r="B954" i="18"/>
  <c r="H931" i="18"/>
  <c r="G931" i="18"/>
  <c r="D931" i="18"/>
  <c r="B931" i="18"/>
  <c r="H922" i="18"/>
  <c r="G922" i="18"/>
  <c r="D922" i="18"/>
  <c r="B922" i="18"/>
  <c r="H913" i="18"/>
  <c r="G913" i="18"/>
  <c r="D913" i="18"/>
  <c r="B913" i="18"/>
  <c r="H904" i="18"/>
  <c r="G904" i="18"/>
  <c r="D904" i="18"/>
  <c r="B904" i="18"/>
  <c r="H760" i="18"/>
  <c r="G760" i="18"/>
  <c r="D760" i="18"/>
  <c r="B760" i="18"/>
  <c r="H750" i="18"/>
  <c r="G750" i="18"/>
  <c r="D750" i="18"/>
  <c r="B750" i="18"/>
  <c r="H740" i="18"/>
  <c r="G740" i="18"/>
  <c r="D740" i="18"/>
  <c r="B740" i="18"/>
  <c r="H731" i="18"/>
  <c r="G731" i="18"/>
  <c r="D731" i="18"/>
  <c r="B731" i="18"/>
  <c r="H722" i="18"/>
  <c r="G722" i="18"/>
  <c r="D722" i="18"/>
  <c r="B722" i="18"/>
  <c r="H713" i="18"/>
  <c r="G713" i="18"/>
  <c r="D713" i="18"/>
  <c r="B713" i="18"/>
  <c r="H703" i="18"/>
  <c r="G703" i="18"/>
  <c r="D703" i="18"/>
  <c r="B703" i="18"/>
  <c r="H697" i="18"/>
  <c r="G697" i="18"/>
  <c r="D697" i="18"/>
  <c r="B697" i="18"/>
  <c r="H688" i="18"/>
  <c r="G688" i="18"/>
  <c r="D688" i="18"/>
  <c r="B688" i="18"/>
  <c r="H679" i="18"/>
  <c r="G679" i="18"/>
  <c r="D679" i="18"/>
  <c r="B679" i="18"/>
  <c r="H3998" i="18"/>
  <c r="G3998" i="18"/>
  <c r="D3998" i="18"/>
  <c r="B3998" i="18"/>
  <c r="H3990" i="18"/>
  <c r="G3990" i="18"/>
  <c r="D3990" i="18"/>
  <c r="B3990" i="18"/>
  <c r="H3981" i="18"/>
  <c r="G3981" i="18"/>
  <c r="D3981" i="18"/>
  <c r="B3981" i="18"/>
  <c r="H3973" i="18"/>
  <c r="G3973" i="18"/>
  <c r="D3973" i="18"/>
  <c r="B3973" i="18"/>
  <c r="H3965" i="18"/>
  <c r="G3965" i="18"/>
  <c r="D3965" i="18"/>
  <c r="B3965" i="18"/>
  <c r="H3957" i="18"/>
  <c r="G3957" i="18"/>
  <c r="D3957" i="18"/>
  <c r="B3957" i="18"/>
  <c r="H3949" i="18"/>
  <c r="G3949" i="18"/>
  <c r="D3949" i="18"/>
  <c r="B3949" i="18"/>
  <c r="H3941" i="18"/>
  <c r="G3941" i="18"/>
  <c r="D3941" i="18"/>
  <c r="B3941" i="18"/>
  <c r="H3933" i="18"/>
  <c r="G3933" i="18"/>
  <c r="D3933" i="18"/>
  <c r="B3933" i="18"/>
  <c r="H3925" i="18"/>
  <c r="G3925" i="18"/>
  <c r="D3925" i="18"/>
  <c r="B3925" i="18"/>
  <c r="H3672" i="18"/>
  <c r="G3672" i="18"/>
  <c r="D3672" i="18"/>
  <c r="B3672" i="18"/>
  <c r="H3664" i="18"/>
  <c r="G3664" i="18"/>
  <c r="D3664" i="18"/>
  <c r="B3664" i="18"/>
  <c r="H3654" i="18"/>
  <c r="G3654" i="18"/>
  <c r="D3654" i="18"/>
  <c r="B3654" i="18"/>
  <c r="H3645" i="18"/>
  <c r="G3645" i="18"/>
  <c r="D3645" i="18"/>
  <c r="B3645" i="18"/>
  <c r="H3637" i="18"/>
  <c r="G3637" i="18"/>
  <c r="D3637" i="18"/>
  <c r="B3637" i="18"/>
  <c r="H3628" i="18"/>
  <c r="G3628" i="18"/>
  <c r="D3628" i="18"/>
  <c r="B3628" i="18"/>
  <c r="H3619" i="18"/>
  <c r="G3619" i="18"/>
  <c r="D3619" i="18"/>
  <c r="B3619" i="18"/>
  <c r="H3611" i="18"/>
  <c r="G3611" i="18"/>
  <c r="D3611" i="18"/>
  <c r="B3611" i="18"/>
  <c r="B5287" i="18"/>
  <c r="D5287" i="18"/>
  <c r="G5287" i="18"/>
  <c r="H5287" i="18"/>
  <c r="B4096" i="18"/>
  <c r="D4096" i="18"/>
  <c r="G4096" i="18"/>
  <c r="H4096" i="18"/>
  <c r="B3865" i="18"/>
  <c r="D3865" i="18"/>
  <c r="G3865" i="18"/>
  <c r="H3865" i="18"/>
  <c r="W47" i="14"/>
  <c r="B401" i="18"/>
  <c r="D401" i="18"/>
  <c r="G401" i="18"/>
  <c r="H401" i="18"/>
  <c r="B1566" i="18"/>
  <c r="D1566" i="18"/>
  <c r="G1566" i="18"/>
  <c r="H1566" i="18"/>
  <c r="B1448" i="18"/>
  <c r="D1448" i="18"/>
  <c r="G1448" i="18"/>
  <c r="H1448" i="18"/>
  <c r="B1081" i="18"/>
  <c r="D1081" i="18"/>
  <c r="G1081" i="18"/>
  <c r="H1081" i="18"/>
  <c r="H46" i="14"/>
  <c r="B619" i="18"/>
  <c r="D619" i="18"/>
  <c r="G619" i="18"/>
  <c r="H619" i="18"/>
  <c r="B509" i="18"/>
  <c r="D509" i="18"/>
  <c r="G509" i="18"/>
  <c r="H509" i="18"/>
  <c r="B107" i="18"/>
  <c r="D107" i="18"/>
  <c r="G107" i="18"/>
  <c r="H107" i="18"/>
  <c r="B1449" i="18" l="1"/>
  <c r="D1449" i="18"/>
  <c r="G1449" i="18"/>
  <c r="H1449" i="18"/>
  <c r="B1082" i="18"/>
  <c r="D1082" i="18"/>
  <c r="G1082" i="18"/>
  <c r="H1082" i="18"/>
  <c r="W46" i="14"/>
  <c r="R43" i="14"/>
  <c r="M47" i="14"/>
  <c r="H45" i="14"/>
  <c r="C48" i="14"/>
  <c r="R42" i="14"/>
  <c r="M46" i="14"/>
  <c r="W45" i="14"/>
  <c r="W44" i="14"/>
  <c r="R41" i="14"/>
  <c r="M45" i="14"/>
  <c r="H44" i="14"/>
  <c r="C47" i="14"/>
  <c r="B315" i="18"/>
  <c r="D315" i="18"/>
  <c r="G315" i="18"/>
  <c r="H315" i="18"/>
  <c r="B620" i="18"/>
  <c r="D620" i="18"/>
  <c r="G620" i="18"/>
  <c r="H620" i="18"/>
  <c r="B510" i="18"/>
  <c r="D510" i="18"/>
  <c r="G510" i="18"/>
  <c r="H510" i="18"/>
  <c r="H5881" i="18"/>
  <c r="G5881" i="18"/>
  <c r="D5881" i="18"/>
  <c r="B5881" i="18"/>
  <c r="H5874" i="18"/>
  <c r="G5874" i="18"/>
  <c r="D5874" i="18"/>
  <c r="B5874" i="18"/>
  <c r="H5867" i="18"/>
  <c r="G5867" i="18"/>
  <c r="D5867" i="18"/>
  <c r="B5867" i="18"/>
  <c r="H5860" i="18"/>
  <c r="G5860" i="18"/>
  <c r="D5860" i="18"/>
  <c r="B5860" i="18"/>
  <c r="H5853" i="18"/>
  <c r="G5853" i="18"/>
  <c r="D5853" i="18"/>
  <c r="B5853" i="18"/>
  <c r="H5846" i="18"/>
  <c r="G5846" i="18"/>
  <c r="D5846" i="18"/>
  <c r="B5846" i="18"/>
  <c r="H5839" i="18"/>
  <c r="G5839" i="18"/>
  <c r="D5839" i="18"/>
  <c r="B5839" i="18"/>
  <c r="H5832" i="18"/>
  <c r="G5832" i="18"/>
  <c r="D5832" i="18"/>
  <c r="B5832" i="18"/>
  <c r="H5825" i="18"/>
  <c r="G5825" i="18"/>
  <c r="D5825" i="18"/>
  <c r="B5825" i="18"/>
  <c r="H5818" i="18"/>
  <c r="G5818" i="18"/>
  <c r="D5818" i="18"/>
  <c r="B5818" i="18"/>
  <c r="H5811" i="18"/>
  <c r="G5811" i="18"/>
  <c r="D5811" i="18"/>
  <c r="B5811" i="18"/>
  <c r="H5804" i="18"/>
  <c r="G5804" i="18"/>
  <c r="D5804" i="18"/>
  <c r="B5804" i="18"/>
  <c r="H5797" i="18"/>
  <c r="G5797" i="18"/>
  <c r="D5797" i="18"/>
  <c r="B5797" i="18"/>
  <c r="H5790" i="18"/>
  <c r="G5790" i="18"/>
  <c r="D5790" i="18"/>
  <c r="B5790" i="18"/>
  <c r="H5783" i="18"/>
  <c r="G5783" i="18"/>
  <c r="D5783" i="18"/>
  <c r="B5783" i="18"/>
  <c r="H5776" i="18"/>
  <c r="G5776" i="18"/>
  <c r="D5776" i="18"/>
  <c r="B5776" i="18"/>
  <c r="H5769" i="18"/>
  <c r="G5769" i="18"/>
  <c r="D5769" i="18"/>
  <c r="B5769" i="18"/>
  <c r="H5762" i="18"/>
  <c r="G5762" i="18"/>
  <c r="D5762" i="18"/>
  <c r="B5762" i="18"/>
  <c r="H5755" i="18"/>
  <c r="G5755" i="18"/>
  <c r="D5755" i="18"/>
  <c r="B5755" i="18"/>
  <c r="H5748" i="18"/>
  <c r="G5748" i="18"/>
  <c r="D5748" i="18"/>
  <c r="B5748" i="18"/>
  <c r="H5741" i="18"/>
  <c r="G5741" i="18"/>
  <c r="D5741" i="18"/>
  <c r="B5741" i="18"/>
  <c r="H5734" i="18"/>
  <c r="G5734" i="18"/>
  <c r="D5734" i="18"/>
  <c r="B5734" i="18"/>
  <c r="H5727" i="18"/>
  <c r="G5727" i="18"/>
  <c r="D5727" i="18"/>
  <c r="B5727" i="18"/>
  <c r="H5720" i="18"/>
  <c r="G5720" i="18"/>
  <c r="D5720" i="18"/>
  <c r="B5720" i="18"/>
  <c r="H5713" i="18"/>
  <c r="G5713" i="18"/>
  <c r="D5713" i="18"/>
  <c r="B5713" i="18"/>
  <c r="H5706" i="18"/>
  <c r="G5706" i="18"/>
  <c r="D5706" i="18"/>
  <c r="B5706" i="18"/>
  <c r="H5699" i="18"/>
  <c r="G5699" i="18"/>
  <c r="D5699" i="18"/>
  <c r="B5699" i="18"/>
  <c r="H5692" i="18"/>
  <c r="G5692" i="18"/>
  <c r="D5692" i="18"/>
  <c r="B5692" i="18"/>
  <c r="H5685" i="18"/>
  <c r="G5685" i="18"/>
  <c r="D5685" i="18"/>
  <c r="B5685" i="18"/>
  <c r="H5678" i="18"/>
  <c r="G5678" i="18"/>
  <c r="D5678" i="18"/>
  <c r="B5678" i="18"/>
  <c r="H5671" i="18"/>
  <c r="G5671" i="18"/>
  <c r="D5671" i="18"/>
  <c r="B5671" i="18"/>
  <c r="H5664" i="18"/>
  <c r="G5664" i="18"/>
  <c r="D5664" i="18"/>
  <c r="B5664" i="18"/>
  <c r="H5657" i="18"/>
  <c r="G5657" i="18"/>
  <c r="D5657" i="18"/>
  <c r="B5657" i="18"/>
  <c r="H5650" i="18"/>
  <c r="G5650" i="18"/>
  <c r="D5650" i="18"/>
  <c r="B5650" i="18"/>
  <c r="H5643" i="18"/>
  <c r="G5643" i="18"/>
  <c r="D5643" i="18"/>
  <c r="B5643" i="18"/>
  <c r="H5636" i="18"/>
  <c r="G5636" i="18"/>
  <c r="D5636" i="18"/>
  <c r="B5636" i="18"/>
  <c r="H5629" i="18"/>
  <c r="G5629" i="18"/>
  <c r="D5629" i="18"/>
  <c r="B5629" i="18"/>
  <c r="H5622" i="18"/>
  <c r="G5622" i="18"/>
  <c r="D5622" i="18"/>
  <c r="B5622" i="18"/>
  <c r="H5615" i="18"/>
  <c r="G5615" i="18"/>
  <c r="D5615" i="18"/>
  <c r="B5615" i="18"/>
  <c r="H5608" i="18"/>
  <c r="G5608" i="18"/>
  <c r="D5608" i="18"/>
  <c r="B5608" i="18"/>
  <c r="H5601" i="18"/>
  <c r="G5601" i="18"/>
  <c r="D5601" i="18"/>
  <c r="B5601" i="18"/>
  <c r="H5594" i="18"/>
  <c r="G5594" i="18"/>
  <c r="D5594" i="18"/>
  <c r="B5594" i="18"/>
  <c r="H5587" i="18"/>
  <c r="G5587" i="18"/>
  <c r="D5587" i="18"/>
  <c r="B5587" i="18"/>
  <c r="H5580" i="18"/>
  <c r="G5580" i="18"/>
  <c r="D5580" i="18"/>
  <c r="B5580" i="18"/>
  <c r="H5573" i="18"/>
  <c r="G5573" i="18"/>
  <c r="D5573" i="18"/>
  <c r="B5573" i="18"/>
  <c r="H5566" i="18"/>
  <c r="G5566" i="18"/>
  <c r="D5566" i="18"/>
  <c r="B5566" i="18"/>
  <c r="H5559" i="18"/>
  <c r="G5559" i="18"/>
  <c r="D5559" i="18"/>
  <c r="B5559" i="18"/>
  <c r="H5552" i="18"/>
  <c r="G5552" i="18"/>
  <c r="D5552" i="18"/>
  <c r="B5552" i="18"/>
  <c r="H5545" i="18"/>
  <c r="G5545" i="18"/>
  <c r="D5545" i="18"/>
  <c r="B5545" i="18"/>
  <c r="H5538" i="18"/>
  <c r="G5538" i="18"/>
  <c r="D5538" i="18"/>
  <c r="B5538" i="18"/>
  <c r="H5531" i="18"/>
  <c r="G5531" i="18"/>
  <c r="D5531" i="18"/>
  <c r="B5531" i="18"/>
  <c r="H5524" i="18"/>
  <c r="G5524" i="18"/>
  <c r="D5524" i="18"/>
  <c r="B5524" i="18"/>
  <c r="H5517" i="18"/>
  <c r="G5517" i="18"/>
  <c r="D5517" i="18"/>
  <c r="B5517" i="18"/>
  <c r="H5510" i="18"/>
  <c r="G5510" i="18"/>
  <c r="D5510" i="18"/>
  <c r="B5510" i="18"/>
  <c r="H5503" i="18"/>
  <c r="G5503" i="18"/>
  <c r="D5503" i="18"/>
  <c r="B5503" i="18"/>
  <c r="H5496" i="18"/>
  <c r="G5496" i="18"/>
  <c r="D5496" i="18"/>
  <c r="B5496" i="18"/>
  <c r="H5489" i="18"/>
  <c r="G5489" i="18"/>
  <c r="D5489" i="18"/>
  <c r="B5489" i="18"/>
  <c r="H5482" i="18"/>
  <c r="G5482" i="18"/>
  <c r="D5482" i="18"/>
  <c r="B5482" i="18"/>
  <c r="H5475" i="18"/>
  <c r="G5475" i="18"/>
  <c r="D5475" i="18"/>
  <c r="B5475" i="18"/>
  <c r="H5468" i="18"/>
  <c r="G5468" i="18"/>
  <c r="D5468" i="18"/>
  <c r="B5468" i="18"/>
  <c r="H5461" i="18"/>
  <c r="G5461" i="18"/>
  <c r="D5461" i="18"/>
  <c r="B5461" i="18"/>
  <c r="H5454" i="18"/>
  <c r="G5454" i="18"/>
  <c r="D5454" i="18"/>
  <c r="B5454" i="18"/>
  <c r="H5447" i="18"/>
  <c r="G5447" i="18"/>
  <c r="D5447" i="18"/>
  <c r="B5447" i="18"/>
  <c r="H5440" i="18"/>
  <c r="G5440" i="18"/>
  <c r="D5440" i="18"/>
  <c r="B5440" i="18"/>
  <c r="H5433" i="18"/>
  <c r="G5433" i="18"/>
  <c r="D5433" i="18"/>
  <c r="B5433" i="18"/>
  <c r="H5426" i="18"/>
  <c r="G5426" i="18"/>
  <c r="D5426" i="18"/>
  <c r="B5426" i="18"/>
  <c r="H5419" i="18"/>
  <c r="G5419" i="18"/>
  <c r="D5419" i="18"/>
  <c r="B5419" i="18"/>
  <c r="H5412" i="18"/>
  <c r="G5412" i="18"/>
  <c r="D5412" i="18"/>
  <c r="B5412" i="18"/>
  <c r="H5405" i="18"/>
  <c r="G5405" i="18"/>
  <c r="D5405" i="18"/>
  <c r="B5405" i="18"/>
  <c r="H5398" i="18"/>
  <c r="G5398" i="18"/>
  <c r="D5398" i="18"/>
  <c r="B5398" i="18"/>
  <c r="H5391" i="18"/>
  <c r="G5391" i="18"/>
  <c r="D5391" i="18"/>
  <c r="B5391" i="18"/>
  <c r="H5384" i="18"/>
  <c r="G5384" i="18"/>
  <c r="D5384" i="18"/>
  <c r="B5384" i="18"/>
  <c r="H5377" i="18"/>
  <c r="G5377" i="18"/>
  <c r="D5377" i="18"/>
  <c r="B5377" i="18"/>
  <c r="H5370" i="18"/>
  <c r="G5370" i="18"/>
  <c r="D5370" i="18"/>
  <c r="B5370" i="18"/>
  <c r="H5363" i="18"/>
  <c r="G5363" i="18"/>
  <c r="D5363" i="18"/>
  <c r="B5363" i="18"/>
  <c r="H5355" i="18"/>
  <c r="G5355" i="18"/>
  <c r="D5355" i="18"/>
  <c r="B5355" i="18"/>
  <c r="H5348" i="18"/>
  <c r="G5348" i="18"/>
  <c r="D5348" i="18"/>
  <c r="B5348" i="18"/>
  <c r="H5341" i="18"/>
  <c r="G5341" i="18"/>
  <c r="D5341" i="18"/>
  <c r="B5341" i="18"/>
  <c r="H5334" i="18"/>
  <c r="G5334" i="18"/>
  <c r="D5334" i="18"/>
  <c r="B5334" i="18"/>
  <c r="H5327" i="18"/>
  <c r="G5327" i="18"/>
  <c r="D5327" i="18"/>
  <c r="B5327" i="18"/>
  <c r="H5320" i="18"/>
  <c r="G5320" i="18"/>
  <c r="D5320" i="18"/>
  <c r="B5320" i="18"/>
  <c r="H5313" i="18"/>
  <c r="G5313" i="18"/>
  <c r="D5313" i="18"/>
  <c r="B5313" i="18"/>
  <c r="H5306" i="18"/>
  <c r="G5306" i="18"/>
  <c r="D5306" i="18"/>
  <c r="B5306" i="18"/>
  <c r="H5299" i="18"/>
  <c r="G5299" i="18"/>
  <c r="D5299" i="18"/>
  <c r="B5299" i="18"/>
  <c r="H5291" i="18"/>
  <c r="G5291" i="18"/>
  <c r="D5291" i="18"/>
  <c r="B5291" i="18"/>
  <c r="H5282" i="18"/>
  <c r="G5282" i="18"/>
  <c r="D5282" i="18"/>
  <c r="B5282" i="18"/>
  <c r="H5273" i="18"/>
  <c r="G5273" i="18"/>
  <c r="D5273" i="18"/>
  <c r="B5273" i="18"/>
  <c r="H5264" i="18"/>
  <c r="G5264" i="18"/>
  <c r="D5264" i="18"/>
  <c r="B5264" i="18"/>
  <c r="H5255" i="18"/>
  <c r="G5255" i="18"/>
  <c r="D5255" i="18"/>
  <c r="B5255" i="18"/>
  <c r="H5247" i="18"/>
  <c r="G5247" i="18"/>
  <c r="D5247" i="18"/>
  <c r="B5247" i="18"/>
  <c r="H5239" i="18"/>
  <c r="G5239" i="18"/>
  <c r="D5239" i="18"/>
  <c r="B5239" i="18"/>
  <c r="H5231" i="18"/>
  <c r="G5231" i="18"/>
  <c r="D5231" i="18"/>
  <c r="B5231" i="18"/>
  <c r="H5222" i="18"/>
  <c r="G5222" i="18"/>
  <c r="D5222" i="18"/>
  <c r="B5222" i="18"/>
  <c r="H5214" i="18"/>
  <c r="G5214" i="18"/>
  <c r="D5214" i="18"/>
  <c r="B5214" i="18"/>
  <c r="H5206" i="18"/>
  <c r="G5206" i="18"/>
  <c r="D5206" i="18"/>
  <c r="B5206" i="18"/>
  <c r="H5199" i="18"/>
  <c r="G5199" i="18"/>
  <c r="D5199" i="18"/>
  <c r="B5199" i="18"/>
  <c r="H5192" i="18"/>
  <c r="G5192" i="18"/>
  <c r="D5192" i="18"/>
  <c r="B5192" i="18"/>
  <c r="H5185" i="18"/>
  <c r="G5185" i="18"/>
  <c r="D5185" i="18"/>
  <c r="B5185" i="18"/>
  <c r="H5178" i="18"/>
  <c r="G5178" i="18"/>
  <c r="D5178" i="18"/>
  <c r="B5178" i="18"/>
  <c r="H5170" i="18"/>
  <c r="G5170" i="18"/>
  <c r="D5170" i="18"/>
  <c r="B5170" i="18"/>
  <c r="H5162" i="18"/>
  <c r="G5162" i="18"/>
  <c r="D5162" i="18"/>
  <c r="B5162" i="18"/>
  <c r="H5154" i="18"/>
  <c r="G5154" i="18"/>
  <c r="D5154" i="18"/>
  <c r="B5154" i="18"/>
  <c r="H5145" i="18"/>
  <c r="G5145" i="18"/>
  <c r="D5145" i="18"/>
  <c r="B5145" i="18"/>
  <c r="H5137" i="18"/>
  <c r="G5137" i="18"/>
  <c r="D5137" i="18"/>
  <c r="B5137" i="18"/>
  <c r="H5129" i="18"/>
  <c r="G5129" i="18"/>
  <c r="D5129" i="18"/>
  <c r="B5129" i="18"/>
  <c r="H5121" i="18"/>
  <c r="G5121" i="18"/>
  <c r="D5121" i="18"/>
  <c r="B5121" i="18"/>
  <c r="H5112" i="18"/>
  <c r="G5112" i="18"/>
  <c r="D5112" i="18"/>
  <c r="B5112" i="18"/>
  <c r="H5104" i="18"/>
  <c r="G5104" i="18"/>
  <c r="D5104" i="18"/>
  <c r="B5104" i="18"/>
  <c r="H5096" i="18"/>
  <c r="G5096" i="18"/>
  <c r="D5096" i="18"/>
  <c r="B5096" i="18"/>
  <c r="H5089" i="18"/>
  <c r="G5089" i="18"/>
  <c r="D5089" i="18"/>
  <c r="B5089" i="18"/>
  <c r="H5082" i="18"/>
  <c r="G5082" i="18"/>
  <c r="D5082" i="18"/>
  <c r="B5082" i="18"/>
  <c r="H5075" i="18"/>
  <c r="G5075" i="18"/>
  <c r="D5075" i="18"/>
  <c r="B5075" i="18"/>
  <c r="H5068" i="18"/>
  <c r="G5068" i="18"/>
  <c r="D5068" i="18"/>
  <c r="B5068" i="18"/>
  <c r="H5060" i="18"/>
  <c r="G5060" i="18"/>
  <c r="D5060" i="18"/>
  <c r="B5060" i="18"/>
  <c r="H5052" i="18"/>
  <c r="G5052" i="18"/>
  <c r="D5052" i="18"/>
  <c r="B5052" i="18"/>
  <c r="H5044" i="18"/>
  <c r="G5044" i="18"/>
  <c r="D5044" i="18"/>
  <c r="B5044" i="18"/>
  <c r="H5036" i="18"/>
  <c r="G5036" i="18"/>
  <c r="D5036" i="18"/>
  <c r="B5036" i="18"/>
  <c r="H5027" i="18"/>
  <c r="G5027" i="18"/>
  <c r="D5027" i="18"/>
  <c r="B5027" i="18"/>
  <c r="H5019" i="18"/>
  <c r="G5019" i="18"/>
  <c r="D5019" i="18"/>
  <c r="B5019" i="18"/>
  <c r="H5011" i="18"/>
  <c r="G5011" i="18"/>
  <c r="D5011" i="18"/>
  <c r="B5011" i="18"/>
  <c r="H5003" i="18"/>
  <c r="G5003" i="18"/>
  <c r="D5003" i="18"/>
  <c r="B5003" i="18"/>
  <c r="H4995" i="18"/>
  <c r="G4995" i="18"/>
  <c r="D4995" i="18"/>
  <c r="B4995" i="18"/>
  <c r="H4987" i="18"/>
  <c r="G4987" i="18"/>
  <c r="D4987" i="18"/>
  <c r="B4987" i="18"/>
  <c r="H4980" i="18"/>
  <c r="G4980" i="18"/>
  <c r="D4980" i="18"/>
  <c r="B4980" i="18"/>
  <c r="H4973" i="18"/>
  <c r="G4973" i="18"/>
  <c r="D4973" i="18"/>
  <c r="B4973" i="18"/>
  <c r="H4966" i="18"/>
  <c r="G4966" i="18"/>
  <c r="D4966" i="18"/>
  <c r="B4966" i="18"/>
  <c r="H4959" i="18"/>
  <c r="G4959" i="18"/>
  <c r="D4959" i="18"/>
  <c r="B4959" i="18"/>
  <c r="H4951" i="18"/>
  <c r="G4951" i="18"/>
  <c r="D4951" i="18"/>
  <c r="B4951" i="18"/>
  <c r="H4943" i="18"/>
  <c r="G4943" i="18"/>
  <c r="D4943" i="18"/>
  <c r="B4943" i="18"/>
  <c r="H4934" i="18"/>
  <c r="G4934" i="18"/>
  <c r="D4934" i="18"/>
  <c r="B4934" i="18"/>
  <c r="H4926" i="18"/>
  <c r="G4926" i="18"/>
  <c r="D4926" i="18"/>
  <c r="B4926" i="18"/>
  <c r="H4918" i="18"/>
  <c r="G4918" i="18"/>
  <c r="D4918" i="18"/>
  <c r="B4918" i="18"/>
  <c r="H4910" i="18"/>
  <c r="G4910" i="18"/>
  <c r="D4910" i="18"/>
  <c r="B4910" i="18"/>
  <c r="H4902" i="18"/>
  <c r="G4902" i="18"/>
  <c r="D4902" i="18"/>
  <c r="B4902" i="18"/>
  <c r="H4894" i="18"/>
  <c r="G4894" i="18"/>
  <c r="D4894" i="18"/>
  <c r="B4894" i="18"/>
  <c r="H4886" i="18"/>
  <c r="G4886" i="18"/>
  <c r="D4886" i="18"/>
  <c r="B4886" i="18"/>
  <c r="H4878" i="18"/>
  <c r="G4878" i="18"/>
  <c r="D4878" i="18"/>
  <c r="B4878" i="18"/>
  <c r="H4871" i="18"/>
  <c r="G4871" i="18"/>
  <c r="D4871" i="18"/>
  <c r="B4871" i="18"/>
  <c r="H4864" i="18"/>
  <c r="G4864" i="18"/>
  <c r="D4864" i="18"/>
  <c r="B4864" i="18"/>
  <c r="H4857" i="18"/>
  <c r="G4857" i="18"/>
  <c r="D4857" i="18"/>
  <c r="B4857" i="18"/>
  <c r="H4850" i="18"/>
  <c r="G4850" i="18"/>
  <c r="D4850" i="18"/>
  <c r="B4850" i="18"/>
  <c r="H4842" i="18"/>
  <c r="G4842" i="18"/>
  <c r="D4842" i="18"/>
  <c r="B4842" i="18"/>
  <c r="H4834" i="18"/>
  <c r="G4834" i="18"/>
  <c r="D4834" i="18"/>
  <c r="B4834" i="18"/>
  <c r="H4826" i="18"/>
  <c r="G4826" i="18"/>
  <c r="D4826" i="18"/>
  <c r="B4826" i="18"/>
  <c r="H4818" i="18"/>
  <c r="G4818" i="18"/>
  <c r="D4818" i="18"/>
  <c r="B4818" i="18"/>
  <c r="H4808" i="18"/>
  <c r="G4808" i="18"/>
  <c r="D4808" i="18"/>
  <c r="B4808" i="18"/>
  <c r="H4798" i="18"/>
  <c r="G4798" i="18"/>
  <c r="D4798" i="18"/>
  <c r="B4798" i="18"/>
  <c r="H4790" i="18"/>
  <c r="G4790" i="18"/>
  <c r="D4790" i="18"/>
  <c r="B4790" i="18"/>
  <c r="H4782" i="18"/>
  <c r="G4782" i="18"/>
  <c r="D4782" i="18"/>
  <c r="B4782" i="18"/>
  <c r="H4774" i="18"/>
  <c r="G4774" i="18"/>
  <c r="D4774" i="18"/>
  <c r="B4774" i="18"/>
  <c r="H4766" i="18"/>
  <c r="G4766" i="18"/>
  <c r="D4766" i="18"/>
  <c r="B4766" i="18"/>
  <c r="H4759" i="18"/>
  <c r="G4759" i="18"/>
  <c r="D4759" i="18"/>
  <c r="B4759" i="18"/>
  <c r="H4752" i="18"/>
  <c r="G4752" i="18"/>
  <c r="D4752" i="18"/>
  <c r="B4752" i="18"/>
  <c r="H4745" i="18"/>
  <c r="G4745" i="18"/>
  <c r="D4745" i="18"/>
  <c r="B4745" i="18"/>
  <c r="H4735" i="18"/>
  <c r="G4735" i="18"/>
  <c r="D4735" i="18"/>
  <c r="B4735" i="18"/>
  <c r="H4727" i="18"/>
  <c r="G4727" i="18"/>
  <c r="D4727" i="18"/>
  <c r="B4727" i="18"/>
  <c r="H4718" i="18"/>
  <c r="G4718" i="18"/>
  <c r="D4718" i="18"/>
  <c r="B4718" i="18"/>
  <c r="H4709" i="18"/>
  <c r="G4709" i="18"/>
  <c r="D4709" i="18"/>
  <c r="B4709" i="18"/>
  <c r="H4701" i="18"/>
  <c r="G4701" i="18"/>
  <c r="D4701" i="18"/>
  <c r="B4701" i="18"/>
  <c r="H4694" i="18"/>
  <c r="G4694" i="18"/>
  <c r="D4694" i="18"/>
  <c r="B4694" i="18"/>
  <c r="H4686" i="18"/>
  <c r="G4686" i="18"/>
  <c r="D4686" i="18"/>
  <c r="B4686" i="18"/>
  <c r="H4678" i="18"/>
  <c r="G4678" i="18"/>
  <c r="D4678" i="18"/>
  <c r="B4678" i="18"/>
  <c r="H4669" i="18"/>
  <c r="G4669" i="18"/>
  <c r="D4669" i="18"/>
  <c r="B4669" i="18"/>
  <c r="H4661" i="18"/>
  <c r="G4661" i="18"/>
  <c r="D4661" i="18"/>
  <c r="B4661" i="18"/>
  <c r="H4653" i="18"/>
  <c r="G4653" i="18"/>
  <c r="D4653" i="18"/>
  <c r="B4653" i="18"/>
  <c r="H4646" i="18"/>
  <c r="G4646" i="18"/>
  <c r="D4646" i="18"/>
  <c r="B4646" i="18"/>
  <c r="H4639" i="18"/>
  <c r="G4639" i="18"/>
  <c r="D4639" i="18"/>
  <c r="B4639" i="18"/>
  <c r="H4632" i="18"/>
  <c r="G4632" i="18"/>
  <c r="D4632" i="18"/>
  <c r="B4632" i="18"/>
  <c r="H4625" i="18"/>
  <c r="G4625" i="18"/>
  <c r="D4625" i="18"/>
  <c r="B4625" i="18"/>
  <c r="H4618" i="18"/>
  <c r="G4618" i="18"/>
  <c r="D4618" i="18"/>
  <c r="B4618" i="18"/>
  <c r="H4609" i="18"/>
  <c r="G4609" i="18"/>
  <c r="D4609" i="18"/>
  <c r="B4609" i="18"/>
  <c r="H4601" i="18"/>
  <c r="G4601" i="18"/>
  <c r="D4601" i="18"/>
  <c r="B4601" i="18"/>
  <c r="H4593" i="18"/>
  <c r="G4593" i="18"/>
  <c r="D4593" i="18"/>
  <c r="B4593" i="18"/>
  <c r="H4585" i="18"/>
  <c r="G4585" i="18"/>
  <c r="D4585" i="18"/>
  <c r="B4585" i="18"/>
  <c r="H4577" i="18"/>
  <c r="G4577" i="18"/>
  <c r="D4577" i="18"/>
  <c r="B4577" i="18"/>
  <c r="H4569" i="18"/>
  <c r="G4569" i="18"/>
  <c r="D4569" i="18"/>
  <c r="B4569" i="18"/>
  <c r="H4561" i="18"/>
  <c r="G4561" i="18"/>
  <c r="D4561" i="18"/>
  <c r="B4561" i="18"/>
  <c r="H4553" i="18"/>
  <c r="G4553" i="18"/>
  <c r="D4553" i="18"/>
  <c r="B4553" i="18"/>
  <c r="H4545" i="18"/>
  <c r="G4545" i="18"/>
  <c r="D4545" i="18"/>
  <c r="B4545" i="18"/>
  <c r="H4538" i="18"/>
  <c r="G4538" i="18"/>
  <c r="D4538" i="18"/>
  <c r="B4538" i="18"/>
  <c r="H4531" i="18"/>
  <c r="G4531" i="18"/>
  <c r="D4531" i="18"/>
  <c r="B4531" i="18"/>
  <c r="H4524" i="18"/>
  <c r="G4524" i="18"/>
  <c r="D4524" i="18"/>
  <c r="B4524" i="18"/>
  <c r="H4516" i="18"/>
  <c r="G4516" i="18"/>
  <c r="D4516" i="18"/>
  <c r="B4516" i="18"/>
  <c r="H4509" i="18"/>
  <c r="G4509" i="18"/>
  <c r="D4509" i="18"/>
  <c r="B4509" i="18"/>
  <c r="H4500" i="18"/>
  <c r="G4500" i="18"/>
  <c r="D4500" i="18"/>
  <c r="B4500" i="18"/>
  <c r="H4492" i="18"/>
  <c r="G4492" i="18"/>
  <c r="D4492" i="18"/>
  <c r="B4492" i="18"/>
  <c r="H4484" i="18"/>
  <c r="G4484" i="18"/>
  <c r="D4484" i="18"/>
  <c r="B4484" i="18"/>
  <c r="H4476" i="18"/>
  <c r="G4476" i="18"/>
  <c r="D4476" i="18"/>
  <c r="B4476" i="18"/>
  <c r="H4467" i="18"/>
  <c r="G4467" i="18"/>
  <c r="D4467" i="18"/>
  <c r="B4467" i="18"/>
  <c r="H4459" i="18"/>
  <c r="G4459" i="18"/>
  <c r="D4459" i="18"/>
  <c r="B4459" i="18"/>
  <c r="H4451" i="18"/>
  <c r="G4451" i="18"/>
  <c r="D4451" i="18"/>
  <c r="B4451" i="18"/>
  <c r="H4443" i="18"/>
  <c r="G4443" i="18"/>
  <c r="D4443" i="18"/>
  <c r="B4443" i="18"/>
  <c r="H4435" i="18"/>
  <c r="G4435" i="18"/>
  <c r="D4435" i="18"/>
  <c r="B4435" i="18"/>
  <c r="H4428" i="18"/>
  <c r="G4428" i="18"/>
  <c r="D4428" i="18"/>
  <c r="B4428" i="18"/>
  <c r="H4421" i="18"/>
  <c r="G4421" i="18"/>
  <c r="D4421" i="18"/>
  <c r="B4421" i="18"/>
  <c r="H4414" i="18"/>
  <c r="G4414" i="18"/>
  <c r="D4414" i="18"/>
  <c r="B4414" i="18"/>
  <c r="H4407" i="18"/>
  <c r="G4407" i="18"/>
  <c r="D4407" i="18"/>
  <c r="B4407" i="18"/>
  <c r="H4399" i="18"/>
  <c r="G4399" i="18"/>
  <c r="D4399" i="18"/>
  <c r="B4399" i="18"/>
  <c r="H4391" i="18"/>
  <c r="G4391" i="18"/>
  <c r="D4391" i="18"/>
  <c r="B4391" i="18"/>
  <c r="H4383" i="18"/>
  <c r="G4383" i="18"/>
  <c r="D4383" i="18"/>
  <c r="B4383" i="18"/>
  <c r="H4374" i="18"/>
  <c r="G4374" i="18"/>
  <c r="D4374" i="18"/>
  <c r="B4374" i="18"/>
  <c r="H4366" i="18"/>
  <c r="G4366" i="18"/>
  <c r="D4366" i="18"/>
  <c r="B4366" i="18"/>
  <c r="H4358" i="18"/>
  <c r="G4358" i="18"/>
  <c r="D4358" i="18"/>
  <c r="B4358" i="18"/>
  <c r="H4350" i="18"/>
  <c r="G4350" i="18"/>
  <c r="D4350" i="18"/>
  <c r="B4350" i="18"/>
  <c r="H4342" i="18"/>
  <c r="G4342" i="18"/>
  <c r="D4342" i="18"/>
  <c r="B4342" i="18"/>
  <c r="H4335" i="18"/>
  <c r="G4335" i="18"/>
  <c r="D4335" i="18"/>
  <c r="B4335" i="18"/>
  <c r="H4328" i="18"/>
  <c r="G4328" i="18"/>
  <c r="D4328" i="18"/>
  <c r="B4328" i="18"/>
  <c r="H4321" i="18"/>
  <c r="G4321" i="18"/>
  <c r="D4321" i="18"/>
  <c r="B4321" i="18"/>
  <c r="H4314" i="18"/>
  <c r="G4314" i="18"/>
  <c r="D4314" i="18"/>
  <c r="B4314" i="18"/>
  <c r="H4307" i="18"/>
  <c r="G4307" i="18"/>
  <c r="D4307" i="18"/>
  <c r="B4307" i="18"/>
  <c r="H4300" i="18"/>
  <c r="G4300" i="18"/>
  <c r="D4300" i="18"/>
  <c r="B4300" i="18"/>
  <c r="H4293" i="18"/>
  <c r="G4293" i="18"/>
  <c r="D4293" i="18"/>
  <c r="B4293" i="18"/>
  <c r="H4286" i="18"/>
  <c r="G4286" i="18"/>
  <c r="D4286" i="18"/>
  <c r="B4286" i="18"/>
  <c r="H4279" i="18"/>
  <c r="G4279" i="18"/>
  <c r="D4279" i="18"/>
  <c r="B4279" i="18"/>
  <c r="H4272" i="18"/>
  <c r="G4272" i="18"/>
  <c r="D4272" i="18"/>
  <c r="B4272" i="18"/>
  <c r="H4265" i="18"/>
  <c r="G4265" i="18"/>
  <c r="D4265" i="18"/>
  <c r="B4265" i="18"/>
  <c r="H4258" i="18"/>
  <c r="G4258" i="18"/>
  <c r="D4258" i="18"/>
  <c r="B4258" i="18"/>
  <c r="H4251" i="18"/>
  <c r="G4251" i="18"/>
  <c r="D4251" i="18"/>
  <c r="B4251" i="18"/>
  <c r="H4243" i="18"/>
  <c r="G4243" i="18"/>
  <c r="D4243" i="18"/>
  <c r="B4243" i="18"/>
  <c r="H4236" i="18"/>
  <c r="G4236" i="18"/>
  <c r="D4236" i="18"/>
  <c r="B4236" i="18"/>
  <c r="H4229" i="18"/>
  <c r="G4229" i="18"/>
  <c r="D4229" i="18"/>
  <c r="B4229" i="18"/>
  <c r="H4222" i="18"/>
  <c r="G4222" i="18"/>
  <c r="D4222" i="18"/>
  <c r="B4222" i="18"/>
  <c r="H4215" i="18"/>
  <c r="G4215" i="18"/>
  <c r="D4215" i="18"/>
  <c r="B4215" i="18"/>
  <c r="H4208" i="18"/>
  <c r="G4208" i="18"/>
  <c r="D4208" i="18"/>
  <c r="B4208" i="18"/>
  <c r="H4201" i="18"/>
  <c r="G4201" i="18"/>
  <c r="D4201" i="18"/>
  <c r="B4201" i="18"/>
  <c r="H4194" i="18"/>
  <c r="G4194" i="18"/>
  <c r="D4194" i="18"/>
  <c r="B4194" i="18"/>
  <c r="H4187" i="18"/>
  <c r="G4187" i="18"/>
  <c r="D4187" i="18"/>
  <c r="B4187" i="18"/>
  <c r="H4180" i="18"/>
  <c r="G4180" i="18"/>
  <c r="D4180" i="18"/>
  <c r="B4180" i="18"/>
  <c r="H4173" i="18"/>
  <c r="G4173" i="18"/>
  <c r="D4173" i="18"/>
  <c r="B4173" i="18"/>
  <c r="H4166" i="18"/>
  <c r="G4166" i="18"/>
  <c r="D4166" i="18"/>
  <c r="B4166" i="18"/>
  <c r="H4159" i="18"/>
  <c r="G4159" i="18"/>
  <c r="D4159" i="18"/>
  <c r="B4159" i="18"/>
  <c r="H4152" i="18"/>
  <c r="G4152" i="18"/>
  <c r="D4152" i="18"/>
  <c r="B4152" i="18"/>
  <c r="H4145" i="18"/>
  <c r="G4145" i="18"/>
  <c r="D4145" i="18"/>
  <c r="B4145" i="18"/>
  <c r="H4138" i="18"/>
  <c r="G4138" i="18"/>
  <c r="D4138" i="18"/>
  <c r="B4138" i="18"/>
  <c r="H4131" i="18"/>
  <c r="G4131" i="18"/>
  <c r="D4131" i="18"/>
  <c r="B4131" i="18"/>
  <c r="H4124" i="18"/>
  <c r="G4124" i="18"/>
  <c r="D4124" i="18"/>
  <c r="B4124" i="18"/>
  <c r="H4117" i="18"/>
  <c r="G4117" i="18"/>
  <c r="D4117" i="18"/>
  <c r="B4117" i="18"/>
  <c r="H4110" i="18"/>
  <c r="G4110" i="18"/>
  <c r="D4110" i="18"/>
  <c r="B4110" i="18"/>
  <c r="H4103" i="18"/>
  <c r="G4103" i="18"/>
  <c r="D4103" i="18"/>
  <c r="B4103" i="18"/>
  <c r="H4094" i="18"/>
  <c r="G4094" i="18"/>
  <c r="D4094" i="18"/>
  <c r="B4094" i="18"/>
  <c r="H4086" i="18"/>
  <c r="G4086" i="18"/>
  <c r="D4086" i="18"/>
  <c r="B4086" i="18"/>
  <c r="H4078" i="18"/>
  <c r="G4078" i="18"/>
  <c r="D4078" i="18"/>
  <c r="B4078" i="18"/>
  <c r="H4070" i="18"/>
  <c r="G4070" i="18"/>
  <c r="D4070" i="18"/>
  <c r="B4070" i="18"/>
  <c r="H4062" i="18"/>
  <c r="G4062" i="18"/>
  <c r="D4062" i="18"/>
  <c r="B4062" i="18"/>
  <c r="H4054" i="18"/>
  <c r="G4054" i="18"/>
  <c r="D4054" i="18"/>
  <c r="B4054" i="18"/>
  <c r="H4047" i="18"/>
  <c r="G4047" i="18"/>
  <c r="D4047" i="18"/>
  <c r="B4047" i="18"/>
  <c r="H4040" i="18"/>
  <c r="G4040" i="18"/>
  <c r="D4040" i="18"/>
  <c r="B4040" i="18"/>
  <c r="H4033" i="18"/>
  <c r="G4033" i="18"/>
  <c r="D4033" i="18"/>
  <c r="B4033" i="18"/>
  <c r="H4026" i="18"/>
  <c r="G4026" i="18"/>
  <c r="D4026" i="18"/>
  <c r="B4026" i="18"/>
  <c r="H4019" i="18"/>
  <c r="G4019" i="18"/>
  <c r="D4019" i="18"/>
  <c r="B4019" i="18"/>
  <c r="H4012" i="18"/>
  <c r="G4012" i="18"/>
  <c r="D4012" i="18"/>
  <c r="B4012" i="18"/>
  <c r="H4005" i="18"/>
  <c r="G4005" i="18"/>
  <c r="D4005" i="18"/>
  <c r="B4005" i="18"/>
  <c r="H3996" i="18"/>
  <c r="G3996" i="18"/>
  <c r="D3996" i="18"/>
  <c r="B3996" i="18"/>
  <c r="H3989" i="18"/>
  <c r="G3989" i="18"/>
  <c r="D3989" i="18"/>
  <c r="B3989" i="18"/>
  <c r="H3980" i="18"/>
  <c r="G3980" i="18"/>
  <c r="D3980" i="18"/>
  <c r="B3980" i="18"/>
  <c r="H3972" i="18"/>
  <c r="G3972" i="18"/>
  <c r="D3972" i="18"/>
  <c r="B3972" i="18"/>
  <c r="H3964" i="18"/>
  <c r="G3964" i="18"/>
  <c r="D3964" i="18"/>
  <c r="B3964" i="18"/>
  <c r="H3956" i="18"/>
  <c r="G3956" i="18"/>
  <c r="D3956" i="18"/>
  <c r="B3956" i="18"/>
  <c r="H3948" i="18"/>
  <c r="G3948" i="18"/>
  <c r="D3948" i="18"/>
  <c r="B3948" i="18"/>
  <c r="H3940" i="18"/>
  <c r="G3940" i="18"/>
  <c r="D3940" i="18"/>
  <c r="B3940" i="18"/>
  <c r="H3932" i="18"/>
  <c r="G3932" i="18"/>
  <c r="D3932" i="18"/>
  <c r="B3932" i="18"/>
  <c r="H3924" i="18"/>
  <c r="G3924" i="18"/>
  <c r="D3924" i="18"/>
  <c r="B3924" i="18"/>
  <c r="H3916" i="18"/>
  <c r="G3916" i="18"/>
  <c r="D3916" i="18"/>
  <c r="B3916" i="18"/>
  <c r="H3909" i="18"/>
  <c r="G3909" i="18"/>
  <c r="D3909" i="18"/>
  <c r="B3909" i="18"/>
  <c r="H3902" i="18"/>
  <c r="G3902" i="18"/>
  <c r="D3902" i="18"/>
  <c r="B3902" i="18"/>
  <c r="H3895" i="18"/>
  <c r="G3895" i="18"/>
  <c r="D3895" i="18"/>
  <c r="B3895" i="18"/>
  <c r="H3888" i="18"/>
  <c r="G3888" i="18"/>
  <c r="D3888" i="18"/>
  <c r="B3888" i="18"/>
  <c r="H3880" i="18"/>
  <c r="G3880" i="18"/>
  <c r="D3880" i="18"/>
  <c r="B3880" i="18"/>
  <c r="H3872" i="18"/>
  <c r="G3872" i="18"/>
  <c r="D3872" i="18"/>
  <c r="B3872" i="18"/>
  <c r="H3863" i="18"/>
  <c r="G3863" i="18"/>
  <c r="D3863" i="18"/>
  <c r="B3863" i="18"/>
  <c r="H3855" i="18"/>
  <c r="G3855" i="18"/>
  <c r="D3855" i="18"/>
  <c r="B3855" i="18"/>
  <c r="H3847" i="18"/>
  <c r="G3847" i="18"/>
  <c r="D3847" i="18"/>
  <c r="B3847" i="18"/>
  <c r="H3839" i="18"/>
  <c r="G3839" i="18"/>
  <c r="D3839" i="18"/>
  <c r="B3839" i="18"/>
  <c r="H3831" i="18"/>
  <c r="G3831" i="18"/>
  <c r="D3831" i="18"/>
  <c r="B3831" i="18"/>
  <c r="H3823" i="18"/>
  <c r="G3823" i="18"/>
  <c r="D3823" i="18"/>
  <c r="B3823" i="18"/>
  <c r="H3815" i="18"/>
  <c r="G3815" i="18"/>
  <c r="D3815" i="18"/>
  <c r="B3815" i="18"/>
  <c r="H3807" i="18"/>
  <c r="G3807" i="18"/>
  <c r="D3807" i="18"/>
  <c r="B3807" i="18"/>
  <c r="H3800" i="18"/>
  <c r="G3800" i="18"/>
  <c r="D3800" i="18"/>
  <c r="B3800" i="18"/>
  <c r="H3793" i="18"/>
  <c r="G3793" i="18"/>
  <c r="D3793" i="18"/>
  <c r="B3793" i="18"/>
  <c r="H3786" i="18"/>
  <c r="G3786" i="18"/>
  <c r="D3786" i="18"/>
  <c r="B3786" i="18"/>
  <c r="H3779" i="18"/>
  <c r="G3779" i="18"/>
  <c r="D3779" i="18"/>
  <c r="B3779" i="18"/>
  <c r="H3771" i="18"/>
  <c r="G3771" i="18"/>
  <c r="D3771" i="18"/>
  <c r="B3771" i="18"/>
  <c r="H3764" i="18"/>
  <c r="G3764" i="18"/>
  <c r="D3764" i="18"/>
  <c r="B3764" i="18"/>
  <c r="H3757" i="18"/>
  <c r="G3757" i="18"/>
  <c r="D3757" i="18"/>
  <c r="B3757" i="18"/>
  <c r="H3750" i="18"/>
  <c r="G3750" i="18"/>
  <c r="D3750" i="18"/>
  <c r="B3750" i="18"/>
  <c r="H3743" i="18"/>
  <c r="G3743" i="18"/>
  <c r="D3743" i="18"/>
  <c r="B3743" i="18"/>
  <c r="H3736" i="18"/>
  <c r="G3736" i="18"/>
  <c r="D3736" i="18"/>
  <c r="B3736" i="18"/>
  <c r="H3729" i="18"/>
  <c r="G3729" i="18"/>
  <c r="D3729" i="18"/>
  <c r="B3729" i="18"/>
  <c r="H3720" i="18"/>
  <c r="G3720" i="18"/>
  <c r="D3720" i="18"/>
  <c r="B3720" i="18"/>
  <c r="H3712" i="18"/>
  <c r="G3712" i="18"/>
  <c r="D3712" i="18"/>
  <c r="B3712" i="18"/>
  <c r="H3705" i="18"/>
  <c r="G3705" i="18"/>
  <c r="D3705" i="18"/>
  <c r="B3705" i="18"/>
  <c r="H3698" i="18"/>
  <c r="G3698" i="18"/>
  <c r="D3698" i="18"/>
  <c r="B3698" i="18"/>
  <c r="H3691" i="18"/>
  <c r="G3691" i="18"/>
  <c r="D3691" i="18"/>
  <c r="B3691" i="18"/>
  <c r="H3684" i="18"/>
  <c r="G3684" i="18"/>
  <c r="D3684" i="18"/>
  <c r="B3684" i="18"/>
  <c r="H3677" i="18"/>
  <c r="G3677" i="18"/>
  <c r="D3677" i="18"/>
  <c r="B3677" i="18"/>
  <c r="H3668" i="18"/>
  <c r="G3668" i="18"/>
  <c r="D3668" i="18"/>
  <c r="B3668" i="18"/>
  <c r="H3658" i="18"/>
  <c r="G3658" i="18"/>
  <c r="D3658" i="18"/>
  <c r="B3658" i="18"/>
  <c r="H3649" i="18"/>
  <c r="G3649" i="18"/>
  <c r="D3649" i="18"/>
  <c r="B3649" i="18"/>
  <c r="H3642" i="18"/>
  <c r="G3642" i="18"/>
  <c r="D3642" i="18"/>
  <c r="B3642" i="18"/>
  <c r="H3633" i="18"/>
  <c r="G3633" i="18"/>
  <c r="D3633" i="18"/>
  <c r="B3633" i="18"/>
  <c r="H3624" i="18"/>
  <c r="G3624" i="18"/>
  <c r="D3624" i="18"/>
  <c r="B3624" i="18"/>
  <c r="H3616" i="18"/>
  <c r="G3616" i="18"/>
  <c r="D3616" i="18"/>
  <c r="B3616" i="18"/>
  <c r="H3608" i="18"/>
  <c r="G3608" i="18"/>
  <c r="D3608" i="18"/>
  <c r="B3608" i="18"/>
  <c r="H3601" i="18"/>
  <c r="G3601" i="18"/>
  <c r="D3601" i="18"/>
  <c r="B3601" i="18"/>
  <c r="H3594" i="18"/>
  <c r="G3594" i="18"/>
  <c r="D3594" i="18"/>
  <c r="B3594" i="18"/>
  <c r="H3587" i="18"/>
  <c r="G3587" i="18"/>
  <c r="D3587" i="18"/>
  <c r="B3587" i="18"/>
  <c r="H3580" i="18"/>
  <c r="G3580" i="18"/>
  <c r="D3580" i="18"/>
  <c r="B3580" i="18"/>
  <c r="H3573" i="18"/>
  <c r="G3573" i="18"/>
  <c r="D3573" i="18"/>
  <c r="B3573" i="18"/>
  <c r="H3565" i="18"/>
  <c r="G3565" i="18"/>
  <c r="D3565" i="18"/>
  <c r="B3565" i="18"/>
  <c r="H3555" i="18"/>
  <c r="G3555" i="18"/>
  <c r="D3555" i="18"/>
  <c r="B3555" i="18"/>
  <c r="H3545" i="18"/>
  <c r="G3545" i="18"/>
  <c r="D3545" i="18"/>
  <c r="B3545" i="18"/>
  <c r="H3536" i="18"/>
  <c r="G3536" i="18"/>
  <c r="D3536" i="18"/>
  <c r="B3536" i="18"/>
  <c r="H3526" i="18"/>
  <c r="G3526" i="18"/>
  <c r="D3526" i="18"/>
  <c r="B3526" i="18"/>
  <c r="H3517" i="18"/>
  <c r="G3517" i="18"/>
  <c r="D3517" i="18"/>
  <c r="B3517" i="18"/>
  <c r="H3508" i="18"/>
  <c r="G3508" i="18"/>
  <c r="D3508" i="18"/>
  <c r="B3508" i="18"/>
  <c r="H3499" i="18"/>
  <c r="G3499" i="18"/>
  <c r="D3499" i="18"/>
  <c r="B3499" i="18"/>
  <c r="H3489" i="18"/>
  <c r="G3489" i="18"/>
  <c r="D3489" i="18"/>
  <c r="B3489" i="18"/>
  <c r="H3480" i="18"/>
  <c r="G3480" i="18"/>
  <c r="D3480" i="18"/>
  <c r="B3480" i="18"/>
  <c r="H3471" i="18"/>
  <c r="G3471" i="18"/>
  <c r="D3471" i="18"/>
  <c r="B3471" i="18"/>
  <c r="H3464" i="18"/>
  <c r="G3464" i="18"/>
  <c r="D3464" i="18"/>
  <c r="B3464" i="18"/>
  <c r="H3457" i="18"/>
  <c r="G3457" i="18"/>
  <c r="D3457" i="18"/>
  <c r="B3457" i="18"/>
  <c r="H3450" i="18"/>
  <c r="G3450" i="18"/>
  <c r="D3450" i="18"/>
  <c r="B3450" i="18"/>
  <c r="H3443" i="18"/>
  <c r="G3443" i="18"/>
  <c r="D3443" i="18"/>
  <c r="B3443" i="18"/>
  <c r="H3433" i="18"/>
  <c r="G3433" i="18"/>
  <c r="D3433" i="18"/>
  <c r="B3433" i="18"/>
  <c r="H3424" i="18"/>
  <c r="G3424" i="18"/>
  <c r="D3424" i="18"/>
  <c r="B3424" i="18"/>
  <c r="H3415" i="18"/>
  <c r="G3415" i="18"/>
  <c r="D3415" i="18"/>
  <c r="B3415" i="18"/>
  <c r="H3406" i="18"/>
  <c r="G3406" i="18"/>
  <c r="D3406" i="18"/>
  <c r="B3406" i="18"/>
  <c r="H3397" i="18"/>
  <c r="G3397" i="18"/>
  <c r="D3397" i="18"/>
  <c r="B3397" i="18"/>
  <c r="H3388" i="18"/>
  <c r="G3388" i="18"/>
  <c r="D3388" i="18"/>
  <c r="B3388" i="18"/>
  <c r="H3379" i="18"/>
  <c r="G3379" i="18"/>
  <c r="D3379" i="18"/>
  <c r="B3379" i="18"/>
  <c r="H3369" i="18"/>
  <c r="G3369" i="18"/>
  <c r="D3369" i="18"/>
  <c r="B3369" i="18"/>
  <c r="H3360" i="18"/>
  <c r="G3360" i="18"/>
  <c r="D3360" i="18"/>
  <c r="B3360" i="18"/>
  <c r="H3351" i="18"/>
  <c r="G3351" i="18"/>
  <c r="D3351" i="18"/>
  <c r="B3351" i="18"/>
  <c r="H3344" i="18"/>
  <c r="G3344" i="18"/>
  <c r="D3344" i="18"/>
  <c r="B3344" i="18"/>
  <c r="H3337" i="18"/>
  <c r="G3337" i="18"/>
  <c r="D3337" i="18"/>
  <c r="B3337" i="18"/>
  <c r="H3330" i="18"/>
  <c r="G3330" i="18"/>
  <c r="D3330" i="18"/>
  <c r="B3330" i="18"/>
  <c r="H3322" i="18"/>
  <c r="G3322" i="18"/>
  <c r="D3322" i="18"/>
  <c r="B3322" i="18"/>
  <c r="H3313" i="18"/>
  <c r="G3313" i="18"/>
  <c r="D3313" i="18"/>
  <c r="B3313" i="18"/>
  <c r="H3304" i="18"/>
  <c r="G3304" i="18"/>
  <c r="D3304" i="18"/>
  <c r="B3304" i="18"/>
  <c r="H3295" i="18"/>
  <c r="G3295" i="18"/>
  <c r="D3295" i="18"/>
  <c r="B3295" i="18"/>
  <c r="H3286" i="18"/>
  <c r="G3286" i="18"/>
  <c r="D3286" i="18"/>
  <c r="B3286" i="18"/>
  <c r="H3277" i="18"/>
  <c r="G3277" i="18"/>
  <c r="D3277" i="18"/>
  <c r="B3277" i="18"/>
  <c r="H3268" i="18"/>
  <c r="G3268" i="18"/>
  <c r="D3268" i="18"/>
  <c r="B3268" i="18"/>
  <c r="H3259" i="18"/>
  <c r="G3259" i="18"/>
  <c r="D3259" i="18"/>
  <c r="B3259" i="18"/>
  <c r="H3250" i="18"/>
  <c r="G3250" i="18"/>
  <c r="D3250" i="18"/>
  <c r="B3250" i="18"/>
  <c r="H3241" i="18"/>
  <c r="G3241" i="18"/>
  <c r="D3241" i="18"/>
  <c r="B3241" i="18"/>
  <c r="H3232" i="18"/>
  <c r="G3232" i="18"/>
  <c r="D3232" i="18"/>
  <c r="B3232" i="18"/>
  <c r="H3225" i="18"/>
  <c r="G3225" i="18"/>
  <c r="D3225" i="18"/>
  <c r="B3225" i="18"/>
  <c r="H3218" i="18"/>
  <c r="G3218" i="18"/>
  <c r="D3218" i="18"/>
  <c r="B3218" i="18"/>
  <c r="H3211" i="18"/>
  <c r="G3211" i="18"/>
  <c r="D3211" i="18"/>
  <c r="B3211" i="18"/>
  <c r="H3204" i="18"/>
  <c r="G3204" i="18"/>
  <c r="D3204" i="18"/>
  <c r="B3204" i="18"/>
  <c r="H3195" i="18"/>
  <c r="G3195" i="18"/>
  <c r="D3195" i="18"/>
  <c r="B3195" i="18"/>
  <c r="H3186" i="18"/>
  <c r="G3186" i="18"/>
  <c r="D3186" i="18"/>
  <c r="B3186" i="18"/>
  <c r="H3177" i="18"/>
  <c r="G3177" i="18"/>
  <c r="D3177" i="18"/>
  <c r="B3177" i="18"/>
  <c r="H3168" i="18"/>
  <c r="G3168" i="18"/>
  <c r="D3168" i="18"/>
  <c r="B3168" i="18"/>
  <c r="H3159" i="18"/>
  <c r="G3159" i="18"/>
  <c r="D3159" i="18"/>
  <c r="B3159" i="18"/>
  <c r="H3150" i="18"/>
  <c r="G3150" i="18"/>
  <c r="D3150" i="18"/>
  <c r="B3150" i="18"/>
  <c r="H3141" i="18"/>
  <c r="G3141" i="18"/>
  <c r="D3141" i="18"/>
  <c r="B3141" i="18"/>
  <c r="H3132" i="18"/>
  <c r="G3132" i="18"/>
  <c r="D3132" i="18"/>
  <c r="B3132" i="18"/>
  <c r="H3123" i="18"/>
  <c r="G3123" i="18"/>
  <c r="D3123" i="18"/>
  <c r="B3123" i="18"/>
  <c r="H3114" i="18"/>
  <c r="G3114" i="18"/>
  <c r="D3114" i="18"/>
  <c r="B3114" i="18"/>
  <c r="H3107" i="18"/>
  <c r="G3107" i="18"/>
  <c r="D3107" i="18"/>
  <c r="B3107" i="18"/>
  <c r="H3100" i="18"/>
  <c r="G3100" i="18"/>
  <c r="D3100" i="18"/>
  <c r="B3100" i="18"/>
  <c r="H3093" i="18"/>
  <c r="G3093" i="18"/>
  <c r="D3093" i="18"/>
  <c r="B3093" i="18"/>
  <c r="H3086" i="18"/>
  <c r="G3086" i="18"/>
  <c r="D3086" i="18"/>
  <c r="B3086" i="18"/>
  <c r="H3078" i="18"/>
  <c r="G3078" i="18"/>
  <c r="D3078" i="18"/>
  <c r="B3078" i="18"/>
  <c r="H3066" i="18"/>
  <c r="G3066" i="18"/>
  <c r="D3066" i="18"/>
  <c r="B3066" i="18"/>
  <c r="H3057" i="18"/>
  <c r="G3057" i="18"/>
  <c r="D3057" i="18"/>
  <c r="B3057" i="18"/>
  <c r="H3047" i="18"/>
  <c r="G3047" i="18"/>
  <c r="D3047" i="18"/>
  <c r="B3047" i="18"/>
  <c r="H3039" i="18"/>
  <c r="G3039" i="18"/>
  <c r="D3039" i="18"/>
  <c r="B3039" i="18"/>
  <c r="H3028" i="18"/>
  <c r="G3028" i="18"/>
  <c r="D3028" i="18"/>
  <c r="B3028" i="18"/>
  <c r="H3017" i="18"/>
  <c r="G3017" i="18"/>
  <c r="D3017" i="18"/>
  <c r="B3017" i="18"/>
  <c r="H3006" i="18"/>
  <c r="G3006" i="18"/>
  <c r="D3006" i="18"/>
  <c r="B3006" i="18"/>
  <c r="H2996" i="18"/>
  <c r="G2996" i="18"/>
  <c r="D2996" i="18"/>
  <c r="B2996" i="18"/>
  <c r="H2988" i="18"/>
  <c r="G2988" i="18"/>
  <c r="D2988" i="18"/>
  <c r="B2988" i="18"/>
  <c r="H2981" i="18"/>
  <c r="G2981" i="18"/>
  <c r="D2981" i="18"/>
  <c r="B2981" i="18"/>
  <c r="H2974" i="18"/>
  <c r="G2974" i="18"/>
  <c r="D2974" i="18"/>
  <c r="B2974" i="18"/>
  <c r="H2967" i="18"/>
  <c r="G2967" i="18"/>
  <c r="D2967" i="18"/>
  <c r="B2967" i="18"/>
  <c r="H2960" i="18"/>
  <c r="G2960" i="18"/>
  <c r="D2960" i="18"/>
  <c r="B2960" i="18"/>
  <c r="H2951" i="18"/>
  <c r="G2951" i="18"/>
  <c r="D2951" i="18"/>
  <c r="B2951" i="18"/>
  <c r="H2942" i="18"/>
  <c r="G2942" i="18"/>
  <c r="D2942" i="18"/>
  <c r="B2942" i="18"/>
  <c r="H2932" i="18"/>
  <c r="G2932" i="18"/>
  <c r="D2932" i="18"/>
  <c r="B2932" i="18"/>
  <c r="H2923" i="18"/>
  <c r="G2923" i="18"/>
  <c r="D2923" i="18"/>
  <c r="B2923" i="18"/>
  <c r="H2913" i="18"/>
  <c r="G2913" i="18"/>
  <c r="D2913" i="18"/>
  <c r="B2913" i="18"/>
  <c r="H2904" i="18"/>
  <c r="G2904" i="18"/>
  <c r="D2904" i="18"/>
  <c r="B2904" i="18"/>
  <c r="H2895" i="18"/>
  <c r="G2895" i="18"/>
  <c r="D2895" i="18"/>
  <c r="B2895" i="18"/>
  <c r="H2885" i="18"/>
  <c r="G2885" i="18"/>
  <c r="D2885" i="18"/>
  <c r="B2885" i="18"/>
  <c r="H2876" i="18"/>
  <c r="G2876" i="18"/>
  <c r="D2876" i="18"/>
  <c r="B2876" i="18"/>
  <c r="H2867" i="18"/>
  <c r="G2867" i="18"/>
  <c r="D2867" i="18"/>
  <c r="B2867" i="18"/>
  <c r="H2860" i="18"/>
  <c r="G2860" i="18"/>
  <c r="D2860" i="18"/>
  <c r="B2860" i="18"/>
  <c r="H2853" i="18"/>
  <c r="G2853" i="18"/>
  <c r="D2853" i="18"/>
  <c r="B2853" i="18"/>
  <c r="H2846" i="18"/>
  <c r="G2846" i="18"/>
  <c r="D2846" i="18"/>
  <c r="B2846" i="18"/>
  <c r="H2838" i="18"/>
  <c r="G2838" i="18"/>
  <c r="D2838" i="18"/>
  <c r="B2838" i="18"/>
  <c r="H2826" i="18"/>
  <c r="G2826" i="18"/>
  <c r="D2826" i="18"/>
  <c r="B2826" i="18"/>
  <c r="H2817" i="18"/>
  <c r="G2817" i="18"/>
  <c r="D2817" i="18"/>
  <c r="B2817" i="18"/>
  <c r="H2807" i="18"/>
  <c r="G2807" i="18"/>
  <c r="D2807" i="18"/>
  <c r="B2807" i="18"/>
  <c r="H2796" i="18"/>
  <c r="G2796" i="18"/>
  <c r="D2796" i="18"/>
  <c r="B2796" i="18"/>
  <c r="H2787" i="18"/>
  <c r="G2787" i="18"/>
  <c r="D2787" i="18"/>
  <c r="B2787" i="18"/>
  <c r="H2777" i="18"/>
  <c r="G2777" i="18"/>
  <c r="D2777" i="18"/>
  <c r="B2777" i="18"/>
  <c r="H2768" i="18"/>
  <c r="G2768" i="18"/>
  <c r="D2768" i="18"/>
  <c r="B2768" i="18"/>
  <c r="H2756" i="18"/>
  <c r="G2756" i="18"/>
  <c r="D2756" i="18"/>
  <c r="B2756" i="18"/>
  <c r="H2745" i="18"/>
  <c r="G2745" i="18"/>
  <c r="D2745" i="18"/>
  <c r="B2745" i="18"/>
  <c r="H2736" i="18"/>
  <c r="G2736" i="18"/>
  <c r="D2736" i="18"/>
  <c r="B2736" i="18"/>
  <c r="H2729" i="18"/>
  <c r="G2729" i="18"/>
  <c r="D2729" i="18"/>
  <c r="B2729" i="18"/>
  <c r="H2722" i="18"/>
  <c r="G2722" i="18"/>
  <c r="D2722" i="18"/>
  <c r="B2722" i="18"/>
  <c r="H2715" i="18"/>
  <c r="G2715" i="18"/>
  <c r="D2715" i="18"/>
  <c r="B2715" i="18"/>
  <c r="H2707" i="18"/>
  <c r="G2707" i="18"/>
  <c r="D2707" i="18"/>
  <c r="B2707" i="18"/>
  <c r="H2697" i="18"/>
  <c r="G2697" i="18"/>
  <c r="D2697" i="18"/>
  <c r="B2697" i="18"/>
  <c r="H2687" i="18"/>
  <c r="G2687" i="18"/>
  <c r="D2687" i="18"/>
  <c r="B2687" i="18"/>
  <c r="H2677" i="18"/>
  <c r="G2677" i="18"/>
  <c r="D2677" i="18"/>
  <c r="B2677" i="18"/>
  <c r="H2667" i="18"/>
  <c r="G2667" i="18"/>
  <c r="D2667" i="18"/>
  <c r="B2667" i="18"/>
  <c r="H2656" i="18"/>
  <c r="G2656" i="18"/>
  <c r="D2656" i="18"/>
  <c r="B2656" i="18"/>
  <c r="H2646" i="18"/>
  <c r="G2646" i="18"/>
  <c r="D2646" i="18"/>
  <c r="B2646" i="18"/>
  <c r="H2636" i="18"/>
  <c r="G2636" i="18"/>
  <c r="D2636" i="18"/>
  <c r="B2636" i="18"/>
  <c r="H2626" i="18"/>
  <c r="G2626" i="18"/>
  <c r="D2626" i="18"/>
  <c r="B2626" i="18"/>
  <c r="H2615" i="18"/>
  <c r="G2615" i="18"/>
  <c r="D2615" i="18"/>
  <c r="B2615" i="18"/>
  <c r="H2605" i="18"/>
  <c r="G2605" i="18"/>
  <c r="D2605" i="18"/>
  <c r="B2605" i="18"/>
  <c r="H2598" i="18"/>
  <c r="G2598" i="18"/>
  <c r="D2598" i="18"/>
  <c r="B2598" i="18"/>
  <c r="H2591" i="18"/>
  <c r="G2591" i="18"/>
  <c r="D2591" i="18"/>
  <c r="B2591" i="18"/>
  <c r="H2584" i="18"/>
  <c r="G2584" i="18"/>
  <c r="D2584" i="18"/>
  <c r="B2584" i="18"/>
  <c r="H2576" i="18"/>
  <c r="G2576" i="18"/>
  <c r="D2576" i="18"/>
  <c r="B2576" i="18"/>
  <c r="H2567" i="18"/>
  <c r="G2567" i="18"/>
  <c r="D2567" i="18"/>
  <c r="B2567" i="18"/>
  <c r="H2558" i="18"/>
  <c r="G2558" i="18"/>
  <c r="D2558" i="18"/>
  <c r="B2558" i="18"/>
  <c r="H2547" i="18"/>
  <c r="G2547" i="18"/>
  <c r="D2547" i="18"/>
  <c r="B2547" i="18"/>
  <c r="H2538" i="18"/>
  <c r="G2538" i="18"/>
  <c r="D2538" i="18"/>
  <c r="B2538" i="18"/>
  <c r="H2528" i="18"/>
  <c r="G2528" i="18"/>
  <c r="D2528" i="18"/>
  <c r="B2528" i="18"/>
  <c r="H2518" i="18"/>
  <c r="G2518" i="18"/>
  <c r="D2518" i="18"/>
  <c r="B2518" i="18"/>
  <c r="H2507" i="18"/>
  <c r="G2507" i="18"/>
  <c r="D2507" i="18"/>
  <c r="B2507" i="18"/>
  <c r="H2497" i="18"/>
  <c r="G2497" i="18"/>
  <c r="D2497" i="18"/>
  <c r="B2497" i="18"/>
  <c r="H2487" i="18"/>
  <c r="G2487" i="18"/>
  <c r="D2487" i="18"/>
  <c r="B2487" i="18"/>
  <c r="H2477" i="18"/>
  <c r="G2477" i="18"/>
  <c r="D2477" i="18"/>
  <c r="B2477" i="18"/>
  <c r="H2470" i="18"/>
  <c r="G2470" i="18"/>
  <c r="D2470" i="18"/>
  <c r="B2470" i="18"/>
  <c r="H2463" i="18"/>
  <c r="G2463" i="18"/>
  <c r="D2463" i="18"/>
  <c r="B2463" i="18"/>
  <c r="H2456" i="18"/>
  <c r="G2456" i="18"/>
  <c r="D2456" i="18"/>
  <c r="B2456" i="18"/>
  <c r="H2449" i="18"/>
  <c r="G2449" i="18"/>
  <c r="D2449" i="18"/>
  <c r="B2449" i="18"/>
  <c r="H2439" i="18"/>
  <c r="G2439" i="18"/>
  <c r="D2439" i="18"/>
  <c r="B2439" i="18"/>
  <c r="H2429" i="18"/>
  <c r="G2429" i="18"/>
  <c r="D2429" i="18"/>
  <c r="B2429" i="18"/>
  <c r="H2418" i="18"/>
  <c r="G2418" i="18"/>
  <c r="D2418" i="18"/>
  <c r="B2418" i="18"/>
  <c r="H2408" i="18"/>
  <c r="G2408" i="18"/>
  <c r="D2408" i="18"/>
  <c r="B2408" i="18"/>
  <c r="H2398" i="18"/>
  <c r="G2398" i="18"/>
  <c r="D2398" i="18"/>
  <c r="B2398" i="18"/>
  <c r="H2387" i="18"/>
  <c r="G2387" i="18"/>
  <c r="D2387" i="18"/>
  <c r="B2387" i="18"/>
  <c r="H2377" i="18"/>
  <c r="G2377" i="18"/>
  <c r="D2377" i="18"/>
  <c r="B2377" i="18"/>
  <c r="H2367" i="18"/>
  <c r="G2367" i="18"/>
  <c r="D2367" i="18"/>
  <c r="B2367" i="18"/>
  <c r="H2356" i="18"/>
  <c r="G2356" i="18"/>
  <c r="D2356" i="18"/>
  <c r="B2356" i="18"/>
  <c r="H2346" i="18"/>
  <c r="G2346" i="18"/>
  <c r="D2346" i="18"/>
  <c r="B2346" i="18"/>
  <c r="H2339" i="18"/>
  <c r="G2339" i="18"/>
  <c r="D2339" i="18"/>
  <c r="B2339" i="18"/>
  <c r="H2332" i="18"/>
  <c r="G2332" i="18"/>
  <c r="D2332" i="18"/>
  <c r="B2332" i="18"/>
  <c r="H2325" i="18"/>
  <c r="G2325" i="18"/>
  <c r="D2325" i="18"/>
  <c r="B2325" i="18"/>
  <c r="H2318" i="18"/>
  <c r="G2318" i="18"/>
  <c r="D2318" i="18"/>
  <c r="B2318" i="18"/>
  <c r="H2309" i="18"/>
  <c r="G2309" i="18"/>
  <c r="D2309" i="18"/>
  <c r="B2309" i="18"/>
  <c r="H2300" i="18"/>
  <c r="G2300" i="18"/>
  <c r="D2300" i="18"/>
  <c r="B2300" i="18"/>
  <c r="H2291" i="18"/>
  <c r="G2291" i="18"/>
  <c r="D2291" i="18"/>
  <c r="B2291" i="18"/>
  <c r="H2282" i="18"/>
  <c r="G2282" i="18"/>
  <c r="D2282" i="18"/>
  <c r="B2282" i="18"/>
  <c r="H2273" i="18"/>
  <c r="G2273" i="18"/>
  <c r="D2273" i="18"/>
  <c r="B2273" i="18"/>
  <c r="H2263" i="18"/>
  <c r="G2263" i="18"/>
  <c r="D2263" i="18"/>
  <c r="B2263" i="18"/>
  <c r="H2250" i="18"/>
  <c r="G2250" i="18"/>
  <c r="D2250" i="18"/>
  <c r="B2250" i="18"/>
  <c r="H2240" i="18"/>
  <c r="G2240" i="18"/>
  <c r="D2240" i="18"/>
  <c r="B2240" i="18"/>
  <c r="H2230" i="18"/>
  <c r="G2230" i="18"/>
  <c r="D2230" i="18"/>
  <c r="B2230" i="18"/>
  <c r="H2220" i="18"/>
  <c r="G2220" i="18"/>
  <c r="D2220" i="18"/>
  <c r="B2220" i="18"/>
  <c r="H2213" i="18"/>
  <c r="G2213" i="18"/>
  <c r="D2213" i="18"/>
  <c r="B2213" i="18"/>
  <c r="H2206" i="18"/>
  <c r="G2206" i="18"/>
  <c r="D2206" i="18"/>
  <c r="B2206" i="18"/>
  <c r="H2199" i="18"/>
  <c r="G2199" i="18"/>
  <c r="D2199" i="18"/>
  <c r="B2199" i="18"/>
  <c r="H2192" i="18"/>
  <c r="G2192" i="18"/>
  <c r="D2192" i="18"/>
  <c r="B2192" i="18"/>
  <c r="H2182" i="18"/>
  <c r="G2182" i="18"/>
  <c r="D2182" i="18"/>
  <c r="B2182" i="18"/>
  <c r="H2172" i="18"/>
  <c r="G2172" i="18"/>
  <c r="D2172" i="18"/>
  <c r="B2172" i="18"/>
  <c r="H2162" i="18"/>
  <c r="G2162" i="18"/>
  <c r="D2162" i="18"/>
  <c r="B2162" i="18"/>
  <c r="H2152" i="18"/>
  <c r="G2152" i="18"/>
  <c r="D2152" i="18"/>
  <c r="B2152" i="18"/>
  <c r="H2142" i="18"/>
  <c r="G2142" i="18"/>
  <c r="D2142" i="18"/>
  <c r="B2142" i="18"/>
  <c r="H2132" i="18"/>
  <c r="G2132" i="18"/>
  <c r="D2132" i="18"/>
  <c r="B2132" i="18"/>
  <c r="H2122" i="18"/>
  <c r="G2122" i="18"/>
  <c r="D2122" i="18"/>
  <c r="B2122" i="18"/>
  <c r="H2112" i="18"/>
  <c r="G2112" i="18"/>
  <c r="D2112" i="18"/>
  <c r="B2112" i="18"/>
  <c r="H2102" i="18"/>
  <c r="G2102" i="18"/>
  <c r="D2102" i="18"/>
  <c r="B2102" i="18"/>
  <c r="H2092" i="18"/>
  <c r="G2092" i="18"/>
  <c r="D2092" i="18"/>
  <c r="B2092" i="18"/>
  <c r="H2085" i="18"/>
  <c r="G2085" i="18"/>
  <c r="D2085" i="18"/>
  <c r="B2085" i="18"/>
  <c r="H2078" i="18"/>
  <c r="G2078" i="18"/>
  <c r="D2078" i="18"/>
  <c r="B2078" i="18"/>
  <c r="H2071" i="18"/>
  <c r="G2071" i="18"/>
  <c r="D2071" i="18"/>
  <c r="B2071" i="18"/>
  <c r="H2064" i="18"/>
  <c r="G2064" i="18"/>
  <c r="D2064" i="18"/>
  <c r="B2064" i="18"/>
  <c r="H2054" i="18"/>
  <c r="G2054" i="18"/>
  <c r="D2054" i="18"/>
  <c r="B2054" i="18"/>
  <c r="H2044" i="18"/>
  <c r="G2044" i="18"/>
  <c r="D2044" i="18"/>
  <c r="B2044" i="18"/>
  <c r="H2034" i="18"/>
  <c r="G2034" i="18"/>
  <c r="D2034" i="18"/>
  <c r="B2034" i="18"/>
  <c r="H2024" i="18"/>
  <c r="G2024" i="18"/>
  <c r="D2024" i="18"/>
  <c r="B2024" i="18"/>
  <c r="H2014" i="18"/>
  <c r="G2014" i="18"/>
  <c r="D2014" i="18"/>
  <c r="B2014" i="18"/>
  <c r="H2004" i="18"/>
  <c r="G2004" i="18"/>
  <c r="D2004" i="18"/>
  <c r="B2004" i="18"/>
  <c r="H1997" i="18"/>
  <c r="G1997" i="18"/>
  <c r="D1997" i="18"/>
  <c r="B1997" i="18"/>
  <c r="H1990" i="18"/>
  <c r="G1990" i="18"/>
  <c r="D1990" i="18"/>
  <c r="B1990" i="18"/>
  <c r="H1983" i="18"/>
  <c r="G1983" i="18"/>
  <c r="D1983" i="18"/>
  <c r="B1983" i="18"/>
  <c r="H1976" i="18"/>
  <c r="G1976" i="18"/>
  <c r="D1976" i="18"/>
  <c r="B1976" i="18"/>
  <c r="H1969" i="18"/>
  <c r="G1969" i="18"/>
  <c r="D1969" i="18"/>
  <c r="B1969" i="18"/>
  <c r="H1962" i="18"/>
  <c r="G1962" i="18"/>
  <c r="D1962" i="18"/>
  <c r="B1962" i="18"/>
  <c r="H1955" i="18"/>
  <c r="G1955" i="18"/>
  <c r="D1955" i="18"/>
  <c r="B1955" i="18"/>
  <c r="H1948" i="18"/>
  <c r="G1948" i="18"/>
  <c r="D1948" i="18"/>
  <c r="B1948" i="18"/>
  <c r="H1940" i="18"/>
  <c r="G1940" i="18"/>
  <c r="D1940" i="18"/>
  <c r="B1940" i="18"/>
  <c r="H1932" i="18"/>
  <c r="G1932" i="18"/>
  <c r="D1932" i="18"/>
  <c r="B1932" i="18"/>
  <c r="H1924" i="18"/>
  <c r="G1924" i="18"/>
  <c r="D1924" i="18"/>
  <c r="B1924" i="18"/>
  <c r="H1915" i="18"/>
  <c r="G1915" i="18"/>
  <c r="D1915" i="18"/>
  <c r="B1915" i="18"/>
  <c r="H1906" i="18"/>
  <c r="G1906" i="18"/>
  <c r="D1906" i="18"/>
  <c r="B1906" i="18"/>
  <c r="H1897" i="18"/>
  <c r="G1897" i="18"/>
  <c r="D1897" i="18"/>
  <c r="B1897" i="18"/>
  <c r="H1888" i="18"/>
  <c r="G1888" i="18"/>
  <c r="D1888" i="18"/>
  <c r="B1888" i="18"/>
  <c r="H1880" i="18"/>
  <c r="G1880" i="18"/>
  <c r="D1880" i="18"/>
  <c r="B1880" i="18"/>
  <c r="H1873" i="18"/>
  <c r="G1873" i="18"/>
  <c r="D1873" i="18"/>
  <c r="B1873" i="18"/>
  <c r="H1866" i="18"/>
  <c r="G1866" i="18"/>
  <c r="D1866" i="18"/>
  <c r="B1866" i="18"/>
  <c r="H1859" i="18"/>
  <c r="G1859" i="18"/>
  <c r="D1859" i="18"/>
  <c r="B1859" i="18"/>
  <c r="H1852" i="18"/>
  <c r="G1852" i="18"/>
  <c r="D1852" i="18"/>
  <c r="B1852" i="18"/>
  <c r="H1845" i="18"/>
  <c r="G1845" i="18"/>
  <c r="D1845" i="18"/>
  <c r="B1845" i="18"/>
  <c r="H1837" i="18"/>
  <c r="G1837" i="18"/>
  <c r="D1837" i="18"/>
  <c r="B1837" i="18"/>
  <c r="H1827" i="18"/>
  <c r="G1827" i="18"/>
  <c r="D1827" i="18"/>
  <c r="B1827" i="18"/>
  <c r="H1819" i="18"/>
  <c r="G1819" i="18"/>
  <c r="D1819" i="18"/>
  <c r="B1819" i="18"/>
  <c r="H1808" i="18"/>
  <c r="G1808" i="18"/>
  <c r="D1808" i="18"/>
  <c r="B1808" i="18"/>
  <c r="H1799" i="18"/>
  <c r="G1799" i="18"/>
  <c r="D1799" i="18"/>
  <c r="B1799" i="18"/>
  <c r="H1791" i="18"/>
  <c r="G1791" i="18"/>
  <c r="D1791" i="18"/>
  <c r="B1791" i="18"/>
  <c r="H1779" i="18"/>
  <c r="G1779" i="18"/>
  <c r="D1779" i="18"/>
  <c r="B1779" i="18"/>
  <c r="H1769" i="18"/>
  <c r="G1769" i="18"/>
  <c r="D1769" i="18"/>
  <c r="B1769" i="18"/>
  <c r="H1762" i="18"/>
  <c r="G1762" i="18"/>
  <c r="D1762" i="18"/>
  <c r="B1762" i="18"/>
  <c r="H1752" i="18"/>
  <c r="G1752" i="18"/>
  <c r="D1752" i="18"/>
  <c r="B1752" i="18"/>
  <c r="H1744" i="18"/>
  <c r="G1744" i="18"/>
  <c r="D1744" i="18"/>
  <c r="B1744" i="18"/>
  <c r="H1737" i="18"/>
  <c r="G1737" i="18"/>
  <c r="D1737" i="18"/>
  <c r="B1737" i="18"/>
  <c r="H1730" i="18"/>
  <c r="G1730" i="18"/>
  <c r="D1730" i="18"/>
  <c r="B1730" i="18"/>
  <c r="H1723" i="18"/>
  <c r="G1723" i="18"/>
  <c r="D1723" i="18"/>
  <c r="B1723" i="18"/>
  <c r="H1714" i="18"/>
  <c r="G1714" i="18"/>
  <c r="D1714" i="18"/>
  <c r="B1714" i="18"/>
  <c r="H1706" i="18"/>
  <c r="G1706" i="18"/>
  <c r="D1706" i="18"/>
  <c r="B1706" i="18"/>
  <c r="H1697" i="18"/>
  <c r="G1697" i="18"/>
  <c r="D1697" i="18"/>
  <c r="B1697" i="18"/>
  <c r="H1688" i="18"/>
  <c r="G1688" i="18"/>
  <c r="D1688" i="18"/>
  <c r="B1688" i="18"/>
  <c r="H1679" i="18"/>
  <c r="G1679" i="18"/>
  <c r="D1679" i="18"/>
  <c r="B1679" i="18"/>
  <c r="H1670" i="18"/>
  <c r="G1670" i="18"/>
  <c r="D1670" i="18"/>
  <c r="B1670" i="18"/>
  <c r="H1661" i="18"/>
  <c r="G1661" i="18"/>
  <c r="D1661" i="18"/>
  <c r="B1661" i="18"/>
  <c r="H1652" i="18"/>
  <c r="G1652" i="18"/>
  <c r="D1652" i="18"/>
  <c r="B1652" i="18"/>
  <c r="H1644" i="18"/>
  <c r="G1644" i="18"/>
  <c r="D1644" i="18"/>
  <c r="B1644" i="18"/>
  <c r="H1631" i="18"/>
  <c r="G1631" i="18"/>
  <c r="D1631" i="18"/>
  <c r="B1631" i="18"/>
  <c r="H1622" i="18"/>
  <c r="G1622" i="18"/>
  <c r="D1622" i="18"/>
  <c r="B1622" i="18"/>
  <c r="H1615" i="18"/>
  <c r="G1615" i="18"/>
  <c r="D1615" i="18"/>
  <c r="B1615" i="18"/>
  <c r="H1608" i="18"/>
  <c r="G1608" i="18"/>
  <c r="D1608" i="18"/>
  <c r="B1608" i="18"/>
  <c r="H1601" i="18"/>
  <c r="G1601" i="18"/>
  <c r="D1601" i="18"/>
  <c r="B1601" i="18"/>
  <c r="H1593" i="18"/>
  <c r="G1593" i="18"/>
  <c r="D1593" i="18"/>
  <c r="B1593" i="18"/>
  <c r="H1581" i="18"/>
  <c r="G1581" i="18"/>
  <c r="D1581" i="18"/>
  <c r="B1581" i="18"/>
  <c r="H1573" i="18"/>
  <c r="G1573" i="18"/>
  <c r="D1573" i="18"/>
  <c r="B1573" i="18"/>
  <c r="H1564" i="18"/>
  <c r="G1564" i="18"/>
  <c r="D1564" i="18"/>
  <c r="B1564" i="18"/>
  <c r="H1556" i="18"/>
  <c r="G1556" i="18"/>
  <c r="D1556" i="18"/>
  <c r="B1556" i="18"/>
  <c r="H1546" i="18"/>
  <c r="G1546" i="18"/>
  <c r="D1546" i="18"/>
  <c r="B1546" i="18"/>
  <c r="H1538" i="18"/>
  <c r="G1538" i="18"/>
  <c r="D1538" i="18"/>
  <c r="B1538" i="18"/>
  <c r="H1529" i="18"/>
  <c r="G1529" i="18"/>
  <c r="D1529" i="18"/>
  <c r="B1529" i="18"/>
  <c r="H1521" i="18"/>
  <c r="G1521" i="18"/>
  <c r="D1521" i="18"/>
  <c r="B1521" i="18"/>
  <c r="H1511" i="18"/>
  <c r="G1511" i="18"/>
  <c r="D1511" i="18"/>
  <c r="B1511" i="18"/>
  <c r="H1505" i="18"/>
  <c r="G1505" i="18"/>
  <c r="D1505" i="18"/>
  <c r="B1505" i="18"/>
  <c r="H1498" i="18"/>
  <c r="G1498" i="18"/>
  <c r="D1498" i="18"/>
  <c r="B1498" i="18"/>
  <c r="H1491" i="18"/>
  <c r="G1491" i="18"/>
  <c r="D1491" i="18"/>
  <c r="B1491" i="18"/>
  <c r="H1484" i="18"/>
  <c r="G1484" i="18"/>
  <c r="D1484" i="18"/>
  <c r="B1484" i="18"/>
  <c r="H1475" i="18"/>
  <c r="G1475" i="18"/>
  <c r="D1475" i="18"/>
  <c r="B1475" i="18"/>
  <c r="H1465" i="18"/>
  <c r="G1465" i="18"/>
  <c r="D1465" i="18"/>
  <c r="B1465" i="18"/>
  <c r="H1457" i="18"/>
  <c r="G1457" i="18"/>
  <c r="D1457" i="18"/>
  <c r="B1457" i="18"/>
  <c r="H1445" i="18"/>
  <c r="G1445" i="18"/>
  <c r="D1445" i="18"/>
  <c r="B1445" i="18"/>
  <c r="H1437" i="18"/>
  <c r="G1437" i="18"/>
  <c r="D1437" i="18"/>
  <c r="B1437" i="18"/>
  <c r="H1429" i="18"/>
  <c r="G1429" i="18"/>
  <c r="D1429" i="18"/>
  <c r="B1429" i="18"/>
  <c r="H1420" i="18"/>
  <c r="G1420" i="18"/>
  <c r="D1420" i="18"/>
  <c r="B1420" i="18"/>
  <c r="H1411" i="18"/>
  <c r="G1411" i="18"/>
  <c r="D1411" i="18"/>
  <c r="B1411" i="18"/>
  <c r="H1403" i="18"/>
  <c r="G1403" i="18"/>
  <c r="D1403" i="18"/>
  <c r="B1403" i="18"/>
  <c r="H1394" i="18"/>
  <c r="G1394" i="18"/>
  <c r="D1394" i="18"/>
  <c r="B1394" i="18"/>
  <c r="H1387" i="18"/>
  <c r="G1387" i="18"/>
  <c r="D1387" i="18"/>
  <c r="B1387" i="18"/>
  <c r="H1380" i="18"/>
  <c r="G1380" i="18"/>
  <c r="D1380" i="18"/>
  <c r="B1380" i="18"/>
  <c r="H1373" i="18"/>
  <c r="G1373" i="18"/>
  <c r="D1373" i="18"/>
  <c r="B1373" i="18"/>
  <c r="H1366" i="18"/>
  <c r="G1366" i="18"/>
  <c r="D1366" i="18"/>
  <c r="B1366" i="18"/>
  <c r="H1357" i="18"/>
  <c r="G1357" i="18"/>
  <c r="D1357" i="18"/>
  <c r="B1357" i="18"/>
  <c r="H1346" i="18"/>
  <c r="G1346" i="18"/>
  <c r="D1346" i="18"/>
  <c r="B1346" i="18"/>
  <c r="H1336" i="18"/>
  <c r="G1336" i="18"/>
  <c r="D1336" i="18"/>
  <c r="B1336" i="18"/>
  <c r="H1324" i="18"/>
  <c r="G1324" i="18"/>
  <c r="D1324" i="18"/>
  <c r="B1324" i="18"/>
  <c r="H1316" i="18"/>
  <c r="G1316" i="18"/>
  <c r="D1316" i="18"/>
  <c r="B1316" i="18"/>
  <c r="H1305" i="18"/>
  <c r="G1305" i="18"/>
  <c r="D1305" i="18"/>
  <c r="B1305" i="18"/>
  <c r="H1296" i="18"/>
  <c r="G1296" i="18"/>
  <c r="D1296" i="18"/>
  <c r="B1296" i="18"/>
  <c r="H1286" i="18"/>
  <c r="G1286" i="18"/>
  <c r="D1286" i="18"/>
  <c r="B1286" i="18"/>
  <c r="H1278" i="18"/>
  <c r="G1278" i="18"/>
  <c r="D1278" i="18"/>
  <c r="B1278" i="18"/>
  <c r="H1269" i="18"/>
  <c r="G1269" i="18"/>
  <c r="D1269" i="18"/>
  <c r="B1269" i="18"/>
  <c r="H1260" i="18"/>
  <c r="G1260" i="18"/>
  <c r="D1260" i="18"/>
  <c r="B1260" i="18"/>
  <c r="H1253" i="18"/>
  <c r="G1253" i="18"/>
  <c r="D1253" i="18"/>
  <c r="B1253" i="18"/>
  <c r="H1246" i="18"/>
  <c r="G1246" i="18"/>
  <c r="D1246" i="18"/>
  <c r="B1246" i="18"/>
  <c r="H1239" i="18"/>
  <c r="G1239" i="18"/>
  <c r="D1239" i="18"/>
  <c r="B1239" i="18"/>
  <c r="H1231" i="18"/>
  <c r="G1231" i="18"/>
  <c r="D1231" i="18"/>
  <c r="B1231" i="18"/>
  <c r="H1222" i="18"/>
  <c r="G1222" i="18"/>
  <c r="D1222" i="18"/>
  <c r="B1222" i="18"/>
  <c r="H1213" i="18"/>
  <c r="G1213" i="18"/>
  <c r="D1213" i="18"/>
  <c r="B1213" i="18"/>
  <c r="H1205" i="18"/>
  <c r="G1205" i="18"/>
  <c r="D1205" i="18"/>
  <c r="B1205" i="18"/>
  <c r="H1196" i="18"/>
  <c r="G1196" i="18"/>
  <c r="D1196" i="18"/>
  <c r="B1196" i="18"/>
  <c r="H1186" i="18"/>
  <c r="G1186" i="18"/>
  <c r="D1186" i="18"/>
  <c r="B1186" i="18"/>
  <c r="H1176" i="18"/>
  <c r="G1176" i="18"/>
  <c r="D1176" i="18"/>
  <c r="B1176" i="18"/>
  <c r="H1166" i="18"/>
  <c r="G1166" i="18"/>
  <c r="D1166" i="18"/>
  <c r="B1166" i="18"/>
  <c r="H1158" i="18"/>
  <c r="G1158" i="18"/>
  <c r="D1158" i="18"/>
  <c r="B1158" i="18"/>
  <c r="H1145" i="18"/>
  <c r="G1145" i="18"/>
  <c r="D1145" i="18"/>
  <c r="B1145" i="18"/>
  <c r="H1138" i="18"/>
  <c r="G1138" i="18"/>
  <c r="D1138" i="18"/>
  <c r="B1138" i="18"/>
  <c r="H1131" i="18"/>
  <c r="G1131" i="18"/>
  <c r="D1131" i="18"/>
  <c r="B1131" i="18"/>
  <c r="H1124" i="18"/>
  <c r="G1124" i="18"/>
  <c r="D1124" i="18"/>
  <c r="B1124" i="18"/>
  <c r="H1117" i="18"/>
  <c r="G1117" i="18"/>
  <c r="D1117" i="18"/>
  <c r="B1117" i="18"/>
  <c r="H1106" i="18"/>
  <c r="G1106" i="18"/>
  <c r="D1106" i="18"/>
  <c r="B1106" i="18"/>
  <c r="H1096" i="18"/>
  <c r="G1096" i="18"/>
  <c r="D1096" i="18"/>
  <c r="B1096" i="18"/>
  <c r="H1088" i="18"/>
  <c r="G1088" i="18"/>
  <c r="D1088" i="18"/>
  <c r="B1088" i="18"/>
  <c r="H1077" i="18"/>
  <c r="G1077" i="18"/>
  <c r="D1077" i="18"/>
  <c r="B1077" i="18"/>
  <c r="H1068" i="18"/>
  <c r="G1068" i="18"/>
  <c r="D1068" i="18"/>
  <c r="B1068" i="18"/>
  <c r="H1059" i="18"/>
  <c r="G1059" i="18"/>
  <c r="D1059" i="18"/>
  <c r="B1059" i="18"/>
  <c r="H1048" i="18"/>
  <c r="G1048" i="18"/>
  <c r="D1048" i="18"/>
  <c r="B1048" i="18"/>
  <c r="H1039" i="18"/>
  <c r="G1039" i="18"/>
  <c r="D1039" i="18"/>
  <c r="B1039" i="18"/>
  <c r="H1030" i="18"/>
  <c r="G1030" i="18"/>
  <c r="D1030" i="18"/>
  <c r="B1030" i="18"/>
  <c r="H1020" i="18"/>
  <c r="G1020" i="18"/>
  <c r="D1020" i="18"/>
  <c r="B1020" i="18"/>
  <c r="H1014" i="18"/>
  <c r="G1014" i="18"/>
  <c r="D1014" i="18"/>
  <c r="B1014" i="18"/>
  <c r="H1007" i="18"/>
  <c r="G1007" i="18"/>
  <c r="D1007" i="18"/>
  <c r="B1007" i="18"/>
  <c r="H1000" i="18"/>
  <c r="G1000" i="18"/>
  <c r="D1000" i="18"/>
  <c r="B1000" i="18"/>
  <c r="H993" i="18"/>
  <c r="G993" i="18"/>
  <c r="D993" i="18"/>
  <c r="B993" i="18"/>
  <c r="H984" i="18"/>
  <c r="G984" i="18"/>
  <c r="D984" i="18"/>
  <c r="B984" i="18"/>
  <c r="H975" i="18"/>
  <c r="G975" i="18"/>
  <c r="D975" i="18"/>
  <c r="B975" i="18"/>
  <c r="H966" i="18"/>
  <c r="G966" i="18"/>
  <c r="D966" i="18"/>
  <c r="B966" i="18"/>
  <c r="H956" i="18"/>
  <c r="G956" i="18"/>
  <c r="D956" i="18"/>
  <c r="B956" i="18"/>
  <c r="H950" i="18"/>
  <c r="G950" i="18"/>
  <c r="D950" i="18"/>
  <c r="B950" i="18"/>
  <c r="H943" i="18"/>
  <c r="G943" i="18"/>
  <c r="D943" i="18"/>
  <c r="B943" i="18"/>
  <c r="H934" i="18"/>
  <c r="G934" i="18"/>
  <c r="D934" i="18"/>
  <c r="B934" i="18"/>
  <c r="H925" i="18"/>
  <c r="G925" i="18"/>
  <c r="D925" i="18"/>
  <c r="B925" i="18"/>
  <c r="H916" i="18"/>
  <c r="G916" i="18"/>
  <c r="D916" i="18"/>
  <c r="B916" i="18"/>
  <c r="H907" i="18"/>
  <c r="G907" i="18"/>
  <c r="D907" i="18"/>
  <c r="B907" i="18"/>
  <c r="H900" i="18"/>
  <c r="G900" i="18"/>
  <c r="D900" i="18"/>
  <c r="B900" i="18"/>
  <c r="H893" i="18"/>
  <c r="G893" i="18"/>
  <c r="D893" i="18"/>
  <c r="B893" i="18"/>
  <c r="H886" i="18"/>
  <c r="G886" i="18"/>
  <c r="D886" i="18"/>
  <c r="B886" i="18"/>
  <c r="H879" i="18"/>
  <c r="G879" i="18"/>
  <c r="D879" i="18"/>
  <c r="B879" i="18"/>
  <c r="H871" i="18"/>
  <c r="G871" i="18"/>
  <c r="D871" i="18"/>
  <c r="B871" i="18"/>
  <c r="H864" i="18"/>
  <c r="G864" i="18"/>
  <c r="D864" i="18"/>
  <c r="B864" i="18"/>
  <c r="H855" i="18"/>
  <c r="G855" i="18"/>
  <c r="D855" i="18"/>
  <c r="B855" i="18"/>
  <c r="H847" i="18"/>
  <c r="G847" i="18"/>
  <c r="D847" i="18"/>
  <c r="B847" i="18"/>
  <c r="H839" i="18"/>
  <c r="G839" i="18"/>
  <c r="D839" i="18"/>
  <c r="B839" i="18"/>
  <c r="H831" i="18"/>
  <c r="G831" i="18"/>
  <c r="D831" i="18"/>
  <c r="B831" i="18"/>
  <c r="H823" i="18"/>
  <c r="G823" i="18"/>
  <c r="D823" i="18"/>
  <c r="B823" i="18"/>
  <c r="H815" i="18"/>
  <c r="G815" i="18"/>
  <c r="D815" i="18"/>
  <c r="B815" i="18"/>
  <c r="H808" i="18"/>
  <c r="G808" i="18"/>
  <c r="D808" i="18"/>
  <c r="B808" i="18"/>
  <c r="H800" i="18"/>
  <c r="G800" i="18"/>
  <c r="D800" i="18"/>
  <c r="B800" i="18"/>
  <c r="H794" i="18"/>
  <c r="G794" i="18"/>
  <c r="D794" i="18"/>
  <c r="B794" i="18"/>
  <c r="H787" i="18"/>
  <c r="G787" i="18"/>
  <c r="D787" i="18"/>
  <c r="B787" i="18"/>
  <c r="H780" i="18"/>
  <c r="G780" i="18"/>
  <c r="D780" i="18"/>
  <c r="B780" i="18"/>
  <c r="H773" i="18"/>
  <c r="G773" i="18"/>
  <c r="D773" i="18"/>
  <c r="B773" i="18"/>
  <c r="H763" i="18"/>
  <c r="G763" i="18"/>
  <c r="D763" i="18"/>
  <c r="B763" i="18"/>
  <c r="H752" i="18"/>
  <c r="G752" i="18"/>
  <c r="D752" i="18"/>
  <c r="B752" i="18"/>
  <c r="H744" i="18"/>
  <c r="G744" i="18"/>
  <c r="D744" i="18"/>
  <c r="B744" i="18"/>
  <c r="H735" i="18"/>
  <c r="G735" i="18"/>
  <c r="D735" i="18"/>
  <c r="B735" i="18"/>
  <c r="H726" i="18"/>
  <c r="G726" i="18"/>
  <c r="D726" i="18"/>
  <c r="B726" i="18"/>
  <c r="H718" i="18"/>
  <c r="G718" i="18"/>
  <c r="D718" i="18"/>
  <c r="B718" i="18"/>
  <c r="H708" i="18"/>
  <c r="G708" i="18"/>
  <c r="D708" i="18"/>
  <c r="B708" i="18"/>
  <c r="H699" i="18"/>
  <c r="G699" i="18"/>
  <c r="D699" i="18"/>
  <c r="B699" i="18"/>
  <c r="H687" i="18"/>
  <c r="G687" i="18"/>
  <c r="D687" i="18"/>
  <c r="B687" i="18"/>
  <c r="H678" i="18"/>
  <c r="G678" i="18"/>
  <c r="D678" i="18"/>
  <c r="B678" i="18"/>
  <c r="H673" i="18"/>
  <c r="G673" i="18"/>
  <c r="D673" i="18"/>
  <c r="B673" i="18"/>
  <c r="H666" i="18"/>
  <c r="G666" i="18"/>
  <c r="D666" i="18"/>
  <c r="B666" i="18"/>
  <c r="H659" i="18"/>
  <c r="G659" i="18"/>
  <c r="D659" i="18"/>
  <c r="B659" i="18"/>
  <c r="H652" i="18"/>
  <c r="G652" i="18"/>
  <c r="D652" i="18"/>
  <c r="B652" i="18"/>
  <c r="H643" i="18"/>
  <c r="G643" i="18"/>
  <c r="D643" i="18"/>
  <c r="B643" i="18"/>
  <c r="H633" i="18"/>
  <c r="G633" i="18"/>
  <c r="D633" i="18"/>
  <c r="B633" i="18"/>
  <c r="H625" i="18"/>
  <c r="G625" i="18"/>
  <c r="D625" i="18"/>
  <c r="B625" i="18"/>
  <c r="H616" i="18"/>
  <c r="G616" i="18"/>
  <c r="D616" i="18"/>
  <c r="B616" i="18"/>
  <c r="H609" i="18"/>
  <c r="G609" i="18"/>
  <c r="D609" i="18"/>
  <c r="B609" i="18"/>
  <c r="H602" i="18"/>
  <c r="G602" i="18"/>
  <c r="D602" i="18"/>
  <c r="B602" i="18"/>
  <c r="H594" i="18"/>
  <c r="G594" i="18"/>
  <c r="D594" i="18"/>
  <c r="B594" i="18"/>
  <c r="H584" i="18"/>
  <c r="G584" i="18"/>
  <c r="D584" i="18"/>
  <c r="B584" i="18"/>
  <c r="H577" i="18"/>
  <c r="G577" i="18"/>
  <c r="D577" i="18"/>
  <c r="B577" i="18"/>
  <c r="H569" i="18"/>
  <c r="G569" i="18"/>
  <c r="D569" i="18"/>
  <c r="B569" i="18"/>
  <c r="H564" i="18"/>
  <c r="G564" i="18"/>
  <c r="D564" i="18"/>
  <c r="B564" i="18"/>
  <c r="H557" i="18"/>
  <c r="G557" i="18"/>
  <c r="D557" i="18"/>
  <c r="B557" i="18"/>
  <c r="H550" i="18"/>
  <c r="G550" i="18"/>
  <c r="D550" i="18"/>
  <c r="B550" i="18"/>
  <c r="H543" i="18"/>
  <c r="G543" i="18"/>
  <c r="D543" i="18"/>
  <c r="B543" i="18"/>
  <c r="H532" i="18"/>
  <c r="G532" i="18"/>
  <c r="D532" i="18"/>
  <c r="B532" i="18"/>
  <c r="H523" i="18"/>
  <c r="G523" i="18"/>
  <c r="D523" i="18"/>
  <c r="B523" i="18"/>
  <c r="H515" i="18"/>
  <c r="G515" i="18"/>
  <c r="D515" i="18"/>
  <c r="B515" i="18"/>
  <c r="H505" i="18"/>
  <c r="G505" i="18"/>
  <c r="D505" i="18"/>
  <c r="B505" i="18"/>
  <c r="H496" i="18"/>
  <c r="G496" i="18"/>
  <c r="D496" i="18"/>
  <c r="B496" i="18"/>
  <c r="H488" i="18"/>
  <c r="G488" i="18"/>
  <c r="D488" i="18"/>
  <c r="B488" i="18"/>
  <c r="H480" i="18"/>
  <c r="G480" i="18"/>
  <c r="D480" i="18"/>
  <c r="B480" i="18"/>
  <c r="H472" i="18"/>
  <c r="G472" i="18"/>
  <c r="D472" i="18"/>
  <c r="B472" i="18"/>
  <c r="H464" i="18"/>
  <c r="G464" i="18"/>
  <c r="D464" i="18"/>
  <c r="B464" i="18"/>
  <c r="H456" i="18"/>
  <c r="G456" i="18"/>
  <c r="D456" i="18"/>
  <c r="B456" i="18"/>
  <c r="H451" i="18"/>
  <c r="G451" i="18"/>
  <c r="D451" i="18"/>
  <c r="B451" i="18"/>
  <c r="H444" i="18"/>
  <c r="G444" i="18"/>
  <c r="D444" i="18"/>
  <c r="B444" i="18"/>
  <c r="H437" i="18"/>
  <c r="G437" i="18"/>
  <c r="D437" i="18"/>
  <c r="B437" i="18"/>
  <c r="H430" i="18"/>
  <c r="G430" i="18"/>
  <c r="D430" i="18"/>
  <c r="B430" i="18"/>
  <c r="H422" i="18"/>
  <c r="G422" i="18"/>
  <c r="D422" i="18"/>
  <c r="B422" i="18"/>
  <c r="H414" i="18"/>
  <c r="G414" i="18"/>
  <c r="D414" i="18"/>
  <c r="B414" i="18"/>
  <c r="H407" i="18"/>
  <c r="G407" i="18"/>
  <c r="D407" i="18"/>
  <c r="B407" i="18"/>
  <c r="H399" i="18"/>
  <c r="G399" i="18"/>
  <c r="D399" i="18"/>
  <c r="B399" i="18"/>
  <c r="H392" i="18"/>
  <c r="G392" i="18"/>
  <c r="D392" i="18"/>
  <c r="B392" i="18"/>
  <c r="H385" i="18"/>
  <c r="G385" i="18"/>
  <c r="D385" i="18"/>
  <c r="B385" i="18"/>
  <c r="H378" i="18"/>
  <c r="G378" i="18"/>
  <c r="D378" i="18"/>
  <c r="B378" i="18"/>
  <c r="H371" i="18"/>
  <c r="G371" i="18"/>
  <c r="D371" i="18"/>
  <c r="B371" i="18"/>
  <c r="H364" i="18"/>
  <c r="G364" i="18"/>
  <c r="D364" i="18"/>
  <c r="B364" i="18"/>
  <c r="H357" i="18"/>
  <c r="G357" i="18"/>
  <c r="D357" i="18"/>
  <c r="B357" i="18"/>
  <c r="H351" i="18"/>
  <c r="G351" i="18"/>
  <c r="D351" i="18"/>
  <c r="B351" i="18"/>
  <c r="H344" i="18"/>
  <c r="G344" i="18"/>
  <c r="D344" i="18"/>
  <c r="B344" i="18"/>
  <c r="H337" i="18"/>
  <c r="G337" i="18"/>
  <c r="D337" i="18"/>
  <c r="B337" i="18"/>
  <c r="H330" i="18"/>
  <c r="G330" i="18"/>
  <c r="D330" i="18"/>
  <c r="B330" i="18"/>
  <c r="H320" i="18"/>
  <c r="G320" i="18"/>
  <c r="D320" i="18"/>
  <c r="B320" i="18"/>
  <c r="H311" i="18"/>
  <c r="G311" i="18"/>
  <c r="D311" i="18"/>
  <c r="B311" i="18"/>
  <c r="H303" i="18"/>
  <c r="G303" i="18"/>
  <c r="D303" i="18"/>
  <c r="B303" i="18"/>
  <c r="H295" i="18"/>
  <c r="G295" i="18"/>
  <c r="D295" i="18"/>
  <c r="B295" i="18"/>
  <c r="H287" i="18"/>
  <c r="G287" i="18"/>
  <c r="D287" i="18"/>
  <c r="B287" i="18"/>
  <c r="H279" i="18"/>
  <c r="G279" i="18"/>
  <c r="D279" i="18"/>
  <c r="B279" i="18"/>
  <c r="H271" i="18"/>
  <c r="G271" i="18"/>
  <c r="D271" i="18"/>
  <c r="B271" i="18"/>
  <c r="H263" i="18"/>
  <c r="G263" i="18"/>
  <c r="D263" i="18"/>
  <c r="B263" i="18"/>
  <c r="H255" i="18"/>
  <c r="G255" i="18"/>
  <c r="D255" i="18"/>
  <c r="B255" i="18"/>
  <c r="H247" i="18"/>
  <c r="G247" i="18"/>
  <c r="D247" i="18"/>
  <c r="B247" i="18"/>
  <c r="H242" i="18"/>
  <c r="G242" i="18"/>
  <c r="D242" i="18"/>
  <c r="B242" i="18"/>
  <c r="H235" i="18"/>
  <c r="G235" i="18"/>
  <c r="D235" i="18"/>
  <c r="B235" i="18"/>
  <c r="H228" i="18"/>
  <c r="G228" i="18"/>
  <c r="D228" i="18"/>
  <c r="B228" i="18"/>
  <c r="H221" i="18"/>
  <c r="G221" i="18"/>
  <c r="D221" i="18"/>
  <c r="B221" i="18"/>
  <c r="H213" i="18"/>
  <c r="G213" i="18"/>
  <c r="D213" i="18"/>
  <c r="B213" i="18"/>
  <c r="H206" i="18"/>
  <c r="G206" i="18"/>
  <c r="D206" i="18"/>
  <c r="B206" i="18"/>
  <c r="H199" i="18"/>
  <c r="G199" i="18"/>
  <c r="D199" i="18"/>
  <c r="B199" i="18"/>
  <c r="H192" i="18"/>
  <c r="G192" i="18"/>
  <c r="D192" i="18"/>
  <c r="B192" i="18"/>
  <c r="H183" i="18"/>
  <c r="G183" i="18"/>
  <c r="D183" i="18"/>
  <c r="B183" i="18"/>
  <c r="H176" i="18"/>
  <c r="G176" i="18"/>
  <c r="D176" i="18"/>
  <c r="B176" i="18"/>
  <c r="H170" i="18"/>
  <c r="G170" i="18"/>
  <c r="D170" i="18"/>
  <c r="B170" i="18"/>
  <c r="H163" i="18"/>
  <c r="G163" i="18"/>
  <c r="D163" i="18"/>
  <c r="B163" i="18"/>
  <c r="H156" i="18"/>
  <c r="G156" i="18"/>
  <c r="D156" i="18"/>
  <c r="B156" i="18"/>
  <c r="H148" i="18"/>
  <c r="G148" i="18"/>
  <c r="D148" i="18"/>
  <c r="B148" i="18"/>
  <c r="H142" i="18"/>
  <c r="G142" i="18"/>
  <c r="D142" i="18"/>
  <c r="B142" i="18"/>
  <c r="H135" i="18"/>
  <c r="G135" i="18"/>
  <c r="D135" i="18"/>
  <c r="B135" i="18"/>
  <c r="H128" i="18"/>
  <c r="G128" i="18"/>
  <c r="D128" i="18"/>
  <c r="B128" i="18"/>
  <c r="H121" i="18"/>
  <c r="G121" i="18"/>
  <c r="D121" i="18"/>
  <c r="B121" i="18"/>
  <c r="H113" i="18"/>
  <c r="G113" i="18"/>
  <c r="D113" i="18"/>
  <c r="B113" i="18"/>
  <c r="H105" i="18"/>
  <c r="G105" i="18"/>
  <c r="D105" i="18"/>
  <c r="B105" i="18"/>
  <c r="H98" i="18"/>
  <c r="G98" i="18"/>
  <c r="D98" i="18"/>
  <c r="B98" i="18"/>
  <c r="H91" i="18"/>
  <c r="G91" i="18"/>
  <c r="D91" i="18"/>
  <c r="B91" i="18"/>
  <c r="H84" i="18"/>
  <c r="G84" i="18"/>
  <c r="D84" i="18"/>
  <c r="B84" i="18"/>
  <c r="H77" i="18"/>
  <c r="G77" i="18"/>
  <c r="D77" i="18"/>
  <c r="B77" i="18"/>
  <c r="H70" i="18"/>
  <c r="G70" i="18"/>
  <c r="D70" i="18"/>
  <c r="B70" i="18"/>
  <c r="H63" i="18"/>
  <c r="G63" i="18"/>
  <c r="D63" i="18"/>
  <c r="B63" i="18"/>
  <c r="H56" i="18"/>
  <c r="G56" i="18"/>
  <c r="D56" i="18"/>
  <c r="B56" i="18"/>
  <c r="H49" i="18"/>
  <c r="G49" i="18"/>
  <c r="D49" i="18"/>
  <c r="B49" i="18"/>
  <c r="H43" i="18"/>
  <c r="G43" i="18"/>
  <c r="D43" i="18"/>
  <c r="B43" i="18"/>
  <c r="H36" i="18"/>
  <c r="G36" i="18"/>
  <c r="D36" i="18"/>
  <c r="B36" i="18"/>
  <c r="H29" i="18"/>
  <c r="G29" i="18"/>
  <c r="D29" i="18"/>
  <c r="B29" i="18"/>
  <c r="H22" i="18"/>
  <c r="G22" i="18"/>
  <c r="D22" i="18"/>
  <c r="B22" i="18"/>
  <c r="H15" i="18"/>
  <c r="G15" i="18"/>
  <c r="D15" i="18"/>
  <c r="B15" i="18"/>
  <c r="H8" i="18"/>
  <c r="G8" i="18"/>
  <c r="D8" i="18"/>
  <c r="B8" i="18"/>
  <c r="H5879" i="18"/>
  <c r="G5879" i="18"/>
  <c r="D5879" i="18"/>
  <c r="B5879" i="18"/>
  <c r="H5872" i="18"/>
  <c r="G5872" i="18"/>
  <c r="D5872" i="18"/>
  <c r="B5872" i="18"/>
  <c r="H5865" i="18"/>
  <c r="G5865" i="18"/>
  <c r="D5865" i="18"/>
  <c r="B5865" i="18"/>
  <c r="H5858" i="18"/>
  <c r="G5858" i="18"/>
  <c r="D5858" i="18"/>
  <c r="B5858" i="18"/>
  <c r="H5851" i="18"/>
  <c r="G5851" i="18"/>
  <c r="D5851" i="18"/>
  <c r="B5851" i="18"/>
  <c r="H5844" i="18"/>
  <c r="G5844" i="18"/>
  <c r="D5844" i="18"/>
  <c r="B5844" i="18"/>
  <c r="H5837" i="18"/>
  <c r="G5837" i="18"/>
  <c r="D5837" i="18"/>
  <c r="B5837" i="18"/>
  <c r="H5830" i="18"/>
  <c r="G5830" i="18"/>
  <c r="D5830" i="18"/>
  <c r="B5830" i="18"/>
  <c r="H5823" i="18"/>
  <c r="G5823" i="18"/>
  <c r="D5823" i="18"/>
  <c r="B5823" i="18"/>
  <c r="H5816" i="18"/>
  <c r="G5816" i="18"/>
  <c r="D5816" i="18"/>
  <c r="B5816" i="18"/>
  <c r="H5809" i="18"/>
  <c r="G5809" i="18"/>
  <c r="D5809" i="18"/>
  <c r="B5809" i="18"/>
  <c r="H5802" i="18"/>
  <c r="G5802" i="18"/>
  <c r="D5802" i="18"/>
  <c r="B5802" i="18"/>
  <c r="H5795" i="18"/>
  <c r="G5795" i="18"/>
  <c r="D5795" i="18"/>
  <c r="B5795" i="18"/>
  <c r="H5788" i="18"/>
  <c r="G5788" i="18"/>
  <c r="D5788" i="18"/>
  <c r="B5788" i="18"/>
  <c r="H5781" i="18"/>
  <c r="G5781" i="18"/>
  <c r="D5781" i="18"/>
  <c r="B5781" i="18"/>
  <c r="H5774" i="18"/>
  <c r="G5774" i="18"/>
  <c r="D5774" i="18"/>
  <c r="B5774" i="18"/>
  <c r="H5767" i="18"/>
  <c r="G5767" i="18"/>
  <c r="D5767" i="18"/>
  <c r="B5767" i="18"/>
  <c r="H5760" i="18"/>
  <c r="G5760" i="18"/>
  <c r="D5760" i="18"/>
  <c r="B5760" i="18"/>
  <c r="H5753" i="18"/>
  <c r="G5753" i="18"/>
  <c r="D5753" i="18"/>
  <c r="B5753" i="18"/>
  <c r="H5746" i="18"/>
  <c r="G5746" i="18"/>
  <c r="D5746" i="18"/>
  <c r="B5746" i="18"/>
  <c r="H5739" i="18"/>
  <c r="G5739" i="18"/>
  <c r="D5739" i="18"/>
  <c r="B5739" i="18"/>
  <c r="H5733" i="18"/>
  <c r="G5733" i="18"/>
  <c r="D5733" i="18"/>
  <c r="B5733" i="18"/>
  <c r="H5726" i="18"/>
  <c r="G5726" i="18"/>
  <c r="D5726" i="18"/>
  <c r="B5726" i="18"/>
  <c r="H5719" i="18"/>
  <c r="G5719" i="18"/>
  <c r="D5719" i="18"/>
  <c r="B5719" i="18"/>
  <c r="H5712" i="18"/>
  <c r="G5712" i="18"/>
  <c r="D5712" i="18"/>
  <c r="B5712" i="18"/>
  <c r="H5705" i="18"/>
  <c r="G5705" i="18"/>
  <c r="D5705" i="18"/>
  <c r="B5705" i="18"/>
  <c r="H5698" i="18"/>
  <c r="G5698" i="18"/>
  <c r="D5698" i="18"/>
  <c r="B5698" i="18"/>
  <c r="H5691" i="18"/>
  <c r="G5691" i="18"/>
  <c r="D5691" i="18"/>
  <c r="B5691" i="18"/>
  <c r="H5684" i="18"/>
  <c r="G5684" i="18"/>
  <c r="D5684" i="18"/>
  <c r="B5684" i="18"/>
  <c r="H5677" i="18"/>
  <c r="G5677" i="18"/>
  <c r="D5677" i="18"/>
  <c r="B5677" i="18"/>
  <c r="H5670" i="18"/>
  <c r="G5670" i="18"/>
  <c r="D5670" i="18"/>
  <c r="B5670" i="18"/>
  <c r="H5663" i="18"/>
  <c r="G5663" i="18"/>
  <c r="D5663" i="18"/>
  <c r="B5663" i="18"/>
  <c r="H5656" i="18"/>
  <c r="G5656" i="18"/>
  <c r="D5656" i="18"/>
  <c r="B5656" i="18"/>
  <c r="H5649" i="18"/>
  <c r="G5649" i="18"/>
  <c r="D5649" i="18"/>
  <c r="B5649" i="18"/>
  <c r="H5642" i="18"/>
  <c r="G5642" i="18"/>
  <c r="D5642" i="18"/>
  <c r="B5642" i="18"/>
  <c r="H5635" i="18"/>
  <c r="G5635" i="18"/>
  <c r="D5635" i="18"/>
  <c r="B5635" i="18"/>
  <c r="H5628" i="18"/>
  <c r="G5628" i="18"/>
  <c r="D5628" i="18"/>
  <c r="B5628" i="18"/>
  <c r="H5621" i="18"/>
  <c r="G5621" i="18"/>
  <c r="D5621" i="18"/>
  <c r="B5621" i="18"/>
  <c r="H5614" i="18"/>
  <c r="G5614" i="18"/>
  <c r="D5614" i="18"/>
  <c r="B5614" i="18"/>
  <c r="H5607" i="18"/>
  <c r="G5607" i="18"/>
  <c r="D5607" i="18"/>
  <c r="B5607" i="18"/>
  <c r="H5600" i="18"/>
  <c r="G5600" i="18"/>
  <c r="D5600" i="18"/>
  <c r="B5600" i="18"/>
  <c r="H5593" i="18"/>
  <c r="G5593" i="18"/>
  <c r="D5593" i="18"/>
  <c r="B5593" i="18"/>
  <c r="H5586" i="18"/>
  <c r="G5586" i="18"/>
  <c r="D5586" i="18"/>
  <c r="B5586" i="18"/>
  <c r="H5579" i="18"/>
  <c r="G5579" i="18"/>
  <c r="D5579" i="18"/>
  <c r="B5579" i="18"/>
  <c r="H5572" i="18"/>
  <c r="G5572" i="18"/>
  <c r="D5572" i="18"/>
  <c r="B5572" i="18"/>
  <c r="H5565" i="18"/>
  <c r="G5565" i="18"/>
  <c r="D5565" i="18"/>
  <c r="B5565" i="18"/>
  <c r="H5558" i="18"/>
  <c r="G5558" i="18"/>
  <c r="D5558" i="18"/>
  <c r="B5558" i="18"/>
  <c r="H5551" i="18"/>
  <c r="G5551" i="18"/>
  <c r="D5551" i="18"/>
  <c r="B5551" i="18"/>
  <c r="H5544" i="18"/>
  <c r="G5544" i="18"/>
  <c r="D5544" i="18"/>
  <c r="B5544" i="18"/>
  <c r="H5537" i="18"/>
  <c r="G5537" i="18"/>
  <c r="D5537" i="18"/>
  <c r="B5537" i="18"/>
  <c r="H5530" i="18"/>
  <c r="G5530" i="18"/>
  <c r="D5530" i="18"/>
  <c r="B5530" i="18"/>
  <c r="H5523" i="18"/>
  <c r="G5523" i="18"/>
  <c r="D5523" i="18"/>
  <c r="B5523" i="18"/>
  <c r="H5516" i="18"/>
  <c r="G5516" i="18"/>
  <c r="D5516" i="18"/>
  <c r="B5516" i="18"/>
  <c r="H5509" i="18"/>
  <c r="G5509" i="18"/>
  <c r="D5509" i="18"/>
  <c r="B5509" i="18"/>
  <c r="H5502" i="18"/>
  <c r="G5502" i="18"/>
  <c r="D5502" i="18"/>
  <c r="B5502" i="18"/>
  <c r="H5495" i="18"/>
  <c r="G5495" i="18"/>
  <c r="D5495" i="18"/>
  <c r="B5495" i="18"/>
  <c r="H5488" i="18"/>
  <c r="G5488" i="18"/>
  <c r="D5488" i="18"/>
  <c r="B5488" i="18"/>
  <c r="H5481" i="18"/>
  <c r="G5481" i="18"/>
  <c r="D5481" i="18"/>
  <c r="B5481" i="18"/>
  <c r="H5474" i="18"/>
  <c r="G5474" i="18"/>
  <c r="D5474" i="18"/>
  <c r="B5474" i="18"/>
  <c r="H5467" i="18"/>
  <c r="G5467" i="18"/>
  <c r="D5467" i="18"/>
  <c r="B5467" i="18"/>
  <c r="H5460" i="18"/>
  <c r="G5460" i="18"/>
  <c r="D5460" i="18"/>
  <c r="B5460" i="18"/>
  <c r="H5453" i="18"/>
  <c r="G5453" i="18"/>
  <c r="D5453" i="18"/>
  <c r="B5453" i="18"/>
  <c r="H5446" i="18"/>
  <c r="G5446" i="18"/>
  <c r="D5446" i="18"/>
  <c r="B5446" i="18"/>
  <c r="H5439" i="18"/>
  <c r="G5439" i="18"/>
  <c r="D5439" i="18"/>
  <c r="B5439" i="18"/>
  <c r="H5432" i="18"/>
  <c r="G5432" i="18"/>
  <c r="D5432" i="18"/>
  <c r="B5432" i="18"/>
  <c r="H5425" i="18"/>
  <c r="G5425" i="18"/>
  <c r="D5425" i="18"/>
  <c r="B5425" i="18"/>
  <c r="H5418" i="18"/>
  <c r="G5418" i="18"/>
  <c r="D5418" i="18"/>
  <c r="B5418" i="18"/>
  <c r="H5411" i="18"/>
  <c r="G5411" i="18"/>
  <c r="D5411" i="18"/>
  <c r="B5411" i="18"/>
  <c r="H5404" i="18"/>
  <c r="G5404" i="18"/>
  <c r="D5404" i="18"/>
  <c r="B5404" i="18"/>
  <c r="H5397" i="18"/>
  <c r="G5397" i="18"/>
  <c r="D5397" i="18"/>
  <c r="B5397" i="18"/>
  <c r="H5390" i="18"/>
  <c r="G5390" i="18"/>
  <c r="D5390" i="18"/>
  <c r="B5390" i="18"/>
  <c r="H5383" i="18"/>
  <c r="G5383" i="18"/>
  <c r="D5383" i="18"/>
  <c r="B5383" i="18"/>
  <c r="H5376" i="18"/>
  <c r="G5376" i="18"/>
  <c r="D5376" i="18"/>
  <c r="B5376" i="18"/>
  <c r="H5369" i="18"/>
  <c r="G5369" i="18"/>
  <c r="D5369" i="18"/>
  <c r="B5369" i="18"/>
  <c r="H5362" i="18"/>
  <c r="G5362" i="18"/>
  <c r="D5362" i="18"/>
  <c r="B5362" i="18"/>
  <c r="H5354" i="18"/>
  <c r="G5354" i="18"/>
  <c r="D5354" i="18"/>
  <c r="B5354" i="18"/>
  <c r="H5347" i="18"/>
  <c r="G5347" i="18"/>
  <c r="D5347" i="18"/>
  <c r="B5347" i="18"/>
  <c r="H5340" i="18"/>
  <c r="G5340" i="18"/>
  <c r="D5340" i="18"/>
  <c r="B5340" i="18"/>
  <c r="H5333" i="18"/>
  <c r="G5333" i="18"/>
  <c r="D5333" i="18"/>
  <c r="B5333" i="18"/>
  <c r="H5326" i="18"/>
  <c r="G5326" i="18"/>
  <c r="D5326" i="18"/>
  <c r="B5326" i="18"/>
  <c r="H5319" i="18"/>
  <c r="G5319" i="18"/>
  <c r="D5319" i="18"/>
  <c r="B5319" i="18"/>
  <c r="H5312" i="18"/>
  <c r="G5312" i="18"/>
  <c r="D5312" i="18"/>
  <c r="B5312" i="18"/>
  <c r="H5305" i="18"/>
  <c r="G5305" i="18"/>
  <c r="D5305" i="18"/>
  <c r="B5305" i="18"/>
  <c r="H5298" i="18"/>
  <c r="G5298" i="18"/>
  <c r="D5298" i="18"/>
  <c r="B5298" i="18"/>
  <c r="H5290" i="18"/>
  <c r="G5290" i="18"/>
  <c r="D5290" i="18"/>
  <c r="B5290" i="18"/>
  <c r="H5281" i="18"/>
  <c r="G5281" i="18"/>
  <c r="D5281" i="18"/>
  <c r="B5281" i="18"/>
  <c r="H5272" i="18"/>
  <c r="G5272" i="18"/>
  <c r="D5272" i="18"/>
  <c r="B5272" i="18"/>
  <c r="H5263" i="18"/>
  <c r="G5263" i="18"/>
  <c r="D5263" i="18"/>
  <c r="B5263" i="18"/>
  <c r="H5254" i="18"/>
  <c r="G5254" i="18"/>
  <c r="D5254" i="18"/>
  <c r="B5254" i="18"/>
  <c r="H5246" i="18"/>
  <c r="G5246" i="18"/>
  <c r="D5246" i="18"/>
  <c r="B5246" i="18"/>
  <c r="H5238" i="18"/>
  <c r="G5238" i="18"/>
  <c r="D5238" i="18"/>
  <c r="B5238" i="18"/>
  <c r="H5230" i="18"/>
  <c r="G5230" i="18"/>
  <c r="D5230" i="18"/>
  <c r="B5230" i="18"/>
  <c r="H5221" i="18"/>
  <c r="G5221" i="18"/>
  <c r="D5221" i="18"/>
  <c r="B5221" i="18"/>
  <c r="H5213" i="18"/>
  <c r="G5213" i="18"/>
  <c r="D5213" i="18"/>
  <c r="B5213" i="18"/>
  <c r="H5205" i="18"/>
  <c r="G5205" i="18"/>
  <c r="D5205" i="18"/>
  <c r="B5205" i="18"/>
  <c r="H5198" i="18"/>
  <c r="G5198" i="18"/>
  <c r="D5198" i="18"/>
  <c r="B5198" i="18"/>
  <c r="H5191" i="18"/>
  <c r="G5191" i="18"/>
  <c r="D5191" i="18"/>
  <c r="B5191" i="18"/>
  <c r="H5184" i="18"/>
  <c r="G5184" i="18"/>
  <c r="D5184" i="18"/>
  <c r="B5184" i="18"/>
  <c r="H5177" i="18"/>
  <c r="G5177" i="18"/>
  <c r="D5177" i="18"/>
  <c r="B5177" i="18"/>
  <c r="H5169" i="18"/>
  <c r="G5169" i="18"/>
  <c r="D5169" i="18"/>
  <c r="B5169" i="18"/>
  <c r="H5161" i="18"/>
  <c r="G5161" i="18"/>
  <c r="D5161" i="18"/>
  <c r="B5161" i="18"/>
  <c r="H5153" i="18"/>
  <c r="G5153" i="18"/>
  <c r="D5153" i="18"/>
  <c r="B5153" i="18"/>
  <c r="H5144" i="18"/>
  <c r="G5144" i="18"/>
  <c r="D5144" i="18"/>
  <c r="B5144" i="18"/>
  <c r="H5136" i="18"/>
  <c r="G5136" i="18"/>
  <c r="D5136" i="18"/>
  <c r="B5136" i="18"/>
  <c r="H5128" i="18"/>
  <c r="G5128" i="18"/>
  <c r="D5128" i="18"/>
  <c r="B5128" i="18"/>
  <c r="H5120" i="18"/>
  <c r="G5120" i="18"/>
  <c r="D5120" i="18"/>
  <c r="B5120" i="18"/>
  <c r="H5111" i="18"/>
  <c r="G5111" i="18"/>
  <c r="D5111" i="18"/>
  <c r="B5111" i="18"/>
  <c r="H5103" i="18"/>
  <c r="G5103" i="18"/>
  <c r="D5103" i="18"/>
  <c r="B5103" i="18"/>
  <c r="H5095" i="18"/>
  <c r="G5095" i="18"/>
  <c r="D5095" i="18"/>
  <c r="B5095" i="18"/>
  <c r="H5088" i="18"/>
  <c r="G5088" i="18"/>
  <c r="D5088" i="18"/>
  <c r="B5088" i="18"/>
  <c r="H5081" i="18"/>
  <c r="G5081" i="18"/>
  <c r="D5081" i="18"/>
  <c r="B5081" i="18"/>
  <c r="H5074" i="18"/>
  <c r="G5074" i="18"/>
  <c r="D5074" i="18"/>
  <c r="B5074" i="18"/>
  <c r="H5067" i="18"/>
  <c r="G5067" i="18"/>
  <c r="D5067" i="18"/>
  <c r="B5067" i="18"/>
  <c r="H5059" i="18"/>
  <c r="G5059" i="18"/>
  <c r="D5059" i="18"/>
  <c r="B5059" i="18"/>
  <c r="H5051" i="18"/>
  <c r="G5051" i="18"/>
  <c r="D5051" i="18"/>
  <c r="B5051" i="18"/>
  <c r="H5043" i="18"/>
  <c r="G5043" i="18"/>
  <c r="D5043" i="18"/>
  <c r="B5043" i="18"/>
  <c r="H5035" i="18"/>
  <c r="G5035" i="18"/>
  <c r="D5035" i="18"/>
  <c r="B5035" i="18"/>
  <c r="H5026" i="18"/>
  <c r="G5026" i="18"/>
  <c r="D5026" i="18"/>
  <c r="B5026" i="18"/>
  <c r="H5018" i="18"/>
  <c r="G5018" i="18"/>
  <c r="D5018" i="18"/>
  <c r="B5018" i="18"/>
  <c r="H5010" i="18"/>
  <c r="G5010" i="18"/>
  <c r="D5010" i="18"/>
  <c r="B5010" i="18"/>
  <c r="H5002" i="18"/>
  <c r="G5002" i="18"/>
  <c r="D5002" i="18"/>
  <c r="B5002" i="18"/>
  <c r="H4994" i="18"/>
  <c r="G4994" i="18"/>
  <c r="D4994" i="18"/>
  <c r="B4994" i="18"/>
  <c r="H4986" i="18"/>
  <c r="G4986" i="18"/>
  <c r="D4986" i="18"/>
  <c r="B4986" i="18"/>
  <c r="H4979" i="18"/>
  <c r="G4979" i="18"/>
  <c r="D4979" i="18"/>
  <c r="B4979" i="18"/>
  <c r="H4972" i="18"/>
  <c r="G4972" i="18"/>
  <c r="D4972" i="18"/>
  <c r="B4972" i="18"/>
  <c r="H4965" i="18"/>
  <c r="G4965" i="18"/>
  <c r="D4965" i="18"/>
  <c r="B4965" i="18"/>
  <c r="H4958" i="18"/>
  <c r="G4958" i="18"/>
  <c r="D4958" i="18"/>
  <c r="B4958" i="18"/>
  <c r="H4950" i="18"/>
  <c r="G4950" i="18"/>
  <c r="D4950" i="18"/>
  <c r="B4950" i="18"/>
  <c r="H4942" i="18"/>
  <c r="G4942" i="18"/>
  <c r="D4942" i="18"/>
  <c r="B4942" i="18"/>
  <c r="H4933" i="18"/>
  <c r="G4933" i="18"/>
  <c r="D4933" i="18"/>
  <c r="B4933" i="18"/>
  <c r="H4925" i="18"/>
  <c r="G4925" i="18"/>
  <c r="D4925" i="18"/>
  <c r="B4925" i="18"/>
  <c r="H4917" i="18"/>
  <c r="G4917" i="18"/>
  <c r="D4917" i="18"/>
  <c r="B4917" i="18"/>
  <c r="H4909" i="18"/>
  <c r="G4909" i="18"/>
  <c r="D4909" i="18"/>
  <c r="B4909" i="18"/>
  <c r="H4901" i="18"/>
  <c r="G4901" i="18"/>
  <c r="D4901" i="18"/>
  <c r="B4901" i="18"/>
  <c r="H4893" i="18"/>
  <c r="G4893" i="18"/>
  <c r="D4893" i="18"/>
  <c r="B4893" i="18"/>
  <c r="H4885" i="18"/>
  <c r="G4885" i="18"/>
  <c r="D4885" i="18"/>
  <c r="B4885" i="18"/>
  <c r="H4877" i="18"/>
  <c r="G4877" i="18"/>
  <c r="D4877" i="18"/>
  <c r="B4877" i="18"/>
  <c r="H4870" i="18"/>
  <c r="G4870" i="18"/>
  <c r="D4870" i="18"/>
  <c r="B4870" i="18"/>
  <c r="H4863" i="18"/>
  <c r="G4863" i="18"/>
  <c r="D4863" i="18"/>
  <c r="B4863" i="18"/>
  <c r="H4856" i="18"/>
  <c r="G4856" i="18"/>
  <c r="D4856" i="18"/>
  <c r="B4856" i="18"/>
  <c r="H4849" i="18"/>
  <c r="G4849" i="18"/>
  <c r="D4849" i="18"/>
  <c r="B4849" i="18"/>
  <c r="H4841" i="18"/>
  <c r="G4841" i="18"/>
  <c r="D4841" i="18"/>
  <c r="B4841" i="18"/>
  <c r="H4833" i="18"/>
  <c r="G4833" i="18"/>
  <c r="D4833" i="18"/>
  <c r="B4833" i="18"/>
  <c r="H4825" i="18"/>
  <c r="G4825" i="18"/>
  <c r="D4825" i="18"/>
  <c r="B4825" i="18"/>
  <c r="H4817" i="18"/>
  <c r="G4817" i="18"/>
  <c r="D4817" i="18"/>
  <c r="B4817" i="18"/>
  <c r="H4807" i="18"/>
  <c r="G4807" i="18"/>
  <c r="D4807" i="18"/>
  <c r="B4807" i="18"/>
  <c r="H4797" i="18"/>
  <c r="G4797" i="18"/>
  <c r="D4797" i="18"/>
  <c r="B4797" i="18"/>
  <c r="H4789" i="18"/>
  <c r="G4789" i="18"/>
  <c r="D4789" i="18"/>
  <c r="B4789" i="18"/>
  <c r="H4781" i="18"/>
  <c r="G4781" i="18"/>
  <c r="D4781" i="18"/>
  <c r="B4781" i="18"/>
  <c r="H4773" i="18"/>
  <c r="G4773" i="18"/>
  <c r="D4773" i="18"/>
  <c r="B4773" i="18"/>
  <c r="H4765" i="18"/>
  <c r="G4765" i="18"/>
  <c r="D4765" i="18"/>
  <c r="B4765" i="18"/>
  <c r="H4758" i="18"/>
  <c r="G4758" i="18"/>
  <c r="D4758" i="18"/>
  <c r="B4758" i="18"/>
  <c r="H4751" i="18"/>
  <c r="G4751" i="18"/>
  <c r="D4751" i="18"/>
  <c r="B4751" i="18"/>
  <c r="H4744" i="18"/>
  <c r="G4744" i="18"/>
  <c r="D4744" i="18"/>
  <c r="B4744" i="18"/>
  <c r="H4734" i="18"/>
  <c r="G4734" i="18"/>
  <c r="D4734" i="18"/>
  <c r="B4734" i="18"/>
  <c r="H4726" i="18"/>
  <c r="G4726" i="18"/>
  <c r="D4726" i="18"/>
  <c r="B4726" i="18"/>
  <c r="H4717" i="18"/>
  <c r="G4717" i="18"/>
  <c r="D4717" i="18"/>
  <c r="B4717" i="18"/>
  <c r="H4708" i="18"/>
  <c r="G4708" i="18"/>
  <c r="D4708" i="18"/>
  <c r="B4708" i="18"/>
  <c r="H4700" i="18"/>
  <c r="G4700" i="18"/>
  <c r="D4700" i="18"/>
  <c r="B4700" i="18"/>
  <c r="H4693" i="18"/>
  <c r="G4693" i="18"/>
  <c r="D4693" i="18"/>
  <c r="B4693" i="18"/>
  <c r="H4685" i="18"/>
  <c r="G4685" i="18"/>
  <c r="D4685" i="18"/>
  <c r="B4685" i="18"/>
  <c r="H4677" i="18"/>
  <c r="G4677" i="18"/>
  <c r="D4677" i="18"/>
  <c r="B4677" i="18"/>
  <c r="H4668" i="18"/>
  <c r="G4668" i="18"/>
  <c r="D4668" i="18"/>
  <c r="B4668" i="18"/>
  <c r="H4660" i="18"/>
  <c r="G4660" i="18"/>
  <c r="D4660" i="18"/>
  <c r="B4660" i="18"/>
  <c r="H4652" i="18"/>
  <c r="G4652" i="18"/>
  <c r="D4652" i="18"/>
  <c r="B4652" i="18"/>
  <c r="H4645" i="18"/>
  <c r="G4645" i="18"/>
  <c r="D4645" i="18"/>
  <c r="B4645" i="18"/>
  <c r="H4638" i="18"/>
  <c r="G4638" i="18"/>
  <c r="D4638" i="18"/>
  <c r="B4638" i="18"/>
  <c r="H4631" i="18"/>
  <c r="G4631" i="18"/>
  <c r="D4631" i="18"/>
  <c r="B4631" i="18"/>
  <c r="H4624" i="18"/>
  <c r="G4624" i="18"/>
  <c r="D4624" i="18"/>
  <c r="B4624" i="18"/>
  <c r="H4617" i="18"/>
  <c r="G4617" i="18"/>
  <c r="D4617" i="18"/>
  <c r="B4617" i="18"/>
  <c r="H4608" i="18"/>
  <c r="G4608" i="18"/>
  <c r="D4608" i="18"/>
  <c r="B4608" i="18"/>
  <c r="H4600" i="18"/>
  <c r="G4600" i="18"/>
  <c r="D4600" i="18"/>
  <c r="B4600" i="18"/>
  <c r="H4592" i="18"/>
  <c r="G4592" i="18"/>
  <c r="D4592" i="18"/>
  <c r="B4592" i="18"/>
  <c r="H4584" i="18"/>
  <c r="G4584" i="18"/>
  <c r="D4584" i="18"/>
  <c r="B4584" i="18"/>
  <c r="H4576" i="18"/>
  <c r="G4576" i="18"/>
  <c r="D4576" i="18"/>
  <c r="B4576" i="18"/>
  <c r="H4568" i="18"/>
  <c r="G4568" i="18"/>
  <c r="D4568" i="18"/>
  <c r="B4568" i="18"/>
  <c r="H4560" i="18"/>
  <c r="G4560" i="18"/>
  <c r="D4560" i="18"/>
  <c r="B4560" i="18"/>
  <c r="H4552" i="18"/>
  <c r="G4552" i="18"/>
  <c r="D4552" i="18"/>
  <c r="B4552" i="18"/>
  <c r="H4544" i="18"/>
  <c r="G4544" i="18"/>
  <c r="D4544" i="18"/>
  <c r="B4544" i="18"/>
  <c r="H4537" i="18"/>
  <c r="G4537" i="18"/>
  <c r="D4537" i="18"/>
  <c r="B4537" i="18"/>
  <c r="H4530" i="18"/>
  <c r="G4530" i="18"/>
  <c r="D4530" i="18"/>
  <c r="B4530" i="18"/>
  <c r="H4523" i="18"/>
  <c r="G4523" i="18"/>
  <c r="D4523" i="18"/>
  <c r="B4523" i="18"/>
  <c r="H4515" i="18"/>
  <c r="G4515" i="18"/>
  <c r="D4515" i="18"/>
  <c r="B4515" i="18"/>
  <c r="H4508" i="18"/>
  <c r="G4508" i="18"/>
  <c r="D4508" i="18"/>
  <c r="B4508" i="18"/>
  <c r="H4499" i="18"/>
  <c r="G4499" i="18"/>
  <c r="D4499" i="18"/>
  <c r="B4499" i="18"/>
  <c r="H4491" i="18"/>
  <c r="G4491" i="18"/>
  <c r="D4491" i="18"/>
  <c r="B4491" i="18"/>
  <c r="H4483" i="18"/>
  <c r="G4483" i="18"/>
  <c r="D4483" i="18"/>
  <c r="B4483" i="18"/>
  <c r="H4475" i="18"/>
  <c r="G4475" i="18"/>
  <c r="D4475" i="18"/>
  <c r="B4475" i="18"/>
  <c r="H4466" i="18"/>
  <c r="G4466" i="18"/>
  <c r="D4466" i="18"/>
  <c r="B4466" i="18"/>
  <c r="H4458" i="18"/>
  <c r="G4458" i="18"/>
  <c r="D4458" i="18"/>
  <c r="B4458" i="18"/>
  <c r="H4450" i="18"/>
  <c r="G4450" i="18"/>
  <c r="D4450" i="18"/>
  <c r="B4450" i="18"/>
  <c r="H4442" i="18"/>
  <c r="G4442" i="18"/>
  <c r="D4442" i="18"/>
  <c r="B4442" i="18"/>
  <c r="H4434" i="18"/>
  <c r="G4434" i="18"/>
  <c r="D4434" i="18"/>
  <c r="B4434" i="18"/>
  <c r="H4427" i="18"/>
  <c r="G4427" i="18"/>
  <c r="D4427" i="18"/>
  <c r="B4427" i="18"/>
  <c r="H4420" i="18"/>
  <c r="G4420" i="18"/>
  <c r="D4420" i="18"/>
  <c r="B4420" i="18"/>
  <c r="H4413" i="18"/>
  <c r="G4413" i="18"/>
  <c r="D4413" i="18"/>
  <c r="B4413" i="18"/>
  <c r="H4406" i="18"/>
  <c r="G4406" i="18"/>
  <c r="D4406" i="18"/>
  <c r="B4406" i="18"/>
  <c r="H4398" i="18"/>
  <c r="G4398" i="18"/>
  <c r="D4398" i="18"/>
  <c r="B4398" i="18"/>
  <c r="H4390" i="18"/>
  <c r="G4390" i="18"/>
  <c r="D4390" i="18"/>
  <c r="B4390" i="18"/>
  <c r="H4382" i="18"/>
  <c r="G4382" i="18"/>
  <c r="D4382" i="18"/>
  <c r="B4382" i="18"/>
  <c r="H4373" i="18"/>
  <c r="G4373" i="18"/>
  <c r="D4373" i="18"/>
  <c r="B4373" i="18"/>
  <c r="H4365" i="18"/>
  <c r="G4365" i="18"/>
  <c r="D4365" i="18"/>
  <c r="B4365" i="18"/>
  <c r="H4357" i="18"/>
  <c r="G4357" i="18"/>
  <c r="D4357" i="18"/>
  <c r="B4357" i="18"/>
  <c r="H4349" i="18"/>
  <c r="G4349" i="18"/>
  <c r="D4349" i="18"/>
  <c r="B4349" i="18"/>
  <c r="H4341" i="18"/>
  <c r="G4341" i="18"/>
  <c r="D4341" i="18"/>
  <c r="B4341" i="18"/>
  <c r="H4334" i="18"/>
  <c r="G4334" i="18"/>
  <c r="D4334" i="18"/>
  <c r="B4334" i="18"/>
  <c r="H4327" i="18"/>
  <c r="G4327" i="18"/>
  <c r="D4327" i="18"/>
  <c r="B4327" i="18"/>
  <c r="H4320" i="18"/>
  <c r="G4320" i="18"/>
  <c r="D4320" i="18"/>
  <c r="B4320" i="18"/>
  <c r="H4313" i="18"/>
  <c r="G4313" i="18"/>
  <c r="D4313" i="18"/>
  <c r="B4313" i="18"/>
  <c r="H4306" i="18"/>
  <c r="G4306" i="18"/>
  <c r="D4306" i="18"/>
  <c r="B4306" i="18"/>
  <c r="H4299" i="18"/>
  <c r="G4299" i="18"/>
  <c r="D4299" i="18"/>
  <c r="B4299" i="18"/>
  <c r="H4292" i="18"/>
  <c r="G4292" i="18"/>
  <c r="D4292" i="18"/>
  <c r="B4292" i="18"/>
  <c r="H4285" i="18"/>
  <c r="G4285" i="18"/>
  <c r="D4285" i="18"/>
  <c r="B4285" i="18"/>
  <c r="H4278" i="18"/>
  <c r="G4278" i="18"/>
  <c r="D4278" i="18"/>
  <c r="B4278" i="18"/>
  <c r="H4271" i="18"/>
  <c r="G4271" i="18"/>
  <c r="D4271" i="18"/>
  <c r="B4271" i="18"/>
  <c r="H4264" i="18"/>
  <c r="G4264" i="18"/>
  <c r="D4264" i="18"/>
  <c r="B4264" i="18"/>
  <c r="H4257" i="18"/>
  <c r="G4257" i="18"/>
  <c r="D4257" i="18"/>
  <c r="B4257" i="18"/>
  <c r="H4250" i="18"/>
  <c r="G4250" i="18"/>
  <c r="D4250" i="18"/>
  <c r="B4250" i="18"/>
  <c r="H4242" i="18"/>
  <c r="G4242" i="18"/>
  <c r="D4242" i="18"/>
  <c r="B4242" i="18"/>
  <c r="H4235" i="18"/>
  <c r="G4235" i="18"/>
  <c r="D4235" i="18"/>
  <c r="B4235" i="18"/>
  <c r="H4228" i="18"/>
  <c r="G4228" i="18"/>
  <c r="D4228" i="18"/>
  <c r="B4228" i="18"/>
  <c r="H4221" i="18"/>
  <c r="G4221" i="18"/>
  <c r="D4221" i="18"/>
  <c r="B4221" i="18"/>
  <c r="H4214" i="18"/>
  <c r="G4214" i="18"/>
  <c r="D4214" i="18"/>
  <c r="B4214" i="18"/>
  <c r="H4207" i="18"/>
  <c r="G4207" i="18"/>
  <c r="D4207" i="18"/>
  <c r="B4207" i="18"/>
  <c r="H4200" i="18"/>
  <c r="G4200" i="18"/>
  <c r="D4200" i="18"/>
  <c r="B4200" i="18"/>
  <c r="H4193" i="18"/>
  <c r="G4193" i="18"/>
  <c r="D4193" i="18"/>
  <c r="B4193" i="18"/>
  <c r="H4186" i="18"/>
  <c r="G4186" i="18"/>
  <c r="D4186" i="18"/>
  <c r="B4186" i="18"/>
  <c r="H4179" i="18"/>
  <c r="G4179" i="18"/>
  <c r="D4179" i="18"/>
  <c r="B4179" i="18"/>
  <c r="H4172" i="18"/>
  <c r="G4172" i="18"/>
  <c r="D4172" i="18"/>
  <c r="B4172" i="18"/>
  <c r="H4165" i="18"/>
  <c r="G4165" i="18"/>
  <c r="D4165" i="18"/>
  <c r="B4165" i="18"/>
  <c r="H4158" i="18"/>
  <c r="G4158" i="18"/>
  <c r="D4158" i="18"/>
  <c r="B4158" i="18"/>
  <c r="H4151" i="18"/>
  <c r="G4151" i="18"/>
  <c r="D4151" i="18"/>
  <c r="B4151" i="18"/>
  <c r="H4144" i="18"/>
  <c r="G4144" i="18"/>
  <c r="D4144" i="18"/>
  <c r="B4144" i="18"/>
  <c r="H4137" i="18"/>
  <c r="G4137" i="18"/>
  <c r="D4137" i="18"/>
  <c r="B4137" i="18"/>
  <c r="H4130" i="18"/>
  <c r="G4130" i="18"/>
  <c r="D4130" i="18"/>
  <c r="B4130" i="18"/>
  <c r="H4123" i="18"/>
  <c r="G4123" i="18"/>
  <c r="D4123" i="18"/>
  <c r="B4123" i="18"/>
  <c r="H4116" i="18"/>
  <c r="G4116" i="18"/>
  <c r="D4116" i="18"/>
  <c r="B4116" i="18"/>
  <c r="H4109" i="18"/>
  <c r="G4109" i="18"/>
  <c r="D4109" i="18"/>
  <c r="B4109" i="18"/>
  <c r="H4102" i="18"/>
  <c r="G4102" i="18"/>
  <c r="D4102" i="18"/>
  <c r="B4102" i="18"/>
  <c r="H4093" i="18"/>
  <c r="G4093" i="18"/>
  <c r="D4093" i="18"/>
  <c r="B4093" i="18"/>
  <c r="H4085" i="18"/>
  <c r="G4085" i="18"/>
  <c r="D4085" i="18"/>
  <c r="B4085" i="18"/>
  <c r="H4077" i="18"/>
  <c r="G4077" i="18"/>
  <c r="D4077" i="18"/>
  <c r="B4077" i="18"/>
  <c r="H4069" i="18"/>
  <c r="G4069" i="18"/>
  <c r="D4069" i="18"/>
  <c r="B4069" i="18"/>
  <c r="H4061" i="18"/>
  <c r="G4061" i="18"/>
  <c r="D4061" i="18"/>
  <c r="B4061" i="18"/>
  <c r="H4053" i="18"/>
  <c r="G4053" i="18"/>
  <c r="D4053" i="18"/>
  <c r="B4053" i="18"/>
  <c r="H4046" i="18"/>
  <c r="G4046" i="18"/>
  <c r="D4046" i="18"/>
  <c r="B4046" i="18"/>
  <c r="H4039" i="18"/>
  <c r="G4039" i="18"/>
  <c r="D4039" i="18"/>
  <c r="B4039" i="18"/>
  <c r="H4032" i="18"/>
  <c r="G4032" i="18"/>
  <c r="D4032" i="18"/>
  <c r="B4032" i="18"/>
  <c r="H4025" i="18"/>
  <c r="G4025" i="18"/>
  <c r="D4025" i="18"/>
  <c r="B4025" i="18"/>
  <c r="H4018" i="18"/>
  <c r="G4018" i="18"/>
  <c r="D4018" i="18"/>
  <c r="B4018" i="18"/>
  <c r="H4011" i="18"/>
  <c r="G4011" i="18"/>
  <c r="D4011" i="18"/>
  <c r="B4011" i="18"/>
  <c r="H4004" i="18"/>
  <c r="G4004" i="18"/>
  <c r="D4004" i="18"/>
  <c r="B4004" i="18"/>
  <c r="H3995" i="18"/>
  <c r="G3995" i="18"/>
  <c r="D3995" i="18"/>
  <c r="B3995" i="18"/>
  <c r="H3988" i="18"/>
  <c r="G3988" i="18"/>
  <c r="D3988" i="18"/>
  <c r="B3988" i="18"/>
  <c r="H3979" i="18"/>
  <c r="G3979" i="18"/>
  <c r="D3979" i="18"/>
  <c r="B3979" i="18"/>
  <c r="H3971" i="18"/>
  <c r="G3971" i="18"/>
  <c r="D3971" i="18"/>
  <c r="B3971" i="18"/>
  <c r="H3963" i="18"/>
  <c r="G3963" i="18"/>
  <c r="D3963" i="18"/>
  <c r="B3963" i="18"/>
  <c r="H3955" i="18"/>
  <c r="G3955" i="18"/>
  <c r="D3955" i="18"/>
  <c r="B3955" i="18"/>
  <c r="H3947" i="18"/>
  <c r="G3947" i="18"/>
  <c r="D3947" i="18"/>
  <c r="B3947" i="18"/>
  <c r="H3939" i="18"/>
  <c r="G3939" i="18"/>
  <c r="D3939" i="18"/>
  <c r="B3939" i="18"/>
  <c r="H3931" i="18"/>
  <c r="G3931" i="18"/>
  <c r="D3931" i="18"/>
  <c r="B3931" i="18"/>
  <c r="H3923" i="18"/>
  <c r="G3923" i="18"/>
  <c r="D3923" i="18"/>
  <c r="B3923" i="18"/>
  <c r="H3915" i="18"/>
  <c r="G3915" i="18"/>
  <c r="D3915" i="18"/>
  <c r="B3915" i="18"/>
  <c r="H3908" i="18"/>
  <c r="G3908" i="18"/>
  <c r="D3908" i="18"/>
  <c r="B3908" i="18"/>
  <c r="H3901" i="18"/>
  <c r="G3901" i="18"/>
  <c r="D3901" i="18"/>
  <c r="B3901" i="18"/>
  <c r="H3894" i="18"/>
  <c r="G3894" i="18"/>
  <c r="D3894" i="18"/>
  <c r="B3894" i="18"/>
  <c r="H3887" i="18"/>
  <c r="G3887" i="18"/>
  <c r="D3887" i="18"/>
  <c r="B3887" i="18"/>
  <c r="H3879" i="18"/>
  <c r="G3879" i="18"/>
  <c r="D3879" i="18"/>
  <c r="B3879" i="18"/>
  <c r="H3871" i="18"/>
  <c r="G3871" i="18"/>
  <c r="D3871" i="18"/>
  <c r="B3871" i="18"/>
  <c r="H3862" i="18"/>
  <c r="G3862" i="18"/>
  <c r="D3862" i="18"/>
  <c r="B3862" i="18"/>
  <c r="H3854" i="18"/>
  <c r="G3854" i="18"/>
  <c r="D3854" i="18"/>
  <c r="B3854" i="18"/>
  <c r="H3846" i="18"/>
  <c r="G3846" i="18"/>
  <c r="D3846" i="18"/>
  <c r="B3846" i="18"/>
  <c r="H3838" i="18"/>
  <c r="G3838" i="18"/>
  <c r="D3838" i="18"/>
  <c r="B3838" i="18"/>
  <c r="H3830" i="18"/>
  <c r="G3830" i="18"/>
  <c r="D3830" i="18"/>
  <c r="B3830" i="18"/>
  <c r="H3822" i="18"/>
  <c r="G3822" i="18"/>
  <c r="D3822" i="18"/>
  <c r="B3822" i="18"/>
  <c r="H3814" i="18"/>
  <c r="G3814" i="18"/>
  <c r="D3814" i="18"/>
  <c r="B3814" i="18"/>
  <c r="H3806" i="18"/>
  <c r="G3806" i="18"/>
  <c r="D3806" i="18"/>
  <c r="B3806" i="18"/>
  <c r="H3799" i="18"/>
  <c r="G3799" i="18"/>
  <c r="D3799" i="18"/>
  <c r="B3799" i="18"/>
  <c r="H3792" i="18"/>
  <c r="G3792" i="18"/>
  <c r="D3792" i="18"/>
  <c r="B3792" i="18"/>
  <c r="H3785" i="18"/>
  <c r="G3785" i="18"/>
  <c r="D3785" i="18"/>
  <c r="B3785" i="18"/>
  <c r="H3778" i="18"/>
  <c r="G3778" i="18"/>
  <c r="D3778" i="18"/>
  <c r="B3778" i="18"/>
  <c r="H3770" i="18"/>
  <c r="G3770" i="18"/>
  <c r="D3770" i="18"/>
  <c r="B3770" i="18"/>
  <c r="H3763" i="18"/>
  <c r="G3763" i="18"/>
  <c r="D3763" i="18"/>
  <c r="B3763" i="18"/>
  <c r="H3756" i="18"/>
  <c r="G3756" i="18"/>
  <c r="D3756" i="18"/>
  <c r="B3756" i="18"/>
  <c r="H3749" i="18"/>
  <c r="G3749" i="18"/>
  <c r="D3749" i="18"/>
  <c r="B3749" i="18"/>
  <c r="H3742" i="18"/>
  <c r="G3742" i="18"/>
  <c r="D3742" i="18"/>
  <c r="B3742" i="18"/>
  <c r="H3735" i="18"/>
  <c r="G3735" i="18"/>
  <c r="D3735" i="18"/>
  <c r="B3735" i="18"/>
  <c r="H3728" i="18"/>
  <c r="G3728" i="18"/>
  <c r="D3728" i="18"/>
  <c r="B3728" i="18"/>
  <c r="H3719" i="18"/>
  <c r="G3719" i="18"/>
  <c r="D3719" i="18"/>
  <c r="B3719" i="18"/>
  <c r="H3711" i="18"/>
  <c r="G3711" i="18"/>
  <c r="D3711" i="18"/>
  <c r="B3711" i="18"/>
  <c r="H3704" i="18"/>
  <c r="G3704" i="18"/>
  <c r="D3704" i="18"/>
  <c r="B3704" i="18"/>
  <c r="H3697" i="18"/>
  <c r="G3697" i="18"/>
  <c r="D3697" i="18"/>
  <c r="B3697" i="18"/>
  <c r="H3690" i="18"/>
  <c r="G3690" i="18"/>
  <c r="D3690" i="18"/>
  <c r="B3690" i="18"/>
  <c r="H3683" i="18"/>
  <c r="G3683" i="18"/>
  <c r="D3683" i="18"/>
  <c r="B3683" i="18"/>
  <c r="H3676" i="18"/>
  <c r="G3676" i="18"/>
  <c r="D3676" i="18"/>
  <c r="B3676" i="18"/>
  <c r="H3667" i="18"/>
  <c r="G3667" i="18"/>
  <c r="D3667" i="18"/>
  <c r="B3667" i="18"/>
  <c r="H3657" i="18"/>
  <c r="G3657" i="18"/>
  <c r="D3657" i="18"/>
  <c r="B3657" i="18"/>
  <c r="H3648" i="18"/>
  <c r="G3648" i="18"/>
  <c r="D3648" i="18"/>
  <c r="B3648" i="18"/>
  <c r="H3641" i="18"/>
  <c r="G3641" i="18"/>
  <c r="D3641" i="18"/>
  <c r="B3641" i="18"/>
  <c r="H3632" i="18"/>
  <c r="G3632" i="18"/>
  <c r="D3632" i="18"/>
  <c r="B3632" i="18"/>
  <c r="H3623" i="18"/>
  <c r="G3623" i="18"/>
  <c r="D3623" i="18"/>
  <c r="B3623" i="18"/>
  <c r="H3615" i="18"/>
  <c r="G3615" i="18"/>
  <c r="D3615" i="18"/>
  <c r="B3615" i="18"/>
  <c r="H3607" i="18"/>
  <c r="G3607" i="18"/>
  <c r="D3607" i="18"/>
  <c r="B3607" i="18"/>
  <c r="H3600" i="18"/>
  <c r="G3600" i="18"/>
  <c r="D3600" i="18"/>
  <c r="B3600" i="18"/>
  <c r="H3593" i="18"/>
  <c r="G3593" i="18"/>
  <c r="D3593" i="18"/>
  <c r="B3593" i="18"/>
  <c r="H3586" i="18"/>
  <c r="G3586" i="18"/>
  <c r="D3586" i="18"/>
  <c r="B3586" i="18"/>
  <c r="H3579" i="18"/>
  <c r="G3579" i="18"/>
  <c r="D3579" i="18"/>
  <c r="B3579" i="18"/>
  <c r="H3572" i="18"/>
  <c r="G3572" i="18"/>
  <c r="D3572" i="18"/>
  <c r="B3572" i="18"/>
  <c r="H3564" i="18"/>
  <c r="G3564" i="18"/>
  <c r="D3564" i="18"/>
  <c r="B3564" i="18"/>
  <c r="H3554" i="18"/>
  <c r="G3554" i="18"/>
  <c r="D3554" i="18"/>
  <c r="B3554" i="18"/>
  <c r="H3544" i="18"/>
  <c r="G3544" i="18"/>
  <c r="D3544" i="18"/>
  <c r="B3544" i="18"/>
  <c r="H3535" i="18"/>
  <c r="G3535" i="18"/>
  <c r="D3535" i="18"/>
  <c r="B3535" i="18"/>
  <c r="H3525" i="18"/>
  <c r="G3525" i="18"/>
  <c r="D3525" i="18"/>
  <c r="B3525" i="18"/>
  <c r="H3516" i="18"/>
  <c r="G3516" i="18"/>
  <c r="D3516" i="18"/>
  <c r="B3516" i="18"/>
  <c r="H3507" i="18"/>
  <c r="G3507" i="18"/>
  <c r="D3507" i="18"/>
  <c r="B3507" i="18"/>
  <c r="H3498" i="18"/>
  <c r="G3498" i="18"/>
  <c r="D3498" i="18"/>
  <c r="B3498" i="18"/>
  <c r="H3488" i="18"/>
  <c r="G3488" i="18"/>
  <c r="D3488" i="18"/>
  <c r="B3488" i="18"/>
  <c r="H3479" i="18"/>
  <c r="G3479" i="18"/>
  <c r="D3479" i="18"/>
  <c r="B3479" i="18"/>
  <c r="H3470" i="18"/>
  <c r="G3470" i="18"/>
  <c r="D3470" i="18"/>
  <c r="B3470" i="18"/>
  <c r="H3463" i="18"/>
  <c r="G3463" i="18"/>
  <c r="D3463" i="18"/>
  <c r="B3463" i="18"/>
  <c r="H3456" i="18"/>
  <c r="G3456" i="18"/>
  <c r="D3456" i="18"/>
  <c r="B3456" i="18"/>
  <c r="H3449" i="18"/>
  <c r="G3449" i="18"/>
  <c r="D3449" i="18"/>
  <c r="B3449" i="18"/>
  <c r="H3442" i="18"/>
  <c r="G3442" i="18"/>
  <c r="D3442" i="18"/>
  <c r="B3442" i="18"/>
  <c r="H3432" i="18"/>
  <c r="G3432" i="18"/>
  <c r="D3432" i="18"/>
  <c r="B3432" i="18"/>
  <c r="H3423" i="18"/>
  <c r="G3423" i="18"/>
  <c r="D3423" i="18"/>
  <c r="B3423" i="18"/>
  <c r="H3414" i="18"/>
  <c r="G3414" i="18"/>
  <c r="D3414" i="18"/>
  <c r="B3414" i="18"/>
  <c r="H3405" i="18"/>
  <c r="G3405" i="18"/>
  <c r="D3405" i="18"/>
  <c r="B3405" i="18"/>
  <c r="H3396" i="18"/>
  <c r="G3396" i="18"/>
  <c r="D3396" i="18"/>
  <c r="B3396" i="18"/>
  <c r="H3387" i="18"/>
  <c r="G3387" i="18"/>
  <c r="D3387" i="18"/>
  <c r="B3387" i="18"/>
  <c r="H3378" i="18"/>
  <c r="G3378" i="18"/>
  <c r="D3378" i="18"/>
  <c r="B3378" i="18"/>
  <c r="H3368" i="18"/>
  <c r="G3368" i="18"/>
  <c r="D3368" i="18"/>
  <c r="B3368" i="18"/>
  <c r="H3359" i="18"/>
  <c r="G3359" i="18"/>
  <c r="D3359" i="18"/>
  <c r="B3359" i="18"/>
  <c r="H3350" i="18"/>
  <c r="G3350" i="18"/>
  <c r="D3350" i="18"/>
  <c r="B3350" i="18"/>
  <c r="H3343" i="18"/>
  <c r="G3343" i="18"/>
  <c r="D3343" i="18"/>
  <c r="B3343" i="18"/>
  <c r="H3336" i="18"/>
  <c r="G3336" i="18"/>
  <c r="D3336" i="18"/>
  <c r="B3336" i="18"/>
  <c r="H3329" i="18"/>
  <c r="G3329" i="18"/>
  <c r="D3329" i="18"/>
  <c r="B3329" i="18"/>
  <c r="H3321" i="18"/>
  <c r="G3321" i="18"/>
  <c r="D3321" i="18"/>
  <c r="B3321" i="18"/>
  <c r="H3312" i="18"/>
  <c r="G3312" i="18"/>
  <c r="D3312" i="18"/>
  <c r="B3312" i="18"/>
  <c r="H3303" i="18"/>
  <c r="G3303" i="18"/>
  <c r="D3303" i="18"/>
  <c r="B3303" i="18"/>
  <c r="H3294" i="18"/>
  <c r="G3294" i="18"/>
  <c r="D3294" i="18"/>
  <c r="B3294" i="18"/>
  <c r="H3285" i="18"/>
  <c r="G3285" i="18"/>
  <c r="D3285" i="18"/>
  <c r="B3285" i="18"/>
  <c r="H3276" i="18"/>
  <c r="G3276" i="18"/>
  <c r="D3276" i="18"/>
  <c r="B3276" i="18"/>
  <c r="H3267" i="18"/>
  <c r="G3267" i="18"/>
  <c r="D3267" i="18"/>
  <c r="B3267" i="18"/>
  <c r="H3258" i="18"/>
  <c r="G3258" i="18"/>
  <c r="D3258" i="18"/>
  <c r="B3258" i="18"/>
  <c r="H3249" i="18"/>
  <c r="G3249" i="18"/>
  <c r="D3249" i="18"/>
  <c r="B3249" i="18"/>
  <c r="H3240" i="18"/>
  <c r="G3240" i="18"/>
  <c r="D3240" i="18"/>
  <c r="B3240" i="18"/>
  <c r="H3231" i="18"/>
  <c r="G3231" i="18"/>
  <c r="D3231" i="18"/>
  <c r="B3231" i="18"/>
  <c r="H3224" i="18"/>
  <c r="G3224" i="18"/>
  <c r="D3224" i="18"/>
  <c r="B3224" i="18"/>
  <c r="H3217" i="18"/>
  <c r="G3217" i="18"/>
  <c r="D3217" i="18"/>
  <c r="B3217" i="18"/>
  <c r="H3210" i="18"/>
  <c r="G3210" i="18"/>
  <c r="D3210" i="18"/>
  <c r="B3210" i="18"/>
  <c r="H3203" i="18"/>
  <c r="G3203" i="18"/>
  <c r="D3203" i="18"/>
  <c r="B3203" i="18"/>
  <c r="H3194" i="18"/>
  <c r="G3194" i="18"/>
  <c r="D3194" i="18"/>
  <c r="B3194" i="18"/>
  <c r="H3185" i="18"/>
  <c r="G3185" i="18"/>
  <c r="D3185" i="18"/>
  <c r="B3185" i="18"/>
  <c r="H3176" i="18"/>
  <c r="G3176" i="18"/>
  <c r="D3176" i="18"/>
  <c r="B3176" i="18"/>
  <c r="H3167" i="18"/>
  <c r="G3167" i="18"/>
  <c r="D3167" i="18"/>
  <c r="B3167" i="18"/>
  <c r="H3158" i="18"/>
  <c r="G3158" i="18"/>
  <c r="D3158" i="18"/>
  <c r="B3158" i="18"/>
  <c r="H3149" i="18"/>
  <c r="G3149" i="18"/>
  <c r="D3149" i="18"/>
  <c r="B3149" i="18"/>
  <c r="H3140" i="18"/>
  <c r="G3140" i="18"/>
  <c r="D3140" i="18"/>
  <c r="B3140" i="18"/>
  <c r="H3131" i="18"/>
  <c r="G3131" i="18"/>
  <c r="D3131" i="18"/>
  <c r="B3131" i="18"/>
  <c r="H3122" i="18"/>
  <c r="G3122" i="18"/>
  <c r="D3122" i="18"/>
  <c r="B3122" i="18"/>
  <c r="H3113" i="18"/>
  <c r="G3113" i="18"/>
  <c r="D3113" i="18"/>
  <c r="B3113" i="18"/>
  <c r="H3106" i="18"/>
  <c r="G3106" i="18"/>
  <c r="D3106" i="18"/>
  <c r="B3106" i="18"/>
  <c r="H3099" i="18"/>
  <c r="G3099" i="18"/>
  <c r="D3099" i="18"/>
  <c r="B3099" i="18"/>
  <c r="H3092" i="18"/>
  <c r="G3092" i="18"/>
  <c r="D3092" i="18"/>
  <c r="B3092" i="18"/>
  <c r="H3085" i="18"/>
  <c r="G3085" i="18"/>
  <c r="D3085" i="18"/>
  <c r="B3085" i="18"/>
  <c r="H3077" i="18"/>
  <c r="G3077" i="18"/>
  <c r="D3077" i="18"/>
  <c r="B3077" i="18"/>
  <c r="H3065" i="18"/>
  <c r="G3065" i="18"/>
  <c r="D3065" i="18"/>
  <c r="B3065" i="18"/>
  <c r="H3056" i="18"/>
  <c r="G3056" i="18"/>
  <c r="D3056" i="18"/>
  <c r="B3056" i="18"/>
  <c r="H3046" i="18"/>
  <c r="G3046" i="18"/>
  <c r="D3046" i="18"/>
  <c r="B3046" i="18"/>
  <c r="H3038" i="18"/>
  <c r="G3038" i="18"/>
  <c r="D3038" i="18"/>
  <c r="B3038" i="18"/>
  <c r="H3027" i="18"/>
  <c r="G3027" i="18"/>
  <c r="D3027" i="18"/>
  <c r="B3027" i="18"/>
  <c r="H3016" i="18"/>
  <c r="G3016" i="18"/>
  <c r="D3016" i="18"/>
  <c r="B3016" i="18"/>
  <c r="H3005" i="18"/>
  <c r="G3005" i="18"/>
  <c r="D3005" i="18"/>
  <c r="B3005" i="18"/>
  <c r="H2995" i="18"/>
  <c r="G2995" i="18"/>
  <c r="D2995" i="18"/>
  <c r="B2995" i="18"/>
  <c r="H2987" i="18"/>
  <c r="G2987" i="18"/>
  <c r="D2987" i="18"/>
  <c r="B2987" i="18"/>
  <c r="H2980" i="18"/>
  <c r="G2980" i="18"/>
  <c r="D2980" i="18"/>
  <c r="B2980" i="18"/>
  <c r="H2973" i="18"/>
  <c r="G2973" i="18"/>
  <c r="D2973" i="18"/>
  <c r="B2973" i="18"/>
  <c r="H2966" i="18"/>
  <c r="G2966" i="18"/>
  <c r="D2966" i="18"/>
  <c r="B2966" i="18"/>
  <c r="H2959" i="18"/>
  <c r="G2959" i="18"/>
  <c r="D2959" i="18"/>
  <c r="B2959" i="18"/>
  <c r="H2950" i="18"/>
  <c r="G2950" i="18"/>
  <c r="D2950" i="18"/>
  <c r="B2950" i="18"/>
  <c r="H2941" i="18"/>
  <c r="G2941" i="18"/>
  <c r="D2941" i="18"/>
  <c r="B2941" i="18"/>
  <c r="H2931" i="18"/>
  <c r="G2931" i="18"/>
  <c r="D2931" i="18"/>
  <c r="B2931" i="18"/>
  <c r="H2922" i="18"/>
  <c r="G2922" i="18"/>
  <c r="D2922" i="18"/>
  <c r="B2922" i="18"/>
  <c r="H2912" i="18"/>
  <c r="G2912" i="18"/>
  <c r="D2912" i="18"/>
  <c r="B2912" i="18"/>
  <c r="H2903" i="18"/>
  <c r="G2903" i="18"/>
  <c r="D2903" i="18"/>
  <c r="B2903" i="18"/>
  <c r="H2894" i="18"/>
  <c r="G2894" i="18"/>
  <c r="D2894" i="18"/>
  <c r="B2894" i="18"/>
  <c r="H2884" i="18"/>
  <c r="G2884" i="18"/>
  <c r="D2884" i="18"/>
  <c r="B2884" i="18"/>
  <c r="H2875" i="18"/>
  <c r="G2875" i="18"/>
  <c r="D2875" i="18"/>
  <c r="B2875" i="18"/>
  <c r="H2866" i="18"/>
  <c r="G2866" i="18"/>
  <c r="D2866" i="18"/>
  <c r="B2866" i="18"/>
  <c r="H2859" i="18"/>
  <c r="G2859" i="18"/>
  <c r="D2859" i="18"/>
  <c r="B2859" i="18"/>
  <c r="H2852" i="18"/>
  <c r="G2852" i="18"/>
  <c r="D2852" i="18"/>
  <c r="B2852" i="18"/>
  <c r="H2845" i="18"/>
  <c r="G2845" i="18"/>
  <c r="D2845" i="18"/>
  <c r="B2845" i="18"/>
  <c r="H2837" i="18"/>
  <c r="G2837" i="18"/>
  <c r="D2837" i="18"/>
  <c r="B2837" i="18"/>
  <c r="H2825" i="18"/>
  <c r="G2825" i="18"/>
  <c r="D2825" i="18"/>
  <c r="B2825" i="18"/>
  <c r="H2816" i="18"/>
  <c r="G2816" i="18"/>
  <c r="D2816" i="18"/>
  <c r="B2816" i="18"/>
  <c r="H2806" i="18"/>
  <c r="G2806" i="18"/>
  <c r="D2806" i="18"/>
  <c r="B2806" i="18"/>
  <c r="H2795" i="18"/>
  <c r="G2795" i="18"/>
  <c r="D2795" i="18"/>
  <c r="B2795" i="18"/>
  <c r="H2786" i="18"/>
  <c r="G2786" i="18"/>
  <c r="D2786" i="18"/>
  <c r="B2786" i="18"/>
  <c r="H2776" i="18"/>
  <c r="G2776" i="18"/>
  <c r="D2776" i="18"/>
  <c r="B2776" i="18"/>
  <c r="H2767" i="18"/>
  <c r="G2767" i="18"/>
  <c r="D2767" i="18"/>
  <c r="B2767" i="18"/>
  <c r="H2755" i="18"/>
  <c r="G2755" i="18"/>
  <c r="D2755" i="18"/>
  <c r="B2755" i="18"/>
  <c r="H2744" i="18"/>
  <c r="G2744" i="18"/>
  <c r="D2744" i="18"/>
  <c r="B2744" i="18"/>
  <c r="H2735" i="18"/>
  <c r="G2735" i="18"/>
  <c r="D2735" i="18"/>
  <c r="B2735" i="18"/>
  <c r="H2728" i="18"/>
  <c r="G2728" i="18"/>
  <c r="D2728" i="18"/>
  <c r="B2728" i="18"/>
  <c r="H2721" i="18"/>
  <c r="G2721" i="18"/>
  <c r="D2721" i="18"/>
  <c r="B2721" i="18"/>
  <c r="H2714" i="18"/>
  <c r="G2714" i="18"/>
  <c r="D2714" i="18"/>
  <c r="B2714" i="18"/>
  <c r="H2706" i="18"/>
  <c r="G2706" i="18"/>
  <c r="D2706" i="18"/>
  <c r="B2706" i="18"/>
  <c r="H2696" i="18"/>
  <c r="G2696" i="18"/>
  <c r="D2696" i="18"/>
  <c r="B2696" i="18"/>
  <c r="H2686" i="18"/>
  <c r="G2686" i="18"/>
  <c r="D2686" i="18"/>
  <c r="B2686" i="18"/>
  <c r="H2676" i="18"/>
  <c r="G2676" i="18"/>
  <c r="D2676" i="18"/>
  <c r="B2676" i="18"/>
  <c r="H2666" i="18"/>
  <c r="G2666" i="18"/>
  <c r="D2666" i="18"/>
  <c r="B2666" i="18"/>
  <c r="H2655" i="18"/>
  <c r="G2655" i="18"/>
  <c r="D2655" i="18"/>
  <c r="B2655" i="18"/>
  <c r="H2645" i="18"/>
  <c r="G2645" i="18"/>
  <c r="D2645" i="18"/>
  <c r="B2645" i="18"/>
  <c r="H2635" i="18"/>
  <c r="G2635" i="18"/>
  <c r="D2635" i="18"/>
  <c r="B2635" i="18"/>
  <c r="H2625" i="18"/>
  <c r="G2625" i="18"/>
  <c r="D2625" i="18"/>
  <c r="B2625" i="18"/>
  <c r="H2614" i="18"/>
  <c r="G2614" i="18"/>
  <c r="D2614" i="18"/>
  <c r="B2614" i="18"/>
  <c r="H2604" i="18"/>
  <c r="G2604" i="18"/>
  <c r="D2604" i="18"/>
  <c r="B2604" i="18"/>
  <c r="H2597" i="18"/>
  <c r="G2597" i="18"/>
  <c r="D2597" i="18"/>
  <c r="B2597" i="18"/>
  <c r="H2590" i="18"/>
  <c r="G2590" i="18"/>
  <c r="D2590" i="18"/>
  <c r="B2590" i="18"/>
  <c r="H2583" i="18"/>
  <c r="G2583" i="18"/>
  <c r="D2583" i="18"/>
  <c r="B2583" i="18"/>
  <c r="H2575" i="18"/>
  <c r="G2575" i="18"/>
  <c r="D2575" i="18"/>
  <c r="B2575" i="18"/>
  <c r="H2566" i="18"/>
  <c r="G2566" i="18"/>
  <c r="D2566" i="18"/>
  <c r="B2566" i="18"/>
  <c r="H2557" i="18"/>
  <c r="G2557" i="18"/>
  <c r="D2557" i="18"/>
  <c r="B2557" i="18"/>
  <c r="H2546" i="18"/>
  <c r="G2546" i="18"/>
  <c r="D2546" i="18"/>
  <c r="B2546" i="18"/>
  <c r="H2537" i="18"/>
  <c r="G2537" i="18"/>
  <c r="D2537" i="18"/>
  <c r="B2537" i="18"/>
  <c r="H2527" i="18"/>
  <c r="G2527" i="18"/>
  <c r="D2527" i="18"/>
  <c r="B2527" i="18"/>
  <c r="H2517" i="18"/>
  <c r="G2517" i="18"/>
  <c r="D2517" i="18"/>
  <c r="B2517" i="18"/>
  <c r="H2506" i="18"/>
  <c r="G2506" i="18"/>
  <c r="D2506" i="18"/>
  <c r="B2506" i="18"/>
  <c r="H2496" i="18"/>
  <c r="G2496" i="18"/>
  <c r="D2496" i="18"/>
  <c r="B2496" i="18"/>
  <c r="H2486" i="18"/>
  <c r="G2486" i="18"/>
  <c r="D2486" i="18"/>
  <c r="B2486" i="18"/>
  <c r="H2476" i="18"/>
  <c r="G2476" i="18"/>
  <c r="D2476" i="18"/>
  <c r="B2476" i="18"/>
  <c r="H2469" i="18"/>
  <c r="G2469" i="18"/>
  <c r="D2469" i="18"/>
  <c r="B2469" i="18"/>
  <c r="H2462" i="18"/>
  <c r="G2462" i="18"/>
  <c r="D2462" i="18"/>
  <c r="B2462" i="18"/>
  <c r="H2455" i="18"/>
  <c r="G2455" i="18"/>
  <c r="D2455" i="18"/>
  <c r="B2455" i="18"/>
  <c r="H2448" i="18"/>
  <c r="G2448" i="18"/>
  <c r="D2448" i="18"/>
  <c r="B2448" i="18"/>
  <c r="H2438" i="18"/>
  <c r="G2438" i="18"/>
  <c r="D2438" i="18"/>
  <c r="B2438" i="18"/>
  <c r="H2428" i="18"/>
  <c r="G2428" i="18"/>
  <c r="D2428" i="18"/>
  <c r="B2428" i="18"/>
  <c r="H2417" i="18"/>
  <c r="G2417" i="18"/>
  <c r="D2417" i="18"/>
  <c r="B2417" i="18"/>
  <c r="H2407" i="18"/>
  <c r="G2407" i="18"/>
  <c r="D2407" i="18"/>
  <c r="B2407" i="18"/>
  <c r="H2397" i="18"/>
  <c r="G2397" i="18"/>
  <c r="D2397" i="18"/>
  <c r="B2397" i="18"/>
  <c r="H2386" i="18"/>
  <c r="G2386" i="18"/>
  <c r="D2386" i="18"/>
  <c r="B2386" i="18"/>
  <c r="H2376" i="18"/>
  <c r="G2376" i="18"/>
  <c r="D2376" i="18"/>
  <c r="B2376" i="18"/>
  <c r="H2366" i="18"/>
  <c r="G2366" i="18"/>
  <c r="D2366" i="18"/>
  <c r="B2366" i="18"/>
  <c r="H2355" i="18"/>
  <c r="G2355" i="18"/>
  <c r="D2355" i="18"/>
  <c r="B2355" i="18"/>
  <c r="H2345" i="18"/>
  <c r="G2345" i="18"/>
  <c r="D2345" i="18"/>
  <c r="B2345" i="18"/>
  <c r="H2338" i="18"/>
  <c r="G2338" i="18"/>
  <c r="D2338" i="18"/>
  <c r="B2338" i="18"/>
  <c r="H2331" i="18"/>
  <c r="G2331" i="18"/>
  <c r="D2331" i="18"/>
  <c r="B2331" i="18"/>
  <c r="H2324" i="18"/>
  <c r="G2324" i="18"/>
  <c r="D2324" i="18"/>
  <c r="B2324" i="18"/>
  <c r="H2317" i="18"/>
  <c r="G2317" i="18"/>
  <c r="D2317" i="18"/>
  <c r="B2317" i="18"/>
  <c r="H2308" i="18"/>
  <c r="G2308" i="18"/>
  <c r="D2308" i="18"/>
  <c r="B2308" i="18"/>
  <c r="H2299" i="18"/>
  <c r="G2299" i="18"/>
  <c r="D2299" i="18"/>
  <c r="B2299" i="18"/>
  <c r="H2290" i="18"/>
  <c r="G2290" i="18"/>
  <c r="D2290" i="18"/>
  <c r="B2290" i="18"/>
  <c r="H2281" i="18"/>
  <c r="G2281" i="18"/>
  <c r="D2281" i="18"/>
  <c r="B2281" i="18"/>
  <c r="H2272" i="18"/>
  <c r="G2272" i="18"/>
  <c r="D2272" i="18"/>
  <c r="B2272" i="18"/>
  <c r="H2262" i="18"/>
  <c r="G2262" i="18"/>
  <c r="D2262" i="18"/>
  <c r="B2262" i="18"/>
  <c r="H2249" i="18"/>
  <c r="G2249" i="18"/>
  <c r="D2249" i="18"/>
  <c r="B2249" i="18"/>
  <c r="H2239" i="18"/>
  <c r="G2239" i="18"/>
  <c r="D2239" i="18"/>
  <c r="B2239" i="18"/>
  <c r="H2229" i="18"/>
  <c r="G2229" i="18"/>
  <c r="D2229" i="18"/>
  <c r="B2229" i="18"/>
  <c r="H2219" i="18"/>
  <c r="G2219" i="18"/>
  <c r="D2219" i="18"/>
  <c r="B2219" i="18"/>
  <c r="H2212" i="18"/>
  <c r="G2212" i="18"/>
  <c r="D2212" i="18"/>
  <c r="B2212" i="18"/>
  <c r="H2205" i="18"/>
  <c r="G2205" i="18"/>
  <c r="D2205" i="18"/>
  <c r="B2205" i="18"/>
  <c r="H2198" i="18"/>
  <c r="G2198" i="18"/>
  <c r="D2198" i="18"/>
  <c r="B2198" i="18"/>
  <c r="H2191" i="18"/>
  <c r="G2191" i="18"/>
  <c r="D2191" i="18"/>
  <c r="B2191" i="18"/>
  <c r="H2181" i="18"/>
  <c r="G2181" i="18"/>
  <c r="D2181" i="18"/>
  <c r="B2181" i="18"/>
  <c r="H2171" i="18"/>
  <c r="G2171" i="18"/>
  <c r="D2171" i="18"/>
  <c r="B2171" i="18"/>
  <c r="H2161" i="18"/>
  <c r="G2161" i="18"/>
  <c r="D2161" i="18"/>
  <c r="B2161" i="18"/>
  <c r="H2151" i="18"/>
  <c r="G2151" i="18"/>
  <c r="D2151" i="18"/>
  <c r="B2151" i="18"/>
  <c r="H2141" i="18"/>
  <c r="G2141" i="18"/>
  <c r="D2141" i="18"/>
  <c r="B2141" i="18"/>
  <c r="H2131" i="18"/>
  <c r="G2131" i="18"/>
  <c r="D2131" i="18"/>
  <c r="B2131" i="18"/>
  <c r="H2121" i="18"/>
  <c r="G2121" i="18"/>
  <c r="D2121" i="18"/>
  <c r="B2121" i="18"/>
  <c r="H2111" i="18"/>
  <c r="G2111" i="18"/>
  <c r="D2111" i="18"/>
  <c r="B2111" i="18"/>
  <c r="H2101" i="18"/>
  <c r="G2101" i="18"/>
  <c r="D2101" i="18"/>
  <c r="B2101" i="18"/>
  <c r="H2091" i="18"/>
  <c r="G2091" i="18"/>
  <c r="D2091" i="18"/>
  <c r="B2091" i="18"/>
  <c r="H2084" i="18"/>
  <c r="G2084" i="18"/>
  <c r="D2084" i="18"/>
  <c r="B2084" i="18"/>
  <c r="H2077" i="18"/>
  <c r="G2077" i="18"/>
  <c r="D2077" i="18"/>
  <c r="B2077" i="18"/>
  <c r="H2070" i="18"/>
  <c r="G2070" i="18"/>
  <c r="D2070" i="18"/>
  <c r="B2070" i="18"/>
  <c r="H2063" i="18"/>
  <c r="G2063" i="18"/>
  <c r="D2063" i="18"/>
  <c r="B2063" i="18"/>
  <c r="H2053" i="18"/>
  <c r="G2053" i="18"/>
  <c r="D2053" i="18"/>
  <c r="B2053" i="18"/>
  <c r="H2043" i="18"/>
  <c r="G2043" i="18"/>
  <c r="D2043" i="18"/>
  <c r="B2043" i="18"/>
  <c r="H2033" i="18"/>
  <c r="G2033" i="18"/>
  <c r="D2033" i="18"/>
  <c r="B2033" i="18"/>
  <c r="H2023" i="18"/>
  <c r="G2023" i="18"/>
  <c r="D2023" i="18"/>
  <c r="B2023" i="18"/>
  <c r="H2013" i="18"/>
  <c r="G2013" i="18"/>
  <c r="D2013" i="18"/>
  <c r="B2013" i="18"/>
  <c r="H2003" i="18"/>
  <c r="G2003" i="18"/>
  <c r="D2003" i="18"/>
  <c r="B2003" i="18"/>
  <c r="H1996" i="18"/>
  <c r="G1996" i="18"/>
  <c r="D1996" i="18"/>
  <c r="B1996" i="18"/>
  <c r="H1989" i="18"/>
  <c r="G1989" i="18"/>
  <c r="D1989" i="18"/>
  <c r="B1989" i="18"/>
  <c r="H1982" i="18"/>
  <c r="G1982" i="18"/>
  <c r="D1982" i="18"/>
  <c r="B1982" i="18"/>
  <c r="H1975" i="18"/>
  <c r="G1975" i="18"/>
  <c r="D1975" i="18"/>
  <c r="B1975" i="18"/>
  <c r="H1968" i="18"/>
  <c r="G1968" i="18"/>
  <c r="D1968" i="18"/>
  <c r="B1968" i="18"/>
  <c r="H1961" i="18"/>
  <c r="G1961" i="18"/>
  <c r="D1961" i="18"/>
  <c r="B1961" i="18"/>
  <c r="H1954" i="18"/>
  <c r="G1954" i="18"/>
  <c r="D1954" i="18"/>
  <c r="B1954" i="18"/>
  <c r="H1947" i="18"/>
  <c r="G1947" i="18"/>
  <c r="D1947" i="18"/>
  <c r="B1947" i="18"/>
  <c r="H1939" i="18"/>
  <c r="G1939" i="18"/>
  <c r="D1939" i="18"/>
  <c r="B1939" i="18"/>
  <c r="H1931" i="18"/>
  <c r="G1931" i="18"/>
  <c r="D1931" i="18"/>
  <c r="B1931" i="18"/>
  <c r="H1923" i="18"/>
  <c r="G1923" i="18"/>
  <c r="D1923" i="18"/>
  <c r="B1923" i="18"/>
  <c r="H1914" i="18"/>
  <c r="G1914" i="18"/>
  <c r="D1914" i="18"/>
  <c r="B1914" i="18"/>
  <c r="H1905" i="18"/>
  <c r="G1905" i="18"/>
  <c r="D1905" i="18"/>
  <c r="B1905" i="18"/>
  <c r="H1896" i="18"/>
  <c r="G1896" i="18"/>
  <c r="D1896" i="18"/>
  <c r="B1896" i="18"/>
  <c r="H1887" i="18"/>
  <c r="G1887" i="18"/>
  <c r="D1887" i="18"/>
  <c r="B1887" i="18"/>
  <c r="H1879" i="18"/>
  <c r="G1879" i="18"/>
  <c r="D1879" i="18"/>
  <c r="B1879" i="18"/>
  <c r="H1872" i="18"/>
  <c r="G1872" i="18"/>
  <c r="D1872" i="18"/>
  <c r="B1872" i="18"/>
  <c r="H1864" i="18"/>
  <c r="G1864" i="18"/>
  <c r="D1864" i="18"/>
  <c r="B1864" i="18"/>
  <c r="H1857" i="18"/>
  <c r="G1857" i="18"/>
  <c r="D1857" i="18"/>
  <c r="B1857" i="18"/>
  <c r="H1850" i="18"/>
  <c r="G1850" i="18"/>
  <c r="D1850" i="18"/>
  <c r="B1850" i="18"/>
  <c r="H1843" i="18"/>
  <c r="G1843" i="18"/>
  <c r="D1843" i="18"/>
  <c r="B1843" i="18"/>
  <c r="H1836" i="18"/>
  <c r="G1836" i="18"/>
  <c r="D1836" i="18"/>
  <c r="B1836" i="18"/>
  <c r="H1826" i="18"/>
  <c r="G1826" i="18"/>
  <c r="D1826" i="18"/>
  <c r="B1826" i="18"/>
  <c r="H1818" i="18"/>
  <c r="G1818" i="18"/>
  <c r="D1818" i="18"/>
  <c r="B1818" i="18"/>
  <c r="H1807" i="18"/>
  <c r="G1807" i="18"/>
  <c r="D1807" i="18"/>
  <c r="B1807" i="18"/>
  <c r="H1798" i="18"/>
  <c r="G1798" i="18"/>
  <c r="D1798" i="18"/>
  <c r="B1798" i="18"/>
  <c r="H1790" i="18"/>
  <c r="G1790" i="18"/>
  <c r="D1790" i="18"/>
  <c r="B1790" i="18"/>
  <c r="H1778" i="18"/>
  <c r="G1778" i="18"/>
  <c r="D1778" i="18"/>
  <c r="B1778" i="18"/>
  <c r="H1768" i="18"/>
  <c r="G1768" i="18"/>
  <c r="D1768" i="18"/>
  <c r="B1768" i="18"/>
  <c r="H1761" i="18"/>
  <c r="G1761" i="18"/>
  <c r="D1761" i="18"/>
  <c r="B1761" i="18"/>
  <c r="H1751" i="18"/>
  <c r="G1751" i="18"/>
  <c r="D1751" i="18"/>
  <c r="B1751" i="18"/>
  <c r="H1743" i="18"/>
  <c r="G1743" i="18"/>
  <c r="D1743" i="18"/>
  <c r="B1743" i="18"/>
  <c r="H1736" i="18"/>
  <c r="G1736" i="18"/>
  <c r="D1736" i="18"/>
  <c r="B1736" i="18"/>
  <c r="H1729" i="18"/>
  <c r="G1729" i="18"/>
  <c r="D1729" i="18"/>
  <c r="B1729" i="18"/>
  <c r="H1722" i="18"/>
  <c r="G1722" i="18"/>
  <c r="D1722" i="18"/>
  <c r="B1722" i="18"/>
  <c r="H1713" i="18"/>
  <c r="G1713" i="18"/>
  <c r="D1713" i="18"/>
  <c r="B1713" i="18"/>
  <c r="H1705" i="18"/>
  <c r="G1705" i="18"/>
  <c r="D1705" i="18"/>
  <c r="B1705" i="18"/>
  <c r="H1696" i="18"/>
  <c r="G1696" i="18"/>
  <c r="D1696" i="18"/>
  <c r="B1696" i="18"/>
  <c r="H1687" i="18"/>
  <c r="G1687" i="18"/>
  <c r="D1687" i="18"/>
  <c r="B1687" i="18"/>
  <c r="H1678" i="18"/>
  <c r="G1678" i="18"/>
  <c r="D1678" i="18"/>
  <c r="B1678" i="18"/>
  <c r="H1669" i="18"/>
  <c r="G1669" i="18"/>
  <c r="D1669" i="18"/>
  <c r="B1669" i="18"/>
  <c r="H1660" i="18"/>
  <c r="G1660" i="18"/>
  <c r="D1660" i="18"/>
  <c r="B1660" i="18"/>
  <c r="H1651" i="18"/>
  <c r="G1651" i="18"/>
  <c r="D1651" i="18"/>
  <c r="B1651" i="18"/>
  <c r="H1643" i="18"/>
  <c r="G1643" i="18"/>
  <c r="D1643" i="18"/>
  <c r="B1643" i="18"/>
  <c r="H1630" i="18"/>
  <c r="G1630" i="18"/>
  <c r="D1630" i="18"/>
  <c r="B1630" i="18"/>
  <c r="H1621" i="18"/>
  <c r="G1621" i="18"/>
  <c r="D1621" i="18"/>
  <c r="B1621" i="18"/>
  <c r="H1614" i="18"/>
  <c r="G1614" i="18"/>
  <c r="D1614" i="18"/>
  <c r="B1614" i="18"/>
  <c r="H1607" i="18"/>
  <c r="G1607" i="18"/>
  <c r="D1607" i="18"/>
  <c r="B1607" i="18"/>
  <c r="H1600" i="18"/>
  <c r="G1600" i="18"/>
  <c r="D1600" i="18"/>
  <c r="B1600" i="18"/>
  <c r="H1592" i="18"/>
  <c r="G1592" i="18"/>
  <c r="D1592" i="18"/>
  <c r="B1592" i="18"/>
  <c r="H1580" i="18"/>
  <c r="G1580" i="18"/>
  <c r="D1580" i="18"/>
  <c r="B1580" i="18"/>
  <c r="H1572" i="18"/>
  <c r="G1572" i="18"/>
  <c r="D1572" i="18"/>
  <c r="B1572" i="18"/>
  <c r="H1563" i="18"/>
  <c r="G1563" i="18"/>
  <c r="D1563" i="18"/>
  <c r="B1563" i="18"/>
  <c r="H1555" i="18"/>
  <c r="G1555" i="18"/>
  <c r="D1555" i="18"/>
  <c r="B1555" i="18"/>
  <c r="H1545" i="18"/>
  <c r="G1545" i="18"/>
  <c r="D1545" i="18"/>
  <c r="B1545" i="18"/>
  <c r="H1537" i="18"/>
  <c r="G1537" i="18"/>
  <c r="D1537" i="18"/>
  <c r="B1537" i="18"/>
  <c r="H1528" i="18"/>
  <c r="G1528" i="18"/>
  <c r="D1528" i="18"/>
  <c r="B1528" i="18"/>
  <c r="H1520" i="18"/>
  <c r="G1520" i="18"/>
  <c r="D1520" i="18"/>
  <c r="B1520" i="18"/>
  <c r="H1514" i="18"/>
  <c r="G1514" i="18"/>
  <c r="D1514" i="18"/>
  <c r="B1514" i="18"/>
  <c r="H1504" i="18"/>
  <c r="G1504" i="18"/>
  <c r="D1504" i="18"/>
  <c r="B1504" i="18"/>
  <c r="H1497" i="18"/>
  <c r="G1497" i="18"/>
  <c r="D1497" i="18"/>
  <c r="B1497" i="18"/>
  <c r="H1490" i="18"/>
  <c r="G1490" i="18"/>
  <c r="D1490" i="18"/>
  <c r="B1490" i="18"/>
  <c r="H1483" i="18"/>
  <c r="G1483" i="18"/>
  <c r="D1483" i="18"/>
  <c r="B1483" i="18"/>
  <c r="H1474" i="18"/>
  <c r="G1474" i="18"/>
  <c r="D1474" i="18"/>
  <c r="B1474" i="18"/>
  <c r="H1464" i="18"/>
  <c r="G1464" i="18"/>
  <c r="D1464" i="18"/>
  <c r="B1464" i="18"/>
  <c r="H1456" i="18"/>
  <c r="G1456" i="18"/>
  <c r="D1456" i="18"/>
  <c r="B1456" i="18"/>
  <c r="H1447" i="18"/>
  <c r="G1447" i="18"/>
  <c r="D1447" i="18"/>
  <c r="B1447" i="18"/>
  <c r="H1439" i="18"/>
  <c r="G1439" i="18"/>
  <c r="D1439" i="18"/>
  <c r="B1439" i="18"/>
  <c r="H1431" i="18"/>
  <c r="G1431" i="18"/>
  <c r="D1431" i="18"/>
  <c r="B1431" i="18"/>
  <c r="H1422" i="18"/>
  <c r="G1422" i="18"/>
  <c r="D1422" i="18"/>
  <c r="B1422" i="18"/>
  <c r="H1413" i="18"/>
  <c r="G1413" i="18"/>
  <c r="D1413" i="18"/>
  <c r="B1413" i="18"/>
  <c r="H1405" i="18"/>
  <c r="G1405" i="18"/>
  <c r="D1405" i="18"/>
  <c r="B1405" i="18"/>
  <c r="H1396" i="18"/>
  <c r="G1396" i="18"/>
  <c r="D1396" i="18"/>
  <c r="B1396" i="18"/>
  <c r="H1386" i="18"/>
  <c r="G1386" i="18"/>
  <c r="D1386" i="18"/>
  <c r="B1386" i="18"/>
  <c r="H1379" i="18"/>
  <c r="G1379" i="18"/>
  <c r="D1379" i="18"/>
  <c r="B1379" i="18"/>
  <c r="H1372" i="18"/>
  <c r="G1372" i="18"/>
  <c r="D1372" i="18"/>
  <c r="B1372" i="18"/>
  <c r="H1365" i="18"/>
  <c r="G1365" i="18"/>
  <c r="D1365" i="18"/>
  <c r="B1365" i="18"/>
  <c r="H1356" i="18"/>
  <c r="G1356" i="18"/>
  <c r="D1356" i="18"/>
  <c r="B1356" i="18"/>
  <c r="H1345" i="18"/>
  <c r="G1345" i="18"/>
  <c r="D1345" i="18"/>
  <c r="B1345" i="18"/>
  <c r="H1335" i="18"/>
  <c r="G1335" i="18"/>
  <c r="D1335" i="18"/>
  <c r="B1335" i="18"/>
  <c r="H1323" i="18"/>
  <c r="G1323" i="18"/>
  <c r="D1323" i="18"/>
  <c r="B1323" i="18"/>
  <c r="H1315" i="18"/>
  <c r="G1315" i="18"/>
  <c r="D1315" i="18"/>
  <c r="B1315" i="18"/>
  <c r="H1308" i="18"/>
  <c r="G1308" i="18"/>
  <c r="D1308" i="18"/>
  <c r="B1308" i="18"/>
  <c r="H1295" i="18"/>
  <c r="G1295" i="18"/>
  <c r="D1295" i="18"/>
  <c r="B1295" i="18"/>
  <c r="H1289" i="18"/>
  <c r="G1289" i="18"/>
  <c r="D1289" i="18"/>
  <c r="B1289" i="18"/>
  <c r="H1277" i="18"/>
  <c r="G1277" i="18"/>
  <c r="D1277" i="18"/>
  <c r="B1277" i="18"/>
  <c r="H1268" i="18"/>
  <c r="G1268" i="18"/>
  <c r="D1268" i="18"/>
  <c r="B1268" i="18"/>
  <c r="H1259" i="18"/>
  <c r="G1259" i="18"/>
  <c r="D1259" i="18"/>
  <c r="B1259" i="18"/>
  <c r="H1252" i="18"/>
  <c r="G1252" i="18"/>
  <c r="D1252" i="18"/>
  <c r="B1252" i="18"/>
  <c r="H1245" i="18"/>
  <c r="G1245" i="18"/>
  <c r="D1245" i="18"/>
  <c r="B1245" i="18"/>
  <c r="H1238" i="18"/>
  <c r="G1238" i="18"/>
  <c r="D1238" i="18"/>
  <c r="B1238" i="18"/>
  <c r="H1228" i="18"/>
  <c r="G1228" i="18"/>
  <c r="D1228" i="18"/>
  <c r="B1228" i="18"/>
  <c r="H1219" i="18"/>
  <c r="G1219" i="18"/>
  <c r="D1219" i="18"/>
  <c r="B1219" i="18"/>
  <c r="H1212" i="18"/>
  <c r="G1212" i="18"/>
  <c r="D1212" i="18"/>
  <c r="B1212" i="18"/>
  <c r="H1204" i="18"/>
  <c r="G1204" i="18"/>
  <c r="D1204" i="18"/>
  <c r="B1204" i="18"/>
  <c r="H1195" i="18"/>
  <c r="G1195" i="18"/>
  <c r="D1195" i="18"/>
  <c r="B1195" i="18"/>
  <c r="H1185" i="18"/>
  <c r="G1185" i="18"/>
  <c r="D1185" i="18"/>
  <c r="B1185" i="18"/>
  <c r="H1175" i="18"/>
  <c r="G1175" i="18"/>
  <c r="D1175" i="18"/>
  <c r="B1175" i="18"/>
  <c r="H1167" i="18"/>
  <c r="G1167" i="18"/>
  <c r="D1167" i="18"/>
  <c r="B1167" i="18"/>
  <c r="H1159" i="18"/>
  <c r="G1159" i="18"/>
  <c r="D1159" i="18"/>
  <c r="B1159" i="18"/>
  <c r="H1148" i="18"/>
  <c r="G1148" i="18"/>
  <c r="D1148" i="18"/>
  <c r="B1148" i="18"/>
  <c r="H1139" i="18"/>
  <c r="G1139" i="18"/>
  <c r="D1139" i="18"/>
  <c r="B1139" i="18"/>
  <c r="H1132" i="18"/>
  <c r="G1132" i="18"/>
  <c r="D1132" i="18"/>
  <c r="B1132" i="18"/>
  <c r="H1125" i="18"/>
  <c r="G1125" i="18"/>
  <c r="D1125" i="18"/>
  <c r="B1125" i="18"/>
  <c r="H1118" i="18"/>
  <c r="G1118" i="18"/>
  <c r="D1118" i="18"/>
  <c r="B1118" i="18"/>
  <c r="H1109" i="18"/>
  <c r="G1109" i="18"/>
  <c r="D1109" i="18"/>
  <c r="B1109" i="18"/>
  <c r="H1099" i="18"/>
  <c r="G1099" i="18"/>
  <c r="D1099" i="18"/>
  <c r="B1099" i="18"/>
  <c r="H1091" i="18"/>
  <c r="G1091" i="18"/>
  <c r="D1091" i="18"/>
  <c r="B1091" i="18"/>
  <c r="H1080" i="18"/>
  <c r="G1080" i="18"/>
  <c r="D1080" i="18"/>
  <c r="B1080" i="18"/>
  <c r="H1071" i="18"/>
  <c r="G1071" i="18"/>
  <c r="D1071" i="18"/>
  <c r="B1071" i="18"/>
  <c r="H1062" i="18"/>
  <c r="G1062" i="18"/>
  <c r="D1062" i="18"/>
  <c r="B1062" i="18"/>
  <c r="H1047" i="18"/>
  <c r="G1047" i="18"/>
  <c r="D1047" i="18"/>
  <c r="B1047" i="18"/>
  <c r="H1038" i="18"/>
  <c r="G1038" i="18"/>
  <c r="D1038" i="18"/>
  <c r="B1038" i="18"/>
  <c r="H1029" i="18"/>
  <c r="G1029" i="18"/>
  <c r="D1029" i="18"/>
  <c r="B1029" i="18"/>
  <c r="H1019" i="18"/>
  <c r="G1019" i="18"/>
  <c r="D1019" i="18"/>
  <c r="B1019" i="18"/>
  <c r="H1013" i="18"/>
  <c r="G1013" i="18"/>
  <c r="D1013" i="18"/>
  <c r="B1013" i="18"/>
  <c r="H1006" i="18"/>
  <c r="G1006" i="18"/>
  <c r="D1006" i="18"/>
  <c r="B1006" i="18"/>
  <c r="H999" i="18"/>
  <c r="G999" i="18"/>
  <c r="D999" i="18"/>
  <c r="B999" i="18"/>
  <c r="H992" i="18"/>
  <c r="G992" i="18"/>
  <c r="D992" i="18"/>
  <c r="B992" i="18"/>
  <c r="H983" i="18"/>
  <c r="G983" i="18"/>
  <c r="D983" i="18"/>
  <c r="B983" i="18"/>
  <c r="H974" i="18"/>
  <c r="G974" i="18"/>
  <c r="D974" i="18"/>
  <c r="B974" i="18"/>
  <c r="H965" i="18"/>
  <c r="G965" i="18"/>
  <c r="D965" i="18"/>
  <c r="B965" i="18"/>
  <c r="H949" i="18"/>
  <c r="G949" i="18"/>
  <c r="D949" i="18"/>
  <c r="B949" i="18"/>
  <c r="H942" i="18"/>
  <c r="G942" i="18"/>
  <c r="D942" i="18"/>
  <c r="B942" i="18"/>
  <c r="H933" i="18"/>
  <c r="G933" i="18"/>
  <c r="D933" i="18"/>
  <c r="B933" i="18"/>
  <c r="H924" i="18"/>
  <c r="G924" i="18"/>
  <c r="D924" i="18"/>
  <c r="B924" i="18"/>
  <c r="H915" i="18"/>
  <c r="G915" i="18"/>
  <c r="D915" i="18"/>
  <c r="B915" i="18"/>
  <c r="H906" i="18"/>
  <c r="G906" i="18"/>
  <c r="D906" i="18"/>
  <c r="B906" i="18"/>
  <c r="H899" i="18"/>
  <c r="G899" i="18"/>
  <c r="D899" i="18"/>
  <c r="B899" i="18"/>
  <c r="H892" i="18"/>
  <c r="G892" i="18"/>
  <c r="D892" i="18"/>
  <c r="B892" i="18"/>
  <c r="H885" i="18"/>
  <c r="G885" i="18"/>
  <c r="D885" i="18"/>
  <c r="B885" i="18"/>
  <c r="H878" i="18"/>
  <c r="G878" i="18"/>
  <c r="D878" i="18"/>
  <c r="B878" i="18"/>
  <c r="H870" i="18"/>
  <c r="G870" i="18"/>
  <c r="D870" i="18"/>
  <c r="B870" i="18"/>
  <c r="H863" i="18"/>
  <c r="G863" i="18"/>
  <c r="D863" i="18"/>
  <c r="B863" i="18"/>
  <c r="H857" i="18"/>
  <c r="G857" i="18"/>
  <c r="D857" i="18"/>
  <c r="B857" i="18"/>
  <c r="H846" i="18"/>
  <c r="G846" i="18"/>
  <c r="D846" i="18"/>
  <c r="B846" i="18"/>
  <c r="H838" i="18"/>
  <c r="G838" i="18"/>
  <c r="D838" i="18"/>
  <c r="B838" i="18"/>
  <c r="H830" i="18"/>
  <c r="G830" i="18"/>
  <c r="D830" i="18"/>
  <c r="B830" i="18"/>
  <c r="H822" i="18"/>
  <c r="G822" i="18"/>
  <c r="D822" i="18"/>
  <c r="B822" i="18"/>
  <c r="H814" i="18"/>
  <c r="G814" i="18"/>
  <c r="D814" i="18"/>
  <c r="B814" i="18"/>
  <c r="H807" i="18"/>
  <c r="G807" i="18"/>
  <c r="D807" i="18"/>
  <c r="B807" i="18"/>
  <c r="H799" i="18"/>
  <c r="G799" i="18"/>
  <c r="D799" i="18"/>
  <c r="B799" i="18"/>
  <c r="H793" i="18"/>
  <c r="G793" i="18"/>
  <c r="D793" i="18"/>
  <c r="B793" i="18"/>
  <c r="H786" i="18"/>
  <c r="G786" i="18"/>
  <c r="D786" i="18"/>
  <c r="B786" i="18"/>
  <c r="H779" i="18"/>
  <c r="G779" i="18"/>
  <c r="D779" i="18"/>
  <c r="B779" i="18"/>
  <c r="H772" i="18"/>
  <c r="G772" i="18"/>
  <c r="D772" i="18"/>
  <c r="B772" i="18"/>
  <c r="H762" i="18"/>
  <c r="G762" i="18"/>
  <c r="D762" i="18"/>
  <c r="B762" i="18"/>
  <c r="H756" i="18"/>
  <c r="G756" i="18"/>
  <c r="D756" i="18"/>
  <c r="B756" i="18"/>
  <c r="H743" i="18"/>
  <c r="G743" i="18"/>
  <c r="D743" i="18"/>
  <c r="B743" i="18"/>
  <c r="H734" i="18"/>
  <c r="G734" i="18"/>
  <c r="D734" i="18"/>
  <c r="B734" i="18"/>
  <c r="H725" i="18"/>
  <c r="G725" i="18"/>
  <c r="D725" i="18"/>
  <c r="B725" i="18"/>
  <c r="H717" i="18"/>
  <c r="G717" i="18"/>
  <c r="D717" i="18"/>
  <c r="B717" i="18"/>
  <c r="H707" i="18"/>
  <c r="G707" i="18"/>
  <c r="D707" i="18"/>
  <c r="B707" i="18"/>
  <c r="H696" i="18"/>
  <c r="G696" i="18"/>
  <c r="D696" i="18"/>
  <c r="B696" i="18"/>
  <c r="H686" i="18"/>
  <c r="G686" i="18"/>
  <c r="D686" i="18"/>
  <c r="B686" i="18"/>
  <c r="H677" i="18"/>
  <c r="G677" i="18"/>
  <c r="D677" i="18"/>
  <c r="B677" i="18"/>
  <c r="H672" i="18"/>
  <c r="G672" i="18"/>
  <c r="D672" i="18"/>
  <c r="B672" i="18"/>
  <c r="H665" i="18"/>
  <c r="G665" i="18"/>
  <c r="D665" i="18"/>
  <c r="B665" i="18"/>
  <c r="H658" i="18"/>
  <c r="G658" i="18"/>
  <c r="D658" i="18"/>
  <c r="B658" i="18"/>
  <c r="H651" i="18"/>
  <c r="G651" i="18"/>
  <c r="D651" i="18"/>
  <c r="B651" i="18"/>
  <c r="H640" i="18"/>
  <c r="G640" i="18"/>
  <c r="D640" i="18"/>
  <c r="B640" i="18"/>
  <c r="H630" i="18"/>
  <c r="G630" i="18"/>
  <c r="D630" i="18"/>
  <c r="B630" i="18"/>
  <c r="H624" i="18"/>
  <c r="G624" i="18"/>
  <c r="D624" i="18"/>
  <c r="B624" i="18"/>
  <c r="H615" i="18"/>
  <c r="G615" i="18"/>
  <c r="D615" i="18"/>
  <c r="B615" i="18"/>
  <c r="H608" i="18"/>
  <c r="G608" i="18"/>
  <c r="D608" i="18"/>
  <c r="B608" i="18"/>
  <c r="H601" i="18"/>
  <c r="G601" i="18"/>
  <c r="D601" i="18"/>
  <c r="B601" i="18"/>
  <c r="H593" i="18"/>
  <c r="G593" i="18"/>
  <c r="D593" i="18"/>
  <c r="B593" i="18"/>
  <c r="H583" i="18"/>
  <c r="G583" i="18"/>
  <c r="D583" i="18"/>
  <c r="B583" i="18"/>
  <c r="H576" i="18"/>
  <c r="G576" i="18"/>
  <c r="D576" i="18"/>
  <c r="B576" i="18"/>
  <c r="H568" i="18"/>
  <c r="G568" i="18"/>
  <c r="D568" i="18"/>
  <c r="B568" i="18"/>
  <c r="H563" i="18"/>
  <c r="G563" i="18"/>
  <c r="D563" i="18"/>
  <c r="B563" i="18"/>
  <c r="H556" i="18"/>
  <c r="G556" i="18"/>
  <c r="D556" i="18"/>
  <c r="B556" i="18"/>
  <c r="H549" i="18"/>
  <c r="G549" i="18"/>
  <c r="D549" i="18"/>
  <c r="B549" i="18"/>
  <c r="H542" i="18"/>
  <c r="G542" i="18"/>
  <c r="D542" i="18"/>
  <c r="B542" i="18"/>
  <c r="H530" i="18"/>
  <c r="G530" i="18"/>
  <c r="D530" i="18"/>
  <c r="B530" i="18"/>
  <c r="H521" i="18"/>
  <c r="G521" i="18"/>
  <c r="D521" i="18"/>
  <c r="B521" i="18"/>
  <c r="H514" i="18"/>
  <c r="G514" i="18"/>
  <c r="D514" i="18"/>
  <c r="B514" i="18"/>
  <c r="H504" i="18"/>
  <c r="G504" i="18"/>
  <c r="D504" i="18"/>
  <c r="B504" i="18"/>
  <c r="H494" i="18"/>
  <c r="G494" i="18"/>
  <c r="D494" i="18"/>
  <c r="B494" i="18"/>
  <c r="H486" i="18"/>
  <c r="G486" i="18"/>
  <c r="D486" i="18"/>
  <c r="B486" i="18"/>
  <c r="H479" i="18"/>
  <c r="G479" i="18"/>
  <c r="D479" i="18"/>
  <c r="B479" i="18"/>
  <c r="H471" i="18"/>
  <c r="G471" i="18"/>
  <c r="D471" i="18"/>
  <c r="B471" i="18"/>
  <c r="H463" i="18"/>
  <c r="G463" i="18"/>
  <c r="D463" i="18"/>
  <c r="B463" i="18"/>
  <c r="H455" i="18"/>
  <c r="G455" i="18"/>
  <c r="D455" i="18"/>
  <c r="B455" i="18"/>
  <c r="H450" i="18"/>
  <c r="G450" i="18"/>
  <c r="D450" i="18"/>
  <c r="B450" i="18"/>
  <c r="H443" i="18"/>
  <c r="G443" i="18"/>
  <c r="D443" i="18"/>
  <c r="B443" i="18"/>
  <c r="H436" i="18"/>
  <c r="G436" i="18"/>
  <c r="D436" i="18"/>
  <c r="B436" i="18"/>
  <c r="H429" i="18"/>
  <c r="G429" i="18"/>
  <c r="D429" i="18"/>
  <c r="B429" i="18"/>
  <c r="H419" i="18"/>
  <c r="G419" i="18"/>
  <c r="D419" i="18"/>
  <c r="B419" i="18"/>
  <c r="H411" i="18"/>
  <c r="G411" i="18"/>
  <c r="D411" i="18"/>
  <c r="B411" i="18"/>
  <c r="H406" i="18"/>
  <c r="G406" i="18"/>
  <c r="D406" i="18"/>
  <c r="B406" i="18"/>
  <c r="H398" i="18"/>
  <c r="G398" i="18"/>
  <c r="D398" i="18"/>
  <c r="B398" i="18"/>
  <c r="H389" i="18"/>
  <c r="G389" i="18"/>
  <c r="D389" i="18"/>
  <c r="B389" i="18"/>
  <c r="H382" i="18"/>
  <c r="G382" i="18"/>
  <c r="D382" i="18"/>
  <c r="B382" i="18"/>
  <c r="H377" i="18"/>
  <c r="G377" i="18"/>
  <c r="D377" i="18"/>
  <c r="B377" i="18"/>
  <c r="H370" i="18"/>
  <c r="G370" i="18"/>
  <c r="D370" i="18"/>
  <c r="B370" i="18"/>
  <c r="H363" i="18"/>
  <c r="G363" i="18"/>
  <c r="D363" i="18"/>
  <c r="B363" i="18"/>
  <c r="H356" i="18"/>
  <c r="G356" i="18"/>
  <c r="D356" i="18"/>
  <c r="B356" i="18"/>
  <c r="H350" i="18"/>
  <c r="G350" i="18"/>
  <c r="D350" i="18"/>
  <c r="B350" i="18"/>
  <c r="H343" i="18"/>
  <c r="G343" i="18"/>
  <c r="D343" i="18"/>
  <c r="B343" i="18"/>
  <c r="H336" i="18"/>
  <c r="G336" i="18"/>
  <c r="D336" i="18"/>
  <c r="B336" i="18"/>
  <c r="H329" i="18"/>
  <c r="G329" i="18"/>
  <c r="D329" i="18"/>
  <c r="B329" i="18"/>
  <c r="H319" i="18"/>
  <c r="G319" i="18"/>
  <c r="D319" i="18"/>
  <c r="B319" i="18"/>
  <c r="H310" i="18"/>
  <c r="G310" i="18"/>
  <c r="D310" i="18"/>
  <c r="B310" i="18"/>
  <c r="H302" i="18"/>
  <c r="G302" i="18"/>
  <c r="D302" i="18"/>
  <c r="B302" i="18"/>
  <c r="H294" i="18"/>
  <c r="G294" i="18"/>
  <c r="D294" i="18"/>
  <c r="B294" i="18"/>
  <c r="H286" i="18"/>
  <c r="G286" i="18"/>
  <c r="D286" i="18"/>
  <c r="B286" i="18"/>
  <c r="H278" i="18"/>
  <c r="G278" i="18"/>
  <c r="D278" i="18"/>
  <c r="B278" i="18"/>
  <c r="H270" i="18"/>
  <c r="G270" i="18"/>
  <c r="D270" i="18"/>
  <c r="B270" i="18"/>
  <c r="H262" i="18"/>
  <c r="G262" i="18"/>
  <c r="D262" i="18"/>
  <c r="B262" i="18"/>
  <c r="H254" i="18"/>
  <c r="G254" i="18"/>
  <c r="D254" i="18"/>
  <c r="B254" i="18"/>
  <c r="H246" i="18"/>
  <c r="G246" i="18"/>
  <c r="D246" i="18"/>
  <c r="B246" i="18"/>
  <c r="H241" i="18"/>
  <c r="G241" i="18"/>
  <c r="D241" i="18"/>
  <c r="B241" i="18"/>
  <c r="H234" i="18"/>
  <c r="G234" i="18"/>
  <c r="D234" i="18"/>
  <c r="B234" i="18"/>
  <c r="H227" i="18"/>
  <c r="G227" i="18"/>
  <c r="D227" i="18"/>
  <c r="B227" i="18"/>
  <c r="H220" i="18"/>
  <c r="G220" i="18"/>
  <c r="D220" i="18"/>
  <c r="B220" i="18"/>
  <c r="H212" i="18"/>
  <c r="G212" i="18"/>
  <c r="D212" i="18"/>
  <c r="B212" i="18"/>
  <c r="H205" i="18"/>
  <c r="G205" i="18"/>
  <c r="D205" i="18"/>
  <c r="B205" i="18"/>
  <c r="H198" i="18"/>
  <c r="G198" i="18"/>
  <c r="D198" i="18"/>
  <c r="B198" i="18"/>
  <c r="H191" i="18"/>
  <c r="G191" i="18"/>
  <c r="D191" i="18"/>
  <c r="B191" i="18"/>
  <c r="H182" i="18"/>
  <c r="G182" i="18"/>
  <c r="D182" i="18"/>
  <c r="B182" i="18"/>
  <c r="H175" i="18"/>
  <c r="G175" i="18"/>
  <c r="D175" i="18"/>
  <c r="B175" i="18"/>
  <c r="H169" i="18"/>
  <c r="G169" i="18"/>
  <c r="D169" i="18"/>
  <c r="B169" i="18"/>
  <c r="H162" i="18"/>
  <c r="G162" i="18"/>
  <c r="D162" i="18"/>
  <c r="B162" i="18"/>
  <c r="H155" i="18"/>
  <c r="G155" i="18"/>
  <c r="D155" i="18"/>
  <c r="B155" i="18"/>
  <c r="H147" i="18"/>
  <c r="G147" i="18"/>
  <c r="D147" i="18"/>
  <c r="B147" i="18"/>
  <c r="H141" i="18"/>
  <c r="G141" i="18"/>
  <c r="D141" i="18"/>
  <c r="B141" i="18"/>
  <c r="H134" i="18"/>
  <c r="G134" i="18"/>
  <c r="D134" i="18"/>
  <c r="B134" i="18"/>
  <c r="H127" i="18"/>
  <c r="G127" i="18"/>
  <c r="D127" i="18"/>
  <c r="B127" i="18"/>
  <c r="H120" i="18"/>
  <c r="G120" i="18"/>
  <c r="D120" i="18"/>
  <c r="B120" i="18"/>
  <c r="H112" i="18"/>
  <c r="G112" i="18"/>
  <c r="D112" i="18"/>
  <c r="B112" i="18"/>
  <c r="H104" i="18"/>
  <c r="G104" i="18"/>
  <c r="D104" i="18"/>
  <c r="B104" i="18"/>
  <c r="H97" i="18"/>
  <c r="G97" i="18"/>
  <c r="D97" i="18"/>
  <c r="B97" i="18"/>
  <c r="H90" i="18"/>
  <c r="G90" i="18"/>
  <c r="D90" i="18"/>
  <c r="B90" i="18"/>
  <c r="H83" i="18"/>
  <c r="G83" i="18"/>
  <c r="D83" i="18"/>
  <c r="B83" i="18"/>
  <c r="H76" i="18"/>
  <c r="G76" i="18"/>
  <c r="D76" i="18"/>
  <c r="B76" i="18"/>
  <c r="H69" i="18"/>
  <c r="G69" i="18"/>
  <c r="D69" i="18"/>
  <c r="B69" i="18"/>
  <c r="H62" i="18"/>
  <c r="G62" i="18"/>
  <c r="D62" i="18"/>
  <c r="B62" i="18"/>
  <c r="H55" i="18"/>
  <c r="G55" i="18"/>
  <c r="D55" i="18"/>
  <c r="B55" i="18"/>
  <c r="H48" i="18"/>
  <c r="G48" i="18"/>
  <c r="D48" i="18"/>
  <c r="B48" i="18"/>
  <c r="H42" i="18"/>
  <c r="G42" i="18"/>
  <c r="D42" i="18"/>
  <c r="B42" i="18"/>
  <c r="H35" i="18"/>
  <c r="G35" i="18"/>
  <c r="D35" i="18"/>
  <c r="B35" i="18"/>
  <c r="H28" i="18"/>
  <c r="G28" i="18"/>
  <c r="D28" i="18"/>
  <c r="B28" i="18"/>
  <c r="H21" i="18"/>
  <c r="G21" i="18"/>
  <c r="D21" i="18"/>
  <c r="B21" i="18"/>
  <c r="H14" i="18"/>
  <c r="G14" i="18"/>
  <c r="D14" i="18"/>
  <c r="B14" i="18"/>
  <c r="H7" i="18"/>
  <c r="G7" i="18"/>
  <c r="D7" i="18"/>
  <c r="B7" i="18"/>
  <c r="H5878" i="18"/>
  <c r="G5878" i="18"/>
  <c r="D5878" i="18"/>
  <c r="B5878" i="18"/>
  <c r="H5871" i="18"/>
  <c r="G5871" i="18"/>
  <c r="D5871" i="18"/>
  <c r="B5871" i="18"/>
  <c r="H5864" i="18"/>
  <c r="G5864" i="18"/>
  <c r="D5864" i="18"/>
  <c r="B5864" i="18"/>
  <c r="H5857" i="18"/>
  <c r="G5857" i="18"/>
  <c r="D5857" i="18"/>
  <c r="B5857" i="18"/>
  <c r="H5850" i="18"/>
  <c r="G5850" i="18"/>
  <c r="D5850" i="18"/>
  <c r="B5850" i="18"/>
  <c r="H5843" i="18"/>
  <c r="G5843" i="18"/>
  <c r="D5843" i="18"/>
  <c r="B5843" i="18"/>
  <c r="H5836" i="18"/>
  <c r="G5836" i="18"/>
  <c r="D5836" i="18"/>
  <c r="B5836" i="18"/>
  <c r="H5829" i="18"/>
  <c r="G5829" i="18"/>
  <c r="D5829" i="18"/>
  <c r="B5829" i="18"/>
  <c r="H5822" i="18"/>
  <c r="G5822" i="18"/>
  <c r="D5822" i="18"/>
  <c r="B5822" i="18"/>
  <c r="H5815" i="18"/>
  <c r="G5815" i="18"/>
  <c r="D5815" i="18"/>
  <c r="B5815" i="18"/>
  <c r="H5808" i="18"/>
  <c r="G5808" i="18"/>
  <c r="D5808" i="18"/>
  <c r="B5808" i="18"/>
  <c r="H5801" i="18"/>
  <c r="G5801" i="18"/>
  <c r="D5801" i="18"/>
  <c r="B5801" i="18"/>
  <c r="H5794" i="18"/>
  <c r="G5794" i="18"/>
  <c r="D5794" i="18"/>
  <c r="B5794" i="18"/>
  <c r="H5787" i="18"/>
  <c r="G5787" i="18"/>
  <c r="D5787" i="18"/>
  <c r="B5787" i="18"/>
  <c r="H5780" i="18"/>
  <c r="G5780" i="18"/>
  <c r="D5780" i="18"/>
  <c r="B5780" i="18"/>
  <c r="H5773" i="18"/>
  <c r="G5773" i="18"/>
  <c r="D5773" i="18"/>
  <c r="B5773" i="18"/>
  <c r="H5766" i="18"/>
  <c r="G5766" i="18"/>
  <c r="D5766" i="18"/>
  <c r="B5766" i="18"/>
  <c r="H5759" i="18"/>
  <c r="G5759" i="18"/>
  <c r="D5759" i="18"/>
  <c r="B5759" i="18"/>
  <c r="H5752" i="18"/>
  <c r="G5752" i="18"/>
  <c r="D5752" i="18"/>
  <c r="B5752" i="18"/>
  <c r="H5745" i="18"/>
  <c r="G5745" i="18"/>
  <c r="D5745" i="18"/>
  <c r="B5745" i="18"/>
  <c r="H5738" i="18"/>
  <c r="G5738" i="18"/>
  <c r="D5738" i="18"/>
  <c r="B5738" i="18"/>
  <c r="H5731" i="18"/>
  <c r="G5731" i="18"/>
  <c r="D5731" i="18"/>
  <c r="B5731" i="18"/>
  <c r="H5724" i="18"/>
  <c r="G5724" i="18"/>
  <c r="D5724" i="18"/>
  <c r="B5724" i="18"/>
  <c r="H5717" i="18"/>
  <c r="G5717" i="18"/>
  <c r="D5717" i="18"/>
  <c r="B5717" i="18"/>
  <c r="H5710" i="18"/>
  <c r="G5710" i="18"/>
  <c r="D5710" i="18"/>
  <c r="B5710" i="18"/>
  <c r="H5703" i="18"/>
  <c r="G5703" i="18"/>
  <c r="D5703" i="18"/>
  <c r="B5703" i="18"/>
  <c r="H5696" i="18"/>
  <c r="G5696" i="18"/>
  <c r="D5696" i="18"/>
  <c r="B5696" i="18"/>
  <c r="H5689" i="18"/>
  <c r="G5689" i="18"/>
  <c r="D5689" i="18"/>
  <c r="B5689" i="18"/>
  <c r="H5682" i="18"/>
  <c r="G5682" i="18"/>
  <c r="D5682" i="18"/>
  <c r="B5682" i="18"/>
  <c r="H5675" i="18"/>
  <c r="G5675" i="18"/>
  <c r="D5675" i="18"/>
  <c r="B5675" i="18"/>
  <c r="H5668" i="18"/>
  <c r="G5668" i="18"/>
  <c r="D5668" i="18"/>
  <c r="B5668" i="18"/>
  <c r="H5661" i="18"/>
  <c r="G5661" i="18"/>
  <c r="D5661" i="18"/>
  <c r="B5661" i="18"/>
  <c r="H5654" i="18"/>
  <c r="G5654" i="18"/>
  <c r="D5654" i="18"/>
  <c r="B5654" i="18"/>
  <c r="H5647" i="18"/>
  <c r="G5647" i="18"/>
  <c r="D5647" i="18"/>
  <c r="B5647" i="18"/>
  <c r="H5640" i="18"/>
  <c r="G5640" i="18"/>
  <c r="D5640" i="18"/>
  <c r="B5640" i="18"/>
  <c r="H5633" i="18"/>
  <c r="G5633" i="18"/>
  <c r="D5633" i="18"/>
  <c r="B5633" i="18"/>
  <c r="H5626" i="18"/>
  <c r="G5626" i="18"/>
  <c r="D5626" i="18"/>
  <c r="B5626" i="18"/>
  <c r="H5619" i="18"/>
  <c r="G5619" i="18"/>
  <c r="D5619" i="18"/>
  <c r="B5619" i="18"/>
  <c r="H5613" i="18"/>
  <c r="G5613" i="18"/>
  <c r="D5613" i="18"/>
  <c r="B5613" i="18"/>
  <c r="H5606" i="18"/>
  <c r="G5606" i="18"/>
  <c r="D5606" i="18"/>
  <c r="B5606" i="18"/>
  <c r="H5599" i="18"/>
  <c r="G5599" i="18"/>
  <c r="D5599" i="18"/>
  <c r="B5599" i="18"/>
  <c r="H5592" i="18"/>
  <c r="G5592" i="18"/>
  <c r="D5592" i="18"/>
  <c r="B5592" i="18"/>
  <c r="H5585" i="18"/>
  <c r="G5585" i="18"/>
  <c r="D5585" i="18"/>
  <c r="B5585" i="18"/>
  <c r="H5578" i="18"/>
  <c r="G5578" i="18"/>
  <c r="D5578" i="18"/>
  <c r="B5578" i="18"/>
  <c r="H5571" i="18"/>
  <c r="G5571" i="18"/>
  <c r="D5571" i="18"/>
  <c r="B5571" i="18"/>
  <c r="H5564" i="18"/>
  <c r="G5564" i="18"/>
  <c r="D5564" i="18"/>
  <c r="B5564" i="18"/>
  <c r="H5557" i="18"/>
  <c r="G5557" i="18"/>
  <c r="D5557" i="18"/>
  <c r="B5557" i="18"/>
  <c r="H5550" i="18"/>
  <c r="G5550" i="18"/>
  <c r="D5550" i="18"/>
  <c r="B5550" i="18"/>
  <c r="H5543" i="18"/>
  <c r="G5543" i="18"/>
  <c r="D5543" i="18"/>
  <c r="B5543" i="18"/>
  <c r="H5536" i="18"/>
  <c r="G5536" i="18"/>
  <c r="D5536" i="18"/>
  <c r="B5536" i="18"/>
  <c r="H5529" i="18"/>
  <c r="G5529" i="18"/>
  <c r="D5529" i="18"/>
  <c r="B5529" i="18"/>
  <c r="H5522" i="18"/>
  <c r="G5522" i="18"/>
  <c r="D5522" i="18"/>
  <c r="B5522" i="18"/>
  <c r="H5515" i="18"/>
  <c r="G5515" i="18"/>
  <c r="D5515" i="18"/>
  <c r="B5515" i="18"/>
  <c r="H5508" i="18"/>
  <c r="G5508" i="18"/>
  <c r="D5508" i="18"/>
  <c r="B5508" i="18"/>
  <c r="H5501" i="18"/>
  <c r="G5501" i="18"/>
  <c r="D5501" i="18"/>
  <c r="B5501" i="18"/>
  <c r="H5494" i="18"/>
  <c r="G5494" i="18"/>
  <c r="D5494" i="18"/>
  <c r="B5494" i="18"/>
  <c r="H5487" i="18"/>
  <c r="G5487" i="18"/>
  <c r="D5487" i="18"/>
  <c r="B5487" i="18"/>
  <c r="H5480" i="18"/>
  <c r="G5480" i="18"/>
  <c r="D5480" i="18"/>
  <c r="B5480" i="18"/>
  <c r="H5473" i="18"/>
  <c r="G5473" i="18"/>
  <c r="D5473" i="18"/>
  <c r="B5473" i="18"/>
  <c r="H5466" i="18"/>
  <c r="G5466" i="18"/>
  <c r="D5466" i="18"/>
  <c r="B5466" i="18"/>
  <c r="H5459" i="18"/>
  <c r="G5459" i="18"/>
  <c r="D5459" i="18"/>
  <c r="B5459" i="18"/>
  <c r="H5452" i="18"/>
  <c r="G5452" i="18"/>
  <c r="D5452" i="18"/>
  <c r="B5452" i="18"/>
  <c r="H5445" i="18"/>
  <c r="G5445" i="18"/>
  <c r="D5445" i="18"/>
  <c r="B5445" i="18"/>
  <c r="H5438" i="18"/>
  <c r="G5438" i="18"/>
  <c r="D5438" i="18"/>
  <c r="B5438" i="18"/>
  <c r="H5431" i="18"/>
  <c r="G5431" i="18"/>
  <c r="D5431" i="18"/>
  <c r="B5431" i="18"/>
  <c r="H5424" i="18"/>
  <c r="G5424" i="18"/>
  <c r="D5424" i="18"/>
  <c r="B5424" i="18"/>
  <c r="H5417" i="18"/>
  <c r="G5417" i="18"/>
  <c r="D5417" i="18"/>
  <c r="B5417" i="18"/>
  <c r="H5410" i="18"/>
  <c r="G5410" i="18"/>
  <c r="D5410" i="18"/>
  <c r="B5410" i="18"/>
  <c r="H5403" i="18"/>
  <c r="G5403" i="18"/>
  <c r="D5403" i="18"/>
  <c r="B5403" i="18"/>
  <c r="H5396" i="18"/>
  <c r="G5396" i="18"/>
  <c r="D5396" i="18"/>
  <c r="B5396" i="18"/>
  <c r="H5389" i="18"/>
  <c r="G5389" i="18"/>
  <c r="D5389" i="18"/>
  <c r="B5389" i="18"/>
  <c r="H5382" i="18"/>
  <c r="G5382" i="18"/>
  <c r="D5382" i="18"/>
  <c r="B5382" i="18"/>
  <c r="H5375" i="18"/>
  <c r="G5375" i="18"/>
  <c r="D5375" i="18"/>
  <c r="B5375" i="18"/>
  <c r="H5368" i="18"/>
  <c r="G5368" i="18"/>
  <c r="D5368" i="18"/>
  <c r="B5368" i="18"/>
  <c r="H5361" i="18"/>
  <c r="G5361" i="18"/>
  <c r="D5361" i="18"/>
  <c r="B5361" i="18"/>
  <c r="H5353" i="18"/>
  <c r="G5353" i="18"/>
  <c r="D5353" i="18"/>
  <c r="B5353" i="18"/>
  <c r="H5346" i="18"/>
  <c r="G5346" i="18"/>
  <c r="D5346" i="18"/>
  <c r="B5346" i="18"/>
  <c r="H5339" i="18"/>
  <c r="G5339" i="18"/>
  <c r="D5339" i="18"/>
  <c r="B5339" i="18"/>
  <c r="H5332" i="18"/>
  <c r="G5332" i="18"/>
  <c r="D5332" i="18"/>
  <c r="B5332" i="18"/>
  <c r="H5325" i="18"/>
  <c r="G5325" i="18"/>
  <c r="D5325" i="18"/>
  <c r="B5325" i="18"/>
  <c r="H5318" i="18"/>
  <c r="G5318" i="18"/>
  <c r="D5318" i="18"/>
  <c r="B5318" i="18"/>
  <c r="H5311" i="18"/>
  <c r="G5311" i="18"/>
  <c r="D5311" i="18"/>
  <c r="B5311" i="18"/>
  <c r="H5304" i="18"/>
  <c r="G5304" i="18"/>
  <c r="D5304" i="18"/>
  <c r="B5304" i="18"/>
  <c r="H5297" i="18"/>
  <c r="G5297" i="18"/>
  <c r="D5297" i="18"/>
  <c r="B5297" i="18"/>
  <c r="H5289" i="18"/>
  <c r="G5289" i="18"/>
  <c r="D5289" i="18"/>
  <c r="B5289" i="18"/>
  <c r="H5280" i="18"/>
  <c r="G5280" i="18"/>
  <c r="D5280" i="18"/>
  <c r="B5280" i="18"/>
  <c r="H5271" i="18"/>
  <c r="G5271" i="18"/>
  <c r="D5271" i="18"/>
  <c r="B5271" i="18"/>
  <c r="H5262" i="18"/>
  <c r="G5262" i="18"/>
  <c r="D5262" i="18"/>
  <c r="B5262" i="18"/>
  <c r="H5253" i="18"/>
  <c r="G5253" i="18"/>
  <c r="D5253" i="18"/>
  <c r="B5253" i="18"/>
  <c r="H5245" i="18"/>
  <c r="G5245" i="18"/>
  <c r="D5245" i="18"/>
  <c r="B5245" i="18"/>
  <c r="H5237" i="18"/>
  <c r="G5237" i="18"/>
  <c r="D5237" i="18"/>
  <c r="B5237" i="18"/>
  <c r="H5229" i="18"/>
  <c r="G5229" i="18"/>
  <c r="D5229" i="18"/>
  <c r="B5229" i="18"/>
  <c r="H5220" i="18"/>
  <c r="G5220" i="18"/>
  <c r="D5220" i="18"/>
  <c r="B5220" i="18"/>
  <c r="H5212" i="18"/>
  <c r="G5212" i="18"/>
  <c r="D5212" i="18"/>
  <c r="B5212" i="18"/>
  <c r="H5204" i="18"/>
  <c r="G5204" i="18"/>
  <c r="D5204" i="18"/>
  <c r="B5204" i="18"/>
  <c r="H5197" i="18"/>
  <c r="G5197" i="18"/>
  <c r="D5197" i="18"/>
  <c r="B5197" i="18"/>
  <c r="H5190" i="18"/>
  <c r="G5190" i="18"/>
  <c r="D5190" i="18"/>
  <c r="B5190" i="18"/>
  <c r="H5183" i="18"/>
  <c r="G5183" i="18"/>
  <c r="D5183" i="18"/>
  <c r="B5183" i="18"/>
  <c r="H5176" i="18"/>
  <c r="G5176" i="18"/>
  <c r="D5176" i="18"/>
  <c r="B5176" i="18"/>
  <c r="H5168" i="18"/>
  <c r="G5168" i="18"/>
  <c r="D5168" i="18"/>
  <c r="B5168" i="18"/>
  <c r="H5160" i="18"/>
  <c r="G5160" i="18"/>
  <c r="D5160" i="18"/>
  <c r="B5160" i="18"/>
  <c r="H5152" i="18"/>
  <c r="G5152" i="18"/>
  <c r="D5152" i="18"/>
  <c r="B5152" i="18"/>
  <c r="H5143" i="18"/>
  <c r="G5143" i="18"/>
  <c r="D5143" i="18"/>
  <c r="B5143" i="18"/>
  <c r="H5135" i="18"/>
  <c r="G5135" i="18"/>
  <c r="D5135" i="18"/>
  <c r="B5135" i="18"/>
  <c r="H5127" i="18"/>
  <c r="G5127" i="18"/>
  <c r="D5127" i="18"/>
  <c r="B5127" i="18"/>
  <c r="H5119" i="18"/>
  <c r="G5119" i="18"/>
  <c r="D5119" i="18"/>
  <c r="B5119" i="18"/>
  <c r="H5110" i="18"/>
  <c r="G5110" i="18"/>
  <c r="D5110" i="18"/>
  <c r="B5110" i="18"/>
  <c r="H5102" i="18"/>
  <c r="G5102" i="18"/>
  <c r="D5102" i="18"/>
  <c r="B5102" i="18"/>
  <c r="H5094" i="18"/>
  <c r="G5094" i="18"/>
  <c r="D5094" i="18"/>
  <c r="B5094" i="18"/>
  <c r="H5087" i="18"/>
  <c r="G5087" i="18"/>
  <c r="D5087" i="18"/>
  <c r="B5087" i="18"/>
  <c r="H5080" i="18"/>
  <c r="G5080" i="18"/>
  <c r="D5080" i="18"/>
  <c r="B5080" i="18"/>
  <c r="H5073" i="18"/>
  <c r="G5073" i="18"/>
  <c r="D5073" i="18"/>
  <c r="B5073" i="18"/>
  <c r="H5066" i="18"/>
  <c r="G5066" i="18"/>
  <c r="D5066" i="18"/>
  <c r="B5066" i="18"/>
  <c r="H5058" i="18"/>
  <c r="G5058" i="18"/>
  <c r="D5058" i="18"/>
  <c r="B5058" i="18"/>
  <c r="H5050" i="18"/>
  <c r="G5050" i="18"/>
  <c r="D5050" i="18"/>
  <c r="B5050" i="18"/>
  <c r="H5042" i="18"/>
  <c r="G5042" i="18"/>
  <c r="D5042" i="18"/>
  <c r="B5042" i="18"/>
  <c r="H5034" i="18"/>
  <c r="G5034" i="18"/>
  <c r="D5034" i="18"/>
  <c r="B5034" i="18"/>
  <c r="H5025" i="18"/>
  <c r="G5025" i="18"/>
  <c r="D5025" i="18"/>
  <c r="B5025" i="18"/>
  <c r="H5017" i="18"/>
  <c r="G5017" i="18"/>
  <c r="D5017" i="18"/>
  <c r="B5017" i="18"/>
  <c r="H5009" i="18"/>
  <c r="G5009" i="18"/>
  <c r="D5009" i="18"/>
  <c r="B5009" i="18"/>
  <c r="H5001" i="18"/>
  <c r="G5001" i="18"/>
  <c r="D5001" i="18"/>
  <c r="B5001" i="18"/>
  <c r="H4993" i="18"/>
  <c r="G4993" i="18"/>
  <c r="D4993" i="18"/>
  <c r="B4993" i="18"/>
  <c r="H4985" i="18"/>
  <c r="G4985" i="18"/>
  <c r="D4985" i="18"/>
  <c r="B4985" i="18"/>
  <c r="H4978" i="18"/>
  <c r="G4978" i="18"/>
  <c r="D4978" i="18"/>
  <c r="B4978" i="18"/>
  <c r="H4971" i="18"/>
  <c r="G4971" i="18"/>
  <c r="D4971" i="18"/>
  <c r="B4971" i="18"/>
  <c r="H4964" i="18"/>
  <c r="G4964" i="18"/>
  <c r="D4964" i="18"/>
  <c r="B4964" i="18"/>
  <c r="H4957" i="18"/>
  <c r="G4957" i="18"/>
  <c r="D4957" i="18"/>
  <c r="B4957" i="18"/>
  <c r="H4949" i="18"/>
  <c r="G4949" i="18"/>
  <c r="D4949" i="18"/>
  <c r="B4949" i="18"/>
  <c r="H4941" i="18"/>
  <c r="G4941" i="18"/>
  <c r="D4941" i="18"/>
  <c r="B4941" i="18"/>
  <c r="H4932" i="18"/>
  <c r="G4932" i="18"/>
  <c r="D4932" i="18"/>
  <c r="B4932" i="18"/>
  <c r="H4924" i="18"/>
  <c r="G4924" i="18"/>
  <c r="D4924" i="18"/>
  <c r="B4924" i="18"/>
  <c r="H4916" i="18"/>
  <c r="G4916" i="18"/>
  <c r="D4916" i="18"/>
  <c r="B4916" i="18"/>
  <c r="H4908" i="18"/>
  <c r="G4908" i="18"/>
  <c r="D4908" i="18"/>
  <c r="B4908" i="18"/>
  <c r="H4900" i="18"/>
  <c r="G4900" i="18"/>
  <c r="D4900" i="18"/>
  <c r="B4900" i="18"/>
  <c r="H4892" i="18"/>
  <c r="G4892" i="18"/>
  <c r="D4892" i="18"/>
  <c r="B4892" i="18"/>
  <c r="H4884" i="18"/>
  <c r="G4884" i="18"/>
  <c r="D4884" i="18"/>
  <c r="B4884" i="18"/>
  <c r="H4876" i="18"/>
  <c r="G4876" i="18"/>
  <c r="D4876" i="18"/>
  <c r="B4876" i="18"/>
  <c r="H4869" i="18"/>
  <c r="G4869" i="18"/>
  <c r="D4869" i="18"/>
  <c r="B4869" i="18"/>
  <c r="H4862" i="18"/>
  <c r="G4862" i="18"/>
  <c r="D4862" i="18"/>
  <c r="B4862" i="18"/>
  <c r="H4855" i="18"/>
  <c r="G4855" i="18"/>
  <c r="D4855" i="18"/>
  <c r="B4855" i="18"/>
  <c r="H4848" i="18"/>
  <c r="G4848" i="18"/>
  <c r="D4848" i="18"/>
  <c r="B4848" i="18"/>
  <c r="H4840" i="18"/>
  <c r="G4840" i="18"/>
  <c r="D4840" i="18"/>
  <c r="B4840" i="18"/>
  <c r="H4832" i="18"/>
  <c r="G4832" i="18"/>
  <c r="D4832" i="18"/>
  <c r="B4832" i="18"/>
  <c r="H4824" i="18"/>
  <c r="G4824" i="18"/>
  <c r="D4824" i="18"/>
  <c r="B4824" i="18"/>
  <c r="H4816" i="18"/>
  <c r="G4816" i="18"/>
  <c r="D4816" i="18"/>
  <c r="B4816" i="18"/>
  <c r="H4806" i="18"/>
  <c r="G4806" i="18"/>
  <c r="D4806" i="18"/>
  <c r="B4806" i="18"/>
  <c r="H4796" i="18"/>
  <c r="G4796" i="18"/>
  <c r="D4796" i="18"/>
  <c r="B4796" i="18"/>
  <c r="H4788" i="18"/>
  <c r="G4788" i="18"/>
  <c r="D4788" i="18"/>
  <c r="B4788" i="18"/>
  <c r="H4780" i="18"/>
  <c r="G4780" i="18"/>
  <c r="D4780" i="18"/>
  <c r="B4780" i="18"/>
  <c r="H4772" i="18"/>
  <c r="G4772" i="18"/>
  <c r="D4772" i="18"/>
  <c r="B4772" i="18"/>
  <c r="H4764" i="18"/>
  <c r="G4764" i="18"/>
  <c r="D4764" i="18"/>
  <c r="B4764" i="18"/>
  <c r="H4757" i="18"/>
  <c r="G4757" i="18"/>
  <c r="D4757" i="18"/>
  <c r="B4757" i="18"/>
  <c r="H4750" i="18"/>
  <c r="G4750" i="18"/>
  <c r="D4750" i="18"/>
  <c r="B4750" i="18"/>
  <c r="H4743" i="18"/>
  <c r="G4743" i="18"/>
  <c r="D4743" i="18"/>
  <c r="B4743" i="18"/>
  <c r="H4733" i="18"/>
  <c r="G4733" i="18"/>
  <c r="D4733" i="18"/>
  <c r="B4733" i="18"/>
  <c r="H4725" i="18"/>
  <c r="G4725" i="18"/>
  <c r="D4725" i="18"/>
  <c r="B4725" i="18"/>
  <c r="H4716" i="18"/>
  <c r="G4716" i="18"/>
  <c r="D4716" i="18"/>
  <c r="B4716" i="18"/>
  <c r="H4707" i="18"/>
  <c r="G4707" i="18"/>
  <c r="D4707" i="18"/>
  <c r="B4707" i="18"/>
  <c r="H4699" i="18"/>
  <c r="G4699" i="18"/>
  <c r="D4699" i="18"/>
  <c r="B4699" i="18"/>
  <c r="H4692" i="18"/>
  <c r="G4692" i="18"/>
  <c r="D4692" i="18"/>
  <c r="B4692" i="18"/>
  <c r="H4684" i="18"/>
  <c r="G4684" i="18"/>
  <c r="D4684" i="18"/>
  <c r="B4684" i="18"/>
  <c r="H4676" i="18"/>
  <c r="G4676" i="18"/>
  <c r="D4676" i="18"/>
  <c r="B4676" i="18"/>
  <c r="H4667" i="18"/>
  <c r="G4667" i="18"/>
  <c r="D4667" i="18"/>
  <c r="B4667" i="18"/>
  <c r="H4659" i="18"/>
  <c r="G4659" i="18"/>
  <c r="D4659" i="18"/>
  <c r="B4659" i="18"/>
  <c r="H4651" i="18"/>
  <c r="G4651" i="18"/>
  <c r="D4651" i="18"/>
  <c r="B4651" i="18"/>
  <c r="H4644" i="18"/>
  <c r="G4644" i="18"/>
  <c r="D4644" i="18"/>
  <c r="B4644" i="18"/>
  <c r="H4637" i="18"/>
  <c r="G4637" i="18"/>
  <c r="D4637" i="18"/>
  <c r="B4637" i="18"/>
  <c r="H4630" i="18"/>
  <c r="G4630" i="18"/>
  <c r="D4630" i="18"/>
  <c r="B4630" i="18"/>
  <c r="H4623" i="18"/>
  <c r="G4623" i="18"/>
  <c r="D4623" i="18"/>
  <c r="B4623" i="18"/>
  <c r="H4616" i="18"/>
  <c r="G4616" i="18"/>
  <c r="D4616" i="18"/>
  <c r="B4616" i="18"/>
  <c r="H4607" i="18"/>
  <c r="G4607" i="18"/>
  <c r="D4607" i="18"/>
  <c r="B4607" i="18"/>
  <c r="H4599" i="18"/>
  <c r="G4599" i="18"/>
  <c r="D4599" i="18"/>
  <c r="B4599" i="18"/>
  <c r="H4591" i="18"/>
  <c r="G4591" i="18"/>
  <c r="D4591" i="18"/>
  <c r="B4591" i="18"/>
  <c r="H4583" i="18"/>
  <c r="G4583" i="18"/>
  <c r="D4583" i="18"/>
  <c r="B4583" i="18"/>
  <c r="H4575" i="18"/>
  <c r="G4575" i="18"/>
  <c r="D4575" i="18"/>
  <c r="B4575" i="18"/>
  <c r="H4567" i="18"/>
  <c r="G4567" i="18"/>
  <c r="D4567" i="18"/>
  <c r="B4567" i="18"/>
  <c r="H4559" i="18"/>
  <c r="G4559" i="18"/>
  <c r="D4559" i="18"/>
  <c r="B4559" i="18"/>
  <c r="H4551" i="18"/>
  <c r="G4551" i="18"/>
  <c r="D4551" i="18"/>
  <c r="B4551" i="18"/>
  <c r="H4543" i="18"/>
  <c r="G4543" i="18"/>
  <c r="D4543" i="18"/>
  <c r="B4543" i="18"/>
  <c r="H4536" i="18"/>
  <c r="G4536" i="18"/>
  <c r="D4536" i="18"/>
  <c r="B4536" i="18"/>
  <c r="H4529" i="18"/>
  <c r="G4529" i="18"/>
  <c r="D4529" i="18"/>
  <c r="B4529" i="18"/>
  <c r="H4522" i="18"/>
  <c r="G4522" i="18"/>
  <c r="D4522" i="18"/>
  <c r="B4522" i="18"/>
  <c r="H4514" i="18"/>
  <c r="G4514" i="18"/>
  <c r="D4514" i="18"/>
  <c r="B4514" i="18"/>
  <c r="H4507" i="18"/>
  <c r="G4507" i="18"/>
  <c r="D4507" i="18"/>
  <c r="B4507" i="18"/>
  <c r="H4498" i="18"/>
  <c r="G4498" i="18"/>
  <c r="D4498" i="18"/>
  <c r="B4498" i="18"/>
  <c r="H4490" i="18"/>
  <c r="G4490" i="18"/>
  <c r="D4490" i="18"/>
  <c r="B4490" i="18"/>
  <c r="H4482" i="18"/>
  <c r="G4482" i="18"/>
  <c r="D4482" i="18"/>
  <c r="B4482" i="18"/>
  <c r="H4474" i="18"/>
  <c r="G4474" i="18"/>
  <c r="D4474" i="18"/>
  <c r="B4474" i="18"/>
  <c r="H4465" i="18"/>
  <c r="G4465" i="18"/>
  <c r="D4465" i="18"/>
  <c r="B4465" i="18"/>
  <c r="H4457" i="18"/>
  <c r="G4457" i="18"/>
  <c r="D4457" i="18"/>
  <c r="B4457" i="18"/>
  <c r="H4449" i="18"/>
  <c r="G4449" i="18"/>
  <c r="D4449" i="18"/>
  <c r="B4449" i="18"/>
  <c r="H4441" i="18"/>
  <c r="G4441" i="18"/>
  <c r="D4441" i="18"/>
  <c r="B4441" i="18"/>
  <c r="H4433" i="18"/>
  <c r="G4433" i="18"/>
  <c r="D4433" i="18"/>
  <c r="B4433" i="18"/>
  <c r="H4426" i="18"/>
  <c r="G4426" i="18"/>
  <c r="D4426" i="18"/>
  <c r="B4426" i="18"/>
  <c r="H4419" i="18"/>
  <c r="G4419" i="18"/>
  <c r="D4419" i="18"/>
  <c r="B4419" i="18"/>
  <c r="H4412" i="18"/>
  <c r="G4412" i="18"/>
  <c r="D4412" i="18"/>
  <c r="B4412" i="18"/>
  <c r="H4405" i="18"/>
  <c r="G4405" i="18"/>
  <c r="D4405" i="18"/>
  <c r="B4405" i="18"/>
  <c r="H4396" i="18"/>
  <c r="G4396" i="18"/>
  <c r="D4396" i="18"/>
  <c r="B4396" i="18"/>
  <c r="H4388" i="18"/>
  <c r="G4388" i="18"/>
  <c r="D4388" i="18"/>
  <c r="B4388" i="18"/>
  <c r="H4380" i="18"/>
  <c r="G4380" i="18"/>
  <c r="D4380" i="18"/>
  <c r="B4380" i="18"/>
  <c r="H4372" i="18"/>
  <c r="G4372" i="18"/>
  <c r="D4372" i="18"/>
  <c r="B4372" i="18"/>
  <c r="H4364" i="18"/>
  <c r="G4364" i="18"/>
  <c r="D4364" i="18"/>
  <c r="B4364" i="18"/>
  <c r="H4356" i="18"/>
  <c r="G4356" i="18"/>
  <c r="D4356" i="18"/>
  <c r="B4356" i="18"/>
  <c r="H4348" i="18"/>
  <c r="G4348" i="18"/>
  <c r="D4348" i="18"/>
  <c r="B4348" i="18"/>
  <c r="H4340" i="18"/>
  <c r="G4340" i="18"/>
  <c r="D4340" i="18"/>
  <c r="B4340" i="18"/>
  <c r="H4333" i="18"/>
  <c r="G4333" i="18"/>
  <c r="D4333" i="18"/>
  <c r="B4333" i="18"/>
  <c r="H4326" i="18"/>
  <c r="G4326" i="18"/>
  <c r="D4326" i="18"/>
  <c r="B4326" i="18"/>
  <c r="H4319" i="18"/>
  <c r="G4319" i="18"/>
  <c r="D4319" i="18"/>
  <c r="B4319" i="18"/>
  <c r="H4312" i="18"/>
  <c r="G4312" i="18"/>
  <c r="D4312" i="18"/>
  <c r="B4312" i="18"/>
  <c r="H4305" i="18"/>
  <c r="G4305" i="18"/>
  <c r="D4305" i="18"/>
  <c r="B4305" i="18"/>
  <c r="H4298" i="18"/>
  <c r="G4298" i="18"/>
  <c r="D4298" i="18"/>
  <c r="B4298" i="18"/>
  <c r="H4291" i="18"/>
  <c r="G4291" i="18"/>
  <c r="D4291" i="18"/>
  <c r="B4291" i="18"/>
  <c r="H4284" i="18"/>
  <c r="G4284" i="18"/>
  <c r="D4284" i="18"/>
  <c r="B4284" i="18"/>
  <c r="H4277" i="18"/>
  <c r="G4277" i="18"/>
  <c r="D4277" i="18"/>
  <c r="B4277" i="18"/>
  <c r="H4270" i="18"/>
  <c r="G4270" i="18"/>
  <c r="D4270" i="18"/>
  <c r="B4270" i="18"/>
  <c r="H4263" i="18"/>
  <c r="G4263" i="18"/>
  <c r="D4263" i="18"/>
  <c r="B4263" i="18"/>
  <c r="H4256" i="18"/>
  <c r="G4256" i="18"/>
  <c r="D4256" i="18"/>
  <c r="B4256" i="18"/>
  <c r="H4249" i="18"/>
  <c r="G4249" i="18"/>
  <c r="D4249" i="18"/>
  <c r="B4249" i="18"/>
  <c r="H4240" i="18"/>
  <c r="G4240" i="18"/>
  <c r="D4240" i="18"/>
  <c r="B4240" i="18"/>
  <c r="H4233" i="18"/>
  <c r="G4233" i="18"/>
  <c r="D4233" i="18"/>
  <c r="B4233" i="18"/>
  <c r="H4227" i="18"/>
  <c r="G4227" i="18"/>
  <c r="D4227" i="18"/>
  <c r="B4227" i="18"/>
  <c r="H4220" i="18"/>
  <c r="G4220" i="18"/>
  <c r="D4220" i="18"/>
  <c r="B4220" i="18"/>
  <c r="H4213" i="18"/>
  <c r="G4213" i="18"/>
  <c r="D4213" i="18"/>
  <c r="B4213" i="18"/>
  <c r="H4206" i="18"/>
  <c r="G4206" i="18"/>
  <c r="D4206" i="18"/>
  <c r="B4206" i="18"/>
  <c r="H4199" i="18"/>
  <c r="G4199" i="18"/>
  <c r="D4199" i="18"/>
  <c r="B4199" i="18"/>
  <c r="H4192" i="18"/>
  <c r="G4192" i="18"/>
  <c r="D4192" i="18"/>
  <c r="B4192" i="18"/>
  <c r="H4185" i="18"/>
  <c r="G4185" i="18"/>
  <c r="D4185" i="18"/>
  <c r="B4185" i="18"/>
  <c r="H4178" i="18"/>
  <c r="G4178" i="18"/>
  <c r="D4178" i="18"/>
  <c r="B4178" i="18"/>
  <c r="H4171" i="18"/>
  <c r="G4171" i="18"/>
  <c r="D4171" i="18"/>
  <c r="B4171" i="18"/>
  <c r="H4164" i="18"/>
  <c r="G4164" i="18"/>
  <c r="D4164" i="18"/>
  <c r="B4164" i="18"/>
  <c r="H4157" i="18"/>
  <c r="G4157" i="18"/>
  <c r="D4157" i="18"/>
  <c r="B4157" i="18"/>
  <c r="H4150" i="18"/>
  <c r="G4150" i="18"/>
  <c r="D4150" i="18"/>
  <c r="B4150" i="18"/>
  <c r="H4143" i="18"/>
  <c r="G4143" i="18"/>
  <c r="D4143" i="18"/>
  <c r="B4143" i="18"/>
  <c r="H4136" i="18"/>
  <c r="G4136" i="18"/>
  <c r="D4136" i="18"/>
  <c r="B4136" i="18"/>
  <c r="H4129" i="18"/>
  <c r="G4129" i="18"/>
  <c r="D4129" i="18"/>
  <c r="B4129" i="18"/>
  <c r="H4122" i="18"/>
  <c r="G4122" i="18"/>
  <c r="D4122" i="18"/>
  <c r="B4122" i="18"/>
  <c r="H4115" i="18"/>
  <c r="G4115" i="18"/>
  <c r="D4115" i="18"/>
  <c r="B4115" i="18"/>
  <c r="H4108" i="18"/>
  <c r="G4108" i="18"/>
  <c r="D4108" i="18"/>
  <c r="B4108" i="18"/>
  <c r="H4101" i="18"/>
  <c r="G4101" i="18"/>
  <c r="D4101" i="18"/>
  <c r="B4101" i="18"/>
  <c r="H4092" i="18"/>
  <c r="G4092" i="18"/>
  <c r="D4092" i="18"/>
  <c r="B4092" i="18"/>
  <c r="H4084" i="18"/>
  <c r="G4084" i="18"/>
  <c r="D4084" i="18"/>
  <c r="B4084" i="18"/>
  <c r="H4076" i="18"/>
  <c r="G4076" i="18"/>
  <c r="D4076" i="18"/>
  <c r="B4076" i="18"/>
  <c r="H4068" i="18"/>
  <c r="G4068" i="18"/>
  <c r="D4068" i="18"/>
  <c r="B4068" i="18"/>
  <c r="H4060" i="18"/>
  <c r="G4060" i="18"/>
  <c r="D4060" i="18"/>
  <c r="B4060" i="18"/>
  <c r="H4052" i="18"/>
  <c r="G4052" i="18"/>
  <c r="D4052" i="18"/>
  <c r="B4052" i="18"/>
  <c r="H4045" i="18"/>
  <c r="G4045" i="18"/>
  <c r="D4045" i="18"/>
  <c r="B4045" i="18"/>
  <c r="H4038" i="18"/>
  <c r="G4038" i="18"/>
  <c r="D4038" i="18"/>
  <c r="B4038" i="18"/>
  <c r="H4031" i="18"/>
  <c r="G4031" i="18"/>
  <c r="D4031" i="18"/>
  <c r="B4031" i="18"/>
  <c r="H4024" i="18"/>
  <c r="G4024" i="18"/>
  <c r="D4024" i="18"/>
  <c r="B4024" i="18"/>
  <c r="H4017" i="18"/>
  <c r="G4017" i="18"/>
  <c r="D4017" i="18"/>
  <c r="B4017" i="18"/>
  <c r="H4010" i="18"/>
  <c r="G4010" i="18"/>
  <c r="D4010" i="18"/>
  <c r="B4010" i="18"/>
  <c r="H4003" i="18"/>
  <c r="G4003" i="18"/>
  <c r="D4003" i="18"/>
  <c r="B4003" i="18"/>
  <c r="H3994" i="18"/>
  <c r="G3994" i="18"/>
  <c r="D3994" i="18"/>
  <c r="B3994" i="18"/>
  <c r="H3987" i="18"/>
  <c r="G3987" i="18"/>
  <c r="D3987" i="18"/>
  <c r="B3987" i="18"/>
  <c r="H3977" i="18"/>
  <c r="G3977" i="18"/>
  <c r="D3977" i="18"/>
  <c r="B3977" i="18"/>
  <c r="H3969" i="18"/>
  <c r="G3969" i="18"/>
  <c r="D3969" i="18"/>
  <c r="B3969" i="18"/>
  <c r="H3962" i="18"/>
  <c r="G3962" i="18"/>
  <c r="D3962" i="18"/>
  <c r="B3962" i="18"/>
  <c r="H3953" i="18"/>
  <c r="G3953" i="18"/>
  <c r="D3953" i="18"/>
  <c r="B3953" i="18"/>
  <c r="H3946" i="18"/>
  <c r="G3946" i="18"/>
  <c r="D3946" i="18"/>
  <c r="B3946" i="18"/>
  <c r="H3937" i="18"/>
  <c r="G3937" i="18"/>
  <c r="D3937" i="18"/>
  <c r="B3937" i="18"/>
  <c r="H3930" i="18"/>
  <c r="G3930" i="18"/>
  <c r="D3930" i="18"/>
  <c r="B3930" i="18"/>
  <c r="H3921" i="18"/>
  <c r="G3921" i="18"/>
  <c r="D3921" i="18"/>
  <c r="B3921" i="18"/>
  <c r="H3914" i="18"/>
  <c r="G3914" i="18"/>
  <c r="D3914" i="18"/>
  <c r="B3914" i="18"/>
  <c r="H3907" i="18"/>
  <c r="G3907" i="18"/>
  <c r="D3907" i="18"/>
  <c r="B3907" i="18"/>
  <c r="H3900" i="18"/>
  <c r="G3900" i="18"/>
  <c r="D3900" i="18"/>
  <c r="B3900" i="18"/>
  <c r="H3893" i="18"/>
  <c r="G3893" i="18"/>
  <c r="D3893" i="18"/>
  <c r="B3893" i="18"/>
  <c r="H3885" i="18"/>
  <c r="G3885" i="18"/>
  <c r="D3885" i="18"/>
  <c r="B3885" i="18"/>
  <c r="H3877" i="18"/>
  <c r="G3877" i="18"/>
  <c r="D3877" i="18"/>
  <c r="B3877" i="18"/>
  <c r="H3869" i="18"/>
  <c r="G3869" i="18"/>
  <c r="D3869" i="18"/>
  <c r="B3869" i="18"/>
  <c r="H3861" i="18"/>
  <c r="G3861" i="18"/>
  <c r="D3861" i="18"/>
  <c r="B3861" i="18"/>
  <c r="H3853" i="18"/>
  <c r="G3853" i="18"/>
  <c r="D3853" i="18"/>
  <c r="B3853" i="18"/>
  <c r="H3845" i="18"/>
  <c r="G3845" i="18"/>
  <c r="D3845" i="18"/>
  <c r="B3845" i="18"/>
  <c r="H3837" i="18"/>
  <c r="G3837" i="18"/>
  <c r="D3837" i="18"/>
  <c r="B3837" i="18"/>
  <c r="H3829" i="18"/>
  <c r="G3829" i="18"/>
  <c r="D3829" i="18"/>
  <c r="B3829" i="18"/>
  <c r="H3821" i="18"/>
  <c r="G3821" i="18"/>
  <c r="D3821" i="18"/>
  <c r="B3821" i="18"/>
  <c r="H3813" i="18"/>
  <c r="G3813" i="18"/>
  <c r="D3813" i="18"/>
  <c r="B3813" i="18"/>
  <c r="H3805" i="18"/>
  <c r="G3805" i="18"/>
  <c r="D3805" i="18"/>
  <c r="B3805" i="18"/>
  <c r="H3798" i="18"/>
  <c r="G3798" i="18"/>
  <c r="D3798" i="18"/>
  <c r="B3798" i="18"/>
  <c r="H3791" i="18"/>
  <c r="G3791" i="18"/>
  <c r="D3791" i="18"/>
  <c r="B3791" i="18"/>
  <c r="H3784" i="18"/>
  <c r="G3784" i="18"/>
  <c r="D3784" i="18"/>
  <c r="B3784" i="18"/>
  <c r="H3777" i="18"/>
  <c r="G3777" i="18"/>
  <c r="D3777" i="18"/>
  <c r="B3777" i="18"/>
  <c r="H3767" i="18"/>
  <c r="G3767" i="18"/>
  <c r="D3767" i="18"/>
  <c r="B3767" i="18"/>
  <c r="H3762" i="18"/>
  <c r="G3762" i="18"/>
  <c r="D3762" i="18"/>
  <c r="B3762" i="18"/>
  <c r="H3755" i="18"/>
  <c r="G3755" i="18"/>
  <c r="D3755" i="18"/>
  <c r="B3755" i="18"/>
  <c r="H3748" i="18"/>
  <c r="G3748" i="18"/>
  <c r="D3748" i="18"/>
  <c r="B3748" i="18"/>
  <c r="H3741" i="18"/>
  <c r="G3741" i="18"/>
  <c r="D3741" i="18"/>
  <c r="B3741" i="18"/>
  <c r="H3734" i="18"/>
  <c r="G3734" i="18"/>
  <c r="D3734" i="18"/>
  <c r="B3734" i="18"/>
  <c r="H3727" i="18"/>
  <c r="G3727" i="18"/>
  <c r="D3727" i="18"/>
  <c r="B3727" i="18"/>
  <c r="H3718" i="18"/>
  <c r="G3718" i="18"/>
  <c r="D3718" i="18"/>
  <c r="B3718" i="18"/>
  <c r="H3710" i="18"/>
  <c r="G3710" i="18"/>
  <c r="D3710" i="18"/>
  <c r="B3710" i="18"/>
  <c r="H3703" i="18"/>
  <c r="G3703" i="18"/>
  <c r="D3703" i="18"/>
  <c r="B3703" i="18"/>
  <c r="H3696" i="18"/>
  <c r="G3696" i="18"/>
  <c r="D3696" i="18"/>
  <c r="B3696" i="18"/>
  <c r="H3689" i="18"/>
  <c r="G3689" i="18"/>
  <c r="D3689" i="18"/>
  <c r="B3689" i="18"/>
  <c r="H3682" i="18"/>
  <c r="G3682" i="18"/>
  <c r="D3682" i="18"/>
  <c r="B3682" i="18"/>
  <c r="H3674" i="18"/>
  <c r="G3674" i="18"/>
  <c r="D3674" i="18"/>
  <c r="B3674" i="18"/>
  <c r="H3666" i="18"/>
  <c r="G3666" i="18"/>
  <c r="D3666" i="18"/>
  <c r="B3666" i="18"/>
  <c r="H3656" i="18"/>
  <c r="G3656" i="18"/>
  <c r="D3656" i="18"/>
  <c r="B3656" i="18"/>
  <c r="H3647" i="18"/>
  <c r="G3647" i="18"/>
  <c r="D3647" i="18"/>
  <c r="B3647" i="18"/>
  <c r="H3640" i="18"/>
  <c r="G3640" i="18"/>
  <c r="D3640" i="18"/>
  <c r="B3640" i="18"/>
  <c r="H3631" i="18"/>
  <c r="G3631" i="18"/>
  <c r="D3631" i="18"/>
  <c r="B3631" i="18"/>
  <c r="H3622" i="18"/>
  <c r="G3622" i="18"/>
  <c r="D3622" i="18"/>
  <c r="B3622" i="18"/>
  <c r="H3614" i="18"/>
  <c r="G3614" i="18"/>
  <c r="D3614" i="18"/>
  <c r="B3614" i="18"/>
  <c r="H3606" i="18"/>
  <c r="G3606" i="18"/>
  <c r="D3606" i="18"/>
  <c r="B3606" i="18"/>
  <c r="H3599" i="18"/>
  <c r="G3599" i="18"/>
  <c r="D3599" i="18"/>
  <c r="B3599" i="18"/>
  <c r="H3592" i="18"/>
  <c r="G3592" i="18"/>
  <c r="D3592" i="18"/>
  <c r="B3592" i="18"/>
  <c r="H3585" i="18"/>
  <c r="G3585" i="18"/>
  <c r="D3585" i="18"/>
  <c r="B3585" i="18"/>
  <c r="H3578" i="18"/>
  <c r="G3578" i="18"/>
  <c r="D3578" i="18"/>
  <c r="B3578" i="18"/>
  <c r="H3571" i="18"/>
  <c r="G3571" i="18"/>
  <c r="D3571" i="18"/>
  <c r="B3571" i="18"/>
  <c r="H3563" i="18"/>
  <c r="G3563" i="18"/>
  <c r="D3563" i="18"/>
  <c r="B3563" i="18"/>
  <c r="H3553" i="18"/>
  <c r="G3553" i="18"/>
  <c r="D3553" i="18"/>
  <c r="B3553" i="18"/>
  <c r="H3543" i="18"/>
  <c r="G3543" i="18"/>
  <c r="D3543" i="18"/>
  <c r="B3543" i="18"/>
  <c r="H3534" i="18"/>
  <c r="G3534" i="18"/>
  <c r="D3534" i="18"/>
  <c r="B3534" i="18"/>
  <c r="H3524" i="18"/>
  <c r="G3524" i="18"/>
  <c r="D3524" i="18"/>
  <c r="B3524" i="18"/>
  <c r="H3515" i="18"/>
  <c r="G3515" i="18"/>
  <c r="D3515" i="18"/>
  <c r="B3515" i="18"/>
  <c r="H3506" i="18"/>
  <c r="G3506" i="18"/>
  <c r="D3506" i="18"/>
  <c r="B3506" i="18"/>
  <c r="H3497" i="18"/>
  <c r="G3497" i="18"/>
  <c r="D3497" i="18"/>
  <c r="B3497" i="18"/>
  <c r="H3487" i="18"/>
  <c r="G3487" i="18"/>
  <c r="D3487" i="18"/>
  <c r="B3487" i="18"/>
  <c r="H3478" i="18"/>
  <c r="G3478" i="18"/>
  <c r="D3478" i="18"/>
  <c r="B3478" i="18"/>
  <c r="H3469" i="18"/>
  <c r="G3469" i="18"/>
  <c r="D3469" i="18"/>
  <c r="B3469" i="18"/>
  <c r="H3462" i="18"/>
  <c r="G3462" i="18"/>
  <c r="D3462" i="18"/>
  <c r="B3462" i="18"/>
  <c r="H3455" i="18"/>
  <c r="G3455" i="18"/>
  <c r="D3455" i="18"/>
  <c r="B3455" i="18"/>
  <c r="H3448" i="18"/>
  <c r="G3448" i="18"/>
  <c r="D3448" i="18"/>
  <c r="B3448" i="18"/>
  <c r="H3441" i="18"/>
  <c r="G3441" i="18"/>
  <c r="D3441" i="18"/>
  <c r="B3441" i="18"/>
  <c r="H3431" i="18"/>
  <c r="G3431" i="18"/>
  <c r="D3431" i="18"/>
  <c r="B3431" i="18"/>
  <c r="H3422" i="18"/>
  <c r="G3422" i="18"/>
  <c r="D3422" i="18"/>
  <c r="B3422" i="18"/>
  <c r="H3413" i="18"/>
  <c r="G3413" i="18"/>
  <c r="D3413" i="18"/>
  <c r="B3413" i="18"/>
  <c r="H3404" i="18"/>
  <c r="G3404" i="18"/>
  <c r="D3404" i="18"/>
  <c r="B3404" i="18"/>
  <c r="H3395" i="18"/>
  <c r="G3395" i="18"/>
  <c r="D3395" i="18"/>
  <c r="B3395" i="18"/>
  <c r="H3386" i="18"/>
  <c r="G3386" i="18"/>
  <c r="D3386" i="18"/>
  <c r="B3386" i="18"/>
  <c r="H3377" i="18"/>
  <c r="G3377" i="18"/>
  <c r="D3377" i="18"/>
  <c r="B3377" i="18"/>
  <c r="H3367" i="18"/>
  <c r="G3367" i="18"/>
  <c r="D3367" i="18"/>
  <c r="B3367" i="18"/>
  <c r="H3358" i="18"/>
  <c r="G3358" i="18"/>
  <c r="D3358" i="18"/>
  <c r="B3358" i="18"/>
  <c r="H3349" i="18"/>
  <c r="G3349" i="18"/>
  <c r="D3349" i="18"/>
  <c r="B3349" i="18"/>
  <c r="H3342" i="18"/>
  <c r="G3342" i="18"/>
  <c r="D3342" i="18"/>
  <c r="B3342" i="18"/>
  <c r="H3335" i="18"/>
  <c r="G3335" i="18"/>
  <c r="D3335" i="18"/>
  <c r="B3335" i="18"/>
  <c r="H3328" i="18"/>
  <c r="G3328" i="18"/>
  <c r="D3328" i="18"/>
  <c r="B3328" i="18"/>
  <c r="H3320" i="18"/>
  <c r="G3320" i="18"/>
  <c r="D3320" i="18"/>
  <c r="B3320" i="18"/>
  <c r="H3311" i="18"/>
  <c r="G3311" i="18"/>
  <c r="D3311" i="18"/>
  <c r="B3311" i="18"/>
  <c r="H3302" i="18"/>
  <c r="G3302" i="18"/>
  <c r="D3302" i="18"/>
  <c r="B3302" i="18"/>
  <c r="H3293" i="18"/>
  <c r="G3293" i="18"/>
  <c r="D3293" i="18"/>
  <c r="B3293" i="18"/>
  <c r="H3284" i="18"/>
  <c r="G3284" i="18"/>
  <c r="D3284" i="18"/>
  <c r="B3284" i="18"/>
  <c r="H3274" i="18"/>
  <c r="G3274" i="18"/>
  <c r="D3274" i="18"/>
  <c r="B3274" i="18"/>
  <c r="H3266" i="18"/>
  <c r="G3266" i="18"/>
  <c r="D3266" i="18"/>
  <c r="B3266" i="18"/>
  <c r="H3257" i="18"/>
  <c r="G3257" i="18"/>
  <c r="D3257" i="18"/>
  <c r="B3257" i="18"/>
  <c r="H3248" i="18"/>
  <c r="G3248" i="18"/>
  <c r="D3248" i="18"/>
  <c r="B3248" i="18"/>
  <c r="H3239" i="18"/>
  <c r="G3239" i="18"/>
  <c r="D3239" i="18"/>
  <c r="B3239" i="18"/>
  <c r="H3230" i="18"/>
  <c r="G3230" i="18"/>
  <c r="D3230" i="18"/>
  <c r="B3230" i="18"/>
  <c r="H3223" i="18"/>
  <c r="G3223" i="18"/>
  <c r="D3223" i="18"/>
  <c r="B3223" i="18"/>
  <c r="H3216" i="18"/>
  <c r="G3216" i="18"/>
  <c r="D3216" i="18"/>
  <c r="B3216" i="18"/>
  <c r="H3209" i="18"/>
  <c r="G3209" i="18"/>
  <c r="D3209" i="18"/>
  <c r="B3209" i="18"/>
  <c r="H3202" i="18"/>
  <c r="G3202" i="18"/>
  <c r="D3202" i="18"/>
  <c r="B3202" i="18"/>
  <c r="H3193" i="18"/>
  <c r="G3193" i="18"/>
  <c r="D3193" i="18"/>
  <c r="B3193" i="18"/>
  <c r="H3184" i="18"/>
  <c r="G3184" i="18"/>
  <c r="D3184" i="18"/>
  <c r="B3184" i="18"/>
  <c r="H3175" i="18"/>
  <c r="G3175" i="18"/>
  <c r="D3175" i="18"/>
  <c r="B3175" i="18"/>
  <c r="H3166" i="18"/>
  <c r="G3166" i="18"/>
  <c r="D3166" i="18"/>
  <c r="B3166" i="18"/>
  <c r="H3157" i="18"/>
  <c r="G3157" i="18"/>
  <c r="D3157" i="18"/>
  <c r="B3157" i="18"/>
  <c r="H3148" i="18"/>
  <c r="G3148" i="18"/>
  <c r="D3148" i="18"/>
  <c r="B3148" i="18"/>
  <c r="H3139" i="18"/>
  <c r="G3139" i="18"/>
  <c r="D3139" i="18"/>
  <c r="B3139" i="18"/>
  <c r="H3130" i="18"/>
  <c r="G3130" i="18"/>
  <c r="D3130" i="18"/>
  <c r="B3130" i="18"/>
  <c r="H3121" i="18"/>
  <c r="G3121" i="18"/>
  <c r="D3121" i="18"/>
  <c r="B3121" i="18"/>
  <c r="H3112" i="18"/>
  <c r="G3112" i="18"/>
  <c r="D3112" i="18"/>
  <c r="B3112" i="18"/>
  <c r="H3105" i="18"/>
  <c r="G3105" i="18"/>
  <c r="D3105" i="18"/>
  <c r="B3105" i="18"/>
  <c r="H3098" i="18"/>
  <c r="G3098" i="18"/>
  <c r="D3098" i="18"/>
  <c r="B3098" i="18"/>
  <c r="H3091" i="18"/>
  <c r="G3091" i="18"/>
  <c r="D3091" i="18"/>
  <c r="B3091" i="18"/>
  <c r="H3084" i="18"/>
  <c r="G3084" i="18"/>
  <c r="D3084" i="18"/>
  <c r="B3084" i="18"/>
  <c r="H3076" i="18"/>
  <c r="G3076" i="18"/>
  <c r="D3076" i="18"/>
  <c r="B3076" i="18"/>
  <c r="H3068" i="18"/>
  <c r="G3068" i="18"/>
  <c r="D3068" i="18"/>
  <c r="B3068" i="18"/>
  <c r="H3055" i="18"/>
  <c r="G3055" i="18"/>
  <c r="D3055" i="18"/>
  <c r="B3055" i="18"/>
  <c r="H3045" i="18"/>
  <c r="G3045" i="18"/>
  <c r="D3045" i="18"/>
  <c r="B3045" i="18"/>
  <c r="H3036" i="18"/>
  <c r="G3036" i="18"/>
  <c r="D3036" i="18"/>
  <c r="B3036" i="18"/>
  <c r="H3030" i="18"/>
  <c r="G3030" i="18"/>
  <c r="D3030" i="18"/>
  <c r="B3030" i="18"/>
  <c r="H3015" i="18"/>
  <c r="G3015" i="18"/>
  <c r="D3015" i="18"/>
  <c r="B3015" i="18"/>
  <c r="H3010" i="18"/>
  <c r="G3010" i="18"/>
  <c r="D3010" i="18"/>
  <c r="B3010" i="18"/>
  <c r="H2994" i="18"/>
  <c r="G2994" i="18"/>
  <c r="D2994" i="18"/>
  <c r="B2994" i="18"/>
  <c r="H2986" i="18"/>
  <c r="G2986" i="18"/>
  <c r="D2986" i="18"/>
  <c r="B2986" i="18"/>
  <c r="H2979" i="18"/>
  <c r="G2979" i="18"/>
  <c r="D2979" i="18"/>
  <c r="B2979" i="18"/>
  <c r="H2972" i="18"/>
  <c r="G2972" i="18"/>
  <c r="D2972" i="18"/>
  <c r="B2972" i="18"/>
  <c r="H2965" i="18"/>
  <c r="G2965" i="18"/>
  <c r="D2965" i="18"/>
  <c r="B2965" i="18"/>
  <c r="H2958" i="18"/>
  <c r="G2958" i="18"/>
  <c r="D2958" i="18"/>
  <c r="B2958" i="18"/>
  <c r="H2949" i="18"/>
  <c r="G2949" i="18"/>
  <c r="D2949" i="18"/>
  <c r="B2949" i="18"/>
  <c r="H2940" i="18"/>
  <c r="G2940" i="18"/>
  <c r="D2940" i="18"/>
  <c r="B2940" i="18"/>
  <c r="H2930" i="18"/>
  <c r="G2930" i="18"/>
  <c r="D2930" i="18"/>
  <c r="B2930" i="18"/>
  <c r="H2921" i="18"/>
  <c r="G2921" i="18"/>
  <c r="D2921" i="18"/>
  <c r="B2921" i="18"/>
  <c r="H2911" i="18"/>
  <c r="G2911" i="18"/>
  <c r="D2911" i="18"/>
  <c r="B2911" i="18"/>
  <c r="H2902" i="18"/>
  <c r="G2902" i="18"/>
  <c r="D2902" i="18"/>
  <c r="B2902" i="18"/>
  <c r="H2893" i="18"/>
  <c r="G2893" i="18"/>
  <c r="D2893" i="18"/>
  <c r="B2893" i="18"/>
  <c r="H2883" i="18"/>
  <c r="G2883" i="18"/>
  <c r="D2883" i="18"/>
  <c r="B2883" i="18"/>
  <c r="H2874" i="18"/>
  <c r="G2874" i="18"/>
  <c r="D2874" i="18"/>
  <c r="B2874" i="18"/>
  <c r="H2865" i="18"/>
  <c r="G2865" i="18"/>
  <c r="D2865" i="18"/>
  <c r="B2865" i="18"/>
  <c r="H2858" i="18"/>
  <c r="G2858" i="18"/>
  <c r="D2858" i="18"/>
  <c r="B2858" i="18"/>
  <c r="H2851" i="18"/>
  <c r="G2851" i="18"/>
  <c r="D2851" i="18"/>
  <c r="B2851" i="18"/>
  <c r="H2844" i="18"/>
  <c r="G2844" i="18"/>
  <c r="D2844" i="18"/>
  <c r="B2844" i="18"/>
  <c r="H2836" i="18"/>
  <c r="G2836" i="18"/>
  <c r="D2836" i="18"/>
  <c r="B2836" i="18"/>
  <c r="H2824" i="18"/>
  <c r="G2824" i="18"/>
  <c r="D2824" i="18"/>
  <c r="B2824" i="18"/>
  <c r="H2815" i="18"/>
  <c r="G2815" i="18"/>
  <c r="D2815" i="18"/>
  <c r="B2815" i="18"/>
  <c r="H2805" i="18"/>
  <c r="G2805" i="18"/>
  <c r="D2805" i="18"/>
  <c r="B2805" i="18"/>
  <c r="H2798" i="18"/>
  <c r="G2798" i="18"/>
  <c r="D2798" i="18"/>
  <c r="B2798" i="18"/>
  <c r="H2785" i="18"/>
  <c r="G2785" i="18"/>
  <c r="D2785" i="18"/>
  <c r="B2785" i="18"/>
  <c r="H2775" i="18"/>
  <c r="G2775" i="18"/>
  <c r="D2775" i="18"/>
  <c r="B2775" i="18"/>
  <c r="H2766" i="18"/>
  <c r="G2766" i="18"/>
  <c r="D2766" i="18"/>
  <c r="B2766" i="18"/>
  <c r="H2758" i="18"/>
  <c r="G2758" i="18"/>
  <c r="D2758" i="18"/>
  <c r="B2758" i="18"/>
  <c r="H2743" i="18"/>
  <c r="G2743" i="18"/>
  <c r="D2743" i="18"/>
  <c r="B2743" i="18"/>
  <c r="H2734" i="18"/>
  <c r="G2734" i="18"/>
  <c r="D2734" i="18"/>
  <c r="B2734" i="18"/>
  <c r="H2727" i="18"/>
  <c r="G2727" i="18"/>
  <c r="D2727" i="18"/>
  <c r="B2727" i="18"/>
  <c r="H2720" i="18"/>
  <c r="G2720" i="18"/>
  <c r="D2720" i="18"/>
  <c r="B2720" i="18"/>
  <c r="H2713" i="18"/>
  <c r="G2713" i="18"/>
  <c r="D2713" i="18"/>
  <c r="B2713" i="18"/>
  <c r="H2705" i="18"/>
  <c r="G2705" i="18"/>
  <c r="D2705" i="18"/>
  <c r="B2705" i="18"/>
  <c r="H2695" i="18"/>
  <c r="G2695" i="18"/>
  <c r="D2695" i="18"/>
  <c r="B2695" i="18"/>
  <c r="H2685" i="18"/>
  <c r="G2685" i="18"/>
  <c r="D2685" i="18"/>
  <c r="B2685" i="18"/>
  <c r="H2675" i="18"/>
  <c r="G2675" i="18"/>
  <c r="D2675" i="18"/>
  <c r="B2675" i="18"/>
  <c r="H2665" i="18"/>
  <c r="G2665" i="18"/>
  <c r="D2665" i="18"/>
  <c r="B2665" i="18"/>
  <c r="H2654" i="18"/>
  <c r="G2654" i="18"/>
  <c r="D2654" i="18"/>
  <c r="B2654" i="18"/>
  <c r="H2644" i="18"/>
  <c r="G2644" i="18"/>
  <c r="D2644" i="18"/>
  <c r="B2644" i="18"/>
  <c r="H2634" i="18"/>
  <c r="G2634" i="18"/>
  <c r="D2634" i="18"/>
  <c r="B2634" i="18"/>
  <c r="H2624" i="18"/>
  <c r="G2624" i="18"/>
  <c r="D2624" i="18"/>
  <c r="B2624" i="18"/>
  <c r="H2613" i="18"/>
  <c r="G2613" i="18"/>
  <c r="D2613" i="18"/>
  <c r="B2613" i="18"/>
  <c r="H2603" i="18"/>
  <c r="G2603" i="18"/>
  <c r="D2603" i="18"/>
  <c r="B2603" i="18"/>
  <c r="H2596" i="18"/>
  <c r="G2596" i="18"/>
  <c r="D2596" i="18"/>
  <c r="B2596" i="18"/>
  <c r="H2589" i="18"/>
  <c r="G2589" i="18"/>
  <c r="D2589" i="18"/>
  <c r="B2589" i="18"/>
  <c r="H2582" i="18"/>
  <c r="G2582" i="18"/>
  <c r="D2582" i="18"/>
  <c r="B2582" i="18"/>
  <c r="H2577" i="18"/>
  <c r="G2577" i="18"/>
  <c r="D2577" i="18"/>
  <c r="B2577" i="18"/>
  <c r="H2565" i="18"/>
  <c r="G2565" i="18"/>
  <c r="D2565" i="18"/>
  <c r="B2565" i="18"/>
  <c r="H2556" i="18"/>
  <c r="G2556" i="18"/>
  <c r="D2556" i="18"/>
  <c r="B2556" i="18"/>
  <c r="H2545" i="18"/>
  <c r="G2545" i="18"/>
  <c r="D2545" i="18"/>
  <c r="B2545" i="18"/>
  <c r="H2536" i="18"/>
  <c r="G2536" i="18"/>
  <c r="D2536" i="18"/>
  <c r="B2536" i="18"/>
  <c r="H2526" i="18"/>
  <c r="G2526" i="18"/>
  <c r="D2526" i="18"/>
  <c r="B2526" i="18"/>
  <c r="H2516" i="18"/>
  <c r="G2516" i="18"/>
  <c r="D2516" i="18"/>
  <c r="B2516" i="18"/>
  <c r="H2505" i="18"/>
  <c r="G2505" i="18"/>
  <c r="D2505" i="18"/>
  <c r="B2505" i="18"/>
  <c r="H2495" i="18"/>
  <c r="G2495" i="18"/>
  <c r="D2495" i="18"/>
  <c r="B2495" i="18"/>
  <c r="H2485" i="18"/>
  <c r="G2485" i="18"/>
  <c r="D2485" i="18"/>
  <c r="B2485" i="18"/>
  <c r="H2475" i="18"/>
  <c r="G2475" i="18"/>
  <c r="D2475" i="18"/>
  <c r="B2475" i="18"/>
  <c r="H2468" i="18"/>
  <c r="G2468" i="18"/>
  <c r="D2468" i="18"/>
  <c r="B2468" i="18"/>
  <c r="H2461" i="18"/>
  <c r="G2461" i="18"/>
  <c r="D2461" i="18"/>
  <c r="B2461" i="18"/>
  <c r="H2454" i="18"/>
  <c r="G2454" i="18"/>
  <c r="D2454" i="18"/>
  <c r="B2454" i="18"/>
  <c r="H2447" i="18"/>
  <c r="G2447" i="18"/>
  <c r="D2447" i="18"/>
  <c r="B2447" i="18"/>
  <c r="H2437" i="18"/>
  <c r="G2437" i="18"/>
  <c r="D2437" i="18"/>
  <c r="B2437" i="18"/>
  <c r="H2427" i="18"/>
  <c r="G2427" i="18"/>
  <c r="D2427" i="18"/>
  <c r="B2427" i="18"/>
  <c r="H2416" i="18"/>
  <c r="G2416" i="18"/>
  <c r="D2416" i="18"/>
  <c r="B2416" i="18"/>
  <c r="H2406" i="18"/>
  <c r="G2406" i="18"/>
  <c r="D2406" i="18"/>
  <c r="B2406" i="18"/>
  <c r="H2396" i="18"/>
  <c r="G2396" i="18"/>
  <c r="D2396" i="18"/>
  <c r="B2396" i="18"/>
  <c r="H2385" i="18"/>
  <c r="G2385" i="18"/>
  <c r="D2385" i="18"/>
  <c r="B2385" i="18"/>
  <c r="H2375" i="18"/>
  <c r="G2375" i="18"/>
  <c r="D2375" i="18"/>
  <c r="B2375" i="18"/>
  <c r="H2365" i="18"/>
  <c r="G2365" i="18"/>
  <c r="D2365" i="18"/>
  <c r="B2365" i="18"/>
  <c r="H2354" i="18"/>
  <c r="G2354" i="18"/>
  <c r="D2354" i="18"/>
  <c r="B2354" i="18"/>
  <c r="H2344" i="18"/>
  <c r="G2344" i="18"/>
  <c r="D2344" i="18"/>
  <c r="B2344" i="18"/>
  <c r="H2337" i="18"/>
  <c r="G2337" i="18"/>
  <c r="D2337" i="18"/>
  <c r="B2337" i="18"/>
  <c r="H2330" i="18"/>
  <c r="G2330" i="18"/>
  <c r="D2330" i="18"/>
  <c r="B2330" i="18"/>
  <c r="H2323" i="18"/>
  <c r="G2323" i="18"/>
  <c r="D2323" i="18"/>
  <c r="B2323" i="18"/>
  <c r="H2316" i="18"/>
  <c r="G2316" i="18"/>
  <c r="D2316" i="18"/>
  <c r="B2316" i="18"/>
  <c r="H2307" i="18"/>
  <c r="G2307" i="18"/>
  <c r="D2307" i="18"/>
  <c r="B2307" i="18"/>
  <c r="H2298" i="18"/>
  <c r="G2298" i="18"/>
  <c r="D2298" i="18"/>
  <c r="B2298" i="18"/>
  <c r="H2289" i="18"/>
  <c r="G2289" i="18"/>
  <c r="D2289" i="18"/>
  <c r="B2289" i="18"/>
  <c r="H2280" i="18"/>
  <c r="G2280" i="18"/>
  <c r="D2280" i="18"/>
  <c r="B2280" i="18"/>
  <c r="H2265" i="18"/>
  <c r="G2265" i="18"/>
  <c r="D2265" i="18"/>
  <c r="B2265" i="18"/>
  <c r="H2248" i="18"/>
  <c r="G2248" i="18"/>
  <c r="D2248" i="18"/>
  <c r="B2248" i="18"/>
  <c r="H2242" i="18"/>
  <c r="G2242" i="18"/>
  <c r="D2242" i="18"/>
  <c r="B2242" i="18"/>
  <c r="H2228" i="18"/>
  <c r="G2228" i="18"/>
  <c r="D2228" i="18"/>
  <c r="B2228" i="18"/>
  <c r="H2218" i="18"/>
  <c r="G2218" i="18"/>
  <c r="D2218" i="18"/>
  <c r="B2218" i="18"/>
  <c r="H2211" i="18"/>
  <c r="G2211" i="18"/>
  <c r="D2211" i="18"/>
  <c r="B2211" i="18"/>
  <c r="H2204" i="18"/>
  <c r="G2204" i="18"/>
  <c r="D2204" i="18"/>
  <c r="B2204" i="18"/>
  <c r="H2197" i="18"/>
  <c r="G2197" i="18"/>
  <c r="D2197" i="18"/>
  <c r="B2197" i="18"/>
  <c r="H2190" i="18"/>
  <c r="G2190" i="18"/>
  <c r="D2190" i="18"/>
  <c r="B2190" i="18"/>
  <c r="H2180" i="18"/>
  <c r="G2180" i="18"/>
  <c r="D2180" i="18"/>
  <c r="B2180" i="18"/>
  <c r="H2170" i="18"/>
  <c r="G2170" i="18"/>
  <c r="D2170" i="18"/>
  <c r="B2170" i="18"/>
  <c r="H2160" i="18"/>
  <c r="G2160" i="18"/>
  <c r="D2160" i="18"/>
  <c r="B2160" i="18"/>
  <c r="H2150" i="18"/>
  <c r="G2150" i="18"/>
  <c r="D2150" i="18"/>
  <c r="B2150" i="18"/>
  <c r="H2140" i="18"/>
  <c r="G2140" i="18"/>
  <c r="D2140" i="18"/>
  <c r="B2140" i="18"/>
  <c r="H2130" i="18"/>
  <c r="G2130" i="18"/>
  <c r="D2130" i="18"/>
  <c r="B2130" i="18"/>
  <c r="H2120" i="18"/>
  <c r="G2120" i="18"/>
  <c r="D2120" i="18"/>
  <c r="B2120" i="18"/>
  <c r="H2110" i="18"/>
  <c r="G2110" i="18"/>
  <c r="D2110" i="18"/>
  <c r="B2110" i="18"/>
  <c r="H2100" i="18"/>
  <c r="G2100" i="18"/>
  <c r="D2100" i="18"/>
  <c r="B2100" i="18"/>
  <c r="H2090" i="18"/>
  <c r="G2090" i="18"/>
  <c r="D2090" i="18"/>
  <c r="B2090" i="18"/>
  <c r="H2083" i="18"/>
  <c r="G2083" i="18"/>
  <c r="D2083" i="18"/>
  <c r="B2083" i="18"/>
  <c r="H2076" i="18"/>
  <c r="G2076" i="18"/>
  <c r="D2076" i="18"/>
  <c r="B2076" i="18"/>
  <c r="H2069" i="18"/>
  <c r="G2069" i="18"/>
  <c r="D2069" i="18"/>
  <c r="B2069" i="18"/>
  <c r="H2062" i="18"/>
  <c r="G2062" i="18"/>
  <c r="D2062" i="18"/>
  <c r="B2062" i="18"/>
  <c r="H2052" i="18"/>
  <c r="G2052" i="18"/>
  <c r="D2052" i="18"/>
  <c r="B2052" i="18"/>
  <c r="H2042" i="18"/>
  <c r="G2042" i="18"/>
  <c r="D2042" i="18"/>
  <c r="B2042" i="18"/>
  <c r="H2032" i="18"/>
  <c r="G2032" i="18"/>
  <c r="D2032" i="18"/>
  <c r="B2032" i="18"/>
  <c r="H2022" i="18"/>
  <c r="G2022" i="18"/>
  <c r="D2022" i="18"/>
  <c r="B2022" i="18"/>
  <c r="H2012" i="18"/>
  <c r="G2012" i="18"/>
  <c r="D2012" i="18"/>
  <c r="B2012" i="18"/>
  <c r="H2002" i="18"/>
  <c r="G2002" i="18"/>
  <c r="D2002" i="18"/>
  <c r="B2002" i="18"/>
  <c r="H1995" i="18"/>
  <c r="G1995" i="18"/>
  <c r="D1995" i="18"/>
  <c r="B1995" i="18"/>
  <c r="H1988" i="18"/>
  <c r="G1988" i="18"/>
  <c r="D1988" i="18"/>
  <c r="B1988" i="18"/>
  <c r="H1981" i="18"/>
  <c r="G1981" i="18"/>
  <c r="D1981" i="18"/>
  <c r="B1981" i="18"/>
  <c r="H1974" i="18"/>
  <c r="G1974" i="18"/>
  <c r="D1974" i="18"/>
  <c r="B1974" i="18"/>
  <c r="H1967" i="18"/>
  <c r="G1967" i="18"/>
  <c r="D1967" i="18"/>
  <c r="B1967" i="18"/>
  <c r="H1960" i="18"/>
  <c r="G1960" i="18"/>
  <c r="D1960" i="18"/>
  <c r="B1960" i="18"/>
  <c r="H1953" i="18"/>
  <c r="G1953" i="18"/>
  <c r="D1953" i="18"/>
  <c r="B1953" i="18"/>
  <c r="H1944" i="18"/>
  <c r="G1944" i="18"/>
  <c r="D1944" i="18"/>
  <c r="B1944" i="18"/>
  <c r="H1936" i="18"/>
  <c r="G1936" i="18"/>
  <c r="D1936" i="18"/>
  <c r="B1936" i="18"/>
  <c r="H1928" i="18"/>
  <c r="G1928" i="18"/>
  <c r="D1928" i="18"/>
  <c r="B1928" i="18"/>
  <c r="H1920" i="18"/>
  <c r="G1920" i="18"/>
  <c r="D1920" i="18"/>
  <c r="B1920" i="18"/>
  <c r="H1910" i="18"/>
  <c r="G1910" i="18"/>
  <c r="D1910" i="18"/>
  <c r="B1910" i="18"/>
  <c r="H1902" i="18"/>
  <c r="G1902" i="18"/>
  <c r="D1902" i="18"/>
  <c r="B1902" i="18"/>
  <c r="H1893" i="18"/>
  <c r="G1893" i="18"/>
  <c r="D1893" i="18"/>
  <c r="B1893" i="18"/>
  <c r="H1884" i="18"/>
  <c r="G1884" i="18"/>
  <c r="D1884" i="18"/>
  <c r="B1884" i="18"/>
  <c r="H1878" i="18"/>
  <c r="G1878" i="18"/>
  <c r="D1878" i="18"/>
  <c r="B1878" i="18"/>
  <c r="H1871" i="18"/>
  <c r="G1871" i="18"/>
  <c r="D1871" i="18"/>
  <c r="B1871" i="18"/>
  <c r="H1863" i="18"/>
  <c r="G1863" i="18"/>
  <c r="D1863" i="18"/>
  <c r="B1863" i="18"/>
  <c r="H1856" i="18"/>
  <c r="G1856" i="18"/>
  <c r="D1856" i="18"/>
  <c r="B1856" i="18"/>
  <c r="H1849" i="18"/>
  <c r="G1849" i="18"/>
  <c r="D1849" i="18"/>
  <c r="B1849" i="18"/>
  <c r="H1842" i="18"/>
  <c r="G1842" i="18"/>
  <c r="D1842" i="18"/>
  <c r="B1842" i="18"/>
  <c r="H1835" i="18"/>
  <c r="G1835" i="18"/>
  <c r="D1835" i="18"/>
  <c r="B1835" i="18"/>
  <c r="H1825" i="18"/>
  <c r="G1825" i="18"/>
  <c r="D1825" i="18"/>
  <c r="B1825" i="18"/>
  <c r="H1817" i="18"/>
  <c r="G1817" i="18"/>
  <c r="D1817" i="18"/>
  <c r="B1817" i="18"/>
  <c r="H1806" i="18"/>
  <c r="G1806" i="18"/>
  <c r="D1806" i="18"/>
  <c r="B1806" i="18"/>
  <c r="H1797" i="18"/>
  <c r="G1797" i="18"/>
  <c r="D1797" i="18"/>
  <c r="B1797" i="18"/>
  <c r="H1789" i="18"/>
  <c r="G1789" i="18"/>
  <c r="D1789" i="18"/>
  <c r="B1789" i="18"/>
  <c r="H1777" i="18"/>
  <c r="G1777" i="18"/>
  <c r="D1777" i="18"/>
  <c r="B1777" i="18"/>
  <c r="H1760" i="18"/>
  <c r="G1760" i="18"/>
  <c r="D1760" i="18"/>
  <c r="B1760" i="18"/>
  <c r="H1750" i="18"/>
  <c r="G1750" i="18"/>
  <c r="D1750" i="18"/>
  <c r="B1750" i="18"/>
  <c r="H1741" i="18"/>
  <c r="G1741" i="18"/>
  <c r="D1741" i="18"/>
  <c r="B1741" i="18"/>
  <c r="H1734" i="18"/>
  <c r="G1734" i="18"/>
  <c r="D1734" i="18"/>
  <c r="B1734" i="18"/>
  <c r="H1727" i="18"/>
  <c r="G1727" i="18"/>
  <c r="D1727" i="18"/>
  <c r="B1727" i="18"/>
  <c r="H1720" i="18"/>
  <c r="G1720" i="18"/>
  <c r="D1720" i="18"/>
  <c r="B1720" i="18"/>
  <c r="H1710" i="18"/>
  <c r="G1710" i="18"/>
  <c r="D1710" i="18"/>
  <c r="B1710" i="18"/>
  <c r="H1701" i="18"/>
  <c r="G1701" i="18"/>
  <c r="D1701" i="18"/>
  <c r="B1701" i="18"/>
  <c r="H1692" i="18"/>
  <c r="G1692" i="18"/>
  <c r="D1692" i="18"/>
  <c r="B1692" i="18"/>
  <c r="H1684" i="18"/>
  <c r="G1684" i="18"/>
  <c r="D1684" i="18"/>
  <c r="B1684" i="18"/>
  <c r="H1675" i="18"/>
  <c r="G1675" i="18"/>
  <c r="D1675" i="18"/>
  <c r="B1675" i="18"/>
  <c r="H1666" i="18"/>
  <c r="G1666" i="18"/>
  <c r="D1666" i="18"/>
  <c r="B1666" i="18"/>
  <c r="H1657" i="18"/>
  <c r="G1657" i="18"/>
  <c r="D1657" i="18"/>
  <c r="B1657" i="18"/>
  <c r="H1648" i="18"/>
  <c r="G1648" i="18"/>
  <c r="D1648" i="18"/>
  <c r="B1648" i="18"/>
  <c r="H1640" i="18"/>
  <c r="G1640" i="18"/>
  <c r="D1640" i="18"/>
  <c r="B1640" i="18"/>
  <c r="H1627" i="18"/>
  <c r="G1627" i="18"/>
  <c r="D1627" i="18"/>
  <c r="B1627" i="18"/>
  <c r="H1620" i="18"/>
  <c r="G1620" i="18"/>
  <c r="D1620" i="18"/>
  <c r="B1620" i="18"/>
  <c r="H1613" i="18"/>
  <c r="G1613" i="18"/>
  <c r="D1613" i="18"/>
  <c r="B1613" i="18"/>
  <c r="H1606" i="18"/>
  <c r="G1606" i="18"/>
  <c r="D1606" i="18"/>
  <c r="B1606" i="18"/>
  <c r="H1599" i="18"/>
  <c r="G1599" i="18"/>
  <c r="D1599" i="18"/>
  <c r="B1599" i="18"/>
  <c r="H1591" i="18"/>
  <c r="G1591" i="18"/>
  <c r="D1591" i="18"/>
  <c r="B1591" i="18"/>
  <c r="H1579" i="18"/>
  <c r="G1579" i="18"/>
  <c r="D1579" i="18"/>
  <c r="B1579" i="18"/>
  <c r="H1571" i="18"/>
  <c r="G1571" i="18"/>
  <c r="D1571" i="18"/>
  <c r="B1571" i="18"/>
  <c r="H1562" i="18"/>
  <c r="G1562" i="18"/>
  <c r="D1562" i="18"/>
  <c r="B1562" i="18"/>
  <c r="H1554" i="18"/>
  <c r="G1554" i="18"/>
  <c r="D1554" i="18"/>
  <c r="B1554" i="18"/>
  <c r="H1544" i="18"/>
  <c r="G1544" i="18"/>
  <c r="D1544" i="18"/>
  <c r="B1544" i="18"/>
  <c r="H1536" i="18"/>
  <c r="G1536" i="18"/>
  <c r="D1536" i="18"/>
  <c r="B1536" i="18"/>
  <c r="H1527" i="18"/>
  <c r="G1527" i="18"/>
  <c r="D1527" i="18"/>
  <c r="B1527" i="18"/>
  <c r="H1519" i="18"/>
  <c r="G1519" i="18"/>
  <c r="D1519" i="18"/>
  <c r="B1519" i="18"/>
  <c r="H1510" i="18"/>
  <c r="G1510" i="18"/>
  <c r="D1510" i="18"/>
  <c r="B1510" i="18"/>
  <c r="H1503" i="18"/>
  <c r="G1503" i="18"/>
  <c r="D1503" i="18"/>
  <c r="B1503" i="18"/>
  <c r="H1496" i="18"/>
  <c r="G1496" i="18"/>
  <c r="D1496" i="18"/>
  <c r="B1496" i="18"/>
  <c r="H1489" i="18"/>
  <c r="G1489" i="18"/>
  <c r="D1489" i="18"/>
  <c r="B1489" i="18"/>
  <c r="H1482" i="18"/>
  <c r="G1482" i="18"/>
  <c r="D1482" i="18"/>
  <c r="B1482" i="18"/>
  <c r="H1473" i="18"/>
  <c r="G1473" i="18"/>
  <c r="D1473" i="18"/>
  <c r="B1473" i="18"/>
  <c r="H1463" i="18"/>
  <c r="G1463" i="18"/>
  <c r="D1463" i="18"/>
  <c r="B1463" i="18"/>
  <c r="H1455" i="18"/>
  <c r="G1455" i="18"/>
  <c r="D1455" i="18"/>
  <c r="B1455" i="18"/>
  <c r="H1444" i="18"/>
  <c r="G1444" i="18"/>
  <c r="D1444" i="18"/>
  <c r="B1444" i="18"/>
  <c r="H1436" i="18"/>
  <c r="G1436" i="18"/>
  <c r="D1436" i="18"/>
  <c r="B1436" i="18"/>
  <c r="H1428" i="18"/>
  <c r="G1428" i="18"/>
  <c r="D1428" i="18"/>
  <c r="B1428" i="18"/>
  <c r="H1419" i="18"/>
  <c r="G1419" i="18"/>
  <c r="D1419" i="18"/>
  <c r="B1419" i="18"/>
  <c r="H1410" i="18"/>
  <c r="G1410" i="18"/>
  <c r="D1410" i="18"/>
  <c r="B1410" i="18"/>
  <c r="H1402" i="18"/>
  <c r="G1402" i="18"/>
  <c r="D1402" i="18"/>
  <c r="B1402" i="18"/>
  <c r="H1393" i="18"/>
  <c r="G1393" i="18"/>
  <c r="D1393" i="18"/>
  <c r="B1393" i="18"/>
  <c r="H1385" i="18"/>
  <c r="G1385" i="18"/>
  <c r="D1385" i="18"/>
  <c r="B1385" i="18"/>
  <c r="H1378" i="18"/>
  <c r="G1378" i="18"/>
  <c r="D1378" i="18"/>
  <c r="B1378" i="18"/>
  <c r="H1371" i="18"/>
  <c r="G1371" i="18"/>
  <c r="D1371" i="18"/>
  <c r="B1371" i="18"/>
  <c r="H1364" i="18"/>
  <c r="G1364" i="18"/>
  <c r="D1364" i="18"/>
  <c r="B1364" i="18"/>
  <c r="H1354" i="18"/>
  <c r="G1354" i="18"/>
  <c r="D1354" i="18"/>
  <c r="B1354" i="18"/>
  <c r="H1343" i="18"/>
  <c r="G1343" i="18"/>
  <c r="D1343" i="18"/>
  <c r="B1343" i="18"/>
  <c r="H1333" i="18"/>
  <c r="G1333" i="18"/>
  <c r="D1333" i="18"/>
  <c r="B1333" i="18"/>
  <c r="H1322" i="18"/>
  <c r="G1322" i="18"/>
  <c r="D1322" i="18"/>
  <c r="B1322" i="18"/>
  <c r="H1313" i="18"/>
  <c r="G1313" i="18"/>
  <c r="D1313" i="18"/>
  <c r="B1313" i="18"/>
  <c r="H1304" i="18"/>
  <c r="G1304" i="18"/>
  <c r="D1304" i="18"/>
  <c r="B1304" i="18"/>
  <c r="H1293" i="18"/>
  <c r="G1293" i="18"/>
  <c r="D1293" i="18"/>
  <c r="B1293" i="18"/>
  <c r="H1284" i="18"/>
  <c r="G1284" i="18"/>
  <c r="D1284" i="18"/>
  <c r="B1284" i="18"/>
  <c r="H1275" i="18"/>
  <c r="G1275" i="18"/>
  <c r="D1275" i="18"/>
  <c r="B1275" i="18"/>
  <c r="H1266" i="18"/>
  <c r="G1266" i="18"/>
  <c r="D1266" i="18"/>
  <c r="B1266" i="18"/>
  <c r="H1258" i="18"/>
  <c r="G1258" i="18"/>
  <c r="D1258" i="18"/>
  <c r="B1258" i="18"/>
  <c r="H1251" i="18"/>
  <c r="G1251" i="18"/>
  <c r="D1251" i="18"/>
  <c r="B1251" i="18"/>
  <c r="H1244" i="18"/>
  <c r="G1244" i="18"/>
  <c r="D1244" i="18"/>
  <c r="B1244" i="18"/>
  <c r="H1237" i="18"/>
  <c r="G1237" i="18"/>
  <c r="D1237" i="18"/>
  <c r="B1237" i="18"/>
  <c r="H1230" i="18"/>
  <c r="G1230" i="18"/>
  <c r="D1230" i="18"/>
  <c r="B1230" i="18"/>
  <c r="H1221" i="18"/>
  <c r="G1221" i="18"/>
  <c r="D1221" i="18"/>
  <c r="B1221" i="18"/>
  <c r="H1211" i="18"/>
  <c r="G1211" i="18"/>
  <c r="D1211" i="18"/>
  <c r="B1211" i="18"/>
  <c r="H1203" i="18"/>
  <c r="G1203" i="18"/>
  <c r="D1203" i="18"/>
  <c r="B1203" i="18"/>
  <c r="H1193" i="18"/>
  <c r="G1193" i="18"/>
  <c r="D1193" i="18"/>
  <c r="B1193" i="18"/>
  <c r="H1187" i="18"/>
  <c r="G1187" i="18"/>
  <c r="D1187" i="18"/>
  <c r="B1187" i="18"/>
  <c r="H1170" i="18"/>
  <c r="G1170" i="18"/>
  <c r="D1170" i="18"/>
  <c r="B1170" i="18"/>
  <c r="H1161" i="18"/>
  <c r="G1161" i="18"/>
  <c r="D1161" i="18"/>
  <c r="B1161" i="18"/>
  <c r="H1152" i="18"/>
  <c r="G1152" i="18"/>
  <c r="D1152" i="18"/>
  <c r="B1152" i="18"/>
  <c r="H1147" i="18"/>
  <c r="G1147" i="18"/>
  <c r="D1147" i="18"/>
  <c r="B1147" i="18"/>
  <c r="H1137" i="18"/>
  <c r="G1137" i="18"/>
  <c r="D1137" i="18"/>
  <c r="B1137" i="18"/>
  <c r="H1130" i="18"/>
  <c r="G1130" i="18"/>
  <c r="D1130" i="18"/>
  <c r="B1130" i="18"/>
  <c r="H1123" i="18"/>
  <c r="G1123" i="18"/>
  <c r="D1123" i="18"/>
  <c r="B1123" i="18"/>
  <c r="H1116" i="18"/>
  <c r="G1116" i="18"/>
  <c r="D1116" i="18"/>
  <c r="B1116" i="18"/>
  <c r="H1108" i="18"/>
  <c r="G1108" i="18"/>
  <c r="D1108" i="18"/>
  <c r="B1108" i="18"/>
  <c r="H1098" i="18"/>
  <c r="G1098" i="18"/>
  <c r="D1098" i="18"/>
  <c r="B1098" i="18"/>
  <c r="H1090" i="18"/>
  <c r="G1090" i="18"/>
  <c r="D1090" i="18"/>
  <c r="B1090" i="18"/>
  <c r="H1079" i="18"/>
  <c r="G1079" i="18"/>
  <c r="D1079" i="18"/>
  <c r="B1079" i="18"/>
  <c r="H1070" i="18"/>
  <c r="G1070" i="18"/>
  <c r="D1070" i="18"/>
  <c r="B1070" i="18"/>
  <c r="H1061" i="18"/>
  <c r="G1061" i="18"/>
  <c r="D1061" i="18"/>
  <c r="B1061" i="18"/>
  <c r="H1050" i="18"/>
  <c r="G1050" i="18"/>
  <c r="D1050" i="18"/>
  <c r="B1050" i="18"/>
  <c r="H1041" i="18"/>
  <c r="G1041" i="18"/>
  <c r="D1041" i="18"/>
  <c r="B1041" i="18"/>
  <c r="H1032" i="18"/>
  <c r="G1032" i="18"/>
  <c r="D1032" i="18"/>
  <c r="B1032" i="18"/>
  <c r="H1023" i="18"/>
  <c r="G1023" i="18"/>
  <c r="D1023" i="18"/>
  <c r="B1023" i="18"/>
  <c r="H1012" i="18"/>
  <c r="G1012" i="18"/>
  <c r="D1012" i="18"/>
  <c r="B1012" i="18"/>
  <c r="H1005" i="18"/>
  <c r="G1005" i="18"/>
  <c r="D1005" i="18"/>
  <c r="B1005" i="18"/>
  <c r="H998" i="18"/>
  <c r="G998" i="18"/>
  <c r="D998" i="18"/>
  <c r="B998" i="18"/>
  <c r="H991" i="18"/>
  <c r="G991" i="18"/>
  <c r="D991" i="18"/>
  <c r="B991" i="18"/>
  <c r="H986" i="18"/>
  <c r="G986" i="18"/>
  <c r="D986" i="18"/>
  <c r="B986" i="18"/>
  <c r="H977" i="18"/>
  <c r="G977" i="18"/>
  <c r="D977" i="18"/>
  <c r="B977" i="18"/>
  <c r="H968" i="18"/>
  <c r="G968" i="18"/>
  <c r="D968" i="18"/>
  <c r="B968" i="18"/>
  <c r="H958" i="18"/>
  <c r="G958" i="18"/>
  <c r="D958" i="18"/>
  <c r="B958" i="18"/>
  <c r="H948" i="18"/>
  <c r="G948" i="18"/>
  <c r="D948" i="18"/>
  <c r="B948" i="18"/>
  <c r="H941" i="18"/>
  <c r="G941" i="18"/>
  <c r="D941" i="18"/>
  <c r="B941" i="18"/>
  <c r="H936" i="18"/>
  <c r="G936" i="18"/>
  <c r="D936" i="18"/>
  <c r="B936" i="18"/>
  <c r="H927" i="18"/>
  <c r="G927" i="18"/>
  <c r="D927" i="18"/>
  <c r="B927" i="18"/>
  <c r="H918" i="18"/>
  <c r="G918" i="18"/>
  <c r="D918" i="18"/>
  <c r="B918" i="18"/>
  <c r="H909" i="18"/>
  <c r="G909" i="18"/>
  <c r="D909" i="18"/>
  <c r="B909" i="18"/>
  <c r="H898" i="18"/>
  <c r="G898" i="18"/>
  <c r="D898" i="18"/>
  <c r="B898" i="18"/>
  <c r="H891" i="18"/>
  <c r="G891" i="18"/>
  <c r="D891" i="18"/>
  <c r="B891" i="18"/>
  <c r="H884" i="18"/>
  <c r="G884" i="18"/>
  <c r="D884" i="18"/>
  <c r="B884" i="18"/>
  <c r="H877" i="18"/>
  <c r="G877" i="18"/>
  <c r="D877" i="18"/>
  <c r="B877" i="18"/>
  <c r="H874" i="18"/>
  <c r="G874" i="18"/>
  <c r="D874" i="18"/>
  <c r="B874" i="18"/>
  <c r="H862" i="18"/>
  <c r="G862" i="18"/>
  <c r="D862" i="18"/>
  <c r="B862" i="18"/>
  <c r="H853" i="18"/>
  <c r="G853" i="18"/>
  <c r="D853" i="18"/>
  <c r="B853" i="18"/>
  <c r="H845" i="18"/>
  <c r="G845" i="18"/>
  <c r="D845" i="18"/>
  <c r="B845" i="18"/>
  <c r="H840" i="18"/>
  <c r="G840" i="18"/>
  <c r="D840" i="18"/>
  <c r="B840" i="18"/>
  <c r="H832" i="18"/>
  <c r="G832" i="18"/>
  <c r="D832" i="18"/>
  <c r="B832" i="18"/>
  <c r="H824" i="18"/>
  <c r="G824" i="18"/>
  <c r="D824" i="18"/>
  <c r="B824" i="18"/>
  <c r="H816" i="18"/>
  <c r="G816" i="18"/>
  <c r="D816" i="18"/>
  <c r="B816" i="18"/>
  <c r="H809" i="18"/>
  <c r="G809" i="18"/>
  <c r="D809" i="18"/>
  <c r="B809" i="18"/>
  <c r="H792" i="18"/>
  <c r="G792" i="18"/>
  <c r="D792" i="18"/>
  <c r="B792" i="18"/>
  <c r="H785" i="18"/>
  <c r="G785" i="18"/>
  <c r="D785" i="18"/>
  <c r="B785" i="18"/>
  <c r="H778" i="18"/>
  <c r="G778" i="18"/>
  <c r="D778" i="18"/>
  <c r="B778" i="18"/>
  <c r="H771" i="18"/>
  <c r="G771" i="18"/>
  <c r="D771" i="18"/>
  <c r="B771" i="18"/>
  <c r="H765" i="18"/>
  <c r="G765" i="18"/>
  <c r="D765" i="18"/>
  <c r="B765" i="18"/>
  <c r="H754" i="18"/>
  <c r="G754" i="18"/>
  <c r="D754" i="18"/>
  <c r="B754" i="18"/>
  <c r="H746" i="18"/>
  <c r="G746" i="18"/>
  <c r="D746" i="18"/>
  <c r="B746" i="18"/>
  <c r="H737" i="18"/>
  <c r="G737" i="18"/>
  <c r="D737" i="18"/>
  <c r="B737" i="18"/>
  <c r="H728" i="18"/>
  <c r="G728" i="18"/>
  <c r="D728" i="18"/>
  <c r="B728" i="18"/>
  <c r="H720" i="18"/>
  <c r="G720" i="18"/>
  <c r="D720" i="18"/>
  <c r="B720" i="18"/>
  <c r="H710" i="18"/>
  <c r="G710" i="18"/>
  <c r="D710" i="18"/>
  <c r="B710" i="18"/>
  <c r="H701" i="18"/>
  <c r="G701" i="18"/>
  <c r="D701" i="18"/>
  <c r="B701" i="18"/>
  <c r="H691" i="18"/>
  <c r="G691" i="18"/>
  <c r="D691" i="18"/>
  <c r="B691" i="18"/>
  <c r="H682" i="18"/>
  <c r="G682" i="18"/>
  <c r="D682" i="18"/>
  <c r="B682" i="18"/>
  <c r="H671" i="18"/>
  <c r="G671" i="18"/>
  <c r="D671" i="18"/>
  <c r="B671" i="18"/>
  <c r="H664" i="18"/>
  <c r="G664" i="18"/>
  <c r="D664" i="18"/>
  <c r="B664" i="18"/>
  <c r="H657" i="18"/>
  <c r="G657" i="18"/>
  <c r="D657" i="18"/>
  <c r="B657" i="18"/>
  <c r="H650" i="18"/>
  <c r="G650" i="18"/>
  <c r="D650" i="18"/>
  <c r="B650" i="18"/>
  <c r="H642" i="18"/>
  <c r="G642" i="18"/>
  <c r="D642" i="18"/>
  <c r="B642" i="18"/>
  <c r="H632" i="18"/>
  <c r="G632" i="18"/>
  <c r="D632" i="18"/>
  <c r="B632" i="18"/>
  <c r="H627" i="18"/>
  <c r="G627" i="18"/>
  <c r="D627" i="18"/>
  <c r="B627" i="18"/>
  <c r="H618" i="18"/>
  <c r="G618" i="18"/>
  <c r="D618" i="18"/>
  <c r="B618" i="18"/>
  <c r="H611" i="18"/>
  <c r="G611" i="18"/>
  <c r="D611" i="18"/>
  <c r="B611" i="18"/>
  <c r="H600" i="18"/>
  <c r="G600" i="18"/>
  <c r="D600" i="18"/>
  <c r="B600" i="18"/>
  <c r="H596" i="18"/>
  <c r="G596" i="18"/>
  <c r="D596" i="18"/>
  <c r="B596" i="18"/>
  <c r="H586" i="18"/>
  <c r="G586" i="18"/>
  <c r="D586" i="18"/>
  <c r="B586" i="18"/>
  <c r="H579" i="18"/>
  <c r="G579" i="18"/>
  <c r="D579" i="18"/>
  <c r="B579" i="18"/>
  <c r="H571" i="18"/>
  <c r="G571" i="18"/>
  <c r="D571" i="18"/>
  <c r="B571" i="18"/>
  <c r="H562" i="18"/>
  <c r="G562" i="18"/>
  <c r="D562" i="18"/>
  <c r="B562" i="18"/>
  <c r="H555" i="18"/>
  <c r="G555" i="18"/>
  <c r="D555" i="18"/>
  <c r="B555" i="18"/>
  <c r="H548" i="18"/>
  <c r="G548" i="18"/>
  <c r="D548" i="18"/>
  <c r="B548" i="18"/>
  <c r="H541" i="18"/>
  <c r="G541" i="18"/>
  <c r="D541" i="18"/>
  <c r="B541" i="18"/>
  <c r="H535" i="18"/>
  <c r="G535" i="18"/>
  <c r="D535" i="18"/>
  <c r="B535" i="18"/>
  <c r="H526" i="18"/>
  <c r="G526" i="18"/>
  <c r="D526" i="18"/>
  <c r="B526" i="18"/>
  <c r="H518" i="18"/>
  <c r="G518" i="18"/>
  <c r="D518" i="18"/>
  <c r="B518" i="18"/>
  <c r="H508" i="18"/>
  <c r="G508" i="18"/>
  <c r="D508" i="18"/>
  <c r="B508" i="18"/>
  <c r="H499" i="18"/>
  <c r="G499" i="18"/>
  <c r="D499" i="18"/>
  <c r="B499" i="18"/>
  <c r="H491" i="18"/>
  <c r="G491" i="18"/>
  <c r="D491" i="18"/>
  <c r="B491" i="18"/>
  <c r="H483" i="18"/>
  <c r="G483" i="18"/>
  <c r="D483" i="18"/>
  <c r="B483" i="18"/>
  <c r="H475" i="18"/>
  <c r="G475" i="18"/>
  <c r="D475" i="18"/>
  <c r="B475" i="18"/>
  <c r="H467" i="18"/>
  <c r="G467" i="18"/>
  <c r="D467" i="18"/>
  <c r="B467" i="18"/>
  <c r="H459" i="18"/>
  <c r="G459" i="18"/>
  <c r="D459" i="18"/>
  <c r="B459" i="18"/>
  <c r="H449" i="18"/>
  <c r="G449" i="18"/>
  <c r="D449" i="18"/>
  <c r="B449" i="18"/>
  <c r="H442" i="18"/>
  <c r="G442" i="18"/>
  <c r="D442" i="18"/>
  <c r="B442" i="18"/>
  <c r="H435" i="18"/>
  <c r="G435" i="18"/>
  <c r="D435" i="18"/>
  <c r="B435" i="18"/>
  <c r="H428" i="18"/>
  <c r="G428" i="18"/>
  <c r="D428" i="18"/>
  <c r="B428" i="18"/>
  <c r="H421" i="18"/>
  <c r="G421" i="18"/>
  <c r="D421" i="18"/>
  <c r="B421" i="18"/>
  <c r="H413" i="18"/>
  <c r="G413" i="18"/>
  <c r="D413" i="18"/>
  <c r="B413" i="18"/>
  <c r="H405" i="18"/>
  <c r="G405" i="18"/>
  <c r="D405" i="18"/>
  <c r="H397" i="18"/>
  <c r="G397" i="18"/>
  <c r="D397" i="18"/>
  <c r="B397" i="18"/>
  <c r="H391" i="18"/>
  <c r="G391" i="18"/>
  <c r="D391" i="18"/>
  <c r="B391" i="18"/>
  <c r="H384" i="18"/>
  <c r="G384" i="18"/>
  <c r="D384" i="18"/>
  <c r="B384" i="18"/>
  <c r="H376" i="18"/>
  <c r="G376" i="18"/>
  <c r="D376" i="18"/>
  <c r="B376" i="18"/>
  <c r="H369" i="18"/>
  <c r="G369" i="18"/>
  <c r="D369" i="18"/>
  <c r="B369" i="18"/>
  <c r="H362" i="18"/>
  <c r="G362" i="18"/>
  <c r="D362" i="18"/>
  <c r="B362" i="18"/>
  <c r="H355" i="18"/>
  <c r="G355" i="18"/>
  <c r="D355" i="18"/>
  <c r="B355" i="18"/>
  <c r="H349" i="18"/>
  <c r="G349" i="18"/>
  <c r="D349" i="18"/>
  <c r="B349" i="18"/>
  <c r="H342" i="18"/>
  <c r="G342" i="18"/>
  <c r="D342" i="18"/>
  <c r="B342" i="18"/>
  <c r="H335" i="18"/>
  <c r="G335" i="18"/>
  <c r="D335" i="18"/>
  <c r="B335" i="18"/>
  <c r="H328" i="18"/>
  <c r="G328" i="18"/>
  <c r="D328" i="18"/>
  <c r="B328" i="18"/>
  <c r="H323" i="18"/>
  <c r="G323" i="18"/>
  <c r="D323" i="18"/>
  <c r="B323" i="18"/>
  <c r="H314" i="18"/>
  <c r="G314" i="18"/>
  <c r="D314" i="18"/>
  <c r="B314" i="18"/>
  <c r="H306" i="18"/>
  <c r="G306" i="18"/>
  <c r="D306" i="18"/>
  <c r="B306" i="18"/>
  <c r="H298" i="18"/>
  <c r="G298" i="18"/>
  <c r="D298" i="18"/>
  <c r="B298" i="18"/>
  <c r="H290" i="18"/>
  <c r="G290" i="18"/>
  <c r="D290" i="18"/>
  <c r="B290" i="18"/>
  <c r="H282" i="18"/>
  <c r="G282" i="18"/>
  <c r="D282" i="18"/>
  <c r="B282" i="18"/>
  <c r="H274" i="18"/>
  <c r="G274" i="18"/>
  <c r="D274" i="18"/>
  <c r="B274" i="18"/>
  <c r="H266" i="18"/>
  <c r="G266" i="18"/>
  <c r="D266" i="18"/>
  <c r="B266" i="18"/>
  <c r="H258" i="18"/>
  <c r="G258" i="18"/>
  <c r="D258" i="18"/>
  <c r="B258" i="18"/>
  <c r="H250" i="18"/>
  <c r="G250" i="18"/>
  <c r="D250" i="18"/>
  <c r="B250" i="18"/>
  <c r="H240" i="18"/>
  <c r="G240" i="18"/>
  <c r="D240" i="18"/>
  <c r="B240" i="18"/>
  <c r="H233" i="18"/>
  <c r="G233" i="18"/>
  <c r="D233" i="18"/>
  <c r="B233" i="18"/>
  <c r="H226" i="18"/>
  <c r="G226" i="18"/>
  <c r="D226" i="18"/>
  <c r="B226" i="18"/>
  <c r="H219" i="18"/>
  <c r="G219" i="18"/>
  <c r="D219" i="18"/>
  <c r="B219" i="18"/>
  <c r="H211" i="18"/>
  <c r="G211" i="18"/>
  <c r="D211" i="18"/>
  <c r="B211" i="18"/>
  <c r="H204" i="18"/>
  <c r="G204" i="18"/>
  <c r="D204" i="18"/>
  <c r="B204" i="18"/>
  <c r="H197" i="18"/>
  <c r="G197" i="18"/>
  <c r="D197" i="18"/>
  <c r="B197" i="18"/>
  <c r="H190" i="18"/>
  <c r="G190" i="18"/>
  <c r="D190" i="18"/>
  <c r="B190" i="18"/>
  <c r="H185" i="18"/>
  <c r="G185" i="18"/>
  <c r="D185" i="18"/>
  <c r="B185" i="18"/>
  <c r="H178" i="18"/>
  <c r="G178" i="18"/>
  <c r="D178" i="18"/>
  <c r="B178" i="18"/>
  <c r="H168" i="18"/>
  <c r="G168" i="18"/>
  <c r="D168" i="18"/>
  <c r="B168" i="18"/>
  <c r="H161" i="18"/>
  <c r="G161" i="18"/>
  <c r="D161" i="18"/>
  <c r="B161" i="18"/>
  <c r="H154" i="18"/>
  <c r="G154" i="18"/>
  <c r="D154" i="18"/>
  <c r="B154" i="18"/>
  <c r="H146" i="18"/>
  <c r="G146" i="18"/>
  <c r="D146" i="18"/>
  <c r="B146" i="18"/>
  <c r="H140" i="18"/>
  <c r="G140" i="18"/>
  <c r="D140" i="18"/>
  <c r="B140" i="18"/>
  <c r="H133" i="18"/>
  <c r="G133" i="18"/>
  <c r="D133" i="18"/>
  <c r="B133" i="18"/>
  <c r="H126" i="18"/>
  <c r="G126" i="18"/>
  <c r="D126" i="18"/>
  <c r="B126" i="18"/>
  <c r="H119" i="18"/>
  <c r="G119" i="18"/>
  <c r="D119" i="18"/>
  <c r="B119" i="18"/>
  <c r="H111" i="18"/>
  <c r="G111" i="18"/>
  <c r="D111" i="18"/>
  <c r="B111" i="18"/>
  <c r="H103" i="18"/>
  <c r="G103" i="18"/>
  <c r="D103" i="18"/>
  <c r="B103" i="18"/>
  <c r="H96" i="18"/>
  <c r="G96" i="18"/>
  <c r="D96" i="18"/>
  <c r="B96" i="18"/>
  <c r="H89" i="18"/>
  <c r="G89" i="18"/>
  <c r="D89" i="18"/>
  <c r="B89" i="18"/>
  <c r="H82" i="18"/>
  <c r="G82" i="18"/>
  <c r="D82" i="18"/>
  <c r="B82" i="18"/>
  <c r="H75" i="18"/>
  <c r="G75" i="18"/>
  <c r="D75" i="18"/>
  <c r="B75" i="18"/>
  <c r="H68" i="18"/>
  <c r="G68" i="18"/>
  <c r="D68" i="18"/>
  <c r="B68" i="18"/>
  <c r="H61" i="18"/>
  <c r="G61" i="18"/>
  <c r="D61" i="18"/>
  <c r="B61" i="18"/>
  <c r="H54" i="18"/>
  <c r="G54" i="18"/>
  <c r="D54" i="18"/>
  <c r="B54" i="18"/>
  <c r="H47" i="18"/>
  <c r="G47" i="18"/>
  <c r="D47" i="18"/>
  <c r="B47" i="18"/>
  <c r="H41" i="18"/>
  <c r="G41" i="18"/>
  <c r="D41" i="18"/>
  <c r="B41" i="18"/>
  <c r="H34" i="18"/>
  <c r="G34" i="18"/>
  <c r="D34" i="18"/>
  <c r="B34" i="18"/>
  <c r="H27" i="18"/>
  <c r="G27" i="18"/>
  <c r="D27" i="18"/>
  <c r="B27" i="18"/>
  <c r="H20" i="18"/>
  <c r="G20" i="18"/>
  <c r="D20" i="18"/>
  <c r="B20" i="18"/>
  <c r="H13" i="18"/>
  <c r="G13" i="18"/>
  <c r="D13" i="18"/>
  <c r="B13" i="18"/>
  <c r="H6" i="18"/>
  <c r="G6" i="18"/>
  <c r="D6" i="18"/>
  <c r="B6" i="18"/>
  <c r="H5882" i="18"/>
  <c r="G5882" i="18"/>
  <c r="D5882" i="18"/>
  <c r="B5882" i="18"/>
  <c r="H5875" i="18"/>
  <c r="G5875" i="18"/>
  <c r="D5875" i="18"/>
  <c r="B5875" i="18"/>
  <c r="H5868" i="18"/>
  <c r="G5868" i="18"/>
  <c r="D5868" i="18"/>
  <c r="B5868" i="18"/>
  <c r="H5861" i="18"/>
  <c r="G5861" i="18"/>
  <c r="D5861" i="18"/>
  <c r="B5861" i="18"/>
  <c r="H5854" i="18"/>
  <c r="G5854" i="18"/>
  <c r="D5854" i="18"/>
  <c r="B5854" i="18"/>
  <c r="H5847" i="18"/>
  <c r="G5847" i="18"/>
  <c r="D5847" i="18"/>
  <c r="B5847" i="18"/>
  <c r="H5840" i="18"/>
  <c r="G5840" i="18"/>
  <c r="D5840" i="18"/>
  <c r="B5840" i="18"/>
  <c r="H5833" i="18"/>
  <c r="G5833" i="18"/>
  <c r="D5833" i="18"/>
  <c r="B5833" i="18"/>
  <c r="H5826" i="18"/>
  <c r="G5826" i="18"/>
  <c r="D5826" i="18"/>
  <c r="B5826" i="18"/>
  <c r="H5819" i="18"/>
  <c r="G5819" i="18"/>
  <c r="D5819" i="18"/>
  <c r="B5819" i="18"/>
  <c r="H5812" i="18"/>
  <c r="G5812" i="18"/>
  <c r="D5812" i="18"/>
  <c r="B5812" i="18"/>
  <c r="H5805" i="18"/>
  <c r="G5805" i="18"/>
  <c r="D5805" i="18"/>
  <c r="B5805" i="18"/>
  <c r="H5798" i="18"/>
  <c r="G5798" i="18"/>
  <c r="D5798" i="18"/>
  <c r="B5798" i="18"/>
  <c r="H5791" i="18"/>
  <c r="G5791" i="18"/>
  <c r="D5791" i="18"/>
  <c r="B5791" i="18"/>
  <c r="H5784" i="18"/>
  <c r="G5784" i="18"/>
  <c r="D5784" i="18"/>
  <c r="B5784" i="18"/>
  <c r="H5777" i="18"/>
  <c r="G5777" i="18"/>
  <c r="D5777" i="18"/>
  <c r="B5777" i="18"/>
  <c r="H5770" i="18"/>
  <c r="G5770" i="18"/>
  <c r="D5770" i="18"/>
  <c r="B5770" i="18"/>
  <c r="H5763" i="18"/>
  <c r="G5763" i="18"/>
  <c r="D5763" i="18"/>
  <c r="B5763" i="18"/>
  <c r="H5756" i="18"/>
  <c r="G5756" i="18"/>
  <c r="D5756" i="18"/>
  <c r="B5756" i="18"/>
  <c r="H5749" i="18"/>
  <c r="G5749" i="18"/>
  <c r="D5749" i="18"/>
  <c r="B5749" i="18"/>
  <c r="H5742" i="18"/>
  <c r="G5742" i="18"/>
  <c r="D5742" i="18"/>
  <c r="B5742" i="18"/>
  <c r="H5735" i="18"/>
  <c r="G5735" i="18"/>
  <c r="D5735" i="18"/>
  <c r="B5735" i="18"/>
  <c r="H5728" i="18"/>
  <c r="G5728" i="18"/>
  <c r="D5728" i="18"/>
  <c r="B5728" i="18"/>
  <c r="H5721" i="18"/>
  <c r="G5721" i="18"/>
  <c r="D5721" i="18"/>
  <c r="B5721" i="18"/>
  <c r="H5714" i="18"/>
  <c r="G5714" i="18"/>
  <c r="D5714" i="18"/>
  <c r="B5714" i="18"/>
  <c r="H5707" i="18"/>
  <c r="G5707" i="18"/>
  <c r="D5707" i="18"/>
  <c r="B5707" i="18"/>
  <c r="H5700" i="18"/>
  <c r="G5700" i="18"/>
  <c r="D5700" i="18"/>
  <c r="B5700" i="18"/>
  <c r="H5693" i="18"/>
  <c r="G5693" i="18"/>
  <c r="D5693" i="18"/>
  <c r="B5693" i="18"/>
  <c r="H5686" i="18"/>
  <c r="G5686" i="18"/>
  <c r="D5686" i="18"/>
  <c r="B5686" i="18"/>
  <c r="H5679" i="18"/>
  <c r="G5679" i="18"/>
  <c r="D5679" i="18"/>
  <c r="B5679" i="18"/>
  <c r="H5672" i="18"/>
  <c r="G5672" i="18"/>
  <c r="D5672" i="18"/>
  <c r="B5672" i="18"/>
  <c r="H5665" i="18"/>
  <c r="G5665" i="18"/>
  <c r="D5665" i="18"/>
  <c r="B5665" i="18"/>
  <c r="H5658" i="18"/>
  <c r="G5658" i="18"/>
  <c r="D5658" i="18"/>
  <c r="B5658" i="18"/>
  <c r="H5651" i="18"/>
  <c r="G5651" i="18"/>
  <c r="D5651" i="18"/>
  <c r="B5651" i="18"/>
  <c r="H5644" i="18"/>
  <c r="G5644" i="18"/>
  <c r="D5644" i="18"/>
  <c r="B5644" i="18"/>
  <c r="H5637" i="18"/>
  <c r="G5637" i="18"/>
  <c r="D5637" i="18"/>
  <c r="B5637" i="18"/>
  <c r="H5630" i="18"/>
  <c r="G5630" i="18"/>
  <c r="D5630" i="18"/>
  <c r="B5630" i="18"/>
  <c r="H5623" i="18"/>
  <c r="G5623" i="18"/>
  <c r="D5623" i="18"/>
  <c r="B5623" i="18"/>
  <c r="H5616" i="18"/>
  <c r="G5616" i="18"/>
  <c r="D5616" i="18"/>
  <c r="B5616" i="18"/>
  <c r="H5609" i="18"/>
  <c r="G5609" i="18"/>
  <c r="D5609" i="18"/>
  <c r="B5609" i="18"/>
  <c r="H5602" i="18"/>
  <c r="G5602" i="18"/>
  <c r="D5602" i="18"/>
  <c r="B5602" i="18"/>
  <c r="H5595" i="18"/>
  <c r="G5595" i="18"/>
  <c r="D5595" i="18"/>
  <c r="B5595" i="18"/>
  <c r="H5588" i="18"/>
  <c r="G5588" i="18"/>
  <c r="D5588" i="18"/>
  <c r="B5588" i="18"/>
  <c r="H5581" i="18"/>
  <c r="G5581" i="18"/>
  <c r="D5581" i="18"/>
  <c r="B5581" i="18"/>
  <c r="H5574" i="18"/>
  <c r="G5574" i="18"/>
  <c r="D5574" i="18"/>
  <c r="B5574" i="18"/>
  <c r="H5567" i="18"/>
  <c r="G5567" i="18"/>
  <c r="D5567" i="18"/>
  <c r="B5567" i="18"/>
  <c r="H5560" i="18"/>
  <c r="G5560" i="18"/>
  <c r="D5560" i="18"/>
  <c r="B5560" i="18"/>
  <c r="H5553" i="18"/>
  <c r="G5553" i="18"/>
  <c r="D5553" i="18"/>
  <c r="B5553" i="18"/>
  <c r="H5546" i="18"/>
  <c r="G5546" i="18"/>
  <c r="D5546" i="18"/>
  <c r="B5546" i="18"/>
  <c r="H5539" i="18"/>
  <c r="G5539" i="18"/>
  <c r="D5539" i="18"/>
  <c r="B5539" i="18"/>
  <c r="H5532" i="18"/>
  <c r="G5532" i="18"/>
  <c r="D5532" i="18"/>
  <c r="B5532" i="18"/>
  <c r="H5525" i="18"/>
  <c r="G5525" i="18"/>
  <c r="D5525" i="18"/>
  <c r="B5525" i="18"/>
  <c r="H5518" i="18"/>
  <c r="G5518" i="18"/>
  <c r="D5518" i="18"/>
  <c r="B5518" i="18"/>
  <c r="H5511" i="18"/>
  <c r="G5511" i="18"/>
  <c r="D5511" i="18"/>
  <c r="B5511" i="18"/>
  <c r="H5504" i="18"/>
  <c r="G5504" i="18"/>
  <c r="D5504" i="18"/>
  <c r="B5504" i="18"/>
  <c r="H5497" i="18"/>
  <c r="G5497" i="18"/>
  <c r="D5497" i="18"/>
  <c r="B5497" i="18"/>
  <c r="H5490" i="18"/>
  <c r="G5490" i="18"/>
  <c r="D5490" i="18"/>
  <c r="B5490" i="18"/>
  <c r="H5483" i="18"/>
  <c r="G5483" i="18"/>
  <c r="D5483" i="18"/>
  <c r="B5483" i="18"/>
  <c r="H5476" i="18"/>
  <c r="G5476" i="18"/>
  <c r="D5476" i="18"/>
  <c r="B5476" i="18"/>
  <c r="H5469" i="18"/>
  <c r="G5469" i="18"/>
  <c r="D5469" i="18"/>
  <c r="B5469" i="18"/>
  <c r="H5462" i="18"/>
  <c r="G5462" i="18"/>
  <c r="D5462" i="18"/>
  <c r="B5462" i="18"/>
  <c r="H5455" i="18"/>
  <c r="G5455" i="18"/>
  <c r="D5455" i="18"/>
  <c r="B5455" i="18"/>
  <c r="H5448" i="18"/>
  <c r="G5448" i="18"/>
  <c r="D5448" i="18"/>
  <c r="B5448" i="18"/>
  <c r="H5441" i="18"/>
  <c r="G5441" i="18"/>
  <c r="D5441" i="18"/>
  <c r="B5441" i="18"/>
  <c r="H5434" i="18"/>
  <c r="G5434" i="18"/>
  <c r="D5434" i="18"/>
  <c r="B5434" i="18"/>
  <c r="H5427" i="18"/>
  <c r="G5427" i="18"/>
  <c r="D5427" i="18"/>
  <c r="B5427" i="18"/>
  <c r="H5420" i="18"/>
  <c r="G5420" i="18"/>
  <c r="D5420" i="18"/>
  <c r="B5420" i="18"/>
  <c r="H5413" i="18"/>
  <c r="G5413" i="18"/>
  <c r="D5413" i="18"/>
  <c r="B5413" i="18"/>
  <c r="H5406" i="18"/>
  <c r="G5406" i="18"/>
  <c r="D5406" i="18"/>
  <c r="B5406" i="18"/>
  <c r="H5399" i="18"/>
  <c r="G5399" i="18"/>
  <c r="D5399" i="18"/>
  <c r="B5399" i="18"/>
  <c r="H5392" i="18"/>
  <c r="G5392" i="18"/>
  <c r="D5392" i="18"/>
  <c r="B5392" i="18"/>
  <c r="H5385" i="18"/>
  <c r="G5385" i="18"/>
  <c r="D5385" i="18"/>
  <c r="B5385" i="18"/>
  <c r="H5378" i="18"/>
  <c r="G5378" i="18"/>
  <c r="D5378" i="18"/>
  <c r="B5378" i="18"/>
  <c r="H5371" i="18"/>
  <c r="G5371" i="18"/>
  <c r="D5371" i="18"/>
  <c r="B5371" i="18"/>
  <c r="H5364" i="18"/>
  <c r="G5364" i="18"/>
  <c r="D5364" i="18"/>
  <c r="B5364" i="18"/>
  <c r="H5356" i="18"/>
  <c r="G5356" i="18"/>
  <c r="D5356" i="18"/>
  <c r="B5356" i="18"/>
  <c r="H5349" i="18"/>
  <c r="G5349" i="18"/>
  <c r="D5349" i="18"/>
  <c r="B5349" i="18"/>
  <c r="H5342" i="18"/>
  <c r="G5342" i="18"/>
  <c r="D5342" i="18"/>
  <c r="B5342" i="18"/>
  <c r="H5335" i="18"/>
  <c r="G5335" i="18"/>
  <c r="D5335" i="18"/>
  <c r="B5335" i="18"/>
  <c r="H5328" i="18"/>
  <c r="G5328" i="18"/>
  <c r="D5328" i="18"/>
  <c r="B5328" i="18"/>
  <c r="H5317" i="18"/>
  <c r="G5317" i="18"/>
  <c r="D5317" i="18"/>
  <c r="B5317" i="18"/>
  <c r="H5310" i="18"/>
  <c r="G5310" i="18"/>
  <c r="D5310" i="18"/>
  <c r="B5310" i="18"/>
  <c r="H5303" i="18"/>
  <c r="G5303" i="18"/>
  <c r="D5303" i="18"/>
  <c r="B5303" i="18"/>
  <c r="H5296" i="18"/>
  <c r="G5296" i="18"/>
  <c r="D5296" i="18"/>
  <c r="B5296" i="18"/>
  <c r="H5288" i="18"/>
  <c r="G5288" i="18"/>
  <c r="D5288" i="18"/>
  <c r="B5288" i="18"/>
  <c r="H5279" i="18"/>
  <c r="G5279" i="18"/>
  <c r="D5279" i="18"/>
  <c r="B5279" i="18"/>
  <c r="H5270" i="18"/>
  <c r="G5270" i="18"/>
  <c r="D5270" i="18"/>
  <c r="B5270" i="18"/>
  <c r="H5261" i="18"/>
  <c r="G5261" i="18"/>
  <c r="D5261" i="18"/>
  <c r="B5261" i="18"/>
  <c r="H5252" i="18"/>
  <c r="G5252" i="18"/>
  <c r="D5252" i="18"/>
  <c r="B5252" i="18"/>
  <c r="H5244" i="18"/>
  <c r="G5244" i="18"/>
  <c r="D5244" i="18"/>
  <c r="B5244" i="18"/>
  <c r="H5236" i="18"/>
  <c r="G5236" i="18"/>
  <c r="D5236" i="18"/>
  <c r="B5236" i="18"/>
  <c r="H5228" i="18"/>
  <c r="G5228" i="18"/>
  <c r="D5228" i="18"/>
  <c r="B5228" i="18"/>
  <c r="H5219" i="18"/>
  <c r="G5219" i="18"/>
  <c r="D5219" i="18"/>
  <c r="B5219" i="18"/>
  <c r="H5211" i="18"/>
  <c r="G5211" i="18"/>
  <c r="D5211" i="18"/>
  <c r="B5211" i="18"/>
  <c r="H5203" i="18"/>
  <c r="G5203" i="18"/>
  <c r="D5203" i="18"/>
  <c r="B5203" i="18"/>
  <c r="H5196" i="18"/>
  <c r="G5196" i="18"/>
  <c r="D5196" i="18"/>
  <c r="B5196" i="18"/>
  <c r="H5189" i="18"/>
  <c r="G5189" i="18"/>
  <c r="D5189" i="18"/>
  <c r="B5189" i="18"/>
  <c r="H5182" i="18"/>
  <c r="G5182" i="18"/>
  <c r="D5182" i="18"/>
  <c r="B5182" i="18"/>
  <c r="H5175" i="18"/>
  <c r="G5175" i="18"/>
  <c r="D5175" i="18"/>
  <c r="B5175" i="18"/>
  <c r="H5171" i="18"/>
  <c r="G5171" i="18"/>
  <c r="D5171" i="18"/>
  <c r="B5171" i="18"/>
  <c r="H5163" i="18"/>
  <c r="G5163" i="18"/>
  <c r="D5163" i="18"/>
  <c r="B5163" i="18"/>
  <c r="H5155" i="18"/>
  <c r="G5155" i="18"/>
  <c r="D5155" i="18"/>
  <c r="B5155" i="18"/>
  <c r="H5147" i="18"/>
  <c r="G5147" i="18"/>
  <c r="D5147" i="18"/>
  <c r="B5147" i="18"/>
  <c r="H5138" i="18"/>
  <c r="G5138" i="18"/>
  <c r="D5138" i="18"/>
  <c r="B5138" i="18"/>
  <c r="H5130" i="18"/>
  <c r="G5130" i="18"/>
  <c r="D5130" i="18"/>
  <c r="B5130" i="18"/>
  <c r="H5122" i="18"/>
  <c r="G5122" i="18"/>
  <c r="D5122" i="18"/>
  <c r="B5122" i="18"/>
  <c r="H5114" i="18"/>
  <c r="G5114" i="18"/>
  <c r="D5114" i="18"/>
  <c r="B5114" i="18"/>
  <c r="H5105" i="18"/>
  <c r="G5105" i="18"/>
  <c r="D5105" i="18"/>
  <c r="B5105" i="18"/>
  <c r="H5097" i="18"/>
  <c r="G5097" i="18"/>
  <c r="D5097" i="18"/>
  <c r="B5097" i="18"/>
  <c r="H5090" i="18"/>
  <c r="G5090" i="18"/>
  <c r="D5090" i="18"/>
  <c r="B5090" i="18"/>
  <c r="H5083" i="18"/>
  <c r="G5083" i="18"/>
  <c r="D5083" i="18"/>
  <c r="B5083" i="18"/>
  <c r="H5076" i="18"/>
  <c r="G5076" i="18"/>
  <c r="D5076" i="18"/>
  <c r="B5076" i="18"/>
  <c r="H5065" i="18"/>
  <c r="G5065" i="18"/>
  <c r="D5065" i="18"/>
  <c r="B5065" i="18"/>
  <c r="H5057" i="18"/>
  <c r="G5057" i="18"/>
  <c r="D5057" i="18"/>
  <c r="B5057" i="18"/>
  <c r="H5049" i="18"/>
  <c r="G5049" i="18"/>
  <c r="D5049" i="18"/>
  <c r="B5049" i="18"/>
  <c r="H5041" i="18"/>
  <c r="G5041" i="18"/>
  <c r="D5041" i="18"/>
  <c r="B5041" i="18"/>
  <c r="H5033" i="18"/>
  <c r="G5033" i="18"/>
  <c r="D5033" i="18"/>
  <c r="B5033" i="18"/>
  <c r="H5024" i="18"/>
  <c r="G5024" i="18"/>
  <c r="D5024" i="18"/>
  <c r="B5024" i="18"/>
  <c r="H5016" i="18"/>
  <c r="G5016" i="18"/>
  <c r="D5016" i="18"/>
  <c r="B5016" i="18"/>
  <c r="H5008" i="18"/>
  <c r="G5008" i="18"/>
  <c r="D5008" i="18"/>
  <c r="B5008" i="18"/>
  <c r="H5000" i="18"/>
  <c r="G5000" i="18"/>
  <c r="D5000" i="18"/>
  <c r="B5000" i="18"/>
  <c r="H4992" i="18"/>
  <c r="G4992" i="18"/>
  <c r="D4992" i="18"/>
  <c r="B4992" i="18"/>
  <c r="H4984" i="18"/>
  <c r="G4984" i="18"/>
  <c r="D4984" i="18"/>
  <c r="B4984" i="18"/>
  <c r="H4977" i="18"/>
  <c r="G4977" i="18"/>
  <c r="D4977" i="18"/>
  <c r="B4977" i="18"/>
  <c r="H4970" i="18"/>
  <c r="G4970" i="18"/>
  <c r="D4970" i="18"/>
  <c r="B4970" i="18"/>
  <c r="H4963" i="18"/>
  <c r="G4963" i="18"/>
  <c r="D4963" i="18"/>
  <c r="B4963" i="18"/>
  <c r="H4956" i="18"/>
  <c r="G4956" i="18"/>
  <c r="D4956" i="18"/>
  <c r="B4956" i="18"/>
  <c r="H4952" i="18"/>
  <c r="G4952" i="18"/>
  <c r="D4952" i="18"/>
  <c r="B4952" i="18"/>
  <c r="H4944" i="18"/>
  <c r="G4944" i="18"/>
  <c r="D4944" i="18"/>
  <c r="B4944" i="18"/>
  <c r="H4935" i="18"/>
  <c r="G4935" i="18"/>
  <c r="D4935" i="18"/>
  <c r="B4935" i="18"/>
  <c r="H4927" i="18"/>
  <c r="G4927" i="18"/>
  <c r="D4927" i="18"/>
  <c r="B4927" i="18"/>
  <c r="H4919" i="18"/>
  <c r="G4919" i="18"/>
  <c r="D4919" i="18"/>
  <c r="B4919" i="18"/>
  <c r="H4911" i="18"/>
  <c r="G4911" i="18"/>
  <c r="D4911" i="18"/>
  <c r="B4911" i="18"/>
  <c r="H4903" i="18"/>
  <c r="G4903" i="18"/>
  <c r="D4903" i="18"/>
  <c r="B4903" i="18"/>
  <c r="H4895" i="18"/>
  <c r="G4895" i="18"/>
  <c r="D4895" i="18"/>
  <c r="B4895" i="18"/>
  <c r="H4887" i="18"/>
  <c r="G4887" i="18"/>
  <c r="D4887" i="18"/>
  <c r="B4887" i="18"/>
  <c r="H4879" i="18"/>
  <c r="G4879" i="18"/>
  <c r="D4879" i="18"/>
  <c r="B4879" i="18"/>
  <c r="H4872" i="18"/>
  <c r="G4872" i="18"/>
  <c r="D4872" i="18"/>
  <c r="B4872" i="18"/>
  <c r="H4865" i="18"/>
  <c r="G4865" i="18"/>
  <c r="D4865" i="18"/>
  <c r="B4865" i="18"/>
  <c r="H4858" i="18"/>
  <c r="G4858" i="18"/>
  <c r="D4858" i="18"/>
  <c r="B4858" i="18"/>
  <c r="H4847" i="18"/>
  <c r="G4847" i="18"/>
  <c r="D4847" i="18"/>
  <c r="B4847" i="18"/>
  <c r="H4839" i="18"/>
  <c r="G4839" i="18"/>
  <c r="D4839" i="18"/>
  <c r="B4839" i="18"/>
  <c r="H4831" i="18"/>
  <c r="G4831" i="18"/>
  <c r="D4831" i="18"/>
  <c r="B4831" i="18"/>
  <c r="H4823" i="18"/>
  <c r="G4823" i="18"/>
  <c r="D4823" i="18"/>
  <c r="B4823" i="18"/>
  <c r="H4815" i="18"/>
  <c r="G4815" i="18"/>
  <c r="D4815" i="18"/>
  <c r="B4815" i="18"/>
  <c r="H4805" i="18"/>
  <c r="G4805" i="18"/>
  <c r="D4805" i="18"/>
  <c r="B4805" i="18"/>
  <c r="H4795" i="18"/>
  <c r="G4795" i="18"/>
  <c r="D4795" i="18"/>
  <c r="B4795" i="18"/>
  <c r="H4787" i="18"/>
  <c r="G4787" i="18"/>
  <c r="D4787" i="18"/>
  <c r="B4787" i="18"/>
  <c r="H4779" i="18"/>
  <c r="G4779" i="18"/>
  <c r="D4779" i="18"/>
  <c r="B4779" i="18"/>
  <c r="H4771" i="18"/>
  <c r="G4771" i="18"/>
  <c r="D4771" i="18"/>
  <c r="B4771" i="18"/>
  <c r="H4763" i="18"/>
  <c r="G4763" i="18"/>
  <c r="D4763" i="18"/>
  <c r="B4763" i="18"/>
  <c r="H4756" i="18"/>
  <c r="G4756" i="18"/>
  <c r="D4756" i="18"/>
  <c r="B4756" i="18"/>
  <c r="H4749" i="18"/>
  <c r="G4749" i="18"/>
  <c r="D4749" i="18"/>
  <c r="B4749" i="18"/>
  <c r="H4742" i="18"/>
  <c r="G4742" i="18"/>
  <c r="D4742" i="18"/>
  <c r="B4742" i="18"/>
  <c r="H4740" i="18"/>
  <c r="G4740" i="18"/>
  <c r="D4740" i="18"/>
  <c r="B4740" i="18"/>
  <c r="H4729" i="18"/>
  <c r="G4729" i="18"/>
  <c r="D4729" i="18"/>
  <c r="B4729" i="18"/>
  <c r="H4721" i="18"/>
  <c r="G4721" i="18"/>
  <c r="D4721" i="18"/>
  <c r="B4721" i="18"/>
  <c r="H4711" i="18"/>
  <c r="G4711" i="18"/>
  <c r="D4711" i="18"/>
  <c r="B4711" i="18"/>
  <c r="H4704" i="18"/>
  <c r="G4704" i="18"/>
  <c r="D4704" i="18"/>
  <c r="B4704" i="18"/>
  <c r="H4696" i="18"/>
  <c r="G4696" i="18"/>
  <c r="D4696" i="18"/>
  <c r="B4696" i="18"/>
  <c r="H4688" i="18"/>
  <c r="G4688" i="18"/>
  <c r="D4688" i="18"/>
  <c r="B4688" i="18"/>
  <c r="H4680" i="18"/>
  <c r="G4680" i="18"/>
  <c r="D4680" i="18"/>
  <c r="B4680" i="18"/>
  <c r="H4663" i="18"/>
  <c r="G4663" i="18"/>
  <c r="D4663" i="18"/>
  <c r="B4663" i="18"/>
  <c r="H4654" i="18"/>
  <c r="G4654" i="18"/>
  <c r="D4654" i="18"/>
  <c r="B4654" i="18"/>
  <c r="H4648" i="18"/>
  <c r="G4648" i="18"/>
  <c r="D4648" i="18"/>
  <c r="B4648" i="18"/>
  <c r="H4641" i="18"/>
  <c r="G4641" i="18"/>
  <c r="D4641" i="18"/>
  <c r="B4641" i="18"/>
  <c r="H4634" i="18"/>
  <c r="G4634" i="18"/>
  <c r="D4634" i="18"/>
  <c r="B4634" i="18"/>
  <c r="H4622" i="18"/>
  <c r="G4622" i="18"/>
  <c r="D4622" i="18"/>
  <c r="B4622" i="18"/>
  <c r="H4615" i="18"/>
  <c r="G4615" i="18"/>
  <c r="D4615" i="18"/>
  <c r="B4615" i="18"/>
  <c r="H4606" i="18"/>
  <c r="G4606" i="18"/>
  <c r="D4606" i="18"/>
  <c r="B4606" i="18"/>
  <c r="H4598" i="18"/>
  <c r="G4598" i="18"/>
  <c r="D4598" i="18"/>
  <c r="B4598" i="18"/>
  <c r="H4590" i="18"/>
  <c r="G4590" i="18"/>
  <c r="D4590" i="18"/>
  <c r="B4590" i="18"/>
  <c r="H4582" i="18"/>
  <c r="G4582" i="18"/>
  <c r="D4582" i="18"/>
  <c r="B4582" i="18"/>
  <c r="H4574" i="18"/>
  <c r="G4574" i="18"/>
  <c r="D4574" i="18"/>
  <c r="B4574" i="18"/>
  <c r="H4566" i="18"/>
  <c r="G4566" i="18"/>
  <c r="D4566" i="18"/>
  <c r="B4566" i="18"/>
  <c r="H4558" i="18"/>
  <c r="G4558" i="18"/>
  <c r="D4558" i="18"/>
  <c r="B4558" i="18"/>
  <c r="H4550" i="18"/>
  <c r="G4550" i="18"/>
  <c r="D4550" i="18"/>
  <c r="B4550" i="18"/>
  <c r="H4542" i="18"/>
  <c r="G4542" i="18"/>
  <c r="D4542" i="18"/>
  <c r="B4542" i="18"/>
  <c r="H4535" i="18"/>
  <c r="G4535" i="18"/>
  <c r="D4535" i="18"/>
  <c r="B4535" i="18"/>
  <c r="H4528" i="18"/>
  <c r="G4528" i="18"/>
  <c r="D4528" i="18"/>
  <c r="B4528" i="18"/>
  <c r="H4521" i="18"/>
  <c r="G4521" i="18"/>
  <c r="D4521" i="18"/>
  <c r="B4521" i="18"/>
  <c r="H4519" i="18"/>
  <c r="G4519" i="18"/>
  <c r="D4519" i="18"/>
  <c r="B4519" i="18"/>
  <c r="H4510" i="18"/>
  <c r="G4510" i="18"/>
  <c r="D4510" i="18"/>
  <c r="B4510" i="18"/>
  <c r="H4502" i="18"/>
  <c r="G4502" i="18"/>
  <c r="D4502" i="18"/>
  <c r="B4502" i="18"/>
  <c r="H4489" i="18"/>
  <c r="G4489" i="18"/>
  <c r="D4489" i="18"/>
  <c r="B4489" i="18"/>
  <c r="H4481" i="18"/>
  <c r="G4481" i="18"/>
  <c r="D4481" i="18"/>
  <c r="B4481" i="18"/>
  <c r="H4477" i="18"/>
  <c r="G4477" i="18"/>
  <c r="D4477" i="18"/>
  <c r="B4477" i="18"/>
  <c r="H4464" i="18"/>
  <c r="G4464" i="18"/>
  <c r="D4464" i="18"/>
  <c r="B4464" i="18"/>
  <c r="H4456" i="18"/>
  <c r="G4456" i="18"/>
  <c r="D4456" i="18"/>
  <c r="B4456" i="18"/>
  <c r="H4448" i="18"/>
  <c r="G4448" i="18"/>
  <c r="D4448" i="18"/>
  <c r="B4448" i="18"/>
  <c r="H4440" i="18"/>
  <c r="G4440" i="18"/>
  <c r="D4440" i="18"/>
  <c r="B4440" i="18"/>
  <c r="H4436" i="18"/>
  <c r="G4436" i="18"/>
  <c r="D4436" i="18"/>
  <c r="B4436" i="18"/>
  <c r="H4429" i="18"/>
  <c r="G4429" i="18"/>
  <c r="D4429" i="18"/>
  <c r="B4429" i="18"/>
  <c r="H4422" i="18"/>
  <c r="G4422" i="18"/>
  <c r="D4422" i="18"/>
  <c r="B4422" i="18"/>
  <c r="H4415" i="18"/>
  <c r="G4415" i="18"/>
  <c r="D4415" i="18"/>
  <c r="B4415" i="18"/>
  <c r="H4404" i="18"/>
  <c r="G4404" i="18"/>
  <c r="D4404" i="18"/>
  <c r="B4404" i="18"/>
  <c r="H4395" i="18"/>
  <c r="G4395" i="18"/>
  <c r="D4395" i="18"/>
  <c r="B4395" i="18"/>
  <c r="H4387" i="18"/>
  <c r="G4387" i="18"/>
  <c r="D4387" i="18"/>
  <c r="B4387" i="18"/>
  <c r="H4379" i="18"/>
  <c r="G4379" i="18"/>
  <c r="D4379" i="18"/>
  <c r="B4379" i="18"/>
  <c r="H4371" i="18"/>
  <c r="G4371" i="18"/>
  <c r="D4371" i="18"/>
  <c r="B4371" i="18"/>
  <c r="H4363" i="18"/>
  <c r="G4363" i="18"/>
  <c r="D4363" i="18"/>
  <c r="B4363" i="18"/>
  <c r="H4355" i="18"/>
  <c r="G4355" i="18"/>
  <c r="D4355" i="18"/>
  <c r="B4355" i="18"/>
  <c r="H4347" i="18"/>
  <c r="G4347" i="18"/>
  <c r="D4347" i="18"/>
  <c r="B4347" i="18"/>
  <c r="H4339" i="18"/>
  <c r="G4339" i="18"/>
  <c r="D4339" i="18"/>
  <c r="B4339" i="18"/>
  <c r="H4332" i="18"/>
  <c r="G4332" i="18"/>
  <c r="D4332" i="18"/>
  <c r="B4332" i="18"/>
  <c r="H4325" i="18"/>
  <c r="G4325" i="18"/>
  <c r="D4325" i="18"/>
  <c r="B4325" i="18"/>
  <c r="H4318" i="18"/>
  <c r="G4318" i="18"/>
  <c r="D4318" i="18"/>
  <c r="B4318" i="18"/>
  <c r="H4311" i="18"/>
  <c r="G4311" i="18"/>
  <c r="D4311" i="18"/>
  <c r="B4311" i="18"/>
  <c r="H4304" i="18"/>
  <c r="G4304" i="18"/>
  <c r="D4304" i="18"/>
  <c r="B4304" i="18"/>
  <c r="H4297" i="18"/>
  <c r="G4297" i="18"/>
  <c r="D4297" i="18"/>
  <c r="B4297" i="18"/>
  <c r="H4290" i="18"/>
  <c r="G4290" i="18"/>
  <c r="D4290" i="18"/>
  <c r="B4290" i="18"/>
  <c r="H4283" i="18"/>
  <c r="G4283" i="18"/>
  <c r="D4283" i="18"/>
  <c r="B4283" i="18"/>
  <c r="H4276" i="18"/>
  <c r="G4276" i="18"/>
  <c r="D4276" i="18"/>
  <c r="B4276" i="18"/>
  <c r="H4269" i="18"/>
  <c r="G4269" i="18"/>
  <c r="D4269" i="18"/>
  <c r="B4269" i="18"/>
  <c r="H4262" i="18"/>
  <c r="G4262" i="18"/>
  <c r="D4262" i="18"/>
  <c r="B4262" i="18"/>
  <c r="H4255" i="18"/>
  <c r="G4255" i="18"/>
  <c r="D4255" i="18"/>
  <c r="B4255" i="18"/>
  <c r="H4252" i="18"/>
  <c r="G4252" i="18"/>
  <c r="D4252" i="18"/>
  <c r="B4252" i="18"/>
  <c r="H4244" i="18"/>
  <c r="G4244" i="18"/>
  <c r="D4244" i="18"/>
  <c r="B4244" i="18"/>
  <c r="H4237" i="18"/>
  <c r="G4237" i="18"/>
  <c r="D4237" i="18"/>
  <c r="B4237" i="18"/>
  <c r="H4230" i="18"/>
  <c r="G4230" i="18"/>
  <c r="D4230" i="18"/>
  <c r="B4230" i="18"/>
  <c r="H4223" i="18"/>
  <c r="G4223" i="18"/>
  <c r="D4223" i="18"/>
  <c r="B4223" i="18"/>
  <c r="H4216" i="18"/>
  <c r="G4216" i="18"/>
  <c r="D4216" i="18"/>
  <c r="B4216" i="18"/>
  <c r="H4209" i="18"/>
  <c r="G4209" i="18"/>
  <c r="D4209" i="18"/>
  <c r="B4209" i="18"/>
  <c r="H4202" i="18"/>
  <c r="G4202" i="18"/>
  <c r="D4202" i="18"/>
  <c r="B4202" i="18"/>
  <c r="H4195" i="18"/>
  <c r="G4195" i="18"/>
  <c r="D4195" i="18"/>
  <c r="B4195" i="18"/>
  <c r="H4188" i="18"/>
  <c r="G4188" i="18"/>
  <c r="D4188" i="18"/>
  <c r="B4188" i="18"/>
  <c r="H4181" i="18"/>
  <c r="G4181" i="18"/>
  <c r="D4181" i="18"/>
  <c r="B4181" i="18"/>
  <c r="H4174" i="18"/>
  <c r="G4174" i="18"/>
  <c r="D4174" i="18"/>
  <c r="B4174" i="18"/>
  <c r="H4167" i="18"/>
  <c r="G4167" i="18"/>
  <c r="D4167" i="18"/>
  <c r="B4167" i="18"/>
  <c r="H4160" i="18"/>
  <c r="G4160" i="18"/>
  <c r="D4160" i="18"/>
  <c r="B4160" i="18"/>
  <c r="H4153" i="18"/>
  <c r="G4153" i="18"/>
  <c r="D4153" i="18"/>
  <c r="B4153" i="18"/>
  <c r="H4146" i="18"/>
  <c r="G4146" i="18"/>
  <c r="D4146" i="18"/>
  <c r="B4146" i="18"/>
  <c r="H4139" i="18"/>
  <c r="G4139" i="18"/>
  <c r="D4139" i="18"/>
  <c r="B4139" i="18"/>
  <c r="H4132" i="18"/>
  <c r="G4132" i="18"/>
  <c r="D4132" i="18"/>
  <c r="B4132" i="18"/>
  <c r="H4125" i="18"/>
  <c r="G4125" i="18"/>
  <c r="D4125" i="18"/>
  <c r="B4125" i="18"/>
  <c r="H4118" i="18"/>
  <c r="G4118" i="18"/>
  <c r="D4118" i="18"/>
  <c r="B4118" i="18"/>
  <c r="H4111" i="18"/>
  <c r="G4111" i="18"/>
  <c r="D4111" i="18"/>
  <c r="B4111" i="18"/>
  <c r="H4100" i="18"/>
  <c r="G4100" i="18"/>
  <c r="D4100" i="18"/>
  <c r="B4100" i="18"/>
  <c r="H4091" i="18"/>
  <c r="G4091" i="18"/>
  <c r="D4091" i="18"/>
  <c r="B4091" i="18"/>
  <c r="H4083" i="18"/>
  <c r="G4083" i="18"/>
  <c r="D4083" i="18"/>
  <c r="B4083" i="18"/>
  <c r="H4075" i="18"/>
  <c r="G4075" i="18"/>
  <c r="D4075" i="18"/>
  <c r="B4075" i="18"/>
  <c r="H4067" i="18"/>
  <c r="G4067" i="18"/>
  <c r="D4067" i="18"/>
  <c r="B4067" i="18"/>
  <c r="H4059" i="18"/>
  <c r="G4059" i="18"/>
  <c r="D4059" i="18"/>
  <c r="B4059" i="18"/>
  <c r="H4055" i="18"/>
  <c r="G4055" i="18"/>
  <c r="D4055" i="18"/>
  <c r="B4055" i="18"/>
  <c r="H4048" i="18"/>
  <c r="G4048" i="18"/>
  <c r="D4048" i="18"/>
  <c r="B4048" i="18"/>
  <c r="H4041" i="18"/>
  <c r="G4041" i="18"/>
  <c r="D4041" i="18"/>
  <c r="B4041" i="18"/>
  <c r="H4034" i="18"/>
  <c r="G4034" i="18"/>
  <c r="D4034" i="18"/>
  <c r="B4034" i="18"/>
  <c r="H4027" i="18"/>
  <c r="G4027" i="18"/>
  <c r="D4027" i="18"/>
  <c r="B4027" i="18"/>
  <c r="H4020" i="18"/>
  <c r="G4020" i="18"/>
  <c r="D4020" i="18"/>
  <c r="B4020" i="18"/>
  <c r="H4013" i="18"/>
  <c r="G4013" i="18"/>
  <c r="D4013" i="18"/>
  <c r="B4013" i="18"/>
  <c r="H4006" i="18"/>
  <c r="G4006" i="18"/>
  <c r="D4006" i="18"/>
  <c r="B4006" i="18"/>
  <c r="H3999" i="18"/>
  <c r="G3999" i="18"/>
  <c r="D3999" i="18"/>
  <c r="B3999" i="18"/>
  <c r="H3991" i="18"/>
  <c r="G3991" i="18"/>
  <c r="D3991" i="18"/>
  <c r="B3991" i="18"/>
  <c r="H3983" i="18"/>
  <c r="G3983" i="18"/>
  <c r="D3983" i="18"/>
  <c r="B3983" i="18"/>
  <c r="H3970" i="18"/>
  <c r="G3970" i="18"/>
  <c r="D3970" i="18"/>
  <c r="B3970" i="18"/>
  <c r="H3961" i="18"/>
  <c r="G3961" i="18"/>
  <c r="D3961" i="18"/>
  <c r="B3961" i="18"/>
  <c r="H3954" i="18"/>
  <c r="G3954" i="18"/>
  <c r="D3954" i="18"/>
  <c r="B3954" i="18"/>
  <c r="H3945" i="18"/>
  <c r="G3945" i="18"/>
  <c r="D3945" i="18"/>
  <c r="B3945" i="18"/>
  <c r="H3938" i="18"/>
  <c r="G3938" i="18"/>
  <c r="D3938" i="18"/>
  <c r="B3938" i="18"/>
  <c r="H3929" i="18"/>
  <c r="G3929" i="18"/>
  <c r="D3929" i="18"/>
  <c r="B3929" i="18"/>
  <c r="H3922" i="18"/>
  <c r="G3922" i="18"/>
  <c r="D3922" i="18"/>
  <c r="B3922" i="18"/>
  <c r="H3917" i="18"/>
  <c r="G3917" i="18"/>
  <c r="D3917" i="18"/>
  <c r="B3917" i="18"/>
  <c r="H3910" i="18"/>
  <c r="G3910" i="18"/>
  <c r="D3910" i="18"/>
  <c r="B3910" i="18"/>
  <c r="H3903" i="18"/>
  <c r="G3903" i="18"/>
  <c r="D3903" i="18"/>
  <c r="B3903" i="18"/>
  <c r="H3896" i="18"/>
  <c r="G3896" i="18"/>
  <c r="D3896" i="18"/>
  <c r="B3896" i="18"/>
  <c r="H3884" i="18"/>
  <c r="G3884" i="18"/>
  <c r="D3884" i="18"/>
  <c r="B3884" i="18"/>
  <c r="H3876" i="18"/>
  <c r="G3876" i="18"/>
  <c r="D3876" i="18"/>
  <c r="B3876" i="18"/>
  <c r="H3868" i="18"/>
  <c r="G3868" i="18"/>
  <c r="D3868" i="18"/>
  <c r="B3868" i="18"/>
  <c r="H3860" i="18"/>
  <c r="G3860" i="18"/>
  <c r="D3860" i="18"/>
  <c r="B3860" i="18"/>
  <c r="H3852" i="18"/>
  <c r="G3852" i="18"/>
  <c r="D3852" i="18"/>
  <c r="B3852" i="18"/>
  <c r="H3844" i="18"/>
  <c r="G3844" i="18"/>
  <c r="D3844" i="18"/>
  <c r="B3844" i="18"/>
  <c r="H3836" i="18"/>
  <c r="G3836" i="18"/>
  <c r="D3836" i="18"/>
  <c r="B3836" i="18"/>
  <c r="H3828" i="18"/>
  <c r="G3828" i="18"/>
  <c r="D3828" i="18"/>
  <c r="B3828" i="18"/>
  <c r="H3820" i="18"/>
  <c r="G3820" i="18"/>
  <c r="D3820" i="18"/>
  <c r="B3820" i="18"/>
  <c r="H3812" i="18"/>
  <c r="G3812" i="18"/>
  <c r="D3812" i="18"/>
  <c r="B3812" i="18"/>
  <c r="H3808" i="18"/>
  <c r="G3808" i="18"/>
  <c r="D3808" i="18"/>
  <c r="B3808" i="18"/>
  <c r="H3801" i="18"/>
  <c r="G3801" i="18"/>
  <c r="D3801" i="18"/>
  <c r="B3801" i="18"/>
  <c r="H3794" i="18"/>
  <c r="G3794" i="18"/>
  <c r="D3794" i="18"/>
  <c r="B3794" i="18"/>
  <c r="H3787" i="18"/>
  <c r="G3787" i="18"/>
  <c r="D3787" i="18"/>
  <c r="B3787" i="18"/>
  <c r="H3780" i="18"/>
  <c r="G3780" i="18"/>
  <c r="D3780" i="18"/>
  <c r="B3780" i="18"/>
  <c r="H3769" i="18"/>
  <c r="G3769" i="18"/>
  <c r="D3769" i="18"/>
  <c r="B3769" i="18"/>
  <c r="H3761" i="18"/>
  <c r="G3761" i="18"/>
  <c r="D3761" i="18"/>
  <c r="B3761" i="18"/>
  <c r="H3754" i="18"/>
  <c r="G3754" i="18"/>
  <c r="D3754" i="18"/>
  <c r="B3754" i="18"/>
  <c r="H3747" i="18"/>
  <c r="G3747" i="18"/>
  <c r="D3747" i="18"/>
  <c r="B3747" i="18"/>
  <c r="H3740" i="18"/>
  <c r="G3740" i="18"/>
  <c r="D3740" i="18"/>
  <c r="B3740" i="18"/>
  <c r="H3733" i="18"/>
  <c r="G3733" i="18"/>
  <c r="D3733" i="18"/>
  <c r="B3733" i="18"/>
  <c r="H3726" i="18"/>
  <c r="G3726" i="18"/>
  <c r="D3726" i="18"/>
  <c r="B3726" i="18"/>
  <c r="H3721" i="18"/>
  <c r="G3721" i="18"/>
  <c r="D3721" i="18"/>
  <c r="B3721" i="18"/>
  <c r="H3713" i="18"/>
  <c r="G3713" i="18"/>
  <c r="D3713" i="18"/>
  <c r="B3713" i="18"/>
  <c r="H3706" i="18"/>
  <c r="G3706" i="18"/>
  <c r="D3706" i="18"/>
  <c r="B3706" i="18"/>
  <c r="H3699" i="18"/>
  <c r="G3699" i="18"/>
  <c r="D3699" i="18"/>
  <c r="B3699" i="18"/>
  <c r="H3692" i="18"/>
  <c r="G3692" i="18"/>
  <c r="D3692" i="18"/>
  <c r="B3692" i="18"/>
  <c r="H3685" i="18"/>
  <c r="G3685" i="18"/>
  <c r="D3685" i="18"/>
  <c r="B3685" i="18"/>
  <c r="H3678" i="18"/>
  <c r="G3678" i="18"/>
  <c r="D3678" i="18"/>
  <c r="B3678" i="18"/>
  <c r="H3669" i="18"/>
  <c r="G3669" i="18"/>
  <c r="D3669" i="18"/>
  <c r="B3669" i="18"/>
  <c r="H3661" i="18"/>
  <c r="G3661" i="18"/>
  <c r="D3661" i="18"/>
  <c r="B3661" i="18"/>
  <c r="H3650" i="18"/>
  <c r="G3650" i="18"/>
  <c r="D3650" i="18"/>
  <c r="B3650" i="18"/>
  <c r="H3639" i="18"/>
  <c r="G3639" i="18"/>
  <c r="D3639" i="18"/>
  <c r="B3639" i="18"/>
  <c r="H3630" i="18"/>
  <c r="G3630" i="18"/>
  <c r="D3630" i="18"/>
  <c r="B3630" i="18"/>
  <c r="H3621" i="18"/>
  <c r="G3621" i="18"/>
  <c r="D3621" i="18"/>
  <c r="B3621" i="18"/>
  <c r="H3613" i="18"/>
  <c r="G3613" i="18"/>
  <c r="D3613" i="18"/>
  <c r="B3613" i="18"/>
  <c r="H3605" i="18"/>
  <c r="G3605" i="18"/>
  <c r="D3605" i="18"/>
  <c r="B3605" i="18"/>
  <c r="H3598" i="18"/>
  <c r="G3598" i="18"/>
  <c r="D3598" i="18"/>
  <c r="B3598" i="18"/>
  <c r="H3591" i="18"/>
  <c r="G3591" i="18"/>
  <c r="D3591" i="18"/>
  <c r="B3591" i="18"/>
  <c r="H3584" i="18"/>
  <c r="G3584" i="18"/>
  <c r="D3584" i="18"/>
  <c r="B3584" i="18"/>
  <c r="H3577" i="18"/>
  <c r="G3577" i="18"/>
  <c r="D3577" i="18"/>
  <c r="B3577" i="18"/>
  <c r="H3570" i="18"/>
  <c r="G3570" i="18"/>
  <c r="D3570" i="18"/>
  <c r="B3570" i="18"/>
  <c r="H3561" i="18"/>
  <c r="G3561" i="18"/>
  <c r="D3561" i="18"/>
  <c r="B3561" i="18"/>
  <c r="H3551" i="18"/>
  <c r="G3551" i="18"/>
  <c r="D3551" i="18"/>
  <c r="B3551" i="18"/>
  <c r="H3541" i="18"/>
  <c r="G3541" i="18"/>
  <c r="D3541" i="18"/>
  <c r="B3541" i="18"/>
  <c r="H3532" i="18"/>
  <c r="G3532" i="18"/>
  <c r="D3532" i="18"/>
  <c r="B3532" i="18"/>
  <c r="H3522" i="18"/>
  <c r="G3522" i="18"/>
  <c r="D3522" i="18"/>
  <c r="B3522" i="18"/>
  <c r="H3513" i="18"/>
  <c r="G3513" i="18"/>
  <c r="D3513" i="18"/>
  <c r="B3513" i="18"/>
  <c r="H3504" i="18"/>
  <c r="G3504" i="18"/>
  <c r="D3504" i="18"/>
  <c r="B3504" i="18"/>
  <c r="H3495" i="18"/>
  <c r="G3495" i="18"/>
  <c r="D3495" i="18"/>
  <c r="B3495" i="18"/>
  <c r="H3485" i="18"/>
  <c r="G3485" i="18"/>
  <c r="D3485" i="18"/>
  <c r="B3485" i="18"/>
  <c r="H3476" i="18"/>
  <c r="G3476" i="18"/>
  <c r="D3476" i="18"/>
  <c r="B3476" i="18"/>
  <c r="H3468" i="18"/>
  <c r="G3468" i="18"/>
  <c r="D3468" i="18"/>
  <c r="B3468" i="18"/>
  <c r="H3461" i="18"/>
  <c r="G3461" i="18"/>
  <c r="D3461" i="18"/>
  <c r="B3461" i="18"/>
  <c r="H3454" i="18"/>
  <c r="G3454" i="18"/>
  <c r="D3454" i="18"/>
  <c r="B3454" i="18"/>
  <c r="H3447" i="18"/>
  <c r="G3447" i="18"/>
  <c r="D3447" i="18"/>
  <c r="B3447" i="18"/>
  <c r="H3439" i="18"/>
  <c r="G3439" i="18"/>
  <c r="D3439" i="18"/>
  <c r="B3439" i="18"/>
  <c r="H3429" i="18"/>
  <c r="G3429" i="18"/>
  <c r="D3429" i="18"/>
  <c r="B3429" i="18"/>
  <c r="H3420" i="18"/>
  <c r="G3420" i="18"/>
  <c r="D3420" i="18"/>
  <c r="B3420" i="18"/>
  <c r="H3411" i="18"/>
  <c r="G3411" i="18"/>
  <c r="D3411" i="18"/>
  <c r="B3411" i="18"/>
  <c r="H3402" i="18"/>
  <c r="G3402" i="18"/>
  <c r="D3402" i="18"/>
  <c r="B3402" i="18"/>
  <c r="H3393" i="18"/>
  <c r="G3393" i="18"/>
  <c r="D3393" i="18"/>
  <c r="B3393" i="18"/>
  <c r="H3384" i="18"/>
  <c r="G3384" i="18"/>
  <c r="D3384" i="18"/>
  <c r="B3384" i="18"/>
  <c r="H3375" i="18"/>
  <c r="G3375" i="18"/>
  <c r="D3375" i="18"/>
  <c r="B3375" i="18"/>
  <c r="H3365" i="18"/>
  <c r="G3365" i="18"/>
  <c r="D3365" i="18"/>
  <c r="B3365" i="18"/>
  <c r="H3356" i="18"/>
  <c r="G3356" i="18"/>
  <c r="D3356" i="18"/>
  <c r="B3356" i="18"/>
  <c r="H3348" i="18"/>
  <c r="G3348" i="18"/>
  <c r="D3348" i="18"/>
  <c r="B3348" i="18"/>
  <c r="H3341" i="18"/>
  <c r="G3341" i="18"/>
  <c r="D3341" i="18"/>
  <c r="B3341" i="18"/>
  <c r="H3334" i="18"/>
  <c r="G3334" i="18"/>
  <c r="D3334" i="18"/>
  <c r="B3334" i="18"/>
  <c r="H3327" i="18"/>
  <c r="G3327" i="18"/>
  <c r="D3327" i="18"/>
  <c r="B3327" i="18"/>
  <c r="H3318" i="18"/>
  <c r="G3318" i="18"/>
  <c r="D3318" i="18"/>
  <c r="B3318" i="18"/>
  <c r="H3309" i="18"/>
  <c r="G3309" i="18"/>
  <c r="D3309" i="18"/>
  <c r="B3309" i="18"/>
  <c r="H3300" i="18"/>
  <c r="G3300" i="18"/>
  <c r="D3300" i="18"/>
  <c r="B3300" i="18"/>
  <c r="H3291" i="18"/>
  <c r="G3291" i="18"/>
  <c r="D3291" i="18"/>
  <c r="B3291" i="18"/>
  <c r="H3282" i="18"/>
  <c r="G3282" i="18"/>
  <c r="D3282" i="18"/>
  <c r="B3282" i="18"/>
  <c r="H3272" i="18"/>
  <c r="G3272" i="18"/>
  <c r="D3272" i="18"/>
  <c r="B3272" i="18"/>
  <c r="H3264" i="18"/>
  <c r="G3264" i="18"/>
  <c r="D3264" i="18"/>
  <c r="B3264" i="18"/>
  <c r="H3255" i="18"/>
  <c r="G3255" i="18"/>
  <c r="D3255" i="18"/>
  <c r="B3255" i="18"/>
  <c r="H3246" i="18"/>
  <c r="G3246" i="18"/>
  <c r="D3246" i="18"/>
  <c r="B3246" i="18"/>
  <c r="H3237" i="18"/>
  <c r="G3237" i="18"/>
  <c r="D3237" i="18"/>
  <c r="B3237" i="18"/>
  <c r="H3229" i="18"/>
  <c r="G3229" i="18"/>
  <c r="D3229" i="18"/>
  <c r="B3229" i="18"/>
  <c r="H3222" i="18"/>
  <c r="G3222" i="18"/>
  <c r="D3222" i="18"/>
  <c r="B3222" i="18"/>
  <c r="H3215" i="18"/>
  <c r="G3215" i="18"/>
  <c r="D3215" i="18"/>
  <c r="B3215" i="18"/>
  <c r="H3208" i="18"/>
  <c r="G3208" i="18"/>
  <c r="D3208" i="18"/>
  <c r="B3208" i="18"/>
  <c r="H3200" i="18"/>
  <c r="G3200" i="18"/>
  <c r="D3200" i="18"/>
  <c r="B3200" i="18"/>
  <c r="H3191" i="18"/>
  <c r="G3191" i="18"/>
  <c r="D3191" i="18"/>
  <c r="B3191" i="18"/>
  <c r="H3182" i="18"/>
  <c r="G3182" i="18"/>
  <c r="D3182" i="18"/>
  <c r="B3182" i="18"/>
  <c r="H3173" i="18"/>
  <c r="G3173" i="18"/>
  <c r="D3173" i="18"/>
  <c r="B3173" i="18"/>
  <c r="H3164" i="18"/>
  <c r="G3164" i="18"/>
  <c r="D3164" i="18"/>
  <c r="B3164" i="18"/>
  <c r="H3155" i="18"/>
  <c r="G3155" i="18"/>
  <c r="D3155" i="18"/>
  <c r="B3155" i="18"/>
  <c r="H3146" i="18"/>
  <c r="G3146" i="18"/>
  <c r="D3146" i="18"/>
  <c r="B3146" i="18"/>
  <c r="H3137" i="18"/>
  <c r="G3137" i="18"/>
  <c r="D3137" i="18"/>
  <c r="B3137" i="18"/>
  <c r="H3128" i="18"/>
  <c r="G3128" i="18"/>
  <c r="D3128" i="18"/>
  <c r="B3128" i="18"/>
  <c r="H3119" i="18"/>
  <c r="G3119" i="18"/>
  <c r="D3119" i="18"/>
  <c r="B3119" i="18"/>
  <c r="H3111" i="18"/>
  <c r="G3111" i="18"/>
  <c r="D3111" i="18"/>
  <c r="B3111" i="18"/>
  <c r="H3104" i="18"/>
  <c r="G3104" i="18"/>
  <c r="D3104" i="18"/>
  <c r="B3104" i="18"/>
  <c r="H3097" i="18"/>
  <c r="G3097" i="18"/>
  <c r="D3097" i="18"/>
  <c r="B3097" i="18"/>
  <c r="H3090" i="18"/>
  <c r="G3090" i="18"/>
  <c r="D3090" i="18"/>
  <c r="B3090" i="18"/>
  <c r="H3083" i="18"/>
  <c r="G3083" i="18"/>
  <c r="D3083" i="18"/>
  <c r="B3083" i="18"/>
  <c r="H3075" i="18"/>
  <c r="G3075" i="18"/>
  <c r="D3075" i="18"/>
  <c r="B3075" i="18"/>
  <c r="H3064" i="18"/>
  <c r="G3064" i="18"/>
  <c r="D3064" i="18"/>
  <c r="B3064" i="18"/>
  <c r="H3054" i="18"/>
  <c r="G3054" i="18"/>
  <c r="D3054" i="18"/>
  <c r="B3054" i="18"/>
  <c r="H3037" i="18"/>
  <c r="G3037" i="18"/>
  <c r="D3037" i="18"/>
  <c r="B3037" i="18"/>
  <c r="H3026" i="18"/>
  <c r="G3026" i="18"/>
  <c r="D3026" i="18"/>
  <c r="B3026" i="18"/>
  <c r="H3014" i="18"/>
  <c r="G3014" i="18"/>
  <c r="D3014" i="18"/>
  <c r="B3014" i="18"/>
  <c r="H3004" i="18"/>
  <c r="G3004" i="18"/>
  <c r="D3004" i="18"/>
  <c r="B3004" i="18"/>
  <c r="H2993" i="18"/>
  <c r="G2993" i="18"/>
  <c r="D2993" i="18"/>
  <c r="B2993" i="18"/>
  <c r="H2985" i="18"/>
  <c r="G2985" i="18"/>
  <c r="D2985" i="18"/>
  <c r="B2985" i="18"/>
  <c r="H2978" i="18"/>
  <c r="G2978" i="18"/>
  <c r="D2978" i="18"/>
  <c r="B2978" i="18"/>
  <c r="H2971" i="18"/>
  <c r="G2971" i="18"/>
  <c r="D2971" i="18"/>
  <c r="B2971" i="18"/>
  <c r="H2964" i="18"/>
  <c r="G2964" i="18"/>
  <c r="D2964" i="18"/>
  <c r="B2964" i="18"/>
  <c r="H2955" i="18"/>
  <c r="G2955" i="18"/>
  <c r="D2955" i="18"/>
  <c r="B2955" i="18"/>
  <c r="H2946" i="18"/>
  <c r="G2946" i="18"/>
  <c r="D2946" i="18"/>
  <c r="B2946" i="18"/>
  <c r="H2937" i="18"/>
  <c r="G2937" i="18"/>
  <c r="D2937" i="18"/>
  <c r="B2937" i="18"/>
  <c r="H2927" i="18"/>
  <c r="G2927" i="18"/>
  <c r="D2927" i="18"/>
  <c r="B2927" i="18"/>
  <c r="H2918" i="18"/>
  <c r="G2918" i="18"/>
  <c r="D2918" i="18"/>
  <c r="B2918" i="18"/>
  <c r="H2908" i="18"/>
  <c r="G2908" i="18"/>
  <c r="D2908" i="18"/>
  <c r="B2908" i="18"/>
  <c r="H2899" i="18"/>
  <c r="G2899" i="18"/>
  <c r="D2899" i="18"/>
  <c r="B2899" i="18"/>
  <c r="H2890" i="18"/>
  <c r="G2890" i="18"/>
  <c r="D2890" i="18"/>
  <c r="B2890" i="18"/>
  <c r="H2880" i="18"/>
  <c r="G2880" i="18"/>
  <c r="D2880" i="18"/>
  <c r="B2880" i="18"/>
  <c r="H2871" i="18"/>
  <c r="G2871" i="18"/>
  <c r="D2871" i="18"/>
  <c r="B2871" i="18"/>
  <c r="H2864" i="18"/>
  <c r="G2864" i="18"/>
  <c r="D2864" i="18"/>
  <c r="B2864" i="18"/>
  <c r="H2857" i="18"/>
  <c r="G2857" i="18"/>
  <c r="D2857" i="18"/>
  <c r="B2857" i="18"/>
  <c r="H2850" i="18"/>
  <c r="G2850" i="18"/>
  <c r="D2850" i="18"/>
  <c r="B2850" i="18"/>
  <c r="H2843" i="18"/>
  <c r="G2843" i="18"/>
  <c r="D2843" i="18"/>
  <c r="B2843" i="18"/>
  <c r="H2834" i="18"/>
  <c r="G2834" i="18"/>
  <c r="D2834" i="18"/>
  <c r="B2834" i="18"/>
  <c r="H2822" i="18"/>
  <c r="G2822" i="18"/>
  <c r="D2822" i="18"/>
  <c r="B2822" i="18"/>
  <c r="H2813" i="18"/>
  <c r="G2813" i="18"/>
  <c r="D2813" i="18"/>
  <c r="B2813" i="18"/>
  <c r="H2803" i="18"/>
  <c r="G2803" i="18"/>
  <c r="D2803" i="18"/>
  <c r="B2803" i="18"/>
  <c r="H2793" i="18"/>
  <c r="G2793" i="18"/>
  <c r="D2793" i="18"/>
  <c r="B2793" i="18"/>
  <c r="H2783" i="18"/>
  <c r="G2783" i="18"/>
  <c r="D2783" i="18"/>
  <c r="B2783" i="18"/>
  <c r="H2773" i="18"/>
  <c r="G2773" i="18"/>
  <c r="D2773" i="18"/>
  <c r="B2773" i="18"/>
  <c r="H2764" i="18"/>
  <c r="G2764" i="18"/>
  <c r="D2764" i="18"/>
  <c r="B2764" i="18"/>
  <c r="H2753" i="18"/>
  <c r="G2753" i="18"/>
  <c r="D2753" i="18"/>
  <c r="B2753" i="18"/>
  <c r="H2741" i="18"/>
  <c r="G2741" i="18"/>
  <c r="D2741" i="18"/>
  <c r="B2741" i="18"/>
  <c r="H2733" i="18"/>
  <c r="G2733" i="18"/>
  <c r="D2733" i="18"/>
  <c r="B2733" i="18"/>
  <c r="H2726" i="18"/>
  <c r="G2726" i="18"/>
  <c r="D2726" i="18"/>
  <c r="B2726" i="18"/>
  <c r="H2719" i="18"/>
  <c r="G2719" i="18"/>
  <c r="D2719" i="18"/>
  <c r="B2719" i="18"/>
  <c r="H2712" i="18"/>
  <c r="G2712" i="18"/>
  <c r="D2712" i="18"/>
  <c r="B2712" i="18"/>
  <c r="H2702" i="18"/>
  <c r="G2702" i="18"/>
  <c r="D2702" i="18"/>
  <c r="B2702" i="18"/>
  <c r="H2692" i="18"/>
  <c r="G2692" i="18"/>
  <c r="D2692" i="18"/>
  <c r="B2692" i="18"/>
  <c r="H2682" i="18"/>
  <c r="G2682" i="18"/>
  <c r="D2682" i="18"/>
  <c r="B2682" i="18"/>
  <c r="H2672" i="18"/>
  <c r="G2672" i="18"/>
  <c r="D2672" i="18"/>
  <c r="B2672" i="18"/>
  <c r="H2662" i="18"/>
  <c r="G2662" i="18"/>
  <c r="D2662" i="18"/>
  <c r="B2662" i="18"/>
  <c r="H2651" i="18"/>
  <c r="G2651" i="18"/>
  <c r="D2651" i="18"/>
  <c r="B2651" i="18"/>
  <c r="H2641" i="18"/>
  <c r="G2641" i="18"/>
  <c r="D2641" i="18"/>
  <c r="B2641" i="18"/>
  <c r="H2631" i="18"/>
  <c r="G2631" i="18"/>
  <c r="D2631" i="18"/>
  <c r="B2631" i="18"/>
  <c r="H2621" i="18"/>
  <c r="G2621" i="18"/>
  <c r="D2621" i="18"/>
  <c r="B2621" i="18"/>
  <c r="H2610" i="18"/>
  <c r="G2610" i="18"/>
  <c r="D2610" i="18"/>
  <c r="B2610" i="18"/>
  <c r="H2602" i="18"/>
  <c r="G2602" i="18"/>
  <c r="D2602" i="18"/>
  <c r="B2602" i="18"/>
  <c r="H2595" i="18"/>
  <c r="G2595" i="18"/>
  <c r="D2595" i="18"/>
  <c r="B2595" i="18"/>
  <c r="H2588" i="18"/>
  <c r="G2588" i="18"/>
  <c r="D2588" i="18"/>
  <c r="B2588" i="18"/>
  <c r="H2581" i="18"/>
  <c r="G2581" i="18"/>
  <c r="D2581" i="18"/>
  <c r="B2581" i="18"/>
  <c r="H2573" i="18"/>
  <c r="G2573" i="18"/>
  <c r="D2573" i="18"/>
  <c r="B2573" i="18"/>
  <c r="H2563" i="18"/>
  <c r="G2563" i="18"/>
  <c r="D2563" i="18"/>
  <c r="B2563" i="18"/>
  <c r="H2553" i="18"/>
  <c r="G2553" i="18"/>
  <c r="D2553" i="18"/>
  <c r="B2553" i="18"/>
  <c r="H2543" i="18"/>
  <c r="G2543" i="18"/>
  <c r="D2543" i="18"/>
  <c r="B2543" i="18"/>
  <c r="H2534" i="18"/>
  <c r="G2534" i="18"/>
  <c r="D2534" i="18"/>
  <c r="B2534" i="18"/>
  <c r="H2524" i="18"/>
  <c r="G2524" i="18"/>
  <c r="D2524" i="18"/>
  <c r="B2524" i="18"/>
  <c r="H2513" i="18"/>
  <c r="G2513" i="18"/>
  <c r="D2513" i="18"/>
  <c r="B2513" i="18"/>
  <c r="H2503" i="18"/>
  <c r="G2503" i="18"/>
  <c r="D2503" i="18"/>
  <c r="B2503" i="18"/>
  <c r="H2493" i="18"/>
  <c r="G2493" i="18"/>
  <c r="D2493" i="18"/>
  <c r="B2493" i="18"/>
  <c r="H2482" i="18"/>
  <c r="G2482" i="18"/>
  <c r="D2482" i="18"/>
  <c r="B2482" i="18"/>
  <c r="H2474" i="18"/>
  <c r="G2474" i="18"/>
  <c r="D2474" i="18"/>
  <c r="B2474" i="18"/>
  <c r="H2467" i="18"/>
  <c r="G2467" i="18"/>
  <c r="D2467" i="18"/>
  <c r="B2467" i="18"/>
  <c r="H2460" i="18"/>
  <c r="G2460" i="18"/>
  <c r="D2460" i="18"/>
  <c r="B2460" i="18"/>
  <c r="H2453" i="18"/>
  <c r="G2453" i="18"/>
  <c r="D2453" i="18"/>
  <c r="B2453" i="18"/>
  <c r="H2444" i="18"/>
  <c r="G2444" i="18"/>
  <c r="D2444" i="18"/>
  <c r="B2444" i="18"/>
  <c r="H2434" i="18"/>
  <c r="G2434" i="18"/>
  <c r="D2434" i="18"/>
  <c r="B2434" i="18"/>
  <c r="H2424" i="18"/>
  <c r="G2424" i="18"/>
  <c r="D2424" i="18"/>
  <c r="B2424" i="18"/>
  <c r="H2413" i="18"/>
  <c r="G2413" i="18"/>
  <c r="D2413" i="18"/>
  <c r="B2413" i="18"/>
  <c r="H2403" i="18"/>
  <c r="G2403" i="18"/>
  <c r="D2403" i="18"/>
  <c r="B2403" i="18"/>
  <c r="H2393" i="18"/>
  <c r="G2393" i="18"/>
  <c r="D2393" i="18"/>
  <c r="B2393" i="18"/>
  <c r="H2382" i="18"/>
  <c r="G2382" i="18"/>
  <c r="D2382" i="18"/>
  <c r="B2382" i="18"/>
  <c r="H2372" i="18"/>
  <c r="G2372" i="18"/>
  <c r="D2372" i="18"/>
  <c r="B2372" i="18"/>
  <c r="H2362" i="18"/>
  <c r="G2362" i="18"/>
  <c r="D2362" i="18"/>
  <c r="B2362" i="18"/>
  <c r="H2351" i="18"/>
  <c r="G2351" i="18"/>
  <c r="D2351" i="18"/>
  <c r="B2351" i="18"/>
  <c r="H2343" i="18"/>
  <c r="G2343" i="18"/>
  <c r="D2343" i="18"/>
  <c r="B2343" i="18"/>
  <c r="H2336" i="18"/>
  <c r="G2336" i="18"/>
  <c r="D2336" i="18"/>
  <c r="B2336" i="18"/>
  <c r="H2329" i="18"/>
  <c r="G2329" i="18"/>
  <c r="D2329" i="18"/>
  <c r="B2329" i="18"/>
  <c r="H2322" i="18"/>
  <c r="G2322" i="18"/>
  <c r="D2322" i="18"/>
  <c r="B2322" i="18"/>
  <c r="H2314" i="18"/>
  <c r="G2314" i="18"/>
  <c r="D2314" i="18"/>
  <c r="B2314" i="18"/>
  <c r="H2305" i="18"/>
  <c r="G2305" i="18"/>
  <c r="D2305" i="18"/>
  <c r="B2305" i="18"/>
  <c r="H2296" i="18"/>
  <c r="G2296" i="18"/>
  <c r="D2296" i="18"/>
  <c r="B2296" i="18"/>
  <c r="H2287" i="18"/>
  <c r="G2287" i="18"/>
  <c r="D2287" i="18"/>
  <c r="B2287" i="18"/>
  <c r="H2278" i="18"/>
  <c r="G2278" i="18"/>
  <c r="D2278" i="18"/>
  <c r="B2278" i="18"/>
  <c r="H2269" i="18"/>
  <c r="G2269" i="18"/>
  <c r="D2269" i="18"/>
  <c r="B2269" i="18"/>
  <c r="H2260" i="18"/>
  <c r="G2260" i="18"/>
  <c r="D2260" i="18"/>
  <c r="B2260" i="18"/>
  <c r="H2246" i="18"/>
  <c r="G2246" i="18"/>
  <c r="D2246" i="18"/>
  <c r="B2246" i="18"/>
  <c r="H2236" i="18"/>
  <c r="G2236" i="18"/>
  <c r="D2236" i="18"/>
  <c r="B2236" i="18"/>
  <c r="H2225" i="18"/>
  <c r="G2225" i="18"/>
  <c r="D2225" i="18"/>
  <c r="B2225" i="18"/>
  <c r="H2217" i="18"/>
  <c r="G2217" i="18"/>
  <c r="D2217" i="18"/>
  <c r="B2217" i="18"/>
  <c r="H2210" i="18"/>
  <c r="G2210" i="18"/>
  <c r="D2210" i="18"/>
  <c r="B2210" i="18"/>
  <c r="H2203" i="18"/>
  <c r="G2203" i="18"/>
  <c r="D2203" i="18"/>
  <c r="B2203" i="18"/>
  <c r="H2196" i="18"/>
  <c r="G2196" i="18"/>
  <c r="D2196" i="18"/>
  <c r="B2196" i="18"/>
  <c r="H2187" i="18"/>
  <c r="G2187" i="18"/>
  <c r="D2187" i="18"/>
  <c r="B2187" i="18"/>
  <c r="H2177" i="18"/>
  <c r="G2177" i="18"/>
  <c r="D2177" i="18"/>
  <c r="B2177" i="18"/>
  <c r="H2167" i="18"/>
  <c r="G2167" i="18"/>
  <c r="D2167" i="18"/>
  <c r="B2167" i="18"/>
  <c r="H2157" i="18"/>
  <c r="G2157" i="18"/>
  <c r="D2157" i="18"/>
  <c r="B2157" i="18"/>
  <c r="H2147" i="18"/>
  <c r="G2147" i="18"/>
  <c r="D2147" i="18"/>
  <c r="B2147" i="18"/>
  <c r="H2137" i="18"/>
  <c r="G2137" i="18"/>
  <c r="D2137" i="18"/>
  <c r="B2137" i="18"/>
  <c r="H2127" i="18"/>
  <c r="G2127" i="18"/>
  <c r="D2127" i="18"/>
  <c r="B2127" i="18"/>
  <c r="H2117" i="18"/>
  <c r="G2117" i="18"/>
  <c r="D2117" i="18"/>
  <c r="B2117" i="18"/>
  <c r="H2107" i="18"/>
  <c r="G2107" i="18"/>
  <c r="D2107" i="18"/>
  <c r="B2107" i="18"/>
  <c r="H2097" i="18"/>
  <c r="G2097" i="18"/>
  <c r="D2097" i="18"/>
  <c r="B2097" i="18"/>
  <c r="H2089" i="18"/>
  <c r="G2089" i="18"/>
  <c r="D2089" i="18"/>
  <c r="B2089" i="18"/>
  <c r="H2082" i="18"/>
  <c r="G2082" i="18"/>
  <c r="D2082" i="18"/>
  <c r="B2082" i="18"/>
  <c r="H2075" i="18"/>
  <c r="G2075" i="18"/>
  <c r="D2075" i="18"/>
  <c r="B2075" i="18"/>
  <c r="H2068" i="18"/>
  <c r="G2068" i="18"/>
  <c r="D2068" i="18"/>
  <c r="B2068" i="18"/>
  <c r="H2059" i="18"/>
  <c r="G2059" i="18"/>
  <c r="D2059" i="18"/>
  <c r="B2059" i="18"/>
  <c r="H2049" i="18"/>
  <c r="G2049" i="18"/>
  <c r="D2049" i="18"/>
  <c r="B2049" i="18"/>
  <c r="H2039" i="18"/>
  <c r="G2039" i="18"/>
  <c r="D2039" i="18"/>
  <c r="B2039" i="18"/>
  <c r="H2029" i="18"/>
  <c r="G2029" i="18"/>
  <c r="D2029" i="18"/>
  <c r="B2029" i="18"/>
  <c r="H2019" i="18"/>
  <c r="G2019" i="18"/>
  <c r="D2019" i="18"/>
  <c r="B2019" i="18"/>
  <c r="H2009" i="18"/>
  <c r="G2009" i="18"/>
  <c r="D2009" i="18"/>
  <c r="B2009" i="18"/>
  <c r="H2001" i="18"/>
  <c r="G2001" i="18"/>
  <c r="D2001" i="18"/>
  <c r="B2001" i="18"/>
  <c r="H1994" i="18"/>
  <c r="G1994" i="18"/>
  <c r="D1994" i="18"/>
  <c r="B1994" i="18"/>
  <c r="H1987" i="18"/>
  <c r="G1987" i="18"/>
  <c r="D1987" i="18"/>
  <c r="B1987" i="18"/>
  <c r="H1980" i="18"/>
  <c r="G1980" i="18"/>
  <c r="D1980" i="18"/>
  <c r="B1980" i="18"/>
  <c r="H1973" i="18"/>
  <c r="G1973" i="18"/>
  <c r="D1973" i="18"/>
  <c r="B1973" i="18"/>
  <c r="H1966" i="18"/>
  <c r="G1966" i="18"/>
  <c r="D1966" i="18"/>
  <c r="B1966" i="18"/>
  <c r="H1959" i="18"/>
  <c r="G1959" i="18"/>
  <c r="D1959" i="18"/>
  <c r="B1959" i="18"/>
  <c r="H1952" i="18"/>
  <c r="G1952" i="18"/>
  <c r="D1952" i="18"/>
  <c r="B1952" i="18"/>
  <c r="H1946" i="18"/>
  <c r="G1946" i="18"/>
  <c r="D1946" i="18"/>
  <c r="B1946" i="18"/>
  <c r="H1938" i="18"/>
  <c r="G1938" i="18"/>
  <c r="D1938" i="18"/>
  <c r="B1938" i="18"/>
  <c r="H1930" i="18"/>
  <c r="G1930" i="18"/>
  <c r="D1930" i="18"/>
  <c r="B1930" i="18"/>
  <c r="H1922" i="18"/>
  <c r="G1922" i="18"/>
  <c r="D1922" i="18"/>
  <c r="B1922" i="18"/>
  <c r="H1917" i="18"/>
  <c r="G1917" i="18"/>
  <c r="D1917" i="18"/>
  <c r="B1917" i="18"/>
  <c r="H1907" i="18"/>
  <c r="G1907" i="18"/>
  <c r="D1907" i="18"/>
  <c r="B1907" i="18"/>
  <c r="H1898" i="18"/>
  <c r="G1898" i="18"/>
  <c r="D1898" i="18"/>
  <c r="B1898" i="18"/>
  <c r="H1889" i="18"/>
  <c r="G1889" i="18"/>
  <c r="D1889" i="18"/>
  <c r="B1889" i="18"/>
  <c r="H1877" i="18"/>
  <c r="G1877" i="18"/>
  <c r="D1877" i="18"/>
  <c r="B1877" i="18"/>
  <c r="H1870" i="18"/>
  <c r="G1870" i="18"/>
  <c r="D1870" i="18"/>
  <c r="B1870" i="18"/>
  <c r="H1862" i="18"/>
  <c r="G1862" i="18"/>
  <c r="D1862" i="18"/>
  <c r="B1862" i="18"/>
  <c r="H1855" i="18"/>
  <c r="G1855" i="18"/>
  <c r="D1855" i="18"/>
  <c r="B1855" i="18"/>
  <c r="H1848" i="18"/>
  <c r="G1848" i="18"/>
  <c r="D1848" i="18"/>
  <c r="B1848" i="18"/>
  <c r="H1841" i="18"/>
  <c r="G1841" i="18"/>
  <c r="D1841" i="18"/>
  <c r="B1841" i="18"/>
  <c r="H1832" i="18"/>
  <c r="G1832" i="18"/>
  <c r="D1832" i="18"/>
  <c r="B1832" i="18"/>
  <c r="H1822" i="18"/>
  <c r="G1822" i="18"/>
  <c r="D1822" i="18"/>
  <c r="B1822" i="18"/>
  <c r="H1814" i="18"/>
  <c r="G1814" i="18"/>
  <c r="D1814" i="18"/>
  <c r="B1814" i="18"/>
  <c r="H1802" i="18"/>
  <c r="G1802" i="18"/>
  <c r="D1802" i="18"/>
  <c r="B1802" i="18"/>
  <c r="H1794" i="18"/>
  <c r="G1794" i="18"/>
  <c r="D1794" i="18"/>
  <c r="B1794" i="18"/>
  <c r="H1786" i="18"/>
  <c r="G1786" i="18"/>
  <c r="D1786" i="18"/>
  <c r="B1786" i="18"/>
  <c r="H1774" i="18"/>
  <c r="G1774" i="18"/>
  <c r="D1774" i="18"/>
  <c r="B1774" i="18"/>
  <c r="H1765" i="18"/>
  <c r="G1765" i="18"/>
  <c r="D1765" i="18"/>
  <c r="B1765" i="18"/>
  <c r="H1757" i="18"/>
  <c r="G1757" i="18"/>
  <c r="D1757" i="18"/>
  <c r="B1757" i="18"/>
  <c r="H1747" i="18"/>
  <c r="G1747" i="18"/>
  <c r="D1747" i="18"/>
  <c r="B1747" i="18"/>
  <c r="H1745" i="18"/>
  <c r="G1745" i="18"/>
  <c r="D1745" i="18"/>
  <c r="B1745" i="18"/>
  <c r="H1738" i="18"/>
  <c r="G1738" i="18"/>
  <c r="D1738" i="18"/>
  <c r="B1738" i="18"/>
  <c r="H1731" i="18"/>
  <c r="G1731" i="18"/>
  <c r="D1731" i="18"/>
  <c r="B1731" i="18"/>
  <c r="H1724" i="18"/>
  <c r="G1724" i="18"/>
  <c r="D1724" i="18"/>
  <c r="B1724" i="18"/>
  <c r="H1715" i="18"/>
  <c r="G1715" i="18"/>
  <c r="D1715" i="18"/>
  <c r="B1715" i="18"/>
  <c r="H1707" i="18"/>
  <c r="G1707" i="18"/>
  <c r="D1707" i="18"/>
  <c r="B1707" i="18"/>
  <c r="H1698" i="18"/>
  <c r="G1698" i="18"/>
  <c r="D1698" i="18"/>
  <c r="B1698" i="18"/>
  <c r="H1689" i="18"/>
  <c r="G1689" i="18"/>
  <c r="D1689" i="18"/>
  <c r="B1689" i="18"/>
  <c r="H1680" i="18"/>
  <c r="G1680" i="18"/>
  <c r="D1680" i="18"/>
  <c r="B1680" i="18"/>
  <c r="H1671" i="18"/>
  <c r="G1671" i="18"/>
  <c r="D1671" i="18"/>
  <c r="B1671" i="18"/>
  <c r="H1662" i="18"/>
  <c r="G1662" i="18"/>
  <c r="D1662" i="18"/>
  <c r="B1662" i="18"/>
  <c r="H1653" i="18"/>
  <c r="G1653" i="18"/>
  <c r="D1653" i="18"/>
  <c r="B1653" i="18"/>
  <c r="H1636" i="18"/>
  <c r="G1636" i="18"/>
  <c r="D1636" i="18"/>
  <c r="B1636" i="18"/>
  <c r="H1619" i="18"/>
  <c r="G1619" i="18"/>
  <c r="D1619" i="18"/>
  <c r="B1619" i="18"/>
  <c r="H1612" i="18"/>
  <c r="G1612" i="18"/>
  <c r="D1612" i="18"/>
  <c r="B1612" i="18"/>
  <c r="H1605" i="18"/>
  <c r="G1605" i="18"/>
  <c r="D1605" i="18"/>
  <c r="B1605" i="18"/>
  <c r="H1598" i="18"/>
  <c r="G1598" i="18"/>
  <c r="D1598" i="18"/>
  <c r="B1598" i="18"/>
  <c r="H1588" i="18"/>
  <c r="G1588" i="18"/>
  <c r="D1588" i="18"/>
  <c r="B1588" i="18"/>
  <c r="H1577" i="18"/>
  <c r="G1577" i="18"/>
  <c r="D1577" i="18"/>
  <c r="B1577" i="18"/>
  <c r="H1569" i="18"/>
  <c r="G1569" i="18"/>
  <c r="D1569" i="18"/>
  <c r="B1569" i="18"/>
  <c r="H1560" i="18"/>
  <c r="G1560" i="18"/>
  <c r="D1560" i="18"/>
  <c r="B1560" i="18"/>
  <c r="H1551" i="18"/>
  <c r="G1551" i="18"/>
  <c r="D1551" i="18"/>
  <c r="B1551" i="18"/>
  <c r="H1542" i="18"/>
  <c r="G1542" i="18"/>
  <c r="D1542" i="18"/>
  <c r="B1542" i="18"/>
  <c r="H1534" i="18"/>
  <c r="G1534" i="18"/>
  <c r="D1534" i="18"/>
  <c r="B1534" i="18"/>
  <c r="H1526" i="18"/>
  <c r="G1526" i="18"/>
  <c r="D1526" i="18"/>
  <c r="B1526" i="18"/>
  <c r="H1518" i="18"/>
  <c r="G1518" i="18"/>
  <c r="D1518" i="18"/>
  <c r="B1518" i="18"/>
  <c r="H1509" i="18"/>
  <c r="G1509" i="18"/>
  <c r="D1509" i="18"/>
  <c r="B1509" i="18"/>
  <c r="H1506" i="18"/>
  <c r="G1506" i="18"/>
  <c r="D1506" i="18"/>
  <c r="B1506" i="18"/>
  <c r="H1499" i="18"/>
  <c r="G1499" i="18"/>
  <c r="D1499" i="18"/>
  <c r="B1499" i="18"/>
  <c r="H1492" i="18"/>
  <c r="G1492" i="18"/>
  <c r="D1492" i="18"/>
  <c r="B1492" i="18"/>
  <c r="H1485" i="18"/>
  <c r="G1485" i="18"/>
  <c r="D1485" i="18"/>
  <c r="B1485" i="18"/>
  <c r="H1476" i="18"/>
  <c r="G1476" i="18"/>
  <c r="D1476" i="18"/>
  <c r="B1476" i="18"/>
  <c r="H1466" i="18"/>
  <c r="G1466" i="18"/>
  <c r="D1466" i="18"/>
  <c r="B1466" i="18"/>
  <c r="H1450" i="18"/>
  <c r="G1450" i="18"/>
  <c r="D1450" i="18"/>
  <c r="B1450" i="18"/>
  <c r="H1446" i="18"/>
  <c r="G1446" i="18"/>
  <c r="D1446" i="18"/>
  <c r="B1446" i="18"/>
  <c r="H1438" i="18"/>
  <c r="G1438" i="18"/>
  <c r="D1438" i="18"/>
  <c r="B1438" i="18"/>
  <c r="H1430" i="18"/>
  <c r="G1430" i="18"/>
  <c r="D1430" i="18"/>
  <c r="B1430" i="18"/>
  <c r="H1421" i="18"/>
  <c r="G1421" i="18"/>
  <c r="D1421" i="18"/>
  <c r="B1421" i="18"/>
  <c r="H1412" i="18"/>
  <c r="G1412" i="18"/>
  <c r="D1412" i="18"/>
  <c r="B1412" i="18"/>
  <c r="H1395" i="18"/>
  <c r="G1395" i="18"/>
  <c r="D1395" i="18"/>
  <c r="B1395" i="18"/>
  <c r="H1384" i="18"/>
  <c r="G1384" i="18"/>
  <c r="D1384" i="18"/>
  <c r="B1384" i="18"/>
  <c r="H1377" i="18"/>
  <c r="G1377" i="18"/>
  <c r="D1377" i="18"/>
  <c r="B1377" i="18"/>
  <c r="H1370" i="18"/>
  <c r="G1370" i="18"/>
  <c r="D1370" i="18"/>
  <c r="B1370" i="18"/>
  <c r="H1363" i="18"/>
  <c r="G1363" i="18"/>
  <c r="D1363" i="18"/>
  <c r="B1363" i="18"/>
  <c r="H1352" i="18"/>
  <c r="G1352" i="18"/>
  <c r="D1352" i="18"/>
  <c r="B1352" i="18"/>
  <c r="H1341" i="18"/>
  <c r="G1341" i="18"/>
  <c r="D1341" i="18"/>
  <c r="B1341" i="18"/>
  <c r="H1331" i="18"/>
  <c r="G1331" i="18"/>
  <c r="D1331" i="18"/>
  <c r="B1331" i="18"/>
  <c r="H1320" i="18"/>
  <c r="G1320" i="18"/>
  <c r="D1320" i="18"/>
  <c r="B1320" i="18"/>
  <c r="H1311" i="18"/>
  <c r="G1311" i="18"/>
  <c r="D1311" i="18"/>
  <c r="B1311" i="18"/>
  <c r="H1302" i="18"/>
  <c r="G1302" i="18"/>
  <c r="D1302" i="18"/>
  <c r="B1302" i="18"/>
  <c r="H1291" i="18"/>
  <c r="G1291" i="18"/>
  <c r="D1291" i="18"/>
  <c r="B1291" i="18"/>
  <c r="H1282" i="18"/>
  <c r="G1282" i="18"/>
  <c r="D1282" i="18"/>
  <c r="B1282" i="18"/>
  <c r="H1273" i="18"/>
  <c r="G1273" i="18"/>
  <c r="D1273" i="18"/>
  <c r="B1273" i="18"/>
  <c r="H1264" i="18"/>
  <c r="G1264" i="18"/>
  <c r="D1264" i="18"/>
  <c r="B1264" i="18"/>
  <c r="H1261" i="18"/>
  <c r="G1261" i="18"/>
  <c r="D1261" i="18"/>
  <c r="B1261" i="18"/>
  <c r="H1254" i="18"/>
  <c r="G1254" i="18"/>
  <c r="D1254" i="18"/>
  <c r="B1254" i="18"/>
  <c r="H1247" i="18"/>
  <c r="G1247" i="18"/>
  <c r="D1247" i="18"/>
  <c r="B1247" i="18"/>
  <c r="H1240" i="18"/>
  <c r="G1240" i="18"/>
  <c r="D1240" i="18"/>
  <c r="B1240" i="18"/>
  <c r="H1232" i="18"/>
  <c r="G1232" i="18"/>
  <c r="D1232" i="18"/>
  <c r="B1232" i="18"/>
  <c r="H1223" i="18"/>
  <c r="G1223" i="18"/>
  <c r="D1223" i="18"/>
  <c r="B1223" i="18"/>
  <c r="H1215" i="18"/>
  <c r="G1215" i="18"/>
  <c r="D1215" i="18"/>
  <c r="B1215" i="18"/>
  <c r="H1206" i="18"/>
  <c r="G1206" i="18"/>
  <c r="D1206" i="18"/>
  <c r="B1206" i="18"/>
  <c r="H1197" i="18"/>
  <c r="G1197" i="18"/>
  <c r="D1197" i="18"/>
  <c r="B1197" i="18"/>
  <c r="H1188" i="18"/>
  <c r="G1188" i="18"/>
  <c r="D1188" i="18"/>
  <c r="B1188" i="18"/>
  <c r="H1174" i="18"/>
  <c r="G1174" i="18"/>
  <c r="D1174" i="18"/>
  <c r="B1174" i="18"/>
  <c r="H1165" i="18"/>
  <c r="G1165" i="18"/>
  <c r="D1165" i="18"/>
  <c r="B1165" i="18"/>
  <c r="H1157" i="18"/>
  <c r="G1157" i="18"/>
  <c r="D1157" i="18"/>
  <c r="B1157" i="18"/>
  <c r="H1144" i="18"/>
  <c r="G1144" i="18"/>
  <c r="D1144" i="18"/>
  <c r="B1144" i="18"/>
  <c r="H1136" i="18"/>
  <c r="G1136" i="18"/>
  <c r="D1136" i="18"/>
  <c r="B1136" i="18"/>
  <c r="H1129" i="18"/>
  <c r="G1129" i="18"/>
  <c r="D1129" i="18"/>
  <c r="B1129" i="18"/>
  <c r="H1122" i="18"/>
  <c r="G1122" i="18"/>
  <c r="D1122" i="18"/>
  <c r="B1122" i="18"/>
  <c r="H1115" i="18"/>
  <c r="G1115" i="18"/>
  <c r="D1115" i="18"/>
  <c r="B1115" i="18"/>
  <c r="H1103" i="18"/>
  <c r="G1103" i="18"/>
  <c r="D1103" i="18"/>
  <c r="B1103" i="18"/>
  <c r="H1093" i="18"/>
  <c r="G1093" i="18"/>
  <c r="D1093" i="18"/>
  <c r="B1093" i="18"/>
  <c r="H1085" i="18"/>
  <c r="G1085" i="18"/>
  <c r="D1085" i="18"/>
  <c r="B1085" i="18"/>
  <c r="H1074" i="18"/>
  <c r="G1074" i="18"/>
  <c r="D1074" i="18"/>
  <c r="B1074" i="18"/>
  <c r="H1065" i="18"/>
  <c r="G1065" i="18"/>
  <c r="D1065" i="18"/>
  <c r="B1065" i="18"/>
  <c r="H1055" i="18"/>
  <c r="G1055" i="18"/>
  <c r="D1055" i="18"/>
  <c r="B1055" i="18"/>
  <c r="H1045" i="18"/>
  <c r="G1045" i="18"/>
  <c r="D1045" i="18"/>
  <c r="B1045" i="18"/>
  <c r="H1036" i="18"/>
  <c r="G1036" i="18"/>
  <c r="D1036" i="18"/>
  <c r="B1036" i="18"/>
  <c r="H1028" i="18"/>
  <c r="G1028" i="18"/>
  <c r="D1028" i="18"/>
  <c r="B1028" i="18"/>
  <c r="H1021" i="18"/>
  <c r="G1021" i="18"/>
  <c r="D1021" i="18"/>
  <c r="B1021" i="18"/>
  <c r="H1016" i="18"/>
  <c r="G1016" i="18"/>
  <c r="D1016" i="18"/>
  <c r="B1016" i="18"/>
  <c r="H1009" i="18"/>
  <c r="G1009" i="18"/>
  <c r="D1009" i="18"/>
  <c r="B1009" i="18"/>
  <c r="H1002" i="18"/>
  <c r="G1002" i="18"/>
  <c r="D1002" i="18"/>
  <c r="B1002" i="18"/>
  <c r="H995" i="18"/>
  <c r="G995" i="18"/>
  <c r="D995" i="18"/>
  <c r="B995" i="18"/>
  <c r="H979" i="18"/>
  <c r="G979" i="18"/>
  <c r="D979" i="18"/>
  <c r="B979" i="18"/>
  <c r="H970" i="18"/>
  <c r="G970" i="18"/>
  <c r="D970" i="18"/>
  <c r="B970" i="18"/>
  <c r="H961" i="18"/>
  <c r="G961" i="18"/>
  <c r="D961" i="18"/>
  <c r="B961" i="18"/>
  <c r="H952" i="18"/>
  <c r="G952" i="18"/>
  <c r="D952" i="18"/>
  <c r="B952" i="18"/>
  <c r="H945" i="18"/>
  <c r="G945" i="18"/>
  <c r="D945" i="18"/>
  <c r="B945" i="18"/>
  <c r="H938" i="18"/>
  <c r="G938" i="18"/>
  <c r="D938" i="18"/>
  <c r="B938" i="18"/>
  <c r="H929" i="18"/>
  <c r="G929" i="18"/>
  <c r="D929" i="18"/>
  <c r="B929" i="18"/>
  <c r="H920" i="18"/>
  <c r="G920" i="18"/>
  <c r="D920" i="18"/>
  <c r="B920" i="18"/>
  <c r="H911" i="18"/>
  <c r="G911" i="18"/>
  <c r="D911" i="18"/>
  <c r="B911" i="18"/>
  <c r="H902" i="18"/>
  <c r="G902" i="18"/>
  <c r="D902" i="18"/>
  <c r="B902" i="18"/>
  <c r="H895" i="18"/>
  <c r="G895" i="18"/>
  <c r="D895" i="18"/>
  <c r="B895" i="18"/>
  <c r="H888" i="18"/>
  <c r="G888" i="18"/>
  <c r="D888" i="18"/>
  <c r="B888" i="18"/>
  <c r="H881" i="18"/>
  <c r="G881" i="18"/>
  <c r="D881" i="18"/>
  <c r="B881" i="18"/>
  <c r="H873" i="18"/>
  <c r="G873" i="18"/>
  <c r="D873" i="18"/>
  <c r="B873" i="18"/>
  <c r="H861" i="18"/>
  <c r="G861" i="18"/>
  <c r="D861" i="18"/>
  <c r="B861" i="18"/>
  <c r="H858" i="18"/>
  <c r="G858" i="18"/>
  <c r="D858" i="18"/>
  <c r="B858" i="18"/>
  <c r="H844" i="18"/>
  <c r="G844" i="18"/>
  <c r="D844" i="18"/>
  <c r="B844" i="18"/>
  <c r="H837" i="18"/>
  <c r="G837" i="18"/>
  <c r="D837" i="18"/>
  <c r="B837" i="18"/>
  <c r="H829" i="18"/>
  <c r="G829" i="18"/>
  <c r="D829" i="18"/>
  <c r="B829" i="18"/>
  <c r="H821" i="18"/>
  <c r="G821" i="18"/>
  <c r="D821" i="18"/>
  <c r="B821" i="18"/>
  <c r="H813" i="18"/>
  <c r="G813" i="18"/>
  <c r="D813" i="18"/>
  <c r="B813" i="18"/>
  <c r="H806" i="18"/>
  <c r="G806" i="18"/>
  <c r="D806" i="18"/>
  <c r="B806" i="18"/>
  <c r="H798" i="18"/>
  <c r="G798" i="18"/>
  <c r="D798" i="18"/>
  <c r="B798" i="18"/>
  <c r="H791" i="18"/>
  <c r="G791" i="18"/>
  <c r="D791" i="18"/>
  <c r="B791" i="18"/>
  <c r="H784" i="18"/>
  <c r="G784" i="18"/>
  <c r="D784" i="18"/>
  <c r="B784" i="18"/>
  <c r="H777" i="18"/>
  <c r="G777" i="18"/>
  <c r="D777" i="18"/>
  <c r="B777" i="18"/>
  <c r="H770" i="18"/>
  <c r="G770" i="18"/>
  <c r="D770" i="18"/>
  <c r="B770" i="18"/>
  <c r="H761" i="18"/>
  <c r="G761" i="18"/>
  <c r="D761" i="18"/>
  <c r="B761" i="18"/>
  <c r="H751" i="18"/>
  <c r="G751" i="18"/>
  <c r="D751" i="18"/>
  <c r="B751" i="18"/>
  <c r="H742" i="18"/>
  <c r="G742" i="18"/>
  <c r="D742" i="18"/>
  <c r="B742" i="18"/>
  <c r="H733" i="18"/>
  <c r="G733" i="18"/>
  <c r="D733" i="18"/>
  <c r="B733" i="18"/>
  <c r="H724" i="18"/>
  <c r="G724" i="18"/>
  <c r="D724" i="18"/>
  <c r="B724" i="18"/>
  <c r="H716" i="18"/>
  <c r="G716" i="18"/>
  <c r="D716" i="18"/>
  <c r="B716" i="18"/>
  <c r="H706" i="18"/>
  <c r="G706" i="18"/>
  <c r="D706" i="18"/>
  <c r="B706" i="18"/>
  <c r="H695" i="18"/>
  <c r="G695" i="18"/>
  <c r="D695" i="18"/>
  <c r="B695" i="18"/>
  <c r="H685" i="18"/>
  <c r="G685" i="18"/>
  <c r="D685" i="18"/>
  <c r="B685" i="18"/>
  <c r="H676" i="18"/>
  <c r="G676" i="18"/>
  <c r="D676" i="18"/>
  <c r="B676" i="18"/>
  <c r="H670" i="18"/>
  <c r="G670" i="18"/>
  <c r="D670" i="18"/>
  <c r="B670" i="18"/>
  <c r="H663" i="18"/>
  <c r="G663" i="18"/>
  <c r="D663" i="18"/>
  <c r="B663" i="18"/>
  <c r="H656" i="18"/>
  <c r="G656" i="18"/>
  <c r="D656" i="18"/>
  <c r="B656" i="18"/>
  <c r="H649" i="18"/>
  <c r="G649" i="18"/>
  <c r="D649" i="18"/>
  <c r="B649" i="18"/>
  <c r="H641" i="18"/>
  <c r="G641" i="18"/>
  <c r="D641" i="18"/>
  <c r="B641" i="18"/>
  <c r="H631" i="18"/>
  <c r="G631" i="18"/>
  <c r="D631" i="18"/>
  <c r="B631" i="18"/>
  <c r="H623" i="18"/>
  <c r="G623" i="18"/>
  <c r="D623" i="18"/>
  <c r="B623" i="18"/>
  <c r="H614" i="18"/>
  <c r="G614" i="18"/>
  <c r="D614" i="18"/>
  <c r="B614" i="18"/>
  <c r="H607" i="18"/>
  <c r="G607" i="18"/>
  <c r="D607" i="18"/>
  <c r="B607" i="18"/>
  <c r="H599" i="18"/>
  <c r="G599" i="18"/>
  <c r="D599" i="18"/>
  <c r="B599" i="18"/>
  <c r="H592" i="18"/>
  <c r="G592" i="18"/>
  <c r="D592" i="18"/>
  <c r="B592" i="18"/>
  <c r="H582" i="18"/>
  <c r="G582" i="18"/>
  <c r="D582" i="18"/>
  <c r="B582" i="18"/>
  <c r="H575" i="18"/>
  <c r="G575" i="18"/>
  <c r="D575" i="18"/>
  <c r="B575" i="18"/>
  <c r="H567" i="18"/>
  <c r="G567" i="18"/>
  <c r="D567" i="18"/>
  <c r="B567" i="18"/>
  <c r="H561" i="18"/>
  <c r="G561" i="18"/>
  <c r="D561" i="18"/>
  <c r="B561" i="18"/>
  <c r="H554" i="18"/>
  <c r="G554" i="18"/>
  <c r="D554" i="18"/>
  <c r="B554" i="18"/>
  <c r="H547" i="18"/>
  <c r="G547" i="18"/>
  <c r="D547" i="18"/>
  <c r="B547" i="18"/>
  <c r="H540" i="18"/>
  <c r="G540" i="18"/>
  <c r="D540" i="18"/>
  <c r="B540" i="18"/>
  <c r="H531" i="18"/>
  <c r="G531" i="18"/>
  <c r="D531" i="18"/>
  <c r="B531" i="18"/>
  <c r="H522" i="18"/>
  <c r="G522" i="18"/>
  <c r="D522" i="18"/>
  <c r="B522" i="18"/>
  <c r="H513" i="18"/>
  <c r="G513" i="18"/>
  <c r="D513" i="18"/>
  <c r="B513" i="18"/>
  <c r="H503" i="18"/>
  <c r="G503" i="18"/>
  <c r="D503" i="18"/>
  <c r="B503" i="18"/>
  <c r="H495" i="18"/>
  <c r="G495" i="18"/>
  <c r="D495" i="18"/>
  <c r="B495" i="18"/>
  <c r="H487" i="18"/>
  <c r="G487" i="18"/>
  <c r="D487" i="18"/>
  <c r="B487" i="18"/>
  <c r="H478" i="18"/>
  <c r="G478" i="18"/>
  <c r="D478" i="18"/>
  <c r="B478" i="18"/>
  <c r="H470" i="18"/>
  <c r="G470" i="18"/>
  <c r="D470" i="18"/>
  <c r="B470" i="18"/>
  <c r="H462" i="18"/>
  <c r="G462" i="18"/>
  <c r="D462" i="18"/>
  <c r="B462" i="18"/>
  <c r="H454" i="18"/>
  <c r="G454" i="18"/>
  <c r="D454" i="18"/>
  <c r="B454" i="18"/>
  <c r="H448" i="18"/>
  <c r="G448" i="18"/>
  <c r="D448" i="18"/>
  <c r="B448" i="18"/>
  <c r="H441" i="18"/>
  <c r="G441" i="18"/>
  <c r="D441" i="18"/>
  <c r="B441" i="18"/>
  <c r="H434" i="18"/>
  <c r="G434" i="18"/>
  <c r="D434" i="18"/>
  <c r="B434" i="18"/>
  <c r="H427" i="18"/>
  <c r="G427" i="18"/>
  <c r="D427" i="18"/>
  <c r="B427" i="18"/>
  <c r="H420" i="18"/>
  <c r="G420" i="18"/>
  <c r="D420" i="18"/>
  <c r="B420" i="18"/>
  <c r="H412" i="18"/>
  <c r="G412" i="18"/>
  <c r="D412" i="18"/>
  <c r="B412" i="18"/>
  <c r="H404" i="18"/>
  <c r="G404" i="18"/>
  <c r="D404" i="18"/>
  <c r="B404" i="18"/>
  <c r="H396" i="18"/>
  <c r="G396" i="18"/>
  <c r="D396" i="18"/>
  <c r="B396" i="18"/>
  <c r="H390" i="18"/>
  <c r="G390" i="18"/>
  <c r="D390" i="18"/>
  <c r="B390" i="18"/>
  <c r="H383" i="18"/>
  <c r="G383" i="18"/>
  <c r="D383" i="18"/>
  <c r="B383" i="18"/>
  <c r="H375" i="18"/>
  <c r="G375" i="18"/>
  <c r="D375" i="18"/>
  <c r="B375" i="18"/>
  <c r="H368" i="18"/>
  <c r="G368" i="18"/>
  <c r="D368" i="18"/>
  <c r="B368" i="18"/>
  <c r="H361" i="18"/>
  <c r="G361" i="18"/>
  <c r="D361" i="18"/>
  <c r="B361" i="18"/>
  <c r="H354" i="18"/>
  <c r="G354" i="18"/>
  <c r="D354" i="18"/>
  <c r="B354" i="18"/>
  <c r="H348" i="18"/>
  <c r="G348" i="18"/>
  <c r="D348" i="18"/>
  <c r="B348" i="18"/>
  <c r="H341" i="18"/>
  <c r="G341" i="18"/>
  <c r="D341" i="18"/>
  <c r="B341" i="18"/>
  <c r="H334" i="18"/>
  <c r="G334" i="18"/>
  <c r="D334" i="18"/>
  <c r="B334" i="18"/>
  <c r="H327" i="18"/>
  <c r="G327" i="18"/>
  <c r="D327" i="18"/>
  <c r="B327" i="18"/>
  <c r="H318" i="18"/>
  <c r="G318" i="18"/>
  <c r="D318" i="18"/>
  <c r="B318" i="18"/>
  <c r="H309" i="18"/>
  <c r="G309" i="18"/>
  <c r="D309" i="18"/>
  <c r="B309" i="18"/>
  <c r="H301" i="18"/>
  <c r="G301" i="18"/>
  <c r="D301" i="18"/>
  <c r="B301" i="18"/>
  <c r="H293" i="18"/>
  <c r="G293" i="18"/>
  <c r="D293" i="18"/>
  <c r="B293" i="18"/>
  <c r="H285" i="18"/>
  <c r="G285" i="18"/>
  <c r="D285" i="18"/>
  <c r="B285" i="18"/>
  <c r="H277" i="18"/>
  <c r="G277" i="18"/>
  <c r="D277" i="18"/>
  <c r="B277" i="18"/>
  <c r="H269" i="18"/>
  <c r="G269" i="18"/>
  <c r="D269" i="18"/>
  <c r="B269" i="18"/>
  <c r="H261" i="18"/>
  <c r="G261" i="18"/>
  <c r="D261" i="18"/>
  <c r="B261" i="18"/>
  <c r="H253" i="18"/>
  <c r="G253" i="18"/>
  <c r="D253" i="18"/>
  <c r="B253" i="18"/>
  <c r="H245" i="18"/>
  <c r="G245" i="18"/>
  <c r="D245" i="18"/>
  <c r="B245" i="18"/>
  <c r="H239" i="18"/>
  <c r="G239" i="18"/>
  <c r="D239" i="18"/>
  <c r="B239" i="18"/>
  <c r="H232" i="18"/>
  <c r="G232" i="18"/>
  <c r="D232" i="18"/>
  <c r="B232" i="18"/>
  <c r="H225" i="18"/>
  <c r="G225" i="18"/>
  <c r="D225" i="18"/>
  <c r="B225" i="18"/>
  <c r="H218" i="18"/>
  <c r="G218" i="18"/>
  <c r="D218" i="18"/>
  <c r="B218" i="18"/>
  <c r="H210" i="18"/>
  <c r="G210" i="18"/>
  <c r="D210" i="18"/>
  <c r="B210" i="18"/>
  <c r="H203" i="18"/>
  <c r="G203" i="18"/>
  <c r="D203" i="18"/>
  <c r="B203" i="18"/>
  <c r="H196" i="18"/>
  <c r="G196" i="18"/>
  <c r="D196" i="18"/>
  <c r="B196" i="18"/>
  <c r="H189" i="18"/>
  <c r="G189" i="18"/>
  <c r="D189" i="18"/>
  <c r="B189" i="18"/>
  <c r="H181" i="18"/>
  <c r="G181" i="18"/>
  <c r="D181" i="18"/>
  <c r="B181" i="18"/>
  <c r="H174" i="18"/>
  <c r="G174" i="18"/>
  <c r="D174" i="18"/>
  <c r="B174" i="18"/>
  <c r="H167" i="18"/>
  <c r="G167" i="18"/>
  <c r="D167" i="18"/>
  <c r="B167" i="18"/>
  <c r="H160" i="18"/>
  <c r="G160" i="18"/>
  <c r="D160" i="18"/>
  <c r="B160" i="18"/>
  <c r="H153" i="18"/>
  <c r="G153" i="18"/>
  <c r="D153" i="18"/>
  <c r="B153" i="18"/>
  <c r="H145" i="18"/>
  <c r="G145" i="18"/>
  <c r="D145" i="18"/>
  <c r="B145" i="18"/>
  <c r="H139" i="18"/>
  <c r="G139" i="18"/>
  <c r="D139" i="18"/>
  <c r="B139" i="18"/>
  <c r="H132" i="18"/>
  <c r="G132" i="18"/>
  <c r="D132" i="18"/>
  <c r="B132" i="18"/>
  <c r="H125" i="18"/>
  <c r="G125" i="18"/>
  <c r="D125" i="18"/>
  <c r="B125" i="18"/>
  <c r="H118" i="18"/>
  <c r="G118" i="18"/>
  <c r="D118" i="18"/>
  <c r="B118" i="18"/>
  <c r="H110" i="18"/>
  <c r="G110" i="18"/>
  <c r="D110" i="18"/>
  <c r="B110" i="18"/>
  <c r="H102" i="18"/>
  <c r="G102" i="18"/>
  <c r="D102" i="18"/>
  <c r="B102" i="18"/>
  <c r="H95" i="18"/>
  <c r="G95" i="18"/>
  <c r="D95" i="18"/>
  <c r="B95" i="18"/>
  <c r="H88" i="18"/>
  <c r="G88" i="18"/>
  <c r="D88" i="18"/>
  <c r="B88" i="18"/>
  <c r="H81" i="18"/>
  <c r="G81" i="18"/>
  <c r="D81" i="18"/>
  <c r="B81" i="18"/>
  <c r="H74" i="18"/>
  <c r="G74" i="18"/>
  <c r="D74" i="18"/>
  <c r="B74" i="18"/>
  <c r="H67" i="18"/>
  <c r="G67" i="18"/>
  <c r="D67" i="18"/>
  <c r="B67" i="18"/>
  <c r="H60" i="18"/>
  <c r="G60" i="18"/>
  <c r="D60" i="18"/>
  <c r="B60" i="18"/>
  <c r="H53" i="18"/>
  <c r="G53" i="18"/>
  <c r="D53" i="18"/>
  <c r="B53" i="18"/>
  <c r="H46" i="18"/>
  <c r="G46" i="18"/>
  <c r="D46" i="18"/>
  <c r="B46" i="18"/>
  <c r="H40" i="18"/>
  <c r="G40" i="18"/>
  <c r="D40" i="18"/>
  <c r="B40" i="18"/>
  <c r="H33" i="18"/>
  <c r="G33" i="18"/>
  <c r="D33" i="18"/>
  <c r="B33" i="18"/>
  <c r="H26" i="18"/>
  <c r="G26" i="18"/>
  <c r="D26" i="18"/>
  <c r="B26" i="18"/>
  <c r="H19" i="18"/>
  <c r="G19" i="18"/>
  <c r="D19" i="18"/>
  <c r="B19" i="18"/>
  <c r="H12" i="18"/>
  <c r="G12" i="18"/>
  <c r="D12" i="18"/>
  <c r="B12" i="18"/>
  <c r="H5" i="18"/>
  <c r="G5" i="18"/>
  <c r="D5" i="18"/>
  <c r="B5" i="18"/>
  <c r="H5877" i="18"/>
  <c r="G5877" i="18"/>
  <c r="D5877" i="18"/>
  <c r="B5877" i="18"/>
  <c r="H5870" i="18"/>
  <c r="G5870" i="18"/>
  <c r="D5870" i="18"/>
  <c r="B5870" i="18"/>
  <c r="H5863" i="18"/>
  <c r="G5863" i="18"/>
  <c r="D5863" i="18"/>
  <c r="B5863" i="18"/>
  <c r="H5856" i="18"/>
  <c r="G5856" i="18"/>
  <c r="D5856" i="18"/>
  <c r="B5856" i="18"/>
  <c r="H5849" i="18"/>
  <c r="G5849" i="18"/>
  <c r="D5849" i="18"/>
  <c r="B5849" i="18"/>
  <c r="H5842" i="18"/>
  <c r="G5842" i="18"/>
  <c r="D5842" i="18"/>
  <c r="B5842" i="18"/>
  <c r="H5835" i="18"/>
  <c r="G5835" i="18"/>
  <c r="D5835" i="18"/>
  <c r="B5835" i="18"/>
  <c r="H5828" i="18"/>
  <c r="G5828" i="18"/>
  <c r="D5828" i="18"/>
  <c r="B5828" i="18"/>
  <c r="H5821" i="18"/>
  <c r="G5821" i="18"/>
  <c r="D5821" i="18"/>
  <c r="B5821" i="18"/>
  <c r="H5814" i="18"/>
  <c r="G5814" i="18"/>
  <c r="D5814" i="18"/>
  <c r="B5814" i="18"/>
  <c r="H5807" i="18"/>
  <c r="G5807" i="18"/>
  <c r="D5807" i="18"/>
  <c r="B5807" i="18"/>
  <c r="H5800" i="18"/>
  <c r="G5800" i="18"/>
  <c r="D5800" i="18"/>
  <c r="B5800" i="18"/>
  <c r="H5793" i="18"/>
  <c r="G5793" i="18"/>
  <c r="D5793" i="18"/>
  <c r="B5793" i="18"/>
  <c r="H5786" i="18"/>
  <c r="G5786" i="18"/>
  <c r="D5786" i="18"/>
  <c r="B5786" i="18"/>
  <c r="H5779" i="18"/>
  <c r="G5779" i="18"/>
  <c r="D5779" i="18"/>
  <c r="B5779" i="18"/>
  <c r="H5772" i="18"/>
  <c r="G5772" i="18"/>
  <c r="D5772" i="18"/>
  <c r="B5772" i="18"/>
  <c r="H5765" i="18"/>
  <c r="G5765" i="18"/>
  <c r="D5765" i="18"/>
  <c r="B5765" i="18"/>
  <c r="H5758" i="18"/>
  <c r="G5758" i="18"/>
  <c r="D5758" i="18"/>
  <c r="B5758" i="18"/>
  <c r="H5751" i="18"/>
  <c r="G5751" i="18"/>
  <c r="D5751" i="18"/>
  <c r="B5751" i="18"/>
  <c r="H5744" i="18"/>
  <c r="G5744" i="18"/>
  <c r="D5744" i="18"/>
  <c r="B5744" i="18"/>
  <c r="H5737" i="18"/>
  <c r="G5737" i="18"/>
  <c r="D5737" i="18"/>
  <c r="B5737" i="18"/>
  <c r="H5730" i="18"/>
  <c r="G5730" i="18"/>
  <c r="D5730" i="18"/>
  <c r="B5730" i="18"/>
  <c r="H5723" i="18"/>
  <c r="G5723" i="18"/>
  <c r="D5723" i="18"/>
  <c r="B5723" i="18"/>
  <c r="H5716" i="18"/>
  <c r="G5716" i="18"/>
  <c r="D5716" i="18"/>
  <c r="B5716" i="18"/>
  <c r="H5709" i="18"/>
  <c r="G5709" i="18"/>
  <c r="D5709" i="18"/>
  <c r="B5709" i="18"/>
  <c r="H5702" i="18"/>
  <c r="G5702" i="18"/>
  <c r="D5702" i="18"/>
  <c r="B5702" i="18"/>
  <c r="H5695" i="18"/>
  <c r="G5695" i="18"/>
  <c r="D5695" i="18"/>
  <c r="B5695" i="18"/>
  <c r="H5688" i="18"/>
  <c r="G5688" i="18"/>
  <c r="D5688" i="18"/>
  <c r="B5688" i="18"/>
  <c r="H5681" i="18"/>
  <c r="G5681" i="18"/>
  <c r="D5681" i="18"/>
  <c r="B5681" i="18"/>
  <c r="H5674" i="18"/>
  <c r="G5674" i="18"/>
  <c r="D5674" i="18"/>
  <c r="B5674" i="18"/>
  <c r="H5667" i="18"/>
  <c r="G5667" i="18"/>
  <c r="D5667" i="18"/>
  <c r="B5667" i="18"/>
  <c r="H5660" i="18"/>
  <c r="G5660" i="18"/>
  <c r="D5660" i="18"/>
  <c r="B5660" i="18"/>
  <c r="H5653" i="18"/>
  <c r="G5653" i="18"/>
  <c r="D5653" i="18"/>
  <c r="B5653" i="18"/>
  <c r="H5646" i="18"/>
  <c r="G5646" i="18"/>
  <c r="D5646" i="18"/>
  <c r="B5646" i="18"/>
  <c r="H5639" i="18"/>
  <c r="G5639" i="18"/>
  <c r="D5639" i="18"/>
  <c r="B5639" i="18"/>
  <c r="H5632" i="18"/>
  <c r="G5632" i="18"/>
  <c r="D5632" i="18"/>
  <c r="B5632" i="18"/>
  <c r="H5625" i="18"/>
  <c r="G5625" i="18"/>
  <c r="D5625" i="18"/>
  <c r="B5625" i="18"/>
  <c r="H5618" i="18"/>
  <c r="G5618" i="18"/>
  <c r="D5618" i="18"/>
  <c r="B5618" i="18"/>
  <c r="H5611" i="18"/>
  <c r="G5611" i="18"/>
  <c r="D5611" i="18"/>
  <c r="B5611" i="18"/>
  <c r="H5604" i="18"/>
  <c r="G5604" i="18"/>
  <c r="D5604" i="18"/>
  <c r="B5604" i="18"/>
  <c r="H5597" i="18"/>
  <c r="G5597" i="18"/>
  <c r="D5597" i="18"/>
  <c r="B5597" i="18"/>
  <c r="H5590" i="18"/>
  <c r="G5590" i="18"/>
  <c r="D5590" i="18"/>
  <c r="B5590" i="18"/>
  <c r="H5583" i="18"/>
  <c r="G5583" i="18"/>
  <c r="D5583" i="18"/>
  <c r="B5583" i="18"/>
  <c r="H5576" i="18"/>
  <c r="G5576" i="18"/>
  <c r="D5576" i="18"/>
  <c r="B5576" i="18"/>
  <c r="H5569" i="18"/>
  <c r="G5569" i="18"/>
  <c r="D5569" i="18"/>
  <c r="B5569" i="18"/>
  <c r="H5562" i="18"/>
  <c r="G5562" i="18"/>
  <c r="D5562" i="18"/>
  <c r="B5562" i="18"/>
  <c r="H5555" i="18"/>
  <c r="G5555" i="18"/>
  <c r="D5555" i="18"/>
  <c r="B5555" i="18"/>
  <c r="H5548" i="18"/>
  <c r="G5548" i="18"/>
  <c r="D5548" i="18"/>
  <c r="B5548" i="18"/>
  <c r="H5541" i="18"/>
  <c r="G5541" i="18"/>
  <c r="D5541" i="18"/>
  <c r="B5541" i="18"/>
  <c r="H5534" i="18"/>
  <c r="G5534" i="18"/>
  <c r="D5534" i="18"/>
  <c r="B5534" i="18"/>
  <c r="H5527" i="18"/>
  <c r="G5527" i="18"/>
  <c r="D5527" i="18"/>
  <c r="B5527" i="18"/>
  <c r="H5520" i="18"/>
  <c r="G5520" i="18"/>
  <c r="D5520" i="18"/>
  <c r="B5520" i="18"/>
  <c r="H5513" i="18"/>
  <c r="G5513" i="18"/>
  <c r="D5513" i="18"/>
  <c r="B5513" i="18"/>
  <c r="H5506" i="18"/>
  <c r="G5506" i="18"/>
  <c r="D5506" i="18"/>
  <c r="B5506" i="18"/>
  <c r="H5499" i="18"/>
  <c r="G5499" i="18"/>
  <c r="D5499" i="18"/>
  <c r="B5499" i="18"/>
  <c r="H5492" i="18"/>
  <c r="G5492" i="18"/>
  <c r="D5492" i="18"/>
  <c r="B5492" i="18"/>
  <c r="H5485" i="18"/>
  <c r="G5485" i="18"/>
  <c r="D5485" i="18"/>
  <c r="B5485" i="18"/>
  <c r="H5478" i="18"/>
  <c r="G5478" i="18"/>
  <c r="D5478" i="18"/>
  <c r="B5478" i="18"/>
  <c r="H5471" i="18"/>
  <c r="G5471" i="18"/>
  <c r="D5471" i="18"/>
  <c r="B5471" i="18"/>
  <c r="H5464" i="18"/>
  <c r="G5464" i="18"/>
  <c r="D5464" i="18"/>
  <c r="B5464" i="18"/>
  <c r="H5457" i="18"/>
  <c r="G5457" i="18"/>
  <c r="D5457" i="18"/>
  <c r="B5457" i="18"/>
  <c r="H5450" i="18"/>
  <c r="G5450" i="18"/>
  <c r="D5450" i="18"/>
  <c r="B5450" i="18"/>
  <c r="H5443" i="18"/>
  <c r="G5443" i="18"/>
  <c r="D5443" i="18"/>
  <c r="B5443" i="18"/>
  <c r="H5436" i="18"/>
  <c r="G5436" i="18"/>
  <c r="D5436" i="18"/>
  <c r="B5436" i="18"/>
  <c r="H5429" i="18"/>
  <c r="G5429" i="18"/>
  <c r="D5429" i="18"/>
  <c r="B5429" i="18"/>
  <c r="H5422" i="18"/>
  <c r="G5422" i="18"/>
  <c r="D5422" i="18"/>
  <c r="B5422" i="18"/>
  <c r="H5415" i="18"/>
  <c r="G5415" i="18"/>
  <c r="D5415" i="18"/>
  <c r="B5415" i="18"/>
  <c r="H5408" i="18"/>
  <c r="G5408" i="18"/>
  <c r="D5408" i="18"/>
  <c r="B5408" i="18"/>
  <c r="H5401" i="18"/>
  <c r="G5401" i="18"/>
  <c r="D5401" i="18"/>
  <c r="B5401" i="18"/>
  <c r="H5395" i="18"/>
  <c r="G5395" i="18"/>
  <c r="D5395" i="18"/>
  <c r="B5395" i="18"/>
  <c r="H5388" i="18"/>
  <c r="G5388" i="18"/>
  <c r="D5388" i="18"/>
  <c r="B5388" i="18"/>
  <c r="H5381" i="18"/>
  <c r="G5381" i="18"/>
  <c r="D5381" i="18"/>
  <c r="B5381" i="18"/>
  <c r="H5374" i="18"/>
  <c r="G5374" i="18"/>
  <c r="D5374" i="18"/>
  <c r="B5374" i="18"/>
  <c r="H5367" i="18"/>
  <c r="G5367" i="18"/>
  <c r="D5367" i="18"/>
  <c r="B5367" i="18"/>
  <c r="H5360" i="18"/>
  <c r="G5360" i="18"/>
  <c r="D5360" i="18"/>
  <c r="B5360" i="18"/>
  <c r="H5352" i="18"/>
  <c r="G5352" i="18"/>
  <c r="D5352" i="18"/>
  <c r="B5352" i="18"/>
  <c r="H5345" i="18"/>
  <c r="G5345" i="18"/>
  <c r="D5345" i="18"/>
  <c r="B5345" i="18"/>
  <c r="H5338" i="18"/>
  <c r="G5338" i="18"/>
  <c r="D5338" i="18"/>
  <c r="B5338" i="18"/>
  <c r="H5331" i="18"/>
  <c r="G5331" i="18"/>
  <c r="D5331" i="18"/>
  <c r="B5331" i="18"/>
  <c r="H5324" i="18"/>
  <c r="G5324" i="18"/>
  <c r="D5324" i="18"/>
  <c r="B5324" i="18"/>
  <c r="H5321" i="18"/>
  <c r="G5321" i="18"/>
  <c r="D5321" i="18"/>
  <c r="B5321" i="18"/>
  <c r="H5314" i="18"/>
  <c r="G5314" i="18"/>
  <c r="D5314" i="18"/>
  <c r="B5314" i="18"/>
  <c r="H5307" i="18"/>
  <c r="G5307" i="18"/>
  <c r="D5307" i="18"/>
  <c r="B5307" i="18"/>
  <c r="H5300" i="18"/>
  <c r="G5300" i="18"/>
  <c r="D5300" i="18"/>
  <c r="B5300" i="18"/>
  <c r="H5293" i="18"/>
  <c r="G5293" i="18"/>
  <c r="D5293" i="18"/>
  <c r="B5293" i="18"/>
  <c r="H5278" i="18"/>
  <c r="G5278" i="18"/>
  <c r="D5278" i="18"/>
  <c r="B5278" i="18"/>
  <c r="H5269" i="18"/>
  <c r="G5269" i="18"/>
  <c r="D5269" i="18"/>
  <c r="B5269" i="18"/>
  <c r="H5260" i="18"/>
  <c r="G5260" i="18"/>
  <c r="D5260" i="18"/>
  <c r="B5260" i="18"/>
  <c r="H5251" i="18"/>
  <c r="G5251" i="18"/>
  <c r="D5251" i="18"/>
  <c r="B5251" i="18"/>
  <c r="H5243" i="18"/>
  <c r="G5243" i="18"/>
  <c r="D5243" i="18"/>
  <c r="B5243" i="18"/>
  <c r="H5235" i="18"/>
  <c r="G5235" i="18"/>
  <c r="D5235" i="18"/>
  <c r="B5235" i="18"/>
  <c r="H5227" i="18"/>
  <c r="G5227" i="18"/>
  <c r="D5227" i="18"/>
  <c r="B5227" i="18"/>
  <c r="H5218" i="18"/>
  <c r="G5218" i="18"/>
  <c r="D5218" i="18"/>
  <c r="B5218" i="18"/>
  <c r="H5210" i="18"/>
  <c r="G5210" i="18"/>
  <c r="D5210" i="18"/>
  <c r="B5210" i="18"/>
  <c r="H5207" i="18"/>
  <c r="G5207" i="18"/>
  <c r="D5207" i="18"/>
  <c r="B5207" i="18"/>
  <c r="H5200" i="18"/>
  <c r="G5200" i="18"/>
  <c r="D5200" i="18"/>
  <c r="B5200" i="18"/>
  <c r="H5193" i="18"/>
  <c r="G5193" i="18"/>
  <c r="D5193" i="18"/>
  <c r="B5193" i="18"/>
  <c r="H5186" i="18"/>
  <c r="G5186" i="18"/>
  <c r="D5186" i="18"/>
  <c r="B5186" i="18"/>
  <c r="H5174" i="18"/>
  <c r="G5174" i="18"/>
  <c r="D5174" i="18"/>
  <c r="B5174" i="18"/>
  <c r="H5166" i="18"/>
  <c r="G5166" i="18"/>
  <c r="D5166" i="18"/>
  <c r="B5166" i="18"/>
  <c r="H5158" i="18"/>
  <c r="G5158" i="18"/>
  <c r="D5158" i="18"/>
  <c r="B5158" i="18"/>
  <c r="H5150" i="18"/>
  <c r="G5150" i="18"/>
  <c r="D5150" i="18"/>
  <c r="B5150" i="18"/>
  <c r="H5141" i="18"/>
  <c r="G5141" i="18"/>
  <c r="D5141" i="18"/>
  <c r="B5141" i="18"/>
  <c r="H5133" i="18"/>
  <c r="G5133" i="18"/>
  <c r="D5133" i="18"/>
  <c r="B5133" i="18"/>
  <c r="H5125" i="18"/>
  <c r="G5125" i="18"/>
  <c r="D5125" i="18"/>
  <c r="B5125" i="18"/>
  <c r="H5117" i="18"/>
  <c r="G5117" i="18"/>
  <c r="D5117" i="18"/>
  <c r="B5117" i="18"/>
  <c r="H5108" i="18"/>
  <c r="G5108" i="18"/>
  <c r="D5108" i="18"/>
  <c r="B5108" i="18"/>
  <c r="H5100" i="18"/>
  <c r="G5100" i="18"/>
  <c r="D5100" i="18"/>
  <c r="B5100" i="18"/>
  <c r="H5093" i="18"/>
  <c r="G5093" i="18"/>
  <c r="D5093" i="18"/>
  <c r="B5093" i="18"/>
  <c r="H5086" i="18"/>
  <c r="G5086" i="18"/>
  <c r="D5086" i="18"/>
  <c r="B5086" i="18"/>
  <c r="H5079" i="18"/>
  <c r="G5079" i="18"/>
  <c r="D5079" i="18"/>
  <c r="B5079" i="18"/>
  <c r="H5072" i="18"/>
  <c r="G5072" i="18"/>
  <c r="D5072" i="18"/>
  <c r="B5072" i="18"/>
  <c r="H5064" i="18"/>
  <c r="G5064" i="18"/>
  <c r="D5064" i="18"/>
  <c r="B5064" i="18"/>
  <c r="H5056" i="18"/>
  <c r="G5056" i="18"/>
  <c r="D5056" i="18"/>
  <c r="B5056" i="18"/>
  <c r="H5048" i="18"/>
  <c r="G5048" i="18"/>
  <c r="D5048" i="18"/>
  <c r="B5048" i="18"/>
  <c r="H5040" i="18"/>
  <c r="G5040" i="18"/>
  <c r="D5040" i="18"/>
  <c r="B5040" i="18"/>
  <c r="H5032" i="18"/>
  <c r="G5032" i="18"/>
  <c r="D5032" i="18"/>
  <c r="B5032" i="18"/>
  <c r="H5023" i="18"/>
  <c r="G5023" i="18"/>
  <c r="D5023" i="18"/>
  <c r="B5023" i="18"/>
  <c r="H5015" i="18"/>
  <c r="G5015" i="18"/>
  <c r="D5015" i="18"/>
  <c r="B5015" i="18"/>
  <c r="H5007" i="18"/>
  <c r="G5007" i="18"/>
  <c r="D5007" i="18"/>
  <c r="B5007" i="18"/>
  <c r="H4999" i="18"/>
  <c r="G4999" i="18"/>
  <c r="D4999" i="18"/>
  <c r="B4999" i="18"/>
  <c r="H4991" i="18"/>
  <c r="G4991" i="18"/>
  <c r="D4991" i="18"/>
  <c r="B4991" i="18"/>
  <c r="H4988" i="18"/>
  <c r="G4988" i="18"/>
  <c r="D4988" i="18"/>
  <c r="B4988" i="18"/>
  <c r="H4981" i="18"/>
  <c r="G4981" i="18"/>
  <c r="D4981" i="18"/>
  <c r="B4981" i="18"/>
  <c r="H4974" i="18"/>
  <c r="G4974" i="18"/>
  <c r="D4974" i="18"/>
  <c r="B4974" i="18"/>
  <c r="H4967" i="18"/>
  <c r="G4967" i="18"/>
  <c r="D4967" i="18"/>
  <c r="B4967" i="18"/>
  <c r="H4955" i="18"/>
  <c r="G4955" i="18"/>
  <c r="D4955" i="18"/>
  <c r="B4955" i="18"/>
  <c r="H4947" i="18"/>
  <c r="G4947" i="18"/>
  <c r="D4947" i="18"/>
  <c r="B4947" i="18"/>
  <c r="H4939" i="18"/>
  <c r="G4939" i="18"/>
  <c r="D4939" i="18"/>
  <c r="B4939" i="18"/>
  <c r="H4930" i="18"/>
  <c r="G4930" i="18"/>
  <c r="D4930" i="18"/>
  <c r="B4930" i="18"/>
  <c r="H4922" i="18"/>
  <c r="G4922" i="18"/>
  <c r="D4922" i="18"/>
  <c r="B4922" i="18"/>
  <c r="H4914" i="18"/>
  <c r="G4914" i="18"/>
  <c r="D4914" i="18"/>
  <c r="B4914" i="18"/>
  <c r="H4906" i="18"/>
  <c r="G4906" i="18"/>
  <c r="D4906" i="18"/>
  <c r="B4906" i="18"/>
  <c r="H4898" i="18"/>
  <c r="G4898" i="18"/>
  <c r="D4898" i="18"/>
  <c r="B4898" i="18"/>
  <c r="H4890" i="18"/>
  <c r="G4890" i="18"/>
  <c r="D4890" i="18"/>
  <c r="B4890" i="18"/>
  <c r="H4882" i="18"/>
  <c r="G4882" i="18"/>
  <c r="D4882" i="18"/>
  <c r="B4882" i="18"/>
  <c r="H4875" i="18"/>
  <c r="G4875" i="18"/>
  <c r="D4875" i="18"/>
  <c r="B4875" i="18"/>
  <c r="H4868" i="18"/>
  <c r="G4868" i="18"/>
  <c r="D4868" i="18"/>
  <c r="B4868" i="18"/>
  <c r="H4861" i="18"/>
  <c r="G4861" i="18"/>
  <c r="D4861" i="18"/>
  <c r="B4861" i="18"/>
  <c r="H4854" i="18"/>
  <c r="G4854" i="18"/>
  <c r="D4854" i="18"/>
  <c r="B4854" i="18"/>
  <c r="H4846" i="18"/>
  <c r="G4846" i="18"/>
  <c r="D4846" i="18"/>
  <c r="B4846" i="18"/>
  <c r="H4838" i="18"/>
  <c r="G4838" i="18"/>
  <c r="D4838" i="18"/>
  <c r="B4838" i="18"/>
  <c r="H4830" i="18"/>
  <c r="G4830" i="18"/>
  <c r="D4830" i="18"/>
  <c r="B4830" i="18"/>
  <c r="H4822" i="18"/>
  <c r="G4822" i="18"/>
  <c r="D4822" i="18"/>
  <c r="B4822" i="18"/>
  <c r="H4814" i="18"/>
  <c r="G4814" i="18"/>
  <c r="D4814" i="18"/>
  <c r="B4814" i="18"/>
  <c r="H4804" i="18"/>
  <c r="G4804" i="18"/>
  <c r="D4804" i="18"/>
  <c r="B4804" i="18"/>
  <c r="H4794" i="18"/>
  <c r="G4794" i="18"/>
  <c r="D4794" i="18"/>
  <c r="B4794" i="18"/>
  <c r="H4786" i="18"/>
  <c r="G4786" i="18"/>
  <c r="D4786" i="18"/>
  <c r="B4786" i="18"/>
  <c r="H4778" i="18"/>
  <c r="G4778" i="18"/>
  <c r="D4778" i="18"/>
  <c r="B4778" i="18"/>
  <c r="H4770" i="18"/>
  <c r="G4770" i="18"/>
  <c r="D4770" i="18"/>
  <c r="B4770" i="18"/>
  <c r="H4767" i="18"/>
  <c r="G4767" i="18"/>
  <c r="D4767" i="18"/>
  <c r="B4767" i="18"/>
  <c r="H4761" i="18"/>
  <c r="G4761" i="18"/>
  <c r="D4761" i="18"/>
  <c r="B4761" i="18"/>
  <c r="H4754" i="18"/>
  <c r="G4754" i="18"/>
  <c r="D4754" i="18"/>
  <c r="B4754" i="18"/>
  <c r="H4747" i="18"/>
  <c r="G4747" i="18"/>
  <c r="D4747" i="18"/>
  <c r="B4747" i="18"/>
  <c r="H4731" i="18"/>
  <c r="G4731" i="18"/>
  <c r="D4731" i="18"/>
  <c r="B4731" i="18"/>
  <c r="H4723" i="18"/>
  <c r="G4723" i="18"/>
  <c r="D4723" i="18"/>
  <c r="B4723" i="18"/>
  <c r="H4715" i="18"/>
  <c r="G4715" i="18"/>
  <c r="D4715" i="18"/>
  <c r="B4715" i="18"/>
  <c r="H4706" i="18"/>
  <c r="G4706" i="18"/>
  <c r="D4706" i="18"/>
  <c r="B4706" i="18"/>
  <c r="H4698" i="18"/>
  <c r="G4698" i="18"/>
  <c r="D4698" i="18"/>
  <c r="B4698" i="18"/>
  <c r="H4691" i="18"/>
  <c r="G4691" i="18"/>
  <c r="D4691" i="18"/>
  <c r="B4691" i="18"/>
  <c r="H4682" i="18"/>
  <c r="G4682" i="18"/>
  <c r="D4682" i="18"/>
  <c r="B4682" i="18"/>
  <c r="H4674" i="18"/>
  <c r="G4674" i="18"/>
  <c r="D4674" i="18"/>
  <c r="B4674" i="18"/>
  <c r="H4665" i="18"/>
  <c r="G4665" i="18"/>
  <c r="D4665" i="18"/>
  <c r="B4665" i="18"/>
  <c r="H4657" i="18"/>
  <c r="G4657" i="18"/>
  <c r="D4657" i="18"/>
  <c r="B4657" i="18"/>
  <c r="H4650" i="18"/>
  <c r="G4650" i="18"/>
  <c r="D4650" i="18"/>
  <c r="B4650" i="18"/>
  <c r="H4643" i="18"/>
  <c r="G4643" i="18"/>
  <c r="D4643" i="18"/>
  <c r="B4643" i="18"/>
  <c r="H4636" i="18"/>
  <c r="G4636" i="18"/>
  <c r="D4636" i="18"/>
  <c r="B4636" i="18"/>
  <c r="H4629" i="18"/>
  <c r="G4629" i="18"/>
  <c r="D4629" i="18"/>
  <c r="B4629" i="18"/>
  <c r="H4614" i="18"/>
  <c r="G4614" i="18"/>
  <c r="D4614" i="18"/>
  <c r="B4614" i="18"/>
  <c r="H4605" i="18"/>
  <c r="G4605" i="18"/>
  <c r="D4605" i="18"/>
  <c r="B4605" i="18"/>
  <c r="H4597" i="18"/>
  <c r="G4597" i="18"/>
  <c r="D4597" i="18"/>
  <c r="B4597" i="18"/>
  <c r="H4589" i="18"/>
  <c r="G4589" i="18"/>
  <c r="D4589" i="18"/>
  <c r="B4589" i="18"/>
  <c r="H4581" i="18"/>
  <c r="G4581" i="18"/>
  <c r="D4581" i="18"/>
  <c r="B4581" i="18"/>
  <c r="H4573" i="18"/>
  <c r="G4573" i="18"/>
  <c r="D4573" i="18"/>
  <c r="B4573" i="18"/>
  <c r="H4565" i="18"/>
  <c r="G4565" i="18"/>
  <c r="D4565" i="18"/>
  <c r="B4565" i="18"/>
  <c r="H4557" i="18"/>
  <c r="G4557" i="18"/>
  <c r="D4557" i="18"/>
  <c r="B4557" i="18"/>
  <c r="H4549" i="18"/>
  <c r="G4549" i="18"/>
  <c r="D4549" i="18"/>
  <c r="B4549" i="18"/>
  <c r="H4546" i="18"/>
  <c r="G4546" i="18"/>
  <c r="D4546" i="18"/>
  <c r="B4546" i="18"/>
  <c r="H4540" i="18"/>
  <c r="G4540" i="18"/>
  <c r="D4540" i="18"/>
  <c r="B4540" i="18"/>
  <c r="H4533" i="18"/>
  <c r="G4533" i="18"/>
  <c r="D4533" i="18"/>
  <c r="B4533" i="18"/>
  <c r="H4526" i="18"/>
  <c r="G4526" i="18"/>
  <c r="D4526" i="18"/>
  <c r="B4526" i="18"/>
  <c r="H4512" i="18"/>
  <c r="G4512" i="18"/>
  <c r="D4512" i="18"/>
  <c r="B4512" i="18"/>
  <c r="H4505" i="18"/>
  <c r="G4505" i="18"/>
  <c r="D4505" i="18"/>
  <c r="B4505" i="18"/>
  <c r="H4496" i="18"/>
  <c r="G4496" i="18"/>
  <c r="D4496" i="18"/>
  <c r="B4496" i="18"/>
  <c r="H4488" i="18"/>
  <c r="G4488" i="18"/>
  <c r="D4488" i="18"/>
  <c r="B4488" i="18"/>
  <c r="H4480" i="18"/>
  <c r="G4480" i="18"/>
  <c r="D4480" i="18"/>
  <c r="B4480" i="18"/>
  <c r="H4472" i="18"/>
  <c r="G4472" i="18"/>
  <c r="D4472" i="18"/>
  <c r="B4472" i="18"/>
  <c r="H4463" i="18"/>
  <c r="G4463" i="18"/>
  <c r="D4463" i="18"/>
  <c r="B4463" i="18"/>
  <c r="H4455" i="18"/>
  <c r="G4455" i="18"/>
  <c r="D4455" i="18"/>
  <c r="B4455" i="18"/>
  <c r="H4447" i="18"/>
  <c r="G4447" i="18"/>
  <c r="D4447" i="18"/>
  <c r="B4447" i="18"/>
  <c r="H4439" i="18"/>
  <c r="G4439" i="18"/>
  <c r="D4439" i="18"/>
  <c r="B4439" i="18"/>
  <c r="H4432" i="18"/>
  <c r="G4432" i="18"/>
  <c r="D4432" i="18"/>
  <c r="B4432" i="18"/>
  <c r="H4425" i="18"/>
  <c r="G4425" i="18"/>
  <c r="D4425" i="18"/>
  <c r="B4425" i="18"/>
  <c r="H4418" i="18"/>
  <c r="G4418" i="18"/>
  <c r="D4418" i="18"/>
  <c r="B4418" i="18"/>
  <c r="H4411" i="18"/>
  <c r="G4411" i="18"/>
  <c r="D4411" i="18"/>
  <c r="B4411" i="18"/>
  <c r="H4403" i="18"/>
  <c r="G4403" i="18"/>
  <c r="D4403" i="18"/>
  <c r="B4403" i="18"/>
  <c r="H4397" i="18"/>
  <c r="G4397" i="18"/>
  <c r="D4397" i="18"/>
  <c r="B4397" i="18"/>
  <c r="H4389" i="18"/>
  <c r="G4389" i="18"/>
  <c r="D4389" i="18"/>
  <c r="B4389" i="18"/>
  <c r="H4381" i="18"/>
  <c r="G4381" i="18"/>
  <c r="D4381" i="18"/>
  <c r="B4381" i="18"/>
  <c r="H4370" i="18"/>
  <c r="G4370" i="18"/>
  <c r="D4370" i="18"/>
  <c r="B4370" i="18"/>
  <c r="H4362" i="18"/>
  <c r="G4362" i="18"/>
  <c r="D4362" i="18"/>
  <c r="B4362" i="18"/>
  <c r="H4354" i="18"/>
  <c r="G4354" i="18"/>
  <c r="D4354" i="18"/>
  <c r="B4354" i="18"/>
  <c r="H4346" i="18"/>
  <c r="G4346" i="18"/>
  <c r="D4346" i="18"/>
  <c r="B4346" i="18"/>
  <c r="H4343" i="18"/>
  <c r="G4343" i="18"/>
  <c r="D4343" i="18"/>
  <c r="B4343" i="18"/>
  <c r="H4336" i="18"/>
  <c r="G4336" i="18"/>
  <c r="D4336" i="18"/>
  <c r="B4336" i="18"/>
  <c r="H4329" i="18"/>
  <c r="G4329" i="18"/>
  <c r="D4329" i="18"/>
  <c r="B4329" i="18"/>
  <c r="H4322" i="18"/>
  <c r="G4322" i="18"/>
  <c r="D4322" i="18"/>
  <c r="B4322" i="18"/>
  <c r="H4315" i="18"/>
  <c r="G4315" i="18"/>
  <c r="D4315" i="18"/>
  <c r="B4315" i="18"/>
  <c r="H4308" i="18"/>
  <c r="G4308" i="18"/>
  <c r="D4308" i="18"/>
  <c r="B4308" i="18"/>
  <c r="H4294" i="18"/>
  <c r="G4294" i="18"/>
  <c r="D4294" i="18"/>
  <c r="B4294" i="18"/>
  <c r="H4287" i="18"/>
  <c r="G4287" i="18"/>
  <c r="D4287" i="18"/>
  <c r="B4287" i="18"/>
  <c r="H4280" i="18"/>
  <c r="G4280" i="18"/>
  <c r="D4280" i="18"/>
  <c r="B4280" i="18"/>
  <c r="H4273" i="18"/>
  <c r="G4273" i="18"/>
  <c r="D4273" i="18"/>
  <c r="B4273" i="18"/>
  <c r="H4266" i="18"/>
  <c r="G4266" i="18"/>
  <c r="D4266" i="18"/>
  <c r="B4266" i="18"/>
  <c r="H4259" i="18"/>
  <c r="G4259" i="18"/>
  <c r="D4259" i="18"/>
  <c r="B4259" i="18"/>
  <c r="H4248" i="18"/>
  <c r="G4248" i="18"/>
  <c r="D4248" i="18"/>
  <c r="B4248" i="18"/>
  <c r="H4245" i="18"/>
  <c r="G4245" i="18"/>
  <c r="D4245" i="18"/>
  <c r="B4245" i="18"/>
  <c r="H4234" i="18"/>
  <c r="G4234" i="18"/>
  <c r="D4234" i="18"/>
  <c r="B4234" i="18"/>
  <c r="H4226" i="18"/>
  <c r="G4226" i="18"/>
  <c r="D4226" i="18"/>
  <c r="B4226" i="18"/>
  <c r="H4219" i="18"/>
  <c r="G4219" i="18"/>
  <c r="D4219" i="18"/>
  <c r="B4219" i="18"/>
  <c r="H4212" i="18"/>
  <c r="G4212" i="18"/>
  <c r="D4212" i="18"/>
  <c r="B4212" i="18"/>
  <c r="H4205" i="18"/>
  <c r="G4205" i="18"/>
  <c r="D4205" i="18"/>
  <c r="B4205" i="18"/>
  <c r="H4198" i="18"/>
  <c r="G4198" i="18"/>
  <c r="D4198" i="18"/>
  <c r="B4198" i="18"/>
  <c r="H4191" i="18"/>
  <c r="G4191" i="18"/>
  <c r="D4191" i="18"/>
  <c r="B4191" i="18"/>
  <c r="H4184" i="18"/>
  <c r="G4184" i="18"/>
  <c r="D4184" i="18"/>
  <c r="B4184" i="18"/>
  <c r="H4177" i="18"/>
  <c r="G4177" i="18"/>
  <c r="D4177" i="18"/>
  <c r="B4177" i="18"/>
  <c r="H4170" i="18"/>
  <c r="G4170" i="18"/>
  <c r="D4170" i="18"/>
  <c r="B4170" i="18"/>
  <c r="H4163" i="18"/>
  <c r="G4163" i="18"/>
  <c r="D4163" i="18"/>
  <c r="B4163" i="18"/>
  <c r="H4156" i="18"/>
  <c r="G4156" i="18"/>
  <c r="D4156" i="18"/>
  <c r="B4156" i="18"/>
  <c r="H4149" i="18"/>
  <c r="G4149" i="18"/>
  <c r="D4149" i="18"/>
  <c r="B4149" i="18"/>
  <c r="H4142" i="18"/>
  <c r="G4142" i="18"/>
  <c r="D4142" i="18"/>
  <c r="B4142" i="18"/>
  <c r="H4135" i="18"/>
  <c r="G4135" i="18"/>
  <c r="D4135" i="18"/>
  <c r="B4135" i="18"/>
  <c r="H4128" i="18"/>
  <c r="G4128" i="18"/>
  <c r="D4128" i="18"/>
  <c r="B4128" i="18"/>
  <c r="H4121" i="18"/>
  <c r="G4121" i="18"/>
  <c r="D4121" i="18"/>
  <c r="B4121" i="18"/>
  <c r="H4114" i="18"/>
  <c r="G4114" i="18"/>
  <c r="D4114" i="18"/>
  <c r="B4114" i="18"/>
  <c r="H4107" i="18"/>
  <c r="G4107" i="18"/>
  <c r="D4107" i="18"/>
  <c r="B4107" i="18"/>
  <c r="H4099" i="18"/>
  <c r="G4099" i="18"/>
  <c r="D4099" i="18"/>
  <c r="B4099" i="18"/>
  <c r="H4090" i="18"/>
  <c r="G4090" i="18"/>
  <c r="D4090" i="18"/>
  <c r="B4090" i="18"/>
  <c r="H4082" i="18"/>
  <c r="G4082" i="18"/>
  <c r="D4082" i="18"/>
  <c r="B4082" i="18"/>
  <c r="H4074" i="18"/>
  <c r="G4074" i="18"/>
  <c r="D4074" i="18"/>
  <c r="B4074" i="18"/>
  <c r="H4066" i="18"/>
  <c r="G4066" i="18"/>
  <c r="D4066" i="18"/>
  <c r="B4066" i="18"/>
  <c r="H4058" i="18"/>
  <c r="G4058" i="18"/>
  <c r="D4058" i="18"/>
  <c r="B4058" i="18"/>
  <c r="H4051" i="18"/>
  <c r="G4051" i="18"/>
  <c r="D4051" i="18"/>
  <c r="B4051" i="18"/>
  <c r="H4044" i="18"/>
  <c r="G4044" i="18"/>
  <c r="D4044" i="18"/>
  <c r="B4044" i="18"/>
  <c r="H4037" i="18"/>
  <c r="G4037" i="18"/>
  <c r="D4037" i="18"/>
  <c r="B4037" i="18"/>
  <c r="H4030" i="18"/>
  <c r="G4030" i="18"/>
  <c r="D4030" i="18"/>
  <c r="B4030" i="18"/>
  <c r="H4023" i="18"/>
  <c r="G4023" i="18"/>
  <c r="D4023" i="18"/>
  <c r="B4023" i="18"/>
  <c r="H4016" i="18"/>
  <c r="G4016" i="18"/>
  <c r="D4016" i="18"/>
  <c r="B4016" i="18"/>
  <c r="H4009" i="18"/>
  <c r="G4009" i="18"/>
  <c r="D4009" i="18"/>
  <c r="B4009" i="18"/>
  <c r="H4002" i="18"/>
  <c r="G4002" i="18"/>
  <c r="D4002" i="18"/>
  <c r="B4002" i="18"/>
  <c r="H3993" i="18"/>
  <c r="G3993" i="18"/>
  <c r="D3993" i="18"/>
  <c r="B3993" i="18"/>
  <c r="H3985" i="18"/>
  <c r="G3985" i="18"/>
  <c r="D3985" i="18"/>
  <c r="B3985" i="18"/>
  <c r="H3976" i="18"/>
  <c r="G3976" i="18"/>
  <c r="D3976" i="18"/>
  <c r="B3976" i="18"/>
  <c r="H3968" i="18"/>
  <c r="G3968" i="18"/>
  <c r="D3968" i="18"/>
  <c r="B3968" i="18"/>
  <c r="H3960" i="18"/>
  <c r="G3960" i="18"/>
  <c r="D3960" i="18"/>
  <c r="B3960" i="18"/>
  <c r="H3952" i="18"/>
  <c r="G3952" i="18"/>
  <c r="D3952" i="18"/>
  <c r="B3952" i="18"/>
  <c r="H3944" i="18"/>
  <c r="G3944" i="18"/>
  <c r="D3944" i="18"/>
  <c r="B3944" i="18"/>
  <c r="H3936" i="18"/>
  <c r="G3936" i="18"/>
  <c r="D3936" i="18"/>
  <c r="B3936" i="18"/>
  <c r="H3928" i="18"/>
  <c r="G3928" i="18"/>
  <c r="D3928" i="18"/>
  <c r="B3928" i="18"/>
  <c r="H3920" i="18"/>
  <c r="G3920" i="18"/>
  <c r="D3920" i="18"/>
  <c r="B3920" i="18"/>
  <c r="H3913" i="18"/>
  <c r="G3913" i="18"/>
  <c r="D3913" i="18"/>
  <c r="B3913" i="18"/>
  <c r="H3906" i="18"/>
  <c r="G3906" i="18"/>
  <c r="D3906" i="18"/>
  <c r="B3906" i="18"/>
  <c r="H3899" i="18"/>
  <c r="G3899" i="18"/>
  <c r="D3899" i="18"/>
  <c r="B3899" i="18"/>
  <c r="H3892" i="18"/>
  <c r="G3892" i="18"/>
  <c r="D3892" i="18"/>
  <c r="B3892" i="18"/>
  <c r="H3886" i="18"/>
  <c r="G3886" i="18"/>
  <c r="D3886" i="18"/>
  <c r="B3886" i="18"/>
  <c r="H3878" i="18"/>
  <c r="G3878" i="18"/>
  <c r="D3878" i="18"/>
  <c r="B3878" i="18"/>
  <c r="H3870" i="18"/>
  <c r="G3870" i="18"/>
  <c r="D3870" i="18"/>
  <c r="B3870" i="18"/>
  <c r="H3859" i="18"/>
  <c r="G3859" i="18"/>
  <c r="D3859" i="18"/>
  <c r="B3859" i="18"/>
  <c r="H3851" i="18"/>
  <c r="G3851" i="18"/>
  <c r="D3851" i="18"/>
  <c r="B3851" i="18"/>
  <c r="H3842" i="18"/>
  <c r="G3842" i="18"/>
  <c r="D3842" i="18"/>
  <c r="B3842" i="18"/>
  <c r="H3834" i="18"/>
  <c r="G3834" i="18"/>
  <c r="D3834" i="18"/>
  <c r="B3834" i="18"/>
  <c r="H3826" i="18"/>
  <c r="G3826" i="18"/>
  <c r="D3826" i="18"/>
  <c r="B3826" i="18"/>
  <c r="H3818" i="18"/>
  <c r="G3818" i="18"/>
  <c r="D3818" i="18"/>
  <c r="B3818" i="18"/>
  <c r="H3810" i="18"/>
  <c r="G3810" i="18"/>
  <c r="D3810" i="18"/>
  <c r="B3810" i="18"/>
  <c r="H3804" i="18"/>
  <c r="G3804" i="18"/>
  <c r="D3804" i="18"/>
  <c r="B3804" i="18"/>
  <c r="H3797" i="18"/>
  <c r="G3797" i="18"/>
  <c r="D3797" i="18"/>
  <c r="B3797" i="18"/>
  <c r="H3790" i="18"/>
  <c r="G3790" i="18"/>
  <c r="D3790" i="18"/>
  <c r="B3790" i="18"/>
  <c r="H3783" i="18"/>
  <c r="G3783" i="18"/>
  <c r="D3783" i="18"/>
  <c r="B3783" i="18"/>
  <c r="H3776" i="18"/>
  <c r="G3776" i="18"/>
  <c r="D3776" i="18"/>
  <c r="B3776" i="18"/>
  <c r="H3766" i="18"/>
  <c r="G3766" i="18"/>
  <c r="D3766" i="18"/>
  <c r="B3766" i="18"/>
  <c r="H3760" i="18"/>
  <c r="G3760" i="18"/>
  <c r="D3760" i="18"/>
  <c r="B3760" i="18"/>
  <c r="H3753" i="18"/>
  <c r="G3753" i="18"/>
  <c r="D3753" i="18"/>
  <c r="B3753" i="18"/>
  <c r="H3746" i="18"/>
  <c r="G3746" i="18"/>
  <c r="D3746" i="18"/>
  <c r="B3746" i="18"/>
  <c r="H3739" i="18"/>
  <c r="G3739" i="18"/>
  <c r="D3739" i="18"/>
  <c r="B3739" i="18"/>
  <c r="H3732" i="18"/>
  <c r="G3732" i="18"/>
  <c r="D3732" i="18"/>
  <c r="B3732" i="18"/>
  <c r="H3723" i="18"/>
  <c r="G3723" i="18"/>
  <c r="D3723" i="18"/>
  <c r="B3723" i="18"/>
  <c r="H3716" i="18"/>
  <c r="G3716" i="18"/>
  <c r="D3716" i="18"/>
  <c r="B3716" i="18"/>
  <c r="H3708" i="18"/>
  <c r="G3708" i="18"/>
  <c r="D3708" i="18"/>
  <c r="B3708" i="18"/>
  <c r="H3702" i="18"/>
  <c r="G3702" i="18"/>
  <c r="D3702" i="18"/>
  <c r="B3702" i="18"/>
  <c r="H3695" i="18"/>
  <c r="G3695" i="18"/>
  <c r="D3695" i="18"/>
  <c r="B3695" i="18"/>
  <c r="H3688" i="18"/>
  <c r="G3688" i="18"/>
  <c r="D3688" i="18"/>
  <c r="B3688" i="18"/>
  <c r="H3681" i="18"/>
  <c r="G3681" i="18"/>
  <c r="D3681" i="18"/>
  <c r="B3681" i="18"/>
  <c r="H3673" i="18"/>
  <c r="G3673" i="18"/>
  <c r="D3673" i="18"/>
  <c r="B3673" i="18"/>
  <c r="H3665" i="18"/>
  <c r="G3665" i="18"/>
  <c r="D3665" i="18"/>
  <c r="B3665" i="18"/>
  <c r="H3655" i="18"/>
  <c r="G3655" i="18"/>
  <c r="D3655" i="18"/>
  <c r="B3655" i="18"/>
  <c r="H3646" i="18"/>
  <c r="G3646" i="18"/>
  <c r="D3646" i="18"/>
  <c r="B3646" i="18"/>
  <c r="H3638" i="18"/>
  <c r="G3638" i="18"/>
  <c r="D3638" i="18"/>
  <c r="B3638" i="18"/>
  <c r="H3629" i="18"/>
  <c r="G3629" i="18"/>
  <c r="D3629" i="18"/>
  <c r="B3629" i="18"/>
  <c r="H3620" i="18"/>
  <c r="G3620" i="18"/>
  <c r="D3620" i="18"/>
  <c r="B3620" i="18"/>
  <c r="H3612" i="18"/>
  <c r="G3612" i="18"/>
  <c r="D3612" i="18"/>
  <c r="B3612" i="18"/>
  <c r="H3604" i="18"/>
  <c r="G3604" i="18"/>
  <c r="D3604" i="18"/>
  <c r="B3604" i="18"/>
  <c r="H3597" i="18"/>
  <c r="G3597" i="18"/>
  <c r="D3597" i="18"/>
  <c r="B3597" i="18"/>
  <c r="H3590" i="18"/>
  <c r="G3590" i="18"/>
  <c r="D3590" i="18"/>
  <c r="B3590" i="18"/>
  <c r="H3583" i="18"/>
  <c r="G3583" i="18"/>
  <c r="D3583" i="18"/>
  <c r="B3583" i="18"/>
  <c r="H3576" i="18"/>
  <c r="G3576" i="18"/>
  <c r="D3576" i="18"/>
  <c r="B3576" i="18"/>
  <c r="H3569" i="18"/>
  <c r="G3569" i="18"/>
  <c r="D3569" i="18"/>
  <c r="B3569" i="18"/>
  <c r="H3560" i="18"/>
  <c r="G3560" i="18"/>
  <c r="D3560" i="18"/>
  <c r="B3560" i="18"/>
  <c r="H3550" i="18"/>
  <c r="G3550" i="18"/>
  <c r="D3550" i="18"/>
  <c r="B3550" i="18"/>
  <c r="H3540" i="18"/>
  <c r="G3540" i="18"/>
  <c r="D3540" i="18"/>
  <c r="B3540" i="18"/>
  <c r="H3531" i="18"/>
  <c r="G3531" i="18"/>
  <c r="D3531" i="18"/>
  <c r="B3531" i="18"/>
  <c r="H3521" i="18"/>
  <c r="G3521" i="18"/>
  <c r="D3521" i="18"/>
  <c r="B3521" i="18"/>
  <c r="H3512" i="18"/>
  <c r="G3512" i="18"/>
  <c r="D3512" i="18"/>
  <c r="B3512" i="18"/>
  <c r="H3503" i="18"/>
  <c r="G3503" i="18"/>
  <c r="D3503" i="18"/>
  <c r="B3503" i="18"/>
  <c r="H3494" i="18"/>
  <c r="G3494" i="18"/>
  <c r="D3494" i="18"/>
  <c r="B3494" i="18"/>
  <c r="H3484" i="18"/>
  <c r="G3484" i="18"/>
  <c r="D3484" i="18"/>
  <c r="B3484" i="18"/>
  <c r="H3475" i="18"/>
  <c r="G3475" i="18"/>
  <c r="D3475" i="18"/>
  <c r="B3475" i="18"/>
  <c r="H3467" i="18"/>
  <c r="G3467" i="18"/>
  <c r="D3467" i="18"/>
  <c r="B3467" i="18"/>
  <c r="H3460" i="18"/>
  <c r="G3460" i="18"/>
  <c r="D3460" i="18"/>
  <c r="B3460" i="18"/>
  <c r="H3453" i="18"/>
  <c r="G3453" i="18"/>
  <c r="D3453" i="18"/>
  <c r="B3453" i="18"/>
  <c r="H3446" i="18"/>
  <c r="G3446" i="18"/>
  <c r="D3446" i="18"/>
  <c r="B3446" i="18"/>
  <c r="H3438" i="18"/>
  <c r="G3438" i="18"/>
  <c r="D3438" i="18"/>
  <c r="B3438" i="18"/>
  <c r="H3428" i="18"/>
  <c r="G3428" i="18"/>
  <c r="D3428" i="18"/>
  <c r="B3428" i="18"/>
  <c r="H3419" i="18"/>
  <c r="G3419" i="18"/>
  <c r="D3419" i="18"/>
  <c r="B3419" i="18"/>
  <c r="H3410" i="18"/>
  <c r="G3410" i="18"/>
  <c r="D3410" i="18"/>
  <c r="B3410" i="18"/>
  <c r="H3401" i="18"/>
  <c r="G3401" i="18"/>
  <c r="D3401" i="18"/>
  <c r="B3401" i="18"/>
  <c r="H3392" i="18"/>
  <c r="G3392" i="18"/>
  <c r="D3392" i="18"/>
  <c r="B3392" i="18"/>
  <c r="H3383" i="18"/>
  <c r="G3383" i="18"/>
  <c r="D3383" i="18"/>
  <c r="B3383" i="18"/>
  <c r="H3374" i="18"/>
  <c r="G3374" i="18"/>
  <c r="D3374" i="18"/>
  <c r="B3374" i="18"/>
  <c r="H3364" i="18"/>
  <c r="G3364" i="18"/>
  <c r="D3364" i="18"/>
  <c r="B3364" i="18"/>
  <c r="H3355" i="18"/>
  <c r="G3355" i="18"/>
  <c r="D3355" i="18"/>
  <c r="B3355" i="18"/>
  <c r="H3347" i="18"/>
  <c r="G3347" i="18"/>
  <c r="D3347" i="18"/>
  <c r="B3347" i="18"/>
  <c r="H3340" i="18"/>
  <c r="G3340" i="18"/>
  <c r="D3340" i="18"/>
  <c r="B3340" i="18"/>
  <c r="H3333" i="18"/>
  <c r="G3333" i="18"/>
  <c r="D3333" i="18"/>
  <c r="B3333" i="18"/>
  <c r="H3326" i="18"/>
  <c r="G3326" i="18"/>
  <c r="D3326" i="18"/>
  <c r="B3326" i="18"/>
  <c r="H3317" i="18"/>
  <c r="G3317" i="18"/>
  <c r="D3317" i="18"/>
  <c r="B3317" i="18"/>
  <c r="H3308" i="18"/>
  <c r="G3308" i="18"/>
  <c r="D3308" i="18"/>
  <c r="B3308" i="18"/>
  <c r="H3299" i="18"/>
  <c r="G3299" i="18"/>
  <c r="D3299" i="18"/>
  <c r="B3299" i="18"/>
  <c r="H3290" i="18"/>
  <c r="G3290" i="18"/>
  <c r="D3290" i="18"/>
  <c r="B3290" i="18"/>
  <c r="H3281" i="18"/>
  <c r="G3281" i="18"/>
  <c r="D3281" i="18"/>
  <c r="B3281" i="18"/>
  <c r="H3271" i="18"/>
  <c r="G3271" i="18"/>
  <c r="D3271" i="18"/>
  <c r="B3271" i="18"/>
  <c r="H3263" i="18"/>
  <c r="G3263" i="18"/>
  <c r="D3263" i="18"/>
  <c r="B3263" i="18"/>
  <c r="H3254" i="18"/>
  <c r="G3254" i="18"/>
  <c r="D3254" i="18"/>
  <c r="B3254" i="18"/>
  <c r="H3245" i="18"/>
  <c r="G3245" i="18"/>
  <c r="D3245" i="18"/>
  <c r="B3245" i="18"/>
  <c r="H3242" i="18"/>
  <c r="G3242" i="18"/>
  <c r="D3242" i="18"/>
  <c r="B3242" i="18"/>
  <c r="H3233" i="18"/>
  <c r="G3233" i="18"/>
  <c r="D3233" i="18"/>
  <c r="B3233" i="18"/>
  <c r="H3226" i="18"/>
  <c r="G3226" i="18"/>
  <c r="D3226" i="18"/>
  <c r="B3226" i="18"/>
  <c r="H3219" i="18"/>
  <c r="G3219" i="18"/>
  <c r="D3219" i="18"/>
  <c r="B3219" i="18"/>
  <c r="H3212" i="18"/>
  <c r="G3212" i="18"/>
  <c r="D3212" i="18"/>
  <c r="B3212" i="18"/>
  <c r="H3205" i="18"/>
  <c r="G3205" i="18"/>
  <c r="D3205" i="18"/>
  <c r="B3205" i="18"/>
  <c r="H3196" i="18"/>
  <c r="G3196" i="18"/>
  <c r="D3196" i="18"/>
  <c r="B3196" i="18"/>
  <c r="H3187" i="18"/>
  <c r="G3187" i="18"/>
  <c r="D3187" i="18"/>
  <c r="B3187" i="18"/>
  <c r="H3178" i="18"/>
  <c r="G3178" i="18"/>
  <c r="D3178" i="18"/>
  <c r="B3178" i="18"/>
  <c r="H3169" i="18"/>
  <c r="G3169" i="18"/>
  <c r="D3169" i="18"/>
  <c r="B3169" i="18"/>
  <c r="H3160" i="18"/>
  <c r="G3160" i="18"/>
  <c r="D3160" i="18"/>
  <c r="B3160" i="18"/>
  <c r="H3151" i="18"/>
  <c r="G3151" i="18"/>
  <c r="D3151" i="18"/>
  <c r="B3151" i="18"/>
  <c r="H3142" i="18"/>
  <c r="G3142" i="18"/>
  <c r="D3142" i="18"/>
  <c r="B3142" i="18"/>
  <c r="H3133" i="18"/>
  <c r="G3133" i="18"/>
  <c r="D3133" i="18"/>
  <c r="B3133" i="18"/>
  <c r="H3124" i="18"/>
  <c r="G3124" i="18"/>
  <c r="D3124" i="18"/>
  <c r="B3124" i="18"/>
  <c r="H3115" i="18"/>
  <c r="G3115" i="18"/>
  <c r="D3115" i="18"/>
  <c r="B3115" i="18"/>
  <c r="H3108" i="18"/>
  <c r="G3108" i="18"/>
  <c r="D3108" i="18"/>
  <c r="B3108" i="18"/>
  <c r="H3101" i="18"/>
  <c r="G3101" i="18"/>
  <c r="D3101" i="18"/>
  <c r="B3101" i="18"/>
  <c r="H3094" i="18"/>
  <c r="G3094" i="18"/>
  <c r="D3094" i="18"/>
  <c r="B3094" i="18"/>
  <c r="H3087" i="18"/>
  <c r="G3087" i="18"/>
  <c r="D3087" i="18"/>
  <c r="B3087" i="18"/>
  <c r="H3079" i="18"/>
  <c r="G3079" i="18"/>
  <c r="D3079" i="18"/>
  <c r="B3079" i="18"/>
  <c r="H3067" i="18"/>
  <c r="G3067" i="18"/>
  <c r="D3067" i="18"/>
  <c r="B3067" i="18"/>
  <c r="H3058" i="18"/>
  <c r="G3058" i="18"/>
  <c r="D3058" i="18"/>
  <c r="B3058" i="18"/>
  <c r="H3048" i="18"/>
  <c r="G3048" i="18"/>
  <c r="D3048" i="18"/>
  <c r="B3048" i="18"/>
  <c r="H3040" i="18"/>
  <c r="G3040" i="18"/>
  <c r="D3040" i="18"/>
  <c r="B3040" i="18"/>
  <c r="H3029" i="18"/>
  <c r="G3029" i="18"/>
  <c r="D3029" i="18"/>
  <c r="B3029" i="18"/>
  <c r="H3018" i="18"/>
  <c r="G3018" i="18"/>
  <c r="D3018" i="18"/>
  <c r="B3018" i="18"/>
  <c r="H3007" i="18"/>
  <c r="G3007" i="18"/>
  <c r="D3007" i="18"/>
  <c r="B3007" i="18"/>
  <c r="H2997" i="18"/>
  <c r="G2997" i="18"/>
  <c r="D2997" i="18"/>
  <c r="B2997" i="18"/>
  <c r="H2989" i="18"/>
  <c r="G2989" i="18"/>
  <c r="D2989" i="18"/>
  <c r="B2989" i="18"/>
  <c r="H2982" i="18"/>
  <c r="G2982" i="18"/>
  <c r="D2982" i="18"/>
  <c r="B2982" i="18"/>
  <c r="H2975" i="18"/>
  <c r="G2975" i="18"/>
  <c r="D2975" i="18"/>
  <c r="B2975" i="18"/>
  <c r="H2968" i="18"/>
  <c r="G2968" i="18"/>
  <c r="D2968" i="18"/>
  <c r="B2968" i="18"/>
  <c r="H2961" i="18"/>
  <c r="G2961" i="18"/>
  <c r="D2961" i="18"/>
  <c r="B2961" i="18"/>
  <c r="H2952" i="18"/>
  <c r="G2952" i="18"/>
  <c r="D2952" i="18"/>
  <c r="B2952" i="18"/>
  <c r="H2943" i="18"/>
  <c r="G2943" i="18"/>
  <c r="D2943" i="18"/>
  <c r="B2943" i="18"/>
  <c r="H2933" i="18"/>
  <c r="G2933" i="18"/>
  <c r="D2933" i="18"/>
  <c r="B2933" i="18"/>
  <c r="H2924" i="18"/>
  <c r="G2924" i="18"/>
  <c r="D2924" i="18"/>
  <c r="B2924" i="18"/>
  <c r="H2914" i="18"/>
  <c r="G2914" i="18"/>
  <c r="D2914" i="18"/>
  <c r="B2914" i="18"/>
  <c r="H2905" i="18"/>
  <c r="G2905" i="18"/>
  <c r="D2905" i="18"/>
  <c r="B2905" i="18"/>
  <c r="H2896" i="18"/>
  <c r="G2896" i="18"/>
  <c r="D2896" i="18"/>
  <c r="B2896" i="18"/>
  <c r="H2886" i="18"/>
  <c r="G2886" i="18"/>
  <c r="D2886" i="18"/>
  <c r="B2886" i="18"/>
  <c r="H2877" i="18"/>
  <c r="G2877" i="18"/>
  <c r="D2877" i="18"/>
  <c r="B2877" i="18"/>
  <c r="H2863" i="18"/>
  <c r="G2863" i="18"/>
  <c r="D2863" i="18"/>
  <c r="B2863" i="18"/>
  <c r="H2856" i="18"/>
  <c r="G2856" i="18"/>
  <c r="D2856" i="18"/>
  <c r="B2856" i="18"/>
  <c r="H2849" i="18"/>
  <c r="G2849" i="18"/>
  <c r="D2849" i="18"/>
  <c r="B2849" i="18"/>
  <c r="H2842" i="18"/>
  <c r="G2842" i="18"/>
  <c r="D2842" i="18"/>
  <c r="B2842" i="18"/>
  <c r="H2833" i="18"/>
  <c r="G2833" i="18"/>
  <c r="D2833" i="18"/>
  <c r="B2833" i="18"/>
  <c r="H2821" i="18"/>
  <c r="G2821" i="18"/>
  <c r="D2821" i="18"/>
  <c r="B2821" i="18"/>
  <c r="H2812" i="18"/>
  <c r="G2812" i="18"/>
  <c r="D2812" i="18"/>
  <c r="B2812" i="18"/>
  <c r="H2802" i="18"/>
  <c r="G2802" i="18"/>
  <c r="D2802" i="18"/>
  <c r="B2802" i="18"/>
  <c r="H2792" i="18"/>
  <c r="G2792" i="18"/>
  <c r="D2792" i="18"/>
  <c r="B2792" i="18"/>
  <c r="H2782" i="18"/>
  <c r="G2782" i="18"/>
  <c r="D2782" i="18"/>
  <c r="B2782" i="18"/>
  <c r="H2772" i="18"/>
  <c r="G2772" i="18"/>
  <c r="D2772" i="18"/>
  <c r="B2772" i="18"/>
  <c r="H2763" i="18"/>
  <c r="G2763" i="18"/>
  <c r="D2763" i="18"/>
  <c r="B2763" i="18"/>
  <c r="H2752" i="18"/>
  <c r="G2752" i="18"/>
  <c r="D2752" i="18"/>
  <c r="B2752" i="18"/>
  <c r="H2740" i="18"/>
  <c r="G2740" i="18"/>
  <c r="D2740" i="18"/>
  <c r="B2740" i="18"/>
  <c r="H2732" i="18"/>
  <c r="G2732" i="18"/>
  <c r="D2732" i="18"/>
  <c r="B2732" i="18"/>
  <c r="H2725" i="18"/>
  <c r="G2725" i="18"/>
  <c r="D2725" i="18"/>
  <c r="B2725" i="18"/>
  <c r="H2718" i="18"/>
  <c r="G2718" i="18"/>
  <c r="D2718" i="18"/>
  <c r="B2718" i="18"/>
  <c r="H2711" i="18"/>
  <c r="G2711" i="18"/>
  <c r="D2711" i="18"/>
  <c r="B2711" i="18"/>
  <c r="H2701" i="18"/>
  <c r="G2701" i="18"/>
  <c r="D2701" i="18"/>
  <c r="B2701" i="18"/>
  <c r="H2691" i="18"/>
  <c r="G2691" i="18"/>
  <c r="D2691" i="18"/>
  <c r="B2691" i="18"/>
  <c r="H2681" i="18"/>
  <c r="G2681" i="18"/>
  <c r="D2681" i="18"/>
  <c r="B2681" i="18"/>
  <c r="H2671" i="18"/>
  <c r="G2671" i="18"/>
  <c r="D2671" i="18"/>
  <c r="B2671" i="18"/>
  <c r="H2661" i="18"/>
  <c r="G2661" i="18"/>
  <c r="D2661" i="18"/>
  <c r="B2661" i="18"/>
  <c r="H2650" i="18"/>
  <c r="G2650" i="18"/>
  <c r="D2650" i="18"/>
  <c r="B2650" i="18"/>
  <c r="H2640" i="18"/>
  <c r="G2640" i="18"/>
  <c r="D2640" i="18"/>
  <c r="B2640" i="18"/>
  <c r="H2630" i="18"/>
  <c r="G2630" i="18"/>
  <c r="D2630" i="18"/>
  <c r="B2630" i="18"/>
  <c r="H2620" i="18"/>
  <c r="G2620" i="18"/>
  <c r="D2620" i="18"/>
  <c r="B2620" i="18"/>
  <c r="H2609" i="18"/>
  <c r="G2609" i="18"/>
  <c r="D2609" i="18"/>
  <c r="B2609" i="18"/>
  <c r="H2601" i="18"/>
  <c r="G2601" i="18"/>
  <c r="D2601" i="18"/>
  <c r="B2601" i="18"/>
  <c r="H2594" i="18"/>
  <c r="G2594" i="18"/>
  <c r="D2594" i="18"/>
  <c r="B2594" i="18"/>
  <c r="H2587" i="18"/>
  <c r="G2587" i="18"/>
  <c r="D2587" i="18"/>
  <c r="B2587" i="18"/>
  <c r="H2580" i="18"/>
  <c r="G2580" i="18"/>
  <c r="D2580" i="18"/>
  <c r="B2580" i="18"/>
  <c r="H2572" i="18"/>
  <c r="G2572" i="18"/>
  <c r="D2572" i="18"/>
  <c r="B2572" i="18"/>
  <c r="H2562" i="18"/>
  <c r="G2562" i="18"/>
  <c r="D2562" i="18"/>
  <c r="B2562" i="18"/>
  <c r="H2552" i="18"/>
  <c r="G2552" i="18"/>
  <c r="D2552" i="18"/>
  <c r="B2552" i="18"/>
  <c r="H2542" i="18"/>
  <c r="G2542" i="18"/>
  <c r="D2542" i="18"/>
  <c r="B2542" i="18"/>
  <c r="H2533" i="18"/>
  <c r="G2533" i="18"/>
  <c r="D2533" i="18"/>
  <c r="B2533" i="18"/>
  <c r="H2523" i="18"/>
  <c r="G2523" i="18"/>
  <c r="D2523" i="18"/>
  <c r="B2523" i="18"/>
  <c r="H2512" i="18"/>
  <c r="G2512" i="18"/>
  <c r="D2512" i="18"/>
  <c r="B2512" i="18"/>
  <c r="H2502" i="18"/>
  <c r="G2502" i="18"/>
  <c r="D2502" i="18"/>
  <c r="B2502" i="18"/>
  <c r="H2492" i="18"/>
  <c r="G2492" i="18"/>
  <c r="D2492" i="18"/>
  <c r="B2492" i="18"/>
  <c r="H2481" i="18"/>
  <c r="G2481" i="18"/>
  <c r="D2481" i="18"/>
  <c r="B2481" i="18"/>
  <c r="H2473" i="18"/>
  <c r="G2473" i="18"/>
  <c r="D2473" i="18"/>
  <c r="B2473" i="18"/>
  <c r="H2466" i="18"/>
  <c r="G2466" i="18"/>
  <c r="D2466" i="18"/>
  <c r="B2466" i="18"/>
  <c r="H2459" i="18"/>
  <c r="G2459" i="18"/>
  <c r="D2459" i="18"/>
  <c r="B2459" i="18"/>
  <c r="H2452" i="18"/>
  <c r="G2452" i="18"/>
  <c r="D2452" i="18"/>
  <c r="B2452" i="18"/>
  <c r="H2443" i="18"/>
  <c r="G2443" i="18"/>
  <c r="D2443" i="18"/>
  <c r="B2443" i="18"/>
  <c r="H2433" i="18"/>
  <c r="G2433" i="18"/>
  <c r="D2433" i="18"/>
  <c r="B2433" i="18"/>
  <c r="H2423" i="18"/>
  <c r="G2423" i="18"/>
  <c r="D2423" i="18"/>
  <c r="B2423" i="18"/>
  <c r="H2412" i="18"/>
  <c r="G2412" i="18"/>
  <c r="D2412" i="18"/>
  <c r="B2412" i="18"/>
  <c r="H2402" i="18"/>
  <c r="G2402" i="18"/>
  <c r="D2402" i="18"/>
  <c r="B2402" i="18"/>
  <c r="H2392" i="18"/>
  <c r="G2392" i="18"/>
  <c r="D2392" i="18"/>
  <c r="B2392" i="18"/>
  <c r="H2381" i="18"/>
  <c r="G2381" i="18"/>
  <c r="D2381" i="18"/>
  <c r="B2381" i="18"/>
  <c r="H2371" i="18"/>
  <c r="G2371" i="18"/>
  <c r="D2371" i="18"/>
  <c r="B2371" i="18"/>
  <c r="H2361" i="18"/>
  <c r="G2361" i="18"/>
  <c r="D2361" i="18"/>
  <c r="B2361" i="18"/>
  <c r="H2350" i="18"/>
  <c r="G2350" i="18"/>
  <c r="D2350" i="18"/>
  <c r="B2350" i="18"/>
  <c r="H2342" i="18"/>
  <c r="G2342" i="18"/>
  <c r="D2342" i="18"/>
  <c r="B2342" i="18"/>
  <c r="H2335" i="18"/>
  <c r="G2335" i="18"/>
  <c r="D2335" i="18"/>
  <c r="B2335" i="18"/>
  <c r="H2328" i="18"/>
  <c r="G2328" i="18"/>
  <c r="D2328" i="18"/>
  <c r="B2328" i="18"/>
  <c r="H2321" i="18"/>
  <c r="G2321" i="18"/>
  <c r="D2321" i="18"/>
  <c r="B2321" i="18"/>
  <c r="H2313" i="18"/>
  <c r="G2313" i="18"/>
  <c r="D2313" i="18"/>
  <c r="B2313" i="18"/>
  <c r="H2304" i="18"/>
  <c r="G2304" i="18"/>
  <c r="D2304" i="18"/>
  <c r="B2304" i="18"/>
  <c r="H2295" i="18"/>
  <c r="G2295" i="18"/>
  <c r="D2295" i="18"/>
  <c r="B2295" i="18"/>
  <c r="H2286" i="18"/>
  <c r="G2286" i="18"/>
  <c r="D2286" i="18"/>
  <c r="B2286" i="18"/>
  <c r="H2277" i="18"/>
  <c r="G2277" i="18"/>
  <c r="D2277" i="18"/>
  <c r="B2277" i="18"/>
  <c r="H2268" i="18"/>
  <c r="G2268" i="18"/>
  <c r="D2268" i="18"/>
  <c r="B2268" i="18"/>
  <c r="H2259" i="18"/>
  <c r="G2259" i="18"/>
  <c r="D2259" i="18"/>
  <c r="B2259" i="18"/>
  <c r="H2245" i="18"/>
  <c r="G2245" i="18"/>
  <c r="D2245" i="18"/>
  <c r="B2245" i="18"/>
  <c r="H2235" i="18"/>
  <c r="G2235" i="18"/>
  <c r="D2235" i="18"/>
  <c r="B2235" i="18"/>
  <c r="H2224" i="18"/>
  <c r="G2224" i="18"/>
  <c r="D2224" i="18"/>
  <c r="B2224" i="18"/>
  <c r="H2216" i="18"/>
  <c r="G2216" i="18"/>
  <c r="D2216" i="18"/>
  <c r="B2216" i="18"/>
  <c r="H2209" i="18"/>
  <c r="G2209" i="18"/>
  <c r="D2209" i="18"/>
  <c r="B2209" i="18"/>
  <c r="H2202" i="18"/>
  <c r="G2202" i="18"/>
  <c r="D2202" i="18"/>
  <c r="B2202" i="18"/>
  <c r="H2195" i="18"/>
  <c r="G2195" i="18"/>
  <c r="D2195" i="18"/>
  <c r="B2195" i="18"/>
  <c r="H2186" i="18"/>
  <c r="G2186" i="18"/>
  <c r="D2186" i="18"/>
  <c r="B2186" i="18"/>
  <c r="H2176" i="18"/>
  <c r="G2176" i="18"/>
  <c r="D2176" i="18"/>
  <c r="B2176" i="18"/>
  <c r="H2166" i="18"/>
  <c r="G2166" i="18"/>
  <c r="D2166" i="18"/>
  <c r="B2166" i="18"/>
  <c r="H2156" i="18"/>
  <c r="G2156" i="18"/>
  <c r="D2156" i="18"/>
  <c r="B2156" i="18"/>
  <c r="H2146" i="18"/>
  <c r="G2146" i="18"/>
  <c r="D2146" i="18"/>
  <c r="B2146" i="18"/>
  <c r="H2136" i="18"/>
  <c r="G2136" i="18"/>
  <c r="D2136" i="18"/>
  <c r="B2136" i="18"/>
  <c r="H2126" i="18"/>
  <c r="G2126" i="18"/>
  <c r="D2126" i="18"/>
  <c r="B2126" i="18"/>
  <c r="H2116" i="18"/>
  <c r="G2116" i="18"/>
  <c r="D2116" i="18"/>
  <c r="B2116" i="18"/>
  <c r="H2106" i="18"/>
  <c r="G2106" i="18"/>
  <c r="D2106" i="18"/>
  <c r="B2106" i="18"/>
  <c r="H2103" i="18"/>
  <c r="G2103" i="18"/>
  <c r="D2103" i="18"/>
  <c r="B2103" i="18"/>
  <c r="H2093" i="18"/>
  <c r="G2093" i="18"/>
  <c r="D2093" i="18"/>
  <c r="B2093" i="18"/>
  <c r="H2086" i="18"/>
  <c r="G2086" i="18"/>
  <c r="D2086" i="18"/>
  <c r="B2086" i="18"/>
  <c r="H2079" i="18"/>
  <c r="G2079" i="18"/>
  <c r="D2079" i="18"/>
  <c r="B2079" i="18"/>
  <c r="H2072" i="18"/>
  <c r="G2072" i="18"/>
  <c r="D2072" i="18"/>
  <c r="B2072" i="18"/>
  <c r="H2065" i="18"/>
  <c r="G2065" i="18"/>
  <c r="D2065" i="18"/>
  <c r="B2065" i="18"/>
  <c r="H2055" i="18"/>
  <c r="G2055" i="18"/>
  <c r="D2055" i="18"/>
  <c r="B2055" i="18"/>
  <c r="H2045" i="18"/>
  <c r="G2045" i="18"/>
  <c r="D2045" i="18"/>
  <c r="B2045" i="18"/>
  <c r="H2035" i="18"/>
  <c r="G2035" i="18"/>
  <c r="D2035" i="18"/>
  <c r="B2035" i="18"/>
  <c r="H2025" i="18"/>
  <c r="G2025" i="18"/>
  <c r="D2025" i="18"/>
  <c r="B2025" i="18"/>
  <c r="H2015" i="18"/>
  <c r="G2015" i="18"/>
  <c r="D2015" i="18"/>
  <c r="B2015" i="18"/>
  <c r="H2005" i="18"/>
  <c r="G2005" i="18"/>
  <c r="D2005" i="18"/>
  <c r="B2005" i="18"/>
  <c r="H1998" i="18"/>
  <c r="G1998" i="18"/>
  <c r="D1998" i="18"/>
  <c r="B1998" i="18"/>
  <c r="H1991" i="18"/>
  <c r="G1991" i="18"/>
  <c r="D1991" i="18"/>
  <c r="B1991" i="18"/>
  <c r="H1984" i="18"/>
  <c r="G1984" i="18"/>
  <c r="D1984" i="18"/>
  <c r="B1984" i="18"/>
  <c r="H1977" i="18"/>
  <c r="G1977" i="18"/>
  <c r="D1977" i="18"/>
  <c r="B1977" i="18"/>
  <c r="H1970" i="18"/>
  <c r="G1970" i="18"/>
  <c r="D1970" i="18"/>
  <c r="B1970" i="18"/>
  <c r="H1963" i="18"/>
  <c r="G1963" i="18"/>
  <c r="D1963" i="18"/>
  <c r="B1963" i="18"/>
  <c r="H1956" i="18"/>
  <c r="G1956" i="18"/>
  <c r="D1956" i="18"/>
  <c r="B1956" i="18"/>
  <c r="H1949" i="18"/>
  <c r="G1949" i="18"/>
  <c r="D1949" i="18"/>
  <c r="B1949" i="18"/>
  <c r="H1941" i="18"/>
  <c r="G1941" i="18"/>
  <c r="D1941" i="18"/>
  <c r="B1941" i="18"/>
  <c r="H1933" i="18"/>
  <c r="G1933" i="18"/>
  <c r="D1933" i="18"/>
  <c r="B1933" i="18"/>
  <c r="H1925" i="18"/>
  <c r="G1925" i="18"/>
  <c r="D1925" i="18"/>
  <c r="B1925" i="18"/>
  <c r="H1916" i="18"/>
  <c r="G1916" i="18"/>
  <c r="D1916" i="18"/>
  <c r="B1916" i="18"/>
  <c r="H1904" i="18"/>
  <c r="G1904" i="18"/>
  <c r="D1904" i="18"/>
  <c r="B1904" i="18"/>
  <c r="H1895" i="18"/>
  <c r="G1895" i="18"/>
  <c r="D1895" i="18"/>
  <c r="B1895" i="18"/>
  <c r="H1886" i="18"/>
  <c r="G1886" i="18"/>
  <c r="D1886" i="18"/>
  <c r="B1886" i="18"/>
  <c r="H1876" i="18"/>
  <c r="G1876" i="18"/>
  <c r="D1876" i="18"/>
  <c r="B1876" i="18"/>
  <c r="H1869" i="18"/>
  <c r="G1869" i="18"/>
  <c r="D1869" i="18"/>
  <c r="B1869" i="18"/>
  <c r="H1865" i="18"/>
  <c r="G1865" i="18"/>
  <c r="D1865" i="18"/>
  <c r="B1865" i="18"/>
  <c r="H1858" i="18"/>
  <c r="G1858" i="18"/>
  <c r="D1858" i="18"/>
  <c r="B1858" i="18"/>
  <c r="H1851" i="18"/>
  <c r="G1851" i="18"/>
  <c r="D1851" i="18"/>
  <c r="B1851" i="18"/>
  <c r="H1844" i="18"/>
  <c r="G1844" i="18"/>
  <c r="D1844" i="18"/>
  <c r="B1844" i="18"/>
  <c r="H1833" i="18"/>
  <c r="G1833" i="18"/>
  <c r="D1833" i="18"/>
  <c r="B1833" i="18"/>
  <c r="H1823" i="18"/>
  <c r="G1823" i="18"/>
  <c r="D1823" i="18"/>
  <c r="B1823" i="18"/>
  <c r="H1820" i="18"/>
  <c r="G1820" i="18"/>
  <c r="D1820" i="18"/>
  <c r="B1820" i="18"/>
  <c r="H1809" i="18"/>
  <c r="G1809" i="18"/>
  <c r="D1809" i="18"/>
  <c r="B1809" i="18"/>
  <c r="H1800" i="18"/>
  <c r="G1800" i="18"/>
  <c r="D1800" i="18"/>
  <c r="B1800" i="18"/>
  <c r="H1792" i="18"/>
  <c r="G1792" i="18"/>
  <c r="D1792" i="18"/>
  <c r="B1792" i="18"/>
  <c r="H1776" i="18"/>
  <c r="G1776" i="18"/>
  <c r="D1776" i="18"/>
  <c r="B1776" i="18"/>
  <c r="H1767" i="18"/>
  <c r="G1767" i="18"/>
  <c r="D1767" i="18"/>
  <c r="B1767" i="18"/>
  <c r="H1758" i="18"/>
  <c r="G1758" i="18"/>
  <c r="D1758" i="18"/>
  <c r="B1758" i="18"/>
  <c r="H1748" i="18"/>
  <c r="G1748" i="18"/>
  <c r="D1748" i="18"/>
  <c r="B1748" i="18"/>
  <c r="H1742" i="18"/>
  <c r="G1742" i="18"/>
  <c r="D1742" i="18"/>
  <c r="B1742" i="18"/>
  <c r="H1735" i="18"/>
  <c r="G1735" i="18"/>
  <c r="D1735" i="18"/>
  <c r="B1735" i="18"/>
  <c r="H1728" i="18"/>
  <c r="G1728" i="18"/>
  <c r="D1728" i="18"/>
  <c r="B1728" i="18"/>
  <c r="H1721" i="18"/>
  <c r="G1721" i="18"/>
  <c r="D1721" i="18"/>
  <c r="B1721" i="18"/>
  <c r="H1711" i="18"/>
  <c r="G1711" i="18"/>
  <c r="D1711" i="18"/>
  <c r="B1711" i="18"/>
  <c r="H1702" i="18"/>
  <c r="G1702" i="18"/>
  <c r="D1702" i="18"/>
  <c r="B1702" i="18"/>
  <c r="H1693" i="18"/>
  <c r="G1693" i="18"/>
  <c r="D1693" i="18"/>
  <c r="B1693" i="18"/>
  <c r="H1682" i="18"/>
  <c r="G1682" i="18"/>
  <c r="D1682" i="18"/>
  <c r="B1682" i="18"/>
  <c r="H1673" i="18"/>
  <c r="G1673" i="18"/>
  <c r="D1673" i="18"/>
  <c r="B1673" i="18"/>
  <c r="H1664" i="18"/>
  <c r="G1664" i="18"/>
  <c r="D1664" i="18"/>
  <c r="B1664" i="18"/>
  <c r="H1655" i="18"/>
  <c r="G1655" i="18"/>
  <c r="D1655" i="18"/>
  <c r="B1655" i="18"/>
  <c r="H1646" i="18"/>
  <c r="G1646" i="18"/>
  <c r="D1646" i="18"/>
  <c r="B1646" i="18"/>
  <c r="H1638" i="18"/>
  <c r="G1638" i="18"/>
  <c r="D1638" i="18"/>
  <c r="B1638" i="18"/>
  <c r="H1625" i="18"/>
  <c r="G1625" i="18"/>
  <c r="D1625" i="18"/>
  <c r="B1625" i="18"/>
  <c r="H1618" i="18"/>
  <c r="G1618" i="18"/>
  <c r="D1618" i="18"/>
  <c r="B1618" i="18"/>
  <c r="H1611" i="18"/>
  <c r="G1611" i="18"/>
  <c r="D1611" i="18"/>
  <c r="B1611" i="18"/>
  <c r="H1604" i="18"/>
  <c r="G1604" i="18"/>
  <c r="D1604" i="18"/>
  <c r="B1604" i="18"/>
  <c r="H1597" i="18"/>
  <c r="G1597" i="18"/>
  <c r="D1597" i="18"/>
  <c r="B1597" i="18"/>
  <c r="H1587" i="18"/>
  <c r="G1587" i="18"/>
  <c r="D1587" i="18"/>
  <c r="B1587" i="18"/>
  <c r="H1576" i="18"/>
  <c r="G1576" i="18"/>
  <c r="D1576" i="18"/>
  <c r="B1576" i="18"/>
  <c r="H1568" i="18"/>
  <c r="G1568" i="18"/>
  <c r="D1568" i="18"/>
  <c r="B1568" i="18"/>
  <c r="H1559" i="18"/>
  <c r="G1559" i="18"/>
  <c r="D1559" i="18"/>
  <c r="B1559" i="18"/>
  <c r="H1550" i="18"/>
  <c r="G1550" i="18"/>
  <c r="D1550" i="18"/>
  <c r="B1550" i="18"/>
  <c r="H1541" i="18"/>
  <c r="G1541" i="18"/>
  <c r="D1541" i="18"/>
  <c r="B1541" i="18"/>
  <c r="H1533" i="18"/>
  <c r="G1533" i="18"/>
  <c r="D1533" i="18"/>
  <c r="B1533" i="18"/>
  <c r="H1525" i="18"/>
  <c r="G1525" i="18"/>
  <c r="D1525" i="18"/>
  <c r="B1525" i="18"/>
  <c r="H1508" i="18"/>
  <c r="G1508" i="18"/>
  <c r="D1508" i="18"/>
  <c r="B1508" i="18"/>
  <c r="H1502" i="18"/>
  <c r="G1502" i="18"/>
  <c r="D1502" i="18"/>
  <c r="B1502" i="18"/>
  <c r="H1495" i="18"/>
  <c r="G1495" i="18"/>
  <c r="D1495" i="18"/>
  <c r="B1495" i="18"/>
  <c r="H1488" i="18"/>
  <c r="G1488" i="18"/>
  <c r="D1488" i="18"/>
  <c r="B1488" i="18"/>
  <c r="H1481" i="18"/>
  <c r="G1481" i="18"/>
  <c r="D1481" i="18"/>
  <c r="B1481" i="18"/>
  <c r="H1470" i="18"/>
  <c r="G1470" i="18"/>
  <c r="D1470" i="18"/>
  <c r="B1470" i="18"/>
  <c r="H1460" i="18"/>
  <c r="G1460" i="18"/>
  <c r="D1460" i="18"/>
  <c r="B1460" i="18"/>
  <c r="H1452" i="18"/>
  <c r="G1452" i="18"/>
  <c r="D1452" i="18"/>
  <c r="B1452" i="18"/>
  <c r="H1441" i="18"/>
  <c r="G1441" i="18"/>
  <c r="D1441" i="18"/>
  <c r="B1441" i="18"/>
  <c r="H1433" i="18"/>
  <c r="G1433" i="18"/>
  <c r="D1433" i="18"/>
  <c r="B1433" i="18"/>
  <c r="H1425" i="18"/>
  <c r="G1425" i="18"/>
  <c r="D1425" i="18"/>
  <c r="B1425" i="18"/>
  <c r="H1416" i="18"/>
  <c r="G1416" i="18"/>
  <c r="D1416" i="18"/>
  <c r="B1416" i="18"/>
  <c r="H1407" i="18"/>
  <c r="G1407" i="18"/>
  <c r="D1407" i="18"/>
  <c r="B1407" i="18"/>
  <c r="H1399" i="18"/>
  <c r="G1399" i="18"/>
  <c r="D1399" i="18"/>
  <c r="B1399" i="18"/>
  <c r="H1390" i="18"/>
  <c r="G1390" i="18"/>
  <c r="D1390" i="18"/>
  <c r="B1390" i="18"/>
  <c r="H1383" i="18"/>
  <c r="G1383" i="18"/>
  <c r="D1383" i="18"/>
  <c r="B1383" i="18"/>
  <c r="H1376" i="18"/>
  <c r="G1376" i="18"/>
  <c r="D1376" i="18"/>
  <c r="B1376" i="18"/>
  <c r="H1369" i="18"/>
  <c r="G1369" i="18"/>
  <c r="D1369" i="18"/>
  <c r="B1369" i="18"/>
  <c r="H1362" i="18"/>
  <c r="G1362" i="18"/>
  <c r="D1362" i="18"/>
  <c r="B1362" i="18"/>
  <c r="H1351" i="18"/>
  <c r="G1351" i="18"/>
  <c r="D1351" i="18"/>
  <c r="B1351" i="18"/>
  <c r="H1340" i="18"/>
  <c r="G1340" i="18"/>
  <c r="D1340" i="18"/>
  <c r="B1340" i="18"/>
  <c r="H1330" i="18"/>
  <c r="G1330" i="18"/>
  <c r="D1330" i="18"/>
  <c r="B1330" i="18"/>
  <c r="H1319" i="18"/>
  <c r="G1319" i="18"/>
  <c r="D1319" i="18"/>
  <c r="B1319" i="18"/>
  <c r="H1310" i="18"/>
  <c r="G1310" i="18"/>
  <c r="D1310" i="18"/>
  <c r="B1310" i="18"/>
  <c r="H1301" i="18"/>
  <c r="G1301" i="18"/>
  <c r="D1301" i="18"/>
  <c r="B1301" i="18"/>
  <c r="H1290" i="18"/>
  <c r="G1290" i="18"/>
  <c r="D1290" i="18"/>
  <c r="B1290" i="18"/>
  <c r="H1281" i="18"/>
  <c r="G1281" i="18"/>
  <c r="D1281" i="18"/>
  <c r="B1281" i="18"/>
  <c r="H1272" i="18"/>
  <c r="G1272" i="18"/>
  <c r="D1272" i="18"/>
  <c r="B1272" i="18"/>
  <c r="H1263" i="18"/>
  <c r="G1263" i="18"/>
  <c r="D1263" i="18"/>
  <c r="B1263" i="18"/>
  <c r="H1257" i="18"/>
  <c r="G1257" i="18"/>
  <c r="D1257" i="18"/>
  <c r="B1257" i="18"/>
  <c r="H1250" i="18"/>
  <c r="G1250" i="18"/>
  <c r="D1250" i="18"/>
  <c r="B1250" i="18"/>
  <c r="H1243" i="18"/>
  <c r="G1243" i="18"/>
  <c r="D1243" i="18"/>
  <c r="B1243" i="18"/>
  <c r="H1236" i="18"/>
  <c r="G1236" i="18"/>
  <c r="D1236" i="18"/>
  <c r="B1236" i="18"/>
  <c r="H1226" i="18"/>
  <c r="G1226" i="18"/>
  <c r="D1226" i="18"/>
  <c r="B1226" i="18"/>
  <c r="H1217" i="18"/>
  <c r="G1217" i="18"/>
  <c r="D1217" i="18"/>
  <c r="B1217" i="18"/>
  <c r="H1208" i="18"/>
  <c r="G1208" i="18"/>
  <c r="D1208" i="18"/>
  <c r="B1208" i="18"/>
  <c r="H1200" i="18"/>
  <c r="G1200" i="18"/>
  <c r="D1200" i="18"/>
  <c r="B1200" i="18"/>
  <c r="H1192" i="18"/>
  <c r="G1192" i="18"/>
  <c r="D1192" i="18"/>
  <c r="B1192" i="18"/>
  <c r="H1182" i="18"/>
  <c r="G1182" i="18"/>
  <c r="D1182" i="18"/>
  <c r="B1182" i="18"/>
  <c r="H1172" i="18"/>
  <c r="G1172" i="18"/>
  <c r="D1172" i="18"/>
  <c r="B1172" i="18"/>
  <c r="H1163" i="18"/>
  <c r="G1163" i="18"/>
  <c r="D1163" i="18"/>
  <c r="B1163" i="18"/>
  <c r="H1155" i="18"/>
  <c r="G1155" i="18"/>
  <c r="D1155" i="18"/>
  <c r="B1155" i="18"/>
  <c r="H1142" i="18"/>
  <c r="G1142" i="18"/>
  <c r="D1142" i="18"/>
  <c r="B1142" i="18"/>
  <c r="H1135" i="18"/>
  <c r="G1135" i="18"/>
  <c r="D1135" i="18"/>
  <c r="B1135" i="18"/>
  <c r="H1128" i="18"/>
  <c r="G1128" i="18"/>
  <c r="D1128" i="18"/>
  <c r="B1128" i="18"/>
  <c r="H1121" i="18"/>
  <c r="G1121" i="18"/>
  <c r="D1121" i="18"/>
  <c r="B1121" i="18"/>
  <c r="H1114" i="18"/>
  <c r="G1114" i="18"/>
  <c r="D1114" i="18"/>
  <c r="B1114" i="18"/>
  <c r="H1102" i="18"/>
  <c r="G1102" i="18"/>
  <c r="D1102" i="18"/>
  <c r="B1102" i="18"/>
  <c r="H1092" i="18"/>
  <c r="G1092" i="18"/>
  <c r="D1092" i="18"/>
  <c r="B1092" i="18"/>
  <c r="H1084" i="18"/>
  <c r="G1084" i="18"/>
  <c r="D1084" i="18"/>
  <c r="B1084" i="18"/>
  <c r="H1073" i="18"/>
  <c r="G1073" i="18"/>
  <c r="D1073" i="18"/>
  <c r="B1073" i="18"/>
  <c r="H1064" i="18"/>
  <c r="G1064" i="18"/>
  <c r="D1064" i="18"/>
  <c r="B1064" i="18"/>
  <c r="H1054" i="18"/>
  <c r="G1054" i="18"/>
  <c r="D1054" i="18"/>
  <c r="B1054" i="18"/>
  <c r="H1044" i="18"/>
  <c r="G1044" i="18"/>
  <c r="D1044" i="18"/>
  <c r="B1044" i="18"/>
  <c r="H1035" i="18"/>
  <c r="G1035" i="18"/>
  <c r="D1035" i="18"/>
  <c r="B1035" i="18"/>
  <c r="H1027" i="18"/>
  <c r="G1027" i="18"/>
  <c r="D1027" i="18"/>
  <c r="B1027" i="18"/>
  <c r="H1018" i="18"/>
  <c r="G1018" i="18"/>
  <c r="D1018" i="18"/>
  <c r="B1018" i="18"/>
  <c r="H1011" i="18"/>
  <c r="G1011" i="18"/>
  <c r="D1011" i="18"/>
  <c r="B1011" i="18"/>
  <c r="H1004" i="18"/>
  <c r="G1004" i="18"/>
  <c r="D1004" i="18"/>
  <c r="B1004" i="18"/>
  <c r="H997" i="18"/>
  <c r="G997" i="18"/>
  <c r="D997" i="18"/>
  <c r="B997" i="18"/>
  <c r="H990" i="18"/>
  <c r="G990" i="18"/>
  <c r="D990" i="18"/>
  <c r="B990" i="18"/>
  <c r="H982" i="18"/>
  <c r="G982" i="18"/>
  <c r="D982" i="18"/>
  <c r="B982" i="18"/>
  <c r="H973" i="18"/>
  <c r="G973" i="18"/>
  <c r="D973" i="18"/>
  <c r="B973" i="18"/>
  <c r="H964" i="18"/>
  <c r="G964" i="18"/>
  <c r="D964" i="18"/>
  <c r="B964" i="18"/>
  <c r="H955" i="18"/>
  <c r="G955" i="18"/>
  <c r="D955" i="18"/>
  <c r="B955" i="18"/>
  <c r="H946" i="18"/>
  <c r="G946" i="18"/>
  <c r="D946" i="18"/>
  <c r="B946" i="18"/>
  <c r="H939" i="18"/>
  <c r="G939" i="18"/>
  <c r="D939" i="18"/>
  <c r="B939" i="18"/>
  <c r="H932" i="18"/>
  <c r="G932" i="18"/>
  <c r="D932" i="18"/>
  <c r="B932" i="18"/>
  <c r="H923" i="18"/>
  <c r="G923" i="18"/>
  <c r="D923" i="18"/>
  <c r="B923" i="18"/>
  <c r="H914" i="18"/>
  <c r="G914" i="18"/>
  <c r="D914" i="18"/>
  <c r="B914" i="18"/>
  <c r="H905" i="18"/>
  <c r="G905" i="18"/>
  <c r="D905" i="18"/>
  <c r="B905" i="18"/>
  <c r="H897" i="18"/>
  <c r="G897" i="18"/>
  <c r="D897" i="18"/>
  <c r="B897" i="18"/>
  <c r="H890" i="18"/>
  <c r="G890" i="18"/>
  <c r="D890" i="18"/>
  <c r="B890" i="18"/>
  <c r="H883" i="18"/>
  <c r="G883" i="18"/>
  <c r="D883" i="18"/>
  <c r="B883" i="18"/>
  <c r="H876" i="18"/>
  <c r="G876" i="18"/>
  <c r="D876" i="18"/>
  <c r="B876" i="18"/>
  <c r="H869" i="18"/>
  <c r="G869" i="18"/>
  <c r="D869" i="18"/>
  <c r="B869" i="18"/>
  <c r="H860" i="18"/>
  <c r="G860" i="18"/>
  <c r="D860" i="18"/>
  <c r="B860" i="18"/>
  <c r="H851" i="18"/>
  <c r="G851" i="18"/>
  <c r="D851" i="18"/>
  <c r="B851" i="18"/>
  <c r="H843" i="18"/>
  <c r="G843" i="18"/>
  <c r="D843" i="18"/>
  <c r="B843" i="18"/>
  <c r="H835" i="18"/>
  <c r="G835" i="18"/>
  <c r="D835" i="18"/>
  <c r="B835" i="18"/>
  <c r="H827" i="18"/>
  <c r="G827" i="18"/>
  <c r="D827" i="18"/>
  <c r="B827" i="18"/>
  <c r="H826" i="18"/>
  <c r="G826" i="18"/>
  <c r="D826" i="18"/>
  <c r="B826" i="18"/>
  <c r="H812" i="18"/>
  <c r="G812" i="18"/>
  <c r="D812" i="18"/>
  <c r="B812" i="18"/>
  <c r="H797" i="18"/>
  <c r="G797" i="18"/>
  <c r="D797" i="18"/>
  <c r="B797" i="18"/>
  <c r="H790" i="18"/>
  <c r="G790" i="18"/>
  <c r="D790" i="18"/>
  <c r="B790" i="18"/>
  <c r="H783" i="18"/>
  <c r="G783" i="18"/>
  <c r="D783" i="18"/>
  <c r="B783" i="18"/>
  <c r="H776" i="18"/>
  <c r="G776" i="18"/>
  <c r="D776" i="18"/>
  <c r="B776" i="18"/>
  <c r="H769" i="18"/>
  <c r="G769" i="18"/>
  <c r="D769" i="18"/>
  <c r="B769" i="18"/>
  <c r="H759" i="18"/>
  <c r="G759" i="18"/>
  <c r="D759" i="18"/>
  <c r="B759" i="18"/>
  <c r="H749" i="18"/>
  <c r="G749" i="18"/>
  <c r="D749" i="18"/>
  <c r="B749" i="18"/>
  <c r="H741" i="18"/>
  <c r="G741" i="18"/>
  <c r="D741" i="18"/>
  <c r="B741" i="18"/>
  <c r="H732" i="18"/>
  <c r="G732" i="18"/>
  <c r="D732" i="18"/>
  <c r="B732" i="18"/>
  <c r="H723" i="18"/>
  <c r="G723" i="18"/>
  <c r="D723" i="18"/>
  <c r="B723" i="18"/>
  <c r="H714" i="18"/>
  <c r="G714" i="18"/>
  <c r="D714" i="18"/>
  <c r="B714" i="18"/>
  <c r="H704" i="18"/>
  <c r="G704" i="18"/>
  <c r="D704" i="18"/>
  <c r="B704" i="18"/>
  <c r="H698" i="18"/>
  <c r="G698" i="18"/>
  <c r="D698" i="18"/>
  <c r="B698" i="18"/>
  <c r="H689" i="18"/>
  <c r="G689" i="18"/>
  <c r="D689" i="18"/>
  <c r="B689" i="18"/>
  <c r="H680" i="18"/>
  <c r="G680" i="18"/>
  <c r="D680" i="18"/>
  <c r="B680" i="18"/>
  <c r="H669" i="18"/>
  <c r="G669" i="18"/>
  <c r="D669" i="18"/>
  <c r="B669" i="18"/>
  <c r="H662" i="18"/>
  <c r="G662" i="18"/>
  <c r="D662" i="18"/>
  <c r="B662" i="18"/>
  <c r="H655" i="18"/>
  <c r="G655" i="18"/>
  <c r="D655" i="18"/>
  <c r="B655" i="18"/>
  <c r="H648" i="18"/>
  <c r="G648" i="18"/>
  <c r="D648" i="18"/>
  <c r="B648" i="18"/>
  <c r="H644" i="18"/>
  <c r="G644" i="18"/>
  <c r="D644" i="18"/>
  <c r="B644" i="18"/>
  <c r="H634" i="18"/>
  <c r="G634" i="18"/>
  <c r="D634" i="18"/>
  <c r="B634" i="18"/>
  <c r="H626" i="18"/>
  <c r="G626" i="18"/>
  <c r="D626" i="18"/>
  <c r="B626" i="18"/>
  <c r="H617" i="18"/>
  <c r="G617" i="18"/>
  <c r="D617" i="18"/>
  <c r="B617" i="18"/>
  <c r="H610" i="18"/>
  <c r="G610" i="18"/>
  <c r="D610" i="18"/>
  <c r="B610" i="18"/>
  <c r="H603" i="18"/>
  <c r="G603" i="18"/>
  <c r="D603" i="18"/>
  <c r="B603" i="18"/>
  <c r="H595" i="18"/>
  <c r="G595" i="18"/>
  <c r="D595" i="18"/>
  <c r="B595" i="18"/>
  <c r="H585" i="18"/>
  <c r="G585" i="18"/>
  <c r="D585" i="18"/>
  <c r="B585" i="18"/>
  <c r="H578" i="18"/>
  <c r="G578" i="18"/>
  <c r="D578" i="18"/>
  <c r="B578" i="18"/>
  <c r="H570" i="18"/>
  <c r="G570" i="18"/>
  <c r="D570" i="18"/>
  <c r="B570" i="18"/>
  <c r="H560" i="18"/>
  <c r="G560" i="18"/>
  <c r="D560" i="18"/>
  <c r="B560" i="18"/>
  <c r="H553" i="18"/>
  <c r="G553" i="18"/>
  <c r="D553" i="18"/>
  <c r="B553" i="18"/>
  <c r="H546" i="18"/>
  <c r="G546" i="18"/>
  <c r="D546" i="18"/>
  <c r="B546" i="18"/>
  <c r="H539" i="18"/>
  <c r="G539" i="18"/>
  <c r="D539" i="18"/>
  <c r="B539" i="18"/>
  <c r="H533" i="18"/>
  <c r="G533" i="18"/>
  <c r="D533" i="18"/>
  <c r="B533" i="18"/>
  <c r="H524" i="18"/>
  <c r="G524" i="18"/>
  <c r="D524" i="18"/>
  <c r="B524" i="18"/>
  <c r="H516" i="18"/>
  <c r="G516" i="18"/>
  <c r="D516" i="18"/>
  <c r="B516" i="18"/>
  <c r="H506" i="18"/>
  <c r="G506" i="18"/>
  <c r="D506" i="18"/>
  <c r="B506" i="18"/>
  <c r="H497" i="18"/>
  <c r="G497" i="18"/>
  <c r="D497" i="18"/>
  <c r="B497" i="18"/>
  <c r="H489" i="18"/>
  <c r="G489" i="18"/>
  <c r="D489" i="18"/>
  <c r="B489" i="18"/>
  <c r="H481" i="18"/>
  <c r="G481" i="18"/>
  <c r="D481" i="18"/>
  <c r="B481" i="18"/>
  <c r="H473" i="18"/>
  <c r="G473" i="18"/>
  <c r="D473" i="18"/>
  <c r="B473" i="18"/>
  <c r="H465" i="18"/>
  <c r="G465" i="18"/>
  <c r="D465" i="18"/>
  <c r="B465" i="18"/>
  <c r="H457" i="18"/>
  <c r="G457" i="18"/>
  <c r="D457" i="18"/>
  <c r="B457" i="18"/>
  <c r="H447" i="18"/>
  <c r="G447" i="18"/>
  <c r="D447" i="18"/>
  <c r="B447" i="18"/>
  <c r="H440" i="18"/>
  <c r="G440" i="18"/>
  <c r="D440" i="18"/>
  <c r="B440" i="18"/>
  <c r="H433" i="18"/>
  <c r="G433" i="18"/>
  <c r="D433" i="18"/>
  <c r="B433" i="18"/>
  <c r="H426" i="18"/>
  <c r="G426" i="18"/>
  <c r="D426" i="18"/>
  <c r="B426" i="18"/>
  <c r="H417" i="18"/>
  <c r="G417" i="18"/>
  <c r="D417" i="18"/>
  <c r="B417" i="18"/>
  <c r="H415" i="18"/>
  <c r="G415" i="18"/>
  <c r="D415" i="18"/>
  <c r="B415" i="18"/>
  <c r="H408" i="18"/>
  <c r="G408" i="18"/>
  <c r="D408" i="18"/>
  <c r="B408" i="18"/>
  <c r="H400" i="18"/>
  <c r="G400" i="18"/>
  <c r="D400" i="18"/>
  <c r="B400" i="18"/>
  <c r="H393" i="18"/>
  <c r="G393" i="18"/>
  <c r="D393" i="18"/>
  <c r="B393" i="18"/>
  <c r="H386" i="18"/>
  <c r="G386" i="18"/>
  <c r="D386" i="18"/>
  <c r="B386" i="18"/>
  <c r="H379" i="18"/>
  <c r="G379" i="18"/>
  <c r="D379" i="18"/>
  <c r="B379" i="18"/>
  <c r="H372" i="18"/>
  <c r="G372" i="18"/>
  <c r="D372" i="18"/>
  <c r="B372" i="18"/>
  <c r="H365" i="18"/>
  <c r="G365" i="18"/>
  <c r="D365" i="18"/>
  <c r="B365" i="18"/>
  <c r="H358" i="18"/>
  <c r="G358" i="18"/>
  <c r="D358" i="18"/>
  <c r="B358" i="18"/>
  <c r="H347" i="18"/>
  <c r="G347" i="18"/>
  <c r="D347" i="18"/>
  <c r="B347" i="18"/>
  <c r="H340" i="18"/>
  <c r="G340" i="18"/>
  <c r="D340" i="18"/>
  <c r="B340" i="18"/>
  <c r="H333" i="18"/>
  <c r="G333" i="18"/>
  <c r="D333" i="18"/>
  <c r="B333" i="18"/>
  <c r="H326" i="18"/>
  <c r="G326" i="18"/>
  <c r="D326" i="18"/>
  <c r="B326" i="18"/>
  <c r="H321" i="18"/>
  <c r="G321" i="18"/>
  <c r="D321" i="18"/>
  <c r="B321" i="18"/>
  <c r="H312" i="18"/>
  <c r="G312" i="18"/>
  <c r="D312" i="18"/>
  <c r="B312" i="18"/>
  <c r="H304" i="18"/>
  <c r="G304" i="18"/>
  <c r="D304" i="18"/>
  <c r="B304" i="18"/>
  <c r="H296" i="18"/>
  <c r="G296" i="18"/>
  <c r="D296" i="18"/>
  <c r="B296" i="18"/>
  <c r="H288" i="18"/>
  <c r="G288" i="18"/>
  <c r="D288" i="18"/>
  <c r="B288" i="18"/>
  <c r="H280" i="18"/>
  <c r="G280" i="18"/>
  <c r="D280" i="18"/>
  <c r="B280" i="18"/>
  <c r="H272" i="18"/>
  <c r="G272" i="18"/>
  <c r="D272" i="18"/>
  <c r="B272" i="18"/>
  <c r="H264" i="18"/>
  <c r="G264" i="18"/>
  <c r="D264" i="18"/>
  <c r="B264" i="18"/>
  <c r="H256" i="18"/>
  <c r="G256" i="18"/>
  <c r="D256" i="18"/>
  <c r="B256" i="18"/>
  <c r="H248" i="18"/>
  <c r="G248" i="18"/>
  <c r="D248" i="18"/>
  <c r="B248" i="18"/>
  <c r="H238" i="18"/>
  <c r="G238" i="18"/>
  <c r="D238" i="18"/>
  <c r="B238" i="18"/>
  <c r="H231" i="18"/>
  <c r="G231" i="18"/>
  <c r="D231" i="18"/>
  <c r="B231" i="18"/>
  <c r="H224" i="18"/>
  <c r="G224" i="18"/>
  <c r="D224" i="18"/>
  <c r="B224" i="18"/>
  <c r="H217" i="18"/>
  <c r="G217" i="18"/>
  <c r="D217" i="18"/>
  <c r="B217" i="18"/>
  <c r="H214" i="18"/>
  <c r="G214" i="18"/>
  <c r="D214" i="18"/>
  <c r="B214" i="18"/>
  <c r="H207" i="18"/>
  <c r="G207" i="18"/>
  <c r="D207" i="18"/>
  <c r="B207" i="18"/>
  <c r="H200" i="18"/>
  <c r="G200" i="18"/>
  <c r="D200" i="18"/>
  <c r="B200" i="18"/>
  <c r="H193" i="18"/>
  <c r="G193" i="18"/>
  <c r="D193" i="18"/>
  <c r="B193" i="18"/>
  <c r="H184" i="18"/>
  <c r="G184" i="18"/>
  <c r="D184" i="18"/>
  <c r="B184" i="18"/>
  <c r="H177" i="18"/>
  <c r="G177" i="18"/>
  <c r="D177" i="18"/>
  <c r="B177" i="18"/>
  <c r="H171" i="18"/>
  <c r="G171" i="18"/>
  <c r="D171" i="18"/>
  <c r="B171" i="18"/>
  <c r="H164" i="18"/>
  <c r="G164" i="18"/>
  <c r="D164" i="18"/>
  <c r="B164" i="18"/>
  <c r="H157" i="18"/>
  <c r="G157" i="18"/>
  <c r="D157" i="18"/>
  <c r="B157" i="18"/>
  <c r="H149" i="18"/>
  <c r="G149" i="18"/>
  <c r="D149" i="18"/>
  <c r="B149" i="18"/>
  <c r="H138" i="18"/>
  <c r="G138" i="18"/>
  <c r="D138" i="18"/>
  <c r="B138" i="18"/>
  <c r="H131" i="18"/>
  <c r="G131" i="18"/>
  <c r="D131" i="18"/>
  <c r="B131" i="18"/>
  <c r="H124" i="18"/>
  <c r="G124" i="18"/>
  <c r="D124" i="18"/>
  <c r="B124" i="18"/>
  <c r="H117" i="18"/>
  <c r="G117" i="18"/>
  <c r="D117" i="18"/>
  <c r="B117" i="18"/>
  <c r="H114" i="18"/>
  <c r="G114" i="18"/>
  <c r="D114" i="18"/>
  <c r="B114" i="18"/>
  <c r="H106" i="18"/>
  <c r="G106" i="18"/>
  <c r="D106" i="18"/>
  <c r="B106" i="18"/>
  <c r="H99" i="18"/>
  <c r="G99" i="18"/>
  <c r="D99" i="18"/>
  <c r="B99" i="18"/>
  <c r="H92" i="18"/>
  <c r="G92" i="18"/>
  <c r="D92" i="18"/>
  <c r="B92" i="18"/>
  <c r="H85" i="18"/>
  <c r="G85" i="18"/>
  <c r="D85" i="18"/>
  <c r="B85" i="18"/>
  <c r="H78" i="18"/>
  <c r="G78" i="18"/>
  <c r="D78" i="18"/>
  <c r="B78" i="18"/>
  <c r="H71" i="18"/>
  <c r="G71" i="18"/>
  <c r="D71" i="18"/>
  <c r="B71" i="18"/>
  <c r="H64" i="18"/>
  <c r="G64" i="18"/>
  <c r="D64" i="18"/>
  <c r="B64" i="18"/>
  <c r="H57" i="18"/>
  <c r="G57" i="18"/>
  <c r="D57" i="18"/>
  <c r="B57" i="18"/>
  <c r="H50" i="18"/>
  <c r="G50" i="18"/>
  <c r="D50" i="18"/>
  <c r="B50" i="18"/>
  <c r="H39" i="18"/>
  <c r="G39" i="18"/>
  <c r="D39" i="18"/>
  <c r="B39" i="18"/>
  <c r="H32" i="18"/>
  <c r="G32" i="18"/>
  <c r="D32" i="18"/>
  <c r="B32" i="18"/>
  <c r="H25" i="18"/>
  <c r="G25" i="18"/>
  <c r="D25" i="18"/>
  <c r="B25" i="18"/>
  <c r="H18" i="18"/>
  <c r="G18" i="18"/>
  <c r="D18" i="18"/>
  <c r="B18" i="18"/>
  <c r="H11" i="18"/>
  <c r="G11" i="18"/>
  <c r="D11" i="18"/>
  <c r="B11" i="18"/>
  <c r="H4" i="18"/>
  <c r="G4" i="18"/>
  <c r="D4" i="18"/>
  <c r="B4" i="18"/>
  <c r="H5880" i="18"/>
  <c r="G5880" i="18"/>
  <c r="D5880" i="18"/>
  <c r="B5880" i="18"/>
  <c r="H5873" i="18"/>
  <c r="G5873" i="18"/>
  <c r="D5873" i="18"/>
  <c r="B5873" i="18"/>
  <c r="H5866" i="18"/>
  <c r="G5866" i="18"/>
  <c r="D5866" i="18"/>
  <c r="B5866" i="18"/>
  <c r="H5859" i="18"/>
  <c r="G5859" i="18"/>
  <c r="D5859" i="18"/>
  <c r="B5859" i="18"/>
  <c r="H5852" i="18"/>
  <c r="G5852" i="18"/>
  <c r="D5852" i="18"/>
  <c r="B5852" i="18"/>
  <c r="H5845" i="18"/>
  <c r="G5845" i="18"/>
  <c r="D5845" i="18"/>
  <c r="B5845" i="18"/>
  <c r="H5838" i="18"/>
  <c r="G5838" i="18"/>
  <c r="D5838" i="18"/>
  <c r="B5838" i="18"/>
  <c r="H5831" i="18"/>
  <c r="G5831" i="18"/>
  <c r="D5831" i="18"/>
  <c r="B5831" i="18"/>
  <c r="H5824" i="18"/>
  <c r="G5824" i="18"/>
  <c r="D5824" i="18"/>
  <c r="B5824" i="18"/>
  <c r="H5817" i="18"/>
  <c r="G5817" i="18"/>
  <c r="D5817" i="18"/>
  <c r="B5817" i="18"/>
  <c r="H5810" i="18"/>
  <c r="G5810" i="18"/>
  <c r="D5810" i="18"/>
  <c r="B5810" i="18"/>
  <c r="H5803" i="18"/>
  <c r="G5803" i="18"/>
  <c r="D5803" i="18"/>
  <c r="B5803" i="18"/>
  <c r="H5796" i="18"/>
  <c r="G5796" i="18"/>
  <c r="D5796" i="18"/>
  <c r="B5796" i="18"/>
  <c r="H5789" i="18"/>
  <c r="G5789" i="18"/>
  <c r="D5789" i="18"/>
  <c r="B5789" i="18"/>
  <c r="H5782" i="18"/>
  <c r="G5782" i="18"/>
  <c r="D5782" i="18"/>
  <c r="B5782" i="18"/>
  <c r="H5775" i="18"/>
  <c r="G5775" i="18"/>
  <c r="D5775" i="18"/>
  <c r="B5775" i="18"/>
  <c r="H5768" i="18"/>
  <c r="G5768" i="18"/>
  <c r="D5768" i="18"/>
  <c r="B5768" i="18"/>
  <c r="H5761" i="18"/>
  <c r="G5761" i="18"/>
  <c r="D5761" i="18"/>
  <c r="B5761" i="18"/>
  <c r="H5754" i="18"/>
  <c r="G5754" i="18"/>
  <c r="D5754" i="18"/>
  <c r="B5754" i="18"/>
  <c r="H5747" i="18"/>
  <c r="G5747" i="18"/>
  <c r="D5747" i="18"/>
  <c r="B5747" i="18"/>
  <c r="H5740" i="18"/>
  <c r="G5740" i="18"/>
  <c r="D5740" i="18"/>
  <c r="B5740" i="18"/>
  <c r="H5732" i="18"/>
  <c r="G5732" i="18"/>
  <c r="D5732" i="18"/>
  <c r="B5732" i="18"/>
  <c r="H5725" i="18"/>
  <c r="G5725" i="18"/>
  <c r="D5725" i="18"/>
  <c r="B5725" i="18"/>
  <c r="H5718" i="18"/>
  <c r="G5718" i="18"/>
  <c r="D5718" i="18"/>
  <c r="B5718" i="18"/>
  <c r="H5711" i="18"/>
  <c r="G5711" i="18"/>
  <c r="D5711" i="18"/>
  <c r="B5711" i="18"/>
  <c r="H5704" i="18"/>
  <c r="G5704" i="18"/>
  <c r="D5704" i="18"/>
  <c r="B5704" i="18"/>
  <c r="H5697" i="18"/>
  <c r="G5697" i="18"/>
  <c r="D5697" i="18"/>
  <c r="B5697" i="18"/>
  <c r="H5690" i="18"/>
  <c r="G5690" i="18"/>
  <c r="D5690" i="18"/>
  <c r="B5690" i="18"/>
  <c r="H5683" i="18"/>
  <c r="G5683" i="18"/>
  <c r="D5683" i="18"/>
  <c r="B5683" i="18"/>
  <c r="H5676" i="18"/>
  <c r="G5676" i="18"/>
  <c r="D5676" i="18"/>
  <c r="B5676" i="18"/>
  <c r="H5669" i="18"/>
  <c r="G5669" i="18"/>
  <c r="D5669" i="18"/>
  <c r="B5669" i="18"/>
  <c r="H5662" i="18"/>
  <c r="G5662" i="18"/>
  <c r="D5662" i="18"/>
  <c r="B5662" i="18"/>
  <c r="H5655" i="18"/>
  <c r="G5655" i="18"/>
  <c r="D5655" i="18"/>
  <c r="B5655" i="18"/>
  <c r="H5648" i="18"/>
  <c r="G5648" i="18"/>
  <c r="D5648" i="18"/>
  <c r="B5648" i="18"/>
  <c r="H5641" i="18"/>
  <c r="G5641" i="18"/>
  <c r="D5641" i="18"/>
  <c r="B5641" i="18"/>
  <c r="H5634" i="18"/>
  <c r="G5634" i="18"/>
  <c r="D5634" i="18"/>
  <c r="B5634" i="18"/>
  <c r="H5627" i="18"/>
  <c r="G5627" i="18"/>
  <c r="D5627" i="18"/>
  <c r="B5627" i="18"/>
  <c r="H5620" i="18"/>
  <c r="G5620" i="18"/>
  <c r="D5620" i="18"/>
  <c r="B5620" i="18"/>
  <c r="H5612" i="18"/>
  <c r="G5612" i="18"/>
  <c r="D5612" i="18"/>
  <c r="B5612" i="18"/>
  <c r="H5605" i="18"/>
  <c r="G5605" i="18"/>
  <c r="D5605" i="18"/>
  <c r="B5605" i="18"/>
  <c r="H5598" i="18"/>
  <c r="G5598" i="18"/>
  <c r="D5598" i="18"/>
  <c r="B5598" i="18"/>
  <c r="H5591" i="18"/>
  <c r="G5591" i="18"/>
  <c r="D5591" i="18"/>
  <c r="B5591" i="18"/>
  <c r="H5584" i="18"/>
  <c r="G5584" i="18"/>
  <c r="D5584" i="18"/>
  <c r="B5584" i="18"/>
  <c r="H5577" i="18"/>
  <c r="G5577" i="18"/>
  <c r="D5577" i="18"/>
  <c r="B5577" i="18"/>
  <c r="H5570" i="18"/>
  <c r="G5570" i="18"/>
  <c r="D5570" i="18"/>
  <c r="B5570" i="18"/>
  <c r="H5563" i="18"/>
  <c r="G5563" i="18"/>
  <c r="D5563" i="18"/>
  <c r="B5563" i="18"/>
  <c r="H5556" i="18"/>
  <c r="G5556" i="18"/>
  <c r="D5556" i="18"/>
  <c r="B5556" i="18"/>
  <c r="H5549" i="18"/>
  <c r="G5549" i="18"/>
  <c r="D5549" i="18"/>
  <c r="B5549" i="18"/>
  <c r="H5542" i="18"/>
  <c r="G5542" i="18"/>
  <c r="D5542" i="18"/>
  <c r="B5542" i="18"/>
  <c r="H5535" i="18"/>
  <c r="G5535" i="18"/>
  <c r="D5535" i="18"/>
  <c r="B5535" i="18"/>
  <c r="H5528" i="18"/>
  <c r="G5528" i="18"/>
  <c r="D5528" i="18"/>
  <c r="B5528" i="18"/>
  <c r="H5521" i="18"/>
  <c r="G5521" i="18"/>
  <c r="D5521" i="18"/>
  <c r="B5521" i="18"/>
  <c r="H5514" i="18"/>
  <c r="G5514" i="18"/>
  <c r="D5514" i="18"/>
  <c r="B5514" i="18"/>
  <c r="H5507" i="18"/>
  <c r="G5507" i="18"/>
  <c r="D5507" i="18"/>
  <c r="B5507" i="18"/>
  <c r="H5500" i="18"/>
  <c r="G5500" i="18"/>
  <c r="D5500" i="18"/>
  <c r="B5500" i="18"/>
  <c r="H5493" i="18"/>
  <c r="G5493" i="18"/>
  <c r="D5493" i="18"/>
  <c r="B5493" i="18"/>
  <c r="H5486" i="18"/>
  <c r="G5486" i="18"/>
  <c r="D5486" i="18"/>
  <c r="B5486" i="18"/>
  <c r="H5479" i="18"/>
  <c r="G5479" i="18"/>
  <c r="D5479" i="18"/>
  <c r="B5479" i="18"/>
  <c r="H5472" i="18"/>
  <c r="G5472" i="18"/>
  <c r="D5472" i="18"/>
  <c r="B5472" i="18"/>
  <c r="H5465" i="18"/>
  <c r="G5465" i="18"/>
  <c r="D5465" i="18"/>
  <c r="B5465" i="18"/>
  <c r="H5458" i="18"/>
  <c r="G5458" i="18"/>
  <c r="D5458" i="18"/>
  <c r="B5458" i="18"/>
  <c r="H5451" i="18"/>
  <c r="G5451" i="18"/>
  <c r="D5451" i="18"/>
  <c r="B5451" i="18"/>
  <c r="H5444" i="18"/>
  <c r="G5444" i="18"/>
  <c r="D5444" i="18"/>
  <c r="B5444" i="18"/>
  <c r="H5437" i="18"/>
  <c r="G5437" i="18"/>
  <c r="D5437" i="18"/>
  <c r="B5437" i="18"/>
  <c r="H5430" i="18"/>
  <c r="G5430" i="18"/>
  <c r="D5430" i="18"/>
  <c r="B5430" i="18"/>
  <c r="H5423" i="18"/>
  <c r="G5423" i="18"/>
  <c r="D5423" i="18"/>
  <c r="B5423" i="18"/>
  <c r="H5416" i="18"/>
  <c r="G5416" i="18"/>
  <c r="D5416" i="18"/>
  <c r="B5416" i="18"/>
  <c r="H5409" i="18"/>
  <c r="G5409" i="18"/>
  <c r="D5409" i="18"/>
  <c r="B5409" i="18"/>
  <c r="H5402" i="18"/>
  <c r="G5402" i="18"/>
  <c r="D5402" i="18"/>
  <c r="B5402" i="18"/>
  <c r="H5394" i="18"/>
  <c r="G5394" i="18"/>
  <c r="D5394" i="18"/>
  <c r="B5394" i="18"/>
  <c r="H5387" i="18"/>
  <c r="G5387" i="18"/>
  <c r="D5387" i="18"/>
  <c r="B5387" i="18"/>
  <c r="H5380" i="18"/>
  <c r="G5380" i="18"/>
  <c r="D5380" i="18"/>
  <c r="B5380" i="18"/>
  <c r="H5373" i="18"/>
  <c r="G5373" i="18"/>
  <c r="D5373" i="18"/>
  <c r="B5373" i="18"/>
  <c r="H5366" i="18"/>
  <c r="G5366" i="18"/>
  <c r="D5366" i="18"/>
  <c r="B5366" i="18"/>
  <c r="H5359" i="18"/>
  <c r="G5359" i="18"/>
  <c r="D5359" i="18"/>
  <c r="B5359" i="18"/>
  <c r="H5351" i="18"/>
  <c r="G5351" i="18"/>
  <c r="D5351" i="18"/>
  <c r="B5351" i="18"/>
  <c r="H5344" i="18"/>
  <c r="G5344" i="18"/>
  <c r="D5344" i="18"/>
  <c r="B5344" i="18"/>
  <c r="H5337" i="18"/>
  <c r="G5337" i="18"/>
  <c r="D5337" i="18"/>
  <c r="B5337" i="18"/>
  <c r="H5330" i="18"/>
  <c r="G5330" i="18"/>
  <c r="D5330" i="18"/>
  <c r="B5330" i="18"/>
  <c r="H5323" i="18"/>
  <c r="G5323" i="18"/>
  <c r="D5323" i="18"/>
  <c r="B5323" i="18"/>
  <c r="H5316" i="18"/>
  <c r="G5316" i="18"/>
  <c r="D5316" i="18"/>
  <c r="B5316" i="18"/>
  <c r="H5309" i="18"/>
  <c r="G5309" i="18"/>
  <c r="D5309" i="18"/>
  <c r="B5309" i="18"/>
  <c r="H5302" i="18"/>
  <c r="G5302" i="18"/>
  <c r="D5302" i="18"/>
  <c r="B5302" i="18"/>
  <c r="H5295" i="18"/>
  <c r="G5295" i="18"/>
  <c r="D5295" i="18"/>
  <c r="B5295" i="18"/>
  <c r="H5286" i="18"/>
  <c r="G5286" i="18"/>
  <c r="D5286" i="18"/>
  <c r="B5286" i="18"/>
  <c r="H5276" i="18"/>
  <c r="G5276" i="18"/>
  <c r="D5276" i="18"/>
  <c r="B5276" i="18"/>
  <c r="H5268" i="18"/>
  <c r="G5268" i="18"/>
  <c r="D5268" i="18"/>
  <c r="B5268" i="18"/>
  <c r="H5258" i="18"/>
  <c r="G5258" i="18"/>
  <c r="D5258" i="18"/>
  <c r="B5258" i="18"/>
  <c r="H5250" i="18"/>
  <c r="G5250" i="18"/>
  <c r="D5250" i="18"/>
  <c r="B5250" i="18"/>
  <c r="H5242" i="18"/>
  <c r="G5242" i="18"/>
  <c r="D5242" i="18"/>
  <c r="B5242" i="18"/>
  <c r="H5234" i="18"/>
  <c r="G5234" i="18"/>
  <c r="D5234" i="18"/>
  <c r="B5234" i="18"/>
  <c r="H5226" i="18"/>
  <c r="G5226" i="18"/>
  <c r="D5226" i="18"/>
  <c r="B5226" i="18"/>
  <c r="H5217" i="18"/>
  <c r="G5217" i="18"/>
  <c r="D5217" i="18"/>
  <c r="B5217" i="18"/>
  <c r="H5209" i="18"/>
  <c r="G5209" i="18"/>
  <c r="D5209" i="18"/>
  <c r="B5209" i="18"/>
  <c r="H5202" i="18"/>
  <c r="G5202" i="18"/>
  <c r="D5202" i="18"/>
  <c r="B5202" i="18"/>
  <c r="H5195" i="18"/>
  <c r="G5195" i="18"/>
  <c r="D5195" i="18"/>
  <c r="B5195" i="18"/>
  <c r="H5188" i="18"/>
  <c r="G5188" i="18"/>
  <c r="D5188" i="18"/>
  <c r="B5188" i="18"/>
  <c r="H5181" i="18"/>
  <c r="G5181" i="18"/>
  <c r="D5181" i="18"/>
  <c r="B5181" i="18"/>
  <c r="H5173" i="18"/>
  <c r="G5173" i="18"/>
  <c r="D5173" i="18"/>
  <c r="B5173" i="18"/>
  <c r="H5165" i="18"/>
  <c r="G5165" i="18"/>
  <c r="D5165" i="18"/>
  <c r="B5165" i="18"/>
  <c r="H5157" i="18"/>
  <c r="G5157" i="18"/>
  <c r="D5157" i="18"/>
  <c r="B5157" i="18"/>
  <c r="H5149" i="18"/>
  <c r="G5149" i="18"/>
  <c r="D5149" i="18"/>
  <c r="B5149" i="18"/>
  <c r="H5140" i="18"/>
  <c r="G5140" i="18"/>
  <c r="D5140" i="18"/>
  <c r="B5140" i="18"/>
  <c r="H5132" i="18"/>
  <c r="G5132" i="18"/>
  <c r="D5132" i="18"/>
  <c r="B5132" i="18"/>
  <c r="H5124" i="18"/>
  <c r="G5124" i="18"/>
  <c r="D5124" i="18"/>
  <c r="B5124" i="18"/>
  <c r="H5116" i="18"/>
  <c r="G5116" i="18"/>
  <c r="D5116" i="18"/>
  <c r="B5116" i="18"/>
  <c r="H5107" i="18"/>
  <c r="G5107" i="18"/>
  <c r="D5107" i="18"/>
  <c r="B5107" i="18"/>
  <c r="H5099" i="18"/>
  <c r="G5099" i="18"/>
  <c r="D5099" i="18"/>
  <c r="B5099" i="18"/>
  <c r="H5092" i="18"/>
  <c r="G5092" i="18"/>
  <c r="D5092" i="18"/>
  <c r="B5092" i="18"/>
  <c r="H5085" i="18"/>
  <c r="G5085" i="18"/>
  <c r="D5085" i="18"/>
  <c r="B5085" i="18"/>
  <c r="H5078" i="18"/>
  <c r="G5078" i="18"/>
  <c r="D5078" i="18"/>
  <c r="B5078" i="18"/>
  <c r="H5071" i="18"/>
  <c r="G5071" i="18"/>
  <c r="D5071" i="18"/>
  <c r="B5071" i="18"/>
  <c r="H5063" i="18"/>
  <c r="G5063" i="18"/>
  <c r="D5063" i="18"/>
  <c r="B5063" i="18"/>
  <c r="H5055" i="18"/>
  <c r="G5055" i="18"/>
  <c r="D5055" i="18"/>
  <c r="B5055" i="18"/>
  <c r="H5047" i="18"/>
  <c r="G5047" i="18"/>
  <c r="D5047" i="18"/>
  <c r="B5047" i="18"/>
  <c r="H5039" i="18"/>
  <c r="G5039" i="18"/>
  <c r="D5039" i="18"/>
  <c r="B5039" i="18"/>
  <c r="H5031" i="18"/>
  <c r="G5031" i="18"/>
  <c r="D5031" i="18"/>
  <c r="B5031" i="18"/>
  <c r="H5022" i="18"/>
  <c r="G5022" i="18"/>
  <c r="D5022" i="18"/>
  <c r="B5022" i="18"/>
  <c r="H5014" i="18"/>
  <c r="G5014" i="18"/>
  <c r="D5014" i="18"/>
  <c r="B5014" i="18"/>
  <c r="H5006" i="18"/>
  <c r="G5006" i="18"/>
  <c r="D5006" i="18"/>
  <c r="B5006" i="18"/>
  <c r="H4998" i="18"/>
  <c r="G4998" i="18"/>
  <c r="D4998" i="18"/>
  <c r="B4998" i="18"/>
  <c r="H4990" i="18"/>
  <c r="G4990" i="18"/>
  <c r="D4990" i="18"/>
  <c r="B4990" i="18"/>
  <c r="H4983" i="18"/>
  <c r="G4983" i="18"/>
  <c r="D4983" i="18"/>
  <c r="B4983" i="18"/>
  <c r="H4976" i="18"/>
  <c r="G4976" i="18"/>
  <c r="D4976" i="18"/>
  <c r="B4976" i="18"/>
  <c r="H4969" i="18"/>
  <c r="G4969" i="18"/>
  <c r="D4969" i="18"/>
  <c r="B4969" i="18"/>
  <c r="H4962" i="18"/>
  <c r="G4962" i="18"/>
  <c r="D4962" i="18"/>
  <c r="B4962" i="18"/>
  <c r="H4954" i="18"/>
  <c r="G4954" i="18"/>
  <c r="D4954" i="18"/>
  <c r="B4954" i="18"/>
  <c r="H4946" i="18"/>
  <c r="G4946" i="18"/>
  <c r="D4946" i="18"/>
  <c r="B4946" i="18"/>
  <c r="H4938" i="18"/>
  <c r="G4938" i="18"/>
  <c r="D4938" i="18"/>
  <c r="B4938" i="18"/>
  <c r="H4929" i="18"/>
  <c r="G4929" i="18"/>
  <c r="D4929" i="18"/>
  <c r="B4929" i="18"/>
  <c r="H4921" i="18"/>
  <c r="G4921" i="18"/>
  <c r="D4921" i="18"/>
  <c r="B4921" i="18"/>
  <c r="H4913" i="18"/>
  <c r="G4913" i="18"/>
  <c r="D4913" i="18"/>
  <c r="B4913" i="18"/>
  <c r="H4905" i="18"/>
  <c r="G4905" i="18"/>
  <c r="D4905" i="18"/>
  <c r="B4905" i="18"/>
  <c r="H4897" i="18"/>
  <c r="G4897" i="18"/>
  <c r="D4897" i="18"/>
  <c r="B4897" i="18"/>
  <c r="H4889" i="18"/>
  <c r="G4889" i="18"/>
  <c r="D4889" i="18"/>
  <c r="B4889" i="18"/>
  <c r="H4881" i="18"/>
  <c r="G4881" i="18"/>
  <c r="D4881" i="18"/>
  <c r="B4881" i="18"/>
  <c r="H4874" i="18"/>
  <c r="G4874" i="18"/>
  <c r="D4874" i="18"/>
  <c r="B4874" i="18"/>
  <c r="H4867" i="18"/>
  <c r="G4867" i="18"/>
  <c r="D4867" i="18"/>
  <c r="B4867" i="18"/>
  <c r="H4860" i="18"/>
  <c r="G4860" i="18"/>
  <c r="D4860" i="18"/>
  <c r="B4860" i="18"/>
  <c r="H4853" i="18"/>
  <c r="G4853" i="18"/>
  <c r="D4853" i="18"/>
  <c r="B4853" i="18"/>
  <c r="H4845" i="18"/>
  <c r="G4845" i="18"/>
  <c r="D4845" i="18"/>
  <c r="B4845" i="18"/>
  <c r="H4837" i="18"/>
  <c r="G4837" i="18"/>
  <c r="D4837" i="18"/>
  <c r="B4837" i="18"/>
  <c r="H4829" i="18"/>
  <c r="G4829" i="18"/>
  <c r="D4829" i="18"/>
  <c r="B4829" i="18"/>
  <c r="H4821" i="18"/>
  <c r="G4821" i="18"/>
  <c r="D4821" i="18"/>
  <c r="B4821" i="18"/>
  <c r="H4813" i="18"/>
  <c r="G4813" i="18"/>
  <c r="D4813" i="18"/>
  <c r="B4813" i="18"/>
  <c r="H4810" i="18"/>
  <c r="G4810" i="18"/>
  <c r="D4810" i="18"/>
  <c r="B4810" i="18"/>
  <c r="H4801" i="18"/>
  <c r="G4801" i="18"/>
  <c r="D4801" i="18"/>
  <c r="B4801" i="18"/>
  <c r="H4792" i="18"/>
  <c r="G4792" i="18"/>
  <c r="D4792" i="18"/>
  <c r="B4792" i="18"/>
  <c r="H4784" i="18"/>
  <c r="G4784" i="18"/>
  <c r="D4784" i="18"/>
  <c r="B4784" i="18"/>
  <c r="H4776" i="18"/>
  <c r="G4776" i="18"/>
  <c r="D4776" i="18"/>
  <c r="B4776" i="18"/>
  <c r="H4768" i="18"/>
  <c r="G4768" i="18"/>
  <c r="D4768" i="18"/>
  <c r="B4768" i="18"/>
  <c r="H4760" i="18"/>
  <c r="G4760" i="18"/>
  <c r="D4760" i="18"/>
  <c r="B4760" i="18"/>
  <c r="H4753" i="18"/>
  <c r="G4753" i="18"/>
  <c r="D4753" i="18"/>
  <c r="B4753" i="18"/>
  <c r="H4746" i="18"/>
  <c r="G4746" i="18"/>
  <c r="D4746" i="18"/>
  <c r="B4746" i="18"/>
  <c r="H4738" i="18"/>
  <c r="G4738" i="18"/>
  <c r="D4738" i="18"/>
  <c r="B4738" i="18"/>
  <c r="H4728" i="18"/>
  <c r="G4728" i="18"/>
  <c r="D4728" i="18"/>
  <c r="B4728" i="18"/>
  <c r="H4720" i="18"/>
  <c r="G4720" i="18"/>
  <c r="D4720" i="18"/>
  <c r="B4720" i="18"/>
  <c r="H4712" i="18"/>
  <c r="G4712" i="18"/>
  <c r="D4712" i="18"/>
  <c r="B4712" i="18"/>
  <c r="H4690" i="18"/>
  <c r="G4690" i="18"/>
  <c r="D4690" i="18"/>
  <c r="B4690" i="18"/>
  <c r="H4683" i="18"/>
  <c r="G4683" i="18"/>
  <c r="D4683" i="18"/>
  <c r="B4683" i="18"/>
  <c r="H4675" i="18"/>
  <c r="G4675" i="18"/>
  <c r="D4675" i="18"/>
  <c r="B4675" i="18"/>
  <c r="H4666" i="18"/>
  <c r="G4666" i="18"/>
  <c r="D4666" i="18"/>
  <c r="B4666" i="18"/>
  <c r="H4658" i="18"/>
  <c r="G4658" i="18"/>
  <c r="D4658" i="18"/>
  <c r="B4658" i="18"/>
  <c r="H4655" i="18"/>
  <c r="G4655" i="18"/>
  <c r="D4655" i="18"/>
  <c r="B4655" i="18"/>
  <c r="H4647" i="18"/>
  <c r="G4647" i="18"/>
  <c r="D4647" i="18"/>
  <c r="B4647" i="18"/>
  <c r="H4640" i="18"/>
  <c r="G4640" i="18"/>
  <c r="D4640" i="18"/>
  <c r="B4640" i="18"/>
  <c r="H4633" i="18"/>
  <c r="G4633" i="18"/>
  <c r="D4633" i="18"/>
  <c r="B4633" i="18"/>
  <c r="H4626" i="18"/>
  <c r="G4626" i="18"/>
  <c r="D4626" i="18"/>
  <c r="B4626" i="18"/>
  <c r="H4613" i="18"/>
  <c r="G4613" i="18"/>
  <c r="D4613" i="18"/>
  <c r="B4613" i="18"/>
  <c r="H4610" i="18"/>
  <c r="G4610" i="18"/>
  <c r="D4610" i="18"/>
  <c r="B4610" i="18"/>
  <c r="H4603" i="18"/>
  <c r="G4603" i="18"/>
  <c r="D4603" i="18"/>
  <c r="B4603" i="18"/>
  <c r="H4594" i="18"/>
  <c r="G4594" i="18"/>
  <c r="D4594" i="18"/>
  <c r="B4594" i="18"/>
  <c r="H4586" i="18"/>
  <c r="G4586" i="18"/>
  <c r="D4586" i="18"/>
  <c r="B4586" i="18"/>
  <c r="H4578" i="18"/>
  <c r="G4578" i="18"/>
  <c r="D4578" i="18"/>
  <c r="B4578" i="18"/>
  <c r="H4571" i="18"/>
  <c r="G4571" i="18"/>
  <c r="D4571" i="18"/>
  <c r="B4571" i="18"/>
  <c r="H4563" i="18"/>
  <c r="G4563" i="18"/>
  <c r="D4563" i="18"/>
  <c r="B4563" i="18"/>
  <c r="H4555" i="18"/>
  <c r="G4555" i="18"/>
  <c r="D4555" i="18"/>
  <c r="B4555" i="18"/>
  <c r="H4547" i="18"/>
  <c r="G4547" i="18"/>
  <c r="D4547" i="18"/>
  <c r="B4547" i="18"/>
  <c r="H4539" i="18"/>
  <c r="G4539" i="18"/>
  <c r="D4539" i="18"/>
  <c r="B4539" i="18"/>
  <c r="H4532" i="18"/>
  <c r="G4532" i="18"/>
  <c r="D4532" i="18"/>
  <c r="B4532" i="18"/>
  <c r="H4525" i="18"/>
  <c r="G4525" i="18"/>
  <c r="D4525" i="18"/>
  <c r="B4525" i="18"/>
  <c r="H4517" i="18"/>
  <c r="G4517" i="18"/>
  <c r="D4517" i="18"/>
  <c r="B4517" i="18"/>
  <c r="H4504" i="18"/>
  <c r="G4504" i="18"/>
  <c r="D4504" i="18"/>
  <c r="B4504" i="18"/>
  <c r="H4495" i="18"/>
  <c r="G4495" i="18"/>
  <c r="D4495" i="18"/>
  <c r="B4495" i="18"/>
  <c r="H4487" i="18"/>
  <c r="G4487" i="18"/>
  <c r="D4487" i="18"/>
  <c r="B4487" i="18"/>
  <c r="H4479" i="18"/>
  <c r="G4479" i="18"/>
  <c r="D4479" i="18"/>
  <c r="B4479" i="18"/>
  <c r="H4471" i="18"/>
  <c r="G4471" i="18"/>
  <c r="D4471" i="18"/>
  <c r="B4471" i="18"/>
  <c r="H4469" i="18"/>
  <c r="G4469" i="18"/>
  <c r="D4469" i="18"/>
  <c r="B4469" i="18"/>
  <c r="H4454" i="18"/>
  <c r="G4454" i="18"/>
  <c r="D4454" i="18"/>
  <c r="B4454" i="18"/>
  <c r="H4446" i="18"/>
  <c r="G4446" i="18"/>
  <c r="D4446" i="18"/>
  <c r="B4446" i="18"/>
  <c r="H4438" i="18"/>
  <c r="G4438" i="18"/>
  <c r="D4438" i="18"/>
  <c r="B4438" i="18"/>
  <c r="H4431" i="18"/>
  <c r="G4431" i="18"/>
  <c r="D4431" i="18"/>
  <c r="B4431" i="18"/>
  <c r="H4424" i="18"/>
  <c r="G4424" i="18"/>
  <c r="D4424" i="18"/>
  <c r="B4424" i="18"/>
  <c r="H4417" i="18"/>
  <c r="G4417" i="18"/>
  <c r="D4417" i="18"/>
  <c r="B4417" i="18"/>
  <c r="H4410" i="18"/>
  <c r="G4410" i="18"/>
  <c r="D4410" i="18"/>
  <c r="B4410" i="18"/>
  <c r="H4402" i="18"/>
  <c r="G4402" i="18"/>
  <c r="D4402" i="18"/>
  <c r="B4402" i="18"/>
  <c r="H4394" i="18"/>
  <c r="G4394" i="18"/>
  <c r="D4394" i="18"/>
  <c r="B4394" i="18"/>
  <c r="H4386" i="18"/>
  <c r="G4386" i="18"/>
  <c r="D4386" i="18"/>
  <c r="B4386" i="18"/>
  <c r="H4378" i="18"/>
  <c r="G4378" i="18"/>
  <c r="D4378" i="18"/>
  <c r="B4378" i="18"/>
  <c r="H4369" i="18"/>
  <c r="G4369" i="18"/>
  <c r="D4369" i="18"/>
  <c r="B4369" i="18"/>
  <c r="H4361" i="18"/>
  <c r="G4361" i="18"/>
  <c r="D4361" i="18"/>
  <c r="B4361" i="18"/>
  <c r="H4353" i="18"/>
  <c r="G4353" i="18"/>
  <c r="D4353" i="18"/>
  <c r="B4353" i="18"/>
  <c r="H4345" i="18"/>
  <c r="G4345" i="18"/>
  <c r="D4345" i="18"/>
  <c r="B4345" i="18"/>
  <c r="H4338" i="18"/>
  <c r="G4338" i="18"/>
  <c r="D4338" i="18"/>
  <c r="B4338" i="18"/>
  <c r="H4331" i="18"/>
  <c r="G4331" i="18"/>
  <c r="D4331" i="18"/>
  <c r="B4331" i="18"/>
  <c r="H4324" i="18"/>
  <c r="G4324" i="18"/>
  <c r="D4324" i="18"/>
  <c r="B4324" i="18"/>
  <c r="H4317" i="18"/>
  <c r="G4317" i="18"/>
  <c r="D4317" i="18"/>
  <c r="B4317" i="18"/>
  <c r="H4310" i="18"/>
  <c r="G4310" i="18"/>
  <c r="D4310" i="18"/>
  <c r="B4310" i="18"/>
  <c r="H4303" i="18"/>
  <c r="G4303" i="18"/>
  <c r="D4303" i="18"/>
  <c r="B4303" i="18"/>
  <c r="H4296" i="18"/>
  <c r="G4296" i="18"/>
  <c r="D4296" i="18"/>
  <c r="B4296" i="18"/>
  <c r="H4289" i="18"/>
  <c r="G4289" i="18"/>
  <c r="D4289" i="18"/>
  <c r="B4289" i="18"/>
  <c r="H4282" i="18"/>
  <c r="G4282" i="18"/>
  <c r="D4282" i="18"/>
  <c r="B4282" i="18"/>
  <c r="H4275" i="18"/>
  <c r="G4275" i="18"/>
  <c r="D4275" i="18"/>
  <c r="B4275" i="18"/>
  <c r="H4268" i="18"/>
  <c r="G4268" i="18"/>
  <c r="D4268" i="18"/>
  <c r="B4268" i="18"/>
  <c r="H4261" i="18"/>
  <c r="G4261" i="18"/>
  <c r="D4261" i="18"/>
  <c r="B4261" i="18"/>
  <c r="H4254" i="18"/>
  <c r="G4254" i="18"/>
  <c r="D4254" i="18"/>
  <c r="B4254" i="18"/>
  <c r="H4247" i="18"/>
  <c r="G4247" i="18"/>
  <c r="D4247" i="18"/>
  <c r="B4247" i="18"/>
  <c r="H4239" i="18"/>
  <c r="G4239" i="18"/>
  <c r="D4239" i="18"/>
  <c r="B4239" i="18"/>
  <c r="H4232" i="18"/>
  <c r="G4232" i="18"/>
  <c r="D4232" i="18"/>
  <c r="B4232" i="18"/>
  <c r="H4225" i="18"/>
  <c r="G4225" i="18"/>
  <c r="D4225" i="18"/>
  <c r="B4225" i="18"/>
  <c r="H4218" i="18"/>
  <c r="G4218" i="18"/>
  <c r="D4218" i="18"/>
  <c r="B4218" i="18"/>
  <c r="H4211" i="18"/>
  <c r="G4211" i="18"/>
  <c r="D4211" i="18"/>
  <c r="B4211" i="18"/>
  <c r="H4204" i="18"/>
  <c r="G4204" i="18"/>
  <c r="D4204" i="18"/>
  <c r="B4204" i="18"/>
  <c r="H4197" i="18"/>
  <c r="G4197" i="18"/>
  <c r="D4197" i="18"/>
  <c r="B4197" i="18"/>
  <c r="H4190" i="18"/>
  <c r="G4190" i="18"/>
  <c r="D4190" i="18"/>
  <c r="B4190" i="18"/>
  <c r="H4183" i="18"/>
  <c r="G4183" i="18"/>
  <c r="D4183" i="18"/>
  <c r="B4183" i="18"/>
  <c r="H4176" i="18"/>
  <c r="G4176" i="18"/>
  <c r="D4176" i="18"/>
  <c r="B4176" i="18"/>
  <c r="H4169" i="18"/>
  <c r="G4169" i="18"/>
  <c r="D4169" i="18"/>
  <c r="B4169" i="18"/>
  <c r="H4162" i="18"/>
  <c r="G4162" i="18"/>
  <c r="D4162" i="18"/>
  <c r="B4162" i="18"/>
  <c r="H4155" i="18"/>
  <c r="G4155" i="18"/>
  <c r="D4155" i="18"/>
  <c r="B4155" i="18"/>
  <c r="H4148" i="18"/>
  <c r="G4148" i="18"/>
  <c r="D4148" i="18"/>
  <c r="B4148" i="18"/>
  <c r="H4141" i="18"/>
  <c r="G4141" i="18"/>
  <c r="D4141" i="18"/>
  <c r="B4141" i="18"/>
  <c r="H4134" i="18"/>
  <c r="G4134" i="18"/>
  <c r="D4134" i="18"/>
  <c r="B4134" i="18"/>
  <c r="H4127" i="18"/>
  <c r="G4127" i="18"/>
  <c r="D4127" i="18"/>
  <c r="B4127" i="18"/>
  <c r="H4120" i="18"/>
  <c r="G4120" i="18"/>
  <c r="D4120" i="18"/>
  <c r="B4120" i="18"/>
  <c r="H4113" i="18"/>
  <c r="G4113" i="18"/>
  <c r="D4113" i="18"/>
  <c r="B4113" i="18"/>
  <c r="H4106" i="18"/>
  <c r="G4106" i="18"/>
  <c r="D4106" i="18"/>
  <c r="B4106" i="18"/>
  <c r="H4098" i="18"/>
  <c r="G4098" i="18"/>
  <c r="D4098" i="18"/>
  <c r="B4098" i="18"/>
  <c r="H4089" i="18"/>
  <c r="G4089" i="18"/>
  <c r="D4089" i="18"/>
  <c r="B4089" i="18"/>
  <c r="H4081" i="18"/>
  <c r="G4081" i="18"/>
  <c r="D4081" i="18"/>
  <c r="B4081" i="18"/>
  <c r="H4073" i="18"/>
  <c r="G4073" i="18"/>
  <c r="D4073" i="18"/>
  <c r="B4073" i="18"/>
  <c r="H4065" i="18"/>
  <c r="G4065" i="18"/>
  <c r="D4065" i="18"/>
  <c r="B4065" i="18"/>
  <c r="H4057" i="18"/>
  <c r="G4057" i="18"/>
  <c r="D4057" i="18"/>
  <c r="B4057" i="18"/>
  <c r="H4050" i="18"/>
  <c r="G4050" i="18"/>
  <c r="D4050" i="18"/>
  <c r="B4050" i="18"/>
  <c r="H4043" i="18"/>
  <c r="G4043" i="18"/>
  <c r="D4043" i="18"/>
  <c r="B4043" i="18"/>
  <c r="H4036" i="18"/>
  <c r="G4036" i="18"/>
  <c r="D4036" i="18"/>
  <c r="B4036" i="18"/>
  <c r="H4029" i="18"/>
  <c r="G4029" i="18"/>
  <c r="D4029" i="18"/>
  <c r="B4029" i="18"/>
  <c r="H4022" i="18"/>
  <c r="G4022" i="18"/>
  <c r="D4022" i="18"/>
  <c r="B4022" i="18"/>
  <c r="H4015" i="18"/>
  <c r="G4015" i="18"/>
  <c r="D4015" i="18"/>
  <c r="B4015" i="18"/>
  <c r="H4008" i="18"/>
  <c r="G4008" i="18"/>
  <c r="D4008" i="18"/>
  <c r="B4008" i="18"/>
  <c r="H4001" i="18"/>
  <c r="G4001" i="18"/>
  <c r="D4001" i="18"/>
  <c r="B4001" i="18"/>
  <c r="H3997" i="18"/>
  <c r="G3997" i="18"/>
  <c r="D3997" i="18"/>
  <c r="B3997" i="18"/>
  <c r="H3986" i="18"/>
  <c r="G3986" i="18"/>
  <c r="D3986" i="18"/>
  <c r="B3986" i="18"/>
  <c r="H3975" i="18"/>
  <c r="G3975" i="18"/>
  <c r="D3975" i="18"/>
  <c r="B3975" i="18"/>
  <c r="H3967" i="18"/>
  <c r="G3967" i="18"/>
  <c r="D3967" i="18"/>
  <c r="B3967" i="18"/>
  <c r="H3959" i="18"/>
  <c r="G3959" i="18"/>
  <c r="D3959" i="18"/>
  <c r="B3959" i="18"/>
  <c r="H3951" i="18"/>
  <c r="G3951" i="18"/>
  <c r="D3951" i="18"/>
  <c r="B3951" i="18"/>
  <c r="H3943" i="18"/>
  <c r="G3943" i="18"/>
  <c r="D3943" i="18"/>
  <c r="B3943" i="18"/>
  <c r="H3935" i="18"/>
  <c r="G3935" i="18"/>
  <c r="D3935" i="18"/>
  <c r="B3935" i="18"/>
  <c r="H3927" i="18"/>
  <c r="G3927" i="18"/>
  <c r="D3927" i="18"/>
  <c r="B3927" i="18"/>
  <c r="H3919" i="18"/>
  <c r="G3919" i="18"/>
  <c r="D3919" i="18"/>
  <c r="B3919" i="18"/>
  <c r="H3912" i="18"/>
  <c r="G3912" i="18"/>
  <c r="D3912" i="18"/>
  <c r="B3912" i="18"/>
  <c r="H3905" i="18"/>
  <c r="G3905" i="18"/>
  <c r="D3905" i="18"/>
  <c r="B3905" i="18"/>
  <c r="H3898" i="18"/>
  <c r="G3898" i="18"/>
  <c r="D3898" i="18"/>
  <c r="B3898" i="18"/>
  <c r="H3891" i="18"/>
  <c r="G3891" i="18"/>
  <c r="D3891" i="18"/>
  <c r="B3891" i="18"/>
  <c r="H3883" i="18"/>
  <c r="G3883" i="18"/>
  <c r="D3883" i="18"/>
  <c r="B3883" i="18"/>
  <c r="H3875" i="18"/>
  <c r="G3875" i="18"/>
  <c r="D3875" i="18"/>
  <c r="B3875" i="18"/>
  <c r="H3866" i="18"/>
  <c r="G3866" i="18"/>
  <c r="D3866" i="18"/>
  <c r="B3866" i="18"/>
  <c r="H3858" i="18"/>
  <c r="G3858" i="18"/>
  <c r="D3858" i="18"/>
  <c r="B3858" i="18"/>
  <c r="H3849" i="18"/>
  <c r="G3849" i="18"/>
  <c r="D3849" i="18"/>
  <c r="B3849" i="18"/>
  <c r="H3841" i="18"/>
  <c r="G3841" i="18"/>
  <c r="D3841" i="18"/>
  <c r="B3841" i="18"/>
  <c r="H3833" i="18"/>
  <c r="G3833" i="18"/>
  <c r="D3833" i="18"/>
  <c r="B3833" i="18"/>
  <c r="H3825" i="18"/>
  <c r="G3825" i="18"/>
  <c r="D3825" i="18"/>
  <c r="B3825" i="18"/>
  <c r="H3817" i="18"/>
  <c r="G3817" i="18"/>
  <c r="D3817" i="18"/>
  <c r="B3817" i="18"/>
  <c r="H3809" i="18"/>
  <c r="G3809" i="18"/>
  <c r="D3809" i="18"/>
  <c r="B3809" i="18"/>
  <c r="H3803" i="18"/>
  <c r="G3803" i="18"/>
  <c r="D3803" i="18"/>
  <c r="B3803" i="18"/>
  <c r="H3796" i="18"/>
  <c r="G3796" i="18"/>
  <c r="D3796" i="18"/>
  <c r="B3796" i="18"/>
  <c r="H3789" i="18"/>
  <c r="G3789" i="18"/>
  <c r="D3789" i="18"/>
  <c r="B3789" i="18"/>
  <c r="H3782" i="18"/>
  <c r="G3782" i="18"/>
  <c r="D3782" i="18"/>
  <c r="B3782" i="18"/>
  <c r="H3775" i="18"/>
  <c r="G3775" i="18"/>
  <c r="D3775" i="18"/>
  <c r="B3775" i="18"/>
  <c r="H3765" i="18"/>
  <c r="G3765" i="18"/>
  <c r="D3765" i="18"/>
  <c r="B3765" i="18"/>
  <c r="H3759" i="18"/>
  <c r="G3759" i="18"/>
  <c r="D3759" i="18"/>
  <c r="B3759" i="18"/>
  <c r="H3752" i="18"/>
  <c r="G3752" i="18"/>
  <c r="D3752" i="18"/>
  <c r="B3752" i="18"/>
  <c r="H3745" i="18"/>
  <c r="G3745" i="18"/>
  <c r="D3745" i="18"/>
  <c r="B3745" i="18"/>
  <c r="H3738" i="18"/>
  <c r="G3738" i="18"/>
  <c r="D3738" i="18"/>
  <c r="B3738" i="18"/>
  <c r="H3731" i="18"/>
  <c r="G3731" i="18"/>
  <c r="D3731" i="18"/>
  <c r="B3731" i="18"/>
  <c r="H3722" i="18"/>
  <c r="G3722" i="18"/>
  <c r="D3722" i="18"/>
  <c r="B3722" i="18"/>
  <c r="H3715" i="18"/>
  <c r="G3715" i="18"/>
  <c r="D3715" i="18"/>
  <c r="B3715" i="18"/>
  <c r="H3707" i="18"/>
  <c r="G3707" i="18"/>
  <c r="D3707" i="18"/>
  <c r="B3707" i="18"/>
  <c r="H3701" i="18"/>
  <c r="G3701" i="18"/>
  <c r="D3701" i="18"/>
  <c r="B3701" i="18"/>
  <c r="H3694" i="18"/>
  <c r="G3694" i="18"/>
  <c r="D3694" i="18"/>
  <c r="B3694" i="18"/>
  <c r="H3687" i="18"/>
  <c r="G3687" i="18"/>
  <c r="D3687" i="18"/>
  <c r="B3687" i="18"/>
  <c r="H3680" i="18"/>
  <c r="G3680" i="18"/>
  <c r="D3680" i="18"/>
  <c r="B3680" i="18"/>
  <c r="H3671" i="18"/>
  <c r="G3671" i="18"/>
  <c r="D3671" i="18"/>
  <c r="B3671" i="18"/>
  <c r="H3670" i="18"/>
  <c r="G3670" i="18"/>
  <c r="D3670" i="18"/>
  <c r="B3670" i="18"/>
  <c r="H3660" i="18"/>
  <c r="G3660" i="18"/>
  <c r="D3660" i="18"/>
  <c r="B3660" i="18"/>
  <c r="H3652" i="18"/>
  <c r="G3652" i="18"/>
  <c r="D3652" i="18"/>
  <c r="B3652" i="18"/>
  <c r="H3643" i="18"/>
  <c r="G3643" i="18"/>
  <c r="D3643" i="18"/>
  <c r="B3643" i="18"/>
  <c r="H3634" i="18"/>
  <c r="G3634" i="18"/>
  <c r="D3634" i="18"/>
  <c r="B3634" i="18"/>
  <c r="H3625" i="18"/>
  <c r="G3625" i="18"/>
  <c r="D3625" i="18"/>
  <c r="B3625" i="18"/>
  <c r="H3618" i="18"/>
  <c r="G3618" i="18"/>
  <c r="D3618" i="18"/>
  <c r="B3618" i="18"/>
  <c r="H3609" i="18"/>
  <c r="G3609" i="18"/>
  <c r="D3609" i="18"/>
  <c r="B3609" i="18"/>
  <c r="H3602" i="18"/>
  <c r="G3602" i="18"/>
  <c r="D3602" i="18"/>
  <c r="B3602" i="18"/>
  <c r="H3595" i="18"/>
  <c r="G3595" i="18"/>
  <c r="D3595" i="18"/>
  <c r="B3595" i="18"/>
  <c r="H3588" i="18"/>
  <c r="G3588" i="18"/>
  <c r="D3588" i="18"/>
  <c r="B3588" i="18"/>
  <c r="H3581" i="18"/>
  <c r="G3581" i="18"/>
  <c r="D3581" i="18"/>
  <c r="B3581" i="18"/>
  <c r="H3574" i="18"/>
  <c r="G3574" i="18"/>
  <c r="D3574" i="18"/>
  <c r="B3574" i="18"/>
  <c r="H3566" i="18"/>
  <c r="G3566" i="18"/>
  <c r="D3566" i="18"/>
  <c r="B3566" i="18"/>
  <c r="H3548" i="18"/>
  <c r="G3548" i="18"/>
  <c r="D3548" i="18"/>
  <c r="B3548" i="18"/>
  <c r="H3547" i="18"/>
  <c r="G3547" i="18"/>
  <c r="D3547" i="18"/>
  <c r="B3547" i="18"/>
  <c r="H3538" i="18"/>
  <c r="G3538" i="18"/>
  <c r="D3538" i="18"/>
  <c r="B3538" i="18"/>
  <c r="H3529" i="18"/>
  <c r="G3529" i="18"/>
  <c r="D3529" i="18"/>
  <c r="B3529" i="18"/>
  <c r="H3518" i="18"/>
  <c r="G3518" i="18"/>
  <c r="D3518" i="18"/>
  <c r="B3518" i="18"/>
  <c r="H3510" i="18"/>
  <c r="G3510" i="18"/>
  <c r="D3510" i="18"/>
  <c r="B3510" i="18"/>
  <c r="H3501" i="18"/>
  <c r="G3501" i="18"/>
  <c r="D3501" i="18"/>
  <c r="B3501" i="18"/>
  <c r="H3490" i="18"/>
  <c r="G3490" i="18"/>
  <c r="D3490" i="18"/>
  <c r="B3490" i="18"/>
  <c r="H3482" i="18"/>
  <c r="G3482" i="18"/>
  <c r="D3482" i="18"/>
  <c r="B3482" i="18"/>
  <c r="H3473" i="18"/>
  <c r="G3473" i="18"/>
  <c r="D3473" i="18"/>
  <c r="B3473" i="18"/>
  <c r="H3466" i="18"/>
  <c r="G3466" i="18"/>
  <c r="D3466" i="18"/>
  <c r="B3466" i="18"/>
  <c r="H3459" i="18"/>
  <c r="G3459" i="18"/>
  <c r="D3459" i="18"/>
  <c r="B3459" i="18"/>
  <c r="H3452" i="18"/>
  <c r="G3452" i="18"/>
  <c r="D3452" i="18"/>
  <c r="B3452" i="18"/>
  <c r="H3445" i="18"/>
  <c r="G3445" i="18"/>
  <c r="D3445" i="18"/>
  <c r="B3445" i="18"/>
  <c r="H3435" i="18"/>
  <c r="G3435" i="18"/>
  <c r="D3435" i="18"/>
  <c r="B3435" i="18"/>
  <c r="H3426" i="18"/>
  <c r="G3426" i="18"/>
  <c r="D3426" i="18"/>
  <c r="B3426" i="18"/>
  <c r="H3417" i="18"/>
  <c r="G3417" i="18"/>
  <c r="D3417" i="18"/>
  <c r="B3417" i="18"/>
  <c r="H3408" i="18"/>
  <c r="G3408" i="18"/>
  <c r="D3408" i="18"/>
  <c r="B3408" i="18"/>
  <c r="H3399" i="18"/>
  <c r="G3399" i="18"/>
  <c r="D3399" i="18"/>
  <c r="B3399" i="18"/>
  <c r="H3390" i="18"/>
  <c r="G3390" i="18"/>
  <c r="D3390" i="18"/>
  <c r="B3390" i="18"/>
  <c r="H3381" i="18"/>
  <c r="G3381" i="18"/>
  <c r="D3381" i="18"/>
  <c r="B3381" i="18"/>
  <c r="H3371" i="18"/>
  <c r="G3371" i="18"/>
  <c r="D3371" i="18"/>
  <c r="B3371" i="18"/>
  <c r="H3362" i="18"/>
  <c r="G3362" i="18"/>
  <c r="D3362" i="18"/>
  <c r="B3362" i="18"/>
  <c r="H3353" i="18"/>
  <c r="G3353" i="18"/>
  <c r="D3353" i="18"/>
  <c r="B3353" i="18"/>
  <c r="H3346" i="18"/>
  <c r="G3346" i="18"/>
  <c r="D3346" i="18"/>
  <c r="B3346" i="18"/>
  <c r="H3339" i="18"/>
  <c r="G3339" i="18"/>
  <c r="D3339" i="18"/>
  <c r="B3339" i="18"/>
  <c r="H3332" i="18"/>
  <c r="G3332" i="18"/>
  <c r="D3332" i="18"/>
  <c r="B3332" i="18"/>
  <c r="H3325" i="18"/>
  <c r="G3325" i="18"/>
  <c r="D3325" i="18"/>
  <c r="B3325" i="18"/>
  <c r="H3306" i="18"/>
  <c r="G3306" i="18"/>
  <c r="D3306" i="18"/>
  <c r="B3306" i="18"/>
  <c r="H3297" i="18"/>
  <c r="G3297" i="18"/>
  <c r="D3297" i="18"/>
  <c r="B3297" i="18"/>
  <c r="H3288" i="18"/>
  <c r="G3288" i="18"/>
  <c r="D3288" i="18"/>
  <c r="B3288" i="18"/>
  <c r="H3279" i="18"/>
  <c r="G3279" i="18"/>
  <c r="D3279" i="18"/>
  <c r="B3279" i="18"/>
  <c r="H3278" i="18"/>
  <c r="G3278" i="18"/>
  <c r="D3278" i="18"/>
  <c r="B3278" i="18"/>
  <c r="H3269" i="18"/>
  <c r="G3269" i="18"/>
  <c r="D3269" i="18"/>
  <c r="B3269" i="18"/>
  <c r="H3252" i="18"/>
  <c r="G3252" i="18"/>
  <c r="D3252" i="18"/>
  <c r="B3252" i="18"/>
  <c r="H3251" i="18"/>
  <c r="G3251" i="18"/>
  <c r="D3251" i="18"/>
  <c r="B3251" i="18"/>
  <c r="H3235" i="18"/>
  <c r="G3235" i="18"/>
  <c r="D3235" i="18"/>
  <c r="B3235" i="18"/>
  <c r="H3228" i="18"/>
  <c r="G3228" i="18"/>
  <c r="D3228" i="18"/>
  <c r="B3228" i="18"/>
  <c r="H3221" i="18"/>
  <c r="G3221" i="18"/>
  <c r="D3221" i="18"/>
  <c r="B3221" i="18"/>
  <c r="H3214" i="18"/>
  <c r="G3214" i="18"/>
  <c r="D3214" i="18"/>
  <c r="B3214" i="18"/>
  <c r="H3207" i="18"/>
  <c r="G3207" i="18"/>
  <c r="D3207" i="18"/>
  <c r="B3207" i="18"/>
  <c r="H3198" i="18"/>
  <c r="G3198" i="18"/>
  <c r="D3198" i="18"/>
  <c r="B3198" i="18"/>
  <c r="H3189" i="18"/>
  <c r="G3189" i="18"/>
  <c r="D3189" i="18"/>
  <c r="B3189" i="18"/>
  <c r="H3180" i="18"/>
  <c r="G3180" i="18"/>
  <c r="D3180" i="18"/>
  <c r="B3180" i="18"/>
  <c r="H3171" i="18"/>
  <c r="G3171" i="18"/>
  <c r="D3171" i="18"/>
  <c r="B3171" i="18"/>
  <c r="H3162" i="18"/>
  <c r="G3162" i="18"/>
  <c r="D3162" i="18"/>
  <c r="B3162" i="18"/>
  <c r="H3153" i="18"/>
  <c r="G3153" i="18"/>
  <c r="D3153" i="18"/>
  <c r="B3153" i="18"/>
  <c r="H3144" i="18"/>
  <c r="G3144" i="18"/>
  <c r="D3144" i="18"/>
  <c r="B3144" i="18"/>
  <c r="H3135" i="18"/>
  <c r="G3135" i="18"/>
  <c r="D3135" i="18"/>
  <c r="B3135" i="18"/>
  <c r="H3126" i="18"/>
  <c r="G3126" i="18"/>
  <c r="D3126" i="18"/>
  <c r="B3126" i="18"/>
  <c r="H3117" i="18"/>
  <c r="G3117" i="18"/>
  <c r="D3117" i="18"/>
  <c r="B3117" i="18"/>
  <c r="H3110" i="18"/>
  <c r="G3110" i="18"/>
  <c r="D3110" i="18"/>
  <c r="B3110" i="18"/>
  <c r="H3103" i="18"/>
  <c r="G3103" i="18"/>
  <c r="D3103" i="18"/>
  <c r="B3103" i="18"/>
  <c r="H3096" i="18"/>
  <c r="G3096" i="18"/>
  <c r="D3096" i="18"/>
  <c r="B3096" i="18"/>
  <c r="H3089" i="18"/>
  <c r="G3089" i="18"/>
  <c r="D3089" i="18"/>
  <c r="B3089" i="18"/>
  <c r="H3081" i="18"/>
  <c r="G3081" i="18"/>
  <c r="D3081" i="18"/>
  <c r="B3081" i="18"/>
  <c r="H3073" i="18"/>
  <c r="G3073" i="18"/>
  <c r="D3073" i="18"/>
  <c r="B3073" i="18"/>
  <c r="H3062" i="18"/>
  <c r="G3062" i="18"/>
  <c r="D3062" i="18"/>
  <c r="B3062" i="18"/>
  <c r="H3052" i="18"/>
  <c r="G3052" i="18"/>
  <c r="D3052" i="18"/>
  <c r="B3052" i="18"/>
  <c r="H3043" i="18"/>
  <c r="G3043" i="18"/>
  <c r="D3043" i="18"/>
  <c r="B3043" i="18"/>
  <c r="H3034" i="18"/>
  <c r="G3034" i="18"/>
  <c r="D3034" i="18"/>
  <c r="B3034" i="18"/>
  <c r="H3024" i="18"/>
  <c r="G3024" i="18"/>
  <c r="D3024" i="18"/>
  <c r="B3024" i="18"/>
  <c r="H3012" i="18"/>
  <c r="G3012" i="18"/>
  <c r="D3012" i="18"/>
  <c r="B3012" i="18"/>
  <c r="H3002" i="18"/>
  <c r="G3002" i="18"/>
  <c r="D3002" i="18"/>
  <c r="B3002" i="18"/>
  <c r="H2991" i="18"/>
  <c r="G2991" i="18"/>
  <c r="D2991" i="18"/>
  <c r="B2991" i="18"/>
  <c r="H2984" i="18"/>
  <c r="G2984" i="18"/>
  <c r="D2984" i="18"/>
  <c r="B2984" i="18"/>
  <c r="H2977" i="18"/>
  <c r="G2977" i="18"/>
  <c r="D2977" i="18"/>
  <c r="B2977" i="18"/>
  <c r="H2970" i="18"/>
  <c r="G2970" i="18"/>
  <c r="D2970" i="18"/>
  <c r="B2970" i="18"/>
  <c r="H2963" i="18"/>
  <c r="G2963" i="18"/>
  <c r="D2963" i="18"/>
  <c r="B2963" i="18"/>
  <c r="H2954" i="18"/>
  <c r="G2954" i="18"/>
  <c r="D2954" i="18"/>
  <c r="B2954" i="18"/>
  <c r="H2944" i="18"/>
  <c r="G2944" i="18"/>
  <c r="D2944" i="18"/>
  <c r="B2944" i="18"/>
  <c r="H2936" i="18"/>
  <c r="G2936" i="18"/>
  <c r="D2936" i="18"/>
  <c r="B2936" i="18"/>
  <c r="H2926" i="18"/>
  <c r="G2926" i="18"/>
  <c r="D2926" i="18"/>
  <c r="B2926" i="18"/>
  <c r="H2916" i="18"/>
  <c r="G2916" i="18"/>
  <c r="D2916" i="18"/>
  <c r="B2916" i="18"/>
  <c r="H2906" i="18"/>
  <c r="G2906" i="18"/>
  <c r="D2906" i="18"/>
  <c r="B2906" i="18"/>
  <c r="H2897" i="18"/>
  <c r="G2897" i="18"/>
  <c r="D2897" i="18"/>
  <c r="B2897" i="18"/>
  <c r="H2888" i="18"/>
  <c r="G2888" i="18"/>
  <c r="D2888" i="18"/>
  <c r="B2888" i="18"/>
  <c r="H2878" i="18"/>
  <c r="G2878" i="18"/>
  <c r="D2878" i="18"/>
  <c r="B2878" i="18"/>
  <c r="H2869" i="18"/>
  <c r="G2869" i="18"/>
  <c r="D2869" i="18"/>
  <c r="B2869" i="18"/>
  <c r="H2862" i="18"/>
  <c r="G2862" i="18"/>
  <c r="D2862" i="18"/>
  <c r="B2862" i="18"/>
  <c r="H2855" i="18"/>
  <c r="G2855" i="18"/>
  <c r="D2855" i="18"/>
  <c r="B2855" i="18"/>
  <c r="H2848" i="18"/>
  <c r="G2848" i="18"/>
  <c r="D2848" i="18"/>
  <c r="B2848" i="18"/>
  <c r="H2841" i="18"/>
  <c r="G2841" i="18"/>
  <c r="D2841" i="18"/>
  <c r="B2841" i="18"/>
  <c r="H2831" i="18"/>
  <c r="G2831" i="18"/>
  <c r="D2831" i="18"/>
  <c r="B2831" i="18"/>
  <c r="H2819" i="18"/>
  <c r="G2819" i="18"/>
  <c r="D2819" i="18"/>
  <c r="B2819" i="18"/>
  <c r="H2810" i="18"/>
  <c r="G2810" i="18"/>
  <c r="D2810" i="18"/>
  <c r="B2810" i="18"/>
  <c r="H2800" i="18"/>
  <c r="G2800" i="18"/>
  <c r="D2800" i="18"/>
  <c r="B2800" i="18"/>
  <c r="H2790" i="18"/>
  <c r="G2790" i="18"/>
  <c r="D2790" i="18"/>
  <c r="B2790" i="18"/>
  <c r="H2780" i="18"/>
  <c r="G2780" i="18"/>
  <c r="D2780" i="18"/>
  <c r="B2780" i="18"/>
  <c r="H2770" i="18"/>
  <c r="G2770" i="18"/>
  <c r="D2770" i="18"/>
  <c r="B2770" i="18"/>
  <c r="H2761" i="18"/>
  <c r="G2761" i="18"/>
  <c r="D2761" i="18"/>
  <c r="B2761" i="18"/>
  <c r="H2750" i="18"/>
  <c r="G2750" i="18"/>
  <c r="D2750" i="18"/>
  <c r="B2750" i="18"/>
  <c r="H2738" i="18"/>
  <c r="G2738" i="18"/>
  <c r="D2738" i="18"/>
  <c r="B2738" i="18"/>
  <c r="H2731" i="18"/>
  <c r="G2731" i="18"/>
  <c r="D2731" i="18"/>
  <c r="B2731" i="18"/>
  <c r="H2724" i="18"/>
  <c r="G2724" i="18"/>
  <c r="D2724" i="18"/>
  <c r="B2724" i="18"/>
  <c r="H2717" i="18"/>
  <c r="G2717" i="18"/>
  <c r="D2717" i="18"/>
  <c r="B2717" i="18"/>
  <c r="H2710" i="18"/>
  <c r="G2710" i="18"/>
  <c r="D2710" i="18"/>
  <c r="B2710" i="18"/>
  <c r="H2699" i="18"/>
  <c r="G2699" i="18"/>
  <c r="D2699" i="18"/>
  <c r="B2699" i="18"/>
  <c r="H2689" i="18"/>
  <c r="G2689" i="18"/>
  <c r="D2689" i="18"/>
  <c r="B2689" i="18"/>
  <c r="H2679" i="18"/>
  <c r="G2679" i="18"/>
  <c r="D2679" i="18"/>
  <c r="B2679" i="18"/>
  <c r="H2669" i="18"/>
  <c r="G2669" i="18"/>
  <c r="D2669" i="18"/>
  <c r="B2669" i="18"/>
  <c r="H2659" i="18"/>
  <c r="G2659" i="18"/>
  <c r="D2659" i="18"/>
  <c r="B2659" i="18"/>
  <c r="H2648" i="18"/>
  <c r="G2648" i="18"/>
  <c r="D2648" i="18"/>
  <c r="B2648" i="18"/>
  <c r="H2638" i="18"/>
  <c r="G2638" i="18"/>
  <c r="D2638" i="18"/>
  <c r="B2638" i="18"/>
  <c r="H2628" i="18"/>
  <c r="G2628" i="18"/>
  <c r="D2628" i="18"/>
  <c r="B2628" i="18"/>
  <c r="H2618" i="18"/>
  <c r="G2618" i="18"/>
  <c r="D2618" i="18"/>
  <c r="B2618" i="18"/>
  <c r="H2607" i="18"/>
  <c r="G2607" i="18"/>
  <c r="D2607" i="18"/>
  <c r="B2607" i="18"/>
  <c r="H2600" i="18"/>
  <c r="G2600" i="18"/>
  <c r="D2600" i="18"/>
  <c r="B2600" i="18"/>
  <c r="H2593" i="18"/>
  <c r="G2593" i="18"/>
  <c r="D2593" i="18"/>
  <c r="B2593" i="18"/>
  <c r="H2586" i="18"/>
  <c r="G2586" i="18"/>
  <c r="D2586" i="18"/>
  <c r="B2586" i="18"/>
  <c r="H2579" i="18"/>
  <c r="G2579" i="18"/>
  <c r="D2579" i="18"/>
  <c r="B2579" i="18"/>
  <c r="H2570" i="18"/>
  <c r="G2570" i="18"/>
  <c r="D2570" i="18"/>
  <c r="B2570" i="18"/>
  <c r="H2560" i="18"/>
  <c r="G2560" i="18"/>
  <c r="D2560" i="18"/>
  <c r="B2560" i="18"/>
  <c r="H2550" i="18"/>
  <c r="G2550" i="18"/>
  <c r="D2550" i="18"/>
  <c r="B2550" i="18"/>
  <c r="H2540" i="18"/>
  <c r="G2540" i="18"/>
  <c r="D2540" i="18"/>
  <c r="B2540" i="18"/>
  <c r="H2531" i="18"/>
  <c r="G2531" i="18"/>
  <c r="D2531" i="18"/>
  <c r="B2531" i="18"/>
  <c r="H2521" i="18"/>
  <c r="G2521" i="18"/>
  <c r="D2521" i="18"/>
  <c r="B2521" i="18"/>
  <c r="H2510" i="18"/>
  <c r="G2510" i="18"/>
  <c r="D2510" i="18"/>
  <c r="B2510" i="18"/>
  <c r="H2500" i="18"/>
  <c r="G2500" i="18"/>
  <c r="D2500" i="18"/>
  <c r="B2500" i="18"/>
  <c r="H2490" i="18"/>
  <c r="G2490" i="18"/>
  <c r="D2490" i="18"/>
  <c r="B2490" i="18"/>
  <c r="H2479" i="18"/>
  <c r="G2479" i="18"/>
  <c r="D2479" i="18"/>
  <c r="B2479" i="18"/>
  <c r="H2472" i="18"/>
  <c r="G2472" i="18"/>
  <c r="D2472" i="18"/>
  <c r="B2472" i="18"/>
  <c r="H2465" i="18"/>
  <c r="G2465" i="18"/>
  <c r="D2465" i="18"/>
  <c r="B2465" i="18"/>
  <c r="H2458" i="18"/>
  <c r="G2458" i="18"/>
  <c r="D2458" i="18"/>
  <c r="B2458" i="18"/>
  <c r="H2451" i="18"/>
  <c r="G2451" i="18"/>
  <c r="D2451" i="18"/>
  <c r="B2451" i="18"/>
  <c r="H2441" i="18"/>
  <c r="G2441" i="18"/>
  <c r="D2441" i="18"/>
  <c r="B2441" i="18"/>
  <c r="H2431" i="18"/>
  <c r="G2431" i="18"/>
  <c r="D2431" i="18"/>
  <c r="B2431" i="18"/>
  <c r="H2421" i="18"/>
  <c r="G2421" i="18"/>
  <c r="D2421" i="18"/>
  <c r="B2421" i="18"/>
  <c r="H2410" i="18"/>
  <c r="G2410" i="18"/>
  <c r="D2410" i="18"/>
  <c r="B2410" i="18"/>
  <c r="H2400" i="18"/>
  <c r="G2400" i="18"/>
  <c r="D2400" i="18"/>
  <c r="B2400" i="18"/>
  <c r="H2390" i="18"/>
  <c r="G2390" i="18"/>
  <c r="D2390" i="18"/>
  <c r="B2390" i="18"/>
  <c r="H2379" i="18"/>
  <c r="G2379" i="18"/>
  <c r="D2379" i="18"/>
  <c r="B2379" i="18"/>
  <c r="H2369" i="18"/>
  <c r="G2369" i="18"/>
  <c r="D2369" i="18"/>
  <c r="B2369" i="18"/>
  <c r="H2359" i="18"/>
  <c r="G2359" i="18"/>
  <c r="D2359" i="18"/>
  <c r="B2359" i="18"/>
  <c r="H2348" i="18"/>
  <c r="G2348" i="18"/>
  <c r="D2348" i="18"/>
  <c r="B2348" i="18"/>
  <c r="H2341" i="18"/>
  <c r="G2341" i="18"/>
  <c r="D2341" i="18"/>
  <c r="B2341" i="18"/>
  <c r="H2334" i="18"/>
  <c r="G2334" i="18"/>
  <c r="D2334" i="18"/>
  <c r="B2334" i="18"/>
  <c r="H2327" i="18"/>
  <c r="G2327" i="18"/>
  <c r="D2327" i="18"/>
  <c r="B2327" i="18"/>
  <c r="H2320" i="18"/>
  <c r="G2320" i="18"/>
  <c r="D2320" i="18"/>
  <c r="B2320" i="18"/>
  <c r="H2311" i="18"/>
  <c r="G2311" i="18"/>
  <c r="D2311" i="18"/>
  <c r="B2311" i="18"/>
  <c r="H2302" i="18"/>
  <c r="G2302" i="18"/>
  <c r="D2302" i="18"/>
  <c r="B2302" i="18"/>
  <c r="H2293" i="18"/>
  <c r="G2293" i="18"/>
  <c r="D2293" i="18"/>
  <c r="B2293" i="18"/>
  <c r="H2284" i="18"/>
  <c r="G2284" i="18"/>
  <c r="D2284" i="18"/>
  <c r="B2284" i="18"/>
  <c r="H2275" i="18"/>
  <c r="G2275" i="18"/>
  <c r="D2275" i="18"/>
  <c r="B2275" i="18"/>
  <c r="H2266" i="18"/>
  <c r="G2266" i="18"/>
  <c r="D2266" i="18"/>
  <c r="B2266" i="18"/>
  <c r="H2257" i="18"/>
  <c r="G2257" i="18"/>
  <c r="D2257" i="18"/>
  <c r="B2257" i="18"/>
  <c r="H2243" i="18"/>
  <c r="G2243" i="18"/>
  <c r="D2243" i="18"/>
  <c r="B2243" i="18"/>
  <c r="H2233" i="18"/>
  <c r="G2233" i="18"/>
  <c r="D2233" i="18"/>
  <c r="B2233" i="18"/>
  <c r="H2222" i="18"/>
  <c r="G2222" i="18"/>
  <c r="D2222" i="18"/>
  <c r="B2222" i="18"/>
  <c r="H2215" i="18"/>
  <c r="G2215" i="18"/>
  <c r="D2215" i="18"/>
  <c r="B2215" i="18"/>
  <c r="H2208" i="18"/>
  <c r="G2208" i="18"/>
  <c r="D2208" i="18"/>
  <c r="B2208" i="18"/>
  <c r="H2201" i="18"/>
  <c r="G2201" i="18"/>
  <c r="D2201" i="18"/>
  <c r="B2201" i="18"/>
  <c r="H2194" i="18"/>
  <c r="G2194" i="18"/>
  <c r="D2194" i="18"/>
  <c r="B2194" i="18"/>
  <c r="H2184" i="18"/>
  <c r="G2184" i="18"/>
  <c r="D2184" i="18"/>
  <c r="B2184" i="18"/>
  <c r="H2174" i="18"/>
  <c r="G2174" i="18"/>
  <c r="D2174" i="18"/>
  <c r="B2174" i="18"/>
  <c r="H2164" i="18"/>
  <c r="G2164" i="18"/>
  <c r="D2164" i="18"/>
  <c r="B2164" i="18"/>
  <c r="H2154" i="18"/>
  <c r="G2154" i="18"/>
  <c r="D2154" i="18"/>
  <c r="B2154" i="18"/>
  <c r="H2144" i="18"/>
  <c r="G2144" i="18"/>
  <c r="D2144" i="18"/>
  <c r="B2144" i="18"/>
  <c r="H2134" i="18"/>
  <c r="G2134" i="18"/>
  <c r="D2134" i="18"/>
  <c r="B2134" i="18"/>
  <c r="H2124" i="18"/>
  <c r="G2124" i="18"/>
  <c r="D2124" i="18"/>
  <c r="B2124" i="18"/>
  <c r="H2114" i="18"/>
  <c r="G2114" i="18"/>
  <c r="D2114" i="18"/>
  <c r="B2114" i="18"/>
  <c r="H2104" i="18"/>
  <c r="G2104" i="18"/>
  <c r="D2104" i="18"/>
  <c r="B2104" i="18"/>
  <c r="H2095" i="18"/>
  <c r="G2095" i="18"/>
  <c r="D2095" i="18"/>
  <c r="B2095" i="18"/>
  <c r="H2088" i="18"/>
  <c r="G2088" i="18"/>
  <c r="D2088" i="18"/>
  <c r="B2088" i="18"/>
  <c r="H2081" i="18"/>
  <c r="G2081" i="18"/>
  <c r="D2081" i="18"/>
  <c r="B2081" i="18"/>
  <c r="H2074" i="18"/>
  <c r="G2074" i="18"/>
  <c r="D2074" i="18"/>
  <c r="B2074" i="18"/>
  <c r="H2067" i="18"/>
  <c r="G2067" i="18"/>
  <c r="D2067" i="18"/>
  <c r="B2067" i="18"/>
  <c r="H2057" i="18"/>
  <c r="G2057" i="18"/>
  <c r="D2057" i="18"/>
  <c r="B2057" i="18"/>
  <c r="H2047" i="18"/>
  <c r="G2047" i="18"/>
  <c r="D2047" i="18"/>
  <c r="B2047" i="18"/>
  <c r="H2037" i="18"/>
  <c r="G2037" i="18"/>
  <c r="D2037" i="18"/>
  <c r="B2037" i="18"/>
  <c r="H2027" i="18"/>
  <c r="G2027" i="18"/>
  <c r="D2027" i="18"/>
  <c r="B2027" i="18"/>
  <c r="H2017" i="18"/>
  <c r="G2017" i="18"/>
  <c r="D2017" i="18"/>
  <c r="B2017" i="18"/>
  <c r="H2007" i="18"/>
  <c r="G2007" i="18"/>
  <c r="D2007" i="18"/>
  <c r="B2007" i="18"/>
  <c r="H2000" i="18"/>
  <c r="G2000" i="18"/>
  <c r="D2000" i="18"/>
  <c r="B2000" i="18"/>
  <c r="H1993" i="18"/>
  <c r="G1993" i="18"/>
  <c r="D1993" i="18"/>
  <c r="B1993" i="18"/>
  <c r="H1986" i="18"/>
  <c r="G1986" i="18"/>
  <c r="D1986" i="18"/>
  <c r="B1986" i="18"/>
  <c r="H1979" i="18"/>
  <c r="G1979" i="18"/>
  <c r="D1979" i="18"/>
  <c r="B1979" i="18"/>
  <c r="H1972" i="18"/>
  <c r="G1972" i="18"/>
  <c r="D1972" i="18"/>
  <c r="B1972" i="18"/>
  <c r="H1965" i="18"/>
  <c r="G1965" i="18"/>
  <c r="D1965" i="18"/>
  <c r="B1965" i="18"/>
  <c r="H1958" i="18"/>
  <c r="G1958" i="18"/>
  <c r="D1958" i="18"/>
  <c r="B1958" i="18"/>
  <c r="H1951" i="18"/>
  <c r="G1951" i="18"/>
  <c r="D1951" i="18"/>
  <c r="B1951" i="18"/>
  <c r="H1942" i="18"/>
  <c r="G1942" i="18"/>
  <c r="D1942" i="18"/>
  <c r="B1942" i="18"/>
  <c r="H1934" i="18"/>
  <c r="G1934" i="18"/>
  <c r="D1934" i="18"/>
  <c r="B1934" i="18"/>
  <c r="H1926" i="18"/>
  <c r="G1926" i="18"/>
  <c r="D1926" i="18"/>
  <c r="B1926" i="18"/>
  <c r="H1918" i="18"/>
  <c r="G1918" i="18"/>
  <c r="D1918" i="18"/>
  <c r="B1918" i="18"/>
  <c r="H1908" i="18"/>
  <c r="G1908" i="18"/>
  <c r="D1908" i="18"/>
  <c r="B1908" i="18"/>
  <c r="H1900" i="18"/>
  <c r="G1900" i="18"/>
  <c r="D1900" i="18"/>
  <c r="B1900" i="18"/>
  <c r="H1891" i="18"/>
  <c r="G1891" i="18"/>
  <c r="D1891" i="18"/>
  <c r="B1891" i="18"/>
  <c r="H1882" i="18"/>
  <c r="G1882" i="18"/>
  <c r="D1882" i="18"/>
  <c r="B1882" i="18"/>
  <c r="H1875" i="18"/>
  <c r="G1875" i="18"/>
  <c r="D1875" i="18"/>
  <c r="B1875" i="18"/>
  <c r="H1868" i="18"/>
  <c r="G1868" i="18"/>
  <c r="D1868" i="18"/>
  <c r="B1868" i="18"/>
  <c r="H1861" i="18"/>
  <c r="G1861" i="18"/>
  <c r="D1861" i="18"/>
  <c r="B1861" i="18"/>
  <c r="H1854" i="18"/>
  <c r="G1854" i="18"/>
  <c r="D1854" i="18"/>
  <c r="B1854" i="18"/>
  <c r="H1847" i="18"/>
  <c r="G1847" i="18"/>
  <c r="D1847" i="18"/>
  <c r="B1847" i="18"/>
  <c r="H1840" i="18"/>
  <c r="G1840" i="18"/>
  <c r="D1840" i="18"/>
  <c r="B1840" i="18"/>
  <c r="H1839" i="18"/>
  <c r="G1839" i="18"/>
  <c r="D1839" i="18"/>
  <c r="B1839" i="18"/>
  <c r="H1821" i="18"/>
  <c r="G1821" i="18"/>
  <c r="D1821" i="18"/>
  <c r="B1821" i="18"/>
  <c r="H1813" i="18"/>
  <c r="G1813" i="18"/>
  <c r="D1813" i="18"/>
  <c r="B1813" i="18"/>
  <c r="H1801" i="18"/>
  <c r="G1801" i="18"/>
  <c r="D1801" i="18"/>
  <c r="B1801" i="18"/>
  <c r="H1793" i="18"/>
  <c r="G1793" i="18"/>
  <c r="D1793" i="18"/>
  <c r="B1793" i="18"/>
  <c r="H1785" i="18"/>
  <c r="G1785" i="18"/>
  <c r="D1785" i="18"/>
  <c r="B1785" i="18"/>
  <c r="H1773" i="18"/>
  <c r="G1773" i="18"/>
  <c r="D1773" i="18"/>
  <c r="B1773" i="18"/>
  <c r="H1764" i="18"/>
  <c r="G1764" i="18"/>
  <c r="D1764" i="18"/>
  <c r="B1764" i="18"/>
  <c r="H1756" i="18"/>
  <c r="G1756" i="18"/>
  <c r="D1756" i="18"/>
  <c r="B1756" i="18"/>
  <c r="H1746" i="18"/>
  <c r="G1746" i="18"/>
  <c r="D1746" i="18"/>
  <c r="B1746" i="18"/>
  <c r="H1740" i="18"/>
  <c r="G1740" i="18"/>
  <c r="D1740" i="18"/>
  <c r="B1740" i="18"/>
  <c r="H1733" i="18"/>
  <c r="G1733" i="18"/>
  <c r="D1733" i="18"/>
  <c r="B1733" i="18"/>
  <c r="H1726" i="18"/>
  <c r="G1726" i="18"/>
  <c r="D1726" i="18"/>
  <c r="B1726" i="18"/>
  <c r="H1719" i="18"/>
  <c r="G1719" i="18"/>
  <c r="D1719" i="18"/>
  <c r="B1719" i="18"/>
  <c r="H1708" i="18"/>
  <c r="G1708" i="18"/>
  <c r="D1708" i="18"/>
  <c r="B1708" i="18"/>
  <c r="H1699" i="18"/>
  <c r="G1699" i="18"/>
  <c r="D1699" i="18"/>
  <c r="B1699" i="18"/>
  <c r="H1690" i="18"/>
  <c r="G1690" i="18"/>
  <c r="D1690" i="18"/>
  <c r="B1690" i="18"/>
  <c r="H1681" i="18"/>
  <c r="G1681" i="18"/>
  <c r="D1681" i="18"/>
  <c r="B1681" i="18"/>
  <c r="H1672" i="18"/>
  <c r="G1672" i="18"/>
  <c r="D1672" i="18"/>
  <c r="B1672" i="18"/>
  <c r="H1663" i="18"/>
  <c r="G1663" i="18"/>
  <c r="D1663" i="18"/>
  <c r="B1663" i="18"/>
  <c r="H1654" i="18"/>
  <c r="G1654" i="18"/>
  <c r="D1654" i="18"/>
  <c r="B1654" i="18"/>
  <c r="H1645" i="18"/>
  <c r="G1645" i="18"/>
  <c r="D1645" i="18"/>
  <c r="B1645" i="18"/>
  <c r="H1637" i="18"/>
  <c r="G1637" i="18"/>
  <c r="D1637" i="18"/>
  <c r="B1637" i="18"/>
  <c r="H1624" i="18"/>
  <c r="G1624" i="18"/>
  <c r="D1624" i="18"/>
  <c r="B1624" i="18"/>
  <c r="H1623" i="18"/>
  <c r="G1623" i="18"/>
  <c r="D1623" i="18"/>
  <c r="B1623" i="18"/>
  <c r="H1616" i="18"/>
  <c r="G1616" i="18"/>
  <c r="D1616" i="18"/>
  <c r="B1616" i="18"/>
  <c r="H1609" i="18"/>
  <c r="G1609" i="18"/>
  <c r="D1609" i="18"/>
  <c r="B1609" i="18"/>
  <c r="H1602" i="18"/>
  <c r="G1602" i="18"/>
  <c r="D1602" i="18"/>
  <c r="B1602" i="18"/>
  <c r="H1595" i="18"/>
  <c r="G1595" i="18"/>
  <c r="D1595" i="18"/>
  <c r="B1595" i="18"/>
  <c r="H1575" i="18"/>
  <c r="G1575" i="18"/>
  <c r="D1575" i="18"/>
  <c r="B1575" i="18"/>
  <c r="H1567" i="18"/>
  <c r="G1567" i="18"/>
  <c r="D1567" i="18"/>
  <c r="B1567" i="18"/>
  <c r="H1558" i="18"/>
  <c r="G1558" i="18"/>
  <c r="D1558" i="18"/>
  <c r="B1558" i="18"/>
  <c r="H1557" i="18"/>
  <c r="G1557" i="18"/>
  <c r="D1557" i="18"/>
  <c r="B1557" i="18"/>
  <c r="H1540" i="18"/>
  <c r="G1540" i="18"/>
  <c r="D1540" i="18"/>
  <c r="B1540" i="18"/>
  <c r="H1532" i="18"/>
  <c r="G1532" i="18"/>
  <c r="D1532" i="18"/>
  <c r="B1532" i="18"/>
  <c r="H1524" i="18"/>
  <c r="G1524" i="18"/>
  <c r="D1524" i="18"/>
  <c r="B1524" i="18"/>
  <c r="H1516" i="18"/>
  <c r="G1516" i="18"/>
  <c r="D1516" i="18"/>
  <c r="B1516" i="18"/>
  <c r="H1507" i="18"/>
  <c r="G1507" i="18"/>
  <c r="D1507" i="18"/>
  <c r="B1507" i="18"/>
  <c r="H1501" i="18"/>
  <c r="G1501" i="18"/>
  <c r="D1501" i="18"/>
  <c r="B1501" i="18"/>
  <c r="H1494" i="18"/>
  <c r="G1494" i="18"/>
  <c r="D1494" i="18"/>
  <c r="B1494" i="18"/>
  <c r="H1487" i="18"/>
  <c r="G1487" i="18"/>
  <c r="D1487" i="18"/>
  <c r="B1487" i="18"/>
  <c r="H1480" i="18"/>
  <c r="G1480" i="18"/>
  <c r="D1480" i="18"/>
  <c r="B1480" i="18"/>
  <c r="H1469" i="18"/>
  <c r="G1469" i="18"/>
  <c r="D1469" i="18"/>
  <c r="B1469" i="18"/>
  <c r="H1459" i="18"/>
  <c r="G1459" i="18"/>
  <c r="D1459" i="18"/>
  <c r="B1459" i="18"/>
  <c r="H1451" i="18"/>
  <c r="G1451" i="18"/>
  <c r="D1451" i="18"/>
  <c r="B1451" i="18"/>
  <c r="H1440" i="18"/>
  <c r="G1440" i="18"/>
  <c r="D1440" i="18"/>
  <c r="B1440" i="18"/>
  <c r="H1432" i="18"/>
  <c r="G1432" i="18"/>
  <c r="D1432" i="18"/>
  <c r="B1432" i="18"/>
  <c r="H1424" i="18"/>
  <c r="G1424" i="18"/>
  <c r="D1424" i="18"/>
  <c r="B1424" i="18"/>
  <c r="H1415" i="18"/>
  <c r="G1415" i="18"/>
  <c r="D1415" i="18"/>
  <c r="B1415" i="18"/>
  <c r="H1406" i="18"/>
  <c r="G1406" i="18"/>
  <c r="D1406" i="18"/>
  <c r="B1406" i="18"/>
  <c r="H1398" i="18"/>
  <c r="G1398" i="18"/>
  <c r="D1398" i="18"/>
  <c r="B1398" i="18"/>
  <c r="H1389" i="18"/>
  <c r="G1389" i="18"/>
  <c r="D1389" i="18"/>
  <c r="B1389" i="18"/>
  <c r="H1382" i="18"/>
  <c r="G1382" i="18"/>
  <c r="D1382" i="18"/>
  <c r="B1382" i="18"/>
  <c r="H1375" i="18"/>
  <c r="G1375" i="18"/>
  <c r="D1375" i="18"/>
  <c r="B1375" i="18"/>
  <c r="H1368" i="18"/>
  <c r="G1368" i="18"/>
  <c r="D1368" i="18"/>
  <c r="B1368" i="18"/>
  <c r="H1361" i="18"/>
  <c r="G1361" i="18"/>
  <c r="D1361" i="18"/>
  <c r="B1361" i="18"/>
  <c r="H1350" i="18"/>
  <c r="G1350" i="18"/>
  <c r="D1350" i="18"/>
  <c r="B1350" i="18"/>
  <c r="H1339" i="18"/>
  <c r="G1339" i="18"/>
  <c r="D1339" i="18"/>
  <c r="B1339" i="18"/>
  <c r="H1338" i="18"/>
  <c r="G1338" i="18"/>
  <c r="D1338" i="18"/>
  <c r="B1338" i="18"/>
  <c r="H1326" i="18"/>
  <c r="G1326" i="18"/>
  <c r="D1326" i="18"/>
  <c r="B1326" i="18"/>
  <c r="H1309" i="18"/>
  <c r="G1309" i="18"/>
  <c r="D1309" i="18"/>
  <c r="B1309" i="18"/>
  <c r="H1300" i="18"/>
  <c r="G1300" i="18"/>
  <c r="D1300" i="18"/>
  <c r="B1300" i="18"/>
  <c r="H1298" i="18"/>
  <c r="G1298" i="18"/>
  <c r="D1298" i="18"/>
  <c r="B1298" i="18"/>
  <c r="H1288" i="18"/>
  <c r="G1288" i="18"/>
  <c r="D1288" i="18"/>
  <c r="B1288" i="18"/>
  <c r="H1271" i="18"/>
  <c r="G1271" i="18"/>
  <c r="D1271" i="18"/>
  <c r="B1271" i="18"/>
  <c r="H1262" i="18"/>
  <c r="G1262" i="18"/>
  <c r="D1262" i="18"/>
  <c r="B1262" i="18"/>
  <c r="H1256" i="18"/>
  <c r="G1256" i="18"/>
  <c r="D1256" i="18"/>
  <c r="B1256" i="18"/>
  <c r="H1249" i="18"/>
  <c r="G1249" i="18"/>
  <c r="D1249" i="18"/>
  <c r="B1249" i="18"/>
  <c r="H1242" i="18"/>
  <c r="G1242" i="18"/>
  <c r="D1242" i="18"/>
  <c r="B1242" i="18"/>
  <c r="H1235" i="18"/>
  <c r="G1235" i="18"/>
  <c r="D1235" i="18"/>
  <c r="B1235" i="18"/>
  <c r="H1225" i="18"/>
  <c r="G1225" i="18"/>
  <c r="D1225" i="18"/>
  <c r="B1225" i="18"/>
  <c r="H1216" i="18"/>
  <c r="G1216" i="18"/>
  <c r="D1216" i="18"/>
  <c r="B1216" i="18"/>
  <c r="H1214" i="18"/>
  <c r="G1214" i="18"/>
  <c r="D1214" i="18"/>
  <c r="B1214" i="18"/>
  <c r="H1207" i="18"/>
  <c r="G1207" i="18"/>
  <c r="D1207" i="18"/>
  <c r="B1207" i="18"/>
  <c r="H1199" i="18"/>
  <c r="G1199" i="18"/>
  <c r="D1199" i="18"/>
  <c r="B1199" i="18"/>
  <c r="H1181" i="18"/>
  <c r="G1181" i="18"/>
  <c r="D1181" i="18"/>
  <c r="B1181" i="18"/>
  <c r="H1173" i="18"/>
  <c r="G1173" i="18"/>
  <c r="D1173" i="18"/>
  <c r="B1173" i="18"/>
  <c r="H1168" i="18"/>
  <c r="G1168" i="18"/>
  <c r="D1168" i="18"/>
  <c r="B1168" i="18"/>
  <c r="H1153" i="18"/>
  <c r="G1153" i="18"/>
  <c r="D1153" i="18"/>
  <c r="B1153" i="18"/>
  <c r="H1140" i="18"/>
  <c r="G1140" i="18"/>
  <c r="D1140" i="18"/>
  <c r="B1140" i="18"/>
  <c r="H1134" i="18"/>
  <c r="G1134" i="18"/>
  <c r="D1134" i="18"/>
  <c r="B1134" i="18"/>
  <c r="H1127" i="18"/>
  <c r="G1127" i="18"/>
  <c r="D1127" i="18"/>
  <c r="B1127" i="18"/>
  <c r="H1120" i="18"/>
  <c r="G1120" i="18"/>
  <c r="D1120" i="18"/>
  <c r="B1120" i="18"/>
  <c r="H1113" i="18"/>
  <c r="G1113" i="18"/>
  <c r="D1113" i="18"/>
  <c r="B1113" i="18"/>
  <c r="H1105" i="18"/>
  <c r="G1105" i="18"/>
  <c r="D1105" i="18"/>
  <c r="B1105" i="18"/>
  <c r="H1100" i="18"/>
  <c r="G1100" i="18"/>
  <c r="D1100" i="18"/>
  <c r="B1100" i="18"/>
  <c r="H1083" i="18"/>
  <c r="G1083" i="18"/>
  <c r="D1083" i="18"/>
  <c r="B1083" i="18"/>
  <c r="H1072" i="18"/>
  <c r="G1072" i="18"/>
  <c r="D1072" i="18"/>
  <c r="B1072" i="18"/>
  <c r="H1063" i="18"/>
  <c r="G1063" i="18"/>
  <c r="D1063" i="18"/>
  <c r="B1063" i="18"/>
  <c r="H1057" i="18"/>
  <c r="G1057" i="18"/>
  <c r="D1057" i="18"/>
  <c r="B1057" i="18"/>
  <c r="H1051" i="18"/>
  <c r="G1051" i="18"/>
  <c r="D1051" i="18"/>
  <c r="B1051" i="18"/>
  <c r="H1043" i="18"/>
  <c r="G1043" i="18"/>
  <c r="D1043" i="18"/>
  <c r="B1043" i="18"/>
  <c r="H1026" i="18"/>
  <c r="G1026" i="18"/>
  <c r="D1026" i="18"/>
  <c r="B1026" i="18"/>
  <c r="H1017" i="18"/>
  <c r="G1017" i="18"/>
  <c r="D1017" i="18"/>
  <c r="B1017" i="18"/>
  <c r="H1010" i="18"/>
  <c r="G1010" i="18"/>
  <c r="D1010" i="18"/>
  <c r="B1010" i="18"/>
  <c r="H1003" i="18"/>
  <c r="G1003" i="18"/>
  <c r="D1003" i="18"/>
  <c r="B1003" i="18"/>
  <c r="H996" i="18"/>
  <c r="G996" i="18"/>
  <c r="D996" i="18"/>
  <c r="B996" i="18"/>
  <c r="H989" i="18"/>
  <c r="G989" i="18"/>
  <c r="D989" i="18"/>
  <c r="B989" i="18"/>
  <c r="H980" i="18"/>
  <c r="G980" i="18"/>
  <c r="D980" i="18"/>
  <c r="B980" i="18"/>
  <c r="H971" i="18"/>
  <c r="G971" i="18"/>
  <c r="D971" i="18"/>
  <c r="B971" i="18"/>
  <c r="H962" i="18"/>
  <c r="G962" i="18"/>
  <c r="D962" i="18"/>
  <c r="B962" i="18"/>
  <c r="H953" i="18"/>
  <c r="G953" i="18"/>
  <c r="D953" i="18"/>
  <c r="B953" i="18"/>
  <c r="H947" i="18"/>
  <c r="G947" i="18"/>
  <c r="D947" i="18"/>
  <c r="B947" i="18"/>
  <c r="H940" i="18"/>
  <c r="G940" i="18"/>
  <c r="D940" i="18"/>
  <c r="B940" i="18"/>
  <c r="H930" i="18"/>
  <c r="G930" i="18"/>
  <c r="D930" i="18"/>
  <c r="B930" i="18"/>
  <c r="H921" i="18"/>
  <c r="G921" i="18"/>
  <c r="D921" i="18"/>
  <c r="B921" i="18"/>
  <c r="H912" i="18"/>
  <c r="G912" i="18"/>
  <c r="D912" i="18"/>
  <c r="B912" i="18"/>
  <c r="H903" i="18"/>
  <c r="G903" i="18"/>
  <c r="D903" i="18"/>
  <c r="B903" i="18"/>
  <c r="H896" i="18"/>
  <c r="G896" i="18"/>
  <c r="D896" i="18"/>
  <c r="B896" i="18"/>
  <c r="H889" i="18"/>
  <c r="G889" i="18"/>
  <c r="D889" i="18"/>
  <c r="B889" i="18"/>
  <c r="H882" i="18"/>
  <c r="G882" i="18"/>
  <c r="D882" i="18"/>
  <c r="B882" i="18"/>
  <c r="H875" i="18"/>
  <c r="G875" i="18"/>
  <c r="D875" i="18"/>
  <c r="B875" i="18"/>
  <c r="H868" i="18"/>
  <c r="G868" i="18"/>
  <c r="D868" i="18"/>
  <c r="B868" i="18"/>
  <c r="H859" i="18"/>
  <c r="G859" i="18"/>
  <c r="D859" i="18"/>
  <c r="B859" i="18"/>
  <c r="H850" i="18"/>
  <c r="G850" i="18"/>
  <c r="D850" i="18"/>
  <c r="B850" i="18"/>
  <c r="H842" i="18"/>
  <c r="G842" i="18"/>
  <c r="D842" i="18"/>
  <c r="B842" i="18"/>
  <c r="H836" i="18"/>
  <c r="G836" i="18"/>
  <c r="D836" i="18"/>
  <c r="B836" i="18"/>
  <c r="H828" i="18"/>
  <c r="G828" i="18"/>
  <c r="D828" i="18"/>
  <c r="B828" i="18"/>
  <c r="H819" i="18"/>
  <c r="G819" i="18"/>
  <c r="D819" i="18"/>
  <c r="B819" i="18"/>
  <c r="H811" i="18"/>
  <c r="G811" i="18"/>
  <c r="D811" i="18"/>
  <c r="B811" i="18"/>
  <c r="H804" i="18"/>
  <c r="G804" i="18"/>
  <c r="D804" i="18"/>
  <c r="B804" i="18"/>
  <c r="H796" i="18"/>
  <c r="G796" i="18"/>
  <c r="D796" i="18"/>
  <c r="B796" i="18"/>
  <c r="H789" i="18"/>
  <c r="G789" i="18"/>
  <c r="D789" i="18"/>
  <c r="B789" i="18"/>
  <c r="H782" i="18"/>
  <c r="G782" i="18"/>
  <c r="D782" i="18"/>
  <c r="B782" i="18"/>
  <c r="H775" i="18"/>
  <c r="G775" i="18"/>
  <c r="D775" i="18"/>
  <c r="B775" i="18"/>
  <c r="H768" i="18"/>
  <c r="G768" i="18"/>
  <c r="D768" i="18"/>
  <c r="B768" i="18"/>
  <c r="H758" i="18"/>
  <c r="G758" i="18"/>
  <c r="D758" i="18"/>
  <c r="B758" i="18"/>
  <c r="H748" i="18"/>
  <c r="G748" i="18"/>
  <c r="D748" i="18"/>
  <c r="B748" i="18"/>
  <c r="H739" i="18"/>
  <c r="G739" i="18"/>
  <c r="D739" i="18"/>
  <c r="B739" i="18"/>
  <c r="H730" i="18"/>
  <c r="G730" i="18"/>
  <c r="D730" i="18"/>
  <c r="B730" i="18"/>
  <c r="H721" i="18"/>
  <c r="G721" i="18"/>
  <c r="D721" i="18"/>
  <c r="B721" i="18"/>
  <c r="H712" i="18"/>
  <c r="G712" i="18"/>
  <c r="D712" i="18"/>
  <c r="B712" i="18"/>
  <c r="H702" i="18"/>
  <c r="G702" i="18"/>
  <c r="D702" i="18"/>
  <c r="B702" i="18"/>
  <c r="H693" i="18"/>
  <c r="G693" i="18"/>
  <c r="D693" i="18"/>
  <c r="B693" i="18"/>
  <c r="H692" i="18"/>
  <c r="G692" i="18"/>
  <c r="D692" i="18"/>
  <c r="B692" i="18"/>
  <c r="H674" i="18"/>
  <c r="G674" i="18"/>
  <c r="D674" i="18"/>
  <c r="B674" i="18"/>
  <c r="H668" i="18"/>
  <c r="G668" i="18"/>
  <c r="D668" i="18"/>
  <c r="B668" i="18"/>
  <c r="H661" i="18"/>
  <c r="G661" i="18"/>
  <c r="D661" i="18"/>
  <c r="B661" i="18"/>
  <c r="H654" i="18"/>
  <c r="G654" i="18"/>
  <c r="D654" i="18"/>
  <c r="B654" i="18"/>
  <c r="H647" i="18"/>
  <c r="G647" i="18"/>
  <c r="D647" i="18"/>
  <c r="B647" i="18"/>
  <c r="H638" i="18"/>
  <c r="G638" i="18"/>
  <c r="D638" i="18"/>
  <c r="B638" i="18"/>
  <c r="H628" i="18"/>
  <c r="G628" i="18"/>
  <c r="D628" i="18"/>
  <c r="B628" i="18"/>
  <c r="H621" i="18"/>
  <c r="G621" i="18"/>
  <c r="D621" i="18"/>
  <c r="B621" i="18"/>
  <c r="H612" i="18"/>
  <c r="G612" i="18"/>
  <c r="D612" i="18"/>
  <c r="B612" i="18"/>
  <c r="H605" i="18"/>
  <c r="G605" i="18"/>
  <c r="D605" i="18"/>
  <c r="B605" i="18"/>
  <c r="H597" i="18"/>
  <c r="G597" i="18"/>
  <c r="D597" i="18"/>
  <c r="B597" i="18"/>
  <c r="H590" i="18"/>
  <c r="G590" i="18"/>
  <c r="D590" i="18"/>
  <c r="B590" i="18"/>
  <c r="H581" i="18"/>
  <c r="G581" i="18"/>
  <c r="D581" i="18"/>
  <c r="B581" i="18"/>
  <c r="H573" i="18"/>
  <c r="G573" i="18"/>
  <c r="D573" i="18"/>
  <c r="B573" i="18"/>
  <c r="H565" i="18"/>
  <c r="G565" i="18"/>
  <c r="D565" i="18"/>
  <c r="B565" i="18"/>
  <c r="H559" i="18"/>
  <c r="G559" i="18"/>
  <c r="D559" i="18"/>
  <c r="B559" i="18"/>
  <c r="H552" i="18"/>
  <c r="G552" i="18"/>
  <c r="D552" i="18"/>
  <c r="B552" i="18"/>
  <c r="H545" i="18"/>
  <c r="G545" i="18"/>
  <c r="D545" i="18"/>
  <c r="B545" i="18"/>
  <c r="H538" i="18"/>
  <c r="G538" i="18"/>
  <c r="D538" i="18"/>
  <c r="B538" i="18"/>
  <c r="H528" i="18"/>
  <c r="G528" i="18"/>
  <c r="D528" i="18"/>
  <c r="B528" i="18"/>
  <c r="H519" i="18"/>
  <c r="G519" i="18"/>
  <c r="D519" i="18"/>
  <c r="B519" i="18"/>
  <c r="H511" i="18"/>
  <c r="G511" i="18"/>
  <c r="D511" i="18"/>
  <c r="B511" i="18"/>
  <c r="H501" i="18"/>
  <c r="G501" i="18"/>
  <c r="D501" i="18"/>
  <c r="B501" i="18"/>
  <c r="H492" i="18"/>
  <c r="G492" i="18"/>
  <c r="D492" i="18"/>
  <c r="B492" i="18"/>
  <c r="H484" i="18"/>
  <c r="G484" i="18"/>
  <c r="D484" i="18"/>
  <c r="B484" i="18"/>
  <c r="H476" i="18"/>
  <c r="G476" i="18"/>
  <c r="D476" i="18"/>
  <c r="B476" i="18"/>
  <c r="H468" i="18"/>
  <c r="G468" i="18"/>
  <c r="D468" i="18"/>
  <c r="B468" i="18"/>
  <c r="H460" i="18"/>
  <c r="G460" i="18"/>
  <c r="D460" i="18"/>
  <c r="B460" i="18"/>
  <c r="H452" i="18"/>
  <c r="G452" i="18"/>
  <c r="D452" i="18"/>
  <c r="B452" i="18"/>
  <c r="H446" i="18"/>
  <c r="G446" i="18"/>
  <c r="D446" i="18"/>
  <c r="B446" i="18"/>
  <c r="H439" i="18"/>
  <c r="G439" i="18"/>
  <c r="D439" i="18"/>
  <c r="B439" i="18"/>
  <c r="H432" i="18"/>
  <c r="G432" i="18"/>
  <c r="D432" i="18"/>
  <c r="B432" i="18"/>
  <c r="H425" i="18"/>
  <c r="G425" i="18"/>
  <c r="D425" i="18"/>
  <c r="B425" i="18"/>
  <c r="H423" i="18"/>
  <c r="G423" i="18"/>
  <c r="D423" i="18"/>
  <c r="B423" i="18"/>
  <c r="H409" i="18"/>
  <c r="G409" i="18"/>
  <c r="D409" i="18"/>
  <c r="B409" i="18"/>
  <c r="H402" i="18"/>
  <c r="G402" i="18"/>
  <c r="D402" i="18"/>
  <c r="B402" i="18"/>
  <c r="H394" i="18"/>
  <c r="G394" i="18"/>
  <c r="D394" i="18"/>
  <c r="B394" i="18"/>
  <c r="H387" i="18"/>
  <c r="G387" i="18"/>
  <c r="D387" i="18"/>
  <c r="B387" i="18"/>
  <c r="H380" i="18"/>
  <c r="G380" i="18"/>
  <c r="D380" i="18"/>
  <c r="B380" i="18"/>
  <c r="H366" i="18"/>
  <c r="G366" i="18"/>
  <c r="D366" i="18"/>
  <c r="B366" i="18"/>
  <c r="H359" i="18"/>
  <c r="G359" i="18"/>
  <c r="D359" i="18"/>
  <c r="B359" i="18"/>
  <c r="H352" i="18"/>
  <c r="G352" i="18"/>
  <c r="D352" i="18"/>
  <c r="B352" i="18"/>
  <c r="H346" i="18"/>
  <c r="G346" i="18"/>
  <c r="D346" i="18"/>
  <c r="B346" i="18"/>
  <c r="H339" i="18"/>
  <c r="G339" i="18"/>
  <c r="D339" i="18"/>
  <c r="B339" i="18"/>
  <c r="H332" i="18"/>
  <c r="G332" i="18"/>
  <c r="D332" i="18"/>
  <c r="B332" i="18"/>
  <c r="H325" i="18"/>
  <c r="G325" i="18"/>
  <c r="D325" i="18"/>
  <c r="B325" i="18"/>
  <c r="H316" i="18"/>
  <c r="G316" i="18"/>
  <c r="D316" i="18"/>
  <c r="B316" i="18"/>
  <c r="H307" i="18"/>
  <c r="G307" i="18"/>
  <c r="D307" i="18"/>
  <c r="B307" i="18"/>
  <c r="H299" i="18"/>
  <c r="G299" i="18"/>
  <c r="D299" i="18"/>
  <c r="B299" i="18"/>
  <c r="H291" i="18"/>
  <c r="G291" i="18"/>
  <c r="D291" i="18"/>
  <c r="B291" i="18"/>
  <c r="H283" i="18"/>
  <c r="G283" i="18"/>
  <c r="D283" i="18"/>
  <c r="B283" i="18"/>
  <c r="H275" i="18"/>
  <c r="G275" i="18"/>
  <c r="D275" i="18"/>
  <c r="B275" i="18"/>
  <c r="H267" i="18"/>
  <c r="G267" i="18"/>
  <c r="D267" i="18"/>
  <c r="B267" i="18"/>
  <c r="H259" i="18"/>
  <c r="G259" i="18"/>
  <c r="D259" i="18"/>
  <c r="B259" i="18"/>
  <c r="H251" i="18"/>
  <c r="G251" i="18"/>
  <c r="D251" i="18"/>
  <c r="B251" i="18"/>
  <c r="H243" i="18"/>
  <c r="G243" i="18"/>
  <c r="D243" i="18"/>
  <c r="B243" i="18"/>
  <c r="H237" i="18"/>
  <c r="G237" i="18"/>
  <c r="D237" i="18"/>
  <c r="B237" i="18"/>
  <c r="H230" i="18"/>
  <c r="G230" i="18"/>
  <c r="D230" i="18"/>
  <c r="B230" i="18"/>
  <c r="H223" i="18"/>
  <c r="G223" i="18"/>
  <c r="D223" i="18"/>
  <c r="B223" i="18"/>
  <c r="H216" i="18"/>
  <c r="G216" i="18"/>
  <c r="D216" i="18"/>
  <c r="B216" i="18"/>
  <c r="H208" i="18"/>
  <c r="G208" i="18"/>
  <c r="D208" i="18"/>
  <c r="B208" i="18"/>
  <c r="H201" i="18"/>
  <c r="G201" i="18"/>
  <c r="D201" i="18"/>
  <c r="B201" i="18"/>
  <c r="H194" i="18"/>
  <c r="G194" i="18"/>
  <c r="D194" i="18"/>
  <c r="B194" i="18"/>
  <c r="H187" i="18"/>
  <c r="G187" i="18"/>
  <c r="D187" i="18"/>
  <c r="B187" i="18"/>
  <c r="H179" i="18"/>
  <c r="G179" i="18"/>
  <c r="D179" i="18"/>
  <c r="B179" i="18"/>
  <c r="H172" i="18"/>
  <c r="G172" i="18"/>
  <c r="D172" i="18"/>
  <c r="B172" i="18"/>
  <c r="H165" i="18"/>
  <c r="G165" i="18"/>
  <c r="D165" i="18"/>
  <c r="B165" i="18"/>
  <c r="H158" i="18"/>
  <c r="G158" i="18"/>
  <c r="D158" i="18"/>
  <c r="B158" i="18"/>
  <c r="H151" i="18"/>
  <c r="G151" i="18"/>
  <c r="D151" i="18"/>
  <c r="B151" i="18"/>
  <c r="H143" i="18"/>
  <c r="G143" i="18"/>
  <c r="D143" i="18"/>
  <c r="B143" i="18"/>
  <c r="H137" i="18"/>
  <c r="G137" i="18"/>
  <c r="D137" i="18"/>
  <c r="B137" i="18"/>
  <c r="H130" i="18"/>
  <c r="G130" i="18"/>
  <c r="D130" i="18"/>
  <c r="B130" i="18"/>
  <c r="H123" i="18"/>
  <c r="G123" i="18"/>
  <c r="D123" i="18"/>
  <c r="B123" i="18"/>
  <c r="H116" i="18"/>
  <c r="G116" i="18"/>
  <c r="D116" i="18"/>
  <c r="B116" i="18"/>
  <c r="H108" i="18"/>
  <c r="G108" i="18"/>
  <c r="D108" i="18"/>
  <c r="B108" i="18"/>
  <c r="H100" i="18"/>
  <c r="G100" i="18"/>
  <c r="D100" i="18"/>
  <c r="B100" i="18"/>
  <c r="H93" i="18"/>
  <c r="G93" i="18"/>
  <c r="D93" i="18"/>
  <c r="B93" i="18"/>
  <c r="H86" i="18"/>
  <c r="G86" i="18"/>
  <c r="D86" i="18"/>
  <c r="B86" i="18"/>
  <c r="H79" i="18"/>
  <c r="G79" i="18"/>
  <c r="D79" i="18"/>
  <c r="B79" i="18"/>
  <c r="H72" i="18"/>
  <c r="G72" i="18"/>
  <c r="D72" i="18"/>
  <c r="B72" i="18"/>
  <c r="H65" i="18"/>
  <c r="G65" i="18"/>
  <c r="D65" i="18"/>
  <c r="B65" i="18"/>
  <c r="H58" i="18"/>
  <c r="G58" i="18"/>
  <c r="D58" i="18"/>
  <c r="B58" i="18"/>
  <c r="H52" i="18"/>
  <c r="G52" i="18"/>
  <c r="D52" i="18"/>
  <c r="B52" i="18"/>
  <c r="H45" i="18"/>
  <c r="G45" i="18"/>
  <c r="D45" i="18"/>
  <c r="B45" i="18"/>
  <c r="H38" i="18"/>
  <c r="G38" i="18"/>
  <c r="D38" i="18"/>
  <c r="B38" i="18"/>
  <c r="H31" i="18"/>
  <c r="G31" i="18"/>
  <c r="D31" i="18"/>
  <c r="B31" i="18"/>
  <c r="H24" i="18"/>
  <c r="G24" i="18"/>
  <c r="D24" i="18"/>
  <c r="B24" i="18"/>
  <c r="H17" i="18"/>
  <c r="G17" i="18"/>
  <c r="D17" i="18"/>
  <c r="B17" i="18"/>
  <c r="H9" i="18"/>
  <c r="G9" i="18"/>
  <c r="D9" i="18"/>
  <c r="B9" i="18"/>
  <c r="H3" i="18"/>
  <c r="G3" i="18"/>
  <c r="D3" i="18"/>
  <c r="B3" i="18"/>
  <c r="H5876" i="18"/>
  <c r="G5876" i="18"/>
  <c r="D5876" i="18"/>
  <c r="B5876" i="18"/>
  <c r="H5869" i="18"/>
  <c r="G5869" i="18"/>
  <c r="D5869" i="18"/>
  <c r="B5869" i="18"/>
  <c r="H5862" i="18"/>
  <c r="G5862" i="18"/>
  <c r="D5862" i="18"/>
  <c r="B5862" i="18"/>
  <c r="H5855" i="18"/>
  <c r="G5855" i="18"/>
  <c r="D5855" i="18"/>
  <c r="B5855" i="18"/>
  <c r="H5848" i="18"/>
  <c r="G5848" i="18"/>
  <c r="D5848" i="18"/>
  <c r="B5848" i="18"/>
  <c r="H5841" i="18"/>
  <c r="G5841" i="18"/>
  <c r="D5841" i="18"/>
  <c r="B5841" i="18"/>
  <c r="H5834" i="18"/>
  <c r="G5834" i="18"/>
  <c r="D5834" i="18"/>
  <c r="B5834" i="18"/>
  <c r="H5827" i="18"/>
  <c r="G5827" i="18"/>
  <c r="D5827" i="18"/>
  <c r="B5827" i="18"/>
  <c r="H5820" i="18"/>
  <c r="G5820" i="18"/>
  <c r="D5820" i="18"/>
  <c r="B5820" i="18"/>
  <c r="H5813" i="18"/>
  <c r="G5813" i="18"/>
  <c r="D5813" i="18"/>
  <c r="B5813" i="18"/>
  <c r="H5806" i="18"/>
  <c r="G5806" i="18"/>
  <c r="D5806" i="18"/>
  <c r="B5806" i="18"/>
  <c r="H5799" i="18"/>
  <c r="G5799" i="18"/>
  <c r="D5799" i="18"/>
  <c r="B5799" i="18"/>
  <c r="H5792" i="18"/>
  <c r="G5792" i="18"/>
  <c r="D5792" i="18"/>
  <c r="B5792" i="18"/>
  <c r="H5785" i="18"/>
  <c r="G5785" i="18"/>
  <c r="D5785" i="18"/>
  <c r="B5785" i="18"/>
  <c r="H5778" i="18"/>
  <c r="G5778" i="18"/>
  <c r="D5778" i="18"/>
  <c r="B5778" i="18"/>
  <c r="H5771" i="18"/>
  <c r="G5771" i="18"/>
  <c r="D5771" i="18"/>
  <c r="B5771" i="18"/>
  <c r="H5764" i="18"/>
  <c r="G5764" i="18"/>
  <c r="D5764" i="18"/>
  <c r="B5764" i="18"/>
  <c r="H5757" i="18"/>
  <c r="G5757" i="18"/>
  <c r="D5757" i="18"/>
  <c r="B5757" i="18"/>
  <c r="H5750" i="18"/>
  <c r="G5750" i="18"/>
  <c r="D5750" i="18"/>
  <c r="B5750" i="18"/>
  <c r="H5743" i="18"/>
  <c r="G5743" i="18"/>
  <c r="D5743" i="18"/>
  <c r="B5743" i="18"/>
  <c r="H5736" i="18"/>
  <c r="G5736" i="18"/>
  <c r="D5736" i="18"/>
  <c r="B5736" i="18"/>
  <c r="H5729" i="18"/>
  <c r="G5729" i="18"/>
  <c r="D5729" i="18"/>
  <c r="B5729" i="18"/>
  <c r="H5722" i="18"/>
  <c r="G5722" i="18"/>
  <c r="D5722" i="18"/>
  <c r="B5722" i="18"/>
  <c r="H5715" i="18"/>
  <c r="G5715" i="18"/>
  <c r="D5715" i="18"/>
  <c r="B5715" i="18"/>
  <c r="H5708" i="18"/>
  <c r="G5708" i="18"/>
  <c r="D5708" i="18"/>
  <c r="B5708" i="18"/>
  <c r="H5701" i="18"/>
  <c r="G5701" i="18"/>
  <c r="D5701" i="18"/>
  <c r="B5701" i="18"/>
  <c r="H5694" i="18"/>
  <c r="G5694" i="18"/>
  <c r="D5694" i="18"/>
  <c r="B5694" i="18"/>
  <c r="H5687" i="18"/>
  <c r="G5687" i="18"/>
  <c r="D5687" i="18"/>
  <c r="B5687" i="18"/>
  <c r="H5680" i="18"/>
  <c r="G5680" i="18"/>
  <c r="D5680" i="18"/>
  <c r="B5680" i="18"/>
  <c r="H5673" i="18"/>
  <c r="G5673" i="18"/>
  <c r="D5673" i="18"/>
  <c r="B5673" i="18"/>
  <c r="H5666" i="18"/>
  <c r="G5666" i="18"/>
  <c r="D5666" i="18"/>
  <c r="B5666" i="18"/>
  <c r="H5659" i="18"/>
  <c r="G5659" i="18"/>
  <c r="D5659" i="18"/>
  <c r="B5659" i="18"/>
  <c r="H5652" i="18"/>
  <c r="G5652" i="18"/>
  <c r="D5652" i="18"/>
  <c r="B5652" i="18"/>
  <c r="H5645" i="18"/>
  <c r="G5645" i="18"/>
  <c r="D5645" i="18"/>
  <c r="B5645" i="18"/>
  <c r="H5638" i="18"/>
  <c r="G5638" i="18"/>
  <c r="D5638" i="18"/>
  <c r="B5638" i="18"/>
  <c r="H5631" i="18"/>
  <c r="G5631" i="18"/>
  <c r="D5631" i="18"/>
  <c r="B5631" i="18"/>
  <c r="H5624" i="18"/>
  <c r="G5624" i="18"/>
  <c r="D5624" i="18"/>
  <c r="B5624" i="18"/>
  <c r="H5617" i="18"/>
  <c r="G5617" i="18"/>
  <c r="D5617" i="18"/>
  <c r="B5617" i="18"/>
  <c r="H5610" i="18"/>
  <c r="G5610" i="18"/>
  <c r="D5610" i="18"/>
  <c r="B5610" i="18"/>
  <c r="H5603" i="18"/>
  <c r="G5603" i="18"/>
  <c r="D5603" i="18"/>
  <c r="B5603" i="18"/>
  <c r="H5596" i="18"/>
  <c r="G5596" i="18"/>
  <c r="D5596" i="18"/>
  <c r="B5596" i="18"/>
  <c r="H5589" i="18"/>
  <c r="G5589" i="18"/>
  <c r="D5589" i="18"/>
  <c r="B5589" i="18"/>
  <c r="H5582" i="18"/>
  <c r="G5582" i="18"/>
  <c r="D5582" i="18"/>
  <c r="B5582" i="18"/>
  <c r="H5575" i="18"/>
  <c r="G5575" i="18"/>
  <c r="D5575" i="18"/>
  <c r="B5575" i="18"/>
  <c r="H5568" i="18"/>
  <c r="G5568" i="18"/>
  <c r="D5568" i="18"/>
  <c r="B5568" i="18"/>
  <c r="H5561" i="18"/>
  <c r="G5561" i="18"/>
  <c r="D5561" i="18"/>
  <c r="B5561" i="18"/>
  <c r="H5554" i="18"/>
  <c r="G5554" i="18"/>
  <c r="D5554" i="18"/>
  <c r="B5554" i="18"/>
  <c r="H5547" i="18"/>
  <c r="G5547" i="18"/>
  <c r="D5547" i="18"/>
  <c r="B5547" i="18"/>
  <c r="H5540" i="18"/>
  <c r="G5540" i="18"/>
  <c r="D5540" i="18"/>
  <c r="B5540" i="18"/>
  <c r="H5533" i="18"/>
  <c r="G5533" i="18"/>
  <c r="D5533" i="18"/>
  <c r="B5533" i="18"/>
  <c r="H5526" i="18"/>
  <c r="G5526" i="18"/>
  <c r="D5526" i="18"/>
  <c r="B5526" i="18"/>
  <c r="H5519" i="18"/>
  <c r="G5519" i="18"/>
  <c r="D5519" i="18"/>
  <c r="B5519" i="18"/>
  <c r="H5512" i="18"/>
  <c r="G5512" i="18"/>
  <c r="D5512" i="18"/>
  <c r="B5512" i="18"/>
  <c r="H5505" i="18"/>
  <c r="G5505" i="18"/>
  <c r="D5505" i="18"/>
  <c r="B5505" i="18"/>
  <c r="H5498" i="18"/>
  <c r="G5498" i="18"/>
  <c r="D5498" i="18"/>
  <c r="B5498" i="18"/>
  <c r="H5491" i="18"/>
  <c r="G5491" i="18"/>
  <c r="D5491" i="18"/>
  <c r="B5491" i="18"/>
  <c r="H5484" i="18"/>
  <c r="G5484" i="18"/>
  <c r="D5484" i="18"/>
  <c r="B5484" i="18"/>
  <c r="H5477" i="18"/>
  <c r="G5477" i="18"/>
  <c r="D5477" i="18"/>
  <c r="B5477" i="18"/>
  <c r="H5470" i="18"/>
  <c r="G5470" i="18"/>
  <c r="D5470" i="18"/>
  <c r="B5470" i="18"/>
  <c r="H5463" i="18"/>
  <c r="G5463" i="18"/>
  <c r="D5463" i="18"/>
  <c r="B5463" i="18"/>
  <c r="H5456" i="18"/>
  <c r="G5456" i="18"/>
  <c r="D5456" i="18"/>
  <c r="B5456" i="18"/>
  <c r="H5449" i="18"/>
  <c r="G5449" i="18"/>
  <c r="D5449" i="18"/>
  <c r="B5449" i="18"/>
  <c r="H5442" i="18"/>
  <c r="G5442" i="18"/>
  <c r="D5442" i="18"/>
  <c r="B5442" i="18"/>
  <c r="H5435" i="18"/>
  <c r="G5435" i="18"/>
  <c r="D5435" i="18"/>
  <c r="B5435" i="18"/>
  <c r="H5428" i="18"/>
  <c r="G5428" i="18"/>
  <c r="D5428" i="18"/>
  <c r="B5428" i="18"/>
  <c r="H5421" i="18"/>
  <c r="G5421" i="18"/>
  <c r="D5421" i="18"/>
  <c r="B5421" i="18"/>
  <c r="H5414" i="18"/>
  <c r="G5414" i="18"/>
  <c r="D5414" i="18"/>
  <c r="B5414" i="18"/>
  <c r="H5407" i="18"/>
  <c r="G5407" i="18"/>
  <c r="D5407" i="18"/>
  <c r="B5407" i="18"/>
  <c r="H5400" i="18"/>
  <c r="G5400" i="18"/>
  <c r="D5400" i="18"/>
  <c r="B5400" i="18"/>
  <c r="H5393" i="18"/>
  <c r="G5393" i="18"/>
  <c r="D5393" i="18"/>
  <c r="B5393" i="18"/>
  <c r="H5386" i="18"/>
  <c r="G5386" i="18"/>
  <c r="D5386" i="18"/>
  <c r="B5386" i="18"/>
  <c r="H5379" i="18"/>
  <c r="G5379" i="18"/>
  <c r="D5379" i="18"/>
  <c r="B5379" i="18"/>
  <c r="H5372" i="18"/>
  <c r="G5372" i="18"/>
  <c r="D5372" i="18"/>
  <c r="B5372" i="18"/>
  <c r="H5365" i="18"/>
  <c r="G5365" i="18"/>
  <c r="D5365" i="18"/>
  <c r="B5365" i="18"/>
  <c r="H5358" i="18"/>
  <c r="G5358" i="18"/>
  <c r="D5358" i="18"/>
  <c r="B5358" i="18"/>
  <c r="H5350" i="18"/>
  <c r="G5350" i="18"/>
  <c r="D5350" i="18"/>
  <c r="B5350" i="18"/>
  <c r="H5343" i="18"/>
  <c r="G5343" i="18"/>
  <c r="D5343" i="18"/>
  <c r="B5343" i="18"/>
  <c r="H5336" i="18"/>
  <c r="G5336" i="18"/>
  <c r="D5336" i="18"/>
  <c r="B5336" i="18"/>
  <c r="H5329" i="18"/>
  <c r="G5329" i="18"/>
  <c r="D5329" i="18"/>
  <c r="B5329" i="18"/>
  <c r="H5322" i="18"/>
  <c r="G5322" i="18"/>
  <c r="D5322" i="18"/>
  <c r="B5322" i="18"/>
  <c r="H5315" i="18"/>
  <c r="G5315" i="18"/>
  <c r="D5315" i="18"/>
  <c r="B5315" i="18"/>
  <c r="H5308" i="18"/>
  <c r="G5308" i="18"/>
  <c r="D5308" i="18"/>
  <c r="B5308" i="18"/>
  <c r="H5301" i="18"/>
  <c r="G5301" i="18"/>
  <c r="D5301" i="18"/>
  <c r="B5301" i="18"/>
  <c r="H5294" i="18"/>
  <c r="G5294" i="18"/>
  <c r="D5294" i="18"/>
  <c r="B5294" i="18"/>
  <c r="H5285" i="18"/>
  <c r="G5285" i="18"/>
  <c r="D5285" i="18"/>
  <c r="B5285" i="18"/>
  <c r="H5275" i="18"/>
  <c r="G5275" i="18"/>
  <c r="D5275" i="18"/>
  <c r="B5275" i="18"/>
  <c r="H5267" i="18"/>
  <c r="G5267" i="18"/>
  <c r="D5267" i="18"/>
  <c r="B5267" i="18"/>
  <c r="H5257" i="18"/>
  <c r="G5257" i="18"/>
  <c r="D5257" i="18"/>
  <c r="B5257" i="18"/>
  <c r="H5249" i="18"/>
  <c r="G5249" i="18"/>
  <c r="D5249" i="18"/>
  <c r="B5249" i="18"/>
  <c r="H5241" i="18"/>
  <c r="G5241" i="18"/>
  <c r="D5241" i="18"/>
  <c r="B5241" i="18"/>
  <c r="H5233" i="18"/>
  <c r="G5233" i="18"/>
  <c r="D5233" i="18"/>
  <c r="B5233" i="18"/>
  <c r="H5225" i="18"/>
  <c r="G5225" i="18"/>
  <c r="D5225" i="18"/>
  <c r="B5225" i="18"/>
  <c r="H5216" i="18"/>
  <c r="G5216" i="18"/>
  <c r="D5216" i="18"/>
  <c r="B5216" i="18"/>
  <c r="H5208" i="18"/>
  <c r="G5208" i="18"/>
  <c r="D5208" i="18"/>
  <c r="B5208" i="18"/>
  <c r="H5201" i="18"/>
  <c r="G5201" i="18"/>
  <c r="D5201" i="18"/>
  <c r="B5201" i="18"/>
  <c r="H5194" i="18"/>
  <c r="G5194" i="18"/>
  <c r="D5194" i="18"/>
  <c r="B5194" i="18"/>
  <c r="H5187" i="18"/>
  <c r="G5187" i="18"/>
  <c r="D5187" i="18"/>
  <c r="B5187" i="18"/>
  <c r="H5180" i="18"/>
  <c r="G5180" i="18"/>
  <c r="D5180" i="18"/>
  <c r="B5180" i="18"/>
  <c r="H5172" i="18"/>
  <c r="G5172" i="18"/>
  <c r="D5172" i="18"/>
  <c r="B5172" i="18"/>
  <c r="H5164" i="18"/>
  <c r="G5164" i="18"/>
  <c r="D5164" i="18"/>
  <c r="B5164" i="18"/>
  <c r="H5156" i="18"/>
  <c r="G5156" i="18"/>
  <c r="D5156" i="18"/>
  <c r="B5156" i="18"/>
  <c r="H5148" i="18"/>
  <c r="G5148" i="18"/>
  <c r="D5148" i="18"/>
  <c r="B5148" i="18"/>
  <c r="H5139" i="18"/>
  <c r="G5139" i="18"/>
  <c r="D5139" i="18"/>
  <c r="B5139" i="18"/>
  <c r="H5131" i="18"/>
  <c r="G5131" i="18"/>
  <c r="D5131" i="18"/>
  <c r="B5131" i="18"/>
  <c r="H5123" i="18"/>
  <c r="G5123" i="18"/>
  <c r="D5123" i="18"/>
  <c r="B5123" i="18"/>
  <c r="H5115" i="18"/>
  <c r="G5115" i="18"/>
  <c r="D5115" i="18"/>
  <c r="B5115" i="18"/>
  <c r="H5106" i="18"/>
  <c r="G5106" i="18"/>
  <c r="D5106" i="18"/>
  <c r="B5106" i="18"/>
  <c r="H5098" i="18"/>
  <c r="G5098" i="18"/>
  <c r="D5098" i="18"/>
  <c r="B5098" i="18"/>
  <c r="H5091" i="18"/>
  <c r="G5091" i="18"/>
  <c r="D5091" i="18"/>
  <c r="B5091" i="18"/>
  <c r="H5084" i="18"/>
  <c r="G5084" i="18"/>
  <c r="D5084" i="18"/>
  <c r="B5084" i="18"/>
  <c r="H5077" i="18"/>
  <c r="G5077" i="18"/>
  <c r="D5077" i="18"/>
  <c r="B5077" i="18"/>
  <c r="H5070" i="18"/>
  <c r="G5070" i="18"/>
  <c r="D5070" i="18"/>
  <c r="B5070" i="18"/>
  <c r="H5062" i="18"/>
  <c r="G5062" i="18"/>
  <c r="D5062" i="18"/>
  <c r="B5062" i="18"/>
  <c r="H5054" i="18"/>
  <c r="G5054" i="18"/>
  <c r="D5054" i="18"/>
  <c r="B5054" i="18"/>
  <c r="H5046" i="18"/>
  <c r="G5046" i="18"/>
  <c r="D5046" i="18"/>
  <c r="B5046" i="18"/>
  <c r="H5038" i="18"/>
  <c r="G5038" i="18"/>
  <c r="D5038" i="18"/>
  <c r="B5038" i="18"/>
  <c r="H5030" i="18"/>
  <c r="G5030" i="18"/>
  <c r="D5030" i="18"/>
  <c r="B5030" i="18"/>
  <c r="H5021" i="18"/>
  <c r="G5021" i="18"/>
  <c r="D5021" i="18"/>
  <c r="B5021" i="18"/>
  <c r="H5013" i="18"/>
  <c r="G5013" i="18"/>
  <c r="D5013" i="18"/>
  <c r="B5013" i="18"/>
  <c r="H5005" i="18"/>
  <c r="G5005" i="18"/>
  <c r="D5005" i="18"/>
  <c r="B5005" i="18"/>
  <c r="H4997" i="18"/>
  <c r="G4997" i="18"/>
  <c r="D4997" i="18"/>
  <c r="B4997" i="18"/>
  <c r="H4989" i="18"/>
  <c r="G4989" i="18"/>
  <c r="D4989" i="18"/>
  <c r="B4989" i="18"/>
  <c r="H4982" i="18"/>
  <c r="G4982" i="18"/>
  <c r="D4982" i="18"/>
  <c r="B4982" i="18"/>
  <c r="H4975" i="18"/>
  <c r="G4975" i="18"/>
  <c r="D4975" i="18"/>
  <c r="B4975" i="18"/>
  <c r="H4968" i="18"/>
  <c r="G4968" i="18"/>
  <c r="D4968" i="18"/>
  <c r="B4968" i="18"/>
  <c r="H4961" i="18"/>
  <c r="G4961" i="18"/>
  <c r="D4961" i="18"/>
  <c r="B4961" i="18"/>
  <c r="H4953" i="18"/>
  <c r="G4953" i="18"/>
  <c r="D4953" i="18"/>
  <c r="B4953" i="18"/>
  <c r="H4945" i="18"/>
  <c r="G4945" i="18"/>
  <c r="D4945" i="18"/>
  <c r="B4945" i="18"/>
  <c r="H4937" i="18"/>
  <c r="G4937" i="18"/>
  <c r="D4937" i="18"/>
  <c r="B4937" i="18"/>
  <c r="H4928" i="18"/>
  <c r="G4928" i="18"/>
  <c r="D4928" i="18"/>
  <c r="B4928" i="18"/>
  <c r="H4920" i="18"/>
  <c r="G4920" i="18"/>
  <c r="D4920" i="18"/>
  <c r="B4920" i="18"/>
  <c r="H4912" i="18"/>
  <c r="G4912" i="18"/>
  <c r="D4912" i="18"/>
  <c r="B4912" i="18"/>
  <c r="H4904" i="18"/>
  <c r="G4904" i="18"/>
  <c r="D4904" i="18"/>
  <c r="B4904" i="18"/>
  <c r="H4896" i="18"/>
  <c r="G4896" i="18"/>
  <c r="D4896" i="18"/>
  <c r="B4896" i="18"/>
  <c r="H4888" i="18"/>
  <c r="G4888" i="18"/>
  <c r="D4888" i="18"/>
  <c r="B4888" i="18"/>
  <c r="H4880" i="18"/>
  <c r="G4880" i="18"/>
  <c r="D4880" i="18"/>
  <c r="B4880" i="18"/>
  <c r="H4873" i="18"/>
  <c r="G4873" i="18"/>
  <c r="D4873" i="18"/>
  <c r="B4873" i="18"/>
  <c r="H4866" i="18"/>
  <c r="G4866" i="18"/>
  <c r="D4866" i="18"/>
  <c r="B4866" i="18"/>
  <c r="H4859" i="18"/>
  <c r="G4859" i="18"/>
  <c r="D4859" i="18"/>
  <c r="B4859" i="18"/>
  <c r="H4852" i="18"/>
  <c r="G4852" i="18"/>
  <c r="D4852" i="18"/>
  <c r="B4852" i="18"/>
  <c r="H4844" i="18"/>
  <c r="G4844" i="18"/>
  <c r="D4844" i="18"/>
  <c r="B4844" i="18"/>
  <c r="H4836" i="18"/>
  <c r="G4836" i="18"/>
  <c r="D4836" i="18"/>
  <c r="B4836" i="18"/>
  <c r="H4828" i="18"/>
  <c r="G4828" i="18"/>
  <c r="D4828" i="18"/>
  <c r="B4828" i="18"/>
  <c r="H4820" i="18"/>
  <c r="G4820" i="18"/>
  <c r="D4820" i="18"/>
  <c r="B4820" i="18"/>
  <c r="H4812" i="18"/>
  <c r="G4812" i="18"/>
  <c r="D4812" i="18"/>
  <c r="B4812" i="18"/>
  <c r="H4802" i="18"/>
  <c r="G4802" i="18"/>
  <c r="D4802" i="18"/>
  <c r="B4802" i="18"/>
  <c r="H4793" i="18"/>
  <c r="G4793" i="18"/>
  <c r="D4793" i="18"/>
  <c r="B4793" i="18"/>
  <c r="H4785" i="18"/>
  <c r="G4785" i="18"/>
  <c r="D4785" i="18"/>
  <c r="B4785" i="18"/>
  <c r="H4777" i="18"/>
  <c r="G4777" i="18"/>
  <c r="D4777" i="18"/>
  <c r="B4777" i="18"/>
  <c r="H4769" i="18"/>
  <c r="G4769" i="18"/>
  <c r="D4769" i="18"/>
  <c r="B4769" i="18"/>
  <c r="H4762" i="18"/>
  <c r="G4762" i="18"/>
  <c r="D4762" i="18"/>
  <c r="B4762" i="18"/>
  <c r="H4755" i="18"/>
  <c r="G4755" i="18"/>
  <c r="D4755" i="18"/>
  <c r="B4755" i="18"/>
  <c r="H4748" i="18"/>
  <c r="G4748" i="18"/>
  <c r="D4748" i="18"/>
  <c r="B4748" i="18"/>
  <c r="H4741" i="18"/>
  <c r="G4741" i="18"/>
  <c r="D4741" i="18"/>
  <c r="B4741" i="18"/>
  <c r="H4730" i="18"/>
  <c r="G4730" i="18"/>
  <c r="D4730" i="18"/>
  <c r="B4730" i="18"/>
  <c r="H4722" i="18"/>
  <c r="G4722" i="18"/>
  <c r="D4722" i="18"/>
  <c r="B4722" i="18"/>
  <c r="H4714" i="18"/>
  <c r="G4714" i="18"/>
  <c r="D4714" i="18"/>
  <c r="B4714" i="18"/>
  <c r="H4705" i="18"/>
  <c r="G4705" i="18"/>
  <c r="D4705" i="18"/>
  <c r="B4705" i="18"/>
  <c r="H4697" i="18"/>
  <c r="G4697" i="18"/>
  <c r="D4697" i="18"/>
  <c r="B4697" i="18"/>
  <c r="H4689" i="18"/>
  <c r="G4689" i="18"/>
  <c r="D4689" i="18"/>
  <c r="B4689" i="18"/>
  <c r="H4681" i="18"/>
  <c r="G4681" i="18"/>
  <c r="D4681" i="18"/>
  <c r="B4681" i="18"/>
  <c r="H4673" i="18"/>
  <c r="G4673" i="18"/>
  <c r="D4673" i="18"/>
  <c r="B4673" i="18"/>
  <c r="H4664" i="18"/>
  <c r="G4664" i="18"/>
  <c r="D4664" i="18"/>
  <c r="B4664" i="18"/>
  <c r="H4656" i="18"/>
  <c r="G4656" i="18"/>
  <c r="D4656" i="18"/>
  <c r="B4656" i="18"/>
  <c r="H4649" i="18"/>
  <c r="G4649" i="18"/>
  <c r="D4649" i="18"/>
  <c r="B4649" i="18"/>
  <c r="H4642" i="18"/>
  <c r="G4642" i="18"/>
  <c r="D4642" i="18"/>
  <c r="B4642" i="18"/>
  <c r="H4635" i="18"/>
  <c r="G4635" i="18"/>
  <c r="D4635" i="18"/>
  <c r="B4635" i="18"/>
  <c r="H4628" i="18"/>
  <c r="G4628" i="18"/>
  <c r="D4628" i="18"/>
  <c r="B4628" i="18"/>
  <c r="H4620" i="18"/>
  <c r="G4620" i="18"/>
  <c r="D4620" i="18"/>
  <c r="B4620" i="18"/>
  <c r="H4612" i="18"/>
  <c r="G4612" i="18"/>
  <c r="D4612" i="18"/>
  <c r="B4612" i="18"/>
  <c r="H4604" i="18"/>
  <c r="G4604" i="18"/>
  <c r="D4604" i="18"/>
  <c r="B4604" i="18"/>
  <c r="H4596" i="18"/>
  <c r="G4596" i="18"/>
  <c r="D4596" i="18"/>
  <c r="B4596" i="18"/>
  <c r="H4588" i="18"/>
  <c r="G4588" i="18"/>
  <c r="D4588" i="18"/>
  <c r="B4588" i="18"/>
  <c r="H4580" i="18"/>
  <c r="G4580" i="18"/>
  <c r="D4580" i="18"/>
  <c r="B4580" i="18"/>
  <c r="H4572" i="18"/>
  <c r="G4572" i="18"/>
  <c r="D4572" i="18"/>
  <c r="B4572" i="18"/>
  <c r="H4564" i="18"/>
  <c r="G4564" i="18"/>
  <c r="D4564" i="18"/>
  <c r="B4564" i="18"/>
  <c r="H4556" i="18"/>
  <c r="G4556" i="18"/>
  <c r="D4556" i="18"/>
  <c r="B4556" i="18"/>
  <c r="H4548" i="18"/>
  <c r="G4548" i="18"/>
  <c r="D4548" i="18"/>
  <c r="B4548" i="18"/>
  <c r="H4541" i="18"/>
  <c r="G4541" i="18"/>
  <c r="D4541" i="18"/>
  <c r="B4541" i="18"/>
  <c r="H4534" i="18"/>
  <c r="G4534" i="18"/>
  <c r="D4534" i="18"/>
  <c r="B4534" i="18"/>
  <c r="H4527" i="18"/>
  <c r="G4527" i="18"/>
  <c r="D4527" i="18"/>
  <c r="B4527" i="18"/>
  <c r="H4520" i="18"/>
  <c r="G4520" i="18"/>
  <c r="D4520" i="18"/>
  <c r="B4520" i="18"/>
  <c r="H4511" i="18"/>
  <c r="G4511" i="18"/>
  <c r="D4511" i="18"/>
  <c r="B4511" i="18"/>
  <c r="H4503" i="18"/>
  <c r="G4503" i="18"/>
  <c r="D4503" i="18"/>
  <c r="B4503" i="18"/>
  <c r="H4494" i="18"/>
  <c r="G4494" i="18"/>
  <c r="D4494" i="18"/>
  <c r="B4494" i="18"/>
  <c r="H4486" i="18"/>
  <c r="G4486" i="18"/>
  <c r="D4486" i="18"/>
  <c r="B4486" i="18"/>
  <c r="H4478" i="18"/>
  <c r="G4478" i="18"/>
  <c r="D4478" i="18"/>
  <c r="B4478" i="18"/>
  <c r="H4470" i="18"/>
  <c r="G4470" i="18"/>
  <c r="D4470" i="18"/>
  <c r="B4470" i="18"/>
  <c r="H4461" i="18"/>
  <c r="G4461" i="18"/>
  <c r="D4461" i="18"/>
  <c r="B4461" i="18"/>
  <c r="H4453" i="18"/>
  <c r="G4453" i="18"/>
  <c r="D4453" i="18"/>
  <c r="B4453" i="18"/>
  <c r="H4445" i="18"/>
  <c r="G4445" i="18"/>
  <c r="D4445" i="18"/>
  <c r="B4445" i="18"/>
  <c r="H4437" i="18"/>
  <c r="G4437" i="18"/>
  <c r="D4437" i="18"/>
  <c r="B4437" i="18"/>
  <c r="H4430" i="18"/>
  <c r="G4430" i="18"/>
  <c r="D4430" i="18"/>
  <c r="B4430" i="18"/>
  <c r="H4423" i="18"/>
  <c r="G4423" i="18"/>
  <c r="D4423" i="18"/>
  <c r="B4423" i="18"/>
  <c r="H4416" i="18"/>
  <c r="G4416" i="18"/>
  <c r="D4416" i="18"/>
  <c r="B4416" i="18"/>
  <c r="H4409" i="18"/>
  <c r="G4409" i="18"/>
  <c r="D4409" i="18"/>
  <c r="B4409" i="18"/>
  <c r="H4401" i="18"/>
  <c r="G4401" i="18"/>
  <c r="D4401" i="18"/>
  <c r="B4401" i="18"/>
  <c r="H4393" i="18"/>
  <c r="G4393" i="18"/>
  <c r="D4393" i="18"/>
  <c r="B4393" i="18"/>
  <c r="H4385" i="18"/>
  <c r="G4385" i="18"/>
  <c r="D4385" i="18"/>
  <c r="B4385" i="18"/>
  <c r="H4377" i="18"/>
  <c r="G4377" i="18"/>
  <c r="D4377" i="18"/>
  <c r="B4377" i="18"/>
  <c r="H4368" i="18"/>
  <c r="G4368" i="18"/>
  <c r="D4368" i="18"/>
  <c r="B4368" i="18"/>
  <c r="H4360" i="18"/>
  <c r="G4360" i="18"/>
  <c r="D4360" i="18"/>
  <c r="B4360" i="18"/>
  <c r="H4352" i="18"/>
  <c r="G4352" i="18"/>
  <c r="D4352" i="18"/>
  <c r="B4352" i="18"/>
  <c r="H4344" i="18"/>
  <c r="G4344" i="18"/>
  <c r="D4344" i="18"/>
  <c r="B4344" i="18"/>
  <c r="H4337" i="18"/>
  <c r="G4337" i="18"/>
  <c r="D4337" i="18"/>
  <c r="B4337" i="18"/>
  <c r="H4330" i="18"/>
  <c r="G4330" i="18"/>
  <c r="D4330" i="18"/>
  <c r="B4330" i="18"/>
  <c r="H4323" i="18"/>
  <c r="G4323" i="18"/>
  <c r="D4323" i="18"/>
  <c r="B4323" i="18"/>
  <c r="H4316" i="18"/>
  <c r="G4316" i="18"/>
  <c r="D4316" i="18"/>
  <c r="B4316" i="18"/>
  <c r="H4309" i="18"/>
  <c r="G4309" i="18"/>
  <c r="D4309" i="18"/>
  <c r="B4309" i="18"/>
  <c r="H4302" i="18"/>
  <c r="G4302" i="18"/>
  <c r="D4302" i="18"/>
  <c r="B4302" i="18"/>
  <c r="H4295" i="18"/>
  <c r="G4295" i="18"/>
  <c r="D4295" i="18"/>
  <c r="B4295" i="18"/>
  <c r="H4288" i="18"/>
  <c r="G4288" i="18"/>
  <c r="D4288" i="18"/>
  <c r="B4288" i="18"/>
  <c r="H4281" i="18"/>
  <c r="G4281" i="18"/>
  <c r="D4281" i="18"/>
  <c r="B4281" i="18"/>
  <c r="H4274" i="18"/>
  <c r="G4274" i="18"/>
  <c r="D4274" i="18"/>
  <c r="B4274" i="18"/>
  <c r="H4267" i="18"/>
  <c r="G4267" i="18"/>
  <c r="D4267" i="18"/>
  <c r="B4267" i="18"/>
  <c r="H4260" i="18"/>
  <c r="G4260" i="18"/>
  <c r="D4260" i="18"/>
  <c r="B4260" i="18"/>
  <c r="H4253" i="18"/>
  <c r="G4253" i="18"/>
  <c r="D4253" i="18"/>
  <c r="B4253" i="18"/>
  <c r="H4246" i="18"/>
  <c r="G4246" i="18"/>
  <c r="D4246" i="18"/>
  <c r="B4246" i="18"/>
  <c r="H4238" i="18"/>
  <c r="G4238" i="18"/>
  <c r="D4238" i="18"/>
  <c r="B4238" i="18"/>
  <c r="H4231" i="18"/>
  <c r="G4231" i="18"/>
  <c r="D4231" i="18"/>
  <c r="B4231" i="18"/>
  <c r="H4224" i="18"/>
  <c r="G4224" i="18"/>
  <c r="D4224" i="18"/>
  <c r="B4224" i="18"/>
  <c r="H4217" i="18"/>
  <c r="G4217" i="18"/>
  <c r="D4217" i="18"/>
  <c r="B4217" i="18"/>
  <c r="H4210" i="18"/>
  <c r="G4210" i="18"/>
  <c r="D4210" i="18"/>
  <c r="B4210" i="18"/>
  <c r="H4203" i="18"/>
  <c r="G4203" i="18"/>
  <c r="D4203" i="18"/>
  <c r="B4203" i="18"/>
  <c r="H4196" i="18"/>
  <c r="G4196" i="18"/>
  <c r="D4196" i="18"/>
  <c r="B4196" i="18"/>
  <c r="H4189" i="18"/>
  <c r="G4189" i="18"/>
  <c r="D4189" i="18"/>
  <c r="B4189" i="18"/>
  <c r="H4182" i="18"/>
  <c r="G4182" i="18"/>
  <c r="D4182" i="18"/>
  <c r="B4182" i="18"/>
  <c r="H4175" i="18"/>
  <c r="G4175" i="18"/>
  <c r="D4175" i="18"/>
  <c r="B4175" i="18"/>
  <c r="H4168" i="18"/>
  <c r="G4168" i="18"/>
  <c r="D4168" i="18"/>
  <c r="B4168" i="18"/>
  <c r="H4161" i="18"/>
  <c r="G4161" i="18"/>
  <c r="D4161" i="18"/>
  <c r="B4161" i="18"/>
  <c r="H4154" i="18"/>
  <c r="G4154" i="18"/>
  <c r="D4154" i="18"/>
  <c r="B4154" i="18"/>
  <c r="H4147" i="18"/>
  <c r="G4147" i="18"/>
  <c r="D4147" i="18"/>
  <c r="B4147" i="18"/>
  <c r="H4140" i="18"/>
  <c r="G4140" i="18"/>
  <c r="D4140" i="18"/>
  <c r="B4140" i="18"/>
  <c r="H4133" i="18"/>
  <c r="G4133" i="18"/>
  <c r="D4133" i="18"/>
  <c r="B4133" i="18"/>
  <c r="H4126" i="18"/>
  <c r="G4126" i="18"/>
  <c r="D4126" i="18"/>
  <c r="B4126" i="18"/>
  <c r="H4119" i="18"/>
  <c r="G4119" i="18"/>
  <c r="D4119" i="18"/>
  <c r="B4119" i="18"/>
  <c r="H4112" i="18"/>
  <c r="G4112" i="18"/>
  <c r="D4112" i="18"/>
  <c r="B4112" i="18"/>
  <c r="H4105" i="18"/>
  <c r="G4105" i="18"/>
  <c r="D4105" i="18"/>
  <c r="B4105" i="18"/>
  <c r="H4097" i="18"/>
  <c r="G4097" i="18"/>
  <c r="D4097" i="18"/>
  <c r="B4097" i="18"/>
  <c r="H4088" i="18"/>
  <c r="G4088" i="18"/>
  <c r="D4088" i="18"/>
  <c r="B4088" i="18"/>
  <c r="H4080" i="18"/>
  <c r="G4080" i="18"/>
  <c r="D4080" i="18"/>
  <c r="B4080" i="18"/>
  <c r="H4072" i="18"/>
  <c r="G4072" i="18"/>
  <c r="D4072" i="18"/>
  <c r="B4072" i="18"/>
  <c r="H4064" i="18"/>
  <c r="G4064" i="18"/>
  <c r="D4064" i="18"/>
  <c r="B4064" i="18"/>
  <c r="H4056" i="18"/>
  <c r="G4056" i="18"/>
  <c r="D4056" i="18"/>
  <c r="B4056" i="18"/>
  <c r="H4049" i="18"/>
  <c r="G4049" i="18"/>
  <c r="D4049" i="18"/>
  <c r="B4049" i="18"/>
  <c r="H4042" i="18"/>
  <c r="G4042" i="18"/>
  <c r="D4042" i="18"/>
  <c r="B4042" i="18"/>
  <c r="H4035" i="18"/>
  <c r="G4035" i="18"/>
  <c r="D4035" i="18"/>
  <c r="B4035" i="18"/>
  <c r="H4028" i="18"/>
  <c r="G4028" i="18"/>
  <c r="D4028" i="18"/>
  <c r="B4028" i="18"/>
  <c r="H4021" i="18"/>
  <c r="G4021" i="18"/>
  <c r="D4021" i="18"/>
  <c r="B4021" i="18"/>
  <c r="H4014" i="18"/>
  <c r="G4014" i="18"/>
  <c r="D4014" i="18"/>
  <c r="B4014" i="18"/>
  <c r="H4007" i="18"/>
  <c r="G4007" i="18"/>
  <c r="D4007" i="18"/>
  <c r="B4007" i="18"/>
  <c r="H4000" i="18"/>
  <c r="G4000" i="18"/>
  <c r="D4000" i="18"/>
  <c r="B4000" i="18"/>
  <c r="H3992" i="18"/>
  <c r="G3992" i="18"/>
  <c r="D3992" i="18"/>
  <c r="B3992" i="18"/>
  <c r="H3984" i="18"/>
  <c r="G3984" i="18"/>
  <c r="D3984" i="18"/>
  <c r="B3984" i="18"/>
  <c r="H3974" i="18"/>
  <c r="G3974" i="18"/>
  <c r="D3974" i="18"/>
  <c r="B3974" i="18"/>
  <c r="H3966" i="18"/>
  <c r="G3966" i="18"/>
  <c r="D3966" i="18"/>
  <c r="B3966" i="18"/>
  <c r="H3958" i="18"/>
  <c r="G3958" i="18"/>
  <c r="D3958" i="18"/>
  <c r="B3958" i="18"/>
  <c r="H3950" i="18"/>
  <c r="G3950" i="18"/>
  <c r="D3950" i="18"/>
  <c r="B3950" i="18"/>
  <c r="H3942" i="18"/>
  <c r="G3942" i="18"/>
  <c r="D3942" i="18"/>
  <c r="B3942" i="18"/>
  <c r="H3934" i="18"/>
  <c r="G3934" i="18"/>
  <c r="D3934" i="18"/>
  <c r="B3934" i="18"/>
  <c r="H3926" i="18"/>
  <c r="G3926" i="18"/>
  <c r="D3926" i="18"/>
  <c r="B3926" i="18"/>
  <c r="H3918" i="18"/>
  <c r="G3918" i="18"/>
  <c r="D3918" i="18"/>
  <c r="B3918" i="18"/>
  <c r="H3911" i="18"/>
  <c r="G3911" i="18"/>
  <c r="D3911" i="18"/>
  <c r="B3911" i="18"/>
  <c r="H3904" i="18"/>
  <c r="G3904" i="18"/>
  <c r="D3904" i="18"/>
  <c r="B3904" i="18"/>
  <c r="H3897" i="18"/>
  <c r="G3897" i="18"/>
  <c r="D3897" i="18"/>
  <c r="B3897" i="18"/>
  <c r="H3890" i="18"/>
  <c r="G3890" i="18"/>
  <c r="D3890" i="18"/>
  <c r="B3890" i="18"/>
  <c r="H3882" i="18"/>
  <c r="G3882" i="18"/>
  <c r="D3882" i="18"/>
  <c r="B3882" i="18"/>
  <c r="H3874" i="18"/>
  <c r="G3874" i="18"/>
  <c r="D3874" i="18"/>
  <c r="B3874" i="18"/>
  <c r="H3867" i="18"/>
  <c r="G3867" i="18"/>
  <c r="D3867" i="18"/>
  <c r="B3867" i="18"/>
  <c r="H3857" i="18"/>
  <c r="G3857" i="18"/>
  <c r="D3857" i="18"/>
  <c r="B3857" i="18"/>
  <c r="H3850" i="18"/>
  <c r="G3850" i="18"/>
  <c r="D3850" i="18"/>
  <c r="B3850" i="18"/>
  <c r="H3843" i="18"/>
  <c r="G3843" i="18"/>
  <c r="D3843" i="18"/>
  <c r="B3843" i="18"/>
  <c r="H3835" i="18"/>
  <c r="G3835" i="18"/>
  <c r="D3835" i="18"/>
  <c r="B3835" i="18"/>
  <c r="H3827" i="18"/>
  <c r="G3827" i="18"/>
  <c r="D3827" i="18"/>
  <c r="B3827" i="18"/>
  <c r="H3819" i="18"/>
  <c r="G3819" i="18"/>
  <c r="D3819" i="18"/>
  <c r="B3819" i="18"/>
  <c r="H3811" i="18"/>
  <c r="G3811" i="18"/>
  <c r="D3811" i="18"/>
  <c r="B3811" i="18"/>
  <c r="H3802" i="18"/>
  <c r="G3802" i="18"/>
  <c r="D3802" i="18"/>
  <c r="B3802" i="18"/>
  <c r="H3795" i="18"/>
  <c r="G3795" i="18"/>
  <c r="D3795" i="18"/>
  <c r="B3795" i="18"/>
  <c r="H3788" i="18"/>
  <c r="G3788" i="18"/>
  <c r="D3788" i="18"/>
  <c r="B3788" i="18"/>
  <c r="H3781" i="18"/>
  <c r="G3781" i="18"/>
  <c r="D3781" i="18"/>
  <c r="B3781" i="18"/>
  <c r="H3773" i="18"/>
  <c r="G3773" i="18"/>
  <c r="D3773" i="18"/>
  <c r="B3773" i="18"/>
  <c r="H3768" i="18"/>
  <c r="G3768" i="18"/>
  <c r="D3768" i="18"/>
  <c r="B3768" i="18"/>
  <c r="H3758" i="18"/>
  <c r="G3758" i="18"/>
  <c r="D3758" i="18"/>
  <c r="B3758" i="18"/>
  <c r="H3751" i="18"/>
  <c r="G3751" i="18"/>
  <c r="D3751" i="18"/>
  <c r="B3751" i="18"/>
  <c r="H3744" i="18"/>
  <c r="G3744" i="18"/>
  <c r="D3744" i="18"/>
  <c r="B3744" i="18"/>
  <c r="H3737" i="18"/>
  <c r="G3737" i="18"/>
  <c r="D3737" i="18"/>
  <c r="B3737" i="18"/>
  <c r="H3730" i="18"/>
  <c r="G3730" i="18"/>
  <c r="D3730" i="18"/>
  <c r="B3730" i="18"/>
  <c r="H3724" i="18"/>
  <c r="G3724" i="18"/>
  <c r="D3724" i="18"/>
  <c r="B3724" i="18"/>
  <c r="H3717" i="18"/>
  <c r="G3717" i="18"/>
  <c r="D3717" i="18"/>
  <c r="B3717" i="18"/>
  <c r="H3709" i="18"/>
  <c r="G3709" i="18"/>
  <c r="D3709" i="18"/>
  <c r="B3709" i="18"/>
  <c r="H3700" i="18"/>
  <c r="G3700" i="18"/>
  <c r="D3700" i="18"/>
  <c r="B3700" i="18"/>
  <c r="H3693" i="18"/>
  <c r="G3693" i="18"/>
  <c r="D3693" i="18"/>
  <c r="B3693" i="18"/>
  <c r="H3686" i="18"/>
  <c r="G3686" i="18"/>
  <c r="D3686" i="18"/>
  <c r="B3686" i="18"/>
  <c r="H3679" i="18"/>
  <c r="G3679" i="18"/>
  <c r="D3679" i="18"/>
  <c r="B3679" i="18"/>
  <c r="H3675" i="18"/>
  <c r="G3675" i="18"/>
  <c r="D3675" i="18"/>
  <c r="B3675" i="18"/>
  <c r="H3659" i="18"/>
  <c r="G3659" i="18"/>
  <c r="D3659" i="18"/>
  <c r="B3659" i="18"/>
  <c r="H3651" i="18"/>
  <c r="G3651" i="18"/>
  <c r="D3651" i="18"/>
  <c r="B3651" i="18"/>
  <c r="H3644" i="18"/>
  <c r="G3644" i="18"/>
  <c r="D3644" i="18"/>
  <c r="B3644" i="18"/>
  <c r="H3635" i="18"/>
  <c r="G3635" i="18"/>
  <c r="D3635" i="18"/>
  <c r="B3635" i="18"/>
  <c r="H3626" i="18"/>
  <c r="G3626" i="18"/>
  <c r="D3626" i="18"/>
  <c r="B3626" i="18"/>
  <c r="H3617" i="18"/>
  <c r="G3617" i="18"/>
  <c r="D3617" i="18"/>
  <c r="B3617" i="18"/>
  <c r="H3610" i="18"/>
  <c r="G3610" i="18"/>
  <c r="D3610" i="18"/>
  <c r="B3610" i="18"/>
  <c r="H3603" i="18"/>
  <c r="G3603" i="18"/>
  <c r="D3603" i="18"/>
  <c r="B3603" i="18"/>
  <c r="H3596" i="18"/>
  <c r="G3596" i="18"/>
  <c r="D3596" i="18"/>
  <c r="B3596" i="18"/>
  <c r="H3589" i="18"/>
  <c r="G3589" i="18"/>
  <c r="D3589" i="18"/>
  <c r="B3589" i="18"/>
  <c r="H3582" i="18"/>
  <c r="G3582" i="18"/>
  <c r="D3582" i="18"/>
  <c r="B3582" i="18"/>
  <c r="H3575" i="18"/>
  <c r="G3575" i="18"/>
  <c r="D3575" i="18"/>
  <c r="B3575" i="18"/>
  <c r="H3556" i="18"/>
  <c r="G3556" i="18"/>
  <c r="D3556" i="18"/>
  <c r="B3556" i="18"/>
  <c r="H3546" i="18"/>
  <c r="G3546" i="18"/>
  <c r="D3546" i="18"/>
  <c r="B3546" i="18"/>
  <c r="H3537" i="18"/>
  <c r="G3537" i="18"/>
  <c r="D3537" i="18"/>
  <c r="B3537" i="18"/>
  <c r="H3528" i="18"/>
  <c r="G3528" i="18"/>
  <c r="D3528" i="18"/>
  <c r="B3528" i="18"/>
  <c r="H3519" i="18"/>
  <c r="G3519" i="18"/>
  <c r="D3519" i="18"/>
  <c r="B3519" i="18"/>
  <c r="H3509" i="18"/>
  <c r="G3509" i="18"/>
  <c r="D3509" i="18"/>
  <c r="B3509" i="18"/>
  <c r="H3500" i="18"/>
  <c r="G3500" i="18"/>
  <c r="D3500" i="18"/>
  <c r="B3500" i="18"/>
  <c r="H3491" i="18"/>
  <c r="G3491" i="18"/>
  <c r="D3491" i="18"/>
  <c r="B3491" i="18"/>
  <c r="H3481" i="18"/>
  <c r="G3481" i="18"/>
  <c r="D3481" i="18"/>
  <c r="B3481" i="18"/>
  <c r="H3472" i="18"/>
  <c r="G3472" i="18"/>
  <c r="D3472" i="18"/>
  <c r="B3472" i="18"/>
  <c r="H3465" i="18"/>
  <c r="G3465" i="18"/>
  <c r="D3465" i="18"/>
  <c r="B3465" i="18"/>
  <c r="H3458" i="18"/>
  <c r="G3458" i="18"/>
  <c r="D3458" i="18"/>
  <c r="B3458" i="18"/>
  <c r="H3451" i="18"/>
  <c r="G3451" i="18"/>
  <c r="D3451" i="18"/>
  <c r="B3451" i="18"/>
  <c r="H3444" i="18"/>
  <c r="G3444" i="18"/>
  <c r="D3444" i="18"/>
  <c r="B3444" i="18"/>
  <c r="H3434" i="18"/>
  <c r="G3434" i="18"/>
  <c r="D3434" i="18"/>
  <c r="B3434" i="18"/>
  <c r="H3425" i="18"/>
  <c r="G3425" i="18"/>
  <c r="D3425" i="18"/>
  <c r="B3425" i="18"/>
  <c r="H3416" i="18"/>
  <c r="G3416" i="18"/>
  <c r="D3416" i="18"/>
  <c r="B3416" i="18"/>
  <c r="H3407" i="18"/>
  <c r="G3407" i="18"/>
  <c r="D3407" i="18"/>
  <c r="B3407" i="18"/>
  <c r="H3398" i="18"/>
  <c r="G3398" i="18"/>
  <c r="D3398" i="18"/>
  <c r="B3398" i="18"/>
  <c r="H3389" i="18"/>
  <c r="G3389" i="18"/>
  <c r="D3389" i="18"/>
  <c r="B3389" i="18"/>
  <c r="H3380" i="18"/>
  <c r="G3380" i="18"/>
  <c r="D3380" i="18"/>
  <c r="B3380" i="18"/>
  <c r="H3370" i="18"/>
  <c r="G3370" i="18"/>
  <c r="D3370" i="18"/>
  <c r="B3370" i="18"/>
  <c r="H3361" i="18"/>
  <c r="G3361" i="18"/>
  <c r="D3361" i="18"/>
  <c r="B3361" i="18"/>
  <c r="H3352" i="18"/>
  <c r="G3352" i="18"/>
  <c r="D3352" i="18"/>
  <c r="B3352" i="18"/>
  <c r="H3345" i="18"/>
  <c r="G3345" i="18"/>
  <c r="D3345" i="18"/>
  <c r="B3345" i="18"/>
  <c r="H3338" i="18"/>
  <c r="G3338" i="18"/>
  <c r="D3338" i="18"/>
  <c r="B3338" i="18"/>
  <c r="H3331" i="18"/>
  <c r="G3331" i="18"/>
  <c r="D3331" i="18"/>
  <c r="B3331" i="18"/>
  <c r="H3323" i="18"/>
  <c r="G3323" i="18"/>
  <c r="D3323" i="18"/>
  <c r="B3323" i="18"/>
  <c r="H3314" i="18"/>
  <c r="G3314" i="18"/>
  <c r="D3314" i="18"/>
  <c r="B3314" i="18"/>
  <c r="H3305" i="18"/>
  <c r="G3305" i="18"/>
  <c r="D3305" i="18"/>
  <c r="B3305" i="18"/>
  <c r="H3296" i="18"/>
  <c r="G3296" i="18"/>
  <c r="D3296" i="18"/>
  <c r="B3296" i="18"/>
  <c r="H3287" i="18"/>
  <c r="G3287" i="18"/>
  <c r="D3287" i="18"/>
  <c r="B3287" i="18"/>
  <c r="H3275" i="18"/>
  <c r="G3275" i="18"/>
  <c r="D3275" i="18"/>
  <c r="B3275" i="18"/>
  <c r="H3261" i="18"/>
  <c r="G3261" i="18"/>
  <c r="D3261" i="18"/>
  <c r="B3261" i="18"/>
  <c r="H3260" i="18"/>
  <c r="G3260" i="18"/>
  <c r="D3260" i="18"/>
  <c r="B3260" i="18"/>
  <c r="H3243" i="18"/>
  <c r="G3243" i="18"/>
  <c r="D3243" i="18"/>
  <c r="B3243" i="18"/>
  <c r="H3234" i="18"/>
  <c r="G3234" i="18"/>
  <c r="D3234" i="18"/>
  <c r="B3234" i="18"/>
  <c r="H3227" i="18"/>
  <c r="G3227" i="18"/>
  <c r="D3227" i="18"/>
  <c r="B3227" i="18"/>
  <c r="H3220" i="18"/>
  <c r="G3220" i="18"/>
  <c r="D3220" i="18"/>
  <c r="B3220" i="18"/>
  <c r="H3213" i="18"/>
  <c r="G3213" i="18"/>
  <c r="D3213" i="18"/>
  <c r="B3213" i="18"/>
  <c r="H3206" i="18"/>
  <c r="G3206" i="18"/>
  <c r="D3206" i="18"/>
  <c r="B3206" i="18"/>
  <c r="H3197" i="18"/>
  <c r="G3197" i="18"/>
  <c r="D3197" i="18"/>
  <c r="B3197" i="18"/>
  <c r="H3188" i="18"/>
  <c r="G3188" i="18"/>
  <c r="D3188" i="18"/>
  <c r="B3188" i="18"/>
  <c r="H3179" i="18"/>
  <c r="G3179" i="18"/>
  <c r="D3179" i="18"/>
  <c r="B3179" i="18"/>
  <c r="H3170" i="18"/>
  <c r="G3170" i="18"/>
  <c r="D3170" i="18"/>
  <c r="B3170" i="18"/>
  <c r="H3161" i="18"/>
  <c r="G3161" i="18"/>
  <c r="D3161" i="18"/>
  <c r="B3161" i="18"/>
  <c r="H3152" i="18"/>
  <c r="G3152" i="18"/>
  <c r="D3152" i="18"/>
  <c r="B3152" i="18"/>
  <c r="H3143" i="18"/>
  <c r="G3143" i="18"/>
  <c r="D3143" i="18"/>
  <c r="B3143" i="18"/>
  <c r="H3134" i="18"/>
  <c r="G3134" i="18"/>
  <c r="D3134" i="18"/>
  <c r="B3134" i="18"/>
  <c r="H3125" i="18"/>
  <c r="G3125" i="18"/>
  <c r="D3125" i="18"/>
  <c r="B3125" i="18"/>
  <c r="H3116" i="18"/>
  <c r="G3116" i="18"/>
  <c r="D3116" i="18"/>
  <c r="B3116" i="18"/>
  <c r="H3109" i="18"/>
  <c r="G3109" i="18"/>
  <c r="D3109" i="18"/>
  <c r="B3109" i="18"/>
  <c r="H3102" i="18"/>
  <c r="G3102" i="18"/>
  <c r="D3102" i="18"/>
  <c r="B3102" i="18"/>
  <c r="H3095" i="18"/>
  <c r="G3095" i="18"/>
  <c r="D3095" i="18"/>
  <c r="B3095" i="18"/>
  <c r="H3088" i="18"/>
  <c r="G3088" i="18"/>
  <c r="D3088" i="18"/>
  <c r="B3088" i="18"/>
  <c r="H3080" i="18"/>
  <c r="G3080" i="18"/>
  <c r="D3080" i="18"/>
  <c r="B3080" i="18"/>
  <c r="H3072" i="18"/>
  <c r="G3072" i="18"/>
  <c r="D3072" i="18"/>
  <c r="B3072" i="18"/>
  <c r="H3061" i="18"/>
  <c r="G3061" i="18"/>
  <c r="D3061" i="18"/>
  <c r="B3061" i="18"/>
  <c r="H3051" i="18"/>
  <c r="G3051" i="18"/>
  <c r="D3051" i="18"/>
  <c r="B3051" i="18"/>
  <c r="H3042" i="18"/>
  <c r="G3042" i="18"/>
  <c r="D3042" i="18"/>
  <c r="B3042" i="18"/>
  <c r="H3033" i="18"/>
  <c r="G3033" i="18"/>
  <c r="D3033" i="18"/>
  <c r="B3033" i="18"/>
  <c r="H3023" i="18"/>
  <c r="G3023" i="18"/>
  <c r="D3023" i="18"/>
  <c r="B3023" i="18"/>
  <c r="H3011" i="18"/>
  <c r="G3011" i="18"/>
  <c r="D3011" i="18"/>
  <c r="B3011" i="18"/>
  <c r="H3001" i="18"/>
  <c r="G3001" i="18"/>
  <c r="D3001" i="18"/>
  <c r="B3001" i="18"/>
  <c r="H2990" i="18"/>
  <c r="G2990" i="18"/>
  <c r="D2990" i="18"/>
  <c r="B2990" i="18"/>
  <c r="H2983" i="18"/>
  <c r="G2983" i="18"/>
  <c r="D2983" i="18"/>
  <c r="B2983" i="18"/>
  <c r="H2976" i="18"/>
  <c r="G2976" i="18"/>
  <c r="D2976" i="18"/>
  <c r="B2976" i="18"/>
  <c r="H2969" i="18"/>
  <c r="G2969" i="18"/>
  <c r="D2969" i="18"/>
  <c r="B2969" i="18"/>
  <c r="H2962" i="18"/>
  <c r="G2962" i="18"/>
  <c r="D2962" i="18"/>
  <c r="B2962" i="18"/>
  <c r="H2953" i="18"/>
  <c r="G2953" i="18"/>
  <c r="D2953" i="18"/>
  <c r="B2953" i="18"/>
  <c r="H2945" i="18"/>
  <c r="G2945" i="18"/>
  <c r="D2945" i="18"/>
  <c r="B2945" i="18"/>
  <c r="H2935" i="18"/>
  <c r="G2935" i="18"/>
  <c r="D2935" i="18"/>
  <c r="B2935" i="18"/>
  <c r="H2925" i="18"/>
  <c r="G2925" i="18"/>
  <c r="D2925" i="18"/>
  <c r="B2925" i="18"/>
  <c r="H2917" i="18"/>
  <c r="G2917" i="18"/>
  <c r="D2917" i="18"/>
  <c r="B2917" i="18"/>
  <c r="H2907" i="18"/>
  <c r="G2907" i="18"/>
  <c r="D2907" i="18"/>
  <c r="B2907" i="18"/>
  <c r="H2898" i="18"/>
  <c r="G2898" i="18"/>
  <c r="D2898" i="18"/>
  <c r="B2898" i="18"/>
  <c r="H2889" i="18"/>
  <c r="G2889" i="18"/>
  <c r="D2889" i="18"/>
  <c r="B2889" i="18"/>
  <c r="H2879" i="18"/>
  <c r="G2879" i="18"/>
  <c r="D2879" i="18"/>
  <c r="B2879" i="18"/>
  <c r="H2870" i="18"/>
  <c r="G2870" i="18"/>
  <c r="D2870" i="18"/>
  <c r="B2870" i="18"/>
  <c r="H2868" i="18"/>
  <c r="G2868" i="18"/>
  <c r="D2868" i="18"/>
  <c r="B2868" i="18"/>
  <c r="H2861" i="18"/>
  <c r="G2861" i="18"/>
  <c r="D2861" i="18"/>
  <c r="B2861" i="18"/>
  <c r="H2854" i="18"/>
  <c r="G2854" i="18"/>
  <c r="D2854" i="18"/>
  <c r="B2854" i="18"/>
  <c r="H2847" i="18"/>
  <c r="G2847" i="18"/>
  <c r="D2847" i="18"/>
  <c r="B2847" i="18"/>
  <c r="H2827" i="18"/>
  <c r="G2827" i="18"/>
  <c r="D2827" i="18"/>
  <c r="B2827" i="18"/>
  <c r="H2818" i="18"/>
  <c r="G2818" i="18"/>
  <c r="D2818" i="18"/>
  <c r="B2818" i="18"/>
  <c r="H2808" i="18"/>
  <c r="G2808" i="18"/>
  <c r="D2808" i="18"/>
  <c r="B2808" i="18"/>
  <c r="H2797" i="18"/>
  <c r="G2797" i="18"/>
  <c r="D2797" i="18"/>
  <c r="B2797" i="18"/>
  <c r="H2788" i="18"/>
  <c r="G2788" i="18"/>
  <c r="D2788" i="18"/>
  <c r="B2788" i="18"/>
  <c r="H2778" i="18"/>
  <c r="G2778" i="18"/>
  <c r="D2778" i="18"/>
  <c r="B2778" i="18"/>
  <c r="H2769" i="18"/>
  <c r="G2769" i="18"/>
  <c r="D2769" i="18"/>
  <c r="B2769" i="18"/>
  <c r="H2757" i="18"/>
  <c r="G2757" i="18"/>
  <c r="D2757" i="18"/>
  <c r="B2757" i="18"/>
  <c r="H2746" i="18"/>
  <c r="G2746" i="18"/>
  <c r="D2746" i="18"/>
  <c r="B2746" i="18"/>
  <c r="H2737" i="18"/>
  <c r="G2737" i="18"/>
  <c r="D2737" i="18"/>
  <c r="B2737" i="18"/>
  <c r="H2730" i="18"/>
  <c r="G2730" i="18"/>
  <c r="D2730" i="18"/>
  <c r="B2730" i="18"/>
  <c r="H2723" i="18"/>
  <c r="G2723" i="18"/>
  <c r="D2723" i="18"/>
  <c r="B2723" i="18"/>
  <c r="H2716" i="18"/>
  <c r="G2716" i="18"/>
  <c r="D2716" i="18"/>
  <c r="B2716" i="18"/>
  <c r="H2709" i="18"/>
  <c r="G2709" i="18"/>
  <c r="D2709" i="18"/>
  <c r="B2709" i="18"/>
  <c r="H2698" i="18"/>
  <c r="G2698" i="18"/>
  <c r="D2698" i="18"/>
  <c r="B2698" i="18"/>
  <c r="H2688" i="18"/>
  <c r="G2688" i="18"/>
  <c r="D2688" i="18"/>
  <c r="B2688" i="18"/>
  <c r="H2678" i="18"/>
  <c r="G2678" i="18"/>
  <c r="D2678" i="18"/>
  <c r="B2678" i="18"/>
  <c r="H2668" i="18"/>
  <c r="G2668" i="18"/>
  <c r="D2668" i="18"/>
  <c r="B2668" i="18"/>
  <c r="H2658" i="18"/>
  <c r="G2658" i="18"/>
  <c r="D2658" i="18"/>
  <c r="B2658" i="18"/>
  <c r="H2647" i="18"/>
  <c r="G2647" i="18"/>
  <c r="D2647" i="18"/>
  <c r="B2647" i="18"/>
  <c r="H2637" i="18"/>
  <c r="G2637" i="18"/>
  <c r="D2637" i="18"/>
  <c r="B2637" i="18"/>
  <c r="H2627" i="18"/>
  <c r="G2627" i="18"/>
  <c r="D2627" i="18"/>
  <c r="B2627" i="18"/>
  <c r="H2616" i="18"/>
  <c r="G2616" i="18"/>
  <c r="D2616" i="18"/>
  <c r="B2616" i="18"/>
  <c r="H2606" i="18"/>
  <c r="G2606" i="18"/>
  <c r="D2606" i="18"/>
  <c r="B2606" i="18"/>
  <c r="H2599" i="18"/>
  <c r="G2599" i="18"/>
  <c r="D2599" i="18"/>
  <c r="B2599" i="18"/>
  <c r="H2592" i="18"/>
  <c r="G2592" i="18"/>
  <c r="D2592" i="18"/>
  <c r="B2592" i="18"/>
  <c r="H2585" i="18"/>
  <c r="G2585" i="18"/>
  <c r="D2585" i="18"/>
  <c r="B2585" i="18"/>
  <c r="H2578" i="18"/>
  <c r="G2578" i="18"/>
  <c r="D2578" i="18"/>
  <c r="B2578" i="18"/>
  <c r="H2568" i="18"/>
  <c r="G2568" i="18"/>
  <c r="D2568" i="18"/>
  <c r="B2568" i="18"/>
  <c r="H2559" i="18"/>
  <c r="G2559" i="18"/>
  <c r="D2559" i="18"/>
  <c r="B2559" i="18"/>
  <c r="H2548" i="18"/>
  <c r="G2548" i="18"/>
  <c r="D2548" i="18"/>
  <c r="B2548" i="18"/>
  <c r="H2539" i="18"/>
  <c r="G2539" i="18"/>
  <c r="D2539" i="18"/>
  <c r="B2539" i="18"/>
  <c r="H2529" i="18"/>
  <c r="G2529" i="18"/>
  <c r="D2529" i="18"/>
  <c r="B2529" i="18"/>
  <c r="H2519" i="18"/>
  <c r="G2519" i="18"/>
  <c r="D2519" i="18"/>
  <c r="B2519" i="18"/>
  <c r="H2508" i="18"/>
  <c r="G2508" i="18"/>
  <c r="D2508" i="18"/>
  <c r="B2508" i="18"/>
  <c r="H2499" i="18"/>
  <c r="G2499" i="18"/>
  <c r="D2499" i="18"/>
  <c r="B2499" i="18"/>
  <c r="H2488" i="18"/>
  <c r="G2488" i="18"/>
  <c r="D2488" i="18"/>
  <c r="B2488" i="18"/>
  <c r="H2478" i="18"/>
  <c r="G2478" i="18"/>
  <c r="D2478" i="18"/>
  <c r="B2478" i="18"/>
  <c r="H2471" i="18"/>
  <c r="G2471" i="18"/>
  <c r="D2471" i="18"/>
  <c r="B2471" i="18"/>
  <c r="H2464" i="18"/>
  <c r="G2464" i="18"/>
  <c r="D2464" i="18"/>
  <c r="B2464" i="18"/>
  <c r="H2457" i="18"/>
  <c r="G2457" i="18"/>
  <c r="D2457" i="18"/>
  <c r="B2457" i="18"/>
  <c r="H2440" i="18"/>
  <c r="G2440" i="18"/>
  <c r="D2440" i="18"/>
  <c r="B2440" i="18"/>
  <c r="H2430" i="18"/>
  <c r="G2430" i="18"/>
  <c r="D2430" i="18"/>
  <c r="B2430" i="18"/>
  <c r="H2419" i="18"/>
  <c r="G2419" i="18"/>
  <c r="D2419" i="18"/>
  <c r="B2419" i="18"/>
  <c r="H2409" i="18"/>
  <c r="G2409" i="18"/>
  <c r="D2409" i="18"/>
  <c r="B2409" i="18"/>
  <c r="H2399" i="18"/>
  <c r="G2399" i="18"/>
  <c r="D2399" i="18"/>
  <c r="B2399" i="18"/>
  <c r="H2389" i="18"/>
  <c r="G2389" i="18"/>
  <c r="D2389" i="18"/>
  <c r="B2389" i="18"/>
  <c r="H2378" i="18"/>
  <c r="G2378" i="18"/>
  <c r="D2378" i="18"/>
  <c r="B2378" i="18"/>
  <c r="H2368" i="18"/>
  <c r="G2368" i="18"/>
  <c r="D2368" i="18"/>
  <c r="B2368" i="18"/>
  <c r="H2357" i="18"/>
  <c r="G2357" i="18"/>
  <c r="D2357" i="18"/>
  <c r="B2357" i="18"/>
  <c r="H2347" i="18"/>
  <c r="G2347" i="18"/>
  <c r="D2347" i="18"/>
  <c r="B2347" i="18"/>
  <c r="H2340" i="18"/>
  <c r="G2340" i="18"/>
  <c r="D2340" i="18"/>
  <c r="B2340" i="18"/>
  <c r="H2333" i="18"/>
  <c r="G2333" i="18"/>
  <c r="D2333" i="18"/>
  <c r="B2333" i="18"/>
  <c r="H2326" i="18"/>
  <c r="G2326" i="18"/>
  <c r="D2326" i="18"/>
  <c r="B2326" i="18"/>
  <c r="H2319" i="18"/>
  <c r="G2319" i="18"/>
  <c r="D2319" i="18"/>
  <c r="B2319" i="18"/>
  <c r="H2310" i="18"/>
  <c r="G2310" i="18"/>
  <c r="D2310" i="18"/>
  <c r="B2310" i="18"/>
  <c r="H2301" i="18"/>
  <c r="G2301" i="18"/>
  <c r="D2301" i="18"/>
  <c r="B2301" i="18"/>
  <c r="H2292" i="18"/>
  <c r="G2292" i="18"/>
  <c r="D2292" i="18"/>
  <c r="B2292" i="18"/>
  <c r="H2283" i="18"/>
  <c r="G2283" i="18"/>
  <c r="D2283" i="18"/>
  <c r="B2283" i="18"/>
  <c r="H2274" i="18"/>
  <c r="G2274" i="18"/>
  <c r="D2274" i="18"/>
  <c r="B2274" i="18"/>
  <c r="H2264" i="18"/>
  <c r="G2264" i="18"/>
  <c r="D2264" i="18"/>
  <c r="B2264" i="18"/>
  <c r="H2251" i="18"/>
  <c r="G2251" i="18"/>
  <c r="D2251" i="18"/>
  <c r="B2251" i="18"/>
  <c r="H2241" i="18"/>
  <c r="G2241" i="18"/>
  <c r="D2241" i="18"/>
  <c r="B2241" i="18"/>
  <c r="H2231" i="18"/>
  <c r="G2231" i="18"/>
  <c r="D2231" i="18"/>
  <c r="B2231" i="18"/>
  <c r="H2221" i="18"/>
  <c r="G2221" i="18"/>
  <c r="D2221" i="18"/>
  <c r="B2221" i="18"/>
  <c r="H2214" i="18"/>
  <c r="G2214" i="18"/>
  <c r="D2214" i="18"/>
  <c r="B2214" i="18"/>
  <c r="H2207" i="18"/>
  <c r="G2207" i="18"/>
  <c r="D2207" i="18"/>
  <c r="B2207" i="18"/>
  <c r="H2200" i="18"/>
  <c r="G2200" i="18"/>
  <c r="D2200" i="18"/>
  <c r="B2200" i="18"/>
  <c r="H2193" i="18"/>
  <c r="G2193" i="18"/>
  <c r="D2193" i="18"/>
  <c r="B2193" i="18"/>
  <c r="H2183" i="18"/>
  <c r="G2183" i="18"/>
  <c r="D2183" i="18"/>
  <c r="B2183" i="18"/>
  <c r="H2173" i="18"/>
  <c r="G2173" i="18"/>
  <c r="D2173" i="18"/>
  <c r="B2173" i="18"/>
  <c r="H2163" i="18"/>
  <c r="G2163" i="18"/>
  <c r="D2163" i="18"/>
  <c r="B2163" i="18"/>
  <c r="H2153" i="18"/>
  <c r="G2153" i="18"/>
  <c r="D2153" i="18"/>
  <c r="B2153" i="18"/>
  <c r="H2143" i="18"/>
  <c r="G2143" i="18"/>
  <c r="D2143" i="18"/>
  <c r="B2143" i="18"/>
  <c r="H2133" i="18"/>
  <c r="G2133" i="18"/>
  <c r="D2133" i="18"/>
  <c r="B2133" i="18"/>
  <c r="H2123" i="18"/>
  <c r="G2123" i="18"/>
  <c r="D2123" i="18"/>
  <c r="B2123" i="18"/>
  <c r="H2113" i="18"/>
  <c r="G2113" i="18"/>
  <c r="D2113" i="18"/>
  <c r="B2113" i="18"/>
  <c r="H2094" i="18"/>
  <c r="G2094" i="18"/>
  <c r="D2094" i="18"/>
  <c r="B2094" i="18"/>
  <c r="H2087" i="18"/>
  <c r="G2087" i="18"/>
  <c r="D2087" i="18"/>
  <c r="B2087" i="18"/>
  <c r="H2080" i="18"/>
  <c r="G2080" i="18"/>
  <c r="D2080" i="18"/>
  <c r="B2080" i="18"/>
  <c r="H2073" i="18"/>
  <c r="G2073" i="18"/>
  <c r="D2073" i="18"/>
  <c r="B2073" i="18"/>
  <c r="H2066" i="18"/>
  <c r="G2066" i="18"/>
  <c r="D2066" i="18"/>
  <c r="B2066" i="18"/>
  <c r="H2056" i="18"/>
  <c r="G2056" i="18"/>
  <c r="D2056" i="18"/>
  <c r="B2056" i="18"/>
  <c r="H2046" i="18"/>
  <c r="G2046" i="18"/>
  <c r="D2046" i="18"/>
  <c r="B2046" i="18"/>
  <c r="H2036" i="18"/>
  <c r="G2036" i="18"/>
  <c r="D2036" i="18"/>
  <c r="B2036" i="18"/>
  <c r="H2026" i="18"/>
  <c r="G2026" i="18"/>
  <c r="D2026" i="18"/>
  <c r="B2026" i="18"/>
  <c r="H2016" i="18"/>
  <c r="G2016" i="18"/>
  <c r="D2016" i="18"/>
  <c r="B2016" i="18"/>
  <c r="H2006" i="18"/>
  <c r="G2006" i="18"/>
  <c r="D2006" i="18"/>
  <c r="B2006" i="18"/>
  <c r="H1999" i="18"/>
  <c r="G1999" i="18"/>
  <c r="D1999" i="18"/>
  <c r="B1999" i="18"/>
  <c r="H1992" i="18"/>
  <c r="G1992" i="18"/>
  <c r="D1992" i="18"/>
  <c r="B1992" i="18"/>
  <c r="H1985" i="18"/>
  <c r="G1985" i="18"/>
  <c r="D1985" i="18"/>
  <c r="B1985" i="18"/>
  <c r="H1978" i="18"/>
  <c r="G1978" i="18"/>
  <c r="D1978" i="18"/>
  <c r="B1978" i="18"/>
  <c r="H1971" i="18"/>
  <c r="G1971" i="18"/>
  <c r="D1971" i="18"/>
  <c r="B1971" i="18"/>
  <c r="H1964" i="18"/>
  <c r="G1964" i="18"/>
  <c r="D1964" i="18"/>
  <c r="B1964" i="18"/>
  <c r="H1957" i="18"/>
  <c r="G1957" i="18"/>
  <c r="D1957" i="18"/>
  <c r="B1957" i="18"/>
  <c r="H1950" i="18"/>
  <c r="G1950" i="18"/>
  <c r="D1950" i="18"/>
  <c r="B1950" i="18"/>
  <c r="H1945" i="18"/>
  <c r="G1945" i="18"/>
  <c r="D1945" i="18"/>
  <c r="B1945" i="18"/>
  <c r="H1937" i="18"/>
  <c r="G1937" i="18"/>
  <c r="D1937" i="18"/>
  <c r="B1937" i="18"/>
  <c r="H1929" i="18"/>
  <c r="G1929" i="18"/>
  <c r="D1929" i="18"/>
  <c r="B1929" i="18"/>
  <c r="H1921" i="18"/>
  <c r="G1921" i="18"/>
  <c r="D1921" i="18"/>
  <c r="B1921" i="18"/>
  <c r="H1911" i="18"/>
  <c r="G1911" i="18"/>
  <c r="D1911" i="18"/>
  <c r="B1911" i="18"/>
  <c r="H1903" i="18"/>
  <c r="G1903" i="18"/>
  <c r="D1903" i="18"/>
  <c r="B1903" i="18"/>
  <c r="H1894" i="18"/>
  <c r="G1894" i="18"/>
  <c r="D1894" i="18"/>
  <c r="B1894" i="18"/>
  <c r="H1885" i="18"/>
  <c r="G1885" i="18"/>
  <c r="D1885" i="18"/>
  <c r="B1885" i="18"/>
  <c r="H1881" i="18"/>
  <c r="G1881" i="18"/>
  <c r="D1881" i="18"/>
  <c r="B1881" i="18"/>
  <c r="H1874" i="18"/>
  <c r="G1874" i="18"/>
  <c r="D1874" i="18"/>
  <c r="B1874" i="18"/>
  <c r="H1867" i="18"/>
  <c r="G1867" i="18"/>
  <c r="D1867" i="18"/>
  <c r="B1867" i="18"/>
  <c r="H1860" i="18"/>
  <c r="G1860" i="18"/>
  <c r="D1860" i="18"/>
  <c r="B1860" i="18"/>
  <c r="H1853" i="18"/>
  <c r="G1853" i="18"/>
  <c r="D1853" i="18"/>
  <c r="B1853" i="18"/>
  <c r="H1846" i="18"/>
  <c r="G1846" i="18"/>
  <c r="D1846" i="18"/>
  <c r="B1846" i="18"/>
  <c r="H1828" i="18"/>
  <c r="G1828" i="18"/>
  <c r="D1828" i="18"/>
  <c r="B1828" i="18"/>
  <c r="H1816" i="18"/>
  <c r="G1816" i="18"/>
  <c r="D1816" i="18"/>
  <c r="B1816" i="18"/>
  <c r="H1804" i="18"/>
  <c r="G1804" i="18"/>
  <c r="D1804" i="18"/>
  <c r="B1804" i="18"/>
  <c r="H1796" i="18"/>
  <c r="G1796" i="18"/>
  <c r="D1796" i="18"/>
  <c r="B1796" i="18"/>
  <c r="H1788" i="18"/>
  <c r="G1788" i="18"/>
  <c r="D1788" i="18"/>
  <c r="B1788" i="18"/>
  <c r="H1780" i="18"/>
  <c r="G1780" i="18"/>
  <c r="D1780" i="18"/>
  <c r="B1780" i="18"/>
  <c r="H1770" i="18"/>
  <c r="G1770" i="18"/>
  <c r="D1770" i="18"/>
  <c r="B1770" i="18"/>
  <c r="H1763" i="18"/>
  <c r="G1763" i="18"/>
  <c r="D1763" i="18"/>
  <c r="B1763" i="18"/>
  <c r="H1753" i="18"/>
  <c r="G1753" i="18"/>
  <c r="D1753" i="18"/>
  <c r="B1753" i="18"/>
  <c r="H1739" i="18"/>
  <c r="G1739" i="18"/>
  <c r="D1739" i="18"/>
  <c r="B1739" i="18"/>
  <c r="H1732" i="18"/>
  <c r="G1732" i="18"/>
  <c r="D1732" i="18"/>
  <c r="B1732" i="18"/>
  <c r="H1725" i="18"/>
  <c r="G1725" i="18"/>
  <c r="D1725" i="18"/>
  <c r="B1725" i="18"/>
  <c r="H1718" i="18"/>
  <c r="G1718" i="18"/>
  <c r="D1718" i="18"/>
  <c r="B1718" i="18"/>
  <c r="H1716" i="18"/>
  <c r="G1716" i="18"/>
  <c r="D1716" i="18"/>
  <c r="B1716" i="18"/>
  <c r="H1704" i="18"/>
  <c r="G1704" i="18"/>
  <c r="D1704" i="18"/>
  <c r="B1704" i="18"/>
  <c r="H1694" i="18"/>
  <c r="G1694" i="18"/>
  <c r="D1694" i="18"/>
  <c r="B1694" i="18"/>
  <c r="H1685" i="18"/>
  <c r="G1685" i="18"/>
  <c r="D1685" i="18"/>
  <c r="B1685" i="18"/>
  <c r="H1676" i="18"/>
  <c r="G1676" i="18"/>
  <c r="D1676" i="18"/>
  <c r="B1676" i="18"/>
  <c r="H1667" i="18"/>
  <c r="G1667" i="18"/>
  <c r="D1667" i="18"/>
  <c r="B1667" i="18"/>
  <c r="H1659" i="18"/>
  <c r="G1659" i="18"/>
  <c r="D1659" i="18"/>
  <c r="B1659" i="18"/>
  <c r="H1650" i="18"/>
  <c r="G1650" i="18"/>
  <c r="D1650" i="18"/>
  <c r="B1650" i="18"/>
  <c r="H1642" i="18"/>
  <c r="G1642" i="18"/>
  <c r="D1642" i="18"/>
  <c r="B1642" i="18"/>
  <c r="H1629" i="18"/>
  <c r="G1629" i="18"/>
  <c r="D1629" i="18"/>
  <c r="B1629" i="18"/>
  <c r="H1617" i="18"/>
  <c r="G1617" i="18"/>
  <c r="D1617" i="18"/>
  <c r="B1617" i="18"/>
  <c r="H1610" i="18"/>
  <c r="G1610" i="18"/>
  <c r="D1610" i="18"/>
  <c r="B1610" i="18"/>
  <c r="H1603" i="18"/>
  <c r="G1603" i="18"/>
  <c r="D1603" i="18"/>
  <c r="B1603" i="18"/>
  <c r="H1596" i="18"/>
  <c r="G1596" i="18"/>
  <c r="D1596" i="18"/>
  <c r="B1596" i="18"/>
  <c r="H1594" i="18"/>
  <c r="G1594" i="18"/>
  <c r="D1594" i="18"/>
  <c r="B1594" i="18"/>
  <c r="H1582" i="18"/>
  <c r="G1582" i="18"/>
  <c r="D1582" i="18"/>
  <c r="B1582" i="18"/>
  <c r="H1570" i="18"/>
  <c r="G1570" i="18"/>
  <c r="D1570" i="18"/>
  <c r="B1570" i="18"/>
  <c r="H1561" i="18"/>
  <c r="G1561" i="18"/>
  <c r="D1561" i="18"/>
  <c r="B1561" i="18"/>
  <c r="H1553" i="18"/>
  <c r="G1553" i="18"/>
  <c r="D1553" i="18"/>
  <c r="B1553" i="18"/>
  <c r="H1543" i="18"/>
  <c r="G1543" i="18"/>
  <c r="D1543" i="18"/>
  <c r="B1543" i="18"/>
  <c r="H1539" i="18"/>
  <c r="G1539" i="18"/>
  <c r="D1539" i="18"/>
  <c r="B1539" i="18"/>
  <c r="H1531" i="18"/>
  <c r="G1531" i="18"/>
  <c r="D1531" i="18"/>
  <c r="B1531" i="18"/>
  <c r="H1522" i="18"/>
  <c r="G1522" i="18"/>
  <c r="D1522" i="18"/>
  <c r="B1522" i="18"/>
  <c r="H1512" i="18"/>
  <c r="G1512" i="18"/>
  <c r="D1512" i="18"/>
  <c r="B1512" i="18"/>
  <c r="H1500" i="18"/>
  <c r="G1500" i="18"/>
  <c r="D1500" i="18"/>
  <c r="B1500" i="18"/>
  <c r="H1493" i="18"/>
  <c r="G1493" i="18"/>
  <c r="D1493" i="18"/>
  <c r="B1493" i="18"/>
  <c r="H1486" i="18"/>
  <c r="G1486" i="18"/>
  <c r="D1486" i="18"/>
  <c r="B1486" i="18"/>
  <c r="H1479" i="18"/>
  <c r="G1479" i="18"/>
  <c r="D1479" i="18"/>
  <c r="B1479" i="18"/>
  <c r="H1477" i="18"/>
  <c r="G1477" i="18"/>
  <c r="D1477" i="18"/>
  <c r="B1477" i="18"/>
  <c r="H1462" i="18"/>
  <c r="G1462" i="18"/>
  <c r="D1462" i="18"/>
  <c r="B1462" i="18"/>
  <c r="H1453" i="18"/>
  <c r="G1453" i="18"/>
  <c r="D1453" i="18"/>
  <c r="B1453" i="18"/>
  <c r="H1442" i="18"/>
  <c r="G1442" i="18"/>
  <c r="D1442" i="18"/>
  <c r="B1442" i="18"/>
  <c r="H1434" i="18"/>
  <c r="G1434" i="18"/>
  <c r="D1434" i="18"/>
  <c r="B1434" i="18"/>
  <c r="H1426" i="18"/>
  <c r="G1426" i="18"/>
  <c r="D1426" i="18"/>
  <c r="B1426" i="18"/>
  <c r="H1423" i="18"/>
  <c r="G1423" i="18"/>
  <c r="D1423" i="18"/>
  <c r="B1423" i="18"/>
  <c r="H1409" i="18"/>
  <c r="G1409" i="18"/>
  <c r="D1409" i="18"/>
  <c r="B1409" i="18"/>
  <c r="H1401" i="18"/>
  <c r="G1401" i="18"/>
  <c r="D1401" i="18"/>
  <c r="B1401" i="18"/>
  <c r="H1392" i="18"/>
  <c r="G1392" i="18"/>
  <c r="D1392" i="18"/>
  <c r="B1392" i="18"/>
  <c r="H1388" i="18"/>
  <c r="G1388" i="18"/>
  <c r="D1388" i="18"/>
  <c r="B1388" i="18"/>
  <c r="H1381" i="18"/>
  <c r="G1381" i="18"/>
  <c r="D1381" i="18"/>
  <c r="B1381" i="18"/>
  <c r="H1374" i="18"/>
  <c r="G1374" i="18"/>
  <c r="D1374" i="18"/>
  <c r="B1374" i="18"/>
  <c r="H1367" i="18"/>
  <c r="G1367" i="18"/>
  <c r="D1367" i="18"/>
  <c r="B1367" i="18"/>
  <c r="H1359" i="18"/>
  <c r="G1359" i="18"/>
  <c r="D1359" i="18"/>
  <c r="B1359" i="18"/>
  <c r="H1347" i="18"/>
  <c r="G1347" i="18"/>
  <c r="D1347" i="18"/>
  <c r="B1347" i="18"/>
  <c r="H1337" i="18"/>
  <c r="G1337" i="18"/>
  <c r="D1337" i="18"/>
  <c r="B1337" i="18"/>
  <c r="H1327" i="18"/>
  <c r="G1327" i="18"/>
  <c r="D1327" i="18"/>
  <c r="B1327" i="18"/>
  <c r="H1318" i="18"/>
  <c r="G1318" i="18"/>
  <c r="D1318" i="18"/>
  <c r="B1318" i="18"/>
  <c r="H1307" i="18"/>
  <c r="G1307" i="18"/>
  <c r="D1307" i="18"/>
  <c r="B1307" i="18"/>
  <c r="H1299" i="18"/>
  <c r="G1299" i="18"/>
  <c r="D1299" i="18"/>
  <c r="B1299" i="18"/>
  <c r="H1287" i="18"/>
  <c r="G1287" i="18"/>
  <c r="D1287" i="18"/>
  <c r="B1287" i="18"/>
  <c r="H1279" i="18"/>
  <c r="G1279" i="18"/>
  <c r="D1279" i="18"/>
  <c r="B1279" i="18"/>
  <c r="H1270" i="18"/>
  <c r="G1270" i="18"/>
  <c r="D1270" i="18"/>
  <c r="B1270" i="18"/>
  <c r="H1255" i="18"/>
  <c r="G1255" i="18"/>
  <c r="D1255" i="18"/>
  <c r="B1255" i="18"/>
  <c r="H1248" i="18"/>
  <c r="G1248" i="18"/>
  <c r="D1248" i="18"/>
  <c r="B1248" i="18"/>
  <c r="H1241" i="18"/>
  <c r="G1241" i="18"/>
  <c r="D1241" i="18"/>
  <c r="B1241" i="18"/>
  <c r="H1234" i="18"/>
  <c r="G1234" i="18"/>
  <c r="D1234" i="18"/>
  <c r="B1234" i="18"/>
  <c r="H1233" i="18"/>
  <c r="G1233" i="18"/>
  <c r="D1233" i="18"/>
  <c r="B1233" i="18"/>
  <c r="H1220" i="18"/>
  <c r="G1220" i="18"/>
  <c r="D1220" i="18"/>
  <c r="B1220" i="18"/>
  <c r="H1209" i="18"/>
  <c r="G1209" i="18"/>
  <c r="D1209" i="18"/>
  <c r="B1209" i="18"/>
  <c r="H1201" i="18"/>
  <c r="G1201" i="18"/>
  <c r="D1201" i="18"/>
  <c r="B1201" i="18"/>
  <c r="H1191" i="18"/>
  <c r="G1191" i="18"/>
  <c r="D1191" i="18"/>
  <c r="B1191" i="18"/>
  <c r="H1183" i="18"/>
  <c r="G1183" i="18"/>
  <c r="D1183" i="18"/>
  <c r="B1183" i="18"/>
  <c r="H1179" i="18"/>
  <c r="G1179" i="18"/>
  <c r="D1179" i="18"/>
  <c r="B1179" i="18"/>
  <c r="H1164" i="18"/>
  <c r="G1164" i="18"/>
  <c r="D1164" i="18"/>
  <c r="B1164" i="18"/>
  <c r="H1156" i="18"/>
  <c r="G1156" i="18"/>
  <c r="D1156" i="18"/>
  <c r="B1156" i="18"/>
  <c r="H1143" i="18"/>
  <c r="G1143" i="18"/>
  <c r="D1143" i="18"/>
  <c r="B1143" i="18"/>
  <c r="H1133" i="18"/>
  <c r="G1133" i="18"/>
  <c r="D1133" i="18"/>
  <c r="B1133" i="18"/>
  <c r="H1126" i="18"/>
  <c r="G1126" i="18"/>
  <c r="D1126" i="18"/>
  <c r="B1126" i="18"/>
  <c r="H1119" i="18"/>
  <c r="G1119" i="18"/>
  <c r="D1119" i="18"/>
  <c r="B1119" i="18"/>
  <c r="H1112" i="18"/>
  <c r="G1112" i="18"/>
  <c r="D1112" i="18"/>
  <c r="B1112" i="18"/>
  <c r="H1111" i="18"/>
  <c r="G1111" i="18"/>
  <c r="D1111" i="18"/>
  <c r="B1111" i="18"/>
  <c r="H1095" i="18"/>
  <c r="G1095" i="18"/>
  <c r="D1095" i="18"/>
  <c r="B1095" i="18"/>
  <c r="H1087" i="18"/>
  <c r="G1087" i="18"/>
  <c r="D1087" i="18"/>
  <c r="B1087" i="18"/>
  <c r="H1076" i="18"/>
  <c r="G1076" i="18"/>
  <c r="D1076" i="18"/>
  <c r="B1076" i="18"/>
  <c r="H1067" i="18"/>
  <c r="G1067" i="18"/>
  <c r="D1067" i="18"/>
  <c r="B1067" i="18"/>
  <c r="H1058" i="18"/>
  <c r="G1058" i="18"/>
  <c r="D1058" i="18"/>
  <c r="B1058" i="18"/>
  <c r="H1052" i="18"/>
  <c r="G1052" i="18"/>
  <c r="D1052" i="18"/>
  <c r="B1052" i="18"/>
  <c r="H1042" i="18"/>
  <c r="G1042" i="18"/>
  <c r="D1042" i="18"/>
  <c r="B1042" i="18"/>
  <c r="H1033" i="18"/>
  <c r="G1033" i="18"/>
  <c r="D1033" i="18"/>
  <c r="B1033" i="18"/>
  <c r="H1024" i="18"/>
  <c r="G1024" i="18"/>
  <c r="D1024" i="18"/>
  <c r="B1024" i="18"/>
  <c r="H1015" i="18"/>
  <c r="G1015" i="18"/>
  <c r="D1015" i="18"/>
  <c r="B1015" i="18"/>
  <c r="H1008" i="18"/>
  <c r="G1008" i="18"/>
  <c r="D1008" i="18"/>
  <c r="B1008" i="18"/>
  <c r="H1001" i="18"/>
  <c r="G1001" i="18"/>
  <c r="D1001" i="18"/>
  <c r="B1001" i="18"/>
  <c r="H994" i="18"/>
  <c r="G994" i="18"/>
  <c r="D994" i="18"/>
  <c r="B994" i="18"/>
  <c r="H987" i="18"/>
  <c r="G987" i="18"/>
  <c r="D987" i="18"/>
  <c r="B987" i="18"/>
  <c r="H978" i="18"/>
  <c r="G978" i="18"/>
  <c r="D978" i="18"/>
  <c r="B978" i="18"/>
  <c r="H969" i="18"/>
  <c r="G969" i="18"/>
  <c r="D969" i="18"/>
  <c r="B969" i="18"/>
  <c r="H960" i="18"/>
  <c r="G960" i="18"/>
  <c r="D960" i="18"/>
  <c r="B960" i="18"/>
  <c r="H951" i="18"/>
  <c r="G951" i="18"/>
  <c r="D951" i="18"/>
  <c r="B951" i="18"/>
  <c r="H944" i="18"/>
  <c r="G944" i="18"/>
  <c r="D944" i="18"/>
  <c r="B944" i="18"/>
  <c r="H937" i="18"/>
  <c r="G937" i="18"/>
  <c r="D937" i="18"/>
  <c r="B937" i="18"/>
  <c r="H928" i="18"/>
  <c r="G928" i="18"/>
  <c r="D928" i="18"/>
  <c r="B928" i="18"/>
  <c r="H919" i="18"/>
  <c r="G919" i="18"/>
  <c r="D919" i="18"/>
  <c r="B919" i="18"/>
  <c r="H910" i="18"/>
  <c r="G910" i="18"/>
  <c r="D910" i="18"/>
  <c r="B910" i="18"/>
  <c r="H901" i="18"/>
  <c r="G901" i="18"/>
  <c r="D901" i="18"/>
  <c r="B901" i="18"/>
  <c r="H894" i="18"/>
  <c r="G894" i="18"/>
  <c r="D894" i="18"/>
  <c r="B894" i="18"/>
  <c r="H887" i="18"/>
  <c r="G887" i="18"/>
  <c r="D887" i="18"/>
  <c r="B887" i="18"/>
  <c r="H880" i="18"/>
  <c r="G880" i="18"/>
  <c r="D880" i="18"/>
  <c r="B880" i="18"/>
  <c r="H872" i="18"/>
  <c r="G872" i="18"/>
  <c r="D872" i="18"/>
  <c r="B872" i="18"/>
  <c r="H865" i="18"/>
  <c r="G865" i="18"/>
  <c r="D865" i="18"/>
  <c r="B865" i="18"/>
  <c r="H856" i="18"/>
  <c r="G856" i="18"/>
  <c r="D856" i="18"/>
  <c r="B856" i="18"/>
  <c r="H848" i="18"/>
  <c r="G848" i="18"/>
  <c r="D848" i="18"/>
  <c r="B848" i="18"/>
  <c r="H841" i="18"/>
  <c r="G841" i="18"/>
  <c r="D841" i="18"/>
  <c r="B841" i="18"/>
  <c r="H833" i="18"/>
  <c r="G833" i="18"/>
  <c r="D833" i="18"/>
  <c r="B833" i="18"/>
  <c r="H825" i="18"/>
  <c r="G825" i="18"/>
  <c r="D825" i="18"/>
  <c r="B825" i="18"/>
  <c r="H817" i="18"/>
  <c r="G817" i="18"/>
  <c r="D817" i="18"/>
  <c r="B817" i="18"/>
  <c r="H810" i="18"/>
  <c r="G810" i="18"/>
  <c r="D810" i="18"/>
  <c r="B810" i="18"/>
  <c r="H802" i="18"/>
  <c r="G802" i="18"/>
  <c r="D802" i="18"/>
  <c r="B802" i="18"/>
  <c r="H795" i="18"/>
  <c r="G795" i="18"/>
  <c r="D795" i="18"/>
  <c r="B795" i="18"/>
  <c r="H788" i="18"/>
  <c r="G788" i="18"/>
  <c r="D788" i="18"/>
  <c r="B788" i="18"/>
  <c r="H781" i="18"/>
  <c r="G781" i="18"/>
  <c r="D781" i="18"/>
  <c r="B781" i="18"/>
  <c r="H774" i="18"/>
  <c r="G774" i="18"/>
  <c r="D774" i="18"/>
  <c r="B774" i="18"/>
  <c r="H767" i="18"/>
  <c r="G767" i="18"/>
  <c r="D767" i="18"/>
  <c r="B767" i="18"/>
  <c r="H755" i="18"/>
  <c r="G755" i="18"/>
  <c r="D755" i="18"/>
  <c r="B755" i="18"/>
  <c r="H747" i="18"/>
  <c r="G747" i="18"/>
  <c r="D747" i="18"/>
  <c r="B747" i="18"/>
  <c r="H738" i="18"/>
  <c r="G738" i="18"/>
  <c r="D738" i="18"/>
  <c r="B738" i="18"/>
  <c r="H715" i="18"/>
  <c r="G715" i="18"/>
  <c r="D715" i="18"/>
  <c r="B715" i="18"/>
  <c r="H711" i="18"/>
  <c r="G711" i="18"/>
  <c r="D711" i="18"/>
  <c r="B711" i="18"/>
  <c r="H694" i="18"/>
  <c r="G694" i="18"/>
  <c r="D694" i="18"/>
  <c r="B694" i="18"/>
  <c r="H684" i="18"/>
  <c r="G684" i="18"/>
  <c r="D684" i="18"/>
  <c r="B684" i="18"/>
  <c r="H675" i="18"/>
  <c r="G675" i="18"/>
  <c r="D675" i="18"/>
  <c r="B675" i="18"/>
  <c r="H667" i="18"/>
  <c r="G667" i="18"/>
  <c r="D667" i="18"/>
  <c r="B667" i="18"/>
  <c r="H660" i="18"/>
  <c r="G660" i="18"/>
  <c r="D660" i="18"/>
  <c r="B660" i="18"/>
  <c r="H653" i="18"/>
  <c r="G653" i="18"/>
  <c r="D653" i="18"/>
  <c r="B653" i="18"/>
  <c r="H646" i="18"/>
  <c r="G646" i="18"/>
  <c r="D646" i="18"/>
  <c r="B646" i="18"/>
  <c r="H645" i="18"/>
  <c r="G645" i="18"/>
  <c r="D645" i="18"/>
  <c r="B645" i="18"/>
  <c r="H629" i="18"/>
  <c r="G629" i="18"/>
  <c r="D629" i="18"/>
  <c r="B629" i="18"/>
  <c r="H622" i="18"/>
  <c r="G622" i="18"/>
  <c r="D622" i="18"/>
  <c r="B622" i="18"/>
  <c r="H613" i="18"/>
  <c r="G613" i="18"/>
  <c r="D613" i="18"/>
  <c r="B613" i="18"/>
  <c r="H606" i="18"/>
  <c r="G606" i="18"/>
  <c r="D606" i="18"/>
  <c r="B606" i="18"/>
  <c r="H598" i="18"/>
  <c r="G598" i="18"/>
  <c r="D598" i="18"/>
  <c r="B598" i="18"/>
  <c r="H591" i="18"/>
  <c r="G591" i="18"/>
  <c r="D591" i="18"/>
  <c r="B591" i="18"/>
  <c r="H587" i="18"/>
  <c r="G587" i="18"/>
  <c r="D587" i="18"/>
  <c r="B587" i="18"/>
  <c r="H574" i="18"/>
  <c r="G574" i="18"/>
  <c r="D574" i="18"/>
  <c r="B574" i="18"/>
  <c r="H566" i="18"/>
  <c r="G566" i="18"/>
  <c r="D566" i="18"/>
  <c r="B566" i="18"/>
  <c r="H558" i="18"/>
  <c r="G558" i="18"/>
  <c r="D558" i="18"/>
  <c r="B558" i="18"/>
  <c r="H551" i="18"/>
  <c r="G551" i="18"/>
  <c r="D551" i="18"/>
  <c r="B551" i="18"/>
  <c r="H544" i="18"/>
  <c r="G544" i="18"/>
  <c r="D544" i="18"/>
  <c r="B544" i="18"/>
  <c r="H537" i="18"/>
  <c r="G537" i="18"/>
  <c r="D537" i="18"/>
  <c r="B537" i="18"/>
  <c r="H536" i="18"/>
  <c r="G536" i="18"/>
  <c r="D536" i="18"/>
  <c r="B536" i="18"/>
  <c r="H520" i="18"/>
  <c r="G520" i="18"/>
  <c r="D520" i="18"/>
  <c r="B520" i="18"/>
  <c r="H512" i="18"/>
  <c r="G512" i="18"/>
  <c r="D512" i="18"/>
  <c r="B512" i="18"/>
  <c r="H502" i="18"/>
  <c r="G502" i="18"/>
  <c r="D502" i="18"/>
  <c r="B502" i="18"/>
  <c r="H493" i="18"/>
  <c r="G493" i="18"/>
  <c r="D493" i="18"/>
  <c r="B493" i="18"/>
  <c r="H485" i="18"/>
  <c r="G485" i="18"/>
  <c r="D485" i="18"/>
  <c r="B485" i="18"/>
  <c r="H477" i="18"/>
  <c r="G477" i="18"/>
  <c r="D477" i="18"/>
  <c r="B477" i="18"/>
  <c r="H469" i="18"/>
  <c r="G469" i="18"/>
  <c r="D469" i="18"/>
  <c r="B469" i="18"/>
  <c r="H461" i="18"/>
  <c r="G461" i="18"/>
  <c r="D461" i="18"/>
  <c r="B461" i="18"/>
  <c r="H453" i="18"/>
  <c r="G453" i="18"/>
  <c r="D453" i="18"/>
  <c r="B453" i="18"/>
  <c r="H445" i="18"/>
  <c r="G445" i="18"/>
  <c r="D445" i="18"/>
  <c r="B445" i="18"/>
  <c r="H438" i="18"/>
  <c r="G438" i="18"/>
  <c r="D438" i="18"/>
  <c r="B438" i="18"/>
  <c r="H431" i="18"/>
  <c r="G431" i="18"/>
  <c r="D431" i="18"/>
  <c r="B431" i="18"/>
  <c r="H424" i="18"/>
  <c r="G424" i="18"/>
  <c r="D424" i="18"/>
  <c r="B424" i="18"/>
  <c r="H418" i="18"/>
  <c r="G418" i="18"/>
  <c r="D418" i="18"/>
  <c r="B418" i="18"/>
  <c r="H410" i="18"/>
  <c r="G410" i="18"/>
  <c r="D410" i="18"/>
  <c r="B410" i="18"/>
  <c r="H403" i="18"/>
  <c r="G403" i="18"/>
  <c r="D403" i="18"/>
  <c r="B403" i="18"/>
  <c r="H395" i="18"/>
  <c r="G395" i="18"/>
  <c r="D395" i="18"/>
  <c r="B395" i="18"/>
  <c r="H388" i="18"/>
  <c r="G388" i="18"/>
  <c r="D388" i="18"/>
  <c r="B388" i="18"/>
  <c r="H381" i="18"/>
  <c r="G381" i="18"/>
  <c r="D381" i="18"/>
  <c r="B381" i="18"/>
  <c r="H374" i="18"/>
  <c r="G374" i="18"/>
  <c r="D374" i="18"/>
  <c r="B374" i="18"/>
  <c r="H367" i="18"/>
  <c r="G367" i="18"/>
  <c r="D367" i="18"/>
  <c r="B367" i="18"/>
  <c r="H360" i="18"/>
  <c r="G360" i="18"/>
  <c r="D360" i="18"/>
  <c r="B360" i="18"/>
  <c r="H353" i="18"/>
  <c r="G353" i="18"/>
  <c r="D353" i="18"/>
  <c r="B353" i="18"/>
  <c r="H345" i="18"/>
  <c r="G345" i="18"/>
  <c r="D345" i="18"/>
  <c r="B345" i="18"/>
  <c r="H338" i="18"/>
  <c r="G338" i="18"/>
  <c r="D338" i="18"/>
  <c r="B338" i="18"/>
  <c r="H331" i="18"/>
  <c r="G331" i="18"/>
  <c r="D331" i="18"/>
  <c r="B331" i="18"/>
  <c r="H324" i="18"/>
  <c r="G324" i="18"/>
  <c r="D324" i="18"/>
  <c r="B324" i="18"/>
  <c r="H317" i="18"/>
  <c r="G317" i="18"/>
  <c r="D317" i="18"/>
  <c r="B317" i="18"/>
  <c r="H308" i="18"/>
  <c r="G308" i="18"/>
  <c r="D308" i="18"/>
  <c r="B308" i="18"/>
  <c r="H300" i="18"/>
  <c r="G300" i="18"/>
  <c r="D300" i="18"/>
  <c r="B300" i="18"/>
  <c r="H292" i="18"/>
  <c r="G292" i="18"/>
  <c r="D292" i="18"/>
  <c r="B292" i="18"/>
  <c r="H284" i="18"/>
  <c r="G284" i="18"/>
  <c r="D284" i="18"/>
  <c r="B284" i="18"/>
  <c r="H276" i="18"/>
  <c r="G276" i="18"/>
  <c r="D276" i="18"/>
  <c r="B276" i="18"/>
  <c r="H268" i="18"/>
  <c r="G268" i="18"/>
  <c r="D268" i="18"/>
  <c r="B268" i="18"/>
  <c r="H260" i="18"/>
  <c r="G260" i="18"/>
  <c r="D260" i="18"/>
  <c r="B260" i="18"/>
  <c r="H252" i="18"/>
  <c r="G252" i="18"/>
  <c r="D252" i="18"/>
  <c r="B252" i="18"/>
  <c r="H244" i="18"/>
  <c r="G244" i="18"/>
  <c r="D244" i="18"/>
  <c r="B244" i="18"/>
  <c r="H236" i="18"/>
  <c r="G236" i="18"/>
  <c r="D236" i="18"/>
  <c r="B236" i="18"/>
  <c r="H229" i="18"/>
  <c r="G229" i="18"/>
  <c r="D229" i="18"/>
  <c r="B229" i="18"/>
  <c r="H222" i="18"/>
  <c r="G222" i="18"/>
  <c r="D222" i="18"/>
  <c r="B222" i="18"/>
  <c r="H215" i="18"/>
  <c r="G215" i="18"/>
  <c r="D215" i="18"/>
  <c r="B215" i="18"/>
  <c r="H209" i="18"/>
  <c r="G209" i="18"/>
  <c r="D209" i="18"/>
  <c r="B209" i="18"/>
  <c r="H202" i="18"/>
  <c r="G202" i="18"/>
  <c r="D202" i="18"/>
  <c r="B202" i="18"/>
  <c r="H195" i="18"/>
  <c r="G195" i="18"/>
  <c r="D195" i="18"/>
  <c r="B195" i="18"/>
  <c r="H188" i="18"/>
  <c r="G188" i="18"/>
  <c r="D188" i="18"/>
  <c r="B188" i="18"/>
  <c r="H180" i="18"/>
  <c r="G180" i="18"/>
  <c r="D180" i="18"/>
  <c r="B180" i="18"/>
  <c r="H173" i="18"/>
  <c r="G173" i="18"/>
  <c r="D173" i="18"/>
  <c r="B173" i="18"/>
  <c r="H166" i="18"/>
  <c r="G166" i="18"/>
  <c r="D166" i="18"/>
  <c r="B166" i="18"/>
  <c r="H159" i="18"/>
  <c r="G159" i="18"/>
  <c r="D159" i="18"/>
  <c r="B159" i="18"/>
  <c r="H152" i="18"/>
  <c r="G152" i="18"/>
  <c r="D152" i="18"/>
  <c r="B152" i="18"/>
  <c r="H144" i="18"/>
  <c r="G144" i="18"/>
  <c r="D144" i="18"/>
  <c r="B144" i="18"/>
  <c r="H136" i="18"/>
  <c r="G136" i="18"/>
  <c r="D136" i="18"/>
  <c r="B136" i="18"/>
  <c r="H129" i="18"/>
  <c r="G129" i="18"/>
  <c r="D129" i="18"/>
  <c r="B129" i="18"/>
  <c r="H122" i="18"/>
  <c r="G122" i="18"/>
  <c r="D122" i="18"/>
  <c r="B122" i="18"/>
  <c r="H115" i="18"/>
  <c r="G115" i="18"/>
  <c r="D115" i="18"/>
  <c r="B115" i="18"/>
  <c r="H109" i="18"/>
  <c r="G109" i="18"/>
  <c r="D109" i="18"/>
  <c r="B109" i="18"/>
  <c r="H101" i="18"/>
  <c r="G101" i="18"/>
  <c r="D101" i="18"/>
  <c r="B101" i="18"/>
  <c r="H94" i="18"/>
  <c r="G94" i="18"/>
  <c r="D94" i="18"/>
  <c r="B94" i="18"/>
  <c r="H87" i="18"/>
  <c r="G87" i="18"/>
  <c r="D87" i="18"/>
  <c r="B87" i="18"/>
  <c r="H80" i="18"/>
  <c r="G80" i="18"/>
  <c r="D80" i="18"/>
  <c r="B80" i="18"/>
  <c r="H73" i="18"/>
  <c r="G73" i="18"/>
  <c r="D73" i="18"/>
  <c r="B73" i="18"/>
  <c r="H66" i="18"/>
  <c r="G66" i="18"/>
  <c r="D66" i="18"/>
  <c r="B66" i="18"/>
  <c r="H59" i="18"/>
  <c r="G59" i="18"/>
  <c r="D59" i="18"/>
  <c r="B59" i="18"/>
  <c r="H51" i="18"/>
  <c r="G51" i="18"/>
  <c r="D51" i="18"/>
  <c r="B51" i="18"/>
  <c r="H44" i="18"/>
  <c r="G44" i="18"/>
  <c r="D44" i="18"/>
  <c r="B44" i="18"/>
  <c r="H37" i="18"/>
  <c r="G37" i="18"/>
  <c r="D37" i="18"/>
  <c r="B37" i="18"/>
  <c r="H30" i="18"/>
  <c r="G30" i="18"/>
  <c r="D30" i="18"/>
  <c r="B30" i="18"/>
  <c r="H23" i="18"/>
  <c r="G23" i="18"/>
  <c r="D23" i="18"/>
  <c r="B23" i="18"/>
  <c r="H16" i="18"/>
  <c r="G16" i="18"/>
  <c r="D16" i="18"/>
  <c r="B16" i="18"/>
  <c r="H10" i="18"/>
  <c r="G10" i="18"/>
  <c r="D10" i="18"/>
  <c r="B10" i="18"/>
  <c r="H2" i="18"/>
  <c r="G2" i="18"/>
  <c r="D2" i="18"/>
  <c r="B2" i="18"/>
  <c r="W43" i="14"/>
  <c r="C46" i="14"/>
  <c r="W42" i="14"/>
  <c r="R40" i="14"/>
  <c r="M44" i="14"/>
  <c r="H43" i="14"/>
  <c r="H42" i="14"/>
  <c r="H41" i="14"/>
  <c r="C45" i="14"/>
  <c r="H39" i="14"/>
  <c r="H40" i="14"/>
  <c r="C44" i="14"/>
  <c r="C43" i="14"/>
  <c r="C42" i="14" l="1"/>
  <c r="H38" i="14"/>
  <c r="M43" i="14"/>
  <c r="R39" i="14"/>
  <c r="W41" i="14"/>
  <c r="AB22" i="14"/>
  <c r="AG23" i="14"/>
  <c r="AG22" i="14"/>
  <c r="AB21" i="14"/>
  <c r="W40" i="14"/>
  <c r="R38" i="14"/>
  <c r="M42" i="14"/>
  <c r="C41" i="14"/>
  <c r="H37" i="14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D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G122" i="17"/>
  <c r="G123" i="17"/>
  <c r="H122" i="17"/>
  <c r="H123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R2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G3" i="17"/>
  <c r="H3" i="17"/>
  <c r="H2" i="17"/>
  <c r="G2" i="17"/>
  <c r="B181" i="13"/>
  <c r="F181" i="13"/>
  <c r="G181" i="13"/>
  <c r="B3" i="13"/>
  <c r="F3" i="13"/>
  <c r="G3" i="13"/>
  <c r="B14" i="13"/>
  <c r="F14" i="13"/>
  <c r="G14" i="13"/>
  <c r="B180" i="13" l="1"/>
  <c r="F180" i="13"/>
  <c r="G180" i="13"/>
  <c r="B109" i="13"/>
  <c r="F109" i="13"/>
  <c r="G109" i="13"/>
  <c r="B108" i="13"/>
  <c r="F108" i="13"/>
  <c r="G108" i="13"/>
  <c r="G86" i="13" l="1"/>
  <c r="F86" i="13"/>
  <c r="B86" i="13"/>
  <c r="G175" i="13"/>
  <c r="F175" i="13"/>
  <c r="B175" i="13"/>
  <c r="G174" i="13"/>
  <c r="F174" i="13"/>
  <c r="B174" i="13"/>
  <c r="G173" i="13"/>
  <c r="F173" i="13"/>
  <c r="B173" i="13"/>
  <c r="G172" i="13"/>
  <c r="F172" i="13"/>
  <c r="B172" i="13"/>
  <c r="G171" i="13"/>
  <c r="F171" i="13"/>
  <c r="B171" i="13"/>
  <c r="G21" i="13"/>
  <c r="F21" i="13"/>
  <c r="B21" i="13"/>
  <c r="G7" i="13"/>
  <c r="F7" i="13"/>
  <c r="B7" i="13"/>
  <c r="G124" i="13"/>
  <c r="F124" i="13"/>
  <c r="B124" i="13"/>
  <c r="B122" i="13"/>
  <c r="F122" i="13"/>
  <c r="G122" i="13"/>
  <c r="G135" i="13"/>
  <c r="F135" i="13"/>
  <c r="B135" i="13"/>
  <c r="G134" i="13"/>
  <c r="F134" i="13"/>
  <c r="B134" i="13"/>
  <c r="G126" i="13"/>
  <c r="F126" i="13"/>
  <c r="B126" i="13"/>
  <c r="G125" i="13"/>
  <c r="F125" i="13"/>
  <c r="B125" i="13"/>
  <c r="G120" i="13"/>
  <c r="F120" i="13"/>
  <c r="B120" i="13"/>
  <c r="G123" i="13"/>
  <c r="F123" i="13"/>
  <c r="B123" i="13"/>
  <c r="G101" i="13"/>
  <c r="F101" i="13"/>
  <c r="B101" i="13"/>
  <c r="G100" i="13"/>
  <c r="F100" i="13"/>
  <c r="B100" i="13"/>
  <c r="G97" i="13"/>
  <c r="F97" i="13"/>
  <c r="B97" i="13"/>
  <c r="G98" i="13"/>
  <c r="F98" i="13"/>
  <c r="B98" i="13"/>
  <c r="B176" i="13"/>
  <c r="B170" i="13"/>
  <c r="F176" i="13"/>
  <c r="F170" i="13"/>
  <c r="G176" i="13"/>
  <c r="G170" i="13"/>
  <c r="B131" i="13"/>
  <c r="B132" i="13"/>
  <c r="F131" i="13"/>
  <c r="F132" i="13"/>
  <c r="G131" i="13"/>
  <c r="G132" i="13"/>
  <c r="B119" i="13"/>
  <c r="B121" i="13"/>
  <c r="F119" i="13"/>
  <c r="F121" i="13"/>
  <c r="G119" i="13"/>
  <c r="G121" i="13"/>
  <c r="B117" i="13"/>
  <c r="B118" i="13"/>
  <c r="F117" i="13"/>
  <c r="F118" i="13"/>
  <c r="G117" i="13"/>
  <c r="G118" i="13"/>
  <c r="B99" i="13"/>
  <c r="F99" i="13"/>
  <c r="G99" i="13"/>
  <c r="B96" i="13"/>
  <c r="F96" i="13"/>
  <c r="G96" i="13"/>
  <c r="B94" i="13"/>
  <c r="B95" i="13"/>
  <c r="F94" i="13"/>
  <c r="F95" i="13"/>
  <c r="G94" i="13"/>
  <c r="G95" i="13"/>
  <c r="B93" i="13"/>
  <c r="F93" i="13"/>
  <c r="G93" i="13"/>
  <c r="B92" i="13"/>
  <c r="F92" i="13"/>
  <c r="G92" i="13"/>
  <c r="B90" i="13"/>
  <c r="B91" i="13"/>
  <c r="F90" i="13"/>
  <c r="F91" i="13"/>
  <c r="G90" i="13"/>
  <c r="G91" i="13"/>
  <c r="B89" i="13"/>
  <c r="F89" i="13"/>
  <c r="G89" i="13"/>
  <c r="B88" i="13"/>
  <c r="F88" i="13"/>
  <c r="G88" i="13"/>
  <c r="B80" i="13"/>
  <c r="F80" i="13"/>
  <c r="G80" i="13"/>
  <c r="B87" i="13"/>
  <c r="F87" i="13"/>
  <c r="G87" i="13"/>
  <c r="B68" i="13"/>
  <c r="F68" i="13"/>
  <c r="G68" i="13"/>
  <c r="B69" i="13"/>
  <c r="F69" i="13"/>
  <c r="G69" i="13"/>
  <c r="B66" i="13"/>
  <c r="B33" i="13"/>
  <c r="F33" i="13"/>
  <c r="G33" i="13"/>
  <c r="B41" i="13"/>
  <c r="B67" i="13"/>
  <c r="F41" i="13"/>
  <c r="F67" i="13"/>
  <c r="F66" i="13"/>
  <c r="G41" i="13"/>
  <c r="G67" i="13"/>
  <c r="G66" i="13"/>
  <c r="B37" i="13"/>
  <c r="B36" i="13"/>
  <c r="B42" i="13"/>
  <c r="F37" i="13"/>
  <c r="F36" i="13"/>
  <c r="F42" i="13"/>
  <c r="G37" i="13"/>
  <c r="G36" i="13"/>
  <c r="G42" i="13"/>
  <c r="B34" i="13"/>
  <c r="F34" i="13"/>
  <c r="G34" i="13"/>
  <c r="B22" i="13"/>
  <c r="F22" i="13"/>
  <c r="G22" i="13"/>
  <c r="B23" i="13"/>
  <c r="F23" i="13"/>
  <c r="G23" i="13"/>
  <c r="B141" i="13"/>
  <c r="F141" i="13"/>
  <c r="G141" i="13"/>
  <c r="B20" i="13"/>
  <c r="F20" i="13"/>
  <c r="G20" i="13"/>
  <c r="B12" i="13"/>
  <c r="F12" i="13"/>
  <c r="G12" i="13"/>
  <c r="B6" i="13"/>
  <c r="F6" i="13"/>
  <c r="G6" i="13"/>
  <c r="B115" i="13" l="1"/>
  <c r="F115" i="13"/>
  <c r="G115" i="13"/>
  <c r="B179" i="13"/>
  <c r="F179" i="13"/>
  <c r="G179" i="13"/>
  <c r="B178" i="13"/>
  <c r="F178" i="13"/>
  <c r="G178" i="13"/>
  <c r="B177" i="13"/>
  <c r="F177" i="13"/>
  <c r="G177" i="13"/>
  <c r="B116" i="13"/>
  <c r="F116" i="13"/>
  <c r="G116" i="13"/>
  <c r="B114" i="13"/>
  <c r="F114" i="13"/>
  <c r="G114" i="13"/>
  <c r="B113" i="13"/>
  <c r="F113" i="13"/>
  <c r="G113" i="13"/>
  <c r="B112" i="13"/>
  <c r="F112" i="13"/>
  <c r="G112" i="13"/>
  <c r="B111" i="13"/>
  <c r="F111" i="13"/>
  <c r="G111" i="13"/>
  <c r="B110" i="13"/>
  <c r="F110" i="13"/>
  <c r="G110" i="13"/>
  <c r="B107" i="13"/>
  <c r="F107" i="13"/>
  <c r="G107" i="13"/>
  <c r="B79" i="13"/>
  <c r="F79" i="13"/>
  <c r="G79" i="13"/>
  <c r="B78" i="13"/>
  <c r="F78" i="13"/>
  <c r="G78" i="13"/>
  <c r="B70" i="13"/>
  <c r="F70" i="13"/>
  <c r="G70" i="13"/>
  <c r="B54" i="13"/>
  <c r="F54" i="13"/>
  <c r="G54" i="13"/>
  <c r="B53" i="13"/>
  <c r="F53" i="13"/>
  <c r="G53" i="13"/>
  <c r="B52" i="13"/>
  <c r="F52" i="13"/>
  <c r="G52" i="13"/>
  <c r="B26" i="13"/>
  <c r="F26" i="13"/>
  <c r="G26" i="13"/>
  <c r="B17" i="13"/>
  <c r="F17" i="13"/>
  <c r="G17" i="13"/>
  <c r="B16" i="13"/>
  <c r="F16" i="13"/>
  <c r="G16" i="13"/>
  <c r="B51" i="13" l="1"/>
  <c r="F51" i="13"/>
  <c r="G51" i="13"/>
  <c r="B49" i="13"/>
  <c r="F49" i="13"/>
  <c r="G49" i="13"/>
  <c r="B48" i="13"/>
  <c r="F48" i="13"/>
  <c r="G48" i="13"/>
  <c r="B47" i="13"/>
  <c r="F47" i="13"/>
  <c r="G47" i="13"/>
  <c r="B46" i="13"/>
  <c r="F46" i="13"/>
  <c r="G46" i="13"/>
  <c r="B32" i="13"/>
  <c r="F32" i="13"/>
  <c r="G32" i="13"/>
  <c r="B76" i="13"/>
  <c r="F76" i="13"/>
  <c r="G76" i="13"/>
  <c r="B72" i="13"/>
  <c r="B73" i="13"/>
  <c r="B74" i="13"/>
  <c r="F72" i="13"/>
  <c r="F73" i="13"/>
  <c r="F74" i="13"/>
  <c r="G72" i="13"/>
  <c r="G73" i="13"/>
  <c r="G74" i="13"/>
  <c r="B71" i="13"/>
  <c r="F71" i="13"/>
  <c r="G71" i="13"/>
  <c r="B45" i="13"/>
  <c r="F45" i="13"/>
  <c r="G45" i="13"/>
  <c r="B44" i="13"/>
  <c r="F44" i="13"/>
  <c r="G44" i="13"/>
  <c r="B43" i="13"/>
  <c r="F43" i="13"/>
  <c r="G43" i="13"/>
  <c r="B35" i="13"/>
  <c r="F35" i="13"/>
  <c r="G35" i="13"/>
  <c r="B31" i="13"/>
  <c r="F31" i="13"/>
  <c r="G31" i="13"/>
  <c r="B29" i="13"/>
  <c r="B30" i="13"/>
  <c r="F29" i="13"/>
  <c r="F30" i="13"/>
  <c r="G29" i="13"/>
  <c r="G30" i="13"/>
  <c r="B28" i="13"/>
  <c r="F28" i="13"/>
  <c r="G28" i="13"/>
  <c r="B27" i="13"/>
  <c r="F27" i="13"/>
  <c r="G27" i="13"/>
  <c r="B133" i="13"/>
  <c r="F133" i="13"/>
  <c r="G133" i="13"/>
  <c r="B129" i="13"/>
  <c r="B130" i="13"/>
  <c r="F129" i="13"/>
  <c r="F130" i="13"/>
  <c r="G129" i="13"/>
  <c r="G130" i="13"/>
  <c r="B128" i="13"/>
  <c r="F128" i="13"/>
  <c r="G128" i="13"/>
  <c r="B127" i="13"/>
  <c r="F127" i="13"/>
  <c r="G127" i="13"/>
  <c r="B156" i="13"/>
  <c r="F156" i="13"/>
  <c r="G156" i="13"/>
  <c r="B155" i="13"/>
  <c r="F155" i="13"/>
  <c r="G155" i="13"/>
  <c r="B154" i="13"/>
  <c r="F154" i="13"/>
  <c r="G154" i="13"/>
  <c r="B153" i="13"/>
  <c r="F153" i="13"/>
  <c r="G153" i="13"/>
  <c r="B152" i="13"/>
  <c r="F152" i="13"/>
  <c r="G152" i="13"/>
  <c r="B151" i="13"/>
  <c r="F151" i="13"/>
  <c r="G151" i="13"/>
  <c r="B149" i="13"/>
  <c r="B150" i="13"/>
  <c r="F149" i="13"/>
  <c r="F150" i="13"/>
  <c r="G149" i="13"/>
  <c r="G150" i="13"/>
  <c r="B148" i="13"/>
  <c r="F148" i="13"/>
  <c r="G148" i="13"/>
  <c r="B147" i="13"/>
  <c r="F147" i="13"/>
  <c r="G147" i="13"/>
  <c r="B105" i="13"/>
  <c r="B106" i="13"/>
  <c r="F105" i="13"/>
  <c r="F106" i="13"/>
  <c r="G105" i="13"/>
  <c r="G106" i="13"/>
  <c r="B104" i="13"/>
  <c r="F104" i="13"/>
  <c r="G104" i="13"/>
  <c r="B103" i="13"/>
  <c r="F103" i="13"/>
  <c r="G103" i="13"/>
  <c r="B102" i="13"/>
  <c r="F102" i="13"/>
  <c r="G102" i="13"/>
  <c r="B138" i="13"/>
  <c r="B139" i="13"/>
  <c r="F138" i="13"/>
  <c r="F139" i="13"/>
  <c r="G138" i="13"/>
  <c r="G139" i="13"/>
  <c r="B137" i="13"/>
  <c r="F137" i="13"/>
  <c r="G137" i="13"/>
  <c r="B136" i="13"/>
  <c r="F136" i="13"/>
  <c r="G136" i="13"/>
  <c r="B169" i="13"/>
  <c r="F169" i="13"/>
  <c r="G169" i="13"/>
  <c r="B168" i="13"/>
  <c r="F168" i="13"/>
  <c r="G168" i="13"/>
  <c r="B167" i="13"/>
  <c r="F167" i="13"/>
  <c r="G167" i="13"/>
  <c r="B166" i="13"/>
  <c r="F166" i="13"/>
  <c r="G166" i="13"/>
  <c r="B165" i="13"/>
  <c r="F165" i="13"/>
  <c r="G165" i="13"/>
  <c r="B164" i="13"/>
  <c r="F164" i="13"/>
  <c r="G164" i="13"/>
  <c r="B162" i="13"/>
  <c r="B163" i="13"/>
  <c r="F162" i="13"/>
  <c r="F163" i="13"/>
  <c r="G162" i="13"/>
  <c r="G163" i="13"/>
  <c r="B161" i="13"/>
  <c r="F161" i="13"/>
  <c r="G161" i="13"/>
  <c r="B160" i="13"/>
  <c r="F160" i="13"/>
  <c r="G160" i="13"/>
  <c r="B146" i="13"/>
  <c r="F146" i="13"/>
  <c r="G146" i="13"/>
  <c r="B144" i="13"/>
  <c r="B145" i="13"/>
  <c r="F144" i="13"/>
  <c r="F145" i="13"/>
  <c r="G144" i="13"/>
  <c r="G145" i="13"/>
  <c r="B143" i="13"/>
  <c r="F143" i="13"/>
  <c r="G143" i="13"/>
  <c r="B142" i="13"/>
  <c r="F142" i="13"/>
  <c r="G142" i="13"/>
  <c r="B159" i="13"/>
  <c r="F159" i="13"/>
  <c r="G159" i="13"/>
  <c r="B158" i="13"/>
  <c r="F158" i="13"/>
  <c r="G158" i="13"/>
  <c r="B157" i="13"/>
  <c r="F157" i="13"/>
  <c r="G157" i="13"/>
  <c r="B140" i="13"/>
  <c r="F140" i="13"/>
  <c r="G140" i="13"/>
  <c r="B82" i="13"/>
  <c r="F82" i="13"/>
  <c r="G82" i="13"/>
  <c r="B50" i="13"/>
  <c r="F50" i="13"/>
  <c r="G50" i="13"/>
  <c r="B39" i="13"/>
  <c r="F39" i="13"/>
  <c r="G39" i="13"/>
  <c r="G5" i="13" l="1"/>
  <c r="F5" i="13"/>
  <c r="B5" i="13"/>
  <c r="G4" i="13"/>
  <c r="F4" i="13"/>
  <c r="B4" i="13"/>
  <c r="F11" i="13"/>
  <c r="F13" i="13"/>
  <c r="F15" i="13"/>
  <c r="F18" i="13"/>
  <c r="F19" i="13"/>
  <c r="F24" i="13"/>
  <c r="F25" i="13"/>
  <c r="F38" i="13"/>
  <c r="F40" i="13"/>
  <c r="F55" i="13"/>
  <c r="F56" i="13"/>
  <c r="F57" i="13"/>
  <c r="F58" i="13"/>
  <c r="F59" i="13"/>
  <c r="F60" i="13"/>
  <c r="F61" i="13"/>
  <c r="F62" i="13"/>
  <c r="F63" i="13"/>
  <c r="F64" i="13"/>
  <c r="F65" i="13"/>
  <c r="F75" i="13"/>
  <c r="F77" i="13"/>
  <c r="F81" i="13"/>
  <c r="F83" i="13"/>
  <c r="F84" i="13"/>
  <c r="F85" i="13"/>
  <c r="F8" i="13"/>
  <c r="F9" i="13"/>
  <c r="F2" i="13"/>
  <c r="B2" i="13"/>
  <c r="G2" i="13"/>
  <c r="G9" i="13" l="1"/>
  <c r="B9" i="13"/>
  <c r="G8" i="13"/>
  <c r="B8" i="13"/>
  <c r="G85" i="13"/>
  <c r="B85" i="13"/>
  <c r="G84" i="13"/>
  <c r="B84" i="13"/>
  <c r="G83" i="13"/>
  <c r="B83" i="13"/>
  <c r="G81" i="13"/>
  <c r="B81" i="13"/>
  <c r="G77" i="13"/>
  <c r="B77" i="13"/>
  <c r="G75" i="13"/>
  <c r="B75" i="13"/>
  <c r="G65" i="13"/>
  <c r="B65" i="13"/>
  <c r="G64" i="13"/>
  <c r="B64" i="13"/>
  <c r="G63" i="13"/>
  <c r="B63" i="13"/>
  <c r="G62" i="13"/>
  <c r="B62" i="13"/>
  <c r="G61" i="13"/>
  <c r="B61" i="13"/>
  <c r="G60" i="13"/>
  <c r="B60" i="13"/>
  <c r="G59" i="13"/>
  <c r="B59" i="13"/>
  <c r="G58" i="13"/>
  <c r="B58" i="13"/>
  <c r="G57" i="13"/>
  <c r="B57" i="13"/>
  <c r="G56" i="13"/>
  <c r="B56" i="13"/>
  <c r="G55" i="13"/>
  <c r="B55" i="13"/>
  <c r="G40" i="13"/>
  <c r="B40" i="13"/>
  <c r="G38" i="13"/>
  <c r="B38" i="13"/>
  <c r="G25" i="13"/>
  <c r="B25" i="13"/>
  <c r="G24" i="13"/>
  <c r="B24" i="13"/>
  <c r="G19" i="13"/>
  <c r="B19" i="13"/>
  <c r="G18" i="13"/>
  <c r="B18" i="13"/>
  <c r="G15" i="13"/>
  <c r="B15" i="13"/>
  <c r="G13" i="13"/>
  <c r="B13" i="13"/>
  <c r="G11" i="13"/>
  <c r="B11" i="13"/>
  <c r="AG2" i="14"/>
  <c r="AG3" i="14"/>
  <c r="AG4" i="14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B2" i="14"/>
  <c r="AB3" i="14"/>
  <c r="AB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2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2" i="14"/>
  <c r="M3" i="14"/>
  <c r="H2" i="14"/>
  <c r="H3" i="14"/>
  <c r="H4" i="14"/>
  <c r="H5" i="14"/>
  <c r="H6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C2" i="14"/>
  <c r="C3" i="14"/>
  <c r="C4" i="14"/>
  <c r="C5" i="14"/>
  <c r="C6" i="14"/>
  <c r="C7" i="14"/>
  <c r="C9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F10" i="13"/>
  <c r="L1899" i="18"/>
  <c r="L3049" i="18"/>
  <c r="L3070" i="18"/>
  <c r="L1771" i="18"/>
  <c r="L2998" i="18"/>
  <c r="L3009" i="18"/>
  <c r="L3019" i="18"/>
  <c r="L1349" i="18"/>
  <c r="L3071" i="18"/>
  <c r="L2799" i="18"/>
  <c r="L4462" i="18"/>
  <c r="L1810" i="18"/>
  <c r="L3032" i="18"/>
  <c r="L3000" i="18"/>
  <c r="L2388" i="18"/>
  <c r="L4671" i="18"/>
  <c r="L5277" i="18"/>
  <c r="L2759" i="18"/>
  <c r="L2549" i="18"/>
  <c r="L834" i="18"/>
  <c r="L2256" i="18"/>
  <c r="L3021" i="18"/>
  <c r="L2840" i="18"/>
  <c r="L4936" i="18"/>
  <c r="L2509" i="18"/>
  <c r="L2489" i="18"/>
  <c r="L3059" i="18"/>
  <c r="L3774" i="18"/>
  <c r="L1772" i="18"/>
  <c r="L1151" i="18"/>
  <c r="L1755" i="18"/>
  <c r="L1584" i="18"/>
  <c r="L5266" i="18"/>
  <c r="L2254" i="18"/>
  <c r="L2520" i="18"/>
  <c r="L1297" i="18"/>
  <c r="L3060" i="18"/>
  <c r="L866" i="18"/>
  <c r="L1783" i="18"/>
  <c r="L2227" i="18"/>
  <c r="L2915" i="18"/>
  <c r="L1329" i="18"/>
  <c r="L2253" i="18"/>
  <c r="L3031" i="18"/>
  <c r="L1812" i="18"/>
  <c r="L1912" i="18"/>
  <c r="L2749" i="18"/>
  <c r="L1478" i="18"/>
  <c r="L2789" i="18"/>
  <c r="L1585" i="18"/>
  <c r="L1548" i="18"/>
  <c r="L2555" i="18"/>
  <c r="L4713" i="18"/>
  <c r="L4736" i="18"/>
  <c r="L1890" i="18"/>
  <c r="L1781" i="18"/>
  <c r="L2779" i="18"/>
  <c r="L1414" i="18"/>
  <c r="L5224" i="18"/>
  <c r="L2484" i="18"/>
  <c r="L2829" i="18"/>
  <c r="L1468" i="18"/>
  <c r="L1146" i="18"/>
  <c r="L5284" i="18"/>
  <c r="L5259" i="18"/>
  <c r="L1782" i="18"/>
  <c r="L2515" i="18"/>
  <c r="L3008" i="18"/>
  <c r="L2747" i="18"/>
  <c r="L5357" i="18"/>
  <c r="L2232" i="18"/>
  <c r="L1805" i="18"/>
  <c r="L4739" i="18"/>
  <c r="L2748" i="18"/>
  <c r="L2809" i="18"/>
  <c r="L2828" i="18"/>
  <c r="L3725" i="18"/>
  <c r="L1811" i="18"/>
  <c r="L3372" i="18"/>
  <c r="L3069" i="18"/>
  <c r="L3022" i="18"/>
  <c r="L2252" i="18"/>
  <c r="L2657" i="18"/>
  <c r="L1160" i="18"/>
  <c r="L1169" i="18"/>
  <c r="L1360" i="18"/>
  <c r="L2999" i="18"/>
  <c r="L2830" i="18"/>
  <c r="L3020" i="18"/>
  <c r="L1180" i="18"/>
  <c r="B10" i="13" l="1"/>
  <c r="G10" i="13"/>
  <c r="B2" i="12" l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L227" i="1" l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C2" i="11" l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1" i="11"/>
  <c r="P34" i="1" l="1"/>
  <c r="P35" i="1"/>
  <c r="P36" i="1"/>
  <c r="P14" i="1"/>
  <c r="P15" i="1"/>
  <c r="P18" i="1"/>
  <c r="P19" i="1"/>
  <c r="P31" i="1"/>
  <c r="P32" i="1"/>
  <c r="P16" i="1"/>
  <c r="P17" i="1"/>
  <c r="P33" i="1"/>
  <c r="P37" i="1"/>
  <c r="P26" i="1"/>
  <c r="P27" i="1"/>
  <c r="P24" i="1"/>
  <c r="P25" i="1"/>
  <c r="P2" i="1"/>
  <c r="P3" i="1"/>
  <c r="P4" i="1"/>
  <c r="P5" i="1"/>
  <c r="P21" i="1"/>
  <c r="P20" i="1"/>
  <c r="P38" i="1"/>
  <c r="P39" i="1"/>
  <c r="P22" i="1"/>
  <c r="P23" i="1"/>
  <c r="P10" i="1"/>
  <c r="P11" i="1"/>
  <c r="P28" i="1"/>
  <c r="P29" i="1"/>
  <c r="P6" i="1"/>
  <c r="P7" i="1"/>
  <c r="P8" i="1"/>
  <c r="P9" i="1"/>
  <c r="P12" i="1"/>
  <c r="P13" i="1"/>
  <c r="P69" i="1"/>
  <c r="P71" i="1"/>
  <c r="P72" i="1"/>
  <c r="P51" i="1"/>
  <c r="P48" i="1"/>
  <c r="P53" i="1"/>
  <c r="P52" i="1"/>
  <c r="P49" i="1"/>
  <c r="P50" i="1"/>
  <c r="P54" i="1"/>
  <c r="P73" i="1"/>
  <c r="P61" i="1"/>
  <c r="P62" i="1"/>
  <c r="P63" i="1"/>
  <c r="P64" i="1"/>
  <c r="P65" i="1"/>
  <c r="P66" i="1"/>
  <c r="P70" i="1"/>
  <c r="P40" i="1"/>
  <c r="P59" i="1"/>
  <c r="P60" i="1"/>
  <c r="P74" i="1"/>
  <c r="P56" i="1"/>
  <c r="P55" i="1"/>
  <c r="P57" i="1"/>
  <c r="P58" i="1"/>
  <c r="P47" i="1"/>
  <c r="P46" i="1"/>
  <c r="P67" i="1"/>
  <c r="P68" i="1"/>
  <c r="P41" i="1"/>
  <c r="P42" i="1"/>
  <c r="P43" i="1"/>
  <c r="P44" i="1"/>
  <c r="P45" i="1"/>
  <c r="P107" i="1"/>
  <c r="P110" i="1"/>
  <c r="P108" i="1"/>
  <c r="P82" i="1"/>
  <c r="P85" i="1"/>
  <c r="P86" i="1"/>
  <c r="P109" i="1"/>
  <c r="P83" i="1"/>
  <c r="P84" i="1"/>
  <c r="P90" i="1"/>
  <c r="P113" i="1"/>
  <c r="P77" i="1"/>
  <c r="P78" i="1"/>
  <c r="P95" i="1"/>
  <c r="P96" i="1"/>
  <c r="P114" i="1"/>
  <c r="P91" i="1"/>
  <c r="P92" i="1"/>
  <c r="P93" i="1"/>
  <c r="P94" i="1"/>
  <c r="P80" i="1"/>
  <c r="P81" i="1"/>
  <c r="P111" i="1"/>
  <c r="P101" i="1"/>
  <c r="P99" i="1"/>
  <c r="P98" i="1"/>
  <c r="P112" i="1"/>
  <c r="P87" i="1"/>
  <c r="P88" i="1"/>
  <c r="P89" i="1"/>
  <c r="P102" i="1"/>
  <c r="P103" i="1"/>
  <c r="P97" i="1"/>
  <c r="P100" i="1"/>
  <c r="P79" i="1"/>
  <c r="P104" i="1"/>
  <c r="P75" i="1"/>
  <c r="P76" i="1"/>
  <c r="P105" i="1"/>
  <c r="P106" i="1"/>
  <c r="P144" i="1"/>
  <c r="P145" i="1"/>
  <c r="P148" i="1"/>
  <c r="P128" i="1"/>
  <c r="P129" i="1"/>
  <c r="P130" i="1"/>
  <c r="P131" i="1"/>
  <c r="P120" i="1"/>
  <c r="P121" i="1"/>
  <c r="P132" i="1"/>
  <c r="P149" i="1"/>
  <c r="P150" i="1"/>
  <c r="P116" i="1"/>
  <c r="P117" i="1"/>
  <c r="P146" i="1"/>
  <c r="P125" i="1"/>
  <c r="P127" i="1"/>
  <c r="P124" i="1"/>
  <c r="P123" i="1"/>
  <c r="P126" i="1"/>
  <c r="P147" i="1"/>
  <c r="P136" i="1"/>
  <c r="P137" i="1"/>
  <c r="P139" i="1"/>
  <c r="P140" i="1"/>
  <c r="P133" i="1"/>
  <c r="P138" i="1"/>
  <c r="P135" i="1"/>
  <c r="P134" i="1"/>
  <c r="P118" i="1"/>
  <c r="P119" i="1"/>
  <c r="P115" i="1"/>
  <c r="P122" i="1"/>
  <c r="P141" i="1"/>
  <c r="P143" i="1"/>
  <c r="P142" i="1"/>
  <c r="P188" i="1"/>
  <c r="P184" i="1"/>
  <c r="P173" i="1"/>
  <c r="P172" i="1"/>
  <c r="P174" i="1"/>
  <c r="P164" i="1"/>
  <c r="P162" i="1"/>
  <c r="P160" i="1"/>
  <c r="P165" i="1"/>
  <c r="P161" i="1"/>
  <c r="P163" i="1"/>
  <c r="P153" i="1"/>
  <c r="P178" i="1"/>
  <c r="P177" i="1"/>
  <c r="P170" i="1"/>
  <c r="P171" i="1"/>
  <c r="P152" i="1"/>
  <c r="P154" i="1"/>
  <c r="P159" i="1"/>
  <c r="P179" i="1"/>
  <c r="P185" i="1"/>
  <c r="P158" i="1"/>
  <c r="P157" i="1"/>
  <c r="P156" i="1"/>
  <c r="P155" i="1"/>
  <c r="P187" i="1"/>
  <c r="P168" i="1"/>
  <c r="P169" i="1"/>
  <c r="P175" i="1"/>
  <c r="P176" i="1"/>
  <c r="P186" i="1"/>
  <c r="P166" i="1"/>
  <c r="P167" i="1"/>
  <c r="P180" i="1"/>
  <c r="P181" i="1"/>
  <c r="P151" i="1"/>
  <c r="P182" i="1"/>
  <c r="P183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0" i="1"/>
  <c r="Q34" i="1"/>
  <c r="Q35" i="1"/>
  <c r="Q36" i="1"/>
  <c r="Q14" i="1"/>
  <c r="Q15" i="1"/>
  <c r="Q18" i="1"/>
  <c r="Q19" i="1"/>
  <c r="Q31" i="1"/>
  <c r="Q32" i="1"/>
  <c r="Q16" i="1"/>
  <c r="Q17" i="1"/>
  <c r="Q33" i="1"/>
  <c r="Q37" i="1"/>
  <c r="Q26" i="1"/>
  <c r="Q27" i="1"/>
  <c r="Q24" i="1"/>
  <c r="Q25" i="1"/>
  <c r="Q2" i="1"/>
  <c r="Q3" i="1"/>
  <c r="Q4" i="1"/>
  <c r="Q5" i="1"/>
  <c r="Q21" i="1"/>
  <c r="Q20" i="1"/>
  <c r="Q38" i="1"/>
  <c r="Q39" i="1"/>
  <c r="Q22" i="1"/>
  <c r="Q23" i="1"/>
  <c r="Q10" i="1"/>
  <c r="Q11" i="1"/>
  <c r="Q28" i="1"/>
  <c r="Q29" i="1"/>
  <c r="Q6" i="1"/>
  <c r="Q7" i="1"/>
  <c r="Q8" i="1"/>
  <c r="Q9" i="1"/>
  <c r="Q12" i="1"/>
  <c r="Q13" i="1"/>
  <c r="Q69" i="1"/>
  <c r="Q71" i="1"/>
  <c r="Q72" i="1"/>
  <c r="Q51" i="1"/>
  <c r="Q48" i="1"/>
  <c r="Q53" i="1"/>
  <c r="Q52" i="1"/>
  <c r="Q49" i="1"/>
  <c r="Q50" i="1"/>
  <c r="Q54" i="1"/>
  <c r="Q73" i="1"/>
  <c r="Q61" i="1"/>
  <c r="Q62" i="1"/>
  <c r="Q63" i="1"/>
  <c r="Q64" i="1"/>
  <c r="Q65" i="1"/>
  <c r="Q66" i="1"/>
  <c r="Q70" i="1"/>
  <c r="Q40" i="1"/>
  <c r="Q59" i="1"/>
  <c r="Q60" i="1"/>
  <c r="Q74" i="1"/>
  <c r="Q56" i="1"/>
  <c r="Q55" i="1"/>
  <c r="Q57" i="1"/>
  <c r="Q58" i="1"/>
  <c r="Q47" i="1"/>
  <c r="Q46" i="1"/>
  <c r="Q67" i="1"/>
  <c r="Q68" i="1"/>
  <c r="Q41" i="1"/>
  <c r="Q42" i="1"/>
  <c r="Q43" i="1"/>
  <c r="Q44" i="1"/>
  <c r="Q45" i="1"/>
  <c r="Q107" i="1"/>
  <c r="Q110" i="1"/>
  <c r="Q108" i="1"/>
  <c r="Q82" i="1"/>
  <c r="Q85" i="1"/>
  <c r="Q86" i="1"/>
  <c r="Q109" i="1"/>
  <c r="Q83" i="1"/>
  <c r="Q84" i="1"/>
  <c r="Q90" i="1"/>
  <c r="Q113" i="1"/>
  <c r="Q77" i="1"/>
  <c r="Q78" i="1"/>
  <c r="Q95" i="1"/>
  <c r="Q114" i="1"/>
  <c r="Q91" i="1"/>
  <c r="Q92" i="1"/>
  <c r="Q93" i="1"/>
  <c r="Q94" i="1"/>
  <c r="Q80" i="1"/>
  <c r="Q81" i="1"/>
  <c r="Q111" i="1"/>
  <c r="Q101" i="1"/>
  <c r="Q99" i="1"/>
  <c r="Q98" i="1"/>
  <c r="Q112" i="1"/>
  <c r="Q87" i="1"/>
  <c r="Q88" i="1"/>
  <c r="Q89" i="1"/>
  <c r="Q102" i="1"/>
  <c r="Q103" i="1"/>
  <c r="Q97" i="1"/>
  <c r="Q100" i="1"/>
  <c r="Q79" i="1"/>
  <c r="Q104" i="1"/>
  <c r="Q75" i="1"/>
  <c r="Q76" i="1"/>
  <c r="Q105" i="1"/>
  <c r="Q106" i="1"/>
  <c r="Q144" i="1"/>
  <c r="Q145" i="1"/>
  <c r="Q148" i="1"/>
  <c r="Q128" i="1"/>
  <c r="Q129" i="1"/>
  <c r="Q130" i="1"/>
  <c r="Q131" i="1"/>
  <c r="Q120" i="1"/>
  <c r="Q121" i="1"/>
  <c r="Q132" i="1"/>
  <c r="Q149" i="1"/>
  <c r="Q150" i="1"/>
  <c r="Q116" i="1"/>
  <c r="Q146" i="1"/>
  <c r="Q125" i="1"/>
  <c r="Q127" i="1"/>
  <c r="Q123" i="1"/>
  <c r="Q126" i="1"/>
  <c r="Q147" i="1"/>
  <c r="Q136" i="1"/>
  <c r="Q137" i="1"/>
  <c r="Q139" i="1"/>
  <c r="Q140" i="1"/>
  <c r="Q133" i="1"/>
  <c r="Q138" i="1"/>
  <c r="Q134" i="1"/>
  <c r="Q118" i="1"/>
  <c r="Q119" i="1"/>
  <c r="Q115" i="1"/>
  <c r="Q122" i="1"/>
  <c r="Q141" i="1"/>
  <c r="Q143" i="1"/>
  <c r="Q142" i="1"/>
  <c r="Q188" i="1"/>
  <c r="Q173" i="1"/>
  <c r="Q172" i="1"/>
  <c r="Q174" i="1"/>
  <c r="Q164" i="1"/>
  <c r="Q162" i="1"/>
  <c r="Q160" i="1"/>
  <c r="Q165" i="1"/>
  <c r="Q161" i="1"/>
  <c r="Q163" i="1"/>
  <c r="Q153" i="1"/>
  <c r="Q178" i="1"/>
  <c r="Q177" i="1"/>
  <c r="Q152" i="1"/>
  <c r="Q159" i="1"/>
  <c r="Q179" i="1"/>
  <c r="Q185" i="1"/>
  <c r="Q158" i="1"/>
  <c r="Q157" i="1"/>
  <c r="Q156" i="1"/>
  <c r="Q155" i="1"/>
  <c r="Q187" i="1"/>
  <c r="Q168" i="1"/>
  <c r="Q169" i="1"/>
  <c r="Q175" i="1"/>
  <c r="Q151" i="1"/>
  <c r="Q182" i="1"/>
  <c r="Q183" i="1"/>
  <c r="Q189" i="1"/>
  <c r="Q190" i="1"/>
  <c r="Q194" i="1"/>
  <c r="Q195" i="1"/>
  <c r="Q196" i="1"/>
  <c r="Q197" i="1"/>
  <c r="Q202" i="1"/>
  <c r="Q210" i="1"/>
  <c r="Q216" i="1"/>
  <c r="Q219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0" i="1"/>
  <c r="L3203" i="18"/>
  <c r="L847" i="18"/>
  <c r="J175" i="13"/>
  <c r="L2081" i="18"/>
  <c r="L2733" i="18"/>
  <c r="K378" i="17"/>
  <c r="L6003" i="18"/>
  <c r="L4407" i="18"/>
  <c r="L6060" i="18"/>
  <c r="L1610" i="18"/>
  <c r="L5827" i="18"/>
  <c r="L3040" i="18"/>
  <c r="K627" i="17"/>
  <c r="L2156" i="18"/>
  <c r="L5192" i="18"/>
  <c r="L5524" i="18"/>
  <c r="L5582" i="18"/>
  <c r="L567" i="18"/>
  <c r="J180" i="13"/>
  <c r="L4327" i="18"/>
  <c r="L5381" i="18"/>
  <c r="L4075" i="18"/>
  <c r="L4306" i="18"/>
  <c r="L1212" i="18"/>
  <c r="L1282" i="18"/>
  <c r="L4082" i="18"/>
  <c r="L4915" i="18"/>
  <c r="L774" i="18"/>
  <c r="J145" i="13"/>
  <c r="L1893" i="18"/>
  <c r="L3331" i="18"/>
  <c r="L4603" i="18"/>
  <c r="K22" i="17"/>
  <c r="L3828" i="18"/>
  <c r="L3907" i="18"/>
  <c r="L3047" i="18"/>
  <c r="L1375" i="18"/>
  <c r="L305" i="18"/>
  <c r="L2328" i="18"/>
  <c r="K14" i="17"/>
  <c r="J146" i="13"/>
  <c r="L5845" i="18"/>
  <c r="K28" i="17"/>
  <c r="L3964" i="18"/>
  <c r="L5375" i="18"/>
  <c r="L5563" i="18"/>
  <c r="L804" i="18"/>
  <c r="L5598" i="18"/>
  <c r="J50" i="13"/>
  <c r="L3598" i="18"/>
  <c r="L5600" i="18"/>
  <c r="K325" i="17"/>
  <c r="L3548" i="18"/>
  <c r="L4179" i="18"/>
  <c r="K395" i="17"/>
  <c r="L5751" i="18"/>
  <c r="L1202" i="18"/>
  <c r="L1614" i="18"/>
  <c r="L5227" i="18"/>
  <c r="L5444" i="18"/>
  <c r="L3796" i="18"/>
  <c r="L3652" i="18"/>
  <c r="L4217" i="18"/>
  <c r="L4073" i="18"/>
  <c r="L1546" i="18"/>
  <c r="L1299" i="18"/>
  <c r="L103" i="18"/>
  <c r="L1876" i="18"/>
  <c r="L3386" i="18"/>
  <c r="L2127" i="18"/>
  <c r="L1759" i="18"/>
  <c r="L4961" i="18"/>
  <c r="L5575" i="18"/>
  <c r="L1084" i="18"/>
  <c r="K8" i="17"/>
  <c r="L6067" i="18"/>
  <c r="L3247" i="18"/>
  <c r="L901" i="18"/>
  <c r="L2460" i="18"/>
  <c r="L642" i="18"/>
  <c r="L2073" i="18"/>
  <c r="K687" i="17"/>
  <c r="L2000" i="18"/>
  <c r="L323" i="18"/>
  <c r="L1399" i="18"/>
  <c r="L97" i="18"/>
  <c r="L3885" i="18"/>
  <c r="L4285" i="18"/>
  <c r="L1285" i="18"/>
  <c r="L1499" i="18"/>
  <c r="L3509" i="18"/>
  <c r="K629" i="17"/>
  <c r="L5372" i="18"/>
  <c r="L5835" i="18"/>
  <c r="L1711" i="18"/>
  <c r="L5675" i="18"/>
  <c r="J16" i="13"/>
  <c r="L4395" i="18"/>
  <c r="L5204" i="18"/>
  <c r="L5249" i="18"/>
  <c r="L52" i="18"/>
  <c r="L1470" i="18"/>
  <c r="L3196" i="18"/>
  <c r="K373" i="17"/>
  <c r="L1265" i="18"/>
  <c r="L1406" i="18"/>
  <c r="L3436" i="18"/>
  <c r="L4291" i="18"/>
  <c r="L5286" i="18"/>
  <c r="L177" i="18"/>
  <c r="L4804" i="18"/>
  <c r="L5955" i="18"/>
  <c r="L3132" i="18"/>
  <c r="L2212" i="18"/>
  <c r="L88" i="18"/>
  <c r="L432" i="18"/>
  <c r="L3375" i="18"/>
  <c r="L1791" i="18"/>
  <c r="L3674" i="18"/>
  <c r="L2262" i="18"/>
  <c r="L3112" i="18"/>
  <c r="L4602" i="18"/>
  <c r="L4089" i="18"/>
  <c r="L858" i="18"/>
  <c r="L5701" i="18"/>
  <c r="L2113" i="18"/>
  <c r="L1770" i="18"/>
  <c r="L2471" i="18"/>
  <c r="K558" i="17"/>
  <c r="L5933" i="18"/>
  <c r="L1939" i="18"/>
  <c r="L4308" i="18"/>
  <c r="L2376" i="18"/>
  <c r="L1066" i="18"/>
  <c r="L5365" i="18"/>
  <c r="L2050" i="18"/>
  <c r="L1189" i="18"/>
  <c r="L3344" i="18"/>
  <c r="L4096" i="18"/>
  <c r="L4309" i="18"/>
  <c r="L588" i="18"/>
  <c r="K306" i="17"/>
  <c r="L564" i="18"/>
  <c r="K597" i="17"/>
  <c r="L3244" i="18"/>
  <c r="L3784" i="18"/>
  <c r="L5588" i="18"/>
  <c r="L3581" i="18"/>
  <c r="L3631" i="18"/>
  <c r="L3562" i="18"/>
  <c r="L4669" i="18"/>
  <c r="L2582" i="18"/>
  <c r="L5200" i="18"/>
  <c r="L4708" i="18"/>
  <c r="L3253" i="18"/>
  <c r="L781" i="18"/>
  <c r="L3950" i="18"/>
  <c r="L2326" i="18"/>
  <c r="L4533" i="18"/>
  <c r="L5918" i="18"/>
  <c r="L4424" i="18"/>
  <c r="J78" i="13"/>
  <c r="L479" i="18"/>
  <c r="L2641" i="18"/>
  <c r="L1089" i="18"/>
  <c r="L3597" i="18"/>
  <c r="L231" i="18"/>
  <c r="L2839" i="18"/>
  <c r="L6045" i="18"/>
  <c r="L2443" i="18"/>
  <c r="K129" i="17"/>
  <c r="L3637" i="18"/>
  <c r="L536" i="18"/>
  <c r="L254" i="18"/>
  <c r="L1581" i="18"/>
  <c r="L4988" i="18"/>
  <c r="L5729" i="18"/>
  <c r="K205" i="17"/>
  <c r="L5089" i="18"/>
  <c r="L2958" i="18"/>
  <c r="L1990" i="18"/>
  <c r="L129" i="18"/>
  <c r="K156" i="17"/>
  <c r="L597" i="18"/>
  <c r="L2949" i="18"/>
  <c r="L483" i="18"/>
  <c r="L690" i="18"/>
  <c r="L2060" i="18"/>
  <c r="L4199" i="18"/>
  <c r="L5081" i="18"/>
  <c r="L138" i="18"/>
  <c r="L4118" i="18"/>
  <c r="L599" i="18"/>
  <c r="K91" i="17"/>
  <c r="L4430" i="18"/>
  <c r="L5626" i="18"/>
  <c r="L2933" i="18"/>
  <c r="L4580" i="18"/>
  <c r="L5071" i="18"/>
  <c r="L1690" i="18"/>
  <c r="L3779" i="18"/>
  <c r="L2414" i="18"/>
  <c r="L2514" i="18"/>
  <c r="L2257" i="18"/>
  <c r="L780" i="18"/>
  <c r="L1689" i="18"/>
  <c r="L3570" i="18"/>
  <c r="L1626" i="18"/>
  <c r="L1813" i="18"/>
  <c r="L2573" i="18"/>
  <c r="L2116" i="18"/>
  <c r="L6064" i="18"/>
  <c r="L5118" i="18"/>
  <c r="L4687" i="18"/>
  <c r="L5376" i="18"/>
  <c r="L3246" i="18"/>
  <c r="L5754" i="18"/>
  <c r="L3753" i="18"/>
  <c r="L2363" i="18"/>
  <c r="L5399" i="18"/>
  <c r="L1896" i="18"/>
  <c r="L4294" i="18"/>
  <c r="L5959" i="18"/>
  <c r="L2396" i="18"/>
  <c r="L5683" i="18"/>
  <c r="L3792" i="18"/>
  <c r="L3946" i="18"/>
  <c r="L5968" i="18"/>
  <c r="L73" i="18"/>
  <c r="L7" i="18"/>
  <c r="L313" i="18"/>
  <c r="L2468" i="18"/>
  <c r="L1708" i="18"/>
  <c r="L2405" i="18"/>
  <c r="L2096" i="18"/>
  <c r="L1065" i="18"/>
  <c r="L1591" i="18"/>
  <c r="K252" i="17"/>
  <c r="L1201" i="18"/>
  <c r="L3236" i="18"/>
  <c r="L4623" i="18"/>
  <c r="L5015" i="18"/>
  <c r="L4724" i="18"/>
  <c r="L2248" i="18"/>
  <c r="L4817" i="18"/>
  <c r="L2111" i="18"/>
  <c r="K724" i="17"/>
  <c r="L3173" i="18"/>
  <c r="L4770" i="18"/>
  <c r="L2239" i="18"/>
  <c r="K311" i="17"/>
  <c r="L1995" i="18"/>
  <c r="K413" i="17"/>
  <c r="L3170" i="18"/>
  <c r="L5206" i="18"/>
  <c r="L3881" i="18"/>
  <c r="L2043" i="18"/>
  <c r="L5595" i="18"/>
  <c r="L2953" i="18"/>
  <c r="L2347" i="18"/>
  <c r="L5571" i="18"/>
  <c r="L1458" i="18"/>
  <c r="L4704" i="18"/>
  <c r="L2237" i="18"/>
  <c r="L4360" i="18"/>
  <c r="L2217" i="18"/>
  <c r="L2629" i="18"/>
  <c r="J174" i="13"/>
  <c r="L3563" i="18"/>
  <c r="L1338" i="18"/>
  <c r="L5298" i="18"/>
  <c r="L1856" i="18"/>
  <c r="J79" i="13"/>
  <c r="L3805" i="18"/>
  <c r="L2510" i="18"/>
  <c r="L5748" i="18"/>
  <c r="L2640" i="18"/>
  <c r="K310" i="17"/>
  <c r="L1981" i="18"/>
  <c r="L4984" i="18"/>
  <c r="K409" i="17"/>
  <c r="L2523" i="18"/>
  <c r="L1946" i="18"/>
  <c r="L4189" i="18"/>
  <c r="L808" i="18"/>
  <c r="L1045" i="18"/>
  <c r="L1145" i="18"/>
  <c r="L1203" i="18"/>
  <c r="L2483" i="18"/>
  <c r="K381" i="17"/>
  <c r="L5424" i="18"/>
  <c r="L2431" i="18"/>
  <c r="L1877" i="18"/>
  <c r="L5302" i="18"/>
  <c r="L1814" i="18"/>
  <c r="L4050" i="18"/>
  <c r="L5916" i="18"/>
  <c r="L723" i="18"/>
  <c r="L3364" i="18"/>
  <c r="L4059" i="18"/>
  <c r="L5338" i="18"/>
  <c r="L810" i="18"/>
  <c r="L5750" i="18"/>
  <c r="L5408" i="18"/>
  <c r="L5043" i="18"/>
  <c r="L4524" i="18"/>
  <c r="K303" i="17"/>
  <c r="L537" i="18"/>
  <c r="K408" i="17"/>
  <c r="L3304" i="18"/>
  <c r="L954" i="18"/>
  <c r="L2594" i="18"/>
  <c r="K83" i="17"/>
  <c r="L4668" i="18"/>
  <c r="L5344" i="18"/>
  <c r="L3720" i="18"/>
  <c r="L4280" i="18"/>
  <c r="J9" i="13"/>
  <c r="L2001" i="18"/>
  <c r="L2272" i="18"/>
  <c r="K250" i="17"/>
  <c r="L1863" i="18"/>
  <c r="L108" i="18"/>
  <c r="L3515" i="18"/>
  <c r="L4850" i="18"/>
  <c r="L5515" i="18"/>
  <c r="L1302" i="18"/>
  <c r="K36" i="17"/>
  <c r="L5434" i="18"/>
  <c r="L370" i="18"/>
  <c r="L291" i="18"/>
  <c r="L3073" i="18"/>
  <c r="L3326" i="18"/>
  <c r="L3245" i="18"/>
  <c r="L2107" i="18"/>
  <c r="L1119" i="18"/>
  <c r="L1669" i="18"/>
  <c r="K449" i="17"/>
  <c r="L882" i="18"/>
  <c r="L1886" i="18"/>
  <c r="L3684" i="18"/>
  <c r="L5061" i="18"/>
  <c r="L5855" i="18"/>
  <c r="L4870" i="18"/>
  <c r="K702" i="17"/>
  <c r="L270" i="18"/>
  <c r="K665" i="17"/>
  <c r="K392" i="17"/>
  <c r="L5416" i="18"/>
  <c r="L6014" i="18"/>
  <c r="L3107" i="18"/>
  <c r="L1641" i="18"/>
  <c r="L3214" i="18"/>
  <c r="L3782" i="18"/>
  <c r="L1134" i="18"/>
  <c r="L3260" i="18"/>
  <c r="L5825" i="18"/>
  <c r="L353" i="18"/>
  <c r="L5719" i="18"/>
  <c r="L6028" i="18"/>
  <c r="L1437" i="18"/>
  <c r="L182" i="18"/>
  <c r="L330" i="18"/>
  <c r="J162" i="13"/>
  <c r="L522" i="18"/>
  <c r="J126" i="13"/>
  <c r="L5625" i="18"/>
  <c r="L5310" i="18"/>
  <c r="L5152" i="18"/>
  <c r="L4344" i="18"/>
  <c r="L4148" i="18"/>
  <c r="L3614" i="18"/>
  <c r="L4582" i="18"/>
  <c r="L3160" i="18"/>
  <c r="L1748" i="18"/>
  <c r="K530" i="17"/>
  <c r="L2776" i="18"/>
  <c r="L3206" i="18"/>
  <c r="L4816" i="18"/>
  <c r="L831" i="18"/>
  <c r="L5418" i="18"/>
  <c r="L1595" i="18"/>
  <c r="L1323" i="18"/>
  <c r="L5092" i="18"/>
  <c r="L5364" i="18"/>
  <c r="L5191" i="18"/>
  <c r="L415" i="18"/>
  <c r="L3789" i="18"/>
  <c r="L1842" i="18"/>
  <c r="L299" i="18"/>
  <c r="L5708" i="18"/>
  <c r="L5250" i="18"/>
  <c r="L5866" i="18"/>
  <c r="K356" i="17"/>
  <c r="K49" i="17"/>
  <c r="L5776" i="18"/>
  <c r="L4977" i="18"/>
  <c r="L1163" i="18"/>
  <c r="L1126" i="18"/>
  <c r="L2029" i="18"/>
  <c r="L1228" i="18"/>
  <c r="L5490" i="18"/>
  <c r="K307" i="17"/>
  <c r="K538" i="17"/>
  <c r="L652" i="18"/>
  <c r="J24" i="13"/>
  <c r="L3931" i="18"/>
  <c r="L2299" i="18"/>
  <c r="L5693" i="18"/>
  <c r="L181" i="18"/>
  <c r="L4794" i="18"/>
  <c r="L2362" i="18"/>
  <c r="L99" i="18"/>
  <c r="L1378" i="18"/>
  <c r="L5378" i="18"/>
  <c r="L3490" i="18"/>
  <c r="L3382" i="18"/>
  <c r="L1578" i="18"/>
  <c r="L4074" i="18"/>
  <c r="L706" i="18"/>
  <c r="L6015" i="18"/>
  <c r="L5960" i="18"/>
  <c r="L926" i="18"/>
  <c r="L4100" i="18"/>
  <c r="L5065" i="18"/>
  <c r="L1804" i="18"/>
  <c r="K646" i="17"/>
  <c r="K284" i="17"/>
  <c r="L2155" i="18"/>
  <c r="L3317" i="18"/>
  <c r="L113" i="18"/>
  <c r="L463" i="18"/>
  <c r="L1493" i="18"/>
  <c r="L937" i="18"/>
  <c r="K327" i="17"/>
  <c r="L5915" i="18"/>
  <c r="K559" i="17"/>
  <c r="L1515" i="18"/>
  <c r="L5314" i="18"/>
  <c r="L2732" i="18"/>
  <c r="L4040" i="18"/>
  <c r="L725" i="18"/>
  <c r="L3528" i="18"/>
  <c r="L1841" i="18"/>
  <c r="L2519" i="18"/>
  <c r="L5646" i="18"/>
  <c r="L5149" i="18"/>
  <c r="L3648" i="18"/>
  <c r="L2976" i="18"/>
  <c r="L3145" i="18"/>
  <c r="K705" i="17"/>
  <c r="L3695" i="18"/>
  <c r="L2536" i="18"/>
  <c r="K150" i="17"/>
  <c r="L553" i="18"/>
  <c r="L626" i="18"/>
  <c r="L1188" i="18"/>
  <c r="L67" i="18"/>
  <c r="L5927" i="18"/>
  <c r="L4444" i="18"/>
  <c r="L362" i="18"/>
  <c r="L3783" i="18"/>
  <c r="J10" i="13"/>
  <c r="L1080" i="18"/>
  <c r="L5978" i="18"/>
  <c r="L4385" i="18"/>
  <c r="K663" i="17"/>
  <c r="L1350" i="18"/>
  <c r="L2960" i="18"/>
  <c r="L2033" i="18"/>
  <c r="L1929" i="18"/>
  <c r="L1803" i="18"/>
  <c r="L84" i="18"/>
  <c r="L4982" i="18"/>
  <c r="K510" i="17"/>
  <c r="L1545" i="18"/>
  <c r="L1000" i="18"/>
  <c r="L3006" i="18"/>
  <c r="L2353" i="18"/>
  <c r="L3730" i="18"/>
  <c r="K337" i="17"/>
  <c r="L4831" i="18"/>
  <c r="L3586" i="18"/>
  <c r="L3852" i="18"/>
  <c r="L2076" i="18"/>
  <c r="L3575" i="18"/>
  <c r="L4606" i="18"/>
  <c r="K247" i="17"/>
  <c r="K507" i="17"/>
  <c r="J116" i="13"/>
  <c r="L5173" i="18"/>
  <c r="L4016" i="18"/>
  <c r="K454" i="17"/>
  <c r="K721" i="17"/>
  <c r="L4829" i="18"/>
  <c r="L5612" i="18"/>
  <c r="L4409" i="18"/>
  <c r="K365" i="17"/>
  <c r="L603" i="18"/>
  <c r="L1980" i="18"/>
  <c r="L4514" i="18"/>
  <c r="K544" i="17"/>
  <c r="L5591" i="18"/>
  <c r="L4957" i="18"/>
  <c r="L765" i="18"/>
  <c r="L3740" i="18"/>
  <c r="L4134" i="18"/>
  <c r="L4087" i="18"/>
  <c r="L2659" i="18"/>
  <c r="L5436" i="18"/>
  <c r="L5901" i="18"/>
  <c r="L2406" i="18"/>
  <c r="L4699" i="18"/>
  <c r="L5617" i="18"/>
  <c r="L1078" i="18"/>
  <c r="L441" i="18"/>
  <c r="J114" i="13"/>
  <c r="K673" i="17"/>
  <c r="L5119" i="18"/>
  <c r="L606" i="18"/>
  <c r="L3997" i="18"/>
  <c r="L3172" i="18"/>
  <c r="L4359" i="18"/>
  <c r="J115" i="13"/>
  <c r="L3374" i="18"/>
  <c r="L4730" i="18"/>
  <c r="L947" i="18"/>
  <c r="L4547" i="18"/>
  <c r="L426" i="18"/>
  <c r="J97" i="13"/>
  <c r="L3335" i="18"/>
  <c r="L3189" i="18"/>
  <c r="L4434" i="18"/>
  <c r="L4746" i="18"/>
  <c r="K671" i="17"/>
  <c r="L5492" i="18"/>
  <c r="L1224" i="18"/>
  <c r="L2109" i="18"/>
  <c r="L348" i="18"/>
  <c r="L38" i="18"/>
  <c r="L2873" i="18"/>
  <c r="L5341" i="18"/>
  <c r="L452" i="18"/>
  <c r="L1291" i="18"/>
  <c r="L4586" i="18"/>
  <c r="L314" i="18"/>
  <c r="L3809" i="18"/>
  <c r="L1501" i="18"/>
  <c r="L1745" i="18"/>
  <c r="L3090" i="18"/>
  <c r="L2024" i="18"/>
  <c r="L1310" i="18"/>
  <c r="L4877" i="18"/>
  <c r="L5373" i="18"/>
  <c r="L894" i="18"/>
  <c r="L1535" i="18"/>
  <c r="L3007" i="18"/>
  <c r="L442" i="18"/>
  <c r="L851" i="18"/>
  <c r="L1565" i="18"/>
  <c r="L4905" i="18"/>
  <c r="L5300" i="18"/>
  <c r="L4343" i="18"/>
  <c r="K121" i="17"/>
  <c r="L4540" i="18"/>
  <c r="L298" i="18"/>
  <c r="L4577" i="18"/>
  <c r="L3821" i="18"/>
  <c r="L4927" i="18"/>
  <c r="L2487" i="18"/>
  <c r="L2078" i="18"/>
  <c r="J90" i="13"/>
  <c r="K593" i="17"/>
  <c r="K535" i="17"/>
  <c r="L6040" i="18"/>
  <c r="K76" i="17"/>
  <c r="L4458" i="18"/>
  <c r="L5101" i="18"/>
  <c r="L1073" i="18"/>
  <c r="L2485" i="18"/>
  <c r="L267" i="18"/>
  <c r="L520" i="18"/>
  <c r="L3657" i="18"/>
  <c r="L2676" i="18"/>
  <c r="K372" i="17"/>
  <c r="L891" i="18"/>
  <c r="J30" i="13"/>
  <c r="L4738" i="18"/>
  <c r="L996" i="18"/>
  <c r="L4571" i="18"/>
  <c r="L2290" i="18"/>
  <c r="K577" i="17"/>
  <c r="L3928" i="18"/>
  <c r="L5783" i="18"/>
  <c r="L4168" i="18"/>
  <c r="K585" i="17"/>
  <c r="K467" i="17"/>
  <c r="L2823" i="18"/>
  <c r="J60" i="13"/>
  <c r="L3337" i="18"/>
  <c r="L3579" i="18"/>
  <c r="L721" i="18"/>
  <c r="L2605" i="18"/>
  <c r="L110" i="18"/>
  <c r="L1140" i="18"/>
  <c r="L292" i="18"/>
  <c r="L5011" i="18"/>
  <c r="K481" i="17"/>
  <c r="L1315" i="18"/>
  <c r="L5269" i="18"/>
  <c r="L940" i="18"/>
  <c r="J26" i="13"/>
  <c r="K120" i="17"/>
  <c r="L2025" i="18"/>
  <c r="L1915" i="18"/>
  <c r="L3428" i="18"/>
  <c r="L5841" i="18"/>
  <c r="L3315" i="18"/>
  <c r="L44" i="18"/>
  <c r="L5115" i="18"/>
  <c r="L1194" i="18"/>
  <c r="L2781" i="18"/>
  <c r="K162" i="17"/>
  <c r="L5945" i="18"/>
  <c r="L4170" i="18"/>
  <c r="L3454" i="18"/>
  <c r="L1161" i="18"/>
  <c r="L5036" i="18"/>
  <c r="J22" i="13"/>
  <c r="L2662" i="18"/>
  <c r="L5030" i="18"/>
  <c r="J75" i="13"/>
  <c r="L4656" i="18"/>
  <c r="L3533" i="18"/>
  <c r="L2389" i="18"/>
  <c r="L258" i="18"/>
  <c r="L3198" i="18"/>
  <c r="L3822" i="18"/>
  <c r="K716" i="17"/>
  <c r="L592" i="18"/>
  <c r="L1671" i="18"/>
  <c r="L4843" i="18"/>
  <c r="K432" i="17"/>
  <c r="L4337" i="18"/>
  <c r="K374" i="17"/>
  <c r="L1766" i="18"/>
  <c r="L5611" i="18"/>
  <c r="L23" i="18"/>
  <c r="L5703" i="18"/>
  <c r="L4249" i="18"/>
  <c r="L3537" i="18"/>
  <c r="L5718" i="18"/>
  <c r="L4858" i="18"/>
  <c r="L5911" i="18"/>
  <c r="L1567" i="18"/>
  <c r="L61" i="18"/>
  <c r="L583" i="18"/>
  <c r="L5838" i="18"/>
  <c r="L5147" i="18"/>
  <c r="L5475" i="18"/>
  <c r="L2205" i="18"/>
  <c r="L175" i="18"/>
  <c r="L6026" i="18"/>
  <c r="L5021" i="18"/>
  <c r="L5504" i="18"/>
  <c r="L2921" i="18"/>
  <c r="L3103" i="18"/>
  <c r="L4726" i="18"/>
  <c r="L2342" i="18"/>
  <c r="L2711" i="18"/>
  <c r="L5655" i="18"/>
  <c r="L590" i="18"/>
  <c r="L3696" i="18"/>
  <c r="L4195" i="18"/>
  <c r="L47" i="18"/>
  <c r="L5977" i="18"/>
  <c r="L5104" i="18"/>
  <c r="L1424" i="18"/>
  <c r="K427" i="17"/>
  <c r="L2200" i="18"/>
  <c r="L4539" i="18"/>
  <c r="L1190" i="18"/>
  <c r="L1051" i="18"/>
  <c r="L3545" i="18"/>
  <c r="L5312" i="18"/>
  <c r="L4211" i="18"/>
  <c r="L1029" i="18"/>
  <c r="L1757" i="18"/>
  <c r="L4498" i="18"/>
  <c r="L1496" i="18"/>
  <c r="L4383" i="18"/>
  <c r="L4431" i="18"/>
  <c r="L4560" i="18"/>
  <c r="L2207" i="18"/>
  <c r="L389" i="18"/>
  <c r="L1039" i="18"/>
  <c r="L6047" i="18"/>
  <c r="L4116" i="18"/>
  <c r="L2095" i="18"/>
  <c r="L4057" i="18"/>
  <c r="L5620" i="18"/>
  <c r="L221" i="18"/>
  <c r="L5547" i="18"/>
  <c r="J102" i="13"/>
  <c r="L385" i="18"/>
  <c r="L3567" i="18"/>
  <c r="L4796" i="18"/>
  <c r="L2018" i="18"/>
  <c r="L2531" i="18"/>
  <c r="L4283" i="18"/>
  <c r="L3153" i="18"/>
  <c r="L5006" i="18"/>
  <c r="K672" i="17"/>
  <c r="L2822" i="18"/>
  <c r="L170" i="18"/>
  <c r="L5922" i="18"/>
  <c r="L349" i="18"/>
  <c r="L4492" i="18"/>
  <c r="L4114" i="18"/>
  <c r="L1909" i="18"/>
  <c r="J66" i="13"/>
  <c r="L1977" i="18"/>
  <c r="L3855" i="18"/>
  <c r="L3459" i="18"/>
  <c r="L4935" i="18"/>
  <c r="L1704" i="18"/>
  <c r="L4598" i="18"/>
  <c r="L3320" i="18"/>
  <c r="L2160" i="18"/>
  <c r="L5823" i="18"/>
  <c r="L2866" i="18"/>
  <c r="L2036" i="18"/>
  <c r="L792" i="18"/>
  <c r="L935" i="18"/>
  <c r="L5078" i="18"/>
  <c r="L2319" i="18"/>
  <c r="L854" i="18"/>
  <c r="L4954" i="18"/>
  <c r="L6000" i="18"/>
  <c r="L3906" i="18"/>
  <c r="L670" i="18"/>
  <c r="J176" i="13"/>
  <c r="L1927" i="18"/>
  <c r="L2149" i="18"/>
  <c r="L3544" i="18"/>
  <c r="L2302" i="18"/>
  <c r="L79" i="18"/>
  <c r="L5456" i="18"/>
  <c r="L3618" i="18"/>
  <c r="L830" i="18"/>
  <c r="L220" i="18"/>
  <c r="K69" i="17"/>
  <c r="L5711" i="18"/>
  <c r="L5991" i="18"/>
  <c r="L4696" i="18"/>
  <c r="L4624" i="18"/>
  <c r="L4996" i="18"/>
  <c r="L857" i="18"/>
  <c r="K602" i="17"/>
  <c r="L1776" i="18"/>
  <c r="L11" i="18"/>
  <c r="L3066" i="18"/>
  <c r="L2197" i="18"/>
  <c r="L1162" i="18"/>
  <c r="J164" i="13"/>
  <c r="L5080" i="18"/>
  <c r="L278" i="18"/>
  <c r="L2565" i="18"/>
  <c r="L5203" i="18"/>
  <c r="L5458" i="18"/>
  <c r="L5579" i="18"/>
  <c r="J37" i="13"/>
  <c r="K62" i="17"/>
  <c r="L3552" i="18"/>
  <c r="L5345" i="18"/>
  <c r="K86" i="17"/>
  <c r="L4748" i="18"/>
  <c r="L2307" i="18"/>
  <c r="L2013" i="18"/>
  <c r="K248" i="17"/>
  <c r="L429" i="18"/>
  <c r="L2551" i="18"/>
  <c r="L5000" i="18"/>
  <c r="L5523" i="18"/>
  <c r="L5164" i="18"/>
  <c r="L4647" i="18"/>
  <c r="L598" i="18"/>
  <c r="L941" i="18"/>
  <c r="L3408" i="18"/>
  <c r="L5805" i="18"/>
  <c r="L1348" i="18"/>
  <c r="L4164" i="18"/>
  <c r="L328" i="18"/>
  <c r="L4145" i="18"/>
  <c r="L6056" i="18"/>
  <c r="L4464" i="18"/>
  <c r="L4228" i="18"/>
  <c r="L5777" i="18"/>
  <c r="L4508" i="18"/>
  <c r="L5067" i="18"/>
  <c r="L1288" i="18"/>
  <c r="L4129" i="18"/>
  <c r="L5597" i="18"/>
  <c r="L650" i="18"/>
  <c r="L2265" i="18"/>
  <c r="L5474" i="18"/>
  <c r="L2260" i="18"/>
  <c r="L2185" i="18"/>
  <c r="L435" i="18"/>
  <c r="L5630" i="18"/>
  <c r="K46" i="17"/>
  <c r="L1344" i="18"/>
  <c r="K543" i="17"/>
  <c r="L2361" i="18"/>
  <c r="L676" i="18"/>
  <c r="K23" i="17"/>
  <c r="L3359" i="18"/>
  <c r="L3849" i="18"/>
  <c r="L4008" i="18"/>
  <c r="L3716" i="18"/>
  <c r="L666" i="18"/>
  <c r="K12" i="17"/>
  <c r="K95" i="17"/>
  <c r="L1536" i="18"/>
  <c r="L2383" i="18"/>
  <c r="L4849" i="18"/>
  <c r="L3390" i="18"/>
  <c r="L240" i="18"/>
  <c r="L4733" i="18"/>
  <c r="K624" i="17"/>
  <c r="K462" i="17"/>
  <c r="L2544" i="18"/>
  <c r="K717" i="17"/>
  <c r="L3951" i="18"/>
  <c r="J161" i="13"/>
  <c r="L3793" i="18"/>
  <c r="L387" i="18"/>
  <c r="L635" i="18"/>
  <c r="L2530" i="18"/>
  <c r="L2884" i="18"/>
  <c r="L3439" i="18"/>
  <c r="L5522" i="18"/>
  <c r="L1579" i="18"/>
  <c r="L2861" i="18"/>
  <c r="L5360" i="18"/>
  <c r="L34" i="18"/>
  <c r="L5058" i="18"/>
  <c r="L4707" i="18"/>
  <c r="L3679" i="18"/>
  <c r="J134" i="13"/>
  <c r="L257" i="18"/>
  <c r="K94" i="17"/>
  <c r="L3706" i="18"/>
  <c r="L899" i="18"/>
  <c r="K148" i="17"/>
  <c r="L4338" i="18"/>
  <c r="L449" i="18"/>
  <c r="L4629" i="18"/>
  <c r="K352" i="17"/>
  <c r="L5384" i="18"/>
  <c r="L2541" i="18"/>
  <c r="L3180" i="18"/>
  <c r="L4244" i="18"/>
  <c r="L776" i="18"/>
  <c r="L4880" i="18"/>
  <c r="L1740" i="18"/>
  <c r="L4071" i="18"/>
  <c r="L4900" i="18"/>
  <c r="L1539" i="18"/>
  <c r="L388" i="18"/>
  <c r="L1530" i="18"/>
  <c r="L2995" i="18"/>
  <c r="L3629" i="18"/>
  <c r="L3267" i="18"/>
  <c r="L1944" i="18"/>
  <c r="L1314" i="18"/>
  <c r="L196" i="18"/>
  <c r="L3465" i="18"/>
  <c r="L4392" i="18"/>
  <c r="L284" i="18"/>
  <c r="L5824" i="18"/>
  <c r="K314" i="17"/>
  <c r="L3914" i="18"/>
  <c r="L1928" i="18"/>
  <c r="J18" i="13"/>
  <c r="L5327" i="18"/>
  <c r="L3890" i="18"/>
  <c r="L3311" i="18"/>
  <c r="L3003" i="18"/>
  <c r="K632" i="17"/>
  <c r="L3129" i="18"/>
  <c r="L1865" i="18"/>
  <c r="L5846" i="18"/>
  <c r="L2684" i="18"/>
  <c r="K108" i="17"/>
  <c r="K133" i="17"/>
  <c r="L3819" i="18"/>
  <c r="L3411" i="18"/>
  <c r="L5235" i="18"/>
  <c r="L694" i="18"/>
  <c r="L2310" i="18"/>
  <c r="L277" i="18"/>
  <c r="L4253" i="18"/>
  <c r="L1263" i="18"/>
  <c r="L540" i="18"/>
  <c r="L3252" i="18"/>
  <c r="J130" i="13"/>
  <c r="L1353" i="18"/>
  <c r="L397" i="18"/>
  <c r="L5539" i="18"/>
  <c r="L3738" i="18"/>
  <c r="L936" i="18"/>
  <c r="K580" i="17"/>
  <c r="L1173" i="18"/>
  <c r="K411" i="17"/>
  <c r="L1859" i="18"/>
  <c r="L2259" i="18"/>
  <c r="K50" i="17"/>
  <c r="L644" i="18"/>
  <c r="J83" i="13"/>
  <c r="L4210" i="18"/>
  <c r="L539" i="18"/>
  <c r="L524" i="18"/>
  <c r="L3147" i="18"/>
  <c r="L3176" i="18"/>
  <c r="L248" i="18"/>
  <c r="L2114" i="18"/>
  <c r="L399" i="18"/>
  <c r="L3389" i="18"/>
  <c r="L2881" i="18"/>
  <c r="L5187" i="18"/>
  <c r="L784" i="18"/>
  <c r="L1259" i="18"/>
  <c r="L1384" i="18"/>
  <c r="L4767" i="18"/>
  <c r="L1069" i="18"/>
  <c r="L5982" i="18"/>
  <c r="L2360" i="18"/>
  <c r="L1914" i="18"/>
  <c r="L4838" i="18"/>
  <c r="L127" i="18"/>
  <c r="L2173" i="18"/>
  <c r="L5533" i="18"/>
  <c r="L4312" i="18"/>
  <c r="L4351" i="18"/>
  <c r="L1434" i="18"/>
  <c r="L3588" i="18"/>
  <c r="L5129" i="18"/>
  <c r="L4542" i="18"/>
  <c r="L4993" i="18"/>
  <c r="L5980" i="18"/>
  <c r="L4523" i="18"/>
  <c r="L994" i="18"/>
  <c r="L2989" i="18"/>
  <c r="L5180" i="18"/>
  <c r="L3803" i="18"/>
  <c r="L5221" i="18"/>
  <c r="L1681" i="18"/>
  <c r="L25" i="18"/>
  <c r="J119" i="13"/>
  <c r="L4102" i="18"/>
  <c r="L753" i="18"/>
  <c r="L2398" i="18"/>
  <c r="L3977" i="18"/>
  <c r="K707" i="17"/>
  <c r="L1107" i="18"/>
  <c r="L1423" i="18"/>
  <c r="L3151" i="18"/>
  <c r="L3035" i="18"/>
  <c r="L5723" i="18"/>
  <c r="L2959" i="18"/>
  <c r="L5850" i="18"/>
  <c r="L4313" i="18"/>
  <c r="L3420" i="18"/>
  <c r="L2790" i="18"/>
  <c r="L6059" i="18"/>
  <c r="K259" i="17"/>
  <c r="L5988" i="18"/>
  <c r="L271" i="18"/>
  <c r="J118" i="13"/>
  <c r="L1467" i="18"/>
  <c r="L1668" i="18"/>
  <c r="L6020" i="18"/>
  <c r="L4044" i="18"/>
  <c r="L1341" i="18"/>
  <c r="L5558" i="18"/>
  <c r="L2044" i="18"/>
  <c r="L4926" i="18"/>
  <c r="L5964" i="18"/>
  <c r="L4372" i="18"/>
  <c r="L1421" i="18"/>
  <c r="L4718" i="18"/>
  <c r="L2104" i="18"/>
  <c r="L3392" i="18"/>
  <c r="L5431" i="18"/>
  <c r="L3869" i="18"/>
  <c r="L1110" i="18"/>
  <c r="L5177" i="18"/>
  <c r="L4417" i="18"/>
  <c r="K177" i="17"/>
  <c r="K359" i="17"/>
  <c r="L853" i="18"/>
  <c r="L2340" i="18"/>
  <c r="L4038" i="18"/>
  <c r="L1324" i="18"/>
  <c r="L5730" i="18"/>
  <c r="L3714" i="18"/>
  <c r="L3564" i="18"/>
  <c r="L3628" i="18"/>
  <c r="L5572" i="18"/>
  <c r="J166" i="13"/>
  <c r="L5331" i="18"/>
  <c r="L727" i="18"/>
  <c r="J46" i="13"/>
  <c r="J15" i="13"/>
  <c r="L377" i="18"/>
  <c r="L4183" i="18"/>
  <c r="L6002" i="18"/>
  <c r="K482" i="17"/>
  <c r="L729" i="18"/>
  <c r="L3661" i="18"/>
  <c r="L1737" i="18"/>
  <c r="L5405" i="18"/>
  <c r="L3254" i="18"/>
  <c r="L2533" i="18"/>
  <c r="L4808" i="18"/>
  <c r="L5143" i="18"/>
  <c r="L2266" i="18"/>
  <c r="L2679" i="18"/>
  <c r="L3501" i="18"/>
  <c r="L5774" i="18"/>
  <c r="L1792" i="18"/>
  <c r="L1933" i="18"/>
  <c r="L6043" i="18"/>
  <c r="L54" i="18"/>
  <c r="L5795" i="18"/>
  <c r="L1254" i="18"/>
  <c r="K276" i="17"/>
  <c r="L5482" i="18"/>
  <c r="L1937" i="18"/>
  <c r="K581" i="17"/>
  <c r="L4650" i="18"/>
  <c r="L1625" i="18"/>
  <c r="L1726" i="18"/>
  <c r="L5379" i="18"/>
  <c r="L3842" i="18"/>
  <c r="L2228" i="18"/>
  <c r="L85" i="18"/>
  <c r="L4860" i="18"/>
  <c r="L5828" i="18"/>
  <c r="L2577" i="18"/>
  <c r="L216" i="18"/>
  <c r="L602" i="18"/>
  <c r="L225" i="18"/>
  <c r="L5992" i="18"/>
  <c r="K623" i="17"/>
  <c r="L3681" i="18"/>
  <c r="K669" i="17"/>
  <c r="L512" i="18"/>
  <c r="L2947" i="18"/>
  <c r="L5347" i="18"/>
  <c r="L406" i="18"/>
  <c r="L4251" i="18"/>
  <c r="L219" i="18"/>
  <c r="L2058" i="18"/>
  <c r="L5144" i="18"/>
  <c r="L304" i="18"/>
  <c r="L5926" i="18"/>
  <c r="L3756" i="18"/>
  <c r="L5184" i="18"/>
  <c r="L3899" i="18"/>
  <c r="L4947" i="18"/>
  <c r="L3621" i="18"/>
  <c r="L2944" i="18"/>
  <c r="L971" i="18"/>
  <c r="L1616" i="18"/>
  <c r="K566" i="17"/>
  <c r="L5471" i="18"/>
  <c r="L900" i="18"/>
  <c r="L165" i="18"/>
  <c r="L1648" i="18"/>
  <c r="L3081" i="18"/>
  <c r="L2280" i="18"/>
  <c r="L1807" i="18"/>
  <c r="K683" i="17"/>
  <c r="L5678" i="18"/>
  <c r="L1059" i="18"/>
  <c r="L500" i="18"/>
  <c r="L5848" i="18"/>
  <c r="L2006" i="18"/>
  <c r="L5237" i="18"/>
  <c r="J136" i="13"/>
  <c r="K518" i="17"/>
  <c r="L3895" i="18"/>
  <c r="L26" i="18"/>
  <c r="L681" i="18"/>
  <c r="J84" i="13"/>
  <c r="L5928" i="18"/>
  <c r="L306" i="18"/>
  <c r="L391" i="18"/>
  <c r="L5175" i="18"/>
  <c r="L1307" i="18"/>
  <c r="L2834" i="18"/>
  <c r="L833" i="18"/>
  <c r="K273" i="17"/>
  <c r="L4009" i="18"/>
  <c r="L5197" i="18"/>
  <c r="L3887" i="18"/>
  <c r="L1471" i="18"/>
  <c r="L4098" i="18"/>
  <c r="L1200" i="18"/>
  <c r="L5328" i="18"/>
  <c r="K55" i="17"/>
  <c r="L3110" i="18"/>
  <c r="L5565" i="18"/>
  <c r="L1564" i="18"/>
  <c r="L562" i="18"/>
  <c r="L1696" i="18"/>
  <c r="L627" i="18"/>
  <c r="L4749" i="18"/>
  <c r="K634" i="17"/>
  <c r="L5380" i="18"/>
  <c r="K662" i="17"/>
  <c r="L655" i="18"/>
  <c r="L5466" i="18"/>
  <c r="L4612" i="18"/>
  <c r="L2364" i="18"/>
  <c r="L134" i="18"/>
  <c r="L2942" i="18"/>
  <c r="L1836" i="18"/>
  <c r="L2106" i="18"/>
  <c r="L2475" i="18"/>
  <c r="L3309" i="18"/>
  <c r="L803" i="18"/>
  <c r="L1354" i="18"/>
  <c r="L4832" i="18"/>
  <c r="L2210" i="18"/>
  <c r="L1719" i="18"/>
  <c r="L4851" i="18"/>
  <c r="L1178" i="18"/>
  <c r="K146" i="17"/>
  <c r="L1251" i="18"/>
  <c r="L2516" i="18"/>
  <c r="L2703" i="18"/>
  <c r="L5301" i="18"/>
  <c r="L905" i="18"/>
  <c r="K344" i="17"/>
  <c r="L4363" i="18"/>
  <c r="L2473" i="18"/>
  <c r="L4939" i="18"/>
  <c r="K438" i="17"/>
  <c r="L5448" i="18"/>
  <c r="L4717" i="18"/>
  <c r="L2150" i="18"/>
  <c r="L4438" i="18"/>
  <c r="L3325" i="18"/>
  <c r="L1094" i="18"/>
  <c r="L4058" i="18"/>
  <c r="L311" i="18"/>
  <c r="L2614" i="18"/>
  <c r="L3018" i="18"/>
  <c r="L2501" i="18"/>
  <c r="L5500" i="18"/>
  <c r="L4745" i="18"/>
  <c r="L1381" i="18"/>
  <c r="L2356" i="18"/>
  <c r="L1687" i="18"/>
  <c r="L1735" i="18"/>
  <c r="L3438" i="18"/>
  <c r="L4165" i="18"/>
  <c r="L4921" i="18"/>
  <c r="L2428" i="18"/>
  <c r="L1818" i="18"/>
  <c r="L4136" i="18"/>
  <c r="L3354" i="18"/>
  <c r="L383" i="18"/>
  <c r="L988" i="18"/>
  <c r="L1724" i="18"/>
  <c r="L4903" i="18"/>
  <c r="L2673" i="18"/>
  <c r="L1364" i="18"/>
  <c r="L771" i="18"/>
  <c r="L3085" i="18"/>
  <c r="K546" i="17"/>
  <c r="L1013" i="18"/>
  <c r="L2726" i="18"/>
  <c r="L1230" i="18"/>
  <c r="L6008" i="18"/>
  <c r="L5742" i="18"/>
  <c r="L1750" i="18"/>
  <c r="L3183" i="18"/>
  <c r="L3396" i="18"/>
  <c r="L2190" i="18"/>
  <c r="L4552" i="18"/>
  <c r="L973" i="18"/>
  <c r="L1831" i="18"/>
  <c r="L5263" i="18"/>
  <c r="L3746" i="18"/>
  <c r="L4833" i="18"/>
  <c r="K445" i="17"/>
  <c r="L4864" i="18"/>
  <c r="L2020" i="18"/>
  <c r="L2063" i="18"/>
  <c r="L5409" i="18"/>
  <c r="L5485" i="18"/>
  <c r="L3297" i="18"/>
  <c r="L4964" i="18"/>
  <c r="J132" i="13"/>
  <c r="L2099" i="18"/>
  <c r="L5068" i="18"/>
  <c r="L2718" i="18"/>
  <c r="L31" i="18"/>
  <c r="L5394" i="18"/>
  <c r="L3057" i="18"/>
  <c r="L2914" i="18"/>
  <c r="J171" i="13"/>
  <c r="L5568" i="18"/>
  <c r="L6013" i="18"/>
  <c r="L3158" i="18"/>
  <c r="L912" i="18"/>
  <c r="L5017" i="18"/>
  <c r="L5028" i="18"/>
  <c r="L1392" i="18"/>
  <c r="L4300" i="18"/>
  <c r="L4731" i="18"/>
  <c r="L3813" i="18"/>
  <c r="L3480" i="18"/>
  <c r="L3139" i="18"/>
  <c r="K509" i="17"/>
  <c r="L4128" i="18"/>
  <c r="L2264" i="18"/>
  <c r="L3316" i="18"/>
  <c r="L3759" i="18"/>
  <c r="L3867" i="18"/>
  <c r="L5411" i="18"/>
  <c r="L3800" i="18"/>
  <c r="L3442" i="18"/>
  <c r="L4193" i="18"/>
  <c r="L1028" i="18"/>
  <c r="L265" i="18"/>
  <c r="L2756" i="18"/>
  <c r="L2294" i="18"/>
  <c r="L8" i="18"/>
  <c r="L5899" i="18"/>
  <c r="L2591" i="18"/>
  <c r="L162" i="18"/>
  <c r="L920" i="18"/>
  <c r="K212" i="17"/>
  <c r="L4791" i="18"/>
  <c r="L5207" i="18"/>
  <c r="L3367" i="18"/>
  <c r="L3904" i="18"/>
  <c r="L4064" i="18"/>
  <c r="J41" i="13"/>
  <c r="K493" i="17"/>
  <c r="J68" i="13"/>
  <c r="L3986" i="18"/>
  <c r="L5709" i="18"/>
  <c r="L1947" i="18"/>
  <c r="L3840" i="18"/>
  <c r="K505" i="17"/>
  <c r="L2758" i="18"/>
  <c r="L1322" i="18"/>
  <c r="L3949" i="18"/>
  <c r="L5194" i="18"/>
  <c r="L2062" i="18"/>
  <c r="L766" i="18"/>
  <c r="K216" i="17"/>
  <c r="K275" i="17"/>
  <c r="L4994" i="18"/>
  <c r="L1480" i="18"/>
  <c r="L42" i="18"/>
  <c r="L2161" i="18"/>
  <c r="L5957" i="18"/>
  <c r="L4705" i="18"/>
  <c r="L3560" i="18"/>
  <c r="L2005" i="18"/>
  <c r="L2554" i="18"/>
  <c r="K141" i="17"/>
  <c r="L4241" i="18"/>
  <c r="L1404" i="18"/>
  <c r="L2526" i="18"/>
  <c r="L5462" i="18"/>
  <c r="L4637" i="18"/>
  <c r="L6019" i="18"/>
  <c r="K224" i="17"/>
  <c r="L5554" i="18"/>
  <c r="L829" i="18"/>
  <c r="L2857" i="18"/>
  <c r="L4450" i="18"/>
  <c r="L4785" i="18"/>
  <c r="L748" i="18"/>
  <c r="L654" i="18"/>
  <c r="L5297" i="18"/>
  <c r="L2391" i="18"/>
  <c r="L2479" i="18"/>
  <c r="L3941" i="18"/>
  <c r="L2375" i="18"/>
  <c r="L573" i="18"/>
  <c r="L1363" i="18"/>
  <c r="L1749" i="18"/>
  <c r="L4048" i="18"/>
  <c r="L3961" i="18"/>
  <c r="L3231" i="18"/>
  <c r="L1789" i="18"/>
  <c r="L2968" i="18"/>
  <c r="L4646" i="18"/>
  <c r="L5830" i="18"/>
  <c r="L4047" i="18"/>
  <c r="L3379" i="18"/>
  <c r="L2504" i="18"/>
  <c r="L3667" i="18"/>
  <c r="L2354" i="18"/>
  <c r="K486" i="17"/>
  <c r="L359" i="18"/>
  <c r="L1412" i="18"/>
  <c r="L2105" i="18"/>
  <c r="L2820" i="18"/>
  <c r="L5542" i="18"/>
  <c r="L3487" i="18"/>
  <c r="L2550" i="18"/>
  <c r="L943" i="18"/>
  <c r="L1121" i="18"/>
  <c r="L4152" i="18"/>
  <c r="L2628" i="18"/>
  <c r="L2153" i="18"/>
  <c r="K474" i="17"/>
  <c r="L2451" i="18"/>
  <c r="L4827" i="18"/>
  <c r="K89" i="17"/>
  <c r="K198" i="17"/>
  <c r="L3313" i="18"/>
  <c r="L1854" i="18"/>
  <c r="L2576" i="18"/>
  <c r="L2650" i="18"/>
  <c r="L2580" i="18"/>
  <c r="L3339" i="18"/>
  <c r="L5285" i="18"/>
  <c r="L2892" i="18"/>
  <c r="L980" i="18"/>
  <c r="L1949" i="18"/>
  <c r="L1551" i="18"/>
  <c r="L3920" i="18"/>
  <c r="L80" i="18"/>
  <c r="L1969" i="18"/>
  <c r="L3424" i="18"/>
  <c r="L5569" i="18"/>
  <c r="L5196" i="18"/>
  <c r="L2697" i="18"/>
  <c r="L5634" i="18"/>
  <c r="L5318" i="18"/>
  <c r="L5109" i="18"/>
  <c r="L5385" i="18"/>
  <c r="L1806" i="18"/>
  <c r="L4898" i="18"/>
  <c r="L4293" i="18"/>
  <c r="L5979" i="18"/>
  <c r="L5276" i="18"/>
  <c r="L3440" i="18"/>
  <c r="L1694" i="18"/>
  <c r="L2990" i="18"/>
  <c r="L938" i="18"/>
  <c r="L121" i="18"/>
  <c r="L5046" i="18"/>
  <c r="L734" i="18"/>
  <c r="L5925" i="18"/>
  <c r="L867" i="18"/>
  <c r="L5819" i="18"/>
  <c r="L5780" i="18"/>
  <c r="L1659" i="18"/>
  <c r="L5171" i="18"/>
  <c r="L4443" i="18"/>
  <c r="L4786" i="18"/>
  <c r="L2929" i="18"/>
  <c r="L1391" i="18"/>
  <c r="L3398" i="18"/>
  <c r="L4216" i="18"/>
  <c r="L2751" i="18"/>
  <c r="L5268" i="18"/>
  <c r="L2498" i="18"/>
  <c r="K428" i="17"/>
  <c r="L2131" i="18"/>
  <c r="L1444" i="18"/>
  <c r="L5695" i="18"/>
  <c r="L4259" i="18"/>
  <c r="L3370" i="18"/>
  <c r="L193" i="18"/>
  <c r="L3555" i="18"/>
  <c r="L4526" i="18"/>
  <c r="L3096" i="18"/>
  <c r="L2858" i="18"/>
  <c r="L1305" i="18"/>
  <c r="L3235" i="18"/>
  <c r="L2969" i="18"/>
  <c r="L3195" i="18"/>
  <c r="L1962" i="18"/>
  <c r="L5907" i="18"/>
  <c r="L5705" i="18"/>
  <c r="L1722" i="18"/>
  <c r="L5332" i="18"/>
  <c r="L1526" i="18"/>
  <c r="K563" i="17"/>
  <c r="L2570" i="18"/>
  <c r="K26" i="17"/>
  <c r="L929" i="18"/>
  <c r="L3884" i="18"/>
  <c r="L3763" i="18"/>
  <c r="K32" i="17"/>
  <c r="L3310" i="18"/>
  <c r="L2039" i="18"/>
  <c r="L2293" i="18"/>
  <c r="L297" i="18"/>
  <c r="L5076" i="18"/>
  <c r="L1599" i="18"/>
  <c r="L5548" i="18"/>
  <c r="L5417" i="18"/>
  <c r="L1517" i="18"/>
  <c r="K601" i="17"/>
  <c r="L4333" i="18"/>
  <c r="J87" i="13"/>
  <c r="L2070" i="18"/>
  <c r="L2077" i="18"/>
  <c r="L2506" i="18"/>
  <c r="K189" i="17"/>
  <c r="L5361" i="18"/>
  <c r="L738" i="18"/>
  <c r="L35" i="18"/>
  <c r="K397" i="17"/>
  <c r="L4166" i="18"/>
  <c r="L5459" i="18"/>
  <c r="L1741" i="18"/>
  <c r="L3983" i="18"/>
  <c r="L5724" i="18"/>
  <c r="L4853" i="18"/>
  <c r="L1643" i="18"/>
  <c r="L1935" i="18"/>
  <c r="K5" i="17"/>
  <c r="L2883" i="18"/>
  <c r="L4067" i="18"/>
  <c r="L5592" i="18"/>
  <c r="L4941" i="18"/>
  <c r="L5005" i="18"/>
  <c r="L561" i="18"/>
  <c r="L1734" i="18"/>
  <c r="K586" i="17"/>
  <c r="L1027" i="18"/>
  <c r="L4010" i="18"/>
  <c r="L778" i="18"/>
  <c r="L4242" i="18"/>
  <c r="L3494" i="18"/>
  <c r="L1867" i="18"/>
  <c r="L1739" i="18"/>
  <c r="L474" i="18"/>
  <c r="L756" i="18"/>
  <c r="L5181" i="18"/>
  <c r="L3512" i="18"/>
  <c r="K333" i="17"/>
  <c r="L4350" i="18"/>
  <c r="L4909" i="18"/>
  <c r="J149" i="13"/>
  <c r="L3540" i="18"/>
  <c r="J113" i="13"/>
  <c r="L2967" i="18"/>
  <c r="K321" i="17"/>
  <c r="J2" i="13"/>
  <c r="L1868" i="18"/>
  <c r="L2263" i="18"/>
  <c r="L758" i="18"/>
  <c r="L3291" i="18"/>
  <c r="L3671" i="18"/>
  <c r="L3807" i="18"/>
  <c r="K214" i="17"/>
  <c r="L5062" i="18"/>
  <c r="K112" i="17"/>
  <c r="L4140" i="18"/>
  <c r="L4675" i="18"/>
  <c r="L76" i="18"/>
  <c r="L3305" i="18"/>
  <c r="L1627" i="18"/>
  <c r="L1209" i="18"/>
  <c r="L491" i="18"/>
  <c r="L5800" i="18"/>
  <c r="L4250" i="18"/>
  <c r="K335" i="17"/>
  <c r="L1999" i="18"/>
  <c r="L5121" i="18"/>
  <c r="L1463" i="18"/>
  <c r="L777" i="18"/>
  <c r="L1446" i="18"/>
  <c r="L3542" i="18"/>
  <c r="K269" i="17"/>
  <c r="L4511" i="18"/>
  <c r="L3491" i="18"/>
  <c r="L5713" i="18"/>
  <c r="L3280" i="18"/>
  <c r="L156" i="18"/>
  <c r="L4595" i="18"/>
  <c r="L255" i="18"/>
  <c r="L2186" i="18"/>
  <c r="L2946" i="18"/>
  <c r="L5512" i="18"/>
  <c r="K280" i="17"/>
  <c r="L1218" i="18"/>
  <c r="L2446" i="18"/>
  <c r="L2255" i="18"/>
  <c r="L5721" i="18"/>
  <c r="L871" i="18"/>
  <c r="K447" i="17"/>
  <c r="L5388" i="18"/>
  <c r="K219" i="17"/>
  <c r="L2433" i="18"/>
  <c r="L5245" i="18"/>
  <c r="L944" i="18"/>
  <c r="L5158" i="18"/>
  <c r="L5160" i="18"/>
  <c r="K557" i="17"/>
  <c r="L3223" i="18"/>
  <c r="L2066" i="18"/>
  <c r="L5553" i="18"/>
  <c r="L308" i="18"/>
  <c r="L169" i="18"/>
  <c r="L3205" i="18"/>
  <c r="L855" i="18"/>
  <c r="L5545" i="18"/>
  <c r="L81" i="18"/>
  <c r="L1709" i="18"/>
  <c r="L897" i="18"/>
  <c r="K390" i="17"/>
  <c r="L55" i="18"/>
  <c r="L1715" i="18"/>
  <c r="L4163" i="18"/>
  <c r="L2713" i="18"/>
  <c r="L2488" i="18"/>
  <c r="J131" i="13"/>
  <c r="L5477" i="18"/>
  <c r="L5576" i="18"/>
  <c r="L4814" i="18"/>
  <c r="L5105" i="18"/>
  <c r="L4776" i="18"/>
  <c r="L5972" i="18"/>
  <c r="L3841" i="18"/>
  <c r="L2304" i="18"/>
  <c r="L2674" i="18"/>
  <c r="L2429" i="18"/>
  <c r="K84" i="17"/>
  <c r="L5470" i="18"/>
  <c r="K425" i="17"/>
  <c r="L4489" i="18"/>
  <c r="L3075" i="18"/>
  <c r="L1882" i="18"/>
  <c r="L1612" i="18"/>
  <c r="L648" i="18"/>
  <c r="L4859" i="18"/>
  <c r="L4768" i="18"/>
  <c r="L5057" i="18"/>
  <c r="L5199" i="18"/>
  <c r="L5872" i="18"/>
  <c r="L4823" i="18"/>
  <c r="L4819" i="18"/>
  <c r="L3870" i="18"/>
  <c r="L1232" i="18"/>
  <c r="K137" i="17"/>
  <c r="L4610" i="18"/>
  <c r="K658" i="17"/>
  <c r="K722" i="17"/>
  <c r="K301" i="17"/>
  <c r="L1966" i="18"/>
  <c r="L2951" i="18"/>
  <c r="L3080" i="18"/>
  <c r="L1767" i="18"/>
  <c r="L2795" i="18"/>
  <c r="L5986" i="18"/>
  <c r="L2539" i="18"/>
  <c r="L3197" i="18"/>
  <c r="L1413" i="18"/>
  <c r="K299" i="17"/>
  <c r="L5356" i="18"/>
  <c r="J89" i="13"/>
  <c r="L3871" i="18"/>
  <c r="L1193" i="18"/>
  <c r="L869" i="18"/>
  <c r="L375" i="18"/>
  <c r="L5426" i="18"/>
  <c r="L4453" i="18"/>
  <c r="L3185" i="18"/>
  <c r="K34" i="17"/>
  <c r="L5468" i="18"/>
  <c r="J88" i="13"/>
  <c r="L4318" i="18"/>
  <c r="L5921" i="18"/>
  <c r="L2278" i="18"/>
  <c r="L689" i="18"/>
  <c r="L4107" i="18"/>
  <c r="L2524" i="18"/>
  <c r="L4753" i="18"/>
  <c r="L4686" i="18"/>
  <c r="L393" i="18"/>
  <c r="L2238" i="18"/>
  <c r="L161" i="18"/>
  <c r="L4695" i="18"/>
  <c r="L4401" i="18"/>
  <c r="L5635" i="18"/>
  <c r="L2827" i="18"/>
  <c r="L2821" i="18"/>
  <c r="L878" i="18"/>
  <c r="L1319" i="18"/>
  <c r="L1223" i="18"/>
  <c r="L5038" i="18"/>
  <c r="K285" i="17"/>
  <c r="L713" i="18"/>
  <c r="L4476" i="18"/>
  <c r="L3187" i="18"/>
  <c r="K550" i="17"/>
  <c r="L2877" i="18"/>
  <c r="K631" i="17"/>
  <c r="L4840" i="18"/>
  <c r="L2128" i="18"/>
  <c r="L1827" i="18"/>
  <c r="L39" i="18"/>
  <c r="L1485" i="18"/>
  <c r="L4358" i="18"/>
  <c r="L4847" i="18"/>
  <c r="L640" i="18"/>
  <c r="L4042" i="18"/>
  <c r="L5990" i="18"/>
  <c r="L3630" i="18"/>
  <c r="L4012" i="18"/>
  <c r="L2154" i="18"/>
  <c r="L893" i="18"/>
  <c r="L1723" i="18"/>
  <c r="L5234" i="18"/>
  <c r="K625" i="17"/>
  <c r="K339" i="17"/>
  <c r="L1191" i="18"/>
  <c r="L5367" i="18"/>
  <c r="L990" i="18"/>
  <c r="L5766" i="18"/>
  <c r="K119" i="17"/>
  <c r="L3088" i="18"/>
  <c r="L4500" i="18"/>
  <c r="L4335" i="18"/>
  <c r="L4331" i="18"/>
  <c r="L5390" i="18"/>
  <c r="L2616" i="18"/>
  <c r="K693" i="17"/>
  <c r="L4784" i="18"/>
  <c r="L4157" i="18"/>
  <c r="L3568" i="18"/>
  <c r="L5472" i="18"/>
  <c r="L1114" i="18"/>
  <c r="K713" i="17"/>
  <c r="L1271" i="18"/>
  <c r="L334" i="18"/>
  <c r="L1244" i="18"/>
  <c r="L5445" i="18"/>
  <c r="L2924" i="18"/>
  <c r="K609" i="17"/>
  <c r="L513" i="18"/>
  <c r="L1950" i="18"/>
  <c r="L5861" i="18"/>
  <c r="L790" i="18"/>
  <c r="L1580" i="18"/>
  <c r="L4871" i="18"/>
  <c r="L1597" i="18"/>
  <c r="K30" i="17"/>
  <c r="L2158" i="18"/>
  <c r="L2646" i="18"/>
  <c r="L2771" i="18"/>
  <c r="L969" i="18"/>
  <c r="L326" i="18"/>
  <c r="L2194" i="18"/>
  <c r="L3471" i="18"/>
  <c r="L5210" i="18"/>
  <c r="L5603" i="18"/>
  <c r="L411" i="18"/>
  <c r="L5656" i="18"/>
  <c r="L2954" i="18"/>
  <c r="L789" i="18"/>
  <c r="L1514" i="18"/>
  <c r="L2723" i="18"/>
  <c r="L4171" i="18"/>
  <c r="L5288" i="18"/>
  <c r="L293" i="18"/>
  <c r="L470" i="18"/>
  <c r="L226" i="18"/>
  <c r="L5097" i="18"/>
  <c r="L5772" i="18"/>
  <c r="L4034" i="18"/>
  <c r="L3990" i="18"/>
  <c r="L2948" i="18"/>
  <c r="L5473" i="18"/>
  <c r="L4155" i="18"/>
  <c r="L4970" i="18"/>
  <c r="L4932" i="18"/>
  <c r="L999" i="18"/>
  <c r="L2769" i="18"/>
  <c r="L4456" i="18"/>
  <c r="K193" i="17"/>
  <c r="L3857" i="18"/>
  <c r="L4973" i="18"/>
  <c r="L4562" i="18"/>
  <c r="L4222" i="18"/>
  <c r="L5077" i="18"/>
  <c r="L5794" i="18"/>
  <c r="L5188" i="18"/>
  <c r="J179" i="13"/>
  <c r="L2702" i="18"/>
  <c r="L430" i="18"/>
  <c r="L5662" i="18"/>
  <c r="L2213" i="18"/>
  <c r="L5865" i="18"/>
  <c r="J107" i="13"/>
  <c r="L3517" i="18"/>
  <c r="L5299" i="18"/>
  <c r="L1582" i="18"/>
  <c r="L3083" i="18"/>
  <c r="K111" i="17"/>
  <c r="L2251" i="18"/>
  <c r="L5690" i="18"/>
  <c r="L5215" i="18"/>
  <c r="K386" i="17"/>
  <c r="L1287" i="18"/>
  <c r="L3980" i="18"/>
  <c r="L4441" i="18"/>
  <c r="L5042" i="18"/>
  <c r="J163" i="13"/>
  <c r="K455" i="17"/>
  <c r="L5691" i="18"/>
  <c r="K262" i="17"/>
  <c r="L3894" i="18"/>
  <c r="L3993" i="18"/>
  <c r="L6068" i="18"/>
  <c r="L4109" i="18"/>
  <c r="L643" i="18"/>
  <c r="K289" i="17"/>
  <c r="J58" i="13"/>
  <c r="L86" i="18"/>
  <c r="L798" i="18"/>
  <c r="L3539" i="18"/>
  <c r="L2970" i="18"/>
  <c r="L4722" i="18"/>
  <c r="L368" i="18"/>
  <c r="L2286" i="18"/>
  <c r="L2139" i="18"/>
  <c r="L1136" i="18"/>
  <c r="K4" i="17"/>
  <c r="L5663" i="18"/>
  <c r="L3483" i="18"/>
  <c r="L72" i="18"/>
  <c r="L4662" i="18"/>
  <c r="L1143" i="18"/>
  <c r="L3336" i="18"/>
  <c r="L3672" i="18"/>
  <c r="L5963" i="18"/>
  <c r="L5153" i="18"/>
  <c r="L5186" i="18"/>
  <c r="L5664" i="18"/>
  <c r="L6038" i="18"/>
  <c r="J73" i="13"/>
  <c r="L5937" i="18"/>
  <c r="L4311" i="18"/>
  <c r="L413" i="18"/>
  <c r="L5983" i="18"/>
  <c r="L3452" i="18"/>
  <c r="L2742" i="18"/>
  <c r="L2366" i="18"/>
  <c r="L5026" i="18"/>
  <c r="L1152" i="18"/>
  <c r="K561" i="17"/>
  <c r="K473" i="17"/>
  <c r="J133" i="13"/>
  <c r="L5516" i="18"/>
  <c r="L4398" i="18"/>
  <c r="L5681" i="18"/>
  <c r="L4481" i="18"/>
  <c r="K532" i="17"/>
  <c r="L2193" i="18"/>
  <c r="L629" i="18"/>
  <c r="L2164" i="18"/>
  <c r="L2022" i="18"/>
  <c r="K633" i="17"/>
  <c r="J81" i="13"/>
  <c r="K172" i="17"/>
  <c r="L5623" i="18"/>
  <c r="L13" i="18"/>
  <c r="L4953" i="18"/>
  <c r="L2556" i="18"/>
  <c r="K670" i="17"/>
  <c r="L1235" i="18"/>
  <c r="L2458" i="18"/>
  <c r="L5762" i="18"/>
  <c r="L611" i="18"/>
  <c r="L1951" i="18"/>
  <c r="L2753" i="18"/>
  <c r="L2505" i="18"/>
  <c r="L1543" i="18"/>
  <c r="L4485" i="18"/>
  <c r="L2922" i="18"/>
  <c r="L5476" i="18"/>
  <c r="L5292" i="18"/>
  <c r="L1439" i="18"/>
  <c r="L5440" i="18"/>
  <c r="L2110" i="18"/>
  <c r="L242" i="18"/>
  <c r="L4525" i="18"/>
  <c r="L4339" i="18"/>
  <c r="L1930" i="18"/>
  <c r="L4613" i="18"/>
  <c r="L5822" i="18"/>
  <c r="K92" i="17"/>
  <c r="L677" i="18"/>
  <c r="L2335" i="18"/>
  <c r="L5051" i="18"/>
  <c r="L1673" i="18"/>
  <c r="L2585" i="18"/>
  <c r="L5002" i="18"/>
  <c r="L1130" i="18"/>
  <c r="L3814" i="18"/>
  <c r="L2034" i="18"/>
  <c r="L983" i="18"/>
  <c r="L1057" i="18"/>
  <c r="L3557" i="18"/>
  <c r="L1823" i="18"/>
  <c r="J21" i="13"/>
  <c r="L856" i="18"/>
  <c r="L1373" i="18"/>
  <c r="L420" i="18"/>
  <c r="L651" i="18"/>
  <c r="L499" i="18"/>
  <c r="J65" i="13"/>
  <c r="L4475" i="18"/>
  <c r="K698" i="17"/>
  <c r="L107" i="18"/>
  <c r="L3200" i="18"/>
  <c r="K720" i="17"/>
  <c r="L4607" i="18"/>
  <c r="L2621" i="18"/>
  <c r="L1809" i="18"/>
  <c r="L4761" i="18"/>
  <c r="K3" i="17"/>
  <c r="L3405" i="18"/>
  <c r="L806" i="18"/>
  <c r="L884" i="18"/>
  <c r="L5123" i="18"/>
  <c r="L695" i="18"/>
  <c r="L106" i="18"/>
  <c r="L1037" i="18"/>
  <c r="L728" i="18"/>
  <c r="L5725" i="18"/>
  <c r="L967" i="18"/>
  <c r="L865" i="18"/>
  <c r="L5745" i="18"/>
  <c r="L4478" i="18"/>
  <c r="L3829" i="18"/>
  <c r="K596" i="17"/>
  <c r="L1456" i="18"/>
  <c r="L3119" i="18"/>
  <c r="L928" i="18"/>
  <c r="L2327" i="18"/>
  <c r="L1245" i="18"/>
  <c r="L467" i="18"/>
  <c r="K676" i="17"/>
  <c r="L3056" i="18"/>
  <c r="L1575" i="18"/>
  <c r="L3635" i="18"/>
  <c r="L2545" i="18"/>
  <c r="L341" i="18"/>
  <c r="L3165" i="18"/>
  <c r="K229" i="17"/>
  <c r="L4528" i="18"/>
  <c r="L1014" i="18"/>
  <c r="L4465" i="18"/>
  <c r="L3508" i="18"/>
  <c r="L768" i="18"/>
  <c r="K715" i="17"/>
  <c r="L459" i="18"/>
  <c r="L4384" i="18"/>
  <c r="L36" i="18"/>
  <c r="L5219" i="18"/>
  <c r="K723" i="17"/>
  <c r="L4660" i="18"/>
  <c r="L94" i="18"/>
  <c r="L5295" i="18"/>
  <c r="L4314" i="18"/>
  <c r="L1849" i="18"/>
  <c r="L4929" i="18"/>
  <c r="L913" i="18"/>
  <c r="L386" i="18"/>
  <c r="L972" i="18"/>
  <c r="L1046" i="18"/>
  <c r="L4625" i="18"/>
  <c r="L1488" i="18"/>
  <c r="L4111" i="18"/>
  <c r="L1985" i="18"/>
  <c r="L3192" i="18"/>
  <c r="L3839" i="18"/>
  <c r="L5938" i="18"/>
  <c r="L5395" i="18"/>
  <c r="L1321" i="18"/>
  <c r="L1765" i="18"/>
  <c r="L2633" i="18"/>
  <c r="L5452" i="18"/>
  <c r="L5330" i="18"/>
  <c r="L915" i="18"/>
  <c r="L525" i="18"/>
  <c r="L832" i="18"/>
  <c r="L3836" i="18"/>
  <c r="L1533" i="18"/>
  <c r="L24" i="18"/>
  <c r="L3312" i="18"/>
  <c r="L2987" i="18"/>
  <c r="J95" i="13"/>
  <c r="L2494" i="18"/>
  <c r="L4807" i="18"/>
  <c r="K257" i="17"/>
  <c r="L4658" i="18"/>
  <c r="L3028" i="18"/>
  <c r="L5962" i="18"/>
  <c r="L2177" i="18"/>
  <c r="L2608" i="18"/>
  <c r="L2215" i="18"/>
  <c r="L3975" i="18"/>
  <c r="L3348" i="18"/>
  <c r="L5649" i="18"/>
  <c r="L3510" i="18"/>
  <c r="L243" i="18"/>
  <c r="L1312" i="18"/>
  <c r="L1222" i="18"/>
  <c r="L4593" i="18"/>
  <c r="L4715" i="18"/>
  <c r="L5631" i="18"/>
  <c r="L5039" i="18"/>
  <c r="L4068" i="18"/>
  <c r="L1670" i="18"/>
  <c r="L5140" i="18"/>
  <c r="L4908" i="18"/>
  <c r="L3731" i="18"/>
  <c r="L27" i="18"/>
  <c r="K690" i="17"/>
  <c r="L2778" i="18"/>
  <c r="L3108" i="18"/>
  <c r="L5407" i="18"/>
  <c r="L1721" i="18"/>
  <c r="L698" i="18"/>
  <c r="L5334" i="18"/>
  <c r="L2728" i="18"/>
  <c r="L950" i="18"/>
  <c r="L903" i="18"/>
  <c r="K44" i="17"/>
  <c r="K188" i="17"/>
  <c r="L2602" i="18"/>
  <c r="K88" i="17"/>
  <c r="L2843" i="18"/>
  <c r="L5252" i="18"/>
  <c r="L849" i="18"/>
  <c r="L2201" i="18"/>
  <c r="L3898" i="18"/>
  <c r="L4981" i="18"/>
  <c r="L951" i="18"/>
  <c r="L2216" i="18"/>
  <c r="L1052" i="18"/>
  <c r="L5228" i="18"/>
  <c r="L542" i="18"/>
  <c r="L1622" i="18"/>
  <c r="L5618" i="18"/>
  <c r="L3025" i="18"/>
  <c r="L3593" i="18"/>
  <c r="K203" i="17"/>
  <c r="L1655" i="18"/>
  <c r="L2462" i="18"/>
  <c r="L4725" i="18"/>
  <c r="L4362" i="18"/>
  <c r="L5087" i="18"/>
  <c r="L6052" i="18"/>
  <c r="K384" i="17"/>
  <c r="L688" i="18"/>
  <c r="L4956" i="18"/>
  <c r="L3233" i="18"/>
  <c r="L2806" i="18"/>
  <c r="L2619" i="18"/>
  <c r="K182" i="17"/>
  <c r="L1752" i="18"/>
  <c r="L1352" i="18"/>
  <c r="L3" i="18"/>
  <c r="K190" i="17"/>
  <c r="L5953" i="18"/>
  <c r="K526" i="17"/>
  <c r="L2971" i="18"/>
  <c r="K184" i="17"/>
  <c r="L2165" i="18"/>
  <c r="L660" i="18"/>
  <c r="L3409" i="18"/>
  <c r="J138" i="13"/>
  <c r="L3978" i="18"/>
  <c r="L5340" i="18"/>
  <c r="L4172" i="18"/>
  <c r="L461" i="18"/>
  <c r="L1613" i="18"/>
  <c r="K181" i="17"/>
  <c r="L2441" i="18"/>
  <c r="L5270" i="18"/>
  <c r="L3351" i="18"/>
  <c r="L2878" i="18"/>
  <c r="L5112" i="18"/>
  <c r="L1097" i="18"/>
  <c r="L3955" i="18"/>
  <c r="L5296" i="18"/>
  <c r="L4839" i="18"/>
  <c r="J104" i="13"/>
  <c r="L4653" i="18"/>
  <c r="L4536" i="18"/>
  <c r="L5111" i="18"/>
  <c r="L750" i="18"/>
  <c r="L2664" i="18"/>
  <c r="L1695" i="18"/>
  <c r="L2885" i="18"/>
  <c r="L4448" i="18"/>
  <c r="L3741" i="18"/>
  <c r="L1079" i="18"/>
  <c r="J31" i="13"/>
  <c r="L2553" i="18"/>
  <c r="L2333" i="18"/>
  <c r="L4694" i="18"/>
  <c r="L4466" i="18"/>
  <c r="J63" i="13"/>
  <c r="L2719" i="18"/>
  <c r="L1624" i="18"/>
  <c r="K383" i="17"/>
  <c r="L5231" i="18"/>
  <c r="L1342" i="18"/>
  <c r="L4544" i="18"/>
  <c r="L3002" i="18"/>
  <c r="K320" i="17"/>
  <c r="L4631" i="18"/>
  <c r="L1049" i="18"/>
  <c r="L2420" i="18"/>
  <c r="L3388" i="18"/>
  <c r="L4467" i="18"/>
  <c r="L4426" i="18"/>
  <c r="L2206" i="18"/>
  <c r="L4021" i="18"/>
  <c r="L1435" i="18"/>
  <c r="L3781" i="18"/>
  <c r="L4913" i="18"/>
  <c r="L904" i="18"/>
  <c r="L4522" i="18"/>
  <c r="L5154" i="18"/>
  <c r="L2656" i="18"/>
  <c r="L374" i="18"/>
  <c r="L3930" i="18"/>
  <c r="L5895" i="18"/>
  <c r="L2051" i="18"/>
  <c r="L5218" i="18"/>
  <c r="L5771" i="18"/>
  <c r="K149" i="17"/>
  <c r="K610" i="17"/>
  <c r="L1166" i="18"/>
  <c r="L3965" i="18"/>
  <c r="L5930" i="18"/>
  <c r="L6030" i="18"/>
  <c r="L3939" i="18"/>
  <c r="L410" i="18"/>
  <c r="L4567" i="18"/>
  <c r="L3916" i="18"/>
  <c r="L3675" i="18"/>
  <c r="L4980" i="18"/>
  <c r="L4710" i="18"/>
  <c r="K51" i="17"/>
  <c r="L518" i="18"/>
  <c r="L3421" i="18"/>
  <c r="J33" i="13"/>
  <c r="L1088" i="18"/>
  <c r="L2534" i="18"/>
  <c r="L3810" i="18"/>
  <c r="L1269" i="18"/>
  <c r="L4185" i="18"/>
  <c r="L1621" i="18"/>
  <c r="J20" i="13"/>
  <c r="L578" i="18"/>
  <c r="L3475" i="18"/>
  <c r="K489" i="17"/>
  <c r="L3086" i="18"/>
  <c r="L841" i="18"/>
  <c r="L157" i="18"/>
  <c r="L89" i="18"/>
  <c r="L5319" i="18"/>
  <c r="L137" i="18"/>
  <c r="L1679" i="18"/>
  <c r="L1560" i="18"/>
  <c r="L1425" i="18"/>
  <c r="L2011" i="18"/>
  <c r="L2125" i="18"/>
  <c r="K659" i="17"/>
  <c r="L4621" i="18"/>
  <c r="K223" i="17"/>
  <c r="L1457" i="18"/>
  <c r="L1617" i="18"/>
  <c r="L2436" i="18"/>
  <c r="L3549" i="18"/>
  <c r="L3551" i="18"/>
  <c r="L4527" i="18"/>
  <c r="L1762" i="18"/>
  <c r="L3038" i="18"/>
  <c r="L2891" i="18"/>
  <c r="L636" i="18"/>
  <c r="L2560" i="18"/>
  <c r="L985" i="18"/>
  <c r="L4451" i="18"/>
  <c r="L2693" i="18"/>
  <c r="K499" i="17"/>
  <c r="K222" i="17"/>
  <c r="L2203" i="18"/>
  <c r="L1377" i="18"/>
  <c r="L4304" i="18"/>
  <c r="L4565" i="18"/>
  <c r="K393" i="17"/>
  <c r="L4037" i="18"/>
  <c r="J48" i="13"/>
  <c r="L5362" i="18"/>
  <c r="K265" i="17"/>
  <c r="L5807" i="18"/>
  <c r="L2905" i="18"/>
  <c r="L3012" i="18"/>
  <c r="L1698" i="18"/>
  <c r="L1053" i="18"/>
  <c r="L2648" i="18"/>
  <c r="L1851" i="18"/>
  <c r="L3299" i="18"/>
  <c r="L3150" i="18"/>
  <c r="J103" i="13"/>
  <c r="L5090" i="18"/>
  <c r="L2900" i="18"/>
  <c r="L22" i="18"/>
  <c r="K457" i="17"/>
  <c r="L2908" i="18"/>
  <c r="L1339" i="18"/>
  <c r="L2768" i="18"/>
  <c r="L4503" i="18"/>
  <c r="L3692" i="18"/>
  <c r="L6021" i="18"/>
  <c r="L4800" i="18"/>
  <c r="L2390" i="18"/>
  <c r="L2686" i="18"/>
  <c r="L2080" i="18"/>
  <c r="L5106" i="18"/>
  <c r="L3124" i="18"/>
  <c r="L5785" i="18"/>
  <c r="L575" i="18"/>
  <c r="L2208" i="18"/>
  <c r="L4643" i="18"/>
  <c r="K114" i="17"/>
  <c r="L2346" i="18"/>
  <c r="L2586" i="18"/>
  <c r="L3413" i="18"/>
  <c r="L5280" i="18"/>
  <c r="L4267" i="18"/>
  <c r="L2887" i="18"/>
  <c r="L1608" i="18"/>
  <c r="L1031" i="18"/>
  <c r="L1086" i="18"/>
  <c r="L3478" i="18"/>
  <c r="L2459" i="18"/>
  <c r="L3527" i="18"/>
  <c r="L638" i="18"/>
  <c r="L3241" i="18"/>
  <c r="L2649" i="18"/>
  <c r="L469" i="18"/>
  <c r="K437" i="17"/>
  <c r="L2023" i="18"/>
  <c r="L4377" i="18"/>
  <c r="J154" i="13"/>
  <c r="L4066" i="18"/>
  <c r="K598" i="17"/>
  <c r="L186" i="18"/>
  <c r="L2935" i="18"/>
  <c r="L3880" i="18"/>
  <c r="L3744" i="18"/>
  <c r="L4763" i="18"/>
  <c r="L5" i="18"/>
  <c r="L4661" i="18"/>
  <c r="L1436" i="18"/>
  <c r="L1604" i="18"/>
  <c r="L6039" i="18"/>
  <c r="L686" i="18"/>
  <c r="L4620" i="18"/>
  <c r="L1334" i="18"/>
  <c r="L3258" i="18"/>
  <c r="L3872" i="18"/>
  <c r="L1910" i="18"/>
  <c r="L2798" i="18"/>
  <c r="J38" i="13"/>
  <c r="L816" i="18"/>
  <c r="L4546" i="18"/>
  <c r="L3826" i="18"/>
  <c r="L1892" i="18"/>
  <c r="L1731" i="18"/>
  <c r="L4056" i="18"/>
  <c r="L658" i="18"/>
  <c r="L1577" i="18"/>
  <c r="L4063" i="18"/>
  <c r="L715" i="18"/>
  <c r="L1233" i="18"/>
  <c r="K9" i="17"/>
  <c r="L5114" i="18"/>
  <c r="L1650" i="18"/>
  <c r="L4348" i="18"/>
  <c r="L4080" i="18"/>
  <c r="L4535" i="18"/>
  <c r="L1420" i="18"/>
  <c r="L4477" i="18"/>
  <c r="L4078" i="18"/>
  <c r="L5789" i="18"/>
  <c r="L2546" i="18"/>
  <c r="L59" i="18"/>
  <c r="L953" i="18"/>
  <c r="J122" i="13"/>
  <c r="L3633" i="18"/>
  <c r="L3610" i="18"/>
  <c r="L4374" i="18"/>
  <c r="L4225" i="18"/>
  <c r="L451" i="18"/>
  <c r="K387" i="17"/>
  <c r="L3747" i="18"/>
  <c r="K147" i="17"/>
  <c r="L2874" i="18"/>
  <c r="L1688" i="18"/>
  <c r="L705" i="18"/>
  <c r="L1921" i="18"/>
  <c r="L3806" i="18"/>
  <c r="L5638" i="18"/>
  <c r="L4549" i="18"/>
  <c r="L3973" i="18"/>
  <c r="L3441" i="18"/>
  <c r="L2851" i="18"/>
  <c r="L4962" i="18"/>
  <c r="L4161" i="18"/>
  <c r="L4449" i="18"/>
  <c r="L2786" i="18"/>
  <c r="L1875" i="18"/>
  <c r="L4303" i="18"/>
  <c r="L2267" i="18"/>
  <c r="L2588" i="18"/>
  <c r="L2801" i="18"/>
  <c r="K274" i="17"/>
  <c r="L3391" i="18"/>
  <c r="L3754" i="18"/>
  <c r="K366" i="17"/>
  <c r="K682" i="17"/>
  <c r="L1454" i="18"/>
  <c r="L3159" i="18"/>
  <c r="L5003" i="18"/>
  <c r="L3257" i="18"/>
  <c r="L5402" i="18"/>
  <c r="L5889" i="18"/>
  <c r="L501" i="18"/>
  <c r="L3607" i="18"/>
  <c r="L4979" i="18"/>
  <c r="L4324" i="18"/>
  <c r="L620" i="18"/>
  <c r="L4584" i="18"/>
  <c r="L4265" i="18"/>
  <c r="L4895" i="18"/>
  <c r="L3791" i="18"/>
  <c r="L786" i="18"/>
  <c r="L1400" i="18"/>
  <c r="J13" i="13"/>
  <c r="L2226" i="18"/>
  <c r="L272" i="18"/>
  <c r="L235" i="18"/>
  <c r="K605" i="17"/>
  <c r="L1907" i="18"/>
  <c r="L3447" i="18"/>
  <c r="L892" i="18"/>
  <c r="L4238" i="18"/>
  <c r="L5743" i="18"/>
  <c r="L3987" i="18"/>
  <c r="L1528" i="18"/>
  <c r="L5652" i="18"/>
  <c r="L5467" i="18"/>
  <c r="L2561" i="18"/>
  <c r="L2762" i="18"/>
  <c r="L1208" i="18"/>
  <c r="L1538" i="18"/>
  <c r="K654" i="17"/>
  <c r="L2188" i="18"/>
  <c r="L1416" i="18"/>
  <c r="L3014" i="18"/>
  <c r="L3615" i="18"/>
  <c r="L623" i="18"/>
  <c r="L5756" i="18"/>
  <c r="K131" i="17"/>
  <c r="L5706" i="18"/>
  <c r="L5727" i="18"/>
  <c r="J147" i="13"/>
  <c r="L2985" i="18"/>
  <c r="L77" i="18"/>
  <c r="L260" i="18"/>
  <c r="L2527" i="18"/>
  <c r="L4390" i="18"/>
  <c r="L4846" i="18"/>
  <c r="L2637" i="18"/>
  <c r="L4683" i="18"/>
  <c r="L5098" i="18"/>
  <c r="L244" i="18"/>
  <c r="K231" i="17"/>
  <c r="L3468" i="18"/>
  <c r="L5174" i="18"/>
  <c r="L3493" i="18"/>
  <c r="L95" i="18"/>
  <c r="L4316" i="18"/>
  <c r="L3522" i="18"/>
  <c r="L3992" i="18"/>
  <c r="K318" i="17"/>
  <c r="L4943" i="18"/>
  <c r="L5939" i="18"/>
  <c r="L41" i="18"/>
  <c r="K268" i="17"/>
  <c r="L4883" i="18"/>
  <c r="K617" i="17"/>
  <c r="L1524" i="18"/>
  <c r="L751" i="18"/>
  <c r="K217" i="17"/>
  <c r="L5495" i="18"/>
  <c r="L1419" i="18"/>
  <c r="L5336" i="18"/>
  <c r="L2378" i="18"/>
  <c r="L5593" i="18"/>
  <c r="L3590" i="18"/>
  <c r="L407" i="18"/>
  <c r="L5134" i="18"/>
  <c r="K47" i="17"/>
  <c r="L3476" i="18"/>
  <c r="L4869" i="18"/>
  <c r="L6055" i="18"/>
  <c r="L2890" i="18"/>
  <c r="L2587" i="18"/>
  <c r="L1448" i="18"/>
  <c r="L4135" i="18"/>
  <c r="L5157" i="18"/>
  <c r="L925" i="18"/>
  <c r="L3668" i="18"/>
  <c r="L3087" i="18"/>
  <c r="K400" i="17"/>
  <c r="L1239" i="18"/>
  <c r="L5878" i="18"/>
  <c r="L450" i="18"/>
  <c r="L5400" i="18"/>
  <c r="L4286" i="18"/>
  <c r="K232" i="17"/>
  <c r="L5393" i="18"/>
  <c r="L3900" i="18"/>
  <c r="L4501" i="18"/>
  <c r="L3532" i="18"/>
  <c r="L431" i="18"/>
  <c r="L555" i="18"/>
  <c r="L5787" i="18"/>
  <c r="L1729" i="18"/>
  <c r="L4209" i="18"/>
  <c r="K603" i="17"/>
  <c r="K17" i="17"/>
  <c r="L4460" i="18"/>
  <c r="K728" i="17"/>
  <c r="L2797" i="18"/>
  <c r="L2030" i="18"/>
  <c r="L1351" i="18"/>
  <c r="L5018" i="18"/>
  <c r="L4414" i="18"/>
  <c r="L1682" i="18"/>
  <c r="L5033" i="18"/>
  <c r="K575" i="17"/>
  <c r="L4872" i="18"/>
  <c r="L3097" i="18"/>
  <c r="L4874" i="18"/>
  <c r="L5223" i="18"/>
  <c r="L3358" i="18"/>
  <c r="L5348" i="18"/>
  <c r="L1764" i="18"/>
  <c r="L1885" i="18"/>
  <c r="L2904" i="18"/>
  <c r="L2041" i="18"/>
  <c r="L2981" i="18"/>
  <c r="K204" i="17"/>
  <c r="L4824" i="18"/>
  <c r="L5659" i="18"/>
  <c r="L6010" i="18"/>
  <c r="L1958" i="18"/>
  <c r="L764" i="18"/>
  <c r="L5906" i="18"/>
  <c r="L1697" i="18"/>
  <c r="L477" i="18"/>
  <c r="L1237" i="18"/>
  <c r="L4237" i="18"/>
  <c r="L40" i="18"/>
  <c r="L4845" i="18"/>
  <c r="L3225" i="18"/>
  <c r="L3513" i="18"/>
  <c r="L5451" i="18"/>
  <c r="L1547" i="18"/>
  <c r="L2233" i="18"/>
  <c r="L2609" i="18"/>
  <c r="L1238" i="18"/>
  <c r="L2668" i="18"/>
  <c r="K711" i="17"/>
  <c r="L1215" i="18"/>
  <c r="L1819" i="18"/>
  <c r="L1041" i="18"/>
  <c r="L922" i="18"/>
  <c r="L5272" i="18"/>
  <c r="L2687" i="18"/>
  <c r="L859" i="18"/>
  <c r="L3937" i="18"/>
  <c r="L1703" i="18"/>
  <c r="L3271" i="18"/>
  <c r="K264" i="17"/>
  <c r="L5213" i="18"/>
  <c r="L5858" i="18"/>
  <c r="L3947" i="18"/>
  <c r="L3627" i="18"/>
  <c r="L5262" i="18"/>
  <c r="L2979" i="18"/>
  <c r="L2334" i="18"/>
  <c r="K99" i="17"/>
  <c r="L3768" i="18"/>
  <c r="L1020" i="18"/>
  <c r="L4627" i="18"/>
  <c r="L3450" i="18"/>
  <c r="L775" i="18"/>
  <c r="L4369" i="18"/>
  <c r="L957" i="18"/>
  <c r="L3387" i="18"/>
  <c r="L51" i="18"/>
  <c r="L2382" i="18"/>
  <c r="L6023" i="18"/>
  <c r="L1795" i="18"/>
  <c r="L2069" i="18"/>
  <c r="L2889" i="18"/>
  <c r="L5556" i="18"/>
  <c r="L661" i="18"/>
  <c r="L3166" i="18"/>
  <c r="L4854" i="18"/>
  <c r="L4520" i="18"/>
  <c r="L2886" i="18"/>
  <c r="L3208" i="18"/>
  <c r="L5420" i="18"/>
  <c r="L2729" i="18"/>
  <c r="L1385" i="18"/>
  <c r="L1707" i="18"/>
  <c r="L3193" i="18"/>
  <c r="L5984" i="18"/>
  <c r="L2675" i="18"/>
  <c r="L2320" i="18"/>
  <c r="L4554" i="18"/>
  <c r="L4654" i="18"/>
  <c r="L813" i="18"/>
  <c r="L238" i="18"/>
  <c r="K664" i="17"/>
  <c r="L4027" i="18"/>
  <c r="L481" i="18"/>
  <c r="L1316" i="18"/>
  <c r="L4519" i="18"/>
  <c r="L4865" i="18"/>
  <c r="L5497" i="18"/>
  <c r="L1881" i="18"/>
  <c r="L96" i="18"/>
  <c r="L1408" i="18"/>
  <c r="L3605" i="18"/>
  <c r="L5001" i="18"/>
  <c r="L3288" i="18"/>
  <c r="L3263" i="18"/>
  <c r="L2784" i="18"/>
  <c r="L2074" i="18"/>
  <c r="L3219" i="18"/>
  <c r="L2075" i="18"/>
  <c r="J6" i="13"/>
  <c r="L1003" i="18"/>
  <c r="L3874" i="18"/>
  <c r="L1253" i="18"/>
  <c r="K471" i="17"/>
  <c r="L3449" i="18"/>
  <c r="K478" i="17"/>
  <c r="L1705" i="18"/>
  <c r="K611" i="17"/>
  <c r="L5698" i="18"/>
  <c r="L4703" i="18"/>
  <c r="L3306" i="18"/>
  <c r="L3026" i="18"/>
  <c r="L1318" i="18"/>
  <c r="L2812" i="18"/>
  <c r="L4245" i="18"/>
  <c r="L2611" i="18"/>
  <c r="L462" i="18"/>
  <c r="L457" i="18"/>
  <c r="L572" i="18"/>
  <c r="L4949" i="18"/>
  <c r="K653" i="17"/>
  <c r="L2463" i="18"/>
  <c r="L4888" i="18"/>
  <c r="L43" i="18"/>
  <c r="L4920" i="18"/>
  <c r="L5812" i="18"/>
  <c r="L3114" i="18"/>
  <c r="L4081" i="18"/>
  <c r="L5832" i="18"/>
  <c r="L2178" i="18"/>
  <c r="L2837" i="18"/>
  <c r="K480" i="17"/>
  <c r="L2120" i="18"/>
  <c r="L289" i="18"/>
  <c r="L3970" i="18"/>
  <c r="L4904" i="18"/>
  <c r="L3091" i="18"/>
  <c r="L1540" i="18"/>
  <c r="L3330" i="18"/>
  <c r="L4583" i="18"/>
  <c r="L307" i="18"/>
  <c r="L4150" i="18"/>
  <c r="L3407" i="18"/>
  <c r="K533" i="17"/>
  <c r="L864" i="18"/>
  <c r="L823" i="18"/>
  <c r="K368" i="17"/>
  <c r="L1653" i="18"/>
  <c r="L269" i="18"/>
  <c r="L4772" i="18"/>
  <c r="L440" i="18"/>
  <c r="L5816" i="18"/>
  <c r="L4857" i="18"/>
  <c r="L173" i="18"/>
  <c r="L3835" i="18"/>
  <c r="K109" i="17"/>
  <c r="L2690" i="18"/>
  <c r="L3925" i="18"/>
  <c r="L4937" i="18"/>
  <c r="L3495" i="18"/>
  <c r="L4862" i="18"/>
  <c r="L6024" i="18"/>
  <c r="L4960" i="18"/>
  <c r="L3882" i="18"/>
  <c r="L2572" i="18"/>
  <c r="L2727" i="18"/>
  <c r="K612" i="17"/>
  <c r="L708" i="18"/>
  <c r="L2596" i="18"/>
  <c r="K719" i="17"/>
  <c r="L2817" i="18"/>
  <c r="L2061" i="18"/>
  <c r="L2466" i="18"/>
  <c r="L3184" i="18"/>
  <c r="L1874" i="18"/>
  <c r="L5790" i="18"/>
  <c r="L3485" i="18"/>
  <c r="L3859" i="18"/>
  <c r="L5950" i="18"/>
  <c r="L1098" i="18"/>
  <c r="K107" i="17"/>
  <c r="L6058" i="18"/>
  <c r="L2343" i="18"/>
  <c r="L3945" i="18"/>
  <c r="L2416" i="18"/>
  <c r="K599" i="17"/>
  <c r="L2385" i="18"/>
  <c r="L5975" i="18"/>
  <c r="L4758" i="18"/>
  <c r="L770" i="18"/>
  <c r="L183" i="18"/>
  <c r="L2774" i="18"/>
  <c r="L2425" i="18"/>
  <c r="L3481" i="18"/>
  <c r="L977" i="18"/>
  <c r="K199" i="17"/>
  <c r="L696" i="18"/>
  <c r="L3027" i="18"/>
  <c r="L3536" i="18"/>
  <c r="L49" i="18"/>
  <c r="L2813" i="18"/>
  <c r="L4137" i="18"/>
  <c r="L667" i="18"/>
  <c r="L3811" i="18"/>
  <c r="L863" i="18"/>
  <c r="L1275" i="18"/>
  <c r="L142" i="18"/>
  <c r="L1102" i="18"/>
  <c r="K317" i="17"/>
  <c r="L3865" i="18"/>
  <c r="L801" i="18"/>
  <c r="L5322" i="18"/>
  <c r="L3216" i="18"/>
  <c r="L1113" i="18"/>
  <c r="L4896" i="18"/>
  <c r="L5391" i="18"/>
  <c r="L4131" i="18"/>
  <c r="L3426" i="18"/>
  <c r="L327" i="18"/>
  <c r="L3558" i="18"/>
  <c r="L2623" i="18"/>
  <c r="L3780" i="18"/>
  <c r="L357" i="18"/>
  <c r="L5275" i="18"/>
  <c r="L5808" i="18"/>
  <c r="L5775" i="18"/>
  <c r="L811" i="18"/>
  <c r="K684" i="17"/>
  <c r="L3795" i="18"/>
  <c r="K180" i="17"/>
  <c r="L1149" i="18"/>
  <c r="K554" i="17"/>
  <c r="J167" i="13"/>
  <c r="L1108" i="18"/>
  <c r="L6063" i="18"/>
  <c r="L4201" i="18"/>
  <c r="L1199" i="18"/>
  <c r="L109" i="18"/>
  <c r="L126" i="18"/>
  <c r="L5075" i="18"/>
  <c r="L4022" i="18"/>
  <c r="L5419" i="18"/>
  <c r="L2601" i="18"/>
  <c r="L1891" i="18"/>
  <c r="L1940" i="18"/>
  <c r="L2219" i="18"/>
  <c r="L237" i="18"/>
  <c r="L3378" i="18"/>
  <c r="L5702" i="18"/>
  <c r="L396" i="18"/>
  <c r="K485" i="17"/>
  <c r="L3220" i="18"/>
  <c r="L975" i="18"/>
  <c r="K37" i="17"/>
  <c r="L873" i="18"/>
  <c r="K135" i="17"/>
  <c r="L5555" i="18"/>
  <c r="L2359" i="18"/>
  <c r="L3663" i="18"/>
  <c r="K725" i="17"/>
  <c r="L1760" i="18"/>
  <c r="L3734" i="18"/>
  <c r="L5108" i="18"/>
  <c r="L159" i="18"/>
  <c r="L294" i="18"/>
  <c r="L2992" i="18"/>
  <c r="K13" i="17"/>
  <c r="L1923" i="18"/>
  <c r="L691" i="18"/>
  <c r="L403" i="18"/>
  <c r="L1040" i="18"/>
  <c r="L850" i="18"/>
  <c r="L482" i="18"/>
  <c r="L1004" i="18"/>
  <c r="K11" i="17"/>
  <c r="L4397" i="18"/>
  <c r="L4690" i="18"/>
  <c r="L3395" i="18"/>
  <c r="L392" i="18"/>
  <c r="L1666" i="18"/>
  <c r="L2085" i="18"/>
  <c r="L5294" i="18"/>
  <c r="L5602" i="18"/>
  <c r="L2936" i="18"/>
  <c r="L4146" i="18"/>
  <c r="L5460" i="18"/>
  <c r="L2395" i="18"/>
  <c r="L3689" i="18"/>
  <c r="L19" i="18"/>
  <c r="K290" i="17"/>
  <c r="K281" i="17"/>
  <c r="L1022" i="18"/>
  <c r="J77" i="13"/>
  <c r="L4751" i="18"/>
  <c r="L3498" i="18"/>
  <c r="L663" i="18"/>
  <c r="L1213" i="18"/>
  <c r="L5255" i="18"/>
  <c r="L5679" i="18"/>
  <c r="L2399" i="18"/>
  <c r="L3636" i="18"/>
  <c r="L1383" i="18"/>
  <c r="L5627" i="18"/>
  <c r="L395" i="18"/>
  <c r="L852" i="18"/>
  <c r="L1115" i="18"/>
  <c r="K416" i="17"/>
  <c r="L909" i="18"/>
  <c r="L5110" i="18"/>
  <c r="L5305" i="18"/>
  <c r="L2132" i="18"/>
  <c r="L3521" i="18"/>
  <c r="K305" i="17"/>
  <c r="L589" i="18"/>
  <c r="L1590" i="18"/>
  <c r="L2016" i="18"/>
  <c r="L5699" i="18"/>
  <c r="L3655" i="18"/>
  <c r="L3786" i="18"/>
  <c r="L1816" i="18"/>
  <c r="L4357" i="18"/>
  <c r="L3296" i="18"/>
  <c r="L3345" i="18"/>
  <c r="L702" i="18"/>
  <c r="L3238" i="18"/>
  <c r="L5427" i="18"/>
  <c r="L2667" i="18"/>
  <c r="L5433" i="18"/>
  <c r="L352" i="18"/>
  <c r="L1216" i="18"/>
  <c r="L3078" i="18"/>
  <c r="L4033" i="18"/>
  <c r="L1712" i="18"/>
  <c r="L455" i="18"/>
  <c r="L3432" i="18"/>
  <c r="L3798" i="18"/>
  <c r="K370" i="17"/>
  <c r="L2224" i="18"/>
  <c r="L5226" i="18"/>
  <c r="L3801" i="18"/>
  <c r="L2868" i="18"/>
  <c r="L3393" i="18"/>
  <c r="L4495" i="18"/>
  <c r="L3651" i="18"/>
  <c r="L4685" i="18"/>
  <c r="L3174" i="18"/>
  <c r="L1568" i="18"/>
  <c r="L3228" i="18"/>
  <c r="L2707" i="18"/>
  <c r="L919" i="18"/>
  <c r="L5212" i="18"/>
  <c r="L5836" i="18"/>
  <c r="L2415" i="18"/>
  <c r="L1864" i="18"/>
  <c r="L492" i="18"/>
  <c r="K492" i="17"/>
  <c r="L3856" i="18"/>
  <c r="L870" i="18"/>
  <c r="L1541" i="18"/>
  <c r="L3848" i="18"/>
  <c r="K74" i="17"/>
  <c r="K375" i="17"/>
  <c r="L384" i="18"/>
  <c r="L5673" i="18"/>
  <c r="K714" i="17"/>
  <c r="L2671" i="18"/>
  <c r="L3604" i="18"/>
  <c r="L4014" i="18"/>
  <c r="L475" i="18"/>
  <c r="L5120" i="18"/>
  <c r="L4911" i="18"/>
  <c r="L2803" i="18"/>
  <c r="K679" i="17"/>
  <c r="L2982" i="18"/>
  <c r="L5782" i="18"/>
  <c r="K81" i="17"/>
  <c r="K334" i="17"/>
  <c r="L4288" i="18"/>
  <c r="L1431" i="18"/>
  <c r="L2872" i="18"/>
  <c r="L343" i="18"/>
  <c r="L4890" i="18"/>
  <c r="L3319" i="18"/>
  <c r="L1667" i="18"/>
  <c r="L3703" i="18"/>
  <c r="L580" i="18"/>
  <c r="L3292" i="18"/>
  <c r="L5908" i="18"/>
  <c r="L6034" i="18"/>
  <c r="L5047" i="18"/>
  <c r="L531" i="18"/>
  <c r="L364" i="18"/>
  <c r="L5253" i="18"/>
  <c r="L6061" i="18"/>
  <c r="L2704" i="18"/>
  <c r="L1093" i="18"/>
  <c r="K571" i="17"/>
  <c r="L1369" i="18"/>
  <c r="L2192" i="18"/>
  <c r="L1948" i="18"/>
  <c r="L978" i="18"/>
  <c r="L2368" i="18"/>
  <c r="L649" i="18"/>
  <c r="L1266" i="18"/>
  <c r="L946" i="18"/>
  <c r="L1418" i="18"/>
  <c r="L1459" i="18"/>
  <c r="L3506" i="18"/>
  <c r="K556" i="17"/>
  <c r="L5680" i="18"/>
  <c r="L322" i="18"/>
  <c r="L4959" i="18"/>
  <c r="L3102" i="18"/>
  <c r="L1554" i="18"/>
  <c r="L2" i="18"/>
  <c r="L2712" i="18"/>
  <c r="L1361" i="18"/>
  <c r="L4574" i="18"/>
  <c r="J49" i="13"/>
  <c r="K620" i="17"/>
  <c r="L3535" i="18"/>
  <c r="L4470" i="18"/>
  <c r="L5059" i="18"/>
  <c r="L1417" i="18"/>
  <c r="L1430" i="18"/>
  <c r="L5896" i="18"/>
  <c r="L4345" i="18"/>
  <c r="L3418" i="18"/>
  <c r="L2772" i="18"/>
  <c r="L202" i="18"/>
  <c r="L4158" i="18"/>
  <c r="L1267" i="18"/>
  <c r="L2440" i="18"/>
  <c r="L1382" i="18"/>
  <c r="L112" i="18"/>
  <c r="L4878" i="18"/>
  <c r="L100" i="18"/>
  <c r="L6012" i="18"/>
  <c r="L4240" i="18"/>
  <c r="L2513" i="18"/>
  <c r="L3013" i="18"/>
  <c r="L2589" i="18"/>
  <c r="K238" i="17"/>
  <c r="L5088" i="18"/>
  <c r="L1357" i="18"/>
  <c r="K398" i="17"/>
  <c r="L2811" i="18"/>
  <c r="L2017" i="18"/>
  <c r="L2355" i="18"/>
  <c r="L1852" i="18"/>
  <c r="L5386" i="18"/>
  <c r="L1872" i="18"/>
  <c r="L2937" i="18"/>
  <c r="K253" i="17"/>
  <c r="L3363" i="18"/>
  <c r="L208" i="18"/>
  <c r="L5430" i="18"/>
  <c r="L167" i="18"/>
  <c r="K694" i="17"/>
  <c r="L2169" i="18"/>
  <c r="L2183" i="18"/>
  <c r="L3851" i="18"/>
  <c r="L1784" i="18"/>
  <c r="K555" i="17"/>
  <c r="L2285" i="18"/>
  <c r="L4085" i="18"/>
  <c r="L4186" i="18"/>
  <c r="L3082" i="18"/>
  <c r="K470" i="17"/>
  <c r="L2392" i="18"/>
  <c r="L2331" i="18"/>
  <c r="K502" i="17"/>
  <c r="K122" i="17"/>
  <c r="L687" i="18"/>
  <c r="L3072" i="18"/>
  <c r="L4648" i="18"/>
  <c r="L1549" i="18"/>
  <c r="L4325" i="18"/>
  <c r="L5917" i="18"/>
  <c r="L3457" i="18"/>
  <c r="L5009" i="18"/>
  <c r="L3140" i="18"/>
  <c r="L3048" i="18"/>
  <c r="K209" i="17"/>
  <c r="L2295" i="18"/>
  <c r="L1340" i="18"/>
  <c r="L519" i="18"/>
  <c r="L3302" i="18"/>
  <c r="L5873" i="18"/>
  <c r="L612" i="18"/>
  <c r="L1120" i="18"/>
  <c r="L4208" i="18"/>
  <c r="L4396" i="18"/>
  <c r="L5900" i="18"/>
  <c r="L2871" i="18"/>
  <c r="L366" i="18"/>
  <c r="L4381" i="18"/>
  <c r="L4773" i="18"/>
  <c r="L2701" i="18"/>
  <c r="L5696" i="18"/>
  <c r="L2897" i="18"/>
  <c r="L4651" i="18"/>
  <c r="L4570" i="18"/>
  <c r="L2899" i="18"/>
  <c r="L2919" i="18"/>
  <c r="L5488" i="18"/>
  <c r="J76" i="13"/>
  <c r="L2447" i="18"/>
  <c r="L5692" i="18"/>
  <c r="L4354" i="18"/>
  <c r="L2802" i="18"/>
  <c r="L3918" i="18"/>
  <c r="L1327" i="18"/>
  <c r="L5079" i="18"/>
  <c r="J98" i="13"/>
  <c r="L741" i="18"/>
  <c r="L3065" i="18"/>
  <c r="L4232" i="18"/>
  <c r="L783" i="18"/>
  <c r="L4062" i="18"/>
  <c r="L155" i="18"/>
  <c r="L4342" i="18"/>
  <c r="L4617" i="18"/>
  <c r="L4125" i="18"/>
  <c r="L2575" i="18"/>
  <c r="L3294" i="18"/>
  <c r="L3505" i="18"/>
  <c r="L557" i="18"/>
  <c r="L3877" i="18"/>
  <c r="J93" i="13"/>
  <c r="L4946" i="18"/>
  <c r="L1871" i="18"/>
  <c r="L4127" i="18"/>
  <c r="L1869" i="18"/>
  <c r="L5317" i="18"/>
  <c r="L6042" i="18"/>
  <c r="L3876" i="18"/>
  <c r="K338" i="17"/>
  <c r="K221" i="17"/>
  <c r="K187" i="17"/>
  <c r="L2894" i="18"/>
  <c r="L970" i="18"/>
  <c r="L3036" i="18"/>
  <c r="K145" i="17"/>
  <c r="L1642" i="18"/>
  <c r="L3218" i="18"/>
  <c r="L2008" i="18"/>
  <c r="L1658" i="18"/>
  <c r="K93" i="17"/>
  <c r="L809" i="18"/>
  <c r="L5032" i="18"/>
  <c r="L1075" i="18"/>
  <c r="L3603" i="18"/>
  <c r="L4284" i="18"/>
  <c r="L709" i="18"/>
  <c r="L2938" i="18"/>
  <c r="L3953" i="18"/>
  <c r="L755" i="18"/>
  <c r="L1427" i="18"/>
  <c r="L2495" i="18"/>
  <c r="L3466" i="18"/>
  <c r="L5578" i="18"/>
  <c r="L4321" i="18"/>
  <c r="L1957" i="18"/>
  <c r="L1220" i="18"/>
  <c r="L3917" i="18"/>
  <c r="L5422" i="18"/>
  <c r="L2234" i="18"/>
  <c r="L5688" i="18"/>
  <c r="L3175" i="18"/>
  <c r="L5954" i="18"/>
  <c r="L4991" i="18"/>
  <c r="L5879" i="18"/>
  <c r="L5803" i="18"/>
  <c r="L769" i="18"/>
  <c r="K336" i="17"/>
  <c r="L939" i="18"/>
  <c r="L1825" i="18"/>
  <c r="K465" i="17"/>
  <c r="L742" i="18"/>
  <c r="L68" i="18"/>
  <c r="L1372" i="18"/>
  <c r="K66" i="17"/>
  <c r="J148" i="13"/>
  <c r="L1012" i="18"/>
  <c r="L1634" i="18"/>
  <c r="K39" i="17"/>
  <c r="L4065" i="18"/>
  <c r="L5891" i="18"/>
  <c r="K573" i="17"/>
  <c r="L2349" i="18"/>
  <c r="L4779" i="18"/>
  <c r="K431" i="17"/>
  <c r="L4322" i="18"/>
  <c r="K42" i="17"/>
  <c r="L2083" i="18"/>
  <c r="L5967" i="18"/>
  <c r="L3727" i="18"/>
  <c r="L187" i="18"/>
  <c r="K349" i="17"/>
  <c r="L3194" i="18"/>
  <c r="L3860" i="18"/>
  <c r="L3979" i="18"/>
  <c r="L1283" i="18"/>
  <c r="L4978" i="18"/>
  <c r="L5829" i="18"/>
  <c r="L5484" i="18"/>
  <c r="L5929" i="18"/>
  <c r="K385" i="17"/>
  <c r="L5551" i="18"/>
  <c r="L4043" i="18"/>
  <c r="L2584" i="18"/>
  <c r="L3596" i="18"/>
  <c r="L3104" i="18"/>
  <c r="L3879" i="18"/>
  <c r="L4425" i="18"/>
  <c r="L3654" i="18"/>
  <c r="L2490" i="18"/>
  <c r="L2692" i="18"/>
  <c r="K695" i="17"/>
  <c r="L4727" i="18"/>
  <c r="L3368" i="18"/>
  <c r="L5238" i="18"/>
  <c r="L740" i="18"/>
  <c r="K691" i="17"/>
  <c r="L2351" i="18"/>
  <c r="L563" i="18"/>
  <c r="L2612" i="18"/>
  <c r="L6027" i="18"/>
  <c r="L4122" i="18"/>
  <c r="L4537" i="18"/>
  <c r="K448" i="17"/>
  <c r="L3427" i="18"/>
  <c r="L5650" i="18"/>
  <c r="J61" i="13"/>
  <c r="L4388" i="18"/>
  <c r="L1569" i="18"/>
  <c r="L309" i="18"/>
  <c r="L2287" i="18"/>
  <c r="L1390" i="18"/>
  <c r="L2491" i="18"/>
  <c r="L2725" i="18"/>
  <c r="L1557" i="18"/>
  <c r="L1801" i="18"/>
  <c r="L3356" i="18"/>
  <c r="L818" i="18"/>
  <c r="L3861" i="18"/>
  <c r="L3507" i="18"/>
  <c r="L5985" i="18"/>
  <c r="L4061" i="18"/>
  <c r="L211" i="18"/>
  <c r="L4248" i="18"/>
  <c r="L4682" i="18"/>
  <c r="L6053" i="18"/>
  <c r="J124" i="13"/>
  <c r="L5857" i="18"/>
  <c r="L3957" i="18"/>
  <c r="L3972" i="18"/>
  <c r="K302" i="17"/>
  <c r="L5952" i="18"/>
  <c r="L1077" i="18"/>
  <c r="L3318" i="18"/>
  <c r="L3516" i="18"/>
  <c r="L3823" i="18"/>
  <c r="L3864" i="18"/>
  <c r="L485" i="18"/>
  <c r="L917" i="18"/>
  <c r="L4215" i="18"/>
  <c r="K439" i="17"/>
  <c r="L5860" i="18"/>
  <c r="L1905" i="18"/>
  <c r="L1906" i="18"/>
  <c r="L2835" i="18"/>
  <c r="L5261" i="18"/>
  <c r="L5769" i="18"/>
  <c r="L3737" i="18"/>
  <c r="L3046" i="18"/>
  <c r="L1844" i="18"/>
  <c r="L2318" i="18"/>
  <c r="L1345" i="18"/>
  <c r="L5947" i="18"/>
  <c r="L4548" i="18"/>
  <c r="L5550" i="18"/>
  <c r="L3077" i="18"/>
  <c r="K319" i="17"/>
  <c r="L3584" i="18"/>
  <c r="L2348" i="18"/>
  <c r="L367" i="18"/>
  <c r="K697" i="17"/>
  <c r="L3767" i="18"/>
  <c r="K353" i="17"/>
  <c r="L295" i="18"/>
  <c r="L1926" i="18"/>
  <c r="L5859" i="18"/>
  <c r="L4806" i="18"/>
  <c r="L4969" i="18"/>
  <c r="L1477" i="18"/>
  <c r="L821" i="18"/>
  <c r="L3658" i="18"/>
  <c r="L1205" i="18"/>
  <c r="L2689" i="18"/>
  <c r="L5290" i="18"/>
  <c r="L5685" i="18"/>
  <c r="L4882" i="18"/>
  <c r="L3715" i="18"/>
  <c r="L3213" i="18"/>
  <c r="L5642" i="18"/>
  <c r="L2997" i="18"/>
  <c r="L4834" i="18"/>
  <c r="L3718" i="18"/>
  <c r="L4778" i="18"/>
  <c r="K644" i="17"/>
  <c r="L1054" i="18"/>
  <c r="K64" i="17"/>
  <c r="L2869" i="18"/>
  <c r="K139" i="17"/>
  <c r="L365" i="18"/>
  <c r="L4777" i="18"/>
  <c r="L2338" i="18"/>
  <c r="L3644" i="18"/>
  <c r="L5383" i="18"/>
  <c r="L2268" i="18"/>
  <c r="L5222" i="18"/>
  <c r="L2978" i="18"/>
  <c r="L4655" i="18"/>
  <c r="L4797" i="18"/>
  <c r="L2731" i="18"/>
  <c r="L2879" i="18"/>
  <c r="L1883" i="18"/>
  <c r="L2400" i="18"/>
  <c r="L360" i="18"/>
  <c r="L4436" i="18"/>
  <c r="L1753" i="18"/>
  <c r="L4692" i="18"/>
  <c r="L1167" i="18"/>
  <c r="L398" i="18"/>
  <c r="L1774" i="18"/>
  <c r="L4235" i="18"/>
  <c r="L1920" i="18"/>
  <c r="L5359" i="18"/>
  <c r="K251" i="17"/>
  <c r="L4517" i="18"/>
  <c r="L5757" i="18"/>
  <c r="L3701" i="18"/>
  <c r="L2574" i="18"/>
  <c r="L1710" i="18"/>
  <c r="L5170" i="18"/>
  <c r="L5085" i="18"/>
  <c r="L5072" i="18"/>
  <c r="L861" i="18"/>
  <c r="L285" i="18"/>
  <c r="L4781" i="18"/>
  <c r="L1680" i="18"/>
  <c r="L3456" i="18"/>
  <c r="L5537" i="18"/>
  <c r="L3425" i="18"/>
  <c r="L1858" i="18"/>
  <c r="K591" i="17"/>
  <c r="L5283" i="18"/>
  <c r="L4356" i="18"/>
  <c r="L2465" i="18"/>
  <c r="L3399" i="18"/>
  <c r="L5022" i="18"/>
  <c r="L4105" i="18"/>
  <c r="L584" i="18"/>
  <c r="K651" i="17"/>
  <c r="L1479" i="18"/>
  <c r="L6051" i="18"/>
  <c r="L5902" i="18"/>
  <c r="L1005" i="18"/>
  <c r="L5755" i="18"/>
  <c r="L4820" i="18"/>
  <c r="L837" i="18"/>
  <c r="L2010" i="18"/>
  <c r="K419" i="17"/>
  <c r="L2108" i="18"/>
  <c r="L3926" i="18"/>
  <c r="L2934" i="18"/>
  <c r="L1652" i="18"/>
  <c r="L3098" i="18"/>
  <c r="L2478" i="18"/>
  <c r="K178" i="17"/>
  <c r="L5323" i="18"/>
  <c r="L1521" i="18"/>
  <c r="L3901" i="18"/>
  <c r="L3001" i="18"/>
  <c r="L3417" i="18"/>
  <c r="L2410" i="18"/>
  <c r="L1147" i="18"/>
  <c r="L5998" i="18"/>
  <c r="L230" i="18"/>
  <c r="K312" i="17"/>
  <c r="L4801" i="18"/>
  <c r="L4759" i="18"/>
  <c r="L5093" i="18"/>
  <c r="L3121" i="18"/>
  <c r="L3572" i="18"/>
  <c r="L3113" i="18"/>
  <c r="L4263" i="18"/>
  <c r="L5856" i="18"/>
  <c r="L2049" i="18"/>
  <c r="L5225" i="18"/>
  <c r="L5478" i="18"/>
  <c r="L1895" i="18"/>
  <c r="L5415" i="18"/>
  <c r="K706" i="17"/>
  <c r="L4025" i="18"/>
  <c r="L1586" i="18"/>
  <c r="L4822" i="18"/>
  <c r="L1256" i="18"/>
  <c r="L4301" i="18"/>
  <c r="J172" i="13"/>
  <c r="L962" i="18"/>
  <c r="K142" i="17"/>
  <c r="L282" i="18"/>
  <c r="L1787" i="18"/>
  <c r="L3134" i="18"/>
  <c r="L817" i="18"/>
  <c r="L3609" i="18"/>
  <c r="L6025" i="18"/>
  <c r="L634" i="18"/>
  <c r="L4153" i="18"/>
  <c r="L4279" i="18"/>
  <c r="L3913" i="18"/>
  <c r="L1779" i="18"/>
  <c r="L5048" i="18"/>
  <c r="K404" i="17"/>
  <c r="L5913" i="18"/>
  <c r="L5877" i="18"/>
  <c r="L4015" i="18"/>
  <c r="L5281" i="18"/>
  <c r="L1917" i="18"/>
  <c r="L2845" i="18"/>
  <c r="L1268" i="18"/>
  <c r="L1043" i="18"/>
  <c r="L5442" i="18"/>
  <c r="L1182" i="18"/>
  <c r="L2426" i="18"/>
  <c r="K157" i="17"/>
  <c r="L1186" i="18"/>
  <c r="L4336" i="18"/>
  <c r="L4775" i="18"/>
  <c r="L4652" i="18"/>
  <c r="L5852" i="18"/>
  <c r="L3039" i="18"/>
  <c r="K124" i="17"/>
  <c r="L2569" i="18"/>
  <c r="L130" i="18"/>
  <c r="L1428" i="18"/>
  <c r="L447" i="18"/>
  <c r="L2175" i="18"/>
  <c r="L2270" i="18"/>
  <c r="L5893" i="18"/>
  <c r="L2115" i="18"/>
  <c r="L4091" i="18"/>
  <c r="L3569" i="18"/>
  <c r="J177" i="13"/>
  <c r="L1092" i="18"/>
  <c r="L4861" i="18"/>
  <c r="L1840" i="18"/>
  <c r="L1100" i="18"/>
  <c r="L2993" i="18"/>
  <c r="L517" i="18"/>
  <c r="L5851" i="18"/>
  <c r="L2599" i="18"/>
  <c r="L5214" i="18"/>
  <c r="L2170" i="18"/>
  <c r="L544" i="18"/>
  <c r="L767" i="18"/>
  <c r="L3752" i="18"/>
  <c r="L4371" i="18"/>
  <c r="L1455" i="18"/>
  <c r="L1491" i="18"/>
  <c r="L4639" i="18"/>
  <c r="L2980" i="18"/>
  <c r="L2145" i="18"/>
  <c r="L5100" i="18"/>
  <c r="L2507" i="18"/>
  <c r="J137" i="13"/>
  <c r="L1303" i="18"/>
  <c r="L189" i="18"/>
  <c r="K600" i="17"/>
  <c r="L1644" i="18"/>
  <c r="L2895" i="18"/>
  <c r="L835" i="18"/>
  <c r="L1276" i="18"/>
  <c r="L1292" i="18"/>
  <c r="L2373" i="18"/>
  <c r="L1570" i="18"/>
  <c r="L3212" i="18"/>
  <c r="L5246" i="18"/>
  <c r="J32" i="13"/>
  <c r="L3778" i="18"/>
  <c r="L3284" i="18"/>
  <c r="J96" i="13"/>
  <c r="L4714" i="18"/>
  <c r="L4815" i="18"/>
  <c r="L2792" i="18"/>
  <c r="L1833" i="18"/>
  <c r="L5734" i="18"/>
  <c r="L5888" i="18"/>
  <c r="L2763" i="18"/>
  <c r="L5035" i="18"/>
  <c r="L672" i="18"/>
  <c r="L5534" i="18"/>
  <c r="L2408" i="18"/>
  <c r="L502" i="18"/>
  <c r="L4512" i="18"/>
  <c r="L1074" i="18"/>
  <c r="L2144" i="18"/>
  <c r="L1701" i="18"/>
  <c r="L354" i="18"/>
  <c r="L4752" i="18"/>
  <c r="L1793" i="18"/>
  <c r="L135" i="18"/>
  <c r="L1195" i="18"/>
  <c r="L3905" i="18"/>
  <c r="L1407" i="18"/>
  <c r="L2783" i="18"/>
  <c r="K446" i="17"/>
  <c r="L1996" i="18"/>
  <c r="L1952" i="18"/>
  <c r="L3275" i="18"/>
  <c r="L3433" i="18"/>
  <c r="L2563" i="18"/>
  <c r="L1304" i="18"/>
  <c r="L1900" i="18"/>
  <c r="L5943" i="18"/>
  <c r="K576" i="17"/>
  <c r="L4825" i="18"/>
  <c r="L2639" i="18"/>
  <c r="L1943" i="18"/>
  <c r="L934" i="18"/>
  <c r="L3341" i="18"/>
  <c r="L2053" i="18"/>
  <c r="J62" i="13"/>
  <c r="L174" i="18"/>
  <c r="L1853" i="18"/>
  <c r="L1657" i="18"/>
  <c r="L203" i="18"/>
  <c r="L2593" i="18"/>
  <c r="K328" i="17"/>
  <c r="L624" i="18"/>
  <c r="L2696" i="18"/>
  <c r="L4382" i="18"/>
  <c r="L5981" i="18"/>
  <c r="J45" i="13"/>
  <c r="L673" i="18"/>
  <c r="L1984" i="18"/>
  <c r="L1531" i="18"/>
  <c r="L1638" i="18"/>
  <c r="L78" i="18"/>
  <c r="L4167" i="18"/>
  <c r="L2638" i="18"/>
  <c r="L1777" i="18"/>
  <c r="K578" i="17"/>
  <c r="L5987" i="18"/>
  <c r="L6022" i="18"/>
  <c r="L1036" i="18"/>
  <c r="K523" i="17"/>
  <c r="L3989" i="18"/>
  <c r="L2842" i="18"/>
  <c r="L2065" i="18"/>
  <c r="L4113" i="18"/>
  <c r="K494" i="17"/>
  <c r="L876" i="18"/>
  <c r="L2181" i="18"/>
  <c r="L5760" i="18"/>
  <c r="L2722" i="18"/>
  <c r="L1785" i="18"/>
  <c r="L1450" i="18"/>
  <c r="L5289" i="18"/>
  <c r="L2323" i="18"/>
  <c r="L1050" i="18"/>
  <c r="L4212" i="18"/>
  <c r="L2819" i="18"/>
  <c r="L3463" i="18"/>
  <c r="L4090" i="18"/>
  <c r="L535" i="18"/>
  <c r="L2324" i="18"/>
  <c r="L5720" i="18"/>
  <c r="L5973" i="18"/>
  <c r="L1030" i="18"/>
  <c r="L409" i="18"/>
  <c r="L1799" i="18"/>
  <c r="L3765" i="18"/>
  <c r="L1960" i="18"/>
  <c r="L4200" i="18"/>
  <c r="L2394" i="18"/>
  <c r="L1736" i="18"/>
  <c r="L1410" i="18"/>
  <c r="L5205" i="18"/>
  <c r="L581" i="18"/>
  <c r="L69" i="18"/>
  <c r="L218" i="18"/>
  <c r="L1257" i="18"/>
  <c r="K211" i="17"/>
  <c r="L1064" i="18"/>
  <c r="K196" i="17"/>
  <c r="L4231" i="18"/>
  <c r="L1158" i="18"/>
  <c r="L252" i="18"/>
  <c r="L4141" i="18"/>
  <c r="L5287" i="18"/>
  <c r="L826" i="18"/>
  <c r="K729" i="17"/>
  <c r="L6046" i="18"/>
  <c r="L2559" i="18"/>
  <c r="L586" i="18"/>
  <c r="L1168" i="18"/>
  <c r="L637" i="18"/>
  <c r="L4404" i="18"/>
  <c r="K128" i="17"/>
  <c r="L2456" i="18"/>
  <c r="L4029" i="18"/>
  <c r="L1925" i="18"/>
  <c r="L213" i="18"/>
  <c r="L2522" i="18"/>
  <c r="L3412" i="18"/>
  <c r="L2658" i="18"/>
  <c r="L5643" i="18"/>
  <c r="K608" i="17"/>
  <c r="L4756" i="18"/>
  <c r="L3862" i="18"/>
  <c r="J142" i="13"/>
  <c r="J100" i="13"/>
  <c r="L3268" i="18"/>
  <c r="L1207" i="18"/>
  <c r="L1537" i="18"/>
  <c r="L2932" i="18"/>
  <c r="L2187" i="18"/>
  <c r="L4364" i="18"/>
  <c r="L3616" i="18"/>
  <c r="L468" i="18"/>
  <c r="L3985" i="18"/>
  <c r="L1676" i="18"/>
  <c r="L2631" i="18"/>
  <c r="L3546" i="18"/>
  <c r="L889" i="18"/>
  <c r="L966" i="18"/>
  <c r="L5133" i="18"/>
  <c r="L4220" i="18"/>
  <c r="L2411" i="18"/>
  <c r="L188" i="18"/>
  <c r="L646" i="18"/>
  <c r="L4221" i="18"/>
  <c r="J112" i="13"/>
  <c r="L5094" i="18"/>
  <c r="L526" i="18"/>
  <c r="J67" i="13"/>
  <c r="L4742" i="18"/>
  <c r="K574" i="17"/>
  <c r="L2038" i="18"/>
  <c r="K539" i="17"/>
  <c r="L4642" i="18"/>
  <c r="L2387" i="18"/>
  <c r="K345" i="17"/>
  <c r="L4160" i="18"/>
  <c r="L3118" i="18"/>
  <c r="L2122" i="18"/>
  <c r="L1185" i="18"/>
  <c r="L2402" i="18"/>
  <c r="L1684" i="18"/>
  <c r="J40" i="13"/>
  <c r="L3144" i="18"/>
  <c r="K80" i="17"/>
  <c r="L4504" i="18"/>
  <c r="L1335" i="18"/>
  <c r="L1242" i="18"/>
  <c r="L736" i="18"/>
  <c r="K414" i="17"/>
  <c r="L2615" i="18"/>
  <c r="L1513" i="18"/>
  <c r="L4557" i="18"/>
  <c r="L5645" i="18"/>
  <c r="L5503" i="18"/>
  <c r="L4002" i="18"/>
  <c r="L3771" i="18"/>
  <c r="L1598" i="18"/>
  <c r="L5587" i="18"/>
  <c r="L4483" i="18"/>
  <c r="L2796" i="18"/>
  <c r="L1728" i="18"/>
  <c r="L5639" i="18"/>
  <c r="K125" i="17"/>
  <c r="L3473" i="18"/>
  <c r="K215" i="17"/>
  <c r="L4723" i="18"/>
  <c r="L3458" i="18"/>
  <c r="L3278" i="18"/>
  <c r="L4798" i="18"/>
  <c r="L2941" i="18"/>
  <c r="L2862" i="18"/>
  <c r="L4004" i="18"/>
  <c r="L1234" i="18"/>
  <c r="L5880" i="18"/>
  <c r="L209" i="18"/>
  <c r="L4051" i="18"/>
  <c r="K376" i="17"/>
  <c r="L2271" i="18"/>
  <c r="L3034" i="18"/>
  <c r="L5801" i="18"/>
  <c r="K498" i="17"/>
  <c r="K587" i="17"/>
  <c r="L4159" i="18"/>
  <c r="L4635" i="18"/>
  <c r="L5371" i="18"/>
  <c r="L4836" i="18"/>
  <c r="L3622" i="18"/>
  <c r="J39" i="13"/>
  <c r="L3477" i="18"/>
  <c r="K341" i="17"/>
  <c r="L58" i="18"/>
  <c r="L3146" i="18"/>
  <c r="L647" i="18"/>
  <c r="L6011" i="18"/>
  <c r="L4809" i="18"/>
  <c r="L712" i="18"/>
  <c r="K401" i="17"/>
  <c r="L1395" i="18"/>
  <c r="K57" i="17"/>
  <c r="L1284" i="18"/>
  <c r="L5366" i="18"/>
  <c r="L5610" i="18"/>
  <c r="L5886" i="18"/>
  <c r="L4732" i="18"/>
  <c r="L3269" i="18"/>
  <c r="L3608" i="18"/>
  <c r="K531" i="17"/>
  <c r="L1473" i="18"/>
  <c r="L1332" i="18"/>
  <c r="L4103" i="18"/>
  <c r="K255" i="17"/>
  <c r="L614" i="18"/>
  <c r="L5538" i="18"/>
  <c r="L74" i="18"/>
  <c r="L5765" i="18"/>
  <c r="L1611" i="18"/>
  <c r="L5073" i="18"/>
  <c r="L1272" i="18"/>
  <c r="L3362" i="18"/>
  <c r="L556" i="18"/>
  <c r="L3044" i="18"/>
  <c r="L4207" i="18"/>
  <c r="L1717" i="18"/>
  <c r="J25" i="13"/>
  <c r="L662" i="18"/>
  <c r="L4154" i="18"/>
  <c r="L2439" i="18"/>
  <c r="L3912" i="18"/>
  <c r="L5956" i="18"/>
  <c r="L1976" i="18"/>
  <c r="L3524" i="18"/>
  <c r="L613" i="18"/>
  <c r="L3543" i="18"/>
  <c r="L2791" i="18"/>
  <c r="L4974" i="18"/>
  <c r="L3938" i="18"/>
  <c r="K160" i="17"/>
  <c r="L5308" i="18"/>
  <c r="L2089" i="18"/>
  <c r="K568" i="17"/>
  <c r="L239" i="18"/>
  <c r="L2931" i="18"/>
  <c r="L3430" i="18"/>
  <c r="L3502" i="18"/>
  <c r="L1010" i="18"/>
  <c r="L3052" i="18"/>
  <c r="K350" i="17"/>
  <c r="J101" i="13"/>
  <c r="L3719" i="18"/>
  <c r="L2300" i="18"/>
  <c r="K25" i="17"/>
  <c r="L3739" i="18"/>
  <c r="L5844" i="18"/>
  <c r="L4689" i="18"/>
  <c r="L2004" i="18"/>
  <c r="L1660" i="18"/>
  <c r="L5437" i="18"/>
  <c r="L594" i="18"/>
  <c r="L4826" i="18"/>
  <c r="L5722" i="18"/>
  <c r="J19" i="13"/>
  <c r="J7" i="13"/>
  <c r="L290" i="18"/>
  <c r="L3733" i="18"/>
  <c r="L2467" i="18"/>
  <c r="L2047" i="18"/>
  <c r="L422" i="18"/>
  <c r="K364" i="17"/>
  <c r="L201" i="18"/>
  <c r="L460" i="18"/>
  <c r="L5034" i="18"/>
  <c r="K35" i="17"/>
  <c r="L3776" i="18"/>
  <c r="L5432" i="18"/>
  <c r="L439" i="18"/>
  <c r="L2617" i="18"/>
  <c r="L671" i="18"/>
  <c r="L2738" i="18"/>
  <c r="L342" i="18"/>
  <c r="L4622" i="18"/>
  <c r="L1780" i="18"/>
  <c r="L4202" i="18"/>
  <c r="L3248" i="18"/>
  <c r="L5793" i="18"/>
  <c r="L1422" i="18"/>
  <c r="K458" i="17"/>
  <c r="L1325" i="18"/>
  <c r="L3474" i="18"/>
  <c r="K562" i="17"/>
  <c r="L550" i="18"/>
  <c r="L5244" i="18"/>
  <c r="L1503" i="18"/>
  <c r="L5349" i="18"/>
  <c r="L2199" i="18"/>
  <c r="L2221" i="18"/>
  <c r="L554" i="18"/>
  <c r="L3592" i="18"/>
  <c r="L4001" i="18"/>
  <c r="L3710" i="18"/>
  <c r="L4572" i="18"/>
  <c r="L1686" i="18"/>
  <c r="L5694" i="18"/>
  <c r="L369" i="18"/>
  <c r="K136" i="17"/>
  <c r="L3149" i="18"/>
  <c r="L4053" i="18"/>
  <c r="L726" i="18"/>
  <c r="L1855" i="18"/>
  <c r="L5839" i="18"/>
  <c r="L5182" i="18"/>
  <c r="K270" i="17"/>
  <c r="L4205" i="18"/>
  <c r="L5867" i="18"/>
  <c r="L782" i="18"/>
  <c r="L1742" i="18"/>
  <c r="L443" i="18"/>
  <c r="L2397" i="18"/>
  <c r="L2624" i="18"/>
  <c r="L3940" i="18"/>
  <c r="L3981" i="18"/>
  <c r="L2090" i="18"/>
  <c r="K369" i="17"/>
  <c r="L3638" i="18"/>
  <c r="L5767" i="18"/>
  <c r="K405" i="17"/>
  <c r="L4252" i="18"/>
  <c r="L210" i="18"/>
  <c r="L3209" i="18"/>
  <c r="L5853" i="18"/>
  <c r="L2492" i="18"/>
  <c r="L1633" i="18"/>
  <c r="L2245" i="18"/>
  <c r="L2644" i="18"/>
  <c r="L3927" i="18"/>
  <c r="L247" i="18"/>
  <c r="L3221" i="18"/>
  <c r="L4391" i="18"/>
  <c r="L552" i="18"/>
  <c r="L2512" i="18"/>
  <c r="J44" i="13"/>
  <c r="L4737" i="18"/>
  <c r="K151" i="17"/>
  <c r="L6069" i="18"/>
  <c r="K168" i="17"/>
  <c r="L5820" i="18"/>
  <c r="L4420" i="18"/>
  <c r="L3472" i="18"/>
  <c r="L4393" i="18"/>
  <c r="L4906" i="18"/>
  <c r="L515" i="18"/>
  <c r="K688" i="17"/>
  <c r="K595" i="17"/>
  <c r="K463" i="17"/>
  <c r="L3137" i="18"/>
  <c r="L4766" i="18"/>
  <c r="L3497" i="18"/>
  <c r="L3942" i="18"/>
  <c r="L2230" i="18"/>
  <c r="L5251" i="18"/>
  <c r="J181" i="13"/>
  <c r="L3429" i="18"/>
  <c r="L4192" i="18"/>
  <c r="L2344" i="18"/>
  <c r="L4486" i="18"/>
  <c r="L3446" i="18"/>
  <c r="L4270" i="18"/>
  <c r="L1397" i="18"/>
  <c r="K71" i="17"/>
  <c r="L3349" i="18"/>
  <c r="L3371" i="18"/>
  <c r="L5216" i="18"/>
  <c r="K208" i="17"/>
  <c r="L178" i="18"/>
  <c r="L2761" i="18"/>
  <c r="L5074" i="18"/>
  <c r="L3448" i="18"/>
  <c r="L5138" i="18"/>
  <c r="L716" i="18"/>
  <c r="L3469" i="18"/>
  <c r="L2902" i="18"/>
  <c r="L5668" i="18"/>
  <c r="L3724" i="18"/>
  <c r="L268" i="18"/>
  <c r="L2917" i="18"/>
  <c r="L5172" i="18"/>
  <c r="K469" i="17"/>
  <c r="L807" i="18"/>
  <c r="L2274" i="18"/>
  <c r="L3224" i="18"/>
  <c r="L4626" i="18"/>
  <c r="K104" i="17"/>
  <c r="L2661" i="18"/>
  <c r="L1015" i="18"/>
  <c r="L2418" i="18"/>
  <c r="K324" i="17"/>
  <c r="L2369" i="18"/>
  <c r="L1380" i="18"/>
  <c r="L3645" i="18"/>
  <c r="L1206" i="18"/>
  <c r="L148" i="18"/>
  <c r="L1246" i="18"/>
  <c r="L4674" i="18"/>
  <c r="L3962" i="18"/>
  <c r="L5350" i="18"/>
  <c r="K515" i="17"/>
  <c r="L607" i="18"/>
  <c r="L446" i="18"/>
  <c r="L5728" i="18"/>
  <c r="L5697" i="18"/>
  <c r="L5914" i="18"/>
  <c r="L4720" i="18"/>
  <c r="J128" i="13"/>
  <c r="L2412" i="18"/>
  <c r="L942" i="18"/>
  <c r="L3743" i="18"/>
  <c r="L570" i="18"/>
  <c r="L404" i="18"/>
  <c r="L4942" i="18"/>
  <c r="L4530" i="18"/>
  <c r="L3601" i="18"/>
  <c r="L1843" i="18"/>
  <c r="L4875" i="18"/>
  <c r="L5669" i="18"/>
  <c r="L1945" i="18"/>
  <c r="L2688" i="18"/>
  <c r="L1165" i="18"/>
  <c r="L5586" i="18"/>
  <c r="L5176" i="18"/>
  <c r="L3366" i="18"/>
  <c r="L714" i="18"/>
  <c r="L5562" i="18"/>
  <c r="L3577" i="18"/>
  <c r="L5809" i="18"/>
  <c r="K479" i="17"/>
  <c r="L2091" i="18"/>
  <c r="L4534" i="18"/>
  <c r="L114" i="18"/>
  <c r="K522" i="17"/>
  <c r="L1483" i="18"/>
  <c r="L234" i="18"/>
  <c r="L2209" i="18"/>
  <c r="L3750" i="18"/>
  <c r="L320" i="18"/>
  <c r="L4609" i="18"/>
  <c r="L5403" i="18"/>
  <c r="L5480" i="18"/>
  <c r="L6005" i="18"/>
  <c r="L266" i="18"/>
  <c r="K637" i="17"/>
  <c r="L722" i="18"/>
  <c r="K171" i="17"/>
  <c r="K347" i="17"/>
  <c r="L3935" i="18"/>
  <c r="L1409" i="18"/>
  <c r="L5707" i="18"/>
  <c r="J28" i="13"/>
  <c r="L5007" i="18"/>
  <c r="L2448" i="18"/>
  <c r="L5217" i="18"/>
  <c r="L1857" i="18"/>
  <c r="L3455" i="18"/>
  <c r="L5989" i="18"/>
  <c r="L1932" i="18"/>
  <c r="L3004" i="18"/>
  <c r="L2906" i="18"/>
  <c r="L2737" i="18"/>
  <c r="L2893" i="18"/>
  <c r="L1306" i="18"/>
  <c r="K564" i="17"/>
  <c r="L700" i="18"/>
  <c r="L3698" i="18"/>
  <c r="L5716" i="18"/>
  <c r="K647" i="17"/>
  <c r="L1839" i="18"/>
  <c r="L569" i="18"/>
  <c r="L2313" i="18"/>
  <c r="L3125" i="18"/>
  <c r="L5117" i="18"/>
  <c r="L4206" i="18"/>
  <c r="K186" i="17"/>
  <c r="J140" i="13"/>
  <c r="L5116" i="18"/>
  <c r="L785" i="18"/>
  <c r="L5045" i="18"/>
  <c r="L883" i="18"/>
  <c r="L2590" i="18"/>
  <c r="L2912" i="18"/>
  <c r="L4992" i="18"/>
  <c r="L3361" i="18"/>
  <c r="L3777" i="18"/>
  <c r="L4120" i="18"/>
  <c r="L2284" i="18"/>
  <c r="L5489" i="18"/>
  <c r="L4518" i="18"/>
  <c r="L3282" i="18"/>
  <c r="L3787" i="18"/>
  <c r="L2330" i="18"/>
  <c r="L2542" i="18"/>
  <c r="L2057" i="18"/>
  <c r="L4277" i="18"/>
  <c r="L2082" i="18"/>
  <c r="L418" i="18"/>
  <c r="L1104" i="18"/>
  <c r="L2745" i="18"/>
  <c r="L325" i="18"/>
  <c r="L1636" i="18"/>
  <c r="L1024" i="18"/>
  <c r="L5909" i="18"/>
  <c r="L568" i="18"/>
  <c r="K588" i="17"/>
  <c r="L4346" i="18"/>
  <c r="L4641" i="18"/>
  <c r="K308" i="17"/>
  <c r="L5189" i="18"/>
  <c r="L2896" i="18"/>
  <c r="L2231" i="18"/>
  <c r="L707" i="18"/>
  <c r="L245" i="18"/>
  <c r="K685" i="17"/>
  <c r="K31" i="17"/>
  <c r="L1154" i="18"/>
  <c r="L4684" i="18"/>
  <c r="L4447" i="18"/>
  <c r="L2273" i="18"/>
  <c r="L495" i="18"/>
  <c r="L3956" i="18"/>
  <c r="J125" i="13"/>
  <c r="L3043" i="18"/>
  <c r="L4030" i="18"/>
  <c r="L2825" i="18"/>
  <c r="K639" i="17"/>
  <c r="K194" i="17"/>
  <c r="L5135" i="18"/>
  <c r="L4041" i="18"/>
  <c r="L2457" i="18"/>
  <c r="L505" i="18"/>
  <c r="L1677" i="18"/>
  <c r="L5875" i="18"/>
  <c r="L3889" i="18"/>
  <c r="L2042" i="18"/>
  <c r="L812" i="18"/>
  <c r="L2849" i="18"/>
  <c r="L5240" i="18"/>
  <c r="L5233" i="18"/>
  <c r="L4177" i="18"/>
  <c r="L2923" i="18"/>
  <c r="K451" i="17"/>
  <c r="L2665" i="18"/>
  <c r="L241" i="18"/>
  <c r="L5166" i="18"/>
  <c r="L132" i="18"/>
  <c r="L4933" i="18"/>
  <c r="L496" i="18"/>
  <c r="L1153" i="18"/>
  <c r="L3640" i="18"/>
  <c r="L1393" i="18"/>
  <c r="L4965" i="18"/>
  <c r="K459" i="17"/>
  <c r="L2101" i="18"/>
  <c r="L4421" i="18"/>
  <c r="L2297" i="18"/>
  <c r="L2945" i="18"/>
  <c r="L4274" i="18"/>
  <c r="L3844" i="18"/>
  <c r="L1542" i="18"/>
  <c r="L3360" i="18"/>
  <c r="L5260" i="18"/>
  <c r="L4783" i="18"/>
  <c r="K636" i="17"/>
  <c r="L1824" i="18"/>
  <c r="L5137" i="18"/>
  <c r="L3909" i="18"/>
  <c r="L3910" i="18"/>
  <c r="L2275" i="18"/>
  <c r="L2179" i="18"/>
  <c r="L5095" i="18"/>
  <c r="L3694" i="18"/>
  <c r="L1866" i="18"/>
  <c r="L2625" i="18"/>
  <c r="J80" i="13"/>
  <c r="L3479" i="18"/>
  <c r="L3402" i="18"/>
  <c r="L379" i="18"/>
  <c r="L1620" i="18"/>
  <c r="L3853" i="18"/>
  <c r="L549" i="18"/>
  <c r="L1678" i="18"/>
  <c r="L4151" i="18"/>
  <c r="L2377" i="18"/>
  <c r="L932" i="18"/>
  <c r="L4997" i="18"/>
  <c r="L3911" i="18"/>
  <c r="L1241" i="18"/>
  <c r="L1441" i="18"/>
  <c r="L5463" i="18"/>
  <c r="L302" i="18"/>
  <c r="L4463" i="18"/>
  <c r="L4375" i="18"/>
  <c r="K640" i="17"/>
  <c r="L4255" i="18"/>
  <c r="L4521" i="18"/>
  <c r="L214" i="18"/>
  <c r="L301" i="18"/>
  <c r="L2651" i="18"/>
  <c r="L3707" i="18"/>
  <c r="L4376" i="18"/>
  <c r="L484" i="18"/>
  <c r="L46" i="18"/>
  <c r="L3133" i="18"/>
  <c r="L3342" i="18"/>
  <c r="L5493" i="18"/>
  <c r="K323" i="17"/>
  <c r="J105" i="13"/>
  <c r="L819" i="18"/>
  <c r="L5797" i="18"/>
  <c r="L1769" i="18"/>
  <c r="L1550" i="18"/>
  <c r="L4663" i="18"/>
  <c r="K476" i="17"/>
  <c r="K444" i="17"/>
  <c r="L2072" i="18"/>
  <c r="L3274" i="18"/>
  <c r="L4092" i="18"/>
  <c r="L1797" i="18"/>
  <c r="K407" i="17"/>
  <c r="L4411" i="18"/>
  <c r="K2" i="17"/>
  <c r="J152" i="13"/>
  <c r="L1826" i="18"/>
  <c r="L2595" i="18"/>
  <c r="L5936" i="18"/>
  <c r="L2691" i="18"/>
  <c r="L4178" i="18"/>
  <c r="J57" i="13"/>
  <c r="L4873" i="18"/>
  <c r="L1908" i="18"/>
  <c r="L3222" i="18"/>
  <c r="L3380" i="18"/>
  <c r="L3100" i="18"/>
  <c r="L5425" i="18"/>
  <c r="L1415" i="18"/>
  <c r="L120" i="18"/>
  <c r="L317" i="18"/>
  <c r="L4805" i="18"/>
  <c r="L3042" i="18"/>
  <c r="L3721" i="18"/>
  <c r="L548" i="18"/>
  <c r="L1522" i="18"/>
  <c r="L1758" i="18"/>
  <c r="L930" i="18"/>
  <c r="L5517" i="18"/>
  <c r="J56" i="13"/>
  <c r="L3265" i="18"/>
  <c r="L5540" i="18"/>
  <c r="L1959" i="18"/>
  <c r="L6071" i="18"/>
  <c r="L4198" i="18"/>
  <c r="L376" i="18"/>
  <c r="L566" i="18"/>
  <c r="L1061" i="18"/>
  <c r="L5666" i="18"/>
  <c r="K258" i="17"/>
  <c r="L979" i="18"/>
  <c r="L3591" i="18"/>
  <c r="L20" i="18"/>
  <c r="L3858" i="18"/>
  <c r="L2844" i="18"/>
  <c r="L743" i="18"/>
  <c r="L4490" i="18"/>
  <c r="L4634" i="18"/>
  <c r="L5531" i="18"/>
  <c r="L487" i="18"/>
  <c r="L3837" i="18"/>
  <c r="L4175" i="18"/>
  <c r="L2277" i="18"/>
  <c r="L4931" i="18"/>
  <c r="L3761" i="18"/>
  <c r="L1661" i="18"/>
  <c r="L2765" i="18"/>
  <c r="L4365" i="18"/>
  <c r="L3251" i="18"/>
  <c r="L3229" i="18"/>
  <c r="L4618" i="18"/>
  <c r="L5167" i="18"/>
  <c r="L4765" i="18"/>
  <c r="L5453" i="18"/>
  <c r="L3976" i="18"/>
  <c r="K110" i="17"/>
  <c r="L158" i="18"/>
  <c r="K621" i="17"/>
  <c r="L2012" i="18"/>
  <c r="L923" i="18"/>
  <c r="L2854" i="18"/>
  <c r="L5016" i="18"/>
  <c r="L1184" i="18"/>
  <c r="L995" i="18"/>
  <c r="L151" i="18"/>
  <c r="L143" i="18"/>
  <c r="L2620" i="18"/>
  <c r="L704" i="18"/>
  <c r="L2098" i="18"/>
  <c r="L2734" i="18"/>
  <c r="L3685" i="18"/>
  <c r="L1197" i="18"/>
  <c r="L1309" i="18"/>
  <c r="L1699" i="18"/>
  <c r="L2040" i="18"/>
  <c r="L799" i="18"/>
  <c r="L4787" i="18"/>
  <c r="L3029" i="18"/>
  <c r="L3613" i="18"/>
  <c r="L1497" i="18"/>
  <c r="L1403" i="18"/>
  <c r="L2103" i="18"/>
  <c r="L4052" i="18"/>
  <c r="L992" i="18"/>
  <c r="L3419" i="18"/>
  <c r="L3554" i="18"/>
  <c r="L2634" i="18"/>
  <c r="L5195" i="18"/>
  <c r="L3130" i="18"/>
  <c r="L5536" i="18"/>
  <c r="L605" i="18"/>
  <c r="L1225" i="18"/>
  <c r="L5496" i="18"/>
  <c r="L2983" i="18"/>
  <c r="L90" i="18"/>
  <c r="K377" i="17"/>
  <c r="L622" i="18"/>
  <c r="L1645" i="18"/>
  <c r="L3373" i="18"/>
  <c r="J36" i="13"/>
  <c r="L4246" i="18"/>
  <c r="L3249" i="18"/>
  <c r="L5309" i="18"/>
  <c r="L5574" i="18"/>
  <c r="L2480" i="18"/>
  <c r="L346" i="18"/>
  <c r="L489" i="18"/>
  <c r="L3273" i="18"/>
  <c r="L1523" i="18"/>
  <c r="L3128" i="18"/>
  <c r="L3346" i="18"/>
  <c r="K332" i="17"/>
  <c r="L4728" i="18"/>
  <c r="L4180" i="18"/>
  <c r="L5869" i="18"/>
  <c r="L2021" i="18"/>
  <c r="L4716" i="18"/>
  <c r="L5594" i="18"/>
  <c r="L1236" i="18"/>
  <c r="L2321" i="18"/>
  <c r="L2943" i="18"/>
  <c r="L720" i="18"/>
  <c r="L3971" i="18"/>
  <c r="L2940" i="18"/>
  <c r="L5049" i="18"/>
  <c r="L3234" i="18"/>
  <c r="L3659" i="18"/>
  <c r="L1008" i="18"/>
  <c r="L5608" i="18"/>
  <c r="L5640" i="18"/>
  <c r="L2715" i="18"/>
  <c r="L1356" i="18"/>
  <c r="L5525" i="18"/>
  <c r="L1449" i="18"/>
  <c r="K402" i="17"/>
  <c r="L1346" i="18"/>
  <c r="L1138" i="18"/>
  <c r="L5621" i="18"/>
  <c r="K443" i="17"/>
  <c r="K346" i="17"/>
  <c r="L2974" i="18"/>
  <c r="L5265" i="18"/>
  <c r="L4848" i="18"/>
  <c r="L5733" i="18"/>
  <c r="K497" i="17"/>
  <c r="L4897" i="18"/>
  <c r="L4782" i="18"/>
  <c r="J127" i="13"/>
  <c r="L860" i="18"/>
  <c r="K291" i="17"/>
  <c r="L4902" i="18"/>
  <c r="L5521" i="18"/>
  <c r="K618" i="17"/>
  <c r="L1922" i="18"/>
  <c r="L4003" i="18"/>
  <c r="L101" i="18"/>
  <c r="L3444" i="18"/>
  <c r="L4230" i="18"/>
  <c r="L4863" i="18"/>
  <c r="L4234" i="18"/>
  <c r="L3831" i="18"/>
  <c r="L1490" i="18"/>
  <c r="L2222" i="18"/>
  <c r="L745" i="18"/>
  <c r="L5589" i="18"/>
  <c r="L5637" i="18"/>
  <c r="L4673" i="18"/>
  <c r="K435" i="17"/>
  <c r="L5010" i="18"/>
  <c r="L1300" i="18"/>
  <c r="L5019" i="18"/>
  <c r="L476" i="18"/>
  <c r="L703" i="18"/>
  <c r="L3055" i="18"/>
  <c r="L3666" i="18"/>
  <c r="K140" i="17"/>
  <c r="L2562" i="18"/>
  <c r="L1358" i="18"/>
  <c r="L1573" i="18"/>
  <c r="L5084" i="18"/>
  <c r="L2853" i="18"/>
  <c r="L166" i="18"/>
  <c r="K513" i="17"/>
  <c r="L280" i="18"/>
  <c r="L1911" i="18"/>
  <c r="L4032" i="18"/>
  <c r="K517" i="17"/>
  <c r="L5924" i="18"/>
  <c r="L3896" i="18"/>
  <c r="L4611" i="18"/>
  <c r="L737" i="18"/>
  <c r="L1095" i="18"/>
  <c r="K192" i="17"/>
  <c r="L3191" i="18"/>
  <c r="L111" i="18"/>
  <c r="L5333" i="18"/>
  <c r="L2654" i="18"/>
  <c r="K547" i="17"/>
  <c r="L3179" i="18"/>
  <c r="L3300" i="18"/>
  <c r="J70" i="13"/>
  <c r="L4966" i="18"/>
  <c r="L1778" i="18"/>
  <c r="L5060" i="18"/>
  <c r="L1006" i="18"/>
  <c r="L600" i="18"/>
  <c r="L281" i="18"/>
  <c r="J141" i="13"/>
  <c r="L1426" i="18"/>
  <c r="L2581" i="18"/>
  <c r="L2084" i="18"/>
  <c r="L5961" i="18"/>
  <c r="K594" i="17"/>
  <c r="L4328" i="18"/>
  <c r="L4110" i="18"/>
  <c r="L4555" i="18"/>
  <c r="L5884" i="18"/>
  <c r="L4925" i="18"/>
  <c r="L3423" i="18"/>
  <c r="L1453" i="18"/>
  <c r="K521" i="17"/>
  <c r="K491" i="17"/>
  <c r="L2464" i="18"/>
  <c r="L4156" i="18"/>
  <c r="L4086" i="18"/>
  <c r="L1832" i="18"/>
  <c r="L6057" i="18"/>
  <c r="L180" i="18"/>
  <c r="L1274" i="18"/>
  <c r="L2741" i="18"/>
  <c r="L5086" i="18"/>
  <c r="K628" i="17"/>
  <c r="J34" i="13"/>
  <c r="L2955" i="18"/>
  <c r="L222" i="18"/>
  <c r="L2808" i="18"/>
  <c r="L2325" i="18"/>
  <c r="L303" i="18"/>
  <c r="L4218" i="18"/>
  <c r="L4506" i="18"/>
  <c r="L5148" i="18"/>
  <c r="L4332" i="18"/>
  <c r="L1481" i="18"/>
  <c r="L2220" i="18"/>
  <c r="J139" i="13"/>
  <c r="L1296" i="18"/>
  <c r="L4538" i="18"/>
  <c r="K10" i="17"/>
  <c r="L1637" i="18"/>
  <c r="K700" i="17"/>
  <c r="L2486" i="18"/>
  <c r="L4588" i="18"/>
  <c r="L2909" i="18"/>
  <c r="L3755" i="18"/>
  <c r="L1290" i="18"/>
  <c r="K256" i="17"/>
  <c r="L5541" i="18"/>
  <c r="L2435" i="18"/>
  <c r="L312" i="18"/>
  <c r="L982" i="18"/>
  <c r="L83" i="18"/>
  <c r="L2094" i="18"/>
  <c r="L5898" i="18"/>
  <c r="L503" i="18"/>
  <c r="L5230" i="18"/>
  <c r="L2218" i="18"/>
  <c r="L4403" i="18"/>
  <c r="L1347" i="18"/>
  <c r="L287" i="18"/>
  <c r="K246" i="17"/>
  <c r="L1023" i="18"/>
  <c r="L5862" i="18"/>
  <c r="L3660" i="18"/>
  <c r="J110" i="13"/>
  <c r="L4564" i="18"/>
  <c r="K466" i="17"/>
  <c r="L2092" i="18"/>
  <c r="L1142" i="18"/>
  <c r="L759" i="18"/>
  <c r="L1365" i="18"/>
  <c r="L315" i="18"/>
  <c r="L1761" i="18"/>
  <c r="L3748" i="18"/>
  <c r="K440" i="17"/>
  <c r="L724" i="18"/>
  <c r="L6007" i="18"/>
  <c r="L657" i="18"/>
  <c r="L3700" i="18"/>
  <c r="L747" i="18"/>
  <c r="L4605" i="18"/>
  <c r="L3063" i="18"/>
  <c r="L5941" i="18"/>
  <c r="L534" i="18"/>
  <c r="L504" i="18"/>
  <c r="L2497" i="18"/>
  <c r="L2281" i="18"/>
  <c r="L3697" i="18"/>
  <c r="L2427" i="18"/>
  <c r="L9" i="18"/>
  <c r="L3891" i="18"/>
  <c r="L3095" i="18"/>
  <c r="J168" i="13"/>
  <c r="L2977" i="18"/>
  <c r="K7" i="17"/>
  <c r="L4788" i="18"/>
  <c r="L2450" i="18"/>
  <c r="L2735" i="18"/>
  <c r="L4435" i="18"/>
  <c r="L880" i="18"/>
  <c r="L4315" i="18"/>
  <c r="L5529" i="18"/>
  <c r="L1464" i="18"/>
  <c r="K20" i="17"/>
  <c r="L1247" i="18"/>
  <c r="L229" i="18"/>
  <c r="L2409" i="18"/>
  <c r="L6029" i="18"/>
  <c r="K161" i="17"/>
  <c r="L1956" i="18"/>
  <c r="L5976" i="18"/>
  <c r="L877" i="18"/>
  <c r="L4416" i="18"/>
  <c r="L371" i="18"/>
  <c r="L4349" i="18"/>
  <c r="L2014" i="18"/>
  <c r="L921" i="18"/>
  <c r="L1508" i="18"/>
  <c r="J43" i="13"/>
  <c r="L5329" i="18"/>
  <c r="L4340" i="18"/>
  <c r="K570" i="17"/>
  <c r="L2754" i="18"/>
  <c r="L1974" i="18"/>
  <c r="L3802" i="18"/>
  <c r="L1118" i="18"/>
  <c r="L5806" i="18"/>
  <c r="L5570" i="18"/>
  <c r="K240" i="17"/>
  <c r="L2019" i="18"/>
  <c r="L5498" i="18"/>
  <c r="J153" i="13"/>
  <c r="L3171" i="18"/>
  <c r="L4529" i="18"/>
  <c r="L4326" i="18"/>
  <c r="L2136" i="18"/>
  <c r="L3773" i="18"/>
  <c r="L5764" i="18"/>
  <c r="L2442" i="18"/>
  <c r="L150" i="18"/>
  <c r="L3217" i="18"/>
  <c r="L5055" i="18"/>
  <c r="L2528" i="18"/>
  <c r="L4516" i="18"/>
  <c r="L4810" i="18"/>
  <c r="L2706" i="18"/>
  <c r="L4558" i="18"/>
  <c r="L6009" i="18"/>
  <c r="L2606" i="18"/>
  <c r="L1398" i="18"/>
  <c r="L1822" i="18"/>
  <c r="L4594" i="18"/>
  <c r="K514" i="17"/>
  <c r="L2716" i="18"/>
  <c r="L3264" i="18"/>
  <c r="K176" i="17"/>
  <c r="L3526" i="18"/>
  <c r="K43" i="17"/>
  <c r="L3541" i="18"/>
  <c r="L3131" i="18"/>
  <c r="L473" i="18"/>
  <c r="L5151" i="18"/>
  <c r="L1141" i="18"/>
  <c r="L1129" i="18"/>
  <c r="K18" i="17"/>
  <c r="K643" i="17"/>
  <c r="L5514" i="18"/>
  <c r="L1800" i="18"/>
  <c r="L3676" i="18"/>
  <c r="L4387" i="18"/>
  <c r="L3322" i="18"/>
  <c r="L1592" i="18"/>
  <c r="L131" i="18"/>
  <c r="L4379" i="18"/>
  <c r="L955" i="18"/>
  <c r="L5506" i="18"/>
  <c r="L2597" i="18"/>
  <c r="L4257" i="18"/>
  <c r="K154" i="17"/>
  <c r="L6044" i="18"/>
  <c r="L3518" i="18"/>
  <c r="L1656" i="18"/>
  <c r="K96" i="17"/>
  <c r="L373" i="18"/>
  <c r="L2424" i="18"/>
  <c r="L1588" i="18"/>
  <c r="L5052" i="18"/>
  <c r="L4402" i="18"/>
  <c r="K389" i="17"/>
  <c r="L3202" i="18"/>
  <c r="L5670" i="18"/>
  <c r="L4229" i="18"/>
  <c r="L1727" i="18"/>
  <c r="L1601" i="18"/>
  <c r="L1362" i="18"/>
  <c r="K65" i="17"/>
  <c r="L425" i="18"/>
  <c r="L2836" i="18"/>
  <c r="L4912" i="18"/>
  <c r="K652" i="17"/>
  <c r="J29" i="13"/>
  <c r="L3461" i="18"/>
  <c r="L4976" i="18"/>
  <c r="L3664" i="18"/>
  <c r="L2309" i="18"/>
  <c r="L4" i="18"/>
  <c r="L1837" i="18"/>
  <c r="L3995" i="18"/>
  <c r="L3232" i="18"/>
  <c r="L2472" i="18"/>
  <c r="L1629" i="18"/>
  <c r="L337" i="18"/>
  <c r="L4468" i="18"/>
  <c r="L5346" i="18"/>
  <c r="L5577" i="18"/>
  <c r="K102" i="17"/>
  <c r="L890" i="18"/>
  <c r="L4764" i="18"/>
  <c r="K699" i="17"/>
  <c r="L4541" i="18"/>
  <c r="L2146" i="18"/>
  <c r="L1214" i="18"/>
  <c r="L5041" i="18"/>
  <c r="L3749" i="18"/>
  <c r="K703" i="17"/>
  <c r="L1294" i="18"/>
  <c r="L5997" i="18"/>
  <c r="L3760" i="18"/>
  <c r="L4891" i="18"/>
  <c r="K98" i="17"/>
  <c r="L4971" i="18"/>
  <c r="L5919" i="18"/>
  <c r="L92" i="18"/>
  <c r="L3093" i="18"/>
  <c r="L4219" i="18"/>
  <c r="L828" i="18"/>
  <c r="K155" i="17"/>
  <c r="L1498" i="18"/>
  <c r="J135" i="13"/>
  <c r="L4323" i="18"/>
  <c r="L3332" i="18"/>
  <c r="J72" i="13"/>
  <c r="L3290" i="18"/>
  <c r="L5892" i="18"/>
  <c r="L4856" i="18"/>
  <c r="L3277" i="18"/>
  <c r="L3156" i="18"/>
  <c r="K572" i="17"/>
  <c r="L3186" i="18"/>
  <c r="L3967" i="18"/>
  <c r="L5029" i="18"/>
  <c r="L2604" i="18"/>
  <c r="L6035" i="18"/>
  <c r="L3908" i="18"/>
  <c r="L3656" i="18"/>
  <c r="L4743" i="18"/>
  <c r="L414" i="18"/>
  <c r="L2496" i="18"/>
  <c r="L380" i="18"/>
  <c r="L434" i="18"/>
  <c r="L5131" i="18"/>
  <c r="L4227" i="18"/>
  <c r="L4347" i="18"/>
  <c r="L2630" i="18"/>
  <c r="L5999" i="18"/>
  <c r="K358" i="17"/>
  <c r="L514" i="18"/>
  <c r="L1894" i="18"/>
  <c r="L3295" i="18"/>
  <c r="L571" i="18"/>
  <c r="K292" i="17"/>
  <c r="L2579" i="18"/>
  <c r="L5423" i="18"/>
  <c r="L57" i="18"/>
  <c r="L5949" i="18"/>
  <c r="L868" i="18"/>
  <c r="L1133" i="18"/>
  <c r="L350" i="18"/>
  <c r="L5102" i="18"/>
  <c r="L2973" i="18"/>
  <c r="K21" i="17"/>
  <c r="L1226" i="18"/>
  <c r="L842" i="18"/>
  <c r="L378" i="18"/>
  <c r="L4841" i="18"/>
  <c r="L5672" i="18"/>
  <c r="K712" i="17"/>
  <c r="L1367" i="18"/>
  <c r="L3030" i="18"/>
  <c r="K242" i="17"/>
  <c r="L2407" i="18"/>
  <c r="L933" i="18"/>
  <c r="L1683" i="18"/>
  <c r="L3619" i="18"/>
  <c r="L5406" i="18"/>
  <c r="L5993" i="18"/>
  <c r="L4760" i="18"/>
  <c r="L4918" i="18"/>
  <c r="L5905" i="18"/>
  <c r="K183" i="17"/>
  <c r="L2927" i="18"/>
  <c r="L1139" i="18"/>
  <c r="L4780" i="18"/>
  <c r="L5507" i="18"/>
  <c r="L1603" i="18"/>
  <c r="L2167" i="18"/>
  <c r="L2724" i="18"/>
  <c r="L1631" i="18"/>
  <c r="L3381" i="18"/>
  <c r="L5377" i="18"/>
  <c r="L2709" i="18"/>
  <c r="L433" i="18"/>
  <c r="L4615" i="18"/>
  <c r="K592" i="17"/>
  <c r="L3565" i="18"/>
  <c r="L1692" i="18"/>
  <c r="L5337" i="18"/>
  <c r="K78" i="17"/>
  <c r="L4007" i="18"/>
  <c r="L5887" i="18"/>
  <c r="L3355" i="18"/>
  <c r="K236" i="17"/>
  <c r="L1475" i="18"/>
  <c r="L2552" i="18"/>
  <c r="L2876" i="18"/>
  <c r="K645" i="17"/>
  <c r="L4679" i="18"/>
  <c r="L1056" i="18"/>
  <c r="K159" i="17"/>
  <c r="L4793" i="18"/>
  <c r="L1144" i="18"/>
  <c r="L3690" i="18"/>
  <c r="L2804" i="18"/>
  <c r="L601" i="18"/>
  <c r="L924" i="18"/>
  <c r="L5904" i="18"/>
  <c r="L3015" i="18"/>
  <c r="L961" i="18"/>
  <c r="L4493" i="18"/>
  <c r="J94" i="13"/>
  <c r="L2182" i="18"/>
  <c r="L1773" i="18"/>
  <c r="L3109" i="18"/>
  <c r="L6016" i="18"/>
  <c r="L997" i="18"/>
  <c r="L5931" i="18"/>
  <c r="L836" i="18"/>
  <c r="K692" i="17"/>
  <c r="L5232" i="18"/>
  <c r="L1820" i="18"/>
  <c r="L1574" i="18"/>
  <c r="L5014" i="18"/>
  <c r="L2972" i="18"/>
  <c r="L2695" i="18"/>
  <c r="L3369" i="18"/>
  <c r="L498" i="18"/>
  <c r="L1571" i="18"/>
  <c r="K461" i="17"/>
  <c r="L3625" i="18"/>
  <c r="L64" i="18"/>
  <c r="L5584" i="18"/>
  <c r="L5885" i="18"/>
  <c r="L4955" i="18"/>
  <c r="L5455" i="18"/>
  <c r="L224" i="18"/>
  <c r="L405" i="18"/>
  <c r="L1221" i="18"/>
  <c r="L3343" i="18"/>
  <c r="L2289" i="18"/>
  <c r="L2678" i="18"/>
  <c r="L585" i="18"/>
  <c r="L300" i="18"/>
  <c r="L2184" i="18"/>
  <c r="L3959" i="18"/>
  <c r="L902" i="18"/>
  <c r="K245" i="17"/>
  <c r="L4006" i="18"/>
  <c r="L5127" i="18"/>
  <c r="J53" i="13"/>
  <c r="K589" i="17"/>
  <c r="L1732" i="18"/>
  <c r="L4789" i="18"/>
  <c r="L3334" i="18"/>
  <c r="L4104" i="18"/>
  <c r="L5781" i="18"/>
  <c r="L3385" i="18"/>
  <c r="L5004" i="18"/>
  <c r="L2404" i="18"/>
  <c r="L2422" i="18"/>
  <c r="L2815" i="18"/>
  <c r="L593" i="18"/>
  <c r="L2681" i="18"/>
  <c r="L2345" i="18"/>
  <c r="K421" i="17"/>
  <c r="L146" i="18"/>
  <c r="L4106" i="18"/>
  <c r="L3519" i="18"/>
  <c r="L3611" i="18"/>
  <c r="L968" i="18"/>
  <c r="L4830" i="18"/>
  <c r="L5532" i="18"/>
  <c r="L2037" i="18"/>
  <c r="L5449" i="18"/>
  <c r="L263" i="18"/>
  <c r="L2500" i="18"/>
  <c r="K261" i="17"/>
  <c r="L2903" i="18"/>
  <c r="L3606" i="18"/>
  <c r="L1691" i="18"/>
  <c r="L574" i="18"/>
  <c r="L5581" i="18"/>
  <c r="K718" i="17"/>
  <c r="L1725" i="18"/>
  <c r="L2824" i="18"/>
  <c r="L4790" i="18"/>
  <c r="L4455" i="18"/>
  <c r="L2176" i="18"/>
  <c r="L4924" i="18"/>
  <c r="L964" i="18"/>
  <c r="L596" i="18"/>
  <c r="L5469" i="18"/>
  <c r="L2241" i="18"/>
  <c r="L5354" i="18"/>
  <c r="L5606" i="18"/>
  <c r="L4987" i="18"/>
  <c r="L2805" i="18"/>
  <c r="L2151" i="18"/>
  <c r="K508" i="17"/>
  <c r="K225" i="17"/>
  <c r="L679" i="18"/>
  <c r="K604" i="17"/>
  <c r="L3643" i="18"/>
  <c r="L5178" i="18"/>
  <c r="L2476" i="18"/>
  <c r="L927" i="18"/>
  <c r="K464" i="17"/>
  <c r="L1768" i="18"/>
  <c r="L3847" i="18"/>
  <c r="L5744" i="18"/>
  <c r="L1635" i="18"/>
  <c r="L2603" i="18"/>
  <c r="L4893" i="18"/>
  <c r="L4320" i="18"/>
  <c r="L115" i="18"/>
  <c r="L1802" i="18"/>
  <c r="L2117" i="18"/>
  <c r="L5031" i="18"/>
  <c r="L1901" i="18"/>
  <c r="L5142" i="18"/>
  <c r="L5242" i="18"/>
  <c r="K680" i="17"/>
  <c r="L621" i="18"/>
  <c r="L1835" i="18"/>
  <c r="L5510" i="18"/>
  <c r="L3190" i="18"/>
  <c r="L5124" i="18"/>
  <c r="L1109" i="18"/>
  <c r="L4174" i="18"/>
  <c r="L1913" i="18"/>
  <c r="L4268" i="18"/>
  <c r="K60" i="17"/>
  <c r="L898" i="18"/>
  <c r="L2966" i="18"/>
  <c r="L3775" i="18"/>
  <c r="L66" i="18"/>
  <c r="L273" i="18"/>
  <c r="K666" i="17"/>
  <c r="L5511" i="18"/>
  <c r="L5185" i="18"/>
  <c r="L2007" i="18"/>
  <c r="K326" i="17"/>
  <c r="L1476" i="18"/>
  <c r="L4432" i="18"/>
  <c r="L5864" i="18"/>
  <c r="L633" i="18"/>
  <c r="L4948" i="18"/>
  <c r="L541" i="18"/>
  <c r="L1888" i="18"/>
  <c r="L4446" i="18"/>
  <c r="L1017" i="18"/>
  <c r="L5374" i="18"/>
  <c r="L4855" i="18"/>
  <c r="L3276" i="18"/>
  <c r="L1343" i="18"/>
  <c r="L981" i="18"/>
  <c r="L4922" i="18"/>
  <c r="L1884" i="18"/>
  <c r="L4054" i="18"/>
  <c r="L5083" i="18"/>
  <c r="L478" i="18"/>
  <c r="L3435" i="18"/>
  <c r="K483" i="17"/>
  <c r="L4844" i="18"/>
  <c r="L3921" i="18"/>
  <c r="L3329" i="18"/>
  <c r="L4995" i="18"/>
  <c r="L2279" i="18"/>
  <c r="K361" i="17"/>
  <c r="L4370" i="18"/>
  <c r="L1175" i="18"/>
  <c r="L2855" i="18"/>
  <c r="K45" i="17"/>
  <c r="L6049" i="18"/>
  <c r="L4762" i="18"/>
  <c r="L275" i="18"/>
  <c r="K218" i="17"/>
  <c r="L4633" i="18"/>
  <c r="K206" i="17"/>
  <c r="L3226" i="18"/>
  <c r="L416" i="18"/>
  <c r="L3437" i="18"/>
  <c r="L2195" i="18"/>
  <c r="L4258" i="18"/>
  <c r="L4573" i="18"/>
  <c r="L1060" i="18"/>
  <c r="L4700" i="18"/>
  <c r="L1085" i="18"/>
  <c r="L4256" i="18"/>
  <c r="L1506" i="18"/>
  <c r="L1847" i="18"/>
  <c r="L4400" i="18"/>
  <c r="J3" i="13"/>
  <c r="K29" i="17"/>
  <c r="L3460" i="18"/>
  <c r="L1219" i="18"/>
  <c r="L2547" i="18"/>
  <c r="L516" i="18"/>
  <c r="L625" i="18"/>
  <c r="L5339" i="18"/>
  <c r="L1123" i="18"/>
  <c r="L2246" i="18"/>
  <c r="L2140" i="18"/>
  <c r="L5202" i="18"/>
  <c r="L5653" i="18"/>
  <c r="L1091" i="18"/>
  <c r="L324" i="18"/>
  <c r="K674" i="17"/>
  <c r="K429" i="17"/>
  <c r="L3960" i="18"/>
  <c r="L616" i="18"/>
  <c r="K87" i="17"/>
  <c r="L5737" i="18"/>
  <c r="L3340" i="18"/>
  <c r="L149" i="18"/>
  <c r="L1192" i="18"/>
  <c r="L5132" i="18"/>
  <c r="L669" i="18"/>
  <c r="L4469" i="18"/>
  <c r="L3157" i="18"/>
  <c r="L3641" i="18"/>
  <c r="L5023" i="18"/>
  <c r="L1198" i="18"/>
  <c r="L5648" i="18"/>
  <c r="L1559" i="18"/>
  <c r="L5464" i="18"/>
  <c r="L4532" i="18"/>
  <c r="L5700" i="18"/>
  <c r="L4907" i="18"/>
  <c r="L5779" i="18"/>
  <c r="L2417" i="18"/>
  <c r="L1281" i="18"/>
  <c r="L2303" i="18"/>
  <c r="L5239" i="18"/>
  <c r="L1596" i="18"/>
  <c r="L1204" i="18"/>
  <c r="L1628" i="18"/>
  <c r="J11" i="13"/>
  <c r="L631" i="18"/>
  <c r="L4645" i="18"/>
  <c r="K406" i="17"/>
  <c r="L4591" i="18"/>
  <c r="L2826" i="18"/>
  <c r="L5786" i="18"/>
  <c r="L1122" i="18"/>
  <c r="L3511" i="18"/>
  <c r="L4835" i="18"/>
  <c r="L2315" i="18"/>
  <c r="L4108" i="18"/>
  <c r="L122" i="18"/>
  <c r="L4750" i="18"/>
  <c r="L3094" i="18"/>
  <c r="L1258" i="18"/>
  <c r="L2031" i="18"/>
  <c r="L4182" i="18"/>
  <c r="L5948" i="18"/>
  <c r="L204" i="18"/>
  <c r="L619" i="18"/>
  <c r="L754" i="18"/>
  <c r="L4188" i="18"/>
  <c r="L5710" i="18"/>
  <c r="L4811" i="18"/>
  <c r="L1096" i="18"/>
  <c r="L730" i="18"/>
  <c r="L2123" i="18"/>
  <c r="J52" i="13"/>
  <c r="L641" i="18"/>
  <c r="L2636" i="18"/>
  <c r="L5560" i="18"/>
  <c r="L3693" i="18"/>
  <c r="L5520" i="18"/>
  <c r="L5605" i="18"/>
  <c r="L5590" i="18"/>
  <c r="L1009" i="18"/>
  <c r="K296" i="17"/>
  <c r="L3850" i="18"/>
  <c r="L2242" i="18"/>
  <c r="L4079" i="18"/>
  <c r="L1002" i="18"/>
  <c r="L802" i="18"/>
  <c r="L4597" i="18"/>
  <c r="L5874" i="18"/>
  <c r="L2134" i="18"/>
  <c r="L4452" i="18"/>
  <c r="L2352" i="18"/>
  <c r="K220" i="17"/>
  <c r="L4999" i="18"/>
  <c r="L2499" i="18"/>
  <c r="L1700" i="18"/>
  <c r="L3451" i="18"/>
  <c r="L153" i="18"/>
  <c r="L1733" i="18"/>
  <c r="L4771" i="18"/>
  <c r="L2283" i="18"/>
  <c r="L528" i="18"/>
  <c r="L4422" i="18"/>
  <c r="K626" i="17"/>
  <c r="L3966" i="18"/>
  <c r="L3262" i="18"/>
  <c r="L5293" i="18"/>
  <c r="L2028" i="18"/>
  <c r="L3729" i="18"/>
  <c r="L333" i="18"/>
  <c r="L2191" i="18"/>
  <c r="L2598" i="18"/>
  <c r="L1159" i="18"/>
  <c r="L381" i="18"/>
  <c r="L2235" i="18"/>
  <c r="K681" i="17"/>
  <c r="L2766" i="18"/>
  <c r="L1563" i="18"/>
  <c r="L5658" i="18"/>
  <c r="L3005" i="18"/>
  <c r="L5613" i="18"/>
  <c r="L3612" i="18"/>
  <c r="L1992" i="18"/>
  <c r="L4744" i="18"/>
  <c r="L529" i="18"/>
  <c r="L4497" i="18"/>
  <c r="L3327" i="18"/>
  <c r="L2461" i="18"/>
  <c r="L4329" i="18"/>
  <c r="J156" i="13"/>
  <c r="L2975" i="18"/>
  <c r="L862" i="18"/>
  <c r="L4223" i="18"/>
  <c r="L5122" i="18"/>
  <c r="L3064" i="18"/>
  <c r="L147" i="18"/>
  <c r="K565" i="17"/>
  <c r="L4367" i="18"/>
  <c r="L2682" i="18"/>
  <c r="L5644" i="18"/>
  <c r="L5303" i="18"/>
  <c r="L559" i="18"/>
  <c r="L3994" i="18"/>
  <c r="L4561" i="18"/>
  <c r="L3033" i="18"/>
  <c r="K422" i="17"/>
  <c r="L3123" i="18"/>
  <c r="L71" i="18"/>
  <c r="L5601" i="18"/>
  <c r="L1273" i="18"/>
  <c r="L4507" i="18"/>
  <c r="L279" i="18"/>
  <c r="L5726" i="18"/>
  <c r="L2152" i="18"/>
  <c r="L5920" i="18"/>
  <c r="L4729" i="18"/>
  <c r="L497" i="18"/>
  <c r="L17" i="18"/>
  <c r="L4740" i="18"/>
  <c r="L1605" i="18"/>
  <c r="L5320" i="18"/>
  <c r="L3788" i="18"/>
  <c r="L3704" i="18"/>
  <c r="L2174" i="18"/>
  <c r="L5837" i="18"/>
  <c r="L1394" i="18"/>
  <c r="L2777" i="18"/>
  <c r="L5352" i="18"/>
  <c r="L5994" i="18"/>
  <c r="L2288" i="18"/>
  <c r="L2469" i="18"/>
  <c r="K528" i="17"/>
  <c r="L4579" i="18"/>
  <c r="L1317" i="18"/>
  <c r="L75" i="18"/>
  <c r="L2276" i="18"/>
  <c r="L3496" i="18"/>
  <c r="L4828" i="18"/>
  <c r="K90" i="17"/>
  <c r="L4018" i="18"/>
  <c r="L5254" i="18"/>
  <c r="L119" i="18"/>
  <c r="L4510" i="18"/>
  <c r="L3328" i="18"/>
  <c r="L4934" i="18"/>
  <c r="K207" i="17"/>
  <c r="L4755" i="18"/>
  <c r="L3529" i="18"/>
  <c r="L3126" i="18"/>
  <c r="K388" i="17"/>
  <c r="L3199" i="18"/>
  <c r="L2223" i="18"/>
  <c r="L192" i="18"/>
  <c r="L3414" i="18"/>
  <c r="L1255" i="18"/>
  <c r="L2622" i="18"/>
  <c r="L1505" i="18"/>
  <c r="L3178" i="18"/>
  <c r="L2308" i="18"/>
  <c r="L5351" i="18"/>
  <c r="L576" i="18"/>
  <c r="L4630" i="18"/>
  <c r="L5624" i="18"/>
  <c r="L3470" i="18"/>
  <c r="L2568" i="18"/>
  <c r="L949" i="18"/>
  <c r="L3742" i="18"/>
  <c r="J47" i="13"/>
  <c r="L3122" i="18"/>
  <c r="L5881" i="18"/>
  <c r="K330" i="17"/>
  <c r="L5479" i="18"/>
  <c r="L18" i="18"/>
  <c r="L3632" i="18"/>
  <c r="L1817" i="18"/>
  <c r="L1462" i="18"/>
  <c r="L417" i="18"/>
  <c r="L3135" i="18"/>
  <c r="K342" i="17"/>
  <c r="L3766" i="18"/>
  <c r="L2292" i="18"/>
  <c r="L5441" i="18"/>
  <c r="L3682" i="18"/>
  <c r="L843" i="18"/>
  <c r="L1072" i="18"/>
  <c r="L4196" i="18"/>
  <c r="L4494" i="18"/>
  <c r="L2002" i="18"/>
  <c r="L4691" i="18"/>
  <c r="L1387" i="18"/>
  <c r="L1105" i="18"/>
  <c r="L2907" i="18"/>
  <c r="L2243" i="18"/>
  <c r="L5027" i="18"/>
  <c r="L4881" i="18"/>
  <c r="L16" i="18"/>
  <c r="L1337" i="18"/>
  <c r="K115" i="17"/>
  <c r="L2137" i="18"/>
  <c r="L4361" i="18"/>
  <c r="L2064" i="18"/>
  <c r="L2543" i="18"/>
  <c r="L5739" i="18"/>
  <c r="J42" i="13"/>
  <c r="L3486" i="18"/>
  <c r="K649" i="17"/>
  <c r="L5012" i="18"/>
  <c r="L4688" i="18"/>
  <c r="L3626" i="18"/>
  <c r="L1489" i="18"/>
  <c r="K506" i="17"/>
  <c r="L102" i="18"/>
  <c r="L3843" i="18"/>
  <c r="L3017" i="18"/>
  <c r="L1654" i="18"/>
  <c r="L246" i="18"/>
  <c r="L1176" i="18"/>
  <c r="K430" i="17"/>
  <c r="L1942" i="18"/>
  <c r="L2626" i="18"/>
  <c r="L200" i="18"/>
  <c r="L814" i="18"/>
  <c r="L2952" i="18"/>
  <c r="L3825" i="18"/>
  <c r="L490" i="18"/>
  <c r="K630" i="17"/>
  <c r="L3582" i="18"/>
  <c r="K394" i="17"/>
  <c r="L408" i="18"/>
  <c r="L30" i="18"/>
  <c r="K329" i="17"/>
  <c r="L4837" i="18"/>
  <c r="K726" i="17"/>
  <c r="L4433" i="18"/>
  <c r="L1845" i="18"/>
  <c r="L4049" i="18"/>
  <c r="L2337" i="18"/>
  <c r="L3534" i="18"/>
  <c r="L4184" i="18"/>
  <c r="L5508" i="18"/>
  <c r="L3293" i="18"/>
  <c r="L3394" i="18"/>
  <c r="L70" i="18"/>
  <c r="L4473" i="18"/>
  <c r="L4693" i="18"/>
  <c r="L2864" i="18"/>
  <c r="L2956" i="18"/>
  <c r="L2445" i="18"/>
  <c r="L993" i="18"/>
  <c r="L1640" i="18"/>
  <c r="L5897" i="18"/>
  <c r="L2930" i="18"/>
  <c r="L4290" i="18"/>
  <c r="L4415" i="18"/>
  <c r="L4405" i="18"/>
  <c r="K472" i="17"/>
  <c r="J117" i="13"/>
  <c r="L2670" i="18"/>
  <c r="L5840" i="18"/>
  <c r="L5428" i="18"/>
  <c r="L205" i="18"/>
  <c r="L797" i="18"/>
  <c r="L5544" i="18"/>
  <c r="L2249" i="18"/>
  <c r="L445" i="18"/>
  <c r="L3127" i="18"/>
  <c r="J92" i="13"/>
  <c r="L3713" i="18"/>
  <c r="K61" i="17"/>
  <c r="L4461" i="18"/>
  <c r="L1834" i="18"/>
  <c r="L839" i="18"/>
  <c r="L4394" i="18"/>
  <c r="K504" i="17"/>
  <c r="L37" i="18"/>
  <c r="L1961" i="18"/>
  <c r="L321" i="18"/>
  <c r="L5735" i="18"/>
  <c r="L3832" i="18"/>
  <c r="L5940" i="18"/>
  <c r="L1639" i="18"/>
  <c r="L3453" i="18"/>
  <c r="K267" i="17"/>
  <c r="L5461" i="18"/>
  <c r="L1918" i="18"/>
  <c r="L1500" i="18"/>
  <c r="L356" i="18"/>
  <c r="L1070" i="18"/>
  <c r="L3383" i="18"/>
  <c r="L5412" i="18"/>
  <c r="J169" i="13"/>
  <c r="K519" i="17"/>
  <c r="L3445" i="18"/>
  <c r="L1970" i="18"/>
  <c r="L1587" i="18"/>
  <c r="L2118" i="18"/>
  <c r="K202" i="17"/>
  <c r="L4445" i="18"/>
  <c r="L2965" i="18"/>
  <c r="L4024" i="18"/>
  <c r="L5910" i="18"/>
  <c r="K24" i="17"/>
  <c r="L5125" i="18"/>
  <c r="K41" i="17"/>
  <c r="L1124" i="18"/>
  <c r="K536" i="17"/>
  <c r="L3350" i="18"/>
  <c r="L5552" i="18"/>
  <c r="L1211" i="18"/>
  <c r="L530" i="18"/>
  <c r="L5796" i="18"/>
  <c r="L1116" i="18"/>
  <c r="L3531" i="18"/>
  <c r="L5768" i="18"/>
  <c r="K548" i="17"/>
  <c r="L3866" i="18"/>
  <c r="L3500" i="18"/>
  <c r="L3943" i="18"/>
  <c r="L5736" i="18"/>
  <c r="L1447" i="18"/>
  <c r="L4264" i="18"/>
  <c r="L5969" i="18"/>
  <c r="L2393" i="18"/>
  <c r="L5107" i="18"/>
  <c r="L5040" i="18"/>
  <c r="J64" i="13"/>
  <c r="L6018" i="18"/>
  <c r="L4712" i="18"/>
  <c r="L228" i="18"/>
  <c r="K272" i="17"/>
  <c r="L717" i="18"/>
  <c r="L1965" i="18"/>
  <c r="L419" i="18"/>
  <c r="L3301" i="18"/>
  <c r="L907" i="18"/>
  <c r="J120" i="13"/>
  <c r="L4910" i="18"/>
  <c r="L2841" i="18"/>
  <c r="L656" i="18"/>
  <c r="L2780" i="18"/>
  <c r="L4224" i="18"/>
  <c r="L4632" i="18"/>
  <c r="L2680" i="18"/>
  <c r="L3602" i="18"/>
  <c r="L3702" i="18"/>
  <c r="L5799" i="18"/>
  <c r="L916" i="18"/>
  <c r="L116" i="18"/>
  <c r="L2913" i="18"/>
  <c r="L5633" i="18"/>
  <c r="L3148" i="18"/>
  <c r="L5676" i="18"/>
  <c r="L1298" i="18"/>
  <c r="L4600" i="18"/>
  <c r="L2196" i="18"/>
  <c r="L2994" i="18"/>
  <c r="L4951" i="18"/>
  <c r="L236" i="18"/>
  <c r="L2148" i="18"/>
  <c r="K340" i="17"/>
  <c r="J8" i="13"/>
  <c r="L5353" i="18"/>
  <c r="L5168" i="18"/>
  <c r="L2474" i="18"/>
  <c r="L1177" i="18"/>
  <c r="L5370" i="18"/>
  <c r="L5543" i="18"/>
  <c r="L2384" i="18"/>
  <c r="L401" i="18"/>
  <c r="K79" i="17"/>
  <c r="L2517" i="18"/>
  <c r="L3709" i="18"/>
  <c r="L493" i="18"/>
  <c r="K197" i="17"/>
  <c r="L3152" i="18"/>
  <c r="L5056" i="18"/>
  <c r="L1026" i="18"/>
  <c r="L1987" i="18"/>
  <c r="L4515" i="18"/>
  <c r="L5667" i="18"/>
  <c r="L6054" i="18"/>
  <c r="L2773" i="18"/>
  <c r="L800" i="18"/>
  <c r="L2009" i="18"/>
  <c r="L3041" i="18"/>
  <c r="L5753" i="18"/>
  <c r="L5761" i="18"/>
  <c r="K85" i="17"/>
  <c r="L5942" i="18"/>
  <c r="L4147" i="18"/>
  <c r="L2800" i="18"/>
  <c r="L5622" i="18"/>
  <c r="L1972" i="18"/>
  <c r="L4144" i="18"/>
  <c r="L5454" i="18"/>
  <c r="L5890" i="18"/>
  <c r="K367" i="17"/>
  <c r="L1087" i="18"/>
  <c r="L5567" i="18"/>
  <c r="K583" i="17"/>
  <c r="J129" i="13"/>
  <c r="L4550" i="18"/>
  <c r="L1125" i="18"/>
  <c r="L4735" i="18"/>
  <c r="L5834" i="18"/>
  <c r="L3067" i="18"/>
  <c r="L2214" i="18"/>
  <c r="L1516" i="18"/>
  <c r="L3089" i="18"/>
  <c r="L2126" i="18"/>
  <c r="L2403" i="18"/>
  <c r="L3576" i="18"/>
  <c r="L21" i="18"/>
  <c r="K282" i="17"/>
  <c r="L4628" i="18"/>
  <c r="L5607" i="18"/>
  <c r="L2455" i="18"/>
  <c r="L351" i="18"/>
  <c r="L2928" i="18"/>
  <c r="L4142" i="18"/>
  <c r="L2298" i="18"/>
  <c r="L4884" i="18"/>
  <c r="L4045" i="18"/>
  <c r="K363" i="17"/>
  <c r="L1442" i="18"/>
  <c r="L1846" i="18"/>
  <c r="L2316" i="18"/>
  <c r="J178" i="13"/>
  <c r="K540" i="17"/>
  <c r="K277" i="17"/>
  <c r="L428" i="18"/>
  <c r="L4968" i="18"/>
  <c r="L2244" i="18"/>
  <c r="J91" i="13"/>
  <c r="K452" i="17"/>
  <c r="L4305" i="18"/>
  <c r="L2996" i="18"/>
  <c r="L3762" i="18"/>
  <c r="L1583" i="18"/>
  <c r="K173" i="17"/>
  <c r="L1838" i="18"/>
  <c r="L960" i="18"/>
  <c r="L3830" i="18"/>
  <c r="L984" i="18"/>
  <c r="L4418" i="18"/>
  <c r="L1047" i="18"/>
  <c r="L472" i="18"/>
  <c r="J35" i="13"/>
  <c r="K63" i="17"/>
  <c r="L3162" i="18"/>
  <c r="L412" i="18"/>
  <c r="L2189" i="18"/>
  <c r="L1663" i="18"/>
  <c r="L3886" i="18"/>
  <c r="L4559" i="18"/>
  <c r="L4239" i="18"/>
  <c r="K101" i="17"/>
  <c r="L3076" i="18"/>
  <c r="L2901" i="18"/>
  <c r="L197" i="18"/>
  <c r="L4545" i="18"/>
  <c r="L91" i="18"/>
  <c r="L4721" i="18"/>
  <c r="K118" i="17"/>
  <c r="L4963" i="18"/>
  <c r="L5513" i="18"/>
  <c r="L3210" i="18"/>
  <c r="L5770" i="18"/>
  <c r="L4972" i="18"/>
  <c r="L895" i="18"/>
  <c r="K97" i="17"/>
  <c r="L3834" i="18"/>
  <c r="L2372" i="18"/>
  <c r="L5024" i="18"/>
  <c r="K569" i="17"/>
  <c r="L458" i="18"/>
  <c r="L5712" i="18"/>
  <c r="L3115" i="18"/>
  <c r="K442" i="17"/>
  <c r="L195" i="18"/>
  <c r="J99" i="13"/>
  <c r="L4036" i="18"/>
  <c r="L5161" i="18"/>
  <c r="L815" i="18"/>
  <c r="L1674" i="18"/>
  <c r="L3062" i="18"/>
  <c r="L5169" i="18"/>
  <c r="L1313" i="18"/>
  <c r="L436" i="18"/>
  <c r="L3691" i="18"/>
  <c r="L824" i="18"/>
  <c r="L1466" i="18"/>
  <c r="L4254" i="18"/>
  <c r="L4353" i="18"/>
  <c r="L4587" i="18"/>
  <c r="L2537" i="18"/>
  <c r="L4608" i="18"/>
  <c r="L5818" i="18"/>
  <c r="L3919" i="18"/>
  <c r="L4488" i="18"/>
  <c r="L739" i="18"/>
  <c r="L735" i="18"/>
  <c r="L5126" i="18"/>
  <c r="L2124" i="18"/>
  <c r="K33" i="17"/>
  <c r="L4297" i="18"/>
  <c r="L4399" i="18"/>
  <c r="L2532" i="18"/>
  <c r="L5583" i="18"/>
  <c r="L3728" i="18"/>
  <c r="L212" i="18"/>
  <c r="L154" i="18"/>
  <c r="L618" i="18"/>
  <c r="L1058" i="18"/>
  <c r="L1879" i="18"/>
  <c r="L668" i="18"/>
  <c r="K16" i="17"/>
  <c r="K38" i="17"/>
  <c r="L316" i="18"/>
  <c r="L465" i="18"/>
  <c r="L4069" i="18"/>
  <c r="L421" i="18"/>
  <c r="L3504" i="18"/>
  <c r="L5935" i="18"/>
  <c r="L659" i="18"/>
  <c r="L538" i="18"/>
  <c r="L3167" i="18"/>
  <c r="L1465" i="18"/>
  <c r="K686" i="17"/>
  <c r="L1520" i="18"/>
  <c r="L494" i="18"/>
  <c r="L1997" i="18"/>
  <c r="L4680" i="18"/>
  <c r="K294" i="17"/>
  <c r="L591" i="18"/>
  <c r="L4868" i="18"/>
  <c r="L5813" i="18"/>
  <c r="L3797" i="18"/>
  <c r="L2341" i="18"/>
  <c r="L3820" i="18"/>
  <c r="L2423" i="18"/>
  <c r="L232" i="18"/>
  <c r="L3623" i="18"/>
  <c r="L480" i="18"/>
  <c r="L2100" i="18"/>
  <c r="K668" i="17"/>
  <c r="L5392" i="18"/>
  <c r="L3117" i="18"/>
  <c r="K53" i="17"/>
  <c r="L4940" i="18"/>
  <c r="L1873" i="18"/>
  <c r="L2225" i="18"/>
  <c r="L5636" i="18"/>
  <c r="L1018" i="18"/>
  <c r="L2739" i="18"/>
  <c r="L2740" i="18"/>
  <c r="L12" i="18"/>
  <c r="L3969" i="18"/>
  <c r="L4938" i="18"/>
  <c r="L3958" i="18"/>
  <c r="L2939" i="18"/>
  <c r="L4355" i="18"/>
  <c r="L5013" i="18"/>
  <c r="L545" i="18"/>
  <c r="L1262" i="18"/>
  <c r="L5746" i="18"/>
  <c r="L2477" i="18"/>
  <c r="L4330" i="18"/>
  <c r="L3141" i="18"/>
  <c r="L683" i="18"/>
  <c r="L4677" i="18"/>
  <c r="K379" i="17"/>
  <c r="L5946" i="18"/>
  <c r="L3888" i="18"/>
  <c r="L1747" i="18"/>
  <c r="L339" i="18"/>
  <c r="L2432" i="18"/>
  <c r="J86" i="13"/>
  <c r="L5674" i="18"/>
  <c r="L3338" i="18"/>
  <c r="L5128" i="18"/>
  <c r="L5559" i="18"/>
  <c r="L639" i="18"/>
  <c r="L5311" i="18"/>
  <c r="L2102" i="18"/>
  <c r="L1994" i="18"/>
  <c r="L4310" i="18"/>
  <c r="L5752" i="18"/>
  <c r="L3686" i="18"/>
  <c r="L5573" i="18"/>
  <c r="L2282" i="18"/>
  <c r="L763" i="18"/>
  <c r="L4818" i="18"/>
  <c r="K731" i="17"/>
  <c r="L4028" i="18"/>
  <c r="L466" i="18"/>
  <c r="L2336" i="18"/>
  <c r="L453" i="18"/>
  <c r="L628" i="18"/>
  <c r="L329" i="18"/>
  <c r="L4496" i="18"/>
  <c r="J165" i="13"/>
  <c r="L4592" i="18"/>
  <c r="L168" i="18"/>
  <c r="L5686" i="18"/>
  <c r="L3503" i="18"/>
  <c r="L2600" i="18"/>
  <c r="L1828" i="18"/>
  <c r="L3723" i="18"/>
  <c r="L1646" i="18"/>
  <c r="L1016" i="18"/>
  <c r="L2365" i="18"/>
  <c r="L3875" i="18"/>
  <c r="L1433" i="18"/>
  <c r="L4975" i="18"/>
  <c r="L5163" i="18"/>
  <c r="L4039" i="18"/>
  <c r="L5162" i="18"/>
  <c r="L1615" i="18"/>
  <c r="K233" i="17"/>
  <c r="L3817" i="18"/>
  <c r="J59" i="13"/>
  <c r="L3488" i="18"/>
  <c r="L4867" i="18"/>
  <c r="L2746" i="18"/>
  <c r="L2157" i="18"/>
  <c r="L4295" i="18"/>
  <c r="L4243" i="18"/>
  <c r="L1231" i="18"/>
  <c r="L511" i="18"/>
  <c r="L4842" i="18"/>
  <c r="L4676" i="18"/>
  <c r="L2683" i="18"/>
  <c r="L1443" i="18"/>
  <c r="L5847" i="18"/>
  <c r="L5778" i="18"/>
  <c r="L4261" i="18"/>
  <c r="L1902" i="18"/>
  <c r="K52" i="17"/>
  <c r="K527" i="17"/>
  <c r="L1665" i="18"/>
  <c r="L2121" i="18"/>
  <c r="L1743" i="18"/>
  <c r="L5141" i="18"/>
  <c r="L3261" i="18"/>
  <c r="K75" i="17"/>
  <c r="L4000" i="18"/>
  <c r="L4233" i="18"/>
  <c r="K343" i="17"/>
  <c r="L3589" i="18"/>
  <c r="L1975" i="18"/>
  <c r="L4491" i="18"/>
  <c r="L3188" i="18"/>
  <c r="L4513" i="18"/>
  <c r="L3594" i="18"/>
  <c r="L2865" i="18"/>
  <c r="L1664" i="18"/>
  <c r="L1112" i="18"/>
  <c r="L2642" i="18"/>
  <c r="L5209" i="18"/>
  <c r="L5996" i="18"/>
  <c r="K230" i="17"/>
  <c r="L5741" i="18"/>
  <c r="L2564" i="18"/>
  <c r="L543" i="18"/>
  <c r="L2618" i="18"/>
  <c r="L791" i="18"/>
  <c r="J51" i="13"/>
  <c r="L4070" i="18"/>
  <c r="L4482" i="18"/>
  <c r="L5429" i="18"/>
  <c r="K56" i="17"/>
  <c r="L4757" i="18"/>
  <c r="L3550" i="18"/>
  <c r="L1370" i="18"/>
  <c r="L4187" i="18"/>
  <c r="L2421" i="18"/>
  <c r="L697" i="18"/>
  <c r="K380" i="17"/>
  <c r="L5220" i="18"/>
  <c r="K100" i="17"/>
  <c r="L3933" i="18"/>
  <c r="L4269" i="18"/>
  <c r="L2870" i="18"/>
  <c r="L438" i="18"/>
  <c r="L4368" i="18"/>
  <c r="L4472" i="18"/>
  <c r="L5155" i="18"/>
  <c r="L3999" i="18"/>
  <c r="L4214" i="18"/>
  <c r="L10" i="18"/>
  <c r="L4138" i="18"/>
  <c r="L906" i="18"/>
  <c r="K524" i="17"/>
  <c r="L251" i="18"/>
  <c r="L2694" i="18"/>
  <c r="L3024" i="18"/>
  <c r="L3647" i="18"/>
  <c r="L2141" i="18"/>
  <c r="L5934" i="18"/>
  <c r="L5241" i="18"/>
  <c r="L5183" i="18"/>
  <c r="L3634" i="18"/>
  <c r="L4719" i="18"/>
  <c r="L577" i="18"/>
  <c r="L2807" i="18"/>
  <c r="K468" i="17"/>
  <c r="L1374" i="18"/>
  <c r="K169" i="17"/>
  <c r="L2916" i="18"/>
  <c r="L1790" i="18"/>
  <c r="L989" i="18"/>
  <c r="L2401" i="18"/>
  <c r="L4672" i="18"/>
  <c r="L2437" i="18"/>
  <c r="L3227" i="18"/>
  <c r="L615" i="18"/>
  <c r="K355" i="17"/>
  <c r="L533" i="18"/>
  <c r="L4213" i="18"/>
  <c r="J12" i="13"/>
  <c r="L5208" i="18"/>
  <c r="K567" i="17"/>
  <c r="L50" i="18"/>
  <c r="L5465" i="18"/>
  <c r="L4479" i="18"/>
  <c r="L4124" i="18"/>
  <c r="L896" i="18"/>
  <c r="K727" i="17"/>
  <c r="L5165" i="18"/>
  <c r="L4023" i="18"/>
  <c r="L1445" i="18"/>
  <c r="L1744" i="18"/>
  <c r="L2301" i="18"/>
  <c r="L1229" i="18"/>
  <c r="L793" i="18"/>
  <c r="K678" i="17"/>
  <c r="L558" i="18"/>
  <c r="L5526" i="18"/>
  <c r="L4734" i="18"/>
  <c r="L2093" i="18"/>
  <c r="L4852" i="18"/>
  <c r="L5501" i="18"/>
  <c r="L1172" i="18"/>
  <c r="L1850" i="18"/>
  <c r="L3377" i="18"/>
  <c r="L1796" i="18"/>
  <c r="L4093" i="18"/>
  <c r="L2720" i="18"/>
  <c r="L2832" i="18"/>
  <c r="K635" i="17"/>
  <c r="L3352" i="18"/>
  <c r="L1963" i="18"/>
  <c r="L5325" i="18"/>
  <c r="L4266" i="18"/>
  <c r="L1898" i="18"/>
  <c r="L2859" i="18"/>
  <c r="L1589" i="18"/>
  <c r="L4094" i="18"/>
  <c r="L2438" i="18"/>
  <c r="L2444" i="18"/>
  <c r="K315" i="17"/>
  <c r="L4408" i="18"/>
  <c r="L1916" i="18"/>
  <c r="L2643" i="18"/>
  <c r="L2867" i="18"/>
  <c r="L1033" i="18"/>
  <c r="L6041" i="18"/>
  <c r="K127" i="17"/>
  <c r="L2087" i="18"/>
  <c r="K103" i="17"/>
  <c r="L1512" i="18"/>
  <c r="L2717" i="18"/>
  <c r="L335" i="18"/>
  <c r="L344" i="18"/>
  <c r="L6036" i="18"/>
  <c r="L3074" i="18"/>
  <c r="L4143" i="18"/>
  <c r="L4101" i="18"/>
  <c r="L1594" i="18"/>
  <c r="L3583" i="18"/>
  <c r="L2350" i="18"/>
  <c r="L1183" i="18"/>
  <c r="L4121" i="18"/>
  <c r="L262" i="18"/>
  <c r="K641" i="17"/>
  <c r="L4866" i="18"/>
  <c r="L4649" i="18"/>
  <c r="L5687" i="18"/>
  <c r="L710" i="18"/>
  <c r="L762" i="18"/>
  <c r="L4352" i="18"/>
  <c r="L2452" i="18"/>
  <c r="L1821" i="18"/>
  <c r="L2358" i="18"/>
  <c r="L184" i="18"/>
  <c r="L1702" i="18"/>
  <c r="L1311" i="18"/>
  <c r="K191" i="17"/>
  <c r="L5499" i="18"/>
  <c r="L4601" i="18"/>
  <c r="L2240" i="18"/>
  <c r="L610" i="18"/>
  <c r="L3489" i="18"/>
  <c r="L1055" i="18"/>
  <c r="L5274" i="18"/>
  <c r="K348" i="17"/>
  <c r="L3722" i="18"/>
  <c r="L3365" i="18"/>
  <c r="L1429" i="18"/>
  <c r="L532" i="18"/>
  <c r="L2882" i="18"/>
  <c r="L1301" i="18"/>
  <c r="K477" i="17"/>
  <c r="L1775" i="18"/>
  <c r="L4289" i="18"/>
  <c r="L5439" i="18"/>
  <c r="L4176" i="18"/>
  <c r="K456" i="17"/>
  <c r="L4553" i="18"/>
  <c r="L2454" i="18"/>
  <c r="L4678" i="18"/>
  <c r="L5641" i="18"/>
  <c r="L5410" i="18"/>
  <c r="L4666" i="18"/>
  <c r="L3321" i="18"/>
  <c r="L2067" i="18"/>
  <c r="L1860" i="18"/>
  <c r="L958" i="18"/>
  <c r="L4083" i="18"/>
  <c r="L3092" i="18"/>
  <c r="K241" i="17"/>
  <c r="L5064" i="18"/>
  <c r="L5527" i="18"/>
  <c r="L4378" i="18"/>
  <c r="L5654" i="18"/>
  <c r="L3168" i="18"/>
  <c r="L2413" i="18"/>
  <c r="L3670" i="18"/>
  <c r="L674" i="18"/>
  <c r="L3726" i="18"/>
  <c r="L4599" i="18"/>
  <c r="L2147" i="18"/>
  <c r="L1264" i="18"/>
  <c r="L5966" i="18"/>
  <c r="L2027" i="18"/>
  <c r="L1502" i="18"/>
  <c r="L5179" i="18"/>
  <c r="L3538" i="18"/>
  <c r="L3732" i="18"/>
  <c r="L2236" i="18"/>
  <c r="L2204" i="18"/>
  <c r="L1451" i="18"/>
  <c r="L4406" i="18"/>
  <c r="L2721" i="18"/>
  <c r="L488" i="18"/>
  <c r="L5580" i="18"/>
  <c r="L3944" i="18"/>
  <c r="L4944" i="18"/>
  <c r="L1368" i="18"/>
  <c r="L4099" i="18"/>
  <c r="L1566" i="18"/>
  <c r="L191" i="18"/>
  <c r="L1474" i="18"/>
  <c r="L1248" i="18"/>
  <c r="L5773" i="18"/>
  <c r="L3482" i="18"/>
  <c r="L1693" i="18"/>
  <c r="L5438" i="18"/>
  <c r="L56" i="18"/>
  <c r="L1718" i="18"/>
  <c r="L2814" i="18"/>
  <c r="L5483" i="18"/>
  <c r="L5054" i="18"/>
  <c r="L4914" i="18"/>
  <c r="L2730" i="18"/>
  <c r="L4410" i="18"/>
  <c r="L2962" i="18"/>
  <c r="L1529" i="18"/>
  <c r="L3101" i="18"/>
  <c r="L3376" i="18"/>
  <c r="L2449" i="18"/>
  <c r="L1044" i="18"/>
  <c r="L5413" i="18"/>
  <c r="J69" i="13"/>
  <c r="K488" i="17"/>
  <c r="L1371" i="18"/>
  <c r="L5053" i="18"/>
  <c r="L5321" i="18"/>
  <c r="L1556" i="18"/>
  <c r="L141" i="18"/>
  <c r="L4275" i="18"/>
  <c r="L5684" i="18"/>
  <c r="K529" i="17"/>
  <c r="L133" i="18"/>
  <c r="L454" i="18"/>
  <c r="K179" i="17"/>
  <c r="K475" i="17"/>
  <c r="L2645" i="18"/>
  <c r="L4055" i="18"/>
  <c r="L3998" i="18"/>
  <c r="L2163" i="18"/>
  <c r="L2583" i="18"/>
  <c r="L3084" i="18"/>
  <c r="L3688" i="18"/>
  <c r="L5854" i="18"/>
  <c r="L5821" i="18"/>
  <c r="L3699" i="18"/>
  <c r="L5566" i="18"/>
  <c r="L3255" i="18"/>
  <c r="L53" i="18"/>
  <c r="L2592" i="18"/>
  <c r="L1101" i="18"/>
  <c r="L757" i="18"/>
  <c r="L1472" i="18"/>
  <c r="K143" i="17"/>
  <c r="L5628" i="18"/>
  <c r="L1438" i="18"/>
  <c r="J150" i="13"/>
  <c r="L5211" i="18"/>
  <c r="L4440" i="18"/>
  <c r="L3061" i="18"/>
  <c r="L3333" i="18"/>
  <c r="L3434" i="18"/>
  <c r="L733" i="18"/>
  <c r="L4998" i="18"/>
  <c r="L1111" i="18"/>
  <c r="K436" i="17"/>
  <c r="L1685" i="18"/>
  <c r="L1619" i="18"/>
  <c r="L4292" i="18"/>
  <c r="L215" i="18"/>
  <c r="L1389" i="18"/>
  <c r="L5965" i="18"/>
  <c r="L3573" i="18"/>
  <c r="L3010" i="18"/>
  <c r="J4" i="13"/>
  <c r="L136" i="18"/>
  <c r="L1532" i="18"/>
  <c r="L6070" i="18"/>
  <c r="L1904" i="18"/>
  <c r="L5267" i="18"/>
  <c r="L5389" i="18"/>
  <c r="K249" i="17"/>
  <c r="L4803" i="18"/>
  <c r="L2788" i="18"/>
  <c r="L2810" i="18"/>
  <c r="L123" i="18"/>
  <c r="L4543" i="18"/>
  <c r="L3314" i="18"/>
  <c r="L2430" i="18"/>
  <c r="L711" i="18"/>
  <c r="L1469" i="18"/>
  <c r="K441" i="17"/>
  <c r="L3553" i="18"/>
  <c r="J160" i="13"/>
  <c r="L4568" i="18"/>
  <c r="L1405" i="18"/>
  <c r="L5190" i="18"/>
  <c r="L3011" i="18"/>
  <c r="L3897" i="18"/>
  <c r="K689" i="17"/>
  <c r="K105" i="17"/>
  <c r="L5248" i="18"/>
  <c r="L456" i="18"/>
  <c r="L2635" i="18"/>
  <c r="K545" i="17"/>
  <c r="L1527" i="18"/>
  <c r="L4013" i="18"/>
  <c r="L4480" i="18"/>
  <c r="L1482" i="18"/>
  <c r="L1359" i="18"/>
  <c r="L424" i="18"/>
  <c r="L4505" i="18"/>
  <c r="K660" i="17"/>
  <c r="L2548" i="18"/>
  <c r="L2003" i="18"/>
  <c r="L3416" i="18"/>
  <c r="L4017" i="18"/>
  <c r="L4813" i="18"/>
  <c r="L4487" i="18"/>
  <c r="L2035" i="18"/>
  <c r="L2925" i="18"/>
  <c r="L4578" i="18"/>
  <c r="L1794" i="18"/>
  <c r="L3923" i="18"/>
  <c r="L825" i="18"/>
  <c r="L4471" i="18"/>
  <c r="L2963" i="18"/>
  <c r="K293" i="17"/>
  <c r="L3467" i="18"/>
  <c r="L4191" i="18"/>
  <c r="L3242" i="18"/>
  <c r="L2926" i="18"/>
  <c r="K410" i="17"/>
  <c r="L2314" i="18"/>
  <c r="L4589" i="18"/>
  <c r="L2112" i="18"/>
  <c r="L682" i="18"/>
  <c r="L5306" i="18"/>
  <c r="J170" i="13"/>
  <c r="J14" i="13"/>
  <c r="L718" i="18"/>
  <c r="L2964" i="18"/>
  <c r="L4484" i="18"/>
  <c r="L1552" i="18"/>
  <c r="L3794" i="18"/>
  <c r="L879" i="18"/>
  <c r="L145" i="18"/>
  <c r="L4046" i="18"/>
  <c r="L1388" i="18"/>
  <c r="L5731" i="18"/>
  <c r="L3757" i="18"/>
  <c r="L1484" i="18"/>
  <c r="K283" i="17"/>
  <c r="L2374" i="18"/>
  <c r="L5665" i="18"/>
  <c r="L118" i="18"/>
  <c r="L5788" i="18"/>
  <c r="L1924" i="18"/>
  <c r="L4190" i="18"/>
  <c r="L3845" i="18"/>
  <c r="L3968" i="18"/>
  <c r="L1518" i="18"/>
  <c r="L4115" i="18"/>
  <c r="L1746" i="18"/>
  <c r="L2782" i="18"/>
  <c r="L5804" i="18"/>
  <c r="L437" i="18"/>
  <c r="L1509" i="18"/>
  <c r="L2054" i="18"/>
  <c r="L1978" i="18"/>
  <c r="L4923" i="18"/>
  <c r="K322" i="17"/>
  <c r="L945" i="18"/>
  <c r="L3237" i="18"/>
  <c r="L5069" i="18"/>
  <c r="L5876" i="18"/>
  <c r="K396" i="17"/>
  <c r="L3736" i="18"/>
  <c r="L4821" i="18"/>
  <c r="L1376" i="18"/>
  <c r="L3099" i="18"/>
  <c r="L4296" i="18"/>
  <c r="L1106" i="18"/>
  <c r="K244" i="17"/>
  <c r="L2296" i="18"/>
  <c r="L911" i="18"/>
  <c r="L881" i="18"/>
  <c r="K298" i="17"/>
  <c r="L256" i="18"/>
  <c r="L1763" i="18"/>
  <c r="L2159" i="18"/>
  <c r="L2332" i="18"/>
  <c r="L1295" i="18"/>
  <c r="K412" i="17"/>
  <c r="K551" i="17"/>
  <c r="L1786" i="18"/>
  <c r="K331" i="17"/>
  <c r="L5894" i="18"/>
  <c r="L507" i="18"/>
  <c r="L3484" i="18"/>
  <c r="K399" i="17"/>
  <c r="L5082" i="18"/>
  <c r="L6004" i="18"/>
  <c r="L6" i="18"/>
  <c r="L4442" i="18"/>
  <c r="K19" i="17"/>
  <c r="L28" i="18"/>
  <c r="L4747" i="18"/>
  <c r="L4928" i="18"/>
  <c r="L2168" i="18"/>
  <c r="L5457" i="18"/>
  <c r="L4247" i="18"/>
  <c r="L2493" i="18"/>
  <c r="L3653" i="18"/>
  <c r="L1063" i="18"/>
  <c r="L4899" i="18"/>
  <c r="K174" i="17"/>
  <c r="L5146" i="18"/>
  <c r="L888" i="18"/>
  <c r="L331" i="18"/>
  <c r="L5243" i="18"/>
  <c r="L5446" i="18"/>
  <c r="L4341" i="18"/>
  <c r="L5316" i="18"/>
  <c r="L3683" i="18"/>
  <c r="L4585" i="18"/>
  <c r="L3164" i="18"/>
  <c r="K167" i="17"/>
  <c r="L1171" i="18"/>
  <c r="L2119" i="18"/>
  <c r="L4454" i="18"/>
  <c r="L3662" i="18"/>
  <c r="L5714" i="18"/>
  <c r="L1861" i="18"/>
  <c r="L3770" i="18"/>
  <c r="K67" i="17"/>
  <c r="K70" i="17"/>
  <c r="L3790" i="18"/>
  <c r="L3406" i="18"/>
  <c r="L1117" i="18"/>
  <c r="L336" i="18"/>
  <c r="L5849" i="18"/>
  <c r="L5358" i="18"/>
  <c r="L4412" i="18"/>
  <c r="L5647" i="18"/>
  <c r="K297" i="17"/>
  <c r="L4373" i="18"/>
  <c r="L5661" i="18"/>
  <c r="L5815" i="18"/>
  <c r="L6033" i="18"/>
  <c r="L4879" i="18"/>
  <c r="L4802" i="18"/>
  <c r="L2988" i="18"/>
  <c r="L3431" i="18"/>
  <c r="L1308" i="18"/>
  <c r="L1278" i="18"/>
  <c r="L4892" i="18"/>
  <c r="K549" i="17"/>
  <c r="L1720" i="18"/>
  <c r="L2632" i="18"/>
  <c r="L794" i="18"/>
  <c r="L1651" i="18"/>
  <c r="L2339" i="18"/>
  <c r="K484" i="17"/>
  <c r="L3283" i="18"/>
  <c r="L5369" i="18"/>
  <c r="L5008" i="18"/>
  <c r="L5549" i="18"/>
  <c r="L2538" i="18"/>
  <c r="L4754" i="18"/>
  <c r="K648" i="17"/>
  <c r="K228" i="17"/>
  <c r="L160" i="18"/>
  <c r="L3669" i="18"/>
  <c r="L3758" i="18"/>
  <c r="L5546" i="18"/>
  <c r="L2653" i="18"/>
  <c r="L547" i="18"/>
  <c r="L2317" i="18"/>
  <c r="K239" i="17"/>
  <c r="L128" i="18"/>
  <c r="L5970" i="18"/>
  <c r="L5103" i="18"/>
  <c r="L1461" i="18"/>
  <c r="K516" i="17"/>
  <c r="L5397" i="18"/>
  <c r="L1150" i="18"/>
  <c r="J155" i="13"/>
  <c r="L4795" i="18"/>
  <c r="L448" i="18"/>
  <c r="L4204" i="18"/>
  <c r="L2613" i="18"/>
  <c r="L3287" i="18"/>
  <c r="L1099" i="18"/>
  <c r="L4262" i="18"/>
  <c r="L5486" i="18"/>
  <c r="K260" i="17"/>
  <c r="L1135" i="18"/>
  <c r="L4077" i="18"/>
  <c r="L956" i="18"/>
  <c r="L2755" i="18"/>
  <c r="K152" i="17"/>
  <c r="L5561" i="18"/>
  <c r="K144" i="17"/>
  <c r="L3169" i="18"/>
  <c r="K300" i="17"/>
  <c r="L5025" i="18"/>
  <c r="L4419" i="18"/>
  <c r="K423" i="17"/>
  <c r="K357" i="17"/>
  <c r="L4169" i="18"/>
  <c r="L1333" i="18"/>
  <c r="L2775" i="18"/>
  <c r="K403" i="17"/>
  <c r="K360" i="17"/>
  <c r="L217" i="18"/>
  <c r="L1411" i="18"/>
  <c r="L3991" i="18"/>
  <c r="K263" i="17"/>
  <c r="L991" i="18"/>
  <c r="L1025" i="18"/>
  <c r="L4667" i="18"/>
  <c r="L2367" i="18"/>
  <c r="L3680" i="18"/>
  <c r="L4901" i="18"/>
  <c r="L4126" i="18"/>
  <c r="L3711" i="18"/>
  <c r="L4319" i="18"/>
  <c r="L3211" i="18"/>
  <c r="L2518" i="18"/>
  <c r="L4711" i="18"/>
  <c r="L4317" i="18"/>
  <c r="L3827" i="18"/>
  <c r="L3079" i="18"/>
  <c r="L4117" i="18"/>
  <c r="L844" i="18"/>
  <c r="L65" i="18"/>
  <c r="L5139" i="18"/>
  <c r="L664" i="18"/>
  <c r="L2957" i="18"/>
  <c r="L1174" i="18"/>
  <c r="L4133" i="18"/>
  <c r="J109" i="13"/>
  <c r="L3824" i="18"/>
  <c r="L1487" i="18"/>
  <c r="K584" i="17"/>
  <c r="L5481" i="18"/>
  <c r="K58" i="17"/>
  <c r="L4130" i="18"/>
  <c r="L2705" i="18"/>
  <c r="L1798" i="18"/>
  <c r="L125" i="18"/>
  <c r="L4502" i="18"/>
  <c r="L1164" i="18"/>
  <c r="L587" i="18"/>
  <c r="L4076" i="18"/>
  <c r="L2381" i="18"/>
  <c r="L4986" i="18"/>
  <c r="L5763" i="18"/>
  <c r="L1989" i="18"/>
  <c r="L931" i="18"/>
  <c r="K677" i="17"/>
  <c r="L2557" i="18"/>
  <c r="L827" i="18"/>
  <c r="K48" i="17"/>
  <c r="L3400" i="18"/>
  <c r="K117" i="17"/>
  <c r="L3893" i="18"/>
  <c r="L318" i="18"/>
  <c r="L4149" i="18"/>
  <c r="L2312" i="18"/>
  <c r="K226" i="17"/>
  <c r="J123" i="13"/>
  <c r="L2247" i="18"/>
  <c r="L2920" i="18"/>
  <c r="L4173" i="18"/>
  <c r="L1953" i="18"/>
  <c r="L4203" i="18"/>
  <c r="L2166" i="18"/>
  <c r="K235" i="17"/>
  <c r="L3833" i="18"/>
  <c r="K661" i="17"/>
  <c r="L207" i="18"/>
  <c r="K650" i="17"/>
  <c r="L773" i="18"/>
  <c r="L1991" i="18"/>
  <c r="L4298" i="18"/>
  <c r="J55" i="13"/>
  <c r="L5814" i="18"/>
  <c r="L3045" i="18"/>
  <c r="L2677" i="18"/>
  <c r="L2793" i="18"/>
  <c r="L3443" i="18"/>
  <c r="L665" i="18"/>
  <c r="L5273" i="18"/>
  <c r="L3952" i="18"/>
  <c r="L1280" i="18"/>
  <c r="L4596" i="18"/>
  <c r="L521" i="18"/>
  <c r="L1250" i="18"/>
  <c r="L5257" i="18"/>
  <c r="L1042" i="18"/>
  <c r="L3903" i="18"/>
  <c r="L4271" i="18"/>
  <c r="L3397" i="18"/>
  <c r="L1243" i="18"/>
  <c r="L3799" i="18"/>
  <c r="L4644" i="18"/>
  <c r="L952" i="18"/>
  <c r="L3764" i="18"/>
  <c r="L1103" i="18"/>
  <c r="L5614" i="18"/>
  <c r="K266" i="17"/>
  <c r="L840" i="18"/>
  <c r="L402" i="18"/>
  <c r="L4088" i="18"/>
  <c r="L886" i="18"/>
  <c r="L3868" i="18"/>
  <c r="K500" i="17"/>
  <c r="L2652" i="18"/>
  <c r="L1081" i="18"/>
  <c r="L4457" i="18"/>
  <c r="L5944" i="18"/>
  <c r="L1071" i="18"/>
  <c r="K130" i="17"/>
  <c r="L3620" i="18"/>
  <c r="L848" i="18"/>
  <c r="L2647" i="18"/>
  <c r="L310" i="18"/>
  <c r="L5494" i="18"/>
  <c r="L4698" i="18"/>
  <c r="L3324" i="18"/>
  <c r="K59" i="17"/>
  <c r="L5791" i="18"/>
  <c r="K656" i="17"/>
  <c r="L701" i="18"/>
  <c r="L1401" i="18"/>
  <c r="L2482" i="18"/>
  <c r="L1618" i="18"/>
  <c r="L1919" i="18"/>
  <c r="L1897" i="18"/>
  <c r="L2370" i="18"/>
  <c r="L2863" i="18"/>
  <c r="L2032" i="18"/>
  <c r="L1366" i="18"/>
  <c r="L987" i="18"/>
  <c r="L4889" i="18"/>
  <c r="L227" i="18"/>
  <c r="L5502" i="18"/>
  <c r="K134" i="17"/>
  <c r="L3464" i="18"/>
  <c r="K616" i="17"/>
  <c r="L5505" i="18"/>
  <c r="L2357" i="18"/>
  <c r="L3883" i="18"/>
  <c r="K642" i="17"/>
  <c r="L4236" i="18"/>
  <c r="L2910" i="18"/>
  <c r="J111" i="13"/>
  <c r="J23" i="13"/>
  <c r="L98" i="18"/>
  <c r="L5883" i="18"/>
  <c r="L645" i="18"/>
  <c r="L5193" i="18"/>
  <c r="L1647" i="18"/>
  <c r="L1815" i="18"/>
  <c r="L2794" i="18"/>
  <c r="L4474" i="18"/>
  <c r="L744" i="18"/>
  <c r="L579" i="18"/>
  <c r="K730" i="17"/>
  <c r="L3054" i="18"/>
  <c r="L5396" i="18"/>
  <c r="L3514" i="18"/>
  <c r="L62" i="18"/>
  <c r="L2055" i="18"/>
  <c r="L1507" i="18"/>
  <c r="L264" i="18"/>
  <c r="L3307" i="18"/>
  <c r="L3815" i="18"/>
  <c r="L4459" i="18"/>
  <c r="L1511" i="18"/>
  <c r="L699" i="18"/>
  <c r="L5404" i="18"/>
  <c r="L1076" i="18"/>
  <c r="L4097" i="18"/>
  <c r="L2566" i="18"/>
  <c r="L4886" i="18"/>
  <c r="L3142" i="18"/>
  <c r="L1067" i="18"/>
  <c r="L3561" i="18"/>
  <c r="L4427" i="18"/>
  <c r="L4581" i="18"/>
  <c r="L3499" i="18"/>
  <c r="L1155" i="18"/>
  <c r="K619" i="17"/>
  <c r="K210" i="17"/>
  <c r="L2453" i="18"/>
  <c r="L5304" i="18"/>
  <c r="L5971" i="18"/>
  <c r="L4278" i="18"/>
  <c r="L1032" i="18"/>
  <c r="L2481" i="18"/>
  <c r="L795" i="18"/>
  <c r="L5401" i="18"/>
  <c r="L1993" i="18"/>
  <c r="L332" i="18"/>
  <c r="K164" i="17"/>
  <c r="K54" i="17"/>
  <c r="L2079" i="18"/>
  <c r="L527" i="18"/>
  <c r="L3404" i="18"/>
  <c r="L1148" i="18"/>
  <c r="L4741" i="18"/>
  <c r="K418" i="17"/>
  <c r="L5842" i="18"/>
  <c r="L2888" i="18"/>
  <c r="L288" i="18"/>
  <c r="K254" i="17"/>
  <c r="L1495" i="18"/>
  <c r="L6017" i="18"/>
  <c r="L1021" i="18"/>
  <c r="K503" i="17"/>
  <c r="L3279" i="18"/>
  <c r="K710" i="17"/>
  <c r="L140" i="18"/>
  <c r="L2660" i="18"/>
  <c r="L5831" i="18"/>
  <c r="L45" i="18"/>
  <c r="L3600" i="18"/>
  <c r="L4307" i="18"/>
  <c r="L2171" i="18"/>
  <c r="L760" i="18"/>
  <c r="K213" i="17"/>
  <c r="L283" i="18"/>
  <c r="L1519" i="18"/>
  <c r="K123" i="17"/>
  <c r="L4604" i="18"/>
  <c r="L1988" i="18"/>
  <c r="L560" i="18"/>
  <c r="L4334" i="18"/>
  <c r="L5870" i="18"/>
  <c r="L1954" i="18"/>
  <c r="L63" i="18"/>
  <c r="L1510" i="18"/>
  <c r="L2558" i="18"/>
  <c r="L6006" i="18"/>
  <c r="L2088" i="18"/>
  <c r="L5535" i="18"/>
  <c r="L1261" i="18"/>
  <c r="L5564" i="18"/>
  <c r="L509" i="18"/>
  <c r="L1240" i="18"/>
  <c r="L4035" i="18"/>
  <c r="K541" i="17"/>
  <c r="L3243" i="18"/>
  <c r="L1379" i="18"/>
  <c r="L749" i="18"/>
  <c r="L5903" i="18"/>
  <c r="L1558" i="18"/>
  <c r="L2535" i="18"/>
  <c r="L1979" i="18"/>
  <c r="K309" i="17"/>
  <c r="L1878" i="18"/>
  <c r="K313" i="17"/>
  <c r="L2379" i="18"/>
  <c r="L1396" i="18"/>
  <c r="L5519" i="18"/>
  <c r="L1955" i="18"/>
  <c r="L3578" i="18"/>
  <c r="L5130" i="18"/>
  <c r="L1432" i="18"/>
  <c r="L4952" i="18"/>
  <c r="L2567" i="18"/>
  <c r="L3177" i="18"/>
  <c r="K354" i="17"/>
  <c r="L3708" i="18"/>
  <c r="L6031" i="18"/>
  <c r="K82" i="17"/>
  <c r="L3347" i="18"/>
  <c r="L2764" i="18"/>
  <c r="L4701" i="18"/>
  <c r="L4276" i="18"/>
  <c r="J158" i="13"/>
  <c r="L4272" i="18"/>
  <c r="L4566" i="18"/>
  <c r="L3854" i="18"/>
  <c r="L5629" i="18"/>
  <c r="L976" i="18"/>
  <c r="L5278" i="18"/>
  <c r="K490" i="17"/>
  <c r="L2162" i="18"/>
  <c r="L3105" i="18"/>
  <c r="L3617" i="18"/>
  <c r="L630" i="18"/>
  <c r="L5810" i="18"/>
  <c r="L1157" i="18"/>
  <c r="L104" i="18"/>
  <c r="L249" i="18"/>
  <c r="L3948" i="18"/>
  <c r="L4590" i="18"/>
  <c r="L2666" i="18"/>
  <c r="L5759" i="18"/>
  <c r="L32" i="18"/>
  <c r="L3181" i="18"/>
  <c r="L1460" i="18"/>
  <c r="L2700" i="18"/>
  <c r="L1606" i="18"/>
  <c r="L3182" i="18"/>
  <c r="J74" i="13"/>
  <c r="L4011" i="18"/>
  <c r="L1062" i="18"/>
  <c r="L5236" i="18"/>
  <c r="L2419" i="18"/>
  <c r="L5863" i="18"/>
  <c r="L5758" i="18"/>
  <c r="K511" i="17"/>
  <c r="L2770" i="18"/>
  <c r="L787" i="18"/>
  <c r="L1534" i="18"/>
  <c r="L3357" i="18"/>
  <c r="L1714" i="18"/>
  <c r="L719" i="18"/>
  <c r="K166" i="17"/>
  <c r="L5256" i="18"/>
  <c r="L87" i="18"/>
  <c r="L2571" i="18"/>
  <c r="K153" i="17"/>
  <c r="L5156" i="18"/>
  <c r="L4413" i="18"/>
  <c r="J17" i="13"/>
  <c r="L2743" i="18"/>
  <c r="L685" i="18"/>
  <c r="J54" i="13"/>
  <c r="L2130" i="18"/>
  <c r="K655" i="17"/>
  <c r="L4556" i="18"/>
  <c r="L1968" i="18"/>
  <c r="L471" i="18"/>
  <c r="L2129" i="18"/>
  <c r="L29" i="18"/>
  <c r="L4636" i="18"/>
  <c r="L1270" i="18"/>
  <c r="L3665" i="18"/>
  <c r="L3239" i="18"/>
  <c r="L152" i="18"/>
  <c r="L914" i="18"/>
  <c r="K163" i="17"/>
  <c r="K638" i="17"/>
  <c r="L1848" i="18"/>
  <c r="L2305" i="18"/>
  <c r="L3422" i="18"/>
  <c r="L1738" i="18"/>
  <c r="L1402" i="18"/>
  <c r="L846" i="18"/>
  <c r="L3523" i="18"/>
  <c r="L4072" i="18"/>
  <c r="L1830" i="18"/>
  <c r="L1486" i="18"/>
  <c r="L5749" i="18"/>
  <c r="K704" i="17"/>
  <c r="L4031" i="18"/>
  <c r="L772" i="18"/>
  <c r="L340" i="18"/>
  <c r="L2470" i="18"/>
  <c r="L2511" i="18"/>
  <c r="L3120" i="18"/>
  <c r="L1607" i="18"/>
  <c r="L3574" i="18"/>
  <c r="L1038" i="18"/>
  <c r="L885" i="18"/>
  <c r="K227" i="17"/>
  <c r="L3892" i="18"/>
  <c r="K501" i="17"/>
  <c r="L2502" i="18"/>
  <c r="L974" i="18"/>
  <c r="L5096" i="18"/>
  <c r="L2015" i="18"/>
  <c r="L4887" i="18"/>
  <c r="L1249" i="18"/>
  <c r="L1331" i="18"/>
  <c r="L887" i="18"/>
  <c r="L5677" i="18"/>
  <c r="L678" i="18"/>
  <c r="L6072" i="18"/>
  <c r="K72" i="17"/>
  <c r="L3530" i="18"/>
  <c r="K201" i="17"/>
  <c r="L3996" i="18"/>
  <c r="L684" i="18"/>
  <c r="K709" i="17"/>
  <c r="L1941" i="18"/>
  <c r="J144" i="13"/>
  <c r="L4894" i="18"/>
  <c r="L5020" i="18"/>
  <c r="K116" i="17"/>
  <c r="L4709" i="18"/>
  <c r="L5632" i="18"/>
  <c r="L3161" i="18"/>
  <c r="L5491" i="18"/>
  <c r="L5271" i="18"/>
  <c r="L508" i="18"/>
  <c r="K185" i="17"/>
  <c r="L4614" i="18"/>
  <c r="J82" i="13"/>
  <c r="K512" i="17"/>
  <c r="L338" i="18"/>
  <c r="K371" i="17"/>
  <c r="L3650" i="18"/>
  <c r="L4299" i="18"/>
  <c r="K525" i="17"/>
  <c r="L2059" i="18"/>
  <c r="K351" i="17"/>
  <c r="L4260" i="18"/>
  <c r="L2026" i="18"/>
  <c r="L617" i="18"/>
  <c r="L2767" i="18"/>
  <c r="L4226" i="18"/>
  <c r="L1602" i="18"/>
  <c r="L3250" i="18"/>
  <c r="L4281" i="18"/>
  <c r="L2898" i="18"/>
  <c r="L3259" i="18"/>
  <c r="L3863" i="18"/>
  <c r="K175" i="17"/>
  <c r="L2607" i="18"/>
  <c r="L6037" i="18"/>
  <c r="L3963" i="18"/>
  <c r="L4799" i="18"/>
  <c r="L5509" i="18"/>
  <c r="L4950" i="18"/>
  <c r="L3639" i="18"/>
  <c r="J151" i="13"/>
  <c r="L3106" i="18"/>
  <c r="L1870" i="18"/>
  <c r="L4499" i="18"/>
  <c r="K495" i="17"/>
  <c r="K453" i="17"/>
  <c r="L1525" i="18"/>
  <c r="L3303" i="18"/>
  <c r="L692" i="18"/>
  <c r="L4990" i="18"/>
  <c r="L345" i="18"/>
  <c r="L2856" i="18"/>
  <c r="L965" i="18"/>
  <c r="L2434" i="18"/>
  <c r="L3520" i="18"/>
  <c r="L261" i="18"/>
  <c r="L4132" i="18"/>
  <c r="L5070" i="18"/>
  <c r="L93" i="18"/>
  <c r="L1227" i="18"/>
  <c r="K278" i="17"/>
  <c r="L3207" i="18"/>
  <c r="L910" i="18"/>
  <c r="L5682" i="18"/>
  <c r="L4429" i="18"/>
  <c r="L1936" i="18"/>
  <c r="L144" i="18"/>
  <c r="L1934" i="18"/>
  <c r="L5518" i="18"/>
  <c r="L2250" i="18"/>
  <c r="L274" i="18"/>
  <c r="L2503" i="18"/>
  <c r="L3050" i="18"/>
  <c r="L5923" i="18"/>
  <c r="L1756" i="18"/>
  <c r="L4084" i="18"/>
  <c r="L3922" i="18"/>
  <c r="L1492" i="18"/>
  <c r="K553" i="17"/>
  <c r="L4702" i="18"/>
  <c r="L6062" i="18"/>
  <c r="L2911" i="18"/>
  <c r="L2757" i="18"/>
  <c r="L1662" i="18"/>
  <c r="L2180" i="18"/>
  <c r="L1034" i="18"/>
  <c r="L2258" i="18"/>
  <c r="L3571" i="18"/>
  <c r="L4706" i="18"/>
  <c r="L2918" i="18"/>
  <c r="L2097" i="18"/>
  <c r="K657" i="17"/>
  <c r="L3712" i="18"/>
  <c r="K420" i="17"/>
  <c r="L5113" i="18"/>
  <c r="L4919" i="18"/>
  <c r="L2211" i="18"/>
  <c r="L1982" i="18"/>
  <c r="L2750" i="18"/>
  <c r="L732" i="18"/>
  <c r="L3201" i="18"/>
  <c r="K6" i="17"/>
  <c r="L3673" i="18"/>
  <c r="K316" i="17"/>
  <c r="L2046" i="18"/>
  <c r="L3915" i="18"/>
  <c r="L5717" i="18"/>
  <c r="L5871" i="18"/>
  <c r="L4985" i="18"/>
  <c r="L2133" i="18"/>
  <c r="L1623" i="18"/>
  <c r="L5951" i="18"/>
  <c r="L4020" i="18"/>
  <c r="L60" i="18"/>
  <c r="L5704" i="18"/>
  <c r="L4967" i="18"/>
  <c r="L2086" i="18"/>
  <c r="L3116" i="18"/>
  <c r="L5740" i="18"/>
  <c r="L731" i="18"/>
  <c r="L3230" i="18"/>
  <c r="L5443" i="18"/>
  <c r="L3595" i="18"/>
  <c r="L4428" i="18"/>
  <c r="L4769" i="18"/>
  <c r="L746" i="18"/>
  <c r="J159" i="13"/>
  <c r="L2847" i="18"/>
  <c r="L2229" i="18"/>
  <c r="L2708" i="18"/>
  <c r="L4380" i="18"/>
  <c r="K200" i="17"/>
  <c r="L5599" i="18"/>
  <c r="L4983" i="18"/>
  <c r="L3580" i="18"/>
  <c r="L6048" i="18"/>
  <c r="K391" i="17"/>
  <c r="L3705" i="18"/>
  <c r="L1504" i="18"/>
  <c r="L319" i="18"/>
  <c r="L1706" i="18"/>
  <c r="L117" i="18"/>
  <c r="L3678" i="18"/>
  <c r="L2714" i="18"/>
  <c r="L3298" i="18"/>
  <c r="J108" i="13"/>
  <c r="L1156" i="18"/>
  <c r="L4774" i="18"/>
  <c r="L4287" i="18"/>
  <c r="L2950" i="18"/>
  <c r="L1326" i="18"/>
  <c r="L5747" i="18"/>
  <c r="K195" i="17"/>
  <c r="L1068" i="18"/>
  <c r="L5326" i="18"/>
  <c r="L4569" i="18"/>
  <c r="L5447" i="18"/>
  <c r="L394" i="18"/>
  <c r="L4792" i="18"/>
  <c r="L5150" i="18"/>
  <c r="L4095" i="18"/>
  <c r="L2880" i="18"/>
  <c r="L1001" i="18"/>
  <c r="K165" i="17"/>
  <c r="L1293" i="18"/>
  <c r="K615" i="17"/>
  <c r="L3785" i="18"/>
  <c r="K426" i="17"/>
  <c r="L4531" i="18"/>
  <c r="J143" i="13"/>
  <c r="K40" i="17"/>
  <c r="L959" i="18"/>
  <c r="L5343" i="18"/>
  <c r="L5198" i="18"/>
  <c r="L48" i="18"/>
  <c r="L4989" i="18"/>
  <c r="L3111" i="18"/>
  <c r="K607" i="17"/>
  <c r="L5387" i="18"/>
  <c r="L2202" i="18"/>
  <c r="K708" i="17"/>
  <c r="L372" i="18"/>
  <c r="L3642" i="18"/>
  <c r="L872" i="18"/>
  <c r="L1887" i="18"/>
  <c r="L1137" i="18"/>
  <c r="K304" i="17"/>
  <c r="K496" i="17"/>
  <c r="L1128" i="18"/>
  <c r="L5368" i="18"/>
  <c r="K132" i="17"/>
  <c r="K77" i="17"/>
  <c r="L296" i="18"/>
  <c r="L4885" i="18"/>
  <c r="L1320" i="18"/>
  <c r="L5264" i="18"/>
  <c r="L4123" i="18"/>
  <c r="L680" i="18"/>
  <c r="L2961" i="18"/>
  <c r="L1600" i="18"/>
  <c r="J157" i="13"/>
  <c r="L3769" i="18"/>
  <c r="L3270" i="18"/>
  <c r="L3559" i="18"/>
  <c r="K675" i="17"/>
  <c r="K382" i="17"/>
  <c r="L582" i="18"/>
  <c r="L2048" i="18"/>
  <c r="K450" i="17"/>
  <c r="L5414" i="18"/>
  <c r="L5382" i="18"/>
  <c r="L1730" i="18"/>
  <c r="L3751" i="18"/>
  <c r="L1494" i="18"/>
  <c r="L1544" i="18"/>
  <c r="L1938" i="18"/>
  <c r="L2875" i="18"/>
  <c r="L5732" i="18"/>
  <c r="L15" i="18"/>
  <c r="L1986" i="18"/>
  <c r="L3403" i="18"/>
  <c r="L3204" i="18"/>
  <c r="L363" i="18"/>
  <c r="L4551" i="18"/>
  <c r="K434" i="17"/>
  <c r="L1132" i="18"/>
  <c r="L838" i="18"/>
  <c r="L5811" i="18"/>
  <c r="L523" i="18"/>
  <c r="L5355" i="18"/>
  <c r="L4139" i="18"/>
  <c r="L3649" i="18"/>
  <c r="L1675" i="18"/>
  <c r="J106" i="13"/>
  <c r="L1007" i="18"/>
  <c r="K158" i="17"/>
  <c r="L2371" i="18"/>
  <c r="L5833" i="18"/>
  <c r="L4302" i="18"/>
  <c r="L361" i="18"/>
  <c r="L4563" i="18"/>
  <c r="L4386" i="18"/>
  <c r="L3932" i="18"/>
  <c r="K287" i="17"/>
  <c r="L1754" i="18"/>
  <c r="L3163" i="18"/>
  <c r="L3323" i="18"/>
  <c r="L1572" i="18"/>
  <c r="L6050" i="18"/>
  <c r="L4005" i="18"/>
  <c r="K295" i="17"/>
  <c r="L3286" i="18"/>
  <c r="L105" i="18"/>
  <c r="J5" i="13"/>
  <c r="L4616" i="18"/>
  <c r="L632" i="18"/>
  <c r="L1127" i="18"/>
  <c r="L2508" i="18"/>
  <c r="L5651" i="18"/>
  <c r="L3936" i="18"/>
  <c r="L565" i="18"/>
  <c r="K234" i="17"/>
  <c r="L2818" i="18"/>
  <c r="L3415" i="18"/>
  <c r="L5798" i="18"/>
  <c r="L5279" i="18"/>
  <c r="L2540" i="18"/>
  <c r="L2071" i="18"/>
  <c r="L4681" i="18"/>
  <c r="L752" i="18"/>
  <c r="L427" i="18"/>
  <c r="L3982" i="18"/>
  <c r="L2135" i="18"/>
  <c r="K542" i="17"/>
  <c r="L506" i="18"/>
  <c r="K126" i="17"/>
  <c r="L608" i="18"/>
  <c r="L5995" i="18"/>
  <c r="L3308" i="18"/>
  <c r="L2525" i="18"/>
  <c r="L3624" i="18"/>
  <c r="L2699" i="18"/>
  <c r="K614" i="17"/>
  <c r="L179" i="18"/>
  <c r="L2610" i="18"/>
  <c r="L986" i="18"/>
  <c r="L3154" i="18"/>
  <c r="L3556" i="18"/>
  <c r="L464" i="18"/>
  <c r="K433" i="17"/>
  <c r="L1788" i="18"/>
  <c r="L3646" i="18"/>
  <c r="J173" i="13"/>
  <c r="L3136" i="18"/>
  <c r="K520" i="17"/>
  <c r="L3240" i="18"/>
  <c r="L3954" i="18"/>
  <c r="L1082" i="18"/>
  <c r="L2710" i="18"/>
  <c r="L4366" i="18"/>
  <c r="L390" i="18"/>
  <c r="L3974" i="18"/>
  <c r="L4060" i="18"/>
  <c r="L1751" i="18"/>
  <c r="L5585" i="18"/>
  <c r="K460" i="17"/>
  <c r="L6001" i="18"/>
  <c r="L1328" i="18"/>
  <c r="L1609" i="18"/>
  <c r="L4876" i="18"/>
  <c r="K288" i="17"/>
  <c r="L190" i="18"/>
  <c r="L6065" i="18"/>
  <c r="L653" i="18"/>
  <c r="L2760" i="18"/>
  <c r="L139" i="18"/>
  <c r="L3735" i="18"/>
  <c r="L4197" i="18"/>
  <c r="L2850" i="18"/>
  <c r="L3984" i="18"/>
  <c r="L4670" i="18"/>
  <c r="L1931" i="18"/>
  <c r="L1632" i="18"/>
  <c r="L5958" i="18"/>
  <c r="L5802" i="18"/>
  <c r="L1279" i="18"/>
  <c r="L1330" i="18"/>
  <c r="L1829" i="18"/>
  <c r="L4119" i="18"/>
  <c r="L3902" i="18"/>
  <c r="L5604" i="18"/>
  <c r="K701" i="17"/>
  <c r="L2991" i="18"/>
  <c r="J121" i="13"/>
  <c r="L5932" i="18"/>
  <c r="L358" i="18"/>
  <c r="L2785" i="18"/>
  <c r="L3525" i="18"/>
  <c r="L3812" i="18"/>
  <c r="L4509" i="18"/>
  <c r="L3058" i="18"/>
  <c r="L675" i="18"/>
  <c r="L2984" i="18"/>
  <c r="L1289" i="18"/>
  <c r="L3016" i="18"/>
  <c r="L5826" i="18"/>
  <c r="L5421" i="18"/>
  <c r="K73" i="17"/>
  <c r="L3272" i="18"/>
  <c r="L1808" i="18"/>
  <c r="L1973" i="18"/>
  <c r="L5784" i="18"/>
  <c r="L3492" i="18"/>
  <c r="L2655" i="18"/>
  <c r="L5671" i="18"/>
  <c r="L5099" i="18"/>
  <c r="L2860" i="18"/>
  <c r="K590" i="17"/>
  <c r="L546" i="18"/>
  <c r="L1862" i="18"/>
  <c r="L1561" i="18"/>
  <c r="L198" i="18"/>
  <c r="L33" i="18"/>
  <c r="L400" i="18"/>
  <c r="L486" i="18"/>
  <c r="L4181" i="18"/>
  <c r="L250" i="18"/>
  <c r="L604" i="18"/>
  <c r="L1889" i="18"/>
  <c r="L693" i="18"/>
  <c r="L5660" i="18"/>
  <c r="L3677" i="18"/>
  <c r="L1553" i="18"/>
  <c r="L4638" i="18"/>
  <c r="L347" i="18"/>
  <c r="L1277" i="18"/>
  <c r="K560" i="17"/>
  <c r="L874" i="18"/>
  <c r="L2306" i="18"/>
  <c r="L5528" i="18"/>
  <c r="L5324" i="18"/>
  <c r="L1090" i="18"/>
  <c r="L1998" i="18"/>
  <c r="L286" i="18"/>
  <c r="L4162" i="18"/>
  <c r="L918" i="18"/>
  <c r="L194" i="18"/>
  <c r="L3585" i="18"/>
  <c r="L276" i="18"/>
  <c r="L510" i="18"/>
  <c r="L1252" i="18"/>
  <c r="L1983" i="18"/>
  <c r="L3462" i="18"/>
  <c r="K68" i="17"/>
  <c r="L3547" i="18"/>
  <c r="L444" i="18"/>
  <c r="L5868" i="18"/>
  <c r="L2269" i="18"/>
  <c r="L2143" i="18"/>
  <c r="J71" i="13"/>
  <c r="L1083" i="18"/>
  <c r="L259" i="18"/>
  <c r="L199" i="18"/>
  <c r="L4640" i="18"/>
  <c r="L5313" i="18"/>
  <c r="L5715" i="18"/>
  <c r="L2627" i="18"/>
  <c r="L4437" i="18"/>
  <c r="L5912" i="18"/>
  <c r="L1672" i="18"/>
  <c r="L2329" i="18"/>
  <c r="L2698" i="18"/>
  <c r="L3808" i="18"/>
  <c r="L4576" i="18"/>
  <c r="L4026" i="18"/>
  <c r="L3599" i="18"/>
  <c r="L2311" i="18"/>
  <c r="L2142" i="18"/>
  <c r="L1880" i="18"/>
  <c r="L3068" i="18"/>
  <c r="L5091" i="18"/>
  <c r="L551" i="18"/>
  <c r="L1713" i="18"/>
  <c r="L2068" i="18"/>
  <c r="L355" i="18"/>
  <c r="L805" i="18"/>
  <c r="L4389" i="18"/>
  <c r="L822" i="18"/>
  <c r="K606" i="17"/>
  <c r="K286" i="17"/>
  <c r="L908" i="18"/>
  <c r="L3587" i="18"/>
  <c r="L1440" i="18"/>
  <c r="L4619" i="18"/>
  <c r="L1187" i="18"/>
  <c r="L3410" i="18"/>
  <c r="L5619" i="18"/>
  <c r="L4112" i="18"/>
  <c r="L1630" i="18"/>
  <c r="L3384" i="18"/>
  <c r="L5657" i="18"/>
  <c r="L3816" i="18"/>
  <c r="L4273" i="18"/>
  <c r="L3051" i="18"/>
  <c r="L5530" i="18"/>
  <c r="L1562" i="18"/>
  <c r="L3804" i="18"/>
  <c r="L2744" i="18"/>
  <c r="L2322" i="18"/>
  <c r="L3053" i="18"/>
  <c r="L171" i="18"/>
  <c r="L2833" i="18"/>
  <c r="L5315" i="18"/>
  <c r="L1048" i="18"/>
  <c r="K415" i="17"/>
  <c r="L4916" i="18"/>
  <c r="K424" i="17"/>
  <c r="L3401" i="18"/>
  <c r="K243" i="17"/>
  <c r="L1260" i="18"/>
  <c r="L5201" i="18"/>
  <c r="L2672" i="18"/>
  <c r="L1649" i="18"/>
  <c r="L3745" i="18"/>
  <c r="L163" i="18"/>
  <c r="L2521" i="18"/>
  <c r="K622" i="17"/>
  <c r="L5291" i="18"/>
  <c r="K113" i="17"/>
  <c r="L5689" i="18"/>
  <c r="L3924" i="18"/>
  <c r="L3717" i="18"/>
  <c r="L1386" i="18"/>
  <c r="L3934" i="18"/>
  <c r="L3838" i="18"/>
  <c r="L5738" i="18"/>
  <c r="L761" i="18"/>
  <c r="L2138" i="18"/>
  <c r="L3687" i="18"/>
  <c r="K27" i="17"/>
  <c r="L3929" i="18"/>
  <c r="L3988" i="18"/>
  <c r="L4917" i="18"/>
  <c r="L5307" i="18"/>
  <c r="L223" i="18"/>
  <c r="L1011" i="18"/>
  <c r="L1181" i="18"/>
  <c r="L2386" i="18"/>
  <c r="L595" i="18"/>
  <c r="L253" i="18"/>
  <c r="L1716" i="18"/>
  <c r="K667" i="17"/>
  <c r="L3037" i="18"/>
  <c r="K613" i="17"/>
  <c r="L176" i="18"/>
  <c r="L5817" i="18"/>
  <c r="L4575" i="18"/>
  <c r="J85" i="13"/>
  <c r="L5615" i="18"/>
  <c r="K534" i="17"/>
  <c r="L2852" i="18"/>
  <c r="L4194" i="18"/>
  <c r="L3256" i="18"/>
  <c r="L5342" i="18"/>
  <c r="L1452" i="18"/>
  <c r="L1964" i="18"/>
  <c r="K237" i="17"/>
  <c r="L1593" i="18"/>
  <c r="K552" i="17"/>
  <c r="L875" i="18"/>
  <c r="L14" i="18"/>
  <c r="K537" i="17"/>
  <c r="K170" i="17"/>
  <c r="L1286" i="18"/>
  <c r="L5398" i="18"/>
  <c r="L4665" i="18"/>
  <c r="L124" i="18"/>
  <c r="L948" i="18"/>
  <c r="K487" i="17"/>
  <c r="L4282" i="18"/>
  <c r="L3281" i="18"/>
  <c r="L6066" i="18"/>
  <c r="L1179" i="18"/>
  <c r="L1210" i="18"/>
  <c r="L6032" i="18"/>
  <c r="L2261" i="18"/>
  <c r="L5335" i="18"/>
  <c r="L1355" i="18"/>
  <c r="L2986" i="18"/>
  <c r="L5282" i="18"/>
  <c r="L4657" i="18"/>
  <c r="L2685" i="18"/>
  <c r="L5974" i="18"/>
  <c r="L5066" i="18"/>
  <c r="L2380" i="18"/>
  <c r="L1971" i="18"/>
  <c r="L5145" i="18"/>
  <c r="L3289" i="18"/>
  <c r="L3023" i="18"/>
  <c r="L2831" i="18"/>
  <c r="L779" i="18"/>
  <c r="L5229" i="18"/>
  <c r="K362" i="17"/>
  <c r="L998" i="18"/>
  <c r="L5363" i="18"/>
  <c r="L963" i="18"/>
  <c r="L1170" i="18"/>
  <c r="L4812" i="18"/>
  <c r="L423" i="18"/>
  <c r="K582" i="17"/>
  <c r="L3566" i="18"/>
  <c r="K106" i="17"/>
  <c r="L5136" i="18"/>
  <c r="L2663" i="18"/>
  <c r="L788" i="18"/>
  <c r="L1035" i="18"/>
  <c r="L2752" i="18"/>
  <c r="L3353" i="18"/>
  <c r="K417" i="17"/>
  <c r="L5159" i="18"/>
  <c r="L4697" i="18"/>
  <c r="K271" i="17"/>
  <c r="L5843" i="18"/>
  <c r="L5037" i="18"/>
  <c r="L5609" i="18"/>
  <c r="J27" i="13"/>
  <c r="L2838" i="18"/>
  <c r="L2052" i="18"/>
  <c r="L3878" i="18"/>
  <c r="L2198" i="18"/>
  <c r="L2045" i="18"/>
  <c r="L2172" i="18"/>
  <c r="L1967" i="18"/>
  <c r="L5792" i="18"/>
  <c r="L1217" i="18"/>
  <c r="L5063" i="18"/>
  <c r="L1196" i="18"/>
  <c r="L1576" i="18"/>
  <c r="L1555" i="18"/>
  <c r="L3846" i="18"/>
  <c r="L2848" i="18"/>
  <c r="L5616" i="18"/>
  <c r="L382" i="18"/>
  <c r="L1336" i="18"/>
  <c r="L172" i="18"/>
  <c r="K15" i="17"/>
  <c r="L5450" i="18"/>
  <c r="L2816" i="18"/>
  <c r="L2056" i="18"/>
  <c r="L5882" i="18"/>
  <c r="L3818" i="18"/>
  <c r="L1019" i="18"/>
  <c r="K696" i="17"/>
  <c r="L4930" i="18"/>
  <c r="L2736" i="18"/>
  <c r="L233" i="18"/>
  <c r="L2291" i="18"/>
  <c r="L3215" i="18"/>
  <c r="L2669" i="18"/>
  <c r="L1903" i="18"/>
  <c r="K579" i="17"/>
  <c r="K138" i="17"/>
  <c r="L3143" i="18"/>
  <c r="L820" i="18"/>
  <c r="L3772" i="18"/>
  <c r="L4019" i="18"/>
  <c r="K279" i="17"/>
  <c r="L5557" i="18"/>
  <c r="L845" i="18"/>
  <c r="L4958" i="18"/>
  <c r="L2787" i="18"/>
  <c r="L3266" i="18"/>
  <c r="L5435" i="18"/>
  <c r="L3873" i="18"/>
  <c r="L4439" i="18"/>
  <c r="L2846" i="18"/>
  <c r="L3138" i="18"/>
  <c r="L5044" i="18"/>
  <c r="L82" i="18"/>
  <c r="L5247" i="18"/>
  <c r="L3155" i="18"/>
  <c r="L4423" i="18"/>
  <c r="L796" i="18"/>
  <c r="L5487" i="18"/>
  <c r="L2529" i="18"/>
  <c r="L5258" i="18"/>
  <c r="L185" i="18"/>
  <c r="L5050" i="18"/>
  <c r="L1131" i="18"/>
  <c r="L5596" i="18"/>
  <c r="L3285" i="18"/>
  <c r="L164" i="18"/>
  <c r="L4659" i="18"/>
  <c r="L2578" i="18"/>
  <c r="L206" i="18"/>
  <c r="L4945" i="18"/>
  <c r="L4664" i="18"/>
  <c r="L609" i="18"/>
</calcChain>
</file>

<file path=xl/comments1.xml><?xml version="1.0" encoding="utf-8"?>
<comments xmlns="http://schemas.openxmlformats.org/spreadsheetml/2006/main">
  <authors>
    <author>BRIERS Xavier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BRIERS Xavier:</t>
        </r>
        <r>
          <rPr>
            <sz val="9"/>
            <color indexed="81"/>
            <rFont val="Tahoma"/>
            <family val="2"/>
          </rPr>
          <t xml:space="preserve">
Copier/coller les numéros extraits de WINSCRIPTION</t>
        </r>
      </text>
    </comment>
  </commentList>
</comments>
</file>

<file path=xl/sharedStrings.xml><?xml version="1.0" encoding="utf-8"?>
<sst xmlns="http://schemas.openxmlformats.org/spreadsheetml/2006/main" count="18574" uniqueCount="1249">
  <si>
    <t>NUMERO ACTION OU SOUS GROUPE</t>
  </si>
  <si>
    <t>LIBELLE ACTION DE PRODUCTION</t>
  </si>
  <si>
    <t>ACTION OU SOUS-GROUPE CODE HP</t>
  </si>
  <si>
    <t>ACTION OU SOUS-GROUPE LIBELLE HP</t>
  </si>
  <si>
    <t>A PLANIFIER SUR</t>
  </si>
  <si>
    <t>CODE MODULE</t>
  </si>
  <si>
    <t>LIBELLE MODULE</t>
  </si>
  <si>
    <t>NB SEANCES</t>
  </si>
  <si>
    <t>DUREE SEANCES</t>
  </si>
  <si>
    <t>TYPE</t>
  </si>
  <si>
    <t>VERIF</t>
  </si>
  <si>
    <t>ENSEIGNANT PRENOM</t>
  </si>
  <si>
    <t>ENSEIGNANT NOM</t>
  </si>
  <si>
    <t>ECOLE CONCERNEE</t>
  </si>
  <si>
    <t>b1</t>
  </si>
  <si>
    <t>TPTE100</t>
  </si>
  <si>
    <t>TPTE200</t>
  </si>
  <si>
    <t>TPTE215</t>
  </si>
  <si>
    <t>DEVE101</t>
  </si>
  <si>
    <t>DEVE102</t>
  </si>
  <si>
    <t>DEVE203</t>
  </si>
  <si>
    <t>DEVE206</t>
  </si>
  <si>
    <t>TPTE120</t>
  </si>
  <si>
    <t>DEVE104</t>
  </si>
  <si>
    <t>DEVE105</t>
  </si>
  <si>
    <t>TPTE121</t>
  </si>
  <si>
    <t>TPTE222</t>
  </si>
  <si>
    <t>SYSE108</t>
  </si>
  <si>
    <t>SYSE109</t>
  </si>
  <si>
    <t>RESE107</t>
  </si>
  <si>
    <t>RESE210</t>
  </si>
  <si>
    <t>BDOE111</t>
  </si>
  <si>
    <t>BDOE212</t>
  </si>
  <si>
    <t>BDOE213</t>
  </si>
  <si>
    <t>BDOE214</t>
  </si>
  <si>
    <t>ECOE116</t>
  </si>
  <si>
    <t>DRTE217</t>
  </si>
  <si>
    <t>TQGE218</t>
  </si>
  <si>
    <t>TQGE219</t>
  </si>
  <si>
    <t>LNGE223</t>
  </si>
  <si>
    <t>LNGE224</t>
  </si>
  <si>
    <t>COME225</t>
  </si>
  <si>
    <t>COME226</t>
  </si>
  <si>
    <t>TPRE229</t>
  </si>
  <si>
    <t>TPRE230</t>
  </si>
  <si>
    <t>BTSE131</t>
  </si>
  <si>
    <t>BTSE132</t>
  </si>
  <si>
    <t>BTSE134</t>
  </si>
  <si>
    <t>BTSE235</t>
  </si>
  <si>
    <t>DEPE127</t>
  </si>
  <si>
    <t>DEPE228</t>
  </si>
  <si>
    <t>Workshop national 1</t>
  </si>
  <si>
    <t>Workshop national 2</t>
  </si>
  <si>
    <t>Projet transversal Développement d'une application objet : NAO &amp; le langage C++ ou Python (au choix)</t>
  </si>
  <si>
    <t>Algorithmique (notions de base)</t>
  </si>
  <si>
    <t>Algorithmique et langage C</t>
  </si>
  <si>
    <t>Concepts Objet / Langage C++</t>
  </si>
  <si>
    <t>Langage C++ (Les Fondamentaux)</t>
  </si>
  <si>
    <t>Projet transversal Développement d'une application Web</t>
  </si>
  <si>
    <t>HTML5 / CSS3</t>
  </si>
  <si>
    <t>PHP et MySQL</t>
  </si>
  <si>
    <t>Projet transversal Installation d'une Infrastructure Système sous l'environnement linux ou windows (au choix)</t>
  </si>
  <si>
    <t>Projet transversal Installation d'une Infrastructure Réseau</t>
  </si>
  <si>
    <t>Env. Windows : Installation et configuration Poste Travail</t>
  </si>
  <si>
    <t xml:space="preserve">Réseau Ethernet </t>
  </si>
  <si>
    <t xml:space="preserve">Exploitation d'une BD : Langage SQL sous SQL Server </t>
  </si>
  <si>
    <t xml:space="preserve">Conception d'une BD : Langage SQL sous SQL Server </t>
  </si>
  <si>
    <t>Modélisation d'une BD : Merise</t>
  </si>
  <si>
    <t>Modéliser avec le Langage UML / Diagr. Classes</t>
  </si>
  <si>
    <t>Outils de gestion d'une entreprise / Les fondamentaux</t>
  </si>
  <si>
    <t>Droit du travail</t>
  </si>
  <si>
    <t>Méthodologie / compréhension orale et écrite</t>
  </si>
  <si>
    <t>Presse informatique professionnelle</t>
  </si>
  <si>
    <t>Outils de la communication écrite : Structurer son écrit</t>
  </si>
  <si>
    <t>Communication orale : Exposés thématiques</t>
  </si>
  <si>
    <t>Projet PPE 1</t>
  </si>
  <si>
    <t>Projet PPE 2</t>
  </si>
  <si>
    <t>Atelier Apprendre à apprendre</t>
  </si>
  <si>
    <t>Développement professionnel : Portefeuille de compétences</t>
  </si>
  <si>
    <t>Env. Linux : Installation et configuration Poste Travail</t>
  </si>
  <si>
    <t>Administration réseau Notions (IPV4 -IPV6 - firewalling)</t>
  </si>
  <si>
    <t>Logique, Ensembles, Calculs Booléens</t>
  </si>
  <si>
    <t>Suites et Etudes de Fonction</t>
  </si>
  <si>
    <t>Rapport d'activité</t>
  </si>
  <si>
    <t>S1</t>
  </si>
  <si>
    <t>S2</t>
  </si>
  <si>
    <t>Soutenance Rapport d'activité</t>
  </si>
  <si>
    <t>Environnement juridique des services informatiques</t>
  </si>
  <si>
    <t>Environnement managériale et économique des services informatiques</t>
  </si>
  <si>
    <t>TPTE136</t>
  </si>
  <si>
    <t>Atelier HEP OnBoarding</t>
  </si>
  <si>
    <t>b2</t>
  </si>
  <si>
    <t>TPTE300</t>
  </si>
  <si>
    <t>TPTE400</t>
  </si>
  <si>
    <t>TPTE415</t>
  </si>
  <si>
    <t>DEVE316</t>
  </si>
  <si>
    <t>DEVE301</t>
  </si>
  <si>
    <t>DEVE402</t>
  </si>
  <si>
    <t>DEVE318</t>
  </si>
  <si>
    <t>DEVE303</t>
  </si>
  <si>
    <t>DEVE304</t>
  </si>
  <si>
    <t>DEVE405</t>
  </si>
  <si>
    <t>TPTE417</t>
  </si>
  <si>
    <t>RESE306</t>
  </si>
  <si>
    <t>RESE407</t>
  </si>
  <si>
    <t>RESE409</t>
  </si>
  <si>
    <t>SYSE310</t>
  </si>
  <si>
    <t>SYSE311</t>
  </si>
  <si>
    <t>SYSE412</t>
  </si>
  <si>
    <t>TPTE322</t>
  </si>
  <si>
    <t>BDOE308</t>
  </si>
  <si>
    <t>PROE313</t>
  </si>
  <si>
    <t>PROE414</t>
  </si>
  <si>
    <t>TQGE421</t>
  </si>
  <si>
    <t>ECOE319</t>
  </si>
  <si>
    <t>DRTE420</t>
  </si>
  <si>
    <t xml:space="preserve">LNG423 </t>
  </si>
  <si>
    <t xml:space="preserve">LNG424 </t>
  </si>
  <si>
    <t>COME426</t>
  </si>
  <si>
    <t>COME325</t>
  </si>
  <si>
    <t>TPRE429</t>
  </si>
  <si>
    <t>TPRE430</t>
  </si>
  <si>
    <t>BTSE336</t>
  </si>
  <si>
    <t>BTSE337</t>
  </si>
  <si>
    <t>BTSE338</t>
  </si>
  <si>
    <t>BTSE339</t>
  </si>
  <si>
    <t>BTSE440</t>
  </si>
  <si>
    <t>Projet transversal Développement d'une application objet C#</t>
  </si>
  <si>
    <t>Langage C++</t>
  </si>
  <si>
    <t>Langage C# - Les fondamentaux</t>
  </si>
  <si>
    <t>Langage C# - Tests Unitaires</t>
  </si>
  <si>
    <t>UX (User eXperience) Design</t>
  </si>
  <si>
    <t>Langage JavaScript - Interface Client Web</t>
  </si>
  <si>
    <t>Développement environnement mobile</t>
  </si>
  <si>
    <t>PHP Framework Symfony</t>
  </si>
  <si>
    <t>Projet transversal Administration d'une infrastructure système &amp; réseau (Environnement Linux ou Windows au choix)</t>
  </si>
  <si>
    <t>Administration Réseaux</t>
  </si>
  <si>
    <t>Supervision</t>
  </si>
  <si>
    <t>Administration Linux (Shell)</t>
  </si>
  <si>
    <t>Services d' Infrastructure</t>
  </si>
  <si>
    <t>Administration sous SQL Server</t>
  </si>
  <si>
    <t>UML : Diagrammes Use Case et Séquences</t>
  </si>
  <si>
    <t>Planification d'un Projet</t>
  </si>
  <si>
    <t>R.O. modélisation : Graphes et Ordonnancement</t>
  </si>
  <si>
    <t>Economie d'Entreprise</t>
  </si>
  <si>
    <t>Droit des Sociétés et du Numérique</t>
  </si>
  <si>
    <t>Développer une argumentation</t>
  </si>
  <si>
    <t>Projet Voltaire</t>
  </si>
  <si>
    <t>Projet PPE 3</t>
  </si>
  <si>
    <t>Projet PPE 4</t>
  </si>
  <si>
    <t>Adm. Poste Clients Gestion Accès</t>
  </si>
  <si>
    <t>Active Directory</t>
  </si>
  <si>
    <t>Techn. rédactionnelles professionnelles</t>
  </si>
  <si>
    <t>Debate Technology</t>
  </si>
  <si>
    <t>Environnement managériale, économique et juridique des services informatiques</t>
  </si>
  <si>
    <t>Culture générale et expression</t>
  </si>
  <si>
    <t>Préparation Epreuves SIO : Algo/math + Epreuve E6 + TEC (BTS Blanc)</t>
  </si>
  <si>
    <t>b3</t>
  </si>
  <si>
    <t>Projet transversal Conception, Exploitation et Administration d'une Base de Données sous SQL Server</t>
  </si>
  <si>
    <t>TPTE500</t>
  </si>
  <si>
    <t>TPTE600</t>
  </si>
  <si>
    <t>TPTE511</t>
  </si>
  <si>
    <t>DEVE501</t>
  </si>
  <si>
    <t>DEVE602</t>
  </si>
  <si>
    <t>DEVE604</t>
  </si>
  <si>
    <t>TPTE516</t>
  </si>
  <si>
    <t>DEVE507</t>
  </si>
  <si>
    <t>DEVE539</t>
  </si>
  <si>
    <t>DEVE640</t>
  </si>
  <si>
    <t>TPTE621</t>
  </si>
  <si>
    <t>BDOE505</t>
  </si>
  <si>
    <t>BDOE606</t>
  </si>
  <si>
    <t>PROE509</t>
  </si>
  <si>
    <t>PROE510</t>
  </si>
  <si>
    <t>TQGE625</t>
  </si>
  <si>
    <t>DRTE522</t>
  </si>
  <si>
    <t>FINE624</t>
  </si>
  <si>
    <t>LNGE627</t>
  </si>
  <si>
    <t>LNGE628</t>
  </si>
  <si>
    <t>COME629</t>
  </si>
  <si>
    <t>COME630</t>
  </si>
  <si>
    <t>TPTE615</t>
  </si>
  <si>
    <t>RESE631</t>
  </si>
  <si>
    <t>RESE613</t>
  </si>
  <si>
    <t>RESE612</t>
  </si>
  <si>
    <t>TPTE620</t>
  </si>
  <si>
    <t>DEVE617</t>
  </si>
  <si>
    <t>DEVE618</t>
  </si>
  <si>
    <t>DEVE619</t>
  </si>
  <si>
    <t>SYSE634</t>
  </si>
  <si>
    <t>SYSE635</t>
  </si>
  <si>
    <t>RESE608</t>
  </si>
  <si>
    <t>RESE614</t>
  </si>
  <si>
    <t>BDOE636</t>
  </si>
  <si>
    <t>SYSE637</t>
  </si>
  <si>
    <t>TPRE632</t>
  </si>
  <si>
    <t>TPRE633</t>
  </si>
  <si>
    <t>Projet transversal Développement d'une application en langage Java</t>
  </si>
  <si>
    <t>Langage Java</t>
  </si>
  <si>
    <t>Intégration continue (Java &amp; Jenkins)</t>
  </si>
  <si>
    <t>Langage J2EE</t>
  </si>
  <si>
    <t>Projet transversal Administration &amp; Sécurité d'une Infrastructure</t>
  </si>
  <si>
    <t>IP, Techno. et Services réseaux sans fil</t>
  </si>
  <si>
    <t>Sécurité Système et Réseaux - les fondamentaux</t>
  </si>
  <si>
    <t>Administration sous windows : automatisation des tâches</t>
  </si>
  <si>
    <t>Projet transversal Développement &amp; Admnistration d'une BD sous Oracle</t>
  </si>
  <si>
    <t>Conception et exploitation d'une BD</t>
  </si>
  <si>
    <t>UML / Autres diagrammes + Utilisation AGL</t>
  </si>
  <si>
    <t>Gestion de Projet via ITIL</t>
  </si>
  <si>
    <t>R.O. : Programmation linéaire</t>
  </si>
  <si>
    <t>Droit de l'Internet</t>
  </si>
  <si>
    <t>Finance / Business Plan</t>
  </si>
  <si>
    <t>Case Study (usual English)</t>
  </si>
  <si>
    <t>Case Study (technical English)</t>
  </si>
  <si>
    <t>Communication professionnelle</t>
  </si>
  <si>
    <t>Projet transversal Conception, développement et intégration d'une Solution d'Infrastructure (Kcréa)</t>
  </si>
  <si>
    <t>Conception et optimisation d'une architecture réseaux (Mention Réseaux)</t>
  </si>
  <si>
    <t>Haute Disponibilité (Mention Réseaux)</t>
  </si>
  <si>
    <t>Routage dynamique : env. et protocoles (Mention Réseaux)</t>
  </si>
  <si>
    <t>Projet transversal Conception, développement et intégration d'une Solution Applicative - (Kcréa)</t>
  </si>
  <si>
    <t>Design Pattern (Java) (Mention Dév)</t>
  </si>
  <si>
    <t>Mapping Objet Relationnel (ORM/Java)  (Mention Dév)</t>
  </si>
  <si>
    <t>Architecture logicielle (Mention Dév)</t>
  </si>
  <si>
    <t>Sécurité des applications et services Web (Parcours Sécurité)</t>
  </si>
  <si>
    <t>Piratage Ethique (Parcours Sécurité)</t>
  </si>
  <si>
    <t>Stratégie &amp; Outils de virtualisation : Docker et VMWare (Parcours Virtualisation)</t>
  </si>
  <si>
    <t>Scripting pour la Virtualisation (Parcours Virtualisation)</t>
  </si>
  <si>
    <t>Objets connectés et l'Internet des Objets (les fondamentaux) (Parcours Données et Objets connectés)</t>
  </si>
  <si>
    <t>Prototypage d'un objet connecté (Parcours Données et Objets connectés)</t>
  </si>
  <si>
    <t xml:space="preserve">Rapport d'activité </t>
  </si>
  <si>
    <t>Administration d'une BD</t>
  </si>
  <si>
    <t>Techniques rédactionnelles professionnelles</t>
  </si>
  <si>
    <t>i4</t>
  </si>
  <si>
    <t>TPTE700</t>
  </si>
  <si>
    <t>TPTE800</t>
  </si>
  <si>
    <t>TPTE828</t>
  </si>
  <si>
    <t>FINE720</t>
  </si>
  <si>
    <t>FINE821</t>
  </si>
  <si>
    <t>LNGE824</t>
  </si>
  <si>
    <t>LNGE825</t>
  </si>
  <si>
    <t>COME826</t>
  </si>
  <si>
    <t>COME827</t>
  </si>
  <si>
    <t>PROE815</t>
  </si>
  <si>
    <t>TQGE822</t>
  </si>
  <si>
    <t>TQGE823</t>
  </si>
  <si>
    <t>BDOE701</t>
  </si>
  <si>
    <t>BDOE802</t>
  </si>
  <si>
    <t>TPTE817</t>
  </si>
  <si>
    <t>DEVE710</t>
  </si>
  <si>
    <t>DEVE839</t>
  </si>
  <si>
    <t>DEVE705</t>
  </si>
  <si>
    <t>DEVE703</t>
  </si>
  <si>
    <t>DEVE804</t>
  </si>
  <si>
    <t>TPTE819</t>
  </si>
  <si>
    <t>RESE811</t>
  </si>
  <si>
    <t>RESE825</t>
  </si>
  <si>
    <t>SYSE740</t>
  </si>
  <si>
    <t>SYSE741</t>
  </si>
  <si>
    <t>RESE807</t>
  </si>
  <si>
    <t>RESE834</t>
  </si>
  <si>
    <t>RESE809</t>
  </si>
  <si>
    <t>RESE808</t>
  </si>
  <si>
    <t>BDOE813</t>
  </si>
  <si>
    <t>BDOE828</t>
  </si>
  <si>
    <t>DEPE799</t>
  </si>
  <si>
    <t>TPRE832</t>
  </si>
  <si>
    <t>TPRE834</t>
  </si>
  <si>
    <t>TPRE833</t>
  </si>
  <si>
    <t>Workshop 1</t>
  </si>
  <si>
    <t>Workshop 2</t>
  </si>
  <si>
    <t>Projet UE Stratégie financière, Anglais et T.E.C.</t>
  </si>
  <si>
    <t>Analyse financière</t>
  </si>
  <si>
    <t>Audit et Diagnostic stratégique financier</t>
  </si>
  <si>
    <t>Role Play</t>
  </si>
  <si>
    <t>Préparation TOEIC</t>
  </si>
  <si>
    <t>Communication d'Entreprise</t>
  </si>
  <si>
    <t>Développement professionnel &amp; NetWorking</t>
  </si>
  <si>
    <t>WorkShop Agile</t>
  </si>
  <si>
    <t>Suites et séries numériques</t>
  </si>
  <si>
    <t>Workshop R.O. &amp; Aide à la décision</t>
  </si>
  <si>
    <t>Modélisation Décisionnelle (introduction)</t>
  </si>
  <si>
    <t>Module NoSQL</t>
  </si>
  <si>
    <t>Projet transversal NAO &amp; Intelligence artificielle (gestion de projet agile)</t>
  </si>
  <si>
    <t>Systèmes Embarqués</t>
  </si>
  <si>
    <t>Programmation en temps réel</t>
  </si>
  <si>
    <t>Web Services</t>
  </si>
  <si>
    <t>Apprentissage et Réseaux Neuronaux (Bases)</t>
  </si>
  <si>
    <t>Résolution de problèmes complexes</t>
  </si>
  <si>
    <t>Projet transversal Gestion de projet agile &amp; UE réseaux et système / Sécurité Infrastructure</t>
  </si>
  <si>
    <t>Mise en œuvre de la Virtualisation</t>
  </si>
  <si>
    <t>Développer une solution Cloud</t>
  </si>
  <si>
    <t>Outils de chiffrement</t>
  </si>
  <si>
    <t>Systèmes de sauvegarde</t>
  </si>
  <si>
    <t>La sécurité des réseaux (Parcours Sécurité)</t>
  </si>
  <si>
    <t>Cryptographie (Parcours Sécurité)</t>
  </si>
  <si>
    <t>Administration d'un système de messagerie (Parcours Réseaux)</t>
  </si>
  <si>
    <t>Mobiles et VOIP (Parcours Réseaux)</t>
  </si>
  <si>
    <t>Conception et planification BI (Parcours Data)</t>
  </si>
  <si>
    <t>Datamining &amp; Fouille de données : concepts et techniques (Parcours Data)</t>
  </si>
  <si>
    <t>Suivi Alternance / Evaluation Entreprise</t>
  </si>
  <si>
    <t>i5</t>
  </si>
  <si>
    <t>TPTE900</t>
  </si>
  <si>
    <t>TPTE010</t>
  </si>
  <si>
    <t>SYSE903</t>
  </si>
  <si>
    <t>SYSE902</t>
  </si>
  <si>
    <t>SYSE904</t>
  </si>
  <si>
    <t>PROE905</t>
  </si>
  <si>
    <t>MGTE906</t>
  </si>
  <si>
    <t>ENVE907</t>
  </si>
  <si>
    <t>PROE908</t>
  </si>
  <si>
    <t>LNGE909</t>
  </si>
  <si>
    <t>PROE901</t>
  </si>
  <si>
    <t>BDOE929</t>
  </si>
  <si>
    <t>SYSE930</t>
  </si>
  <si>
    <t>SYSE927</t>
  </si>
  <si>
    <t>RESE925</t>
  </si>
  <si>
    <t>RESE926</t>
  </si>
  <si>
    <t>BDOE928</t>
  </si>
  <si>
    <t>BDOE933</t>
  </si>
  <si>
    <t>DEVE931</t>
  </si>
  <si>
    <t>SYSE932</t>
  </si>
  <si>
    <t>TPTE011</t>
  </si>
  <si>
    <t>DEVE915</t>
  </si>
  <si>
    <t>DEVE914</t>
  </si>
  <si>
    <t>DEVE913</t>
  </si>
  <si>
    <t>DEVE912</t>
  </si>
  <si>
    <t>TPTE034</t>
  </si>
  <si>
    <t>RESE916</t>
  </si>
  <si>
    <t>RESE917</t>
  </si>
  <si>
    <t>SYSE918</t>
  </si>
  <si>
    <t>SYSE919</t>
  </si>
  <si>
    <t>TPTE024</t>
  </si>
  <si>
    <t>PROE920</t>
  </si>
  <si>
    <t>PROE921</t>
  </si>
  <si>
    <t>TECE922</t>
  </si>
  <si>
    <t>TECE923</t>
  </si>
  <si>
    <t>TPRE038</t>
  </si>
  <si>
    <t>TPRE039</t>
  </si>
  <si>
    <t>Workshop</t>
  </si>
  <si>
    <t>Projet transversal Manager un système d'information</t>
  </si>
  <si>
    <t>Gouvernance et Performance d'un S.I.</t>
  </si>
  <si>
    <t>Architecture Processus Métier</t>
  </si>
  <si>
    <t>Sécurité de l'information et des échanges</t>
  </si>
  <si>
    <t>Gestion des Contrats de services</t>
  </si>
  <si>
    <t>Gestion des Compétences RH</t>
  </si>
  <si>
    <t>Green IT &amp; RSE</t>
  </si>
  <si>
    <t>Lean Management</t>
  </si>
  <si>
    <t>Enews</t>
  </si>
  <si>
    <t>Pilotage de Projet</t>
  </si>
  <si>
    <t>Qualité des données</t>
  </si>
  <si>
    <t>La Continuité de services (PCA / PRA) (Spécialité Sécurité)</t>
  </si>
  <si>
    <t>Cybersécurité : Mise en oeuvre et respect de la sécurité (Spécialité Sécurité)</t>
  </si>
  <si>
    <t>Management et déploiement de solutions Cloud (Spécialité Cloud)</t>
  </si>
  <si>
    <t>La Sécurité du Cloud (Spécialité Cloud)</t>
  </si>
  <si>
    <t>Management et déploiement de solutions Big Data (Spécialité Data)</t>
  </si>
  <si>
    <t>La sécurité des objets connectés (Spécialité Data)</t>
  </si>
  <si>
    <t>Développement WebApplications &amp; Framework mobiles (Spécialité Mobilité)</t>
  </si>
  <si>
    <t>La sécurité des systèmes nomades (Spécialité Mobilité)</t>
  </si>
  <si>
    <t>Projet transversal UE Réalité augmentée et Tps Réel (Mention Dév)</t>
  </si>
  <si>
    <t>Modélisation et visualisation 3D (Mention Dév)</t>
  </si>
  <si>
    <t>Gamification (Mention Dév)</t>
  </si>
  <si>
    <t>Architecture générale et logicielle d'un système embarqué (Mention Dév)</t>
  </si>
  <si>
    <t>Conception d'une solution embarquée en temps réel (Mention Dév)</t>
  </si>
  <si>
    <t>Projet transversal UE Réseaux et Systèmes (Mention Réseaux)</t>
  </si>
  <si>
    <t>Technologie des réseaux intégrant voix, images et données (Mention Réseaux)</t>
  </si>
  <si>
    <t>Gestion et Optimisation des réseaux (Mention Réseaux)</t>
  </si>
  <si>
    <t>Ingénierie des systèmes (Mention Réseaux)</t>
  </si>
  <si>
    <t>Management de la Virtualisation (Mention Réseaux)</t>
  </si>
  <si>
    <t>Projet transversal Projet ERP (Mention ERP)</t>
  </si>
  <si>
    <t>Pilotage de Projet ERP (Mention ERP)</t>
  </si>
  <si>
    <t>Management du risque (Mention ERP)</t>
  </si>
  <si>
    <t>Environnement Général SAP (Mention ERP)</t>
  </si>
  <si>
    <t>Prise en Main SAP - Flux et Processus (GBI - IDES) (Mention ERP)</t>
  </si>
  <si>
    <t>Mémoire professionnel</t>
  </si>
  <si>
    <t>Soutenance mémoire</t>
  </si>
  <si>
    <t>Conseils &amp; Explications Mémoire professionnel</t>
  </si>
  <si>
    <t>LEFETZ</t>
  </si>
  <si>
    <t>Guillaume</t>
  </si>
  <si>
    <t>Khalid</t>
  </si>
  <si>
    <t>GABER</t>
  </si>
  <si>
    <t>Solveig</t>
  </si>
  <si>
    <t>LABIS</t>
  </si>
  <si>
    <t>Julien</t>
  </si>
  <si>
    <t>Rachid</t>
  </si>
  <si>
    <t>BRIKI</t>
  </si>
  <si>
    <t>DUBOIS</t>
  </si>
  <si>
    <t>Jean-Jacques</t>
  </si>
  <si>
    <t>HANOT</t>
  </si>
  <si>
    <t>Marylène</t>
  </si>
  <si>
    <t>FRENEA</t>
  </si>
  <si>
    <t>Géry</t>
  </si>
  <si>
    <t>DELANOY</t>
  </si>
  <si>
    <t>Audrey</t>
  </si>
  <si>
    <t>DUPLOUICH</t>
  </si>
  <si>
    <t>Jean-Pierre</t>
  </si>
  <si>
    <t>BOUTONNET</t>
  </si>
  <si>
    <t>Xavier</t>
  </si>
  <si>
    <t>SINTIVE</t>
  </si>
  <si>
    <t>LE GALES</t>
  </si>
  <si>
    <t>WIDOP</t>
  </si>
  <si>
    <t>Eddie</t>
  </si>
  <si>
    <t>ALAMASSET</t>
  </si>
  <si>
    <t>Abderrabi</t>
  </si>
  <si>
    <t>MAATI</t>
  </si>
  <si>
    <t>Jaafar</t>
  </si>
  <si>
    <t>David</t>
  </si>
  <si>
    <t>Christian</t>
  </si>
  <si>
    <t>DELIESSCHE</t>
  </si>
  <si>
    <t>NETWORX</t>
  </si>
  <si>
    <t>VAST</t>
  </si>
  <si>
    <t>Amandine</t>
  </si>
  <si>
    <t>QUENTON</t>
  </si>
  <si>
    <t>Debra</t>
  </si>
  <si>
    <t>HARDSTAFF</t>
  </si>
  <si>
    <t>Annie</t>
  </si>
  <si>
    <t>DAL-PRA</t>
  </si>
  <si>
    <t>ZENIKA</t>
  </si>
  <si>
    <t>DOCO</t>
  </si>
  <si>
    <t>Sébastien</t>
  </si>
  <si>
    <t>DECROIX</t>
  </si>
  <si>
    <t>CENISIS</t>
  </si>
  <si>
    <t>Didier</t>
  </si>
  <si>
    <t>NAKACHE</t>
  </si>
  <si>
    <t>Philippe</t>
  </si>
  <si>
    <t>REGOST</t>
  </si>
  <si>
    <t>Oussama</t>
  </si>
  <si>
    <t>Anthony</t>
  </si>
  <si>
    <t>SEIFERT</t>
  </si>
  <si>
    <t>Patrick</t>
  </si>
  <si>
    <t>Olivier</t>
  </si>
  <si>
    <t>VERMERSCH</t>
  </si>
  <si>
    <t>FLASQUE</t>
  </si>
  <si>
    <t>EPSI ARRAS</t>
  </si>
  <si>
    <t>[RECR]ERP</t>
  </si>
  <si>
    <t>173104108/10</t>
  </si>
  <si>
    <t>B3 17/18 EPSI ARR</t>
  </si>
  <si>
    <t>B3 M-DEV 17/18 EPSI ARR</t>
  </si>
  <si>
    <t>173104108/13</t>
  </si>
  <si>
    <t>B3 M-RESEAUX 17/18 EPSI ARR</t>
  </si>
  <si>
    <t>173104108/14</t>
  </si>
  <si>
    <t>B3 C-SECU 17/18 EPSI ARR</t>
  </si>
  <si>
    <t>173104108/15</t>
  </si>
  <si>
    <t>B3 C-VIRTU 17/18 EPSI ARR</t>
  </si>
  <si>
    <t>173104108/16</t>
  </si>
  <si>
    <t>B3 C-DATA 17/18 EPSI ARR</t>
  </si>
  <si>
    <t>173104108/17</t>
  </si>
  <si>
    <t>I4 C-SECU 17/18 EPSI ARR</t>
  </si>
  <si>
    <t>173104109/13</t>
  </si>
  <si>
    <t>I4 17/18 EPSI ARR</t>
  </si>
  <si>
    <t>173104109/10</t>
  </si>
  <si>
    <t>I4 C-RESEAUX 17/18 EPSI ARR</t>
  </si>
  <si>
    <t>173104109/14</t>
  </si>
  <si>
    <t>I4 C-DATA 17/18 EPSI ARR</t>
  </si>
  <si>
    <t>173104109/15</t>
  </si>
  <si>
    <t>173104110/10</t>
  </si>
  <si>
    <t>I5 17/18 EPSI ARR</t>
  </si>
  <si>
    <t>I5 C-SECU 17/18 EPSI ARR</t>
  </si>
  <si>
    <t>173104110/16</t>
  </si>
  <si>
    <t>I5 C-CLOUD 17/18 EPSI ARR</t>
  </si>
  <si>
    <t>173104110/17</t>
  </si>
  <si>
    <t>I5 C-DATA 17/18 EPSI ARR</t>
  </si>
  <si>
    <t>173104110/18</t>
  </si>
  <si>
    <t>I5 C-MOBILITE 17/18 EPSI ARR</t>
  </si>
  <si>
    <t>173104110/19</t>
  </si>
  <si>
    <t>I5 M-DEV 17/18 EPSI ARR</t>
  </si>
  <si>
    <t>173104110/13</t>
  </si>
  <si>
    <t>I5 M-RESEAUX 17/18 EPSI ARR</t>
  </si>
  <si>
    <t>173104110/14</t>
  </si>
  <si>
    <t>I5 M-ERP 17/18 EPSI ARR</t>
  </si>
  <si>
    <t>173104110/15</t>
  </si>
  <si>
    <t>B2 17/18 EPSI ARR</t>
  </si>
  <si>
    <t>173104107/10</t>
  </si>
  <si>
    <t>B2 17/18 EPSI ARR BTS SIO</t>
  </si>
  <si>
    <t>173104107/14</t>
  </si>
  <si>
    <t>B1 17/18 EPSI ARR</t>
  </si>
  <si>
    <t>B1 17/18 EPSI ARR BTS SIO</t>
  </si>
  <si>
    <t>173104106/14</t>
  </si>
  <si>
    <t>173104106/10</t>
  </si>
  <si>
    <t>HG</t>
  </si>
  <si>
    <t>[RECR]BI [RECR]BI</t>
  </si>
  <si>
    <t>[RECR]CLOUD [RECR]CLOUD</t>
  </si>
  <si>
    <t>[RECR]ERP [RECR]ERP</t>
  </si>
  <si>
    <t>[RECR]MOB [RECR]MOB</t>
  </si>
  <si>
    <t>[RECR]WS [RECR]WS</t>
  </si>
  <si>
    <t>ALAMASSET Eddie</t>
  </si>
  <si>
    <t>BOUTONNET Jean-Pierre</t>
  </si>
  <si>
    <t>BRIKI Rachid</t>
  </si>
  <si>
    <t>CENISIS CENISIS</t>
  </si>
  <si>
    <t>DAL-PRA Annie</t>
  </si>
  <si>
    <t>DECROIX Sébastien</t>
  </si>
  <si>
    <t>DELANOY Géry</t>
  </si>
  <si>
    <t>DELIESSCHE Christian</t>
  </si>
  <si>
    <t>DOCO David</t>
  </si>
  <si>
    <t>DUBOIS Julien</t>
  </si>
  <si>
    <t>DUBOIS Patrick</t>
  </si>
  <si>
    <t>DUPLOUICH Audrey</t>
  </si>
  <si>
    <t>FLASQUE Sébastien</t>
  </si>
  <si>
    <t>FRENEA Marylène</t>
  </si>
  <si>
    <t>GABER Jaafar</t>
  </si>
  <si>
    <t>GABER Khalid</t>
  </si>
  <si>
    <t>GABER Oussama</t>
  </si>
  <si>
    <t>HANOT Jean-Jacques</t>
  </si>
  <si>
    <t>HARDSTAFF Debra</t>
  </si>
  <si>
    <t>LABIS Solveig</t>
  </si>
  <si>
    <t>LE GALES Julien</t>
  </si>
  <si>
    <t>LEFETZ Guillaume</t>
  </si>
  <si>
    <t>MAATI Abderrabi</t>
  </si>
  <si>
    <t>NAKACHE Didier</t>
  </si>
  <si>
    <t>NETWORX NETWORX</t>
  </si>
  <si>
    <t>QUENTON Amandine</t>
  </si>
  <si>
    <t>REGOST Philippe</t>
  </si>
  <si>
    <t>SEIFERT Anthony</t>
  </si>
  <si>
    <t>SINTIVE Xavier</t>
  </si>
  <si>
    <t>VAST Frédéric</t>
  </si>
  <si>
    <t>VERMERSCH Olivier</t>
  </si>
  <si>
    <t>WIDOP WIDOP</t>
  </si>
  <si>
    <t>ZENIKA ZENIKA</t>
  </si>
  <si>
    <t>codelibellemodule</t>
  </si>
  <si>
    <t>RESE925 - Management et déploiement de solutions Cloud (Spécialité Cloud)</t>
  </si>
  <si>
    <t>RESE926 - La Sécurité du Cloud (Spécialité Cloud)</t>
  </si>
  <si>
    <t>DEVE914 - Gamification (Mention Dév)</t>
  </si>
  <si>
    <t>ENVE907 - Green IT &amp; RSE</t>
  </si>
  <si>
    <t>PROE901 - Pilotage de Projet</t>
  </si>
  <si>
    <t>PROE908 - Lean Management</t>
  </si>
  <si>
    <t>SYSE902 - Architecture Processus Métier</t>
  </si>
  <si>
    <t>LNGE909 - Enews</t>
  </si>
  <si>
    <t>SYSE903 - Gouvernance et Performance d'un S.I.</t>
  </si>
  <si>
    <t>RESE917 - Gestion et Optimisation des réseaux (Mention Réseaux)</t>
  </si>
  <si>
    <t>SYSE918 - Ingénierie des systèmes (Mention Réseaux)</t>
  </si>
  <si>
    <t>TPTE034 - Projet transversal UE Réseaux et Systèmes (Mention Réseaux)</t>
  </si>
  <si>
    <t>Étiquettes de lignes</t>
  </si>
  <si>
    <t>LEGROS Wolfgang</t>
  </si>
  <si>
    <t>Océane Consulting</t>
  </si>
  <si>
    <t>date</t>
  </si>
  <si>
    <t>Total général</t>
  </si>
  <si>
    <t>plage</t>
  </si>
  <si>
    <t>module</t>
  </si>
  <si>
    <t>semaine</t>
  </si>
  <si>
    <t>Poly</t>
  </si>
  <si>
    <t>VASSILIOU</t>
  </si>
  <si>
    <t>VASSILIOU Poly</t>
  </si>
  <si>
    <t>[RECR]RES [RECR]RES</t>
  </si>
  <si>
    <t>[RECR]SI [RECR]SI</t>
  </si>
  <si>
    <t>Alternance</t>
  </si>
  <si>
    <t>ACC_010</t>
  </si>
  <si>
    <t>Préparation au mémoire et à la soutenance</t>
  </si>
  <si>
    <t>CGI_010</t>
  </si>
  <si>
    <t>Cours Spécifique Métier</t>
  </si>
  <si>
    <t>JVA_240</t>
  </si>
  <si>
    <t>Programmation Java : Client lourd : Technologie SWING</t>
  </si>
  <si>
    <t>JVA_250</t>
  </si>
  <si>
    <t>Programmation Java : Etats imprimés</t>
  </si>
  <si>
    <t>JVA_260</t>
  </si>
  <si>
    <t>Programmation Java : Fin de projet / BackOffice</t>
  </si>
  <si>
    <t>JVA_310</t>
  </si>
  <si>
    <t>Programmation Web Java : Architecture Multi-Tiers</t>
  </si>
  <si>
    <t>JVA_320</t>
  </si>
  <si>
    <t>Programmation Web Java : Servlets</t>
  </si>
  <si>
    <t>JVA_330</t>
  </si>
  <si>
    <t>Programmation Web Java : interface client léger</t>
  </si>
  <si>
    <t>JVA_340</t>
  </si>
  <si>
    <t>Programmation Web Java : Finir le projet côte FrontOffice</t>
  </si>
  <si>
    <t>JVA_350</t>
  </si>
  <si>
    <t>Programmation Web Java : Déploiement sur site Distant</t>
  </si>
  <si>
    <t>LAN_050</t>
  </si>
  <si>
    <t>Comparer et choisir une solution informatique</t>
  </si>
  <si>
    <t>LAN_060</t>
  </si>
  <si>
    <t>Préparation et passage du TOEIC</t>
  </si>
  <si>
    <t>MDD_042</t>
  </si>
  <si>
    <t>Méthodologie du developpeur option 4</t>
  </si>
  <si>
    <t>MDD_050</t>
  </si>
  <si>
    <t>Méthodologie du developpeur option 5</t>
  </si>
  <si>
    <t>MDT_070</t>
  </si>
  <si>
    <t>Utiliser une veille technologique</t>
  </si>
  <si>
    <t>MDW_210</t>
  </si>
  <si>
    <t>Préparation certification SCRUM Master</t>
  </si>
  <si>
    <t>MDW_220</t>
  </si>
  <si>
    <t>Préparation certification SCRUM Product Owner</t>
  </si>
  <si>
    <t>MESI</t>
  </si>
  <si>
    <t>Mise en situation</t>
  </si>
  <si>
    <t>PRM_020</t>
  </si>
  <si>
    <t>Programmation Mobile : Android / IOS</t>
  </si>
  <si>
    <t>ZEX_219</t>
  </si>
  <si>
    <t>Entretien devant jury professionnel</t>
  </si>
  <si>
    <t>POEI</t>
  </si>
  <si>
    <t>ANG_010</t>
  </si>
  <si>
    <t>Dev Appli Web en XML</t>
  </si>
  <si>
    <t>APC_011</t>
  </si>
  <si>
    <t>Journée cohésion + soutenance</t>
  </si>
  <si>
    <t>JVA_210</t>
  </si>
  <si>
    <t>Programmation Java : Bases du langage</t>
  </si>
  <si>
    <t>JVA_220</t>
  </si>
  <si>
    <t>Programmation Java : Programmation Orientée Objets (POO)</t>
  </si>
  <si>
    <t>JVA_230</t>
  </si>
  <si>
    <t>Programmation Java : Accès aux données stockées</t>
  </si>
  <si>
    <t>JVS_010</t>
  </si>
  <si>
    <t>Programmation en JavaScript</t>
  </si>
  <si>
    <t>JVS_020</t>
  </si>
  <si>
    <t>JavaScript et XML</t>
  </si>
  <si>
    <t>MAT_130</t>
  </si>
  <si>
    <t>Logiques et calculs booléens</t>
  </si>
  <si>
    <t>MDD_060</t>
  </si>
  <si>
    <t>Programmation Orientée Objets</t>
  </si>
  <si>
    <t>MDD_110</t>
  </si>
  <si>
    <t>Méthodologie du developpeur option 11</t>
  </si>
  <si>
    <t>MDW_120</t>
  </si>
  <si>
    <t>Méthodologie du developpeur</t>
  </si>
  <si>
    <t>MSQ_010</t>
  </si>
  <si>
    <t>Le SGBDR MySQL option Developpeur Niveau I</t>
  </si>
  <si>
    <t>PHP_012</t>
  </si>
  <si>
    <t>PHP5</t>
  </si>
  <si>
    <t>PHP_030</t>
  </si>
  <si>
    <t>Symfony 2</t>
  </si>
  <si>
    <t>SQL_010</t>
  </si>
  <si>
    <t>Langage SQL niveau 1</t>
  </si>
  <si>
    <t>SQL_020</t>
  </si>
  <si>
    <t>Langage SQL niveau 2</t>
  </si>
  <si>
    <t>SQL_031</t>
  </si>
  <si>
    <t>Langage SQL niveau 3</t>
  </si>
  <si>
    <t>TWB_011</t>
  </si>
  <si>
    <t>Techniques Web niveau 1</t>
  </si>
  <si>
    <t>TWB_020</t>
  </si>
  <si>
    <t>Responsive Web Design</t>
  </si>
  <si>
    <t xml:space="preserve"> </t>
  </si>
  <si>
    <t>MAT_130 - Logiques et calculs booléens</t>
  </si>
  <si>
    <t>MDD_060 - Programmation Orientée Objets</t>
  </si>
  <si>
    <t>MSQ_010 - Le SGBDR MySQL option Developpeur Niveau I</t>
  </si>
  <si>
    <t>SQL_010 - Langage SQL niveau 1</t>
  </si>
  <si>
    <t>SQL_020 - Langage SQL niveau 2</t>
  </si>
  <si>
    <t>SQL_031 - Langage SQL niveau 3</t>
  </si>
  <si>
    <t>CGI</t>
  </si>
  <si>
    <t>CGI CGI</t>
  </si>
  <si>
    <t>UDEV-CPRO</t>
  </si>
  <si>
    <t>UDEV-POEI</t>
  </si>
  <si>
    <t>[RECR]JAVA [RECR]JAVA</t>
  </si>
  <si>
    <t>julien</t>
  </si>
  <si>
    <t>[RECR] [RECR]</t>
  </si>
  <si>
    <t>JO</t>
  </si>
  <si>
    <t>AM</t>
  </si>
  <si>
    <t>PM</t>
  </si>
  <si>
    <t>journée</t>
  </si>
  <si>
    <t>après-midi</t>
  </si>
  <si>
    <t>matin</t>
  </si>
  <si>
    <t>DUBOIS P</t>
  </si>
  <si>
    <t>DUBOIS J</t>
  </si>
  <si>
    <t>DUDEK</t>
  </si>
  <si>
    <t>GABER O</t>
  </si>
  <si>
    <t>GABER K</t>
  </si>
  <si>
    <t>Jour</t>
  </si>
  <si>
    <t>DATE</t>
  </si>
  <si>
    <t>plage2</t>
  </si>
  <si>
    <t>x</t>
  </si>
  <si>
    <t>(Tous)</t>
  </si>
  <si>
    <t>placé HP</t>
  </si>
  <si>
    <t>groupe</t>
  </si>
  <si>
    <t>intervenant</t>
  </si>
  <si>
    <t>salle</t>
  </si>
  <si>
    <t>B3</t>
  </si>
  <si>
    <t>heure</t>
  </si>
  <si>
    <t>TP1</t>
  </si>
  <si>
    <t>TP2</t>
  </si>
  <si>
    <t>Conf.</t>
  </si>
  <si>
    <t>Profs</t>
  </si>
  <si>
    <t>Jaune</t>
  </si>
  <si>
    <t>Rouge</t>
  </si>
  <si>
    <t>Verte</t>
  </si>
  <si>
    <t>Grise</t>
  </si>
  <si>
    <t>BDE</t>
  </si>
  <si>
    <t>Normandie</t>
  </si>
  <si>
    <t>B1</t>
  </si>
  <si>
    <t>B2</t>
  </si>
  <si>
    <t>I4</t>
  </si>
  <si>
    <t>I5</t>
  </si>
  <si>
    <t>annee</t>
  </si>
  <si>
    <t>durée
prévue</t>
  </si>
  <si>
    <t>durée
effective</t>
  </si>
  <si>
    <t>udev_poei</t>
  </si>
  <si>
    <t>udev_cpro</t>
  </si>
  <si>
    <t>consort nt</t>
  </si>
  <si>
    <t>altran</t>
  </si>
  <si>
    <t>b1_code</t>
  </si>
  <si>
    <t>b1_libelle</t>
  </si>
  <si>
    <t>b2_code</t>
  </si>
  <si>
    <t>b2_libelle</t>
  </si>
  <si>
    <t>b3_code</t>
  </si>
  <si>
    <t>b3_libelle</t>
  </si>
  <si>
    <t>i4_code</t>
  </si>
  <si>
    <t>i4_libelle</t>
  </si>
  <si>
    <t>i5_code</t>
  </si>
  <si>
    <t>i5_libelle</t>
  </si>
  <si>
    <t>udev_poei_code</t>
  </si>
  <si>
    <t>udev_poei_libelle</t>
  </si>
  <si>
    <t>udev_cpro_code</t>
  </si>
  <si>
    <t>udev_cpro_libelle</t>
  </si>
  <si>
    <t>atelier31</t>
  </si>
  <si>
    <t>atelier32</t>
  </si>
  <si>
    <t>atelier40</t>
  </si>
  <si>
    <t>atelier50</t>
  </si>
  <si>
    <t>code</t>
  </si>
  <si>
    <t>b1_concat</t>
  </si>
  <si>
    <t>b2_concat</t>
  </si>
  <si>
    <t>b3_concat</t>
  </si>
  <si>
    <t>i4_concat</t>
  </si>
  <si>
    <t>i5_concat</t>
  </si>
  <si>
    <t>udev_poei_concat</t>
  </si>
  <si>
    <t>udev_cpro_concat</t>
  </si>
  <si>
    <t>b1_intervenant</t>
  </si>
  <si>
    <t>b2_intervenant</t>
  </si>
  <si>
    <t>b3_intervenant</t>
  </si>
  <si>
    <t>i4_intervenant</t>
  </si>
  <si>
    <t>i5_intervenant</t>
  </si>
  <si>
    <t>udev_poei_intervenant</t>
  </si>
  <si>
    <t>udev_cpro_intervenant</t>
  </si>
  <si>
    <t>DUBOIS julien</t>
  </si>
  <si>
    <t>heure
début</t>
  </si>
  <si>
    <t>heure
fin</t>
  </si>
  <si>
    <t>B1_code</t>
  </si>
  <si>
    <t>B2_code</t>
  </si>
  <si>
    <t>B3_code</t>
  </si>
  <si>
    <t>I4_code</t>
  </si>
  <si>
    <t>I5_code</t>
  </si>
  <si>
    <t>ouinon</t>
  </si>
  <si>
    <t>Non</t>
  </si>
  <si>
    <t>OUI</t>
  </si>
  <si>
    <t>placé
HP</t>
  </si>
  <si>
    <t>Somme de durée</t>
  </si>
  <si>
    <t>Méthodologie du développeur</t>
  </si>
  <si>
    <t>Méthodologie du développeur option 11</t>
  </si>
  <si>
    <t>MDW_120 - Méthodologie du développeur</t>
  </si>
  <si>
    <t>na</t>
  </si>
  <si>
    <t>GABER J</t>
  </si>
  <si>
    <t>(vide)</t>
  </si>
  <si>
    <t>ANG_010 - Dev Appli Web en XML</t>
  </si>
  <si>
    <t>JVA_210 - Programmation Java : Bases du langage</t>
  </si>
  <si>
    <t>JVA_220 - Programmation Java : Programmation Orientée Objets (POO)</t>
  </si>
  <si>
    <t>JVA_230 - Programmation Java : Accès aux données stockées</t>
  </si>
  <si>
    <t>JVA_240 - Programmation Java : Client lourd : Technologie SWING</t>
  </si>
  <si>
    <t>JVA_250 - Programmation Java : Etats imprimés</t>
  </si>
  <si>
    <t>JVA_260 - Programmation Java : Fin de projet / BackOffice</t>
  </si>
  <si>
    <t>JVA_350 - Programmation Web Java : Déploiement sur site Distant</t>
  </si>
  <si>
    <t>JVS_010 - Programmation en JavaScript</t>
  </si>
  <si>
    <t>JVS_020 - JavaScript et XML</t>
  </si>
  <si>
    <t>LAN_050 - Comparer et choisir une solution informatique</t>
  </si>
  <si>
    <t>LAN_060 - Préparation et passage du TOEIC</t>
  </si>
  <si>
    <t>MDD_042 - Méthodologie du developpeur option 4</t>
  </si>
  <si>
    <t>MDD_110 - Méthodologie du developpeur option 11</t>
  </si>
  <si>
    <t>MDT_070 - Utiliser une veille technologique</t>
  </si>
  <si>
    <t>MDW_210 - Préparation certification SCRUM Master</t>
  </si>
  <si>
    <t>MDW_220 - Préparation certification SCRUM Product Owner</t>
  </si>
  <si>
    <t>MESI - Mise en situation</t>
  </si>
  <si>
    <t>PHP_012 - PHP5</t>
  </si>
  <si>
    <t>PHP_030 - Symfony 2</t>
  </si>
  <si>
    <t>PRM_020 - Programmation Mobile : Android / IOS</t>
  </si>
  <si>
    <t>TWB_011 - Techniques Web niveau 1</t>
  </si>
  <si>
    <t>TWB_020 - Responsive Web Design</t>
  </si>
  <si>
    <t>ZEX_219 - Entretien devant jury professionnel</t>
  </si>
  <si>
    <t>BDOE701 - Modélisation Décisionnelle (introduction)</t>
  </si>
  <si>
    <t>RESE809 - Administration d'un système de messagerie (Parcours Réseaux)</t>
  </si>
  <si>
    <t>DEVE705 - Web Services</t>
  </si>
  <si>
    <t>TPTE615 - Projet transversal Conception, développement et intégration d'une Solution d'Infrastructure (Kcréa)</t>
  </si>
  <si>
    <t>DEVE318 - UX (User eXperience) Design</t>
  </si>
  <si>
    <t xml:space="preserve">BDOE111 - Exploitation d'une BD : Langage SQL sous SQL Server </t>
  </si>
  <si>
    <t>BDOE308 - Administration sous SQL Server</t>
  </si>
  <si>
    <t>TPTE322 - Projet transversal Conception, Exploitation et Administration d'une Base de Données sous SQL Server</t>
  </si>
  <si>
    <t xml:space="preserve">BDOE212 - Conception d'une BD : Langage SQL sous SQL Server </t>
  </si>
  <si>
    <t>BTSE134 - Projet PPE 1</t>
  </si>
  <si>
    <t>BTSE339 - Projet PPE 3</t>
  </si>
  <si>
    <t>BTSE235 - Projet PPE 2</t>
  </si>
  <si>
    <t>BTSE440 - Projet PPE 4</t>
  </si>
  <si>
    <t>TPTE100 - Workshop national 1</t>
  </si>
  <si>
    <t>TPTE200 - Workshop national 2</t>
  </si>
  <si>
    <t>DEVE710 - Systèmes Embarqués</t>
  </si>
  <si>
    <t>DEVE640 - Administration sous windows : automatisation des tâches</t>
  </si>
  <si>
    <t>RESE608 - Stratégie &amp; Outils de virtualisation : Docker et VMWare (Parcours Virtualisation)</t>
  </si>
  <si>
    <t>RESE614 - Scripting pour la Virtualisation (Parcours Virtualisation)</t>
  </si>
  <si>
    <t>RESE631 - Conception et optimisation d'une architecture réseaux (Mention Réseaux)</t>
  </si>
  <si>
    <t>RESE808 - Mobiles et VOIP (Parcours Réseaux)</t>
  </si>
  <si>
    <t>RESE811 - Mise en œuvre de la Virtualisation</t>
  </si>
  <si>
    <t>RESE825 - Développer une solution Cloud</t>
  </si>
  <si>
    <t>THUEUX</t>
  </si>
  <si>
    <t>GUERY</t>
  </si>
  <si>
    <t>GLE</t>
  </si>
  <si>
    <t>LENGLET</t>
  </si>
  <si>
    <t>commentaires</t>
  </si>
  <si>
    <t>remarque</t>
  </si>
  <si>
    <t>mutualisé B1/B2</t>
  </si>
  <si>
    <t>6hat (david neto) secu reseaux</t>
  </si>
  <si>
    <t>http://6hat.fr/notre-equipe.php</t>
  </si>
  <si>
    <t>[RECR]</t>
  </si>
  <si>
    <t>jour</t>
  </si>
  <si>
    <t>FERIE</t>
  </si>
  <si>
    <t xml:space="preserve"> - FERIE</t>
  </si>
  <si>
    <t>FERME</t>
  </si>
  <si>
    <t xml:space="preserve"> - FERME</t>
  </si>
  <si>
    <t>HEP</t>
  </si>
  <si>
    <t>VACANCES</t>
  </si>
  <si>
    <t>RENTREE</t>
  </si>
  <si>
    <t>BTS BLANC</t>
  </si>
  <si>
    <t>REVISIONS</t>
  </si>
  <si>
    <t>SALON ETUDIANT</t>
  </si>
  <si>
    <t xml:space="preserve"> - RENTREE</t>
  </si>
  <si>
    <t xml:space="preserve"> - VACANCES</t>
  </si>
  <si>
    <t xml:space="preserve"> - HEP</t>
  </si>
  <si>
    <t xml:space="preserve"> - SALON ETUDIANT</t>
  </si>
  <si>
    <t>STAGE</t>
  </si>
  <si>
    <t>ENTREPRISE</t>
  </si>
  <si>
    <t xml:space="preserve"> - STAGE</t>
  </si>
  <si>
    <t>fin des cours</t>
  </si>
  <si>
    <t>NON PLANIFIABLE</t>
  </si>
  <si>
    <t xml:space="preserve"> - NON PLANIFIABLE</t>
  </si>
  <si>
    <t>TPTE300 - Workshop national 1</t>
  </si>
  <si>
    <t xml:space="preserve"> - BTS BLANC</t>
  </si>
  <si>
    <t xml:space="preserve"> - REVISIONS</t>
  </si>
  <si>
    <t>BTS</t>
  </si>
  <si>
    <t xml:space="preserve"> - BTS</t>
  </si>
  <si>
    <t>TPTE400 - Workshop national 2</t>
  </si>
  <si>
    <t>TPTE500 - Workshop national 1</t>
  </si>
  <si>
    <t xml:space="preserve"> - ENTREPRISE</t>
  </si>
  <si>
    <t>TPTE600 - Workshop national 2</t>
  </si>
  <si>
    <t>specialite</t>
  </si>
  <si>
    <t>M-DEV</t>
  </si>
  <si>
    <t>M-RESEAUX</t>
  </si>
  <si>
    <t>M-ERP</t>
  </si>
  <si>
    <t>C-SECU</t>
  </si>
  <si>
    <t>C-CLOUD</t>
  </si>
  <si>
    <t>C-DATA</t>
  </si>
  <si>
    <t>C-MOBILITE</t>
  </si>
  <si>
    <t>C-RESEAUX</t>
  </si>
  <si>
    <t>C-VIRTU</t>
  </si>
  <si>
    <t>specialite_i4</t>
  </si>
  <si>
    <t>specialite_b3</t>
  </si>
  <si>
    <t>specialite_i5</t>
  </si>
  <si>
    <t>INI</t>
  </si>
  <si>
    <t>ALT</t>
  </si>
  <si>
    <t>TPTE700 - Workshop 1</t>
  </si>
  <si>
    <t>TPTE800 - Workshop 2</t>
  </si>
  <si>
    <t>TPTE900 - Workshop</t>
  </si>
  <si>
    <t>n/a</t>
  </si>
  <si>
    <t>DEVE304 - Développement environnement mobile</t>
  </si>
  <si>
    <t>LENGLET Julien</t>
  </si>
  <si>
    <t>DEVE402 - Langage C# - Tests Unitaires</t>
  </si>
  <si>
    <t>PROE815 - WorkShop Agile</t>
  </si>
  <si>
    <t>MGTE906 - Gestion des Compétences RH</t>
  </si>
  <si>
    <t>CERISIER Grégory</t>
  </si>
  <si>
    <t>DEVE105 - PHP et MySQL</t>
  </si>
  <si>
    <t>20h total au lieu de 18h (petit volume)</t>
  </si>
  <si>
    <t>TPTE215 - Projet transversal Développement d'une application objet : NAO &amp; le langage C++ ou Python (au choix)</t>
  </si>
  <si>
    <t>DEVE316 - Langage C++</t>
  </si>
  <si>
    <t>PROE313 - UML : Diagrammes Use Case et Séquences</t>
  </si>
  <si>
    <t>BDOE505 - Conception et exploitation d'une BD</t>
  </si>
  <si>
    <t>PROE509 - UML / Autres diagrammes + Utilisation AGL</t>
  </si>
  <si>
    <t>DEVE703 - Apprentissage et Réseaux Neuronaux (Bases)</t>
  </si>
  <si>
    <t>TPTE817 - Projet transversal NAO &amp; Intelligence artificielle (gestion de projet agile)</t>
  </si>
  <si>
    <t>DEVE804 - Résolution de problèmes complexes</t>
  </si>
  <si>
    <t>BDOE606 - Administration d'une BD</t>
  </si>
  <si>
    <t>TPTE621 - Projet transversal Développement &amp; Admnistration d'une BD sous Oracle</t>
  </si>
  <si>
    <t>APC_011 - Journée cohésion + soutenance</t>
  </si>
  <si>
    <t>specialite_b1</t>
  </si>
  <si>
    <t>specialite_b2</t>
  </si>
  <si>
    <t>BDOE213 - Modélisation d'une BD : Merise</t>
  </si>
  <si>
    <t>COME225 - Outils de la communication écrite : Structurer son écrit</t>
  </si>
  <si>
    <t>COME226 - Communication orale : Exposés thématiques</t>
  </si>
  <si>
    <t>DRTE217 - Droit du travail</t>
  </si>
  <si>
    <t>LNGE223 - Méthodologie / compréhension orale et écrite</t>
  </si>
  <si>
    <t>LNGE224 - Presse informatique professionnelle</t>
  </si>
  <si>
    <t>LNG423  - Techn. rédactionnelles professionnelles</t>
  </si>
  <si>
    <t>LNG424  - Debate Technology</t>
  </si>
  <si>
    <t xml:space="preserve">RESE107 - Réseau Ethernet </t>
  </si>
  <si>
    <t>SYSE108 - Env. Windows : Installation et configuration Poste Travail</t>
  </si>
  <si>
    <t>SYSE109 - Env. Linux : Installation et configuration Poste Travail</t>
  </si>
  <si>
    <t>TPTE121 - Projet transversal Installation d'une Infrastructure Système sous l'environnement linux ou windows (au choix)</t>
  </si>
  <si>
    <t>RESE306 - Adm. Poste Clients Gestion Accès</t>
  </si>
  <si>
    <t>SYSE310 - Administration Linux (Shell)</t>
  </si>
  <si>
    <t>SYSE311 - Services d' Infrastructure</t>
  </si>
  <si>
    <t>SYSE412 - Active Directory</t>
  </si>
  <si>
    <t>TPTE417 - Projet transversal Administration d'une infrastructure système &amp; réseau (Environnement Linux ou Windows au choix)</t>
  </si>
  <si>
    <t>BTSE337 - Culture générale et expression</t>
  </si>
  <si>
    <t>COME325 - Projet Voltaire</t>
  </si>
  <si>
    <t>nom</t>
  </si>
  <si>
    <t>invit</t>
  </si>
  <si>
    <t>o</t>
  </si>
  <si>
    <t>email</t>
  </si>
  <si>
    <t>rachid.briki@laposte.net</t>
  </si>
  <si>
    <t>adalpra@free.fr</t>
  </si>
  <si>
    <t>gerydelanoy@aol.com</t>
  </si>
  <si>
    <t>pdubois-orsi2c@sfr.fr</t>
  </si>
  <si>
    <t>amandine-quenton@laropoin.com</t>
  </si>
  <si>
    <t>boutonnet.jp@gmail.com</t>
  </si>
  <si>
    <t>gfiolet@cenisis.com</t>
  </si>
  <si>
    <t>decroix.sebastien@gmail.com</t>
  </si>
  <si>
    <t>cdeliessche.59@gmail.com</t>
  </si>
  <si>
    <t>david.doco@hotmail.fr</t>
  </si>
  <si>
    <t>contact@si4p.fr</t>
  </si>
  <si>
    <t>duplouicha@yahoo.fr</t>
  </si>
  <si>
    <t>sflasque@gmail.com</t>
  </si>
  <si>
    <t>marylene.frenea@epsi.fr</t>
  </si>
  <si>
    <t>jaafar.gaber@gmail.com</t>
  </si>
  <si>
    <t>gaber.khalid@gmail.com</t>
  </si>
  <si>
    <t>gaber_ou@yahoo.fr</t>
  </si>
  <si>
    <t>jean-jacques.hanot@ac-lille.fr</t>
  </si>
  <si>
    <t>hardstaffdl@free.fr</t>
  </si>
  <si>
    <t>solveig.labis@gmail.com</t>
  </si>
  <si>
    <t>julien.legales@gmail.com</t>
  </si>
  <si>
    <t>julien.lenglet.pro@gmail.com</t>
  </si>
  <si>
    <t>abedmaati@gmail.com</t>
  </si>
  <si>
    <t>datamining@wanadoo.fr</t>
  </si>
  <si>
    <t>jrombeaut@networx-consulting.com</t>
  </si>
  <si>
    <t>pregost@auchan.com</t>
  </si>
  <si>
    <t>aseifert@free.fr</t>
  </si>
  <si>
    <t>xsintive@gmail.com</t>
  </si>
  <si>
    <t>ov@plusfacilemavie.com</t>
  </si>
  <si>
    <t>damien@widop.com</t>
  </si>
  <si>
    <t>lucie.pruvost@zenika.com</t>
  </si>
  <si>
    <t>COME426 - Développer une argumentation</t>
  </si>
  <si>
    <t>COME629 - Techniques rédactionnelles professionnelles</t>
  </si>
  <si>
    <t>COME630 - Communication professionnelle</t>
  </si>
  <si>
    <t>DEVE301 - Langage C# - Les fondamentaux</t>
  </si>
  <si>
    <t>PROE905 - Gestion des Contrats de services</t>
  </si>
  <si>
    <t>JVA_310 - Programmation Web Java : Architecture Multi-Tiers</t>
  </si>
  <si>
    <t>JVA_320 - Programmation Web Java : Servlets</t>
  </si>
  <si>
    <t>JVA_330 - Programmation Web Java : interface client léger</t>
  </si>
  <si>
    <t>JVA_340 - Programmation Web Java : Finir le projet côte FrontOffice</t>
  </si>
  <si>
    <t>CGI_010 - Cours Spécifique Métier</t>
  </si>
  <si>
    <t>MDD_050 - Méthodologie du developpeur option 5</t>
  </si>
  <si>
    <t>BDOE828 - Datamining &amp; Fouille de données : concepts et techniques (Parcours Data)</t>
  </si>
  <si>
    <t>BDOE928 - Management et déploiement de solutions Big Data (Spécialité Data)</t>
  </si>
  <si>
    <t>BDOE929 - Qualité des données</t>
  </si>
  <si>
    <t>Thomas</t>
  </si>
  <si>
    <t>FRITSCH</t>
  </si>
  <si>
    <t>Grégory</t>
  </si>
  <si>
    <t>CERISIER</t>
  </si>
  <si>
    <t>DEVE912 - Conception d'une solution embarquée en temps réel (Mention Dév)</t>
  </si>
  <si>
    <t>DEVE913 - Architecture générale et logicielle d'un système embarqué (Mention Dév)</t>
  </si>
  <si>
    <t>DEVE839 - Programmation en temps réel</t>
  </si>
  <si>
    <t>DEVE501 - Langage Java</t>
  </si>
  <si>
    <t>DEVE604 - Langage J2EE</t>
  </si>
  <si>
    <t>[RECR]JAVA</t>
  </si>
  <si>
    <t>DEVE602 - Intégration continue (Java &amp; Jenkins)</t>
  </si>
  <si>
    <t>DEVE617 - Design Pattern (Java) (Mention Dév)</t>
  </si>
  <si>
    <t>DEVE618 - Mapping Objet Relationnel (ORM/Java)  (Mention Dév)</t>
  </si>
  <si>
    <t>DEVE619 - Architecture logicielle (Mention Dév)</t>
  </si>
  <si>
    <t>attention horaires : 9h00  ==&gt; 12h30  puis 13h30 ==&gt; 18h</t>
  </si>
  <si>
    <t>horaire normal 08h15-12h15</t>
  </si>
  <si>
    <t>prévoir salle pour évaluation</t>
  </si>
  <si>
    <t>PAE_CGI</t>
  </si>
  <si>
    <t>PAE_CGI - CGI</t>
  </si>
  <si>
    <t>DEVE915 - Modélisation et visualisation 3D (Mention Dév)</t>
  </si>
  <si>
    <t>ajouter 8h pour business plan</t>
  </si>
  <si>
    <t>Somme de VERIF</t>
  </si>
  <si>
    <t>annule</t>
  </si>
  <si>
    <t>societe</t>
  </si>
  <si>
    <t>site</t>
  </si>
  <si>
    <t>tél</t>
  </si>
  <si>
    <t>mail</t>
  </si>
  <si>
    <t>date
contact-1 mail</t>
  </si>
  <si>
    <t>date
contact-2 tel</t>
  </si>
  <si>
    <t>contact@facemweb.fr</t>
  </si>
  <si>
    <t>facem web</t>
  </si>
  <si>
    <t>facemweb.com</t>
  </si>
  <si>
    <t>06 30 16 56 66</t>
  </si>
  <si>
    <t>contact@pixpel.com</t>
  </si>
  <si>
    <t>pixpel.com</t>
  </si>
  <si>
    <t>pixpel</t>
  </si>
  <si>
    <t>03 21 07 06 10</t>
  </si>
  <si>
    <t>09 82 53 68 59</t>
  </si>
  <si>
    <t>contact@tournant.com</t>
  </si>
  <si>
    <t>tournant.com</t>
  </si>
  <si>
    <t>Agence tournant</t>
  </si>
  <si>
    <t>contact@digistart.fr</t>
  </si>
  <si>
    <t>09 70 00 82 33</t>
  </si>
  <si>
    <t>digistart.fr</t>
  </si>
  <si>
    <t>digistart</t>
  </si>
  <si>
    <t>origami</t>
  </si>
  <si>
    <t>09 70 00 82 02</t>
  </si>
  <si>
    <t>bonjour@origami-web.fr</t>
  </si>
  <si>
    <t>http://www.origami-web.fr</t>
  </si>
  <si>
    <t>contact@tigreblanc.fr</t>
  </si>
  <si>
    <t>TIGRE BLANC</t>
  </si>
  <si>
    <t>https://tigreblanc.fr</t>
  </si>
  <si>
    <t>03 27 98 67 05</t>
  </si>
  <si>
    <t>atoo@atoo.net</t>
  </si>
  <si>
    <t>03 21 16 14 51</t>
  </si>
  <si>
    <t>http://www.atoo.net/</t>
  </si>
  <si>
    <t>atoo</t>
  </si>
  <si>
    <t>contact@creapixel62.fr</t>
  </si>
  <si>
    <t>03 21 58 48 22</t>
  </si>
  <si>
    <t>https://www.creapixel62.fr</t>
  </si>
  <si>
    <t>creapixel62</t>
  </si>
  <si>
    <t>06 98 18 33 19</t>
  </si>
  <si>
    <t>http://www.broweb.fr</t>
  </si>
  <si>
    <t>http://www.broweb.fr/contact/</t>
  </si>
  <si>
    <t>broweb</t>
  </si>
  <si>
    <t>03 28 16 10 39</t>
  </si>
  <si>
    <t>contact@dizento.fr</t>
  </si>
  <si>
    <t>dizento.fr</t>
  </si>
  <si>
    <t>dizento</t>
  </si>
  <si>
    <t>contact@mediafly.eu</t>
  </si>
  <si>
    <t>06 50 00 88 16</t>
  </si>
  <si>
    <t>http://www.mediafly.eu</t>
  </si>
  <si>
    <t>mediafly</t>
  </si>
  <si>
    <t>contact@prodlab.fr</t>
  </si>
  <si>
    <t>PHP, .Net C#, Java, HTML, CSS</t>
  </si>
  <si>
    <t>06 40 47 60 22</t>
  </si>
  <si>
    <t>http://www.prodlab.fr</t>
  </si>
  <si>
    <t>prodlab</t>
  </si>
  <si>
    <t>http://www.cristalid.fr</t>
  </si>
  <si>
    <t>contact@cristalid.com</t>
  </si>
  <si>
    <t>03 20 26 73 66</t>
  </si>
  <si>
    <t>cristalid</t>
  </si>
  <si>
    <t>villeneuve</t>
  </si>
  <si>
    <t>contact@nine-web.fr</t>
  </si>
  <si>
    <t xml:space="preserve">06 66 11 09 09 </t>
  </si>
  <si>
    <t>http://www.nine-web.fr</t>
  </si>
  <si>
    <t>nine-web</t>
  </si>
  <si>
    <t>TE - Projet PPE 2</t>
  </si>
  <si>
    <t>pas les compétences (Matthieu BRUNET)</t>
  </si>
  <si>
    <t>pas les compétences =&gt; CMS =&gt; WIS</t>
  </si>
  <si>
    <t>LNGE825 - Préparation TOEIC</t>
  </si>
  <si>
    <t>LNGE824 - Role Play</t>
  </si>
  <si>
    <t>LNGE627 - Case Study (usual English)</t>
  </si>
  <si>
    <t>LNGE628 - Case Study (technical English)</t>
  </si>
  <si>
    <t>TQGE218 - Logique, Ensembles, Calculs Booléens</t>
  </si>
  <si>
    <t>TQGE219 - Suites et Etudes de Fonction</t>
  </si>
  <si>
    <t>TQGE421 - R.O. modélisation : Graphes et Ordonnancement</t>
  </si>
  <si>
    <t>dispo_temp</t>
  </si>
  <si>
    <t>RESE407 - Administration Réseaux</t>
  </si>
  <si>
    <t>Validé</t>
  </si>
  <si>
    <t>Validation en cours</t>
  </si>
  <si>
    <t>Dates proposées</t>
  </si>
  <si>
    <t>A modifier</t>
  </si>
  <si>
    <t>planning EPSI</t>
  </si>
  <si>
    <t>planning UDEV</t>
  </si>
  <si>
    <t>SYSE904 - Sécurité de l'information et des échanges</t>
  </si>
  <si>
    <t>DUDEK Cédric</t>
  </si>
  <si>
    <t>SYSE741 - Systèmes de sauvegarde</t>
  </si>
  <si>
    <t>horaires 14h-18h</t>
  </si>
  <si>
    <t>horaires 13h-15h</t>
  </si>
  <si>
    <t>FRTISCH Thomas</t>
  </si>
  <si>
    <t>tf@kumquats.fr</t>
  </si>
  <si>
    <t>DRTE522 - Droit de l'Internet</t>
  </si>
  <si>
    <t>TPTE136 - Atelier HEP OnBoarding</t>
  </si>
  <si>
    <t>ECOE319 - Economie d'Entreprise</t>
  </si>
  <si>
    <t>BTSE336 - Environnement managériale, économique et juridique des services informatiques</t>
  </si>
  <si>
    <t>BTS ORAUX</t>
  </si>
  <si>
    <t xml:space="preserve"> - BTS ORAUX</t>
  </si>
  <si>
    <t>DEVE101 - Algorithmique (notions de base)</t>
  </si>
  <si>
    <t>BTSE131 - Environnement juridique des services informatiques</t>
  </si>
  <si>
    <t>BTSE132 - Environnement managériale et économique des services informatiques</t>
  </si>
  <si>
    <t>DEPE127 - Atelier Apprendre à apprendre</t>
  </si>
  <si>
    <t>ECOE116 - Outils de gestion d'une entreprise / Les fondamentaux</t>
  </si>
  <si>
    <t>DEPE228 - Développement professionnel : Portefeuille de compétences</t>
  </si>
  <si>
    <t>atelier31 - Atelier Apprendre à apprendre</t>
  </si>
  <si>
    <t>atelier32 - Développement professionnel : Portefeuille de compétences</t>
  </si>
  <si>
    <t>FINE624 - Finance / Business Plan</t>
  </si>
  <si>
    <t>8h business plan pour prépa k-crea</t>
  </si>
  <si>
    <t>FINE720 - Analyse financière</t>
  </si>
  <si>
    <t>TPTE828 - Projet UE Stratégie financière, Anglais et T.E.C.</t>
  </si>
  <si>
    <t>FINE821 - Audit et Diagnostic stratégique financier</t>
  </si>
  <si>
    <t>DEPE799 - Développement professionnel : Portefeuille de compétences</t>
  </si>
  <si>
    <t>atelier40 - Atelier Apprendre à apprendre</t>
  </si>
  <si>
    <t>DEVE102 - Algorithmique et langage C</t>
  </si>
  <si>
    <t>DEVE203 - Concepts Objet / Langage C++</t>
  </si>
  <si>
    <t>BTSE133</t>
  </si>
  <si>
    <t>Mathématiques et Algorithmique</t>
  </si>
  <si>
    <t>BTSE133 - Mathématiques et Algorithmique</t>
  </si>
  <si>
    <t>DEVE507 - IP, Techno. et Services réseaux sans fil</t>
  </si>
  <si>
    <t>horaires 13h15-17h15</t>
  </si>
  <si>
    <t>DEVE405 - PHP Framework Symfony</t>
  </si>
  <si>
    <t>DEVE303 - Langage JavaScript - Interface Client Web</t>
  </si>
  <si>
    <t>LEPOUTRE Jean-Claude</t>
  </si>
  <si>
    <t>Jean-Claude</t>
  </si>
  <si>
    <t>LEPOUTRE</t>
  </si>
  <si>
    <t>COME827 - Développement professionnel &amp; NetWorking</t>
  </si>
  <si>
    <t>Projet PPE 1/2 (SLAM)</t>
  </si>
  <si>
    <t>Projet PPE 1/2 (SISR)</t>
  </si>
  <si>
    <t>Projet PPE 3/4 (SLAM)</t>
  </si>
  <si>
    <t>Projet PPE 3/4 (SISR)</t>
  </si>
  <si>
    <t>BTSE235 - Projet PPE 1/2 (SISR)</t>
  </si>
  <si>
    <t>BTSE134 - Projet PPE 1/2 (SLAM)</t>
  </si>
  <si>
    <t>BTSE339 - Projet PPE 3/4 (SLAM)</t>
  </si>
  <si>
    <t>BTSE440 - Projet PPE 3/4 (SISR)</t>
  </si>
  <si>
    <t>Workshop 1 (TE)</t>
  </si>
  <si>
    <t>TPTE700 - Workshop 1 (TE)</t>
  </si>
  <si>
    <t>PROE414 - Planification d'un Projet</t>
  </si>
  <si>
    <t>PROE920 - Pilotage de Projet ERP (Mention ERP)</t>
  </si>
  <si>
    <t>PROE921 - Management du risque (Mention ERP)</t>
  </si>
  <si>
    <t>TECE922 - Environnement Général SAP (Mention ERP)</t>
  </si>
  <si>
    <t>TECE923 - Prise en Main SAP - Flux et Processus (GBI - IDES) (Mention ERP)</t>
  </si>
  <si>
    <t>TPTE024 - Projet transversal Projet ERP (Mention ERP)</t>
  </si>
  <si>
    <t>TPTE222 - Projet transversal Installation d'une Infrastructure Réseau</t>
  </si>
  <si>
    <t>BDOE802 - Module NoSQL</t>
  </si>
  <si>
    <t>BDOE813 - Conception et planification BI (Parcours Data)</t>
  </si>
  <si>
    <t>PROE510 - Gestion de Projet via ITIL</t>
  </si>
  <si>
    <t>TPTE010 - Projet transversal Manager un système d'information</t>
  </si>
  <si>
    <t>TPTE620 - Projet transversal Conception, développement et intégration d'une Solution Applicative - (Kcréa)</t>
  </si>
  <si>
    <t>DEVE539 - Sécurité Système et Réseaux - les fondamentaux</t>
  </si>
  <si>
    <t>TPTE516 - Projet transversal Administration &amp; Sécurité d'une Infrastructure</t>
  </si>
  <si>
    <t>RESE612 - Routage dynamique : env. et protocoles (Mention Réseaux)</t>
  </si>
  <si>
    <t>RESE613 - Haute Disponibilité (Mention Réseaux)</t>
  </si>
  <si>
    <t>SYSE634 - Sécurité des applications et services Web (Parcours Sécurité)</t>
  </si>
  <si>
    <t>SYSE635 - Piratage Ethique (Parcours Sécurité)</t>
  </si>
  <si>
    <t>TPTE819 - Projet transversal Gestion de projet agile &amp; UE réseaux et système / Sécurité Infrastructure</t>
  </si>
  <si>
    <t>RESE807 - La sécurité des réseaux (Parcours Sécurité)</t>
  </si>
  <si>
    <t>RESE916 - Technologie des réseaux intégrant voix, images et données (Mention Réseaux)</t>
  </si>
  <si>
    <t>SYSE927 - Cybersécurité : Mise en oeuvre et respect de la sécurité (Spécialité Sécurité)</t>
  </si>
  <si>
    <t>SYSE930 - La Continuité de services (PCA / PRA) (Spécialité Sécurité)</t>
  </si>
  <si>
    <t>SYSE932 - La sécurité des systèmes nomades (Spécialité Mobilité)</t>
  </si>
  <si>
    <t>COME826 - Communication d'Entreprise</t>
  </si>
  <si>
    <t>RESE210 - Administration réseau Notions (IPV4 -IPV6 - firewalling)</t>
  </si>
  <si>
    <t>RESE409 - Supervision</t>
  </si>
  <si>
    <t>DRTE420 - Droit des Sociétés et du Numérique</t>
  </si>
  <si>
    <t>FRITSCH Thomas</t>
  </si>
  <si>
    <t>DEVE931 - Développement WebApplications &amp; Framework mobiles (Spécialité Mobilité)</t>
  </si>
  <si>
    <t>TPTE511 - Projet transversal Développement d'une application en langage Java</t>
  </si>
  <si>
    <t>TPTE011 - Projet transversal UE Réalité augmentée et Tps Réel (Mention Dév)</t>
  </si>
  <si>
    <t>MDW_120 - Méthodologie du developpeur</t>
  </si>
  <si>
    <t>TPTE120 - Projet transversal Développement d'une application Web</t>
  </si>
  <si>
    <t>TPTE415 - Projet transversal Développement d'une application objet C#</t>
  </si>
  <si>
    <t>DEVE104 - HTML5 / CSS3</t>
  </si>
  <si>
    <t>BDOE214 - Modéliser avec le Langage UML / Diagr. Classes</t>
  </si>
  <si>
    <t>BTSE235 - TE - Projet PPE 2</t>
  </si>
  <si>
    <t>DEVE206 - Langage C++ (Les Fondamentaux)</t>
  </si>
  <si>
    <t>TPRE229 - Rapport d'activité</t>
  </si>
  <si>
    <t>TPRE230 - Soutenance Rapport d'activité</t>
  </si>
  <si>
    <t>TPRE429 - Rapport d'activité</t>
  </si>
  <si>
    <t>TPRE430 - Soutenance Rapport d'activité</t>
  </si>
  <si>
    <t xml:space="preserve">TPRE632 - Rapport d'activité </t>
  </si>
  <si>
    <t>TPRE633 - Soutenance Rapport d'activité</t>
  </si>
  <si>
    <t>TPRE832 - Rapport d'activité</t>
  </si>
  <si>
    <t>TPRE833 - Soutenance Rapport d'activité</t>
  </si>
  <si>
    <t>TPRE834 - Suivi Alternance / Evaluation Entreprise</t>
  </si>
  <si>
    <t>atelier50 - Conseils &amp; Explications Mémoire professionnel</t>
  </si>
  <si>
    <t>TPRE038 - Mémoire professionnel</t>
  </si>
  <si>
    <t>TPRE039 - Soutenance mémoire</t>
  </si>
  <si>
    <t>ACC_010 - Préparation au mémoire et à la soutenance</t>
  </si>
  <si>
    <t>BTSE338 - Préparation Epreuves SIO : Algo/math + Epreuve E6 + TEC (BTS Blanc)</t>
  </si>
  <si>
    <t>TQGE625 - R.O. : Programmation linéaire</t>
  </si>
  <si>
    <t>SYSE740 - Outils de chiffrement</t>
  </si>
  <si>
    <t>TQGE822 - Suites et séries numériques</t>
  </si>
  <si>
    <t>TQGE823 - Workshop R.O. &amp; Aide à la décision</t>
  </si>
  <si>
    <t>RESE834 - Cryptographie (Parcours Sécurité)</t>
  </si>
  <si>
    <t>BDOE636 - Objets connectés et l'Internet des Objets (les fondamentaux) (Parcours Données et Objets connectés)</t>
  </si>
  <si>
    <t>SYSE637 - Prototypage d'un objet connecté (Parcours Données et Objets connectés)</t>
  </si>
  <si>
    <t>BDOE933 - La sécurité des objets connectés (Spécialité Data)</t>
  </si>
  <si>
    <t>pas cours, erreur EPSI, facturable</t>
  </si>
  <si>
    <t>VIGNERON Jean-Baptiste</t>
  </si>
  <si>
    <t>(Plusieurs éléments)</t>
  </si>
  <si>
    <t>%</t>
  </si>
  <si>
    <t>h placees</t>
  </si>
  <si>
    <t>total heures</t>
  </si>
  <si>
    <t>SPELLA Michel</t>
  </si>
  <si>
    <t>MDD_110 - Méthodologie du développeur option 11</t>
  </si>
  <si>
    <t>Jean-Baptiste</t>
  </si>
  <si>
    <t>VIGNERON</t>
  </si>
  <si>
    <t>Michel</t>
  </si>
  <si>
    <t>SPELLA</t>
  </si>
  <si>
    <t>PTE</t>
  </si>
  <si>
    <t>Projet Transversal Entreprise</t>
  </si>
  <si>
    <t>PTE - Projet Transversal Entreprise</t>
  </si>
  <si>
    <t>[RECR] IOT</t>
  </si>
  <si>
    <t>Freddy</t>
  </si>
  <si>
    <t>DEWALEYNE</t>
  </si>
  <si>
    <t>frenea</t>
  </si>
  <si>
    <t>BTS BLANC (algo-maths)</t>
  </si>
  <si>
    <t xml:space="preserve"> - BTS BLANC (algo-maths)</t>
  </si>
  <si>
    <t>5h</t>
  </si>
  <si>
    <t>DEWALEYNE Freddy</t>
  </si>
  <si>
    <t>[RECR] IOT [RECR] IOT</t>
  </si>
  <si>
    <t>CGI - CGI</t>
  </si>
  <si>
    <t>KASZER Daishi</t>
  </si>
  <si>
    <t>khalid dispo si annulation cours</t>
  </si>
  <si>
    <t>Nombre de module</t>
  </si>
  <si>
    <t>audrey DUPLOUICH</t>
  </si>
  <si>
    <t>ROMBOUTS Vincent</t>
  </si>
  <si>
    <t>ROMBOUTS</t>
  </si>
  <si>
    <t>Vincent</t>
  </si>
  <si>
    <t>placé</t>
  </si>
  <si>
    <t>voir avec khalid</t>
  </si>
  <si>
    <t>attente dispos en janvier 2018</t>
  </si>
  <si>
    <t>Gouvernance et Performance d'un S.I. (TE)</t>
  </si>
  <si>
    <t>SYSE919 - Management de la Virtualisation (Mention Réseaux)</t>
  </si>
  <si>
    <t>Projet transversal Manager un système d'information (TE)</t>
  </si>
  <si>
    <t>BTS BLANC (anglais oral)</t>
  </si>
  <si>
    <t>BTS BLANC (E5)</t>
  </si>
  <si>
    <t>BTS BLANC (Anglais écrit)</t>
  </si>
  <si>
    <t>BTS BLANC (TEC)</t>
  </si>
  <si>
    <t>BTS BLANC (maths)</t>
  </si>
  <si>
    <t>BTS BLANC (Eco-Droit)</t>
  </si>
  <si>
    <t xml:space="preserve"> - BTS BLANC (anglais oral)</t>
  </si>
  <si>
    <t>Modélisation Décisionnelle (TE)</t>
  </si>
  <si>
    <t>BDOE701 - Modélisation Décisionnelle (TE)</t>
  </si>
  <si>
    <t>Projet transversal Gestion agile/sécu (TE)</t>
  </si>
  <si>
    <t>TPTE819 - Projet transversal Gestion agile/sécu (TE)</t>
  </si>
  <si>
    <t>verte</t>
  </si>
  <si>
    <t>grise</t>
  </si>
  <si>
    <t>rouge</t>
  </si>
  <si>
    <t>PHP5 (Projet Transversal)</t>
  </si>
  <si>
    <t>PHP_012 - PHP5 (Projet Transversal)</t>
  </si>
  <si>
    <t>Administration sous SQL Server (TE)</t>
  </si>
  <si>
    <t>Administration Linux (Shell) (TE)</t>
  </si>
  <si>
    <t>SYSE310 - Administration Linux (Shell) (TE)</t>
  </si>
  <si>
    <t>BDOE308 - Administration sous SQL Server (TE)</t>
  </si>
  <si>
    <t xml:space="preserve"> - BTS BLANC (E5)</t>
  </si>
  <si>
    <t xml:space="preserve"> - BTS BLANC (Anglais écrit)</t>
  </si>
  <si>
    <t xml:space="preserve"> - BTS BLANC (maths)</t>
  </si>
  <si>
    <t xml:space="preserve"> - BTS BLANC (Eco-Droit)</t>
  </si>
  <si>
    <t xml:space="preserve"> - BTS BLANC (TEC)</t>
  </si>
  <si>
    <t>RIOT Jean-Luc</t>
  </si>
  <si>
    <t>Logique, Ensembles, Calculs Booléens (TE)</t>
  </si>
  <si>
    <t>TQGE218 - Logique, Ensembles, Calculs Booléens (TE)</t>
  </si>
  <si>
    <t>évaluation 2h</t>
  </si>
  <si>
    <t>éval B1 en même temps (logique)</t>
  </si>
  <si>
    <t>jaune</t>
  </si>
  <si>
    <t>CHINCHOLE Michael</t>
  </si>
  <si>
    <t>networx ?</t>
  </si>
  <si>
    <t>networx au départ</t>
  </si>
  <si>
    <t>FORUM</t>
  </si>
  <si>
    <t>Forum alternance</t>
  </si>
  <si>
    <t>MOUHEB Malika</t>
  </si>
  <si>
    <t>FORUM - Forum alternance</t>
  </si>
  <si>
    <t>William</t>
  </si>
  <si>
    <t>Michael</t>
  </si>
  <si>
    <t>CHINCHOLE</t>
  </si>
  <si>
    <t>VERMERSCH William</t>
  </si>
  <si>
    <t>forum cybersecu Orange (matin)</t>
  </si>
  <si>
    <t>REVISIONS (algo-maths)</t>
  </si>
  <si>
    <t xml:space="preserve"> - REVISIONS (algo-maths)</t>
  </si>
  <si>
    <t>Cédric</t>
  </si>
  <si>
    <t>Projet transversal Kcréa (TE)</t>
  </si>
  <si>
    <t>Gestion de Projet via ITIL (TE)</t>
  </si>
  <si>
    <t>Projet transversal Administration &amp; Sécurité d'une Infrastructure (TE)</t>
  </si>
  <si>
    <t>Projet transversal Développement &amp; Admnistration d'une BD sous Oracle (TE)</t>
  </si>
  <si>
    <t>PROE510 - Gestion de Projet via ITIL (TE)</t>
  </si>
  <si>
    <t>TPTE615 - Projet transversal Kcréa (TE)</t>
  </si>
  <si>
    <t>TPTE516 - Projet transversal Administration &amp; Sécurité d'une Infrastructure (TE)</t>
  </si>
  <si>
    <t>TPTE010 - Projet transversal Manager un système d'information (TE)</t>
  </si>
  <si>
    <t>Total udev_poei</t>
  </si>
  <si>
    <t>PPE (TE)</t>
  </si>
  <si>
    <t xml:space="preserve"> - PPE (TE)</t>
  </si>
  <si>
    <t>évaluation 2H</t>
  </si>
  <si>
    <t>DEVELOPPER UN SITE INTERNET AVEC PHP</t>
  </si>
  <si>
    <t>CONCEPTION D'UNE BASE DE DONNEES</t>
  </si>
  <si>
    <t>DEVELOPPER DES APPLICATIONS WEB FRONT END</t>
  </si>
  <si>
    <t>CONCEPTION ET DEVELOPPEMENT OBJET</t>
  </si>
  <si>
    <t>FIL ROUGE PROJETS DE DEVELOPPEMENT</t>
  </si>
  <si>
    <t>REVISIONS (maths)</t>
  </si>
  <si>
    <t xml:space="preserve"> - REVISIONS (maths)</t>
  </si>
  <si>
    <t>ASRBD (écrit)</t>
  </si>
  <si>
    <t xml:space="preserve"> - ASRBD (écrit)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</si>
</sst>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1" formatCode="_-* #,##0\ _€_-;\-* #,##0\ _€_-;_-* &quot;-&quot;\ _€_-;_-@_-"/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.0\ _€_-;\-* #,##0.0\ _€_-;_-* &quot;-&quot;\ _€_-;_-@_-"/>
    <numFmt numFmtId="166" formatCode="ddd\ dd/mm/yyyy"/>
    <numFmt numFmtId="167" formatCode="hh&quot;h&quot;mm"/>
    <numFmt numFmtId="168" formatCode="[hh]&quot;h&quot;mm"/>
    <numFmt numFmtId="169" formatCode="ddd"/>
    <numFmt numFmtId="170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63"/>
      <name val="Arial"/>
      <family val="2"/>
    </font>
    <font>
      <sz val="11"/>
      <color theme="1"/>
      <name val="Courier"/>
      <family val="3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156">
    <xf numFmtId="0" fontId="0" fillId="0" borderId="0" xfId="0"/>
    <xf numFmtId="0" fontId="4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/>
    </xf>
    <xf numFmtId="164" fontId="4" fillId="0" borderId="1" xfId="1" applyNumberFormat="1" applyFont="1" applyFill="1" applyBorder="1" applyAlignment="1">
      <alignment horizontal="left" vertical="center"/>
    </xf>
    <xf numFmtId="165" fontId="4" fillId="0" borderId="1" xfId="2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9" fontId="5" fillId="0" borderId="1" xfId="3" applyFont="1" applyFill="1" applyBorder="1" applyAlignment="1">
      <alignment horizontal="left" vertical="center"/>
    </xf>
    <xf numFmtId="165" fontId="5" fillId="0" borderId="1" xfId="2" applyNumberFormat="1" applyFont="1" applyFill="1" applyBorder="1" applyAlignment="1">
      <alignment horizontal="left" vertical="center"/>
    </xf>
    <xf numFmtId="165" fontId="5" fillId="0" borderId="1" xfId="3" applyNumberFormat="1" applyFont="1" applyFill="1" applyBorder="1" applyAlignment="1">
      <alignment horizontal="left" vertical="center"/>
    </xf>
    <xf numFmtId="2" fontId="5" fillId="0" borderId="1" xfId="3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/>
    <xf numFmtId="0" fontId="7" fillId="0" borderId="0" xfId="0" applyFont="1" applyAlignment="1">
      <alignment horizontal="center" vertical="center"/>
    </xf>
    <xf numFmtId="166" fontId="7" fillId="0" borderId="0" xfId="0" applyNumberFormat="1" applyFont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6" fontId="7" fillId="0" borderId="5" xfId="0" applyNumberFormat="1" applyFont="1" applyBorder="1" applyAlignment="1">
      <alignment horizontal="left" vertical="center"/>
    </xf>
    <xf numFmtId="166" fontId="7" fillId="0" borderId="6" xfId="0" applyNumberFormat="1" applyFont="1" applyBorder="1" applyAlignment="1">
      <alignment horizontal="left" vertical="center"/>
    </xf>
    <xf numFmtId="0" fontId="7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166" fontId="7" fillId="0" borderId="9" xfId="0" applyNumberFormat="1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 textRotation="90"/>
    </xf>
    <xf numFmtId="0" fontId="7" fillId="0" borderId="14" xfId="0" applyFont="1" applyBorder="1" applyAlignment="1">
      <alignment horizontal="center" vertical="center" textRotation="90"/>
    </xf>
    <xf numFmtId="0" fontId="7" fillId="0" borderId="15" xfId="0" applyFont="1" applyBorder="1" applyAlignment="1">
      <alignment horizontal="center" vertical="center" textRotation="90"/>
    </xf>
    <xf numFmtId="166" fontId="7" fillId="0" borderId="0" xfId="0" applyNumberFormat="1" applyFont="1" applyAlignment="1">
      <alignment horizontal="center" vertical="center"/>
    </xf>
    <xf numFmtId="0" fontId="0" fillId="0" borderId="0" xfId="0"/>
    <xf numFmtId="167" fontId="0" fillId="0" borderId="0" xfId="0" applyNumberFormat="1"/>
    <xf numFmtId="0" fontId="5" fillId="0" borderId="17" xfId="0" applyFont="1" applyFill="1" applyBorder="1" applyAlignment="1">
      <alignment horizontal="left" vertical="center"/>
    </xf>
    <xf numFmtId="0" fontId="9" fillId="0" borderId="0" xfId="0" applyFont="1"/>
    <xf numFmtId="0" fontId="8" fillId="0" borderId="0" xfId="0" applyFont="1" applyAlignment="1">
      <alignment horizontal="center" vertical="center"/>
    </xf>
    <xf numFmtId="167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/>
    </xf>
    <xf numFmtId="14" fontId="8" fillId="0" borderId="0" xfId="0" applyNumberFormat="1" applyFont="1" applyAlignment="1">
      <alignment vertical="center"/>
    </xf>
    <xf numFmtId="167" fontId="8" fillId="0" borderId="0" xfId="0" applyNumberFormat="1" applyFont="1" applyAlignment="1">
      <alignment vertical="center"/>
    </xf>
    <xf numFmtId="168" fontId="0" fillId="0" borderId="0" xfId="0" applyNumberFormat="1"/>
    <xf numFmtId="0" fontId="7" fillId="2" borderId="15" xfId="0" applyFont="1" applyFill="1" applyBorder="1" applyAlignment="1">
      <alignment horizontal="center" vertical="center" textRotation="90"/>
    </xf>
    <xf numFmtId="0" fontId="7" fillId="2" borderId="16" xfId="0" applyFont="1" applyFill="1" applyBorder="1" applyAlignment="1">
      <alignment horizontal="center" vertical="center" textRotation="90"/>
    </xf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5" fillId="0" borderId="17" xfId="0" applyFont="1" applyFill="1" applyBorder="1"/>
    <xf numFmtId="0" fontId="5" fillId="0" borderId="1" xfId="0" applyFont="1" applyFill="1" applyBorder="1"/>
    <xf numFmtId="49" fontId="5" fillId="0" borderId="1" xfId="0" applyNumberFormat="1" applyFont="1" applyFill="1" applyBorder="1"/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 wrapText="1"/>
    </xf>
    <xf numFmtId="167" fontId="8" fillId="3" borderId="18" xfId="0" applyNumberFormat="1" applyFont="1" applyFill="1" applyBorder="1" applyAlignment="1">
      <alignment vertical="center"/>
    </xf>
    <xf numFmtId="0" fontId="8" fillId="0" borderId="0" xfId="0" applyFont="1"/>
    <xf numFmtId="0" fontId="10" fillId="0" borderId="0" xfId="4"/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167" fontId="11" fillId="0" borderId="0" xfId="0" applyNumberFormat="1" applyFont="1" applyAlignment="1">
      <alignment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8" fillId="0" borderId="0" xfId="0" applyNumberFormat="1" applyFont="1" applyAlignment="1">
      <alignment vertical="center"/>
    </xf>
    <xf numFmtId="169" fontId="11" fillId="0" borderId="0" xfId="0" applyNumberFormat="1" applyFont="1" applyAlignment="1">
      <alignment vertical="center"/>
    </xf>
    <xf numFmtId="0" fontId="9" fillId="0" borderId="0" xfId="0" applyNumberFormat="1" applyFont="1"/>
    <xf numFmtId="0" fontId="11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5" fillId="4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12" fillId="0" borderId="0" xfId="0" applyNumberFormat="1" applyFont="1" applyAlignment="1">
      <alignment vertical="center"/>
    </xf>
    <xf numFmtId="0" fontId="13" fillId="0" borderId="0" xfId="0" applyNumberFormat="1" applyFont="1" applyAlignment="1">
      <alignment vertical="center"/>
    </xf>
    <xf numFmtId="0" fontId="8" fillId="0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vertical="center"/>
    </xf>
    <xf numFmtId="0" fontId="5" fillId="4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14" fillId="0" borderId="0" xfId="0" applyFont="1"/>
    <xf numFmtId="0" fontId="14" fillId="0" borderId="0" xfId="0" applyNumberFormat="1" applyFont="1"/>
    <xf numFmtId="0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0" fillId="0" borderId="0" xfId="4" applyAlignment="1">
      <alignment vertical="center"/>
    </xf>
    <xf numFmtId="14" fontId="0" fillId="0" borderId="0" xfId="0" applyNumberFormat="1" applyAlignment="1">
      <alignment vertical="center"/>
    </xf>
    <xf numFmtId="0" fontId="0" fillId="6" borderId="0" xfId="0" applyFill="1" applyAlignment="1">
      <alignment vertical="center"/>
    </xf>
    <xf numFmtId="0" fontId="10" fillId="6" borderId="0" xfId="4" applyFill="1" applyAlignment="1">
      <alignment vertical="center"/>
    </xf>
    <xf numFmtId="14" fontId="0" fillId="6" borderId="0" xfId="0" applyNumberFormat="1" applyFill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NumberFormat="1" applyFont="1" applyAlignment="1">
      <alignment vertical="center"/>
    </xf>
    <xf numFmtId="14" fontId="15" fillId="0" borderId="0" xfId="0" applyNumberFormat="1" applyFont="1" applyAlignment="1">
      <alignment vertical="center"/>
    </xf>
    <xf numFmtId="169" fontId="15" fillId="0" borderId="0" xfId="0" applyNumberFormat="1" applyFont="1" applyAlignment="1">
      <alignment vertical="center"/>
    </xf>
    <xf numFmtId="167" fontId="15" fillId="0" borderId="0" xfId="0" applyNumberFormat="1" applyFont="1" applyAlignment="1">
      <alignment vertical="center"/>
    </xf>
    <xf numFmtId="0" fontId="5" fillId="7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5" fillId="0" borderId="0" xfId="0" applyNumberFormat="1" applyFont="1" applyFill="1" applyAlignment="1">
      <alignment vertical="center"/>
    </xf>
    <xf numFmtId="46" fontId="0" fillId="0" borderId="0" xfId="0" applyNumberFormat="1"/>
    <xf numFmtId="170" fontId="0" fillId="0" borderId="0" xfId="0" applyNumberFormat="1"/>
    <xf numFmtId="46" fontId="0" fillId="0" borderId="1" xfId="0" applyNumberFormat="1" applyBorder="1" applyAlignment="1">
      <alignment vertical="center"/>
    </xf>
    <xf numFmtId="170" fontId="0" fillId="0" borderId="1" xfId="0" applyNumberFormat="1" applyBorder="1" applyAlignment="1">
      <alignment vertical="center"/>
    </xf>
    <xf numFmtId="46" fontId="16" fillId="0" borderId="1" xfId="0" applyNumberFormat="1" applyFont="1" applyBorder="1" applyAlignment="1">
      <alignment vertical="center"/>
    </xf>
    <xf numFmtId="170" fontId="16" fillId="0" borderId="1" xfId="0" applyNumberFormat="1" applyFont="1" applyBorder="1" applyAlignment="1">
      <alignment vertical="center"/>
    </xf>
    <xf numFmtId="46" fontId="16" fillId="0" borderId="1" xfId="0" applyNumberFormat="1" applyFont="1" applyBorder="1" applyAlignment="1">
      <alignment horizontal="center" vertical="center"/>
    </xf>
    <xf numFmtId="170" fontId="16" fillId="0" borderId="1" xfId="0" applyNumberFormat="1" applyFont="1" applyBorder="1" applyAlignment="1">
      <alignment horizontal="center" vertical="center"/>
    </xf>
    <xf numFmtId="170" fontId="17" fillId="0" borderId="1" xfId="0" applyNumberFormat="1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vertical="center"/>
    </xf>
    <xf numFmtId="14" fontId="18" fillId="0" borderId="0" xfId="0" applyNumberFormat="1" applyFont="1" applyAlignment="1">
      <alignment vertical="center"/>
    </xf>
    <xf numFmtId="169" fontId="18" fillId="0" borderId="0" xfId="0" applyNumberFormat="1" applyFont="1" applyAlignment="1">
      <alignment vertical="center"/>
    </xf>
    <xf numFmtId="167" fontId="18" fillId="0" borderId="0" xfId="0" applyNumberFormat="1" applyFont="1" applyAlignment="1">
      <alignment vertical="center"/>
    </xf>
    <xf numFmtId="0" fontId="19" fillId="0" borderId="0" xfId="0" applyFont="1"/>
    <xf numFmtId="0" fontId="19" fillId="0" borderId="0" xfId="0" applyNumberFormat="1" applyFont="1"/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vertical="center"/>
    </xf>
    <xf numFmtId="14" fontId="20" fillId="0" borderId="0" xfId="0" applyNumberFormat="1" applyFont="1" applyAlignment="1">
      <alignment vertical="center"/>
    </xf>
    <xf numFmtId="169" fontId="20" fillId="0" borderId="0" xfId="0" applyNumberFormat="1" applyFont="1" applyAlignment="1">
      <alignment vertical="center"/>
    </xf>
    <xf numFmtId="167" fontId="20" fillId="0" borderId="0" xfId="0" applyNumberFormat="1" applyFont="1" applyAlignment="1">
      <alignment vertical="center"/>
    </xf>
    <xf numFmtId="0" fontId="21" fillId="0" borderId="0" xfId="0" applyFont="1"/>
    <xf numFmtId="0" fontId="21" fillId="0" borderId="0" xfId="0" applyNumberFormat="1" applyFont="1"/>
    <xf numFmtId="14" fontId="0" fillId="0" borderId="0" xfId="0" applyNumberFormat="1"/>
    <xf numFmtId="167" fontId="8" fillId="0" borderId="0" xfId="0" applyNumberFormat="1" applyFont="1" applyAlignment="1">
      <alignment horizontal="right" vertical="center"/>
    </xf>
    <xf numFmtId="167" fontId="15" fillId="0" borderId="0" xfId="0" applyNumberFormat="1" applyFont="1" applyAlignment="1">
      <alignment horizontal="right" vertical="center"/>
    </xf>
    <xf numFmtId="167" fontId="11" fillId="0" borderId="0" xfId="0" applyNumberFormat="1" applyFont="1" applyAlignment="1">
      <alignment horizontal="right" vertical="center"/>
    </xf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0" fontId="22" fillId="0" borderId="0" xfId="0" applyFont="1" applyAlignment="1">
      <alignment vertical="center"/>
    </xf>
    <xf numFmtId="0" fontId="2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169" fontId="22" fillId="0" borderId="0" xfId="0" applyNumberFormat="1" applyFont="1" applyAlignment="1">
      <alignment vertical="center"/>
    </xf>
    <xf numFmtId="167" fontId="22" fillId="0" borderId="0" xfId="0" applyNumberFormat="1" applyFont="1" applyAlignment="1">
      <alignment vertical="center"/>
    </xf>
    <xf numFmtId="0" fontId="5" fillId="6" borderId="0" xfId="0" applyFont="1" applyFill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14" fontId="8" fillId="0" borderId="0" xfId="0" applyNumberFormat="1" applyFont="1" applyFill="1" applyAlignment="1">
      <alignment vertical="center"/>
    </xf>
    <xf numFmtId="14" fontId="20" fillId="0" borderId="0" xfId="0" applyNumberFormat="1" applyFont="1" applyFill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NumberFormat="1" applyFont="1" applyAlignment="1">
      <alignment vertical="center"/>
    </xf>
    <xf numFmtId="14" fontId="23" fillId="0" borderId="0" xfId="0" applyNumberFormat="1" applyFont="1" applyAlignment="1">
      <alignment vertical="center"/>
    </xf>
    <xf numFmtId="169" fontId="23" fillId="0" borderId="0" xfId="0" applyNumberFormat="1" applyFont="1" applyAlignment="1">
      <alignment vertical="center"/>
    </xf>
    <xf numFmtId="167" fontId="23" fillId="0" borderId="0" xfId="0" applyNumberFormat="1" applyFont="1" applyAlignment="1">
      <alignment vertical="center"/>
    </xf>
    <xf numFmtId="0" fontId="24" fillId="0" borderId="0" xfId="0" applyFont="1"/>
    <xf numFmtId="0" fontId="24" fillId="0" borderId="0" xfId="0" applyNumberFormat="1" applyFont="1"/>
    <xf numFmtId="0" fontId="5" fillId="7" borderId="17" xfId="0" applyFont="1" applyFill="1" applyBorder="1" applyAlignment="1">
      <alignment horizontal="left" vertical="center"/>
    </xf>
    <xf numFmtId="165" fontId="4" fillId="7" borderId="1" xfId="2" applyNumberFormat="1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8" fillId="2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25" fillId="0" borderId="0" xfId="0" applyFont="1" applyAlignment="1">
      <alignment vertical="center"/>
    </xf>
    <xf numFmtId="0" fontId="25" fillId="0" borderId="0" xfId="0" applyNumberFormat="1" applyFont="1" applyAlignment="1">
      <alignment vertical="center"/>
    </xf>
    <xf numFmtId="14" fontId="25" fillId="0" borderId="0" xfId="0" applyNumberFormat="1" applyFont="1" applyAlignment="1">
      <alignment vertical="center"/>
    </xf>
    <xf numFmtId="169" fontId="25" fillId="0" borderId="0" xfId="0" applyNumberFormat="1" applyFont="1" applyAlignment="1">
      <alignment vertical="center"/>
    </xf>
    <xf numFmtId="167" fontId="25" fillId="0" borderId="0" xfId="0" applyNumberFormat="1" applyFont="1" applyAlignment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NumberFormat="1" applyFont="1" applyFill="1" applyAlignment="1">
      <alignment vertical="center"/>
    </xf>
  </cellXfs>
  <cellStyles count="5">
    <cellStyle name="Lien hypertexte" xfId="4" builtinId="8"/>
    <cellStyle name="Milliers" xfId="1" builtinId="3"/>
    <cellStyle name="Milliers [0]" xfId="2" builtinId="6"/>
    <cellStyle name="Normal" xfId="0" builtinId="0"/>
    <cellStyle name="Pourcentage" xfId="3" builtinId="5"/>
  </cellStyles>
  <dxfs count="2839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9" formatCode="ddd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000000"/>
        <name val="Calibri"/>
        <scheme val="none"/>
      </font>
      <alignment horizontal="general"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0" indent="0" justifyLastLine="0" shrinkToFit="0" readingOrder="0"/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numFmt numFmtId="167" formatCode="hh&quot;h&quot;mm"/>
    </dxf>
    <dxf>
      <numFmt numFmtId="167" formatCode="hh&quot;h&quot;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theme="0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9" formatCode="ddd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000000"/>
        <name val="Calibri"/>
        <scheme val="none"/>
      </font>
      <alignment horizontal="general"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0" indent="0" justifyLastLine="0" shrinkToFit="0" readingOrder="0"/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mruColors>
      <color rgb="FFFFD1D1"/>
      <color rgb="FFFFC5C5"/>
      <color rgb="FFFF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FETZ Guillaume" refreshedDate="43077.699552314814" createdVersion="4" refreshedVersion="4" minRefreshableVersion="3" recordCount="227">
  <cacheSource type="worksheet">
    <worksheetSource ref="A1:S228" sheet="data"/>
  </cacheSource>
  <cacheFields count="19">
    <cacheField name="annee" numFmtId="0">
      <sharedItems count="7">
        <s v="b1"/>
        <s v="b2"/>
        <s v="b3"/>
        <s v="i4"/>
        <s v="i5"/>
        <s v="UDEV-CPRO"/>
        <s v="UDEV-POEI"/>
      </sharedItems>
    </cacheField>
    <cacheField name="NUMERO ACTION OU SOUS GROUPE" numFmtId="0">
      <sharedItems containsBlank="1"/>
    </cacheField>
    <cacheField name="LIBELLE ACTION DE PRODUCTION" numFmtId="0">
      <sharedItems containsBlank="1"/>
    </cacheField>
    <cacheField name="ACTION OU SOUS-GROUPE CODE HP" numFmtId="0">
      <sharedItems containsBlank="1"/>
    </cacheField>
    <cacheField name="ACTION OU SOUS-GROUPE LIBELLE HP" numFmtId="0">
      <sharedItems containsNonDate="0" containsString="0" containsBlank="1"/>
    </cacheField>
    <cacheField name="A PLANIFIER SUR" numFmtId="0">
      <sharedItems containsBlank="1" count="3">
        <s v="S1"/>
        <s v="S2"/>
        <m/>
      </sharedItems>
    </cacheField>
    <cacheField name="CODE MODULE" numFmtId="0">
      <sharedItems/>
    </cacheField>
    <cacheField name="LIBELLE MODULE" numFmtId="0">
      <sharedItems/>
    </cacheField>
    <cacheField name="NB SEANCES" numFmtId="0">
      <sharedItems containsSemiMixedTypes="0" containsString="0" containsNumber="1" containsInteger="1" minValue="0" maxValue="20"/>
    </cacheField>
    <cacheField name="DUREE SEANCES" numFmtId="0">
      <sharedItems containsSemiMixedTypes="0" containsString="0" containsNumber="1" containsInteger="1" minValue="0" maxValue="7"/>
    </cacheField>
    <cacheField name="TYPE" numFmtId="0">
      <sharedItems/>
    </cacheField>
    <cacheField name="VERIF" numFmtId="0">
      <sharedItems containsString="0" containsBlank="1" containsNumber="1" minValue="0" maxValue="112"/>
    </cacheField>
    <cacheField name="ENSEIGNANT PRENOM" numFmtId="0">
      <sharedItems containsBlank="1"/>
    </cacheField>
    <cacheField name="ENSEIGNANT NOM" numFmtId="0">
      <sharedItems containsBlank="1"/>
    </cacheField>
    <cacheField name="ECOLE CONCERNEE" numFmtId="0">
      <sharedItems/>
    </cacheField>
    <cacheField name="codelibellemodule" numFmtId="0">
      <sharedItems count="230">
        <s v="BDOE111 - Exploitation d'une BD : Langage SQL sous SQL Server "/>
        <s v="BDOE212 - Conception d'une BD : Langage SQL sous SQL Server "/>
        <s v="BDOE213 - Modélisation d'une BD : Merise"/>
        <s v="BDOE214 - Modéliser avec le Langage UML / Diagr. Classes"/>
        <s v="BTSE131 - Environnement juridique des services informatiques"/>
        <s v="BTSE132 - Environnement managériale et économique des services informatiques"/>
        <s v="BTSE134 - Projet PPE 1"/>
        <s v="BTSE235 - Projet PPE 2"/>
        <s v="COME225 - Outils de la communication écrite : Structurer son écrit"/>
        <s v="COME226 - Communication orale : Exposés thématiques"/>
        <s v="DEPE127 - Atelier Apprendre à apprendre"/>
        <s v="DEPE228 - Développement professionnel : Portefeuille de compétences"/>
        <s v="DEVE101 - Algorithmique (notions de base)"/>
        <s v="DEVE102 - Algorithmique et langage C"/>
        <s v="DEVE104 - HTML5 / CSS3"/>
        <s v="DEVE105 - PHP et MySQL"/>
        <s v="DEVE203 - Concepts Objet / Langage C++"/>
        <s v="DEVE206 - Langage C++ (Les Fondamentaux)"/>
        <s v="DRTE217 - Droit du travail"/>
        <s v="ECOE116 - Outils de gestion d'une entreprise / Les fondamentaux"/>
        <s v="LNGE223 - Méthodologie / compréhension orale et écrite"/>
        <s v="LNGE224 - Presse informatique professionnelle"/>
        <s v="RESE107 - Réseau Ethernet "/>
        <s v="RESE210 - Administration réseau Notions (IPV4 -IPV6 - firewalling)"/>
        <s v="SYSE108 - Env. Windows : Installation et configuration Poste Travail"/>
        <s v="SYSE109 - Env. Linux : Installation et configuration Poste Travail"/>
        <s v="TPRE229 - Rapport d'activité"/>
        <s v="TPRE230 - Soutenance Rapport d'activité"/>
        <s v="TPTE100 - Workshop national 1"/>
        <s v="TPTE120 - Projet transversal Développement d'une application Web"/>
        <s v="TPTE121 - Projet transversal Installation d'une Infrastructure Système sous l'environnement linux ou windows (au choix)"/>
        <s v="TPTE136 - Atelier HEP OnBoarding"/>
        <s v="TPTE200 - Workshop national 2"/>
        <s v="TPTE215 - Projet transversal Développement d'une application objet : NAO &amp; le langage C++ ou Python (au choix)"/>
        <s v="TPTE222 - Projet transversal Installation d'une Infrastructure Réseau"/>
        <s v="TQGE218 - Logique, Ensembles, Calculs Booléens"/>
        <s v="TQGE219 - Suites et Etudes de Fonction"/>
        <s v="BDOE308 - Administration sous SQL Server"/>
        <s v="BTSE336 - Environnement managériale, économique et juridique des services informatiques"/>
        <s v="BTSE337 - Culture générale et expression"/>
        <s v="BTSE338 - Préparation Epreuves SIO : Algo/math + Epreuve E6 + TEC (BTS Blanc)"/>
        <s v="BTSE339 - Projet PPE 3"/>
        <s v="BTSE440 - Projet PPE 4"/>
        <s v="COME325 - Projet Voltaire"/>
        <s v="COME426 - Développer une argumentation"/>
        <s v="DEVE301 - Langage C# - Les fondamentaux"/>
        <s v="DEVE303 - Langage JavaScript - Interface Client Web"/>
        <s v="DEVE304 - Développement environnement mobile"/>
        <s v="DEVE316 - Langage C++"/>
        <s v="DEVE318 - UX (User eXperience) Design"/>
        <s v="DEVE402 - Langage C# - Tests Unitaires"/>
        <s v="DEVE405 - PHP Framework Symfony"/>
        <s v="DRTE420 - Droit des Sociétés et du Numérique"/>
        <s v="ECOE319 - Economie d'Entreprise"/>
        <s v="LNG423  - Techn. rédactionnelles professionnelles"/>
        <s v="LNG424  - Debate Technology"/>
        <s v="PROE313 - UML : Diagrammes Use Case et Séquences"/>
        <s v="PROE414 - Planification d'un Projet"/>
        <s v="RESE306 - Adm. Poste Clients Gestion Accès"/>
        <s v="RESE407 - Administration Réseaux"/>
        <s v="RESE409 - Supervision"/>
        <s v="SYSE310 - Administration Linux (Shell)"/>
        <s v="SYSE311 - Services d' Infrastructure"/>
        <s v="SYSE412 - Active Directory"/>
        <s v="TPRE429 - Rapport d'activité"/>
        <s v="TPRE430 - Soutenance Rapport d'activité"/>
        <s v="TPTE300 - Workshop national 1"/>
        <s v="TPTE322 - Projet transversal Conception, Exploitation et Administration d'une Base de Données sous SQL Server"/>
        <s v="TPTE400 - Workshop national 2"/>
        <s v="TPTE415 - Projet transversal Développement d'une application objet C#"/>
        <s v="TPTE417 - Projet transversal Administration d'une infrastructure système &amp; réseau (Environnement Linux ou Windows au choix)"/>
        <s v="TQGE421 - R.O. modélisation : Graphes et Ordonnancement"/>
        <s v="atelier31 - Atelier Apprendre à apprendre"/>
        <s v="atelier32 - Développement professionnel : Portefeuille de compétences"/>
        <s v="BDOE505 - Conception et exploitation d'une BD"/>
        <s v="BDOE606 - Administration d'une BD"/>
        <s v="BDOE636 - Objets connectés et l'Internet des Objets (les fondamentaux) (Parcours Données et Objets connectés)"/>
        <s v="COME629 - Techniques rédactionnelles professionnelles"/>
        <s v="COME630 - Communication professionnelle"/>
        <s v="DEVE501 - Langage Java"/>
        <s v="DEVE507 - IP, Techno. et Services réseaux sans fil"/>
        <s v="DEVE539 - Sécurité Système et Réseaux - les fondamentaux"/>
        <s v="DEVE602 - Intégration continue (Java &amp; Jenkins)"/>
        <s v="DEVE604 - Langage J2EE"/>
        <s v="DEVE617 - Design Pattern (Java) (Mention Dév)"/>
        <s v="DEVE618 - Mapping Objet Relationnel (ORM/Java)  (Mention Dév)"/>
        <s v="DEVE619 - Architecture logicielle (Mention Dév)"/>
        <s v="DEVE640 - Administration sous windows : automatisation des tâches"/>
        <s v="DRTE522 - Droit de l'Internet"/>
        <s v="FINE624 - Finance / Business Plan"/>
        <s v="LNGE627 - Case Study (usual English)"/>
        <s v="LNGE628 - Case Study (technical English)"/>
        <s v="PROE509 - UML / Autres diagrammes + Utilisation AGL"/>
        <s v="PROE510 - Gestion de Projet via ITIL"/>
        <s v="RESE608 - Stratégie &amp; Outils de virtualisation : Docker et VMWare (Parcours Virtualisation)"/>
        <s v="RESE612 - Routage dynamique : env. et protocoles (Mention Réseaux)"/>
        <s v="RESE613 - Haute Disponibilité (Mention Réseaux)"/>
        <s v="RESE614 - Scripting pour la Virtualisation (Parcours Virtualisation)"/>
        <s v="RESE631 - Conception et optimisation d'une architecture réseaux (Mention Réseaux)"/>
        <s v="SYSE634 - Sécurité des applications et services Web (Parcours Sécurité)"/>
        <s v="SYSE635 - Piratage Ethique (Parcours Sécurité)"/>
        <s v="SYSE637 - Prototypage d'un objet connecté (Parcours Données et Objets connectés)"/>
        <s v="TPRE632 - Rapport d'activité "/>
        <s v="TPRE633 - Soutenance Rapport d'activité"/>
        <s v="TPTE500 - Workshop national 1"/>
        <s v="TPTE511 - Projet transversal Développement d'une application en langage Java"/>
        <s v="TPTE516 - Projet transversal Administration &amp; Sécurité d'une Infrastructure"/>
        <s v="TPTE600 - Workshop national 2"/>
        <s v="TPTE615 - Projet transversal Conception, développement et intégration d'une Solution d'Infrastructure (Kcréa)"/>
        <s v="TPTE620 - Projet transversal Conception, développement et intégration d'une Solution Applicative - (Kcréa)"/>
        <s v="TPTE621 - Projet transversal Développement &amp; Admnistration d'une BD sous Oracle"/>
        <s v="TQGE625 - R.O. : Programmation linéaire"/>
        <s v="atelier40 - Atelier Apprendre à apprendre"/>
        <s v="BDOE701 - Modélisation Décisionnelle (introduction)"/>
        <s v="BDOE802 - Module NoSQL"/>
        <s v="BDOE813 - Conception et planification BI (Parcours Data)"/>
        <s v="BDOE828 - Datamining &amp; Fouille de données : concepts et techniques (Parcours Data)"/>
        <s v="COME826 - Communication d'Entreprise"/>
        <s v="COME827 - Développement professionnel &amp; NetWorking"/>
        <s v="DEPE799 - Développement professionnel : Portefeuille de compétences"/>
        <s v="DEVE703 - Apprentissage et Réseaux Neuronaux (Bases)"/>
        <s v="DEVE705 - Web Services"/>
        <s v="DEVE710 - Systèmes Embarqués"/>
        <s v="DEVE804 - Résolution de problèmes complexes"/>
        <s v="DEVE839 - Programmation en temps réel"/>
        <s v="FINE720 - Analyse financière"/>
        <s v="FINE821 - Audit et Diagnostic stratégique financier"/>
        <s v="LNGE824 - Role Play"/>
        <s v="LNGE825 - Préparation TOEIC"/>
        <s v="PROE815 - WorkShop Agile"/>
        <s v="RESE807 - La sécurité des réseaux (Parcours Sécurité)"/>
        <s v="RESE808 - Mobiles et VOIP (Parcours Réseaux)"/>
        <s v="RESE809 - Administration d'un système de messagerie (Parcours Réseaux)"/>
        <s v="RESE811 - Mise en œuvre de la Virtualisation"/>
        <s v="RESE825 - Développer une solution Cloud"/>
        <s v="RESE834 - Cryptographie (Parcours Sécurité)"/>
        <s v="SYSE740 - Outils de chiffrement"/>
        <s v="SYSE741 - Systèmes de sauvegarde"/>
        <s v="TPRE832 - Rapport d'activité"/>
        <s v="TPRE833 - Soutenance Rapport d'activité"/>
        <s v="TPRE834 - Suivi Alternance / Evaluation Entreprise"/>
        <s v="TPTE700 - Workshop 1"/>
        <s v="TPTE800 - Workshop 2"/>
        <s v="TPTE817 - Projet transversal NAO &amp; Intelligence artificielle (gestion de projet agile)"/>
        <s v="TPTE819 - Projet transversal Gestion de projet agile &amp; UE réseaux et système / Sécurité Infrastructure"/>
        <s v="TPTE828 - Projet UE Stratégie financière, Anglais et T.E.C."/>
        <s v="TQGE822 - Suites et séries numériques"/>
        <s v="TQGE823 - Workshop R.O. &amp; Aide à la décision"/>
        <s v="atelier50 - Conseils &amp; Explications Mémoire professionnel"/>
        <s v="BDOE928 - Management et déploiement de solutions Big Data (Spécialité Data)"/>
        <s v="BDOE929 - Qualité des données"/>
        <s v="BDOE933 - La sécurité des objets connectés (Spécialité Data)"/>
        <s v="DEVE912 - Conception d'une solution embarquée en temps réel (Mention Dév)"/>
        <s v="DEVE913 - Architecture générale et logicielle d'un système embarqué (Mention Dév)"/>
        <s v="DEVE914 - Gamification (Mention Dév)"/>
        <s v="DEVE915 - Modélisation et visualisation 3D (Mention Dév)"/>
        <s v="DEVE931 - Développement WebApplications &amp; Framework mobiles (Spécialité Mobilité)"/>
        <s v="ENVE907 - Green IT &amp; RSE"/>
        <s v="LNGE909 - Enews"/>
        <s v="MGTE906 - Gestion des Compétences RH"/>
        <s v="PROE901 - Pilotage de Projet"/>
        <s v="PROE905 - Gestion des Contrats de services"/>
        <s v="PROE908 - Lean Management"/>
        <s v="PROE920 - Pilotage de Projet ERP (Mention ERP)"/>
        <s v="PROE921 - Management du risque (Mention ERP)"/>
        <s v="RESE916 - Technologie des réseaux intégrant voix, images et données (Mention Réseaux)"/>
        <s v="RESE917 - Gestion et Optimisation des réseaux (Mention Réseaux)"/>
        <s v="RESE925 - Management et déploiement de solutions Cloud (Spécialité Cloud)"/>
        <s v="RESE926 - La Sécurité du Cloud (Spécialité Cloud)"/>
        <s v="SYSE902 - Architecture Processus Métier"/>
        <s v="SYSE903 - Gouvernance et Performance d'un S.I."/>
        <s v="SYSE904 - Sécurité de l'information et des échanges"/>
        <s v="SYSE918 - Ingénierie des systèmes (Mention Réseaux)"/>
        <s v="SYSE919 - Management de la Virtualisation (Mention Réseaux)"/>
        <s v="SYSE927 - Cybersécurité : Mise en oeuvre et respect de la sécurité (Spécialité Sécurité)"/>
        <s v="SYSE930 - La Continuité de services (PCA / PRA) (Spécialité Sécurité)"/>
        <s v="SYSE932 - La sécurité des systèmes nomades (Spécialité Mobilité)"/>
        <s v="TECE922 - Environnement Général SAP (Mention ERP)"/>
        <s v="TECE923 - Prise en Main SAP - Flux et Processus (GBI - IDES) (Mention ERP)"/>
        <s v="TPRE038 - Mémoire professionnel"/>
        <s v="TPRE039 - Soutenance mémoire"/>
        <s v="TPTE010 - Projet transversal Manager un système d'information"/>
        <s v="TPTE011 - Projet transversal UE Réalité augmentée et Tps Réel (Mention Dév)"/>
        <s v="TPTE024 - Projet transversal Projet ERP (Mention ERP)"/>
        <s v="TPTE034 - Projet transversal UE Réseaux et Systèmes (Mention Réseaux)"/>
        <s v="TPTE900 - Workshop"/>
        <s v="ACC_010 - Préparation au mémoire et à la soutenance"/>
        <s v="CGI_010 - Cours Spécifique Métier"/>
        <s v="JVA_240 - Programmation Java : Client lourd : Technologie SWING"/>
        <s v="JVA_250 - Programmation Java : Etats imprimés"/>
        <s v="JVA_260 - Programmation Java : Fin de projet / BackOffice"/>
        <s v="JVA_310 - Programmation Web Java : Architecture Multi-Tiers"/>
        <s v="JVA_320 - Programmation Web Java : Servlets"/>
        <s v="JVA_330 - Programmation Web Java : interface client léger"/>
        <s v="JVA_340 - Programmation Web Java : Finir le projet côte FrontOffice"/>
        <s v="JVA_350 - Programmation Web Java : Déploiement sur site Distant"/>
        <s v="LAN_050 - Comparer et choisir une solution informatique"/>
        <s v="LAN_060 - Préparation et passage du TOEIC"/>
        <s v="MDD_042 - Méthodologie du developpeur option 4"/>
        <s v="MDD_050 - Méthodologie du developpeur option 5"/>
        <s v="MDT_070 - Utiliser une veille technologique"/>
        <s v="MDW_210 - Préparation certification SCRUM Master"/>
        <s v="MDW_220 - Préparation certification SCRUM Product Owner"/>
        <s v="MESI - Mise en situation"/>
        <s v="PRM_020 - Programmation Mobile : Android / IOS"/>
        <s v="ZEX_219 - Entretien devant jury professionnel"/>
        <s v="ANG_010 - Dev Appli Web en XML"/>
        <s v="APC_011 - Journée cohésion + soutenance"/>
        <s v="JVA_210 - Programmation Java : Bases du langage"/>
        <s v="JVA_220 - Programmation Java : Programmation Orientée Objets (POO)"/>
        <s v="JVA_230 - Programmation Java : Accès aux données stockées"/>
        <s v="JVS_010 - Programmation en JavaScript"/>
        <s v="JVS_020 - JavaScript et XML"/>
        <s v="MAT_130 - Logiques et calculs booléens"/>
        <s v="MDD_060 - Programmation Orientée Objets"/>
        <s v="MDD_110 - Méthodologie du developpeur option 11"/>
        <s v="MDW_120 - Méthodologie du developpeur"/>
        <s v="MSQ_010 - Le SGBDR MySQL option Developpeur Niveau I"/>
        <s v="PHP_012 - PHP5"/>
        <s v="PHP_030 - Symfony 2"/>
        <s v="SQL_010 - Langage SQL niveau 1"/>
        <s v="SQL_020 - Langage SQL niveau 2"/>
        <s v="SQL_031 - Langage SQL niveau 3"/>
        <s v="TWB_011 - Techniques Web niveau 1"/>
        <s v="TWB_020 - Responsive Web Design"/>
        <s v="BTSE235 - TE - Projet PPE 2"/>
        <s v=" - Atelier Apprendre à apprendre" u="1"/>
        <s v=" - Développement professionnel : Portefeuille de compétences" u="1"/>
        <s v="SYSE919 - Management de la Virtualisation (Mention Réseaux) =&gt; julien PACQUEU ?" u="1"/>
        <s v=" - Conseils &amp; Explications Mémoire professionnel" u="1"/>
      </sharedItems>
    </cacheField>
    <cacheField name="intervenant" numFmtId="0">
      <sharedItems containsBlank="1" count="66">
        <s v="GABER Khalid"/>
        <s v="LEFETZ Guillaume"/>
        <s v="FRENEA Marylène"/>
        <s v="LE GALES Julien"/>
        <s v="BOUTONNET Jean-Pierre"/>
        <s v="LABIS Solveig"/>
        <s v="SINTIVE Xavier"/>
        <s v="VASSILIOU Poly"/>
        <s v="DUPLOUICH Audrey"/>
        <s v="BRIKI Rachid"/>
        <s v="DUBOIS Julien"/>
        <s v="DUDEK Cédric"/>
        <s v="DELANOY Géry"/>
        <s v="HANOT Jean-Jacques"/>
        <s v="MAATI Abderrabi"/>
        <s v="DECROIX Sébastien"/>
        <s v="WIDOP WIDOP"/>
        <s v="LENGLET Julien"/>
        <s v="FLASQUE Sébastien"/>
        <s v="ALAMASSET Eddie"/>
        <s v="[RECR] IOT [RECR] IOT"/>
        <s v="GABER Jaafar"/>
        <s v="DELIESSCHE Christian"/>
        <s v="VERMERSCH William"/>
        <s v="[RECR]JAVA [RECR]JAVA"/>
        <s v="NETWORX NETWORX"/>
        <s v="QUENTON Amandine"/>
        <s v="HARDSTAFF Debra"/>
        <s v="CERISIER Grégory"/>
        <s v=" "/>
        <s v="DAL-PRA Annie"/>
        <s v="NAKACHE Didier"/>
        <m/>
        <s v="CENISIS CENISIS"/>
        <s v="DOCO David"/>
        <s v="CHINCHOLE Michael"/>
        <s v="ROMBOUTS Vincent"/>
        <s v="FRITSCH Thomas"/>
        <s v="GABER Oussama"/>
        <s v="VERMERSCH Olivier"/>
        <s v="DUBOIS Patrick"/>
        <s v="annule"/>
        <s v="REGOST Philippe"/>
        <s v="SEIFERT Anthony"/>
        <s v="SPELLA Michel"/>
        <s v="CGI CGI"/>
        <s v="[RECR]"/>
        <s v="VIGNERON Jean-Baptiste"/>
        <s v="DEWALEYNE Freddy"/>
        <s v="LEPOUTRE Jean-Claude"/>
        <s v="[RECR]CLOUD [RECR]CLOUD" u="1"/>
        <s v="VAST Frédéric" u="1"/>
        <s v="[RECR]MOBI [RECR]MOBI" u="1"/>
        <s v="[RECR] ITIL" u="1"/>
        <s v="[RECR]BI [RECR]BI" u="1"/>
        <s v="[RECR]WS [RECR]WS" u="1"/>
        <s v="[RECR] [RECR]" u="1"/>
        <s v="DUDEK ? Cédric ?" u="1"/>
        <s v="[RECR] SI MICHEL ? [RECR] SI" u="1"/>
        <s v="ZENIKA ZENIKA" u="1"/>
        <s v="[RECR]ERP [RECR]ERP" u="1"/>
        <s v="[RECR]SI [RECR]SI" u="1"/>
        <s v="DOCO ? Séverine ?" u="1"/>
        <s v="[RECR] SI [RECR] SI" u="1"/>
        <s v="[RECR]MOB [RECR]MOB" u="1"/>
        <s v="[RECR]RES [RECR]RES" u="1"/>
      </sharedItems>
    </cacheField>
    <cacheField name="placé" numFmtId="0">
      <sharedItems containsBlank="1"/>
    </cacheField>
    <cacheField name="placé HP" numFmtId="0">
      <sharedItems containsBlank="1" count="2">
        <m/>
        <s v="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FETZ Guillaume" refreshedDate="43081.685221643522" createdVersion="4" refreshedVersion="4" minRefreshableVersion="3" recordCount="6075">
  <cacheSource type="worksheet">
    <worksheetSource name="Tableau645"/>
  </cacheSource>
  <cacheFields count="15">
    <cacheField name="groupe" numFmtId="0">
      <sharedItems containsBlank="1" count="8">
        <s v="B1"/>
        <s v="B2"/>
        <s v="B3"/>
        <s v="I4"/>
        <s v="I5"/>
        <s v="udev_poei"/>
        <s v="udev_cpro"/>
        <m u="1"/>
      </sharedItems>
    </cacheField>
    <cacheField name="semaine" numFmtId="0">
      <sharedItems/>
    </cacheField>
    <cacheField name="date" numFmtId="14">
      <sharedItems containsSemiMixedTypes="0" containsNonDate="0" containsDate="1" containsString="0" minDate="2017-09-01T00:00:00" maxDate="2018-12-05T00:00:00" count="460"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</sharedItems>
    </cacheField>
    <cacheField name="jour" numFmtId="169">
      <sharedItems containsSemiMixedTypes="0" containsNonDate="0" containsDate="1" containsString="0" minDate="1899-12-31T00:00:00" maxDate="1900-01-07T00:00:00" count="7">
        <d v="1900-01-05T00:00:00"/>
        <d v="1900-01-06T00:00:00"/>
        <d v="1899-12-31T00:00:00"/>
        <d v="1900-01-01T00:00:00"/>
        <d v="1900-01-02T00:00:00"/>
        <d v="1900-01-03T00:00:00"/>
        <d v="1900-01-04T00:00:00"/>
      </sharedItems>
    </cacheField>
    <cacheField name="heure_x000a_début" numFmtId="167">
      <sharedItems containsSemiMixedTypes="0" containsNonDate="0" containsDate="1" containsString="0" minDate="1899-12-30T08:15:00" maxDate="1899-12-30T15:45:00"/>
    </cacheField>
    <cacheField name="heure_x000a_fin" numFmtId="167">
      <sharedItems containsSemiMixedTypes="0" containsNonDate="0" containsDate="1" containsString="0" minDate="1899-12-30T10:15:00" maxDate="1899-12-30T18:15:00"/>
    </cacheField>
    <cacheField name="plage" numFmtId="0">
      <sharedItems/>
    </cacheField>
    <cacheField name="durée_x000a_prévue" numFmtId="167">
      <sharedItems containsSemiMixedTypes="0" containsNonDate="0" containsDate="1" containsString="0" minDate="1899-12-30T01:00:00" maxDate="1899-12-30T05:00:00"/>
    </cacheField>
    <cacheField name="durée_x000a_effective" numFmtId="0">
      <sharedItems containsNonDate="0" containsDate="1" containsString="0" containsBlank="1" minDate="1899-12-30T02:00:00" maxDate="1899-12-30T04:00:00"/>
    </cacheField>
    <cacheField name="specialite" numFmtId="0">
      <sharedItems containsBlank="1"/>
    </cacheField>
    <cacheField name="module" numFmtId="0">
      <sharedItems containsBlank="1" count="231">
        <s v=" - NON PLANIFIABLE"/>
        <m/>
        <s v=" - RENTREE"/>
        <s v="TPTE300 - Workshop national 1"/>
        <s v="DEVE915 - Modélisation et visualisation 3D (Mention Dév)"/>
        <s v="MGTE906 - Gestion des Compétences RH"/>
        <s v="DEVE914 - Gamification (Mention Dév)"/>
        <s v="LNGE909 - Enews"/>
        <s v=" - ENTREPRISE"/>
        <s v="BTSE337 - Culture générale et expression"/>
        <s v="DEVE318 - UX (User eXperience) Design"/>
        <s v="RESE306 - Adm. Poste Clients Gestion Accès"/>
        <s v="BDOE308 - Administration sous SQL Server"/>
        <s v="APC_011 - Journée cohésion + soutenance"/>
        <s v="DEVE303 - Langage JavaScript - Interface Client Web"/>
        <s v="TPTE100 - Workshop national 1"/>
        <s v="MAT_130 - Logiques et calculs booléens"/>
        <s v="ECOE319 - Economie d'Entreprise"/>
        <s v="TWB_011 - Techniques Web niveau 1"/>
        <s v="MDW_120 - Méthodologie du développeur"/>
        <s v="BTSE339 - Projet PPE 3/4 (SLAM)"/>
        <s v="SYSE904 - Sécurité de l'information et des échanges"/>
        <s v="PROE901 - Pilotage de Projet"/>
        <s v="TPTE500 - Workshop national 1"/>
        <s v="DEVE101 - Algorithmique (notions de base)"/>
        <s v="BTSE131 - Environnement juridique des services informatiques"/>
        <s v="TWB_020 - Responsive Web Design"/>
        <s v="TQGE218 - Logique, Ensembles, Calculs Booléens"/>
        <s v="BTSE440 - Projet PPE 3/4 (SISR)"/>
        <s v="BTSE235 - Projet PPE 1/2 (SISR)"/>
        <s v="BTSE134 - Projet PPE 1/2 (SLAM)"/>
        <s v="SQL_010 - Langage SQL niveau 1"/>
        <s v="JVS_010 - Programmation en JavaScript"/>
        <s v="DRTE522 - Droit de l'Internet"/>
        <s v="RESE917 - Gestion et Optimisation des réseaux (Mention Réseaux)"/>
        <s v="LNGE627 - Case Study (usual English)"/>
        <s v="TQGE625 - R.O. : Programmation linéaire"/>
        <s v="JVA_210 - Programmation Java : Bases du langage"/>
        <s v="MDD_110 - Méthodologie du développeur option 11"/>
        <s v="TPTE034 - Projet transversal UE Réseaux et Systèmes (Mention Réseaux)"/>
        <s v="COME325 - Projet Voltaire"/>
        <s v="TPTE615 - Projet transversal Conception, développement et intégration d'une Solution d'Infrastructure (Kcréa)"/>
        <s v="TPTE700 - Workshop 1"/>
        <s v="DEVE304 - Développement environnement mobile"/>
        <s v="PHP_012 - PHP5"/>
        <s v="TPTE417 - Projet transversal Administration d'une infrastructure système &amp; réseau (Environnement Linux ou Windows au choix)"/>
        <s v="TPTE700 - Workshop 1 (TE)"/>
        <s v="SYSE109 - Env. Linux : Installation et configuration Poste Travail"/>
        <s v="BTSE336 - Environnement managériale, économique et juridique des services informatiques"/>
        <s v="RESE107 - Réseau Ethernet "/>
        <s v="SYSE311 - Services d' Infrastructure"/>
        <s v=" - VACANCES"/>
        <s v="SYSE740 - Outils de chiffrement"/>
        <s v="DEVE507 - IP, Techno. et Services réseaux sans fil"/>
        <s v="LNGE824 - Role Play"/>
        <s v="atelier31 - Atelier Apprendre à apprendre"/>
        <s v="COME826 - Communication d'Entreprise"/>
        <s v="SYSE918 - Ingénierie des systèmes (Mention Réseaux)"/>
        <s v="atelier32 - Développement professionnel : Portefeuille de compétences"/>
        <s v="SYSE741 - Systèmes de sauvegarde"/>
        <s v="FINE624 - Finance / Business Plan"/>
        <s v="TPTE819 - Projet transversal Gestion de projet agile &amp; UE réseaux et système / Sécurité Infrastructure"/>
        <s v="DEVE539 - Sécurité Système et Réseaux - les fondamentaux"/>
        <s v="atelier40 - Atelier Apprendre à apprendre"/>
        <s v="MDD_060 - Programmation Orientée Objets"/>
        <s v="FINE720 - Analyse financière"/>
        <s v="PROE908 - Lean Management"/>
        <s v=" - FERIE"/>
        <s v="SQL_020 - Langage SQL niveau 2"/>
        <s v="BDOE701 - Modélisation Décisionnelle (introduction)"/>
        <s v="SQL_031 - Langage SQL niveau 3"/>
        <s v="JVS_020 - JavaScript et XML"/>
        <s v="RESE613 - Haute Disponibilité (Mention Réseaux)"/>
        <s v="JVA_220 - Programmation Java : Programmation Orientée Objets (POO)"/>
        <s v="PROE510 - Gestion de Projet via ITIL"/>
        <s v="PAE_CGI - CGI"/>
        <s v="TQGE219 - Suites et Etudes de Fonction"/>
        <s v="ANG_010 - Dev Appli Web en XML"/>
        <s v="SYSE310 - Administration Linux (Shell)"/>
        <s v="BDOE701 - Modélisation Décisionnelle (TE)"/>
        <s v="BTSE132 - Environnement managériale et économique des services informatiques"/>
        <s v="TPTE819 - Projet transversal Gestion agile/sécu (TE)"/>
        <s v="SYSE108 - Env. Windows : Installation et configuration Poste Travail"/>
        <s v="PHP_012 - PHP5 (Projet Transversal)"/>
        <s v="PROE905 - Gestion des Contrats de services"/>
        <s v="TPTE136 - Atelier HEP OnBoarding"/>
        <s v=" - HEP"/>
        <s v="SYSE902 - Architecture Processus Métier"/>
        <s v="PTE - Projet Transversal Entreprise"/>
        <s v=" - BTS BLANC (Eco-Droit)"/>
        <s v="PHP_030 - Symfony 2"/>
        <s v=" - BTS BLANC (E5)"/>
        <s v="DEPE127 - Atelier Apprendre à apprendre"/>
        <s v=" - BTS BLANC (algo-maths)"/>
        <s v=" - BTS BLANC (Anglais écrit)"/>
        <s v="TQGE218 - Logique, Ensembles, Calculs Booléens (TE)"/>
        <s v="MSQ_010 - Le SGBDR MySQL option Developpeur Niveau I"/>
        <s v=" - BTS BLANC (maths)"/>
        <s v="TPTE516 - Projet transversal Administration &amp; Sécurité d'une Infrastructure"/>
        <s v=" - BTS BLANC (TEC)"/>
        <s v="LNGE223 - Méthodologie / compréhension orale et écrite"/>
        <s v=" - BTS BLANC (anglais oral)"/>
        <s v="SYSE903 - Gouvernance et Performance d'un S.I."/>
        <s v="TPTE900 - Workshop"/>
        <s v="DEVE102 - Algorithmique et langage C"/>
        <s v="SYSE310 - Administration Linux (Shell) (TE)"/>
        <s v="BDOE308 - Administration sous SQL Server (TE)"/>
        <s v="TPTE222 - Projet transversal Installation d'une Infrastructure Réseau"/>
        <s v="RESE807 - La sécurité des réseaux (Parcours Sécurité)"/>
        <s v="PROE313 - UML : Diagrammes Use Case et Séquences"/>
        <s v="DEVE316 - Langage C++"/>
        <s v="TPTE215 - Projet transversal Développement d'une application objet : NAO &amp; le langage C++ ou Python (au choix)"/>
        <s v="COME426 - Développer une argumentation"/>
        <s v="TPTE322 - Projet transversal Conception, Exploitation et Administration d'une Base de Données sous SQL Server"/>
        <s v="FINE821 - Audit et Diagnostic stratégique financier"/>
        <s v="TPTE010 - Projet transversal Manager un système d'information"/>
        <s v="PROE510 - Gestion de Projet via ITIL (TE)"/>
        <s v="JVA_240 - Programmation Java : Client lourd : Technologie SWING"/>
        <s v="BDOE111 - Exploitation d'une BD : Langage SQL sous SQL Server "/>
        <s v="TPTE615 - Projet transversal Kcréa (TE)"/>
        <s v="TPTE121 - Projet transversal Installation d'une Infrastructure Système sous l'environnement linux ou windows (au choix)"/>
        <s v="RESE916 - Technologie des réseaux intégrant voix, images et données (Mention Réseaux)"/>
        <s v="SYSE927 - Cybersécurité : Mise en oeuvre et respect de la sécurité (Spécialité Sécurité)"/>
        <s v="TPTE516 - Projet transversal Administration &amp; Sécurité d'une Infrastructure (TE)"/>
        <s v="BDOE928 - Management et déploiement de solutions Big Data (Spécialité Data)"/>
        <s v="JVA_250 - Programmation Java : Etats imprimés"/>
        <s v="LNG423  - Techn. rédactionnelles professionnelles"/>
        <s v=" - PPE (TE)"/>
        <s v="COME827 - Développement professionnel &amp; NetWorking"/>
        <s v="JVA_260 - Programmation Java : Fin de projet / BackOffice"/>
        <s v="DEVE405 - PHP Framework Symfony"/>
        <s v="TQGE421 - R.O. modélisation : Graphes et Ordonnancement"/>
        <s v="MESI - Mise en situation"/>
        <s v="TQGE822 - Suites et séries numériques"/>
        <s v="BDOE505 - Conception et exploitation d'une BD"/>
        <s v="CGI - CGI"/>
        <s v="BTSE133 - Mathématiques et Algorithmique"/>
        <s v="ECOE116 - Outils de gestion d'une entreprise / Les fondamentaux"/>
        <s v="TPTE010 - Projet transversal Manager un système d'information (TE)"/>
        <s v="BDOE929 - Qualité des données"/>
        <s v="SYSE930 - La Continuité de services (PCA / PRA) (Spécialité Sécurité)"/>
        <s v=" - FERME"/>
        <s v=" - STAGE"/>
        <s v="COME225 - Outils de la communication écrite : Structurer son écrit"/>
        <s v="BDOE212 - Conception d'une BD : Langage SQL sous SQL Server "/>
        <s v=" - SALON ETUDIANT"/>
        <s v="DEVE105 - PHP et MySQL"/>
        <s v="BDOE213 - Modélisation d'une BD : Merise"/>
        <s v="DRTE217 - Droit du travail"/>
        <s v="DEVE912 - Conception d'une solution embarquée en temps réel (Mention Dév)"/>
        <s v="SYSE919 - Management de la Virtualisation (Mention Réseaux)"/>
        <s v="DEVE913 - Architecture générale et logicielle d'un système embarqué (Mention Dév)"/>
        <s v="ENVE907 - Green IT &amp; RSE"/>
        <s v="JVA_310 - Programmation Web Java : Architecture Multi-Tiers"/>
        <s v="COME226 - Communication orale : Exposés thématiques"/>
        <s v="DEVE203 - Concepts Objet / Langage C++"/>
        <s v="JVA_320 - Programmation Web Java : Servlets"/>
        <s v="JVA_330 - Programmation Web Java : interface client léger"/>
        <s v="JVA_340 - Programmation Web Java : Finir le projet côte FrontOffice"/>
        <s v="RESE925 - Management et déploiement de solutions Cloud (Spécialité Cloud)"/>
        <s v="DEPE228 - Développement professionnel : Portefeuille de compétences"/>
        <s v="SYSE932 - La sécurité des systèmes nomades (Spécialité Mobilité)"/>
        <s v="CGI_010 - Cours Spécifique Métier"/>
        <s v="atelier50 - Conseils &amp; Explications Mémoire professionnel"/>
        <s v="RESE612 - Routage dynamique : env. et protocoles (Mention Réseaux)"/>
        <s v="SYSE635 - Piratage Ethique (Parcours Sécurité)"/>
        <s v="PROE509 - UML / Autres diagrammes + Utilisation AGL"/>
        <s v="DEVE703 - Apprentissage et Réseaux Neuronaux (Bases)"/>
        <s v="BDOE933 - La sécurité des objets connectés (Spécialité Data)"/>
        <s v="RESE926 - La Sécurité du Cloud (Spécialité Cloud)"/>
        <s v="DEVE931 - Développement WebApplications &amp; Framework mobiles (Spécialité Mobilité)"/>
        <s v="TPTE817 - Projet transversal NAO &amp; Intelligence artificielle (gestion de projet agile)"/>
        <s v="DEVE301 - Langage C# - Les fondamentaux"/>
        <s v="TPTE200 - Workshop national 2"/>
        <s v="FORUM - Forum alternance"/>
        <s v="LNGE224 - Presse informatique professionnelle"/>
        <s v="RESE407 - Administration Réseaux"/>
        <s v="BDOE813 - Conception et planification BI (Parcours Data)"/>
        <s v="LNGE825 - Préparation TOEIC"/>
        <s v=" - REVISIONS"/>
        <s v="TPTE600 - Workshop national 2"/>
        <s v="DEVE839 - Programmation en temps réel"/>
        <s v=" - REVISIONS (algo-maths)"/>
        <s v="BDOE828 - Datamining &amp; Fouille de données : concepts et techniques (Parcours Data)"/>
        <s v=" - BTS BLANC"/>
        <s v="RESE631 - Conception et optimisation d'une architecture réseaux (Mention Réseaux)"/>
        <s v="JVA_350 - Programmation Web Java : Déploiement sur site Distant"/>
        <s v="LNGE628 - Case Study (technical English)"/>
        <s v=" - BTS ORAUX"/>
        <s v="DEVE804 - Résolution de problèmes complexes"/>
        <s v="DEVE402 - Langage C# - Tests Unitaires"/>
        <s v="DEVE640 - Administration sous windows : automatisation des tâches"/>
        <s v="COME629 - Techniques rédactionnelles professionnelles"/>
        <s v=" - BTS"/>
        <s v="BDOE606 - Administration d'une BD"/>
        <s v="TPTE800 - Workshop 2"/>
        <s v="TPTE621 - Projet transversal Développement &amp; Admnistration d'une BD sous Oracle"/>
        <s v="RESE811 - Mise en œuvre de la Virtualisation"/>
        <s v="LNG424  - Debate Technology"/>
        <s v="TQGE823 - Workshop R.O. &amp; Aide à la décision"/>
        <s v="RESE825 - Développer une solution Cloud"/>
        <s v="COME630 - Communication professionnelle"/>
        <s v="SYSE412 - Active Directory"/>
        <s v="PROE815 - WorkShop Agile"/>
        <s v="RESE834 - Cryptographie (Parcours Sécurité)"/>
        <s v="TPTE400 - Workshop national 2"/>
        <s v="TPTE828 - Projet UE Stratégie financière, Anglais et T.E.C."/>
        <s v="MDD_050 - Méthodologie du developpeur option 5"/>
        <s v="DEVE501 - Langage Java"/>
        <s v="DEVE604 - Langage J2EE"/>
        <s v="SYSE634 - Sécurité des applications et services Web (Parcours Sécurité)"/>
        <s v="DEVE710 - Systèmes Embarqués"/>
        <s v="ACC_010 - Préparation au mémoire et à la soutenance"/>
        <s v="ZEX_219 - Entretien devant jury professionnel"/>
        <s v="RESE809 - Administration d'un système de messagerie (Parcours Réseaux)" u="1"/>
        <s v="DEPE799 - Développement professionnel : Portefeuille de compétences" u="1"/>
        <s v="SYSE903 - Gouvernance et Performance d'un S.I. (TE)" u="1"/>
        <s v="RESE808 - Mobiles et VOIP (Parcours Réseaux)" u="1"/>
        <s v="DRTE420 - Droit des Sociétés et du Numérique" u="1"/>
        <s v="TPTE511 - Projet transversal Développement d'une application en langage Java" u="1"/>
        <s v="RESE608 - Stratégie &amp; Outils de virtualisation : Docker et VMWare (Parcours Virtualisation)" u="1"/>
        <s v="BTSE134 - Projet PPE 1 (SLAM)" u="1"/>
        <s v="BTSE235 - Projet PPE 2 (SLAM)" u="1"/>
        <s v="BTSE134 - Projet PPE 1 (SISR)" u="1"/>
        <s v="JVA_230 - Programmation Java : Accès aux données stockées" u="1"/>
        <s v="BTSE134 - Projet PPE 1" u="1"/>
        <s v="RESE614 - Scripting pour la Virtualisation (Parcours Virtualisation)" u="1"/>
        <s v="BTSE235 - Projet PPE 2" u="1"/>
        <s v="BTSE339 - Projet PPE 3" u="1"/>
        <s v="BTSE440 - Projet PPE 4" u="1"/>
        <s v=" - dispo_temp" u="1"/>
      </sharedItems>
    </cacheField>
    <cacheField name="intervenant" numFmtId="0">
      <sharedItems containsMixedTypes="1" containsNumber="1" containsInteger="1" minValue="0" maxValue="0" count="47">
        <s v="n/a"/>
        <e v="#N/A"/>
        <s v="LEFETZ Guillaume"/>
        <s v="MAATI Abderrabi"/>
        <s v="VERMERSCH Olivier"/>
        <s v="FLASQUE Sébastien"/>
        <s v="HARDSTAFF Debra"/>
        <s v="BOUTONNET Jean-Pierre"/>
        <s v="BRIKI Rachid"/>
        <s v="HANOT Jean-Jacques"/>
        <s v="WIDOP WIDOP"/>
        <s v="FRENEA Marylène"/>
        <s v="LEPOUTRE Jean-Claude"/>
        <s v="LE GALES Julien"/>
        <s v="SEIFERT Anthony"/>
        <s v="GABER Oussama"/>
        <s v="LABIS Solveig"/>
        <s v="DELANOY Géry"/>
        <s v="DUDEK Cédric"/>
        <s v="DEWALEYNE Freddy"/>
        <s v="VIGNERON Jean-Baptiste"/>
        <s v="QUENTON Amandine"/>
        <s v="NETWORX NETWORX"/>
        <s v="GABER Khalid"/>
        <s v="SPELLA Michel"/>
        <s v="DAL-PRA Annie"/>
        <s v="LENGLET Julien"/>
        <s v="DUBOIS Julien"/>
        <s v="DOCO David"/>
        <s v="DELIESSCHE Christian"/>
        <s v="NAKACHE Didier"/>
        <s v="CERISIER Grégory"/>
        <s v="CGI"/>
        <s v="DUBOIS Patrick"/>
        <s v="RIOT Jean-Luc"/>
        <s v="FRITSCH Thomas"/>
        <s v="DUPLOUICH Audrey"/>
        <s v="REGOST Philippe"/>
        <s v="CHINCHOLE Michael"/>
        <s v="SINTIVE Xavier"/>
        <s v="VASSILIOU Poly"/>
        <s v="GABER Jaafar"/>
        <s v="CGI CGI"/>
        <s v="DECROIX Sébastien"/>
        <s v="MOUHEB Malika"/>
        <s v="CENISIS CENISIS"/>
        <n v="0" u="1"/>
      </sharedItems>
    </cacheField>
    <cacheField name="salle" numFmtId="0">
      <sharedItems containsBlank="1"/>
    </cacheField>
    <cacheField name="placé_x000a_HP" numFmtId="0">
      <sharedItems containsNonDate="0" containsString="0" containsBlank="1" count="1">
        <m/>
      </sharedItems>
    </cacheField>
    <cacheField name="rema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">
  <r>
    <x v="0"/>
    <s v="173104106/10"/>
    <s v="B1 17/18 EPSI ARR"/>
    <m/>
    <m/>
    <x v="0"/>
    <s v="BDOE111"/>
    <s v="Exploitation d'une BD : Langage SQL sous SQL Server "/>
    <n v="5"/>
    <n v="4"/>
    <s v="HG"/>
    <n v="20"/>
    <s v="Khalid"/>
    <s v="GABER"/>
    <s v="EPSI ARRAS"/>
    <x v="0"/>
    <x v="0"/>
    <m/>
    <x v="0"/>
  </r>
  <r>
    <x v="0"/>
    <s v="173104106/10"/>
    <s v="B1 17/18 EPSI ARR"/>
    <m/>
    <m/>
    <x v="1"/>
    <s v="BDOE212"/>
    <s v="Conception d'une BD : Langage SQL sous SQL Server "/>
    <n v="5"/>
    <n v="4"/>
    <s v="HG"/>
    <n v="20"/>
    <s v="Khalid"/>
    <s v="GABER"/>
    <s v="EPSI ARRAS"/>
    <x v="1"/>
    <x v="0"/>
    <m/>
    <x v="0"/>
  </r>
  <r>
    <x v="0"/>
    <s v="173104106/10"/>
    <s v="B1 17/18 EPSI ARR"/>
    <m/>
    <m/>
    <x v="1"/>
    <s v="BDOE213"/>
    <s v="Modélisation d'une BD : Merise"/>
    <n v="5"/>
    <n v="4"/>
    <s v="HG"/>
    <n v="20"/>
    <s v="Khalid"/>
    <s v="GABER"/>
    <s v="EPSI ARRAS"/>
    <x v="2"/>
    <x v="0"/>
    <m/>
    <x v="0"/>
  </r>
  <r>
    <x v="0"/>
    <s v="173104106/10"/>
    <s v="B1 17/18 EPSI ARR"/>
    <m/>
    <m/>
    <x v="1"/>
    <s v="BDOE214"/>
    <s v="Modéliser avec le Langage UML / Diagr. Classes"/>
    <n v="5"/>
    <n v="4"/>
    <s v="HG"/>
    <n v="20"/>
    <s v="Guillaume"/>
    <s v="LEFETZ"/>
    <s v="EPSI ARRAS"/>
    <x v="3"/>
    <x v="1"/>
    <m/>
    <x v="0"/>
  </r>
  <r>
    <x v="0"/>
    <s v="173104106/14"/>
    <s v="B1 17/18 EPSI ARR BTS SIO"/>
    <m/>
    <m/>
    <x v="0"/>
    <s v="BTSE131"/>
    <s v="Environnement juridique des services informatiques"/>
    <n v="10"/>
    <n v="2"/>
    <s v="HG"/>
    <n v="20"/>
    <s v="Marylène"/>
    <s v="FRENEA"/>
    <s v="EPSI ARRAS"/>
    <x v="4"/>
    <x v="2"/>
    <m/>
    <x v="0"/>
  </r>
  <r>
    <x v="0"/>
    <s v="173104106/14"/>
    <s v="B1 17/18 EPSI ARR BTS SIO"/>
    <m/>
    <m/>
    <x v="0"/>
    <s v="BTSE132"/>
    <s v="Environnement managériale et économique des services informatiques"/>
    <n v="10"/>
    <n v="2"/>
    <s v="HG"/>
    <n v="20"/>
    <s v="Marylène"/>
    <s v="FRENEA"/>
    <s v="EPSI ARRAS"/>
    <x v="5"/>
    <x v="2"/>
    <m/>
    <x v="0"/>
  </r>
  <r>
    <x v="0"/>
    <s v="173104106/14"/>
    <s v="B1 17/18 EPSI ARR BTS SIO"/>
    <m/>
    <m/>
    <x v="0"/>
    <s v="BTSE134"/>
    <s v="Projet PPE 1"/>
    <n v="5"/>
    <n v="4"/>
    <s v="HG"/>
    <n v="20"/>
    <s v="Julien"/>
    <s v="LE GALES"/>
    <s v="EPSI ARRAS"/>
    <x v="6"/>
    <x v="3"/>
    <m/>
    <x v="0"/>
  </r>
  <r>
    <x v="0"/>
    <s v="173104106/14"/>
    <s v="B1 17/18 EPSI ARR BTS SIO"/>
    <m/>
    <m/>
    <x v="1"/>
    <s v="BTSE235"/>
    <s v="Projet PPE 2"/>
    <n v="10"/>
    <n v="4"/>
    <s v="HG"/>
    <n v="22"/>
    <s v="Julien"/>
    <s v="LE GALES"/>
    <s v="EPSI ARRAS"/>
    <x v="7"/>
    <x v="3"/>
    <m/>
    <x v="0"/>
  </r>
  <r>
    <x v="0"/>
    <s v="173104106/10"/>
    <s v="B1 17/18 EPSI ARR"/>
    <m/>
    <m/>
    <x v="0"/>
    <s v="COME225"/>
    <s v="Outils de la communication écrite : Structurer son écrit"/>
    <n v="10"/>
    <n v="2"/>
    <s v="HG"/>
    <n v="20"/>
    <s v="Jean-Pierre"/>
    <s v="BOUTONNET"/>
    <s v="EPSI ARRAS"/>
    <x v="8"/>
    <x v="4"/>
    <m/>
    <x v="0"/>
  </r>
  <r>
    <x v="0"/>
    <s v="173104106/10"/>
    <s v="B1 17/18 EPSI ARR"/>
    <m/>
    <m/>
    <x v="0"/>
    <s v="COME226"/>
    <s v="Communication orale : Exposés thématiques"/>
    <n v="10"/>
    <n v="2"/>
    <s v="HG"/>
    <n v="20"/>
    <s v="Jean-Pierre"/>
    <s v="BOUTONNET"/>
    <s v="EPSI ARRAS"/>
    <x v="9"/>
    <x v="4"/>
    <m/>
    <x v="0"/>
  </r>
  <r>
    <x v="0"/>
    <s v="173104106/10"/>
    <s v="B1 17/18 EPSI ARR"/>
    <m/>
    <m/>
    <x v="0"/>
    <s v="DEPE127"/>
    <s v="Atelier Apprendre à apprendre"/>
    <n v="4"/>
    <n v="1"/>
    <s v="HG"/>
    <n v="4"/>
    <s v="Marylène"/>
    <s v="FRENEA"/>
    <s v="EPSI ARRAS"/>
    <x v="10"/>
    <x v="2"/>
    <m/>
    <x v="0"/>
  </r>
  <r>
    <x v="0"/>
    <s v="173104106/10"/>
    <s v="B1 17/18 EPSI ARR"/>
    <m/>
    <m/>
    <x v="1"/>
    <s v="DEPE228"/>
    <s v="Développement professionnel : Portefeuille de compétences"/>
    <n v="4"/>
    <n v="1"/>
    <s v="HG"/>
    <n v="4"/>
    <s v="Marylène"/>
    <s v="FRENEA"/>
    <s v="EPSI ARRAS"/>
    <x v="11"/>
    <x v="2"/>
    <m/>
    <x v="0"/>
  </r>
  <r>
    <x v="0"/>
    <s v="173104106/10"/>
    <s v="B1 17/18 EPSI ARR"/>
    <m/>
    <m/>
    <x v="0"/>
    <s v="DEVE101"/>
    <s v="Algorithmique (notions de base)"/>
    <n v="5"/>
    <n v="4"/>
    <s v="HG"/>
    <n v="20"/>
    <s v="Solveig"/>
    <s v="LABIS"/>
    <s v="EPSI ARRAS"/>
    <x v="12"/>
    <x v="5"/>
    <m/>
    <x v="0"/>
  </r>
  <r>
    <x v="0"/>
    <s v="173104106/10"/>
    <s v="B1 17/18 EPSI ARR"/>
    <m/>
    <m/>
    <x v="0"/>
    <s v="DEVE102"/>
    <s v="Algorithmique et langage C"/>
    <n v="10"/>
    <n v="2"/>
    <s v="HG"/>
    <n v="20"/>
    <s v="Solveig"/>
    <s v="LABIS"/>
    <s v="EPSI ARRAS"/>
    <x v="13"/>
    <x v="5"/>
    <m/>
    <x v="0"/>
  </r>
  <r>
    <x v="0"/>
    <s v="173104106/10"/>
    <s v="B1 17/18 EPSI ARR"/>
    <m/>
    <m/>
    <x v="0"/>
    <s v="DEVE104"/>
    <s v="HTML5 / CSS3"/>
    <n v="5"/>
    <n v="4"/>
    <s v="HG"/>
    <n v="20"/>
    <s v="Guillaume"/>
    <s v="LEFETZ"/>
    <s v="EPSI ARRAS"/>
    <x v="14"/>
    <x v="1"/>
    <m/>
    <x v="0"/>
  </r>
  <r>
    <x v="0"/>
    <s v="173104106/10"/>
    <s v="B1 17/18 EPSI ARR"/>
    <m/>
    <m/>
    <x v="0"/>
    <s v="DEVE105"/>
    <s v="PHP et MySQL"/>
    <n v="5"/>
    <n v="4"/>
    <s v="HG"/>
    <n v="20"/>
    <s v="Xavier"/>
    <s v="SINTIVE"/>
    <s v="EPSI ARRAS"/>
    <x v="15"/>
    <x v="6"/>
    <m/>
    <x v="0"/>
  </r>
  <r>
    <x v="0"/>
    <s v="173104106/10"/>
    <s v="B1 17/18 EPSI ARR"/>
    <m/>
    <m/>
    <x v="1"/>
    <s v="DEVE203"/>
    <s v="Concepts Objet / Langage C++"/>
    <n v="10"/>
    <n v="2"/>
    <s v="HG"/>
    <n v="20"/>
    <s v="Solveig"/>
    <s v="LABIS"/>
    <s v="EPSI ARRAS"/>
    <x v="16"/>
    <x v="5"/>
    <m/>
    <x v="0"/>
  </r>
  <r>
    <x v="0"/>
    <s v="173104106/10"/>
    <s v="B1 17/18 EPSI ARR"/>
    <m/>
    <m/>
    <x v="1"/>
    <s v="DEVE206"/>
    <s v="Langage C++ (Les Fondamentaux)"/>
    <n v="5"/>
    <n v="4"/>
    <s v="HG"/>
    <n v="20"/>
    <s v="Guillaume"/>
    <s v="LEFETZ"/>
    <s v="EPSI ARRAS"/>
    <x v="17"/>
    <x v="1"/>
    <m/>
    <x v="0"/>
  </r>
  <r>
    <x v="0"/>
    <s v="173104106/10"/>
    <s v="B1 17/18 EPSI ARR"/>
    <m/>
    <m/>
    <x v="1"/>
    <s v="DRTE217"/>
    <s v="Droit du travail"/>
    <n v="10"/>
    <n v="2"/>
    <s v="HG"/>
    <n v="20"/>
    <s v="Poly"/>
    <s v="VASSILIOU"/>
    <s v="EPSI ARRAS"/>
    <x v="18"/>
    <x v="7"/>
    <m/>
    <x v="0"/>
  </r>
  <r>
    <x v="0"/>
    <s v="173104106/10"/>
    <s v="B1 17/18 EPSI ARR"/>
    <m/>
    <m/>
    <x v="0"/>
    <s v="ECOE116"/>
    <s v="Outils de gestion d'une entreprise / Les fondamentaux"/>
    <n v="10"/>
    <n v="2"/>
    <s v="HG"/>
    <n v="20"/>
    <s v="Marylène"/>
    <s v="FRENEA"/>
    <s v="EPSI ARRAS"/>
    <x v="19"/>
    <x v="2"/>
    <m/>
    <x v="0"/>
  </r>
  <r>
    <x v="0"/>
    <s v="173104106/10"/>
    <s v="B1 17/18 EPSI ARR"/>
    <m/>
    <m/>
    <x v="0"/>
    <s v="LNGE223"/>
    <s v="Méthodologie / compréhension orale et écrite"/>
    <n v="10"/>
    <n v="2"/>
    <s v="HG"/>
    <n v="20"/>
    <s v="Audrey"/>
    <s v="DUPLOUICH"/>
    <s v="EPSI ARRAS"/>
    <x v="20"/>
    <x v="8"/>
    <m/>
    <x v="0"/>
  </r>
  <r>
    <x v="0"/>
    <s v="173104106/10"/>
    <s v="B1 17/18 EPSI ARR"/>
    <m/>
    <m/>
    <x v="0"/>
    <s v="LNGE224"/>
    <s v="Presse informatique professionnelle"/>
    <n v="10"/>
    <n v="2"/>
    <s v="HG"/>
    <n v="20"/>
    <s v="Audrey"/>
    <s v="DUPLOUICH"/>
    <s v="EPSI ARRAS"/>
    <x v="21"/>
    <x v="8"/>
    <m/>
    <x v="0"/>
  </r>
  <r>
    <x v="0"/>
    <s v="173104106/10"/>
    <s v="B1 17/18 EPSI ARR"/>
    <m/>
    <m/>
    <x v="1"/>
    <s v="RESE107"/>
    <s v="Réseau Ethernet "/>
    <n v="5"/>
    <n v="4"/>
    <s v="HG"/>
    <n v="20"/>
    <s v="Rachid"/>
    <s v="BRIKI"/>
    <s v="EPSI ARRAS"/>
    <x v="22"/>
    <x v="9"/>
    <m/>
    <x v="0"/>
  </r>
  <r>
    <x v="0"/>
    <s v="173104106/10"/>
    <s v="B1 17/18 EPSI ARR"/>
    <m/>
    <m/>
    <x v="1"/>
    <s v="RESE210"/>
    <s v="Administration réseau Notions (IPV4 -IPV6 - firewalling)"/>
    <n v="5"/>
    <n v="4"/>
    <s v="HG"/>
    <n v="20"/>
    <s v="Julien"/>
    <s v="DUBOIS"/>
    <s v="EPSI ARRAS"/>
    <x v="23"/>
    <x v="10"/>
    <m/>
    <x v="0"/>
  </r>
  <r>
    <x v="0"/>
    <s v="173104106/10"/>
    <s v="B1 17/18 EPSI ARR"/>
    <m/>
    <m/>
    <x v="0"/>
    <s v="SYSE108"/>
    <s v="Env. Windows : Installation et configuration Poste Travail"/>
    <n v="5"/>
    <n v="4"/>
    <s v="HG"/>
    <n v="20"/>
    <s v="Rachid"/>
    <s v="BRIKI"/>
    <s v="EPSI ARRAS"/>
    <x v="24"/>
    <x v="9"/>
    <m/>
    <x v="0"/>
  </r>
  <r>
    <x v="0"/>
    <s v="173104106/10"/>
    <s v="B1 17/18 EPSI ARR"/>
    <m/>
    <m/>
    <x v="0"/>
    <s v="SYSE109"/>
    <s v="Env. Linux : Installation et configuration Poste Travail"/>
    <n v="5"/>
    <n v="4"/>
    <s v="HG"/>
    <n v="20"/>
    <s v="Rachid"/>
    <s v="BRIKI"/>
    <s v="EPSI ARRAS"/>
    <x v="25"/>
    <x v="9"/>
    <m/>
    <x v="0"/>
  </r>
  <r>
    <x v="0"/>
    <s v="173104106/10"/>
    <s v="B1 17/18 EPSI ARR"/>
    <m/>
    <m/>
    <x v="1"/>
    <s v="TPRE229"/>
    <s v="Rapport d'activité"/>
    <n v="0"/>
    <n v="0"/>
    <s v="HG"/>
    <n v="0"/>
    <s v="Guillaume"/>
    <s v="LEFETZ"/>
    <s v="EPSI ARRAS"/>
    <x v="26"/>
    <x v="1"/>
    <m/>
    <x v="0"/>
  </r>
  <r>
    <x v="0"/>
    <s v="173104106/10"/>
    <s v="B1 17/18 EPSI ARR"/>
    <m/>
    <m/>
    <x v="1"/>
    <s v="TPRE230"/>
    <s v="Soutenance Rapport d'activité"/>
    <n v="3"/>
    <n v="4"/>
    <s v="HG"/>
    <n v="12"/>
    <s v="Guillaume"/>
    <s v="LEFETZ"/>
    <s v="EPSI ARRAS"/>
    <x v="27"/>
    <x v="1"/>
    <m/>
    <x v="0"/>
  </r>
  <r>
    <x v="0"/>
    <s v="173104106/10"/>
    <s v="B1 17/18 EPSI ARR"/>
    <m/>
    <m/>
    <x v="0"/>
    <s v="TPTE100"/>
    <s v="Workshop national 1"/>
    <n v="5"/>
    <n v="2"/>
    <s v="HG"/>
    <n v="10"/>
    <s v="Guillaume"/>
    <s v="LEFETZ"/>
    <s v="EPSI ARRAS"/>
    <x v="28"/>
    <x v="1"/>
    <m/>
    <x v="0"/>
  </r>
  <r>
    <x v="0"/>
    <s v="173104106/10"/>
    <s v="B1 17/18 EPSI ARR"/>
    <m/>
    <m/>
    <x v="0"/>
    <s v="TPTE120"/>
    <s v="Projet transversal Développement d'une application Web"/>
    <n v="13"/>
    <n v="4"/>
    <s v="HG"/>
    <n v="52"/>
    <s v="Julien"/>
    <s v="LE GALES"/>
    <s v="EPSI ARRAS"/>
    <x v="29"/>
    <x v="3"/>
    <m/>
    <x v="0"/>
  </r>
  <r>
    <x v="0"/>
    <s v="173104106/10"/>
    <s v="B1 17/18 EPSI ARR"/>
    <m/>
    <m/>
    <x v="0"/>
    <s v="TPTE120"/>
    <s v="Projet transversal Développement d'une application Web"/>
    <n v="1"/>
    <n v="2"/>
    <s v="HG"/>
    <n v="2"/>
    <s v="Julien"/>
    <s v="LE GALES"/>
    <s v="EPSI ARRAS"/>
    <x v="29"/>
    <x v="3"/>
    <m/>
    <x v="0"/>
  </r>
  <r>
    <x v="0"/>
    <s v="173104106/10"/>
    <s v="B1 17/18 EPSI ARR"/>
    <m/>
    <m/>
    <x v="0"/>
    <s v="TPTE121"/>
    <s v="Projet transversal Installation d'une Infrastructure Système sous l'environnement linux ou windows (au choix)"/>
    <n v="10"/>
    <n v="4"/>
    <s v="HG"/>
    <n v="40"/>
    <s v="Rachid"/>
    <s v="BRIKI"/>
    <s v="EPSI ARRAS"/>
    <x v="30"/>
    <x v="9"/>
    <m/>
    <x v="0"/>
  </r>
  <r>
    <x v="0"/>
    <s v="173104106/10"/>
    <s v="B1 17/18 EPSI ARR"/>
    <m/>
    <m/>
    <x v="1"/>
    <s v="TPTE136"/>
    <s v="Atelier HEP OnBoarding"/>
    <n v="2"/>
    <n v="4"/>
    <s v="HG"/>
    <n v="8"/>
    <s v="Guillaume"/>
    <s v="LEFETZ"/>
    <s v="EPSI ARRAS"/>
    <x v="31"/>
    <x v="1"/>
    <m/>
    <x v="0"/>
  </r>
  <r>
    <x v="0"/>
    <s v="173104106/10"/>
    <s v="B1 17/18 EPSI ARR"/>
    <m/>
    <m/>
    <x v="1"/>
    <s v="TPTE200"/>
    <s v="Workshop national 2"/>
    <n v="5"/>
    <n v="2"/>
    <s v="HG"/>
    <n v="10"/>
    <s v="Guillaume"/>
    <s v="LEFETZ"/>
    <s v="EPSI ARRAS"/>
    <x v="32"/>
    <x v="1"/>
    <m/>
    <x v="0"/>
  </r>
  <r>
    <x v="0"/>
    <s v="173104106/10"/>
    <s v="B1 17/18 EPSI ARR"/>
    <m/>
    <m/>
    <x v="1"/>
    <s v="TPTE215"/>
    <s v="Projet transversal Développement d'une application objet : NAO &amp; le langage C++ ou Python (au choix)"/>
    <n v="10"/>
    <n v="4"/>
    <s v="HG"/>
    <n v="40"/>
    <s v="Julien"/>
    <s v="LE GALES"/>
    <s v="EPSI ARRAS"/>
    <x v="33"/>
    <x v="3"/>
    <m/>
    <x v="0"/>
  </r>
  <r>
    <x v="0"/>
    <s v="173104106/10"/>
    <s v="B1 17/18 EPSI ARR"/>
    <m/>
    <m/>
    <x v="1"/>
    <s v="TPTE222"/>
    <s v="Projet transversal Installation d'une Infrastructure Réseau"/>
    <n v="10"/>
    <n v="4"/>
    <s v="HG"/>
    <n v="40"/>
    <s v="Cédric"/>
    <s v="DUDEK"/>
    <s v="EPSI ARRAS"/>
    <x v="34"/>
    <x v="11"/>
    <m/>
    <x v="0"/>
  </r>
  <r>
    <x v="0"/>
    <s v="173104106/10"/>
    <s v="B1 17/18 EPSI ARR"/>
    <m/>
    <m/>
    <x v="0"/>
    <s v="TQGE218"/>
    <s v="Logique, Ensembles, Calculs Booléens"/>
    <n v="10"/>
    <n v="2"/>
    <s v="HG"/>
    <n v="20"/>
    <s v="Géry"/>
    <s v="DELANOY"/>
    <s v="EPSI ARRAS"/>
    <x v="35"/>
    <x v="12"/>
    <m/>
    <x v="0"/>
  </r>
  <r>
    <x v="0"/>
    <s v="173104106/10"/>
    <s v="B1 17/18 EPSI ARR"/>
    <m/>
    <m/>
    <x v="0"/>
    <s v="TQGE219"/>
    <s v="Suites et Etudes de Fonction"/>
    <n v="10"/>
    <n v="2"/>
    <s v="HG"/>
    <n v="20"/>
    <s v="Géry"/>
    <s v="DELANOY"/>
    <s v="EPSI ARRAS"/>
    <x v="36"/>
    <x v="12"/>
    <m/>
    <x v="0"/>
  </r>
  <r>
    <x v="1"/>
    <s v="173104107/10"/>
    <s v="B2 17/18 EPSI ARR"/>
    <m/>
    <m/>
    <x v="0"/>
    <s v="BDOE308"/>
    <s v="Administration sous SQL Server"/>
    <n v="5"/>
    <n v="4"/>
    <s v="HG"/>
    <n v="20"/>
    <s v="Jean-Jacques"/>
    <s v="HANOT"/>
    <s v="EPSI ARRAS"/>
    <x v="37"/>
    <x v="13"/>
    <m/>
    <x v="0"/>
  </r>
  <r>
    <x v="1"/>
    <s v="173104107/14"/>
    <s v="B2 17/18 EPSI ARR BTS SIO"/>
    <m/>
    <m/>
    <x v="0"/>
    <s v="BTSE336"/>
    <s v="Environnement managériale, économique et juridique des services informatiques"/>
    <n v="10"/>
    <n v="2"/>
    <s v="HG"/>
    <n v="20"/>
    <s v="Marylène"/>
    <s v="FRENEA"/>
    <s v="EPSI ARRAS"/>
    <x v="38"/>
    <x v="2"/>
    <m/>
    <x v="0"/>
  </r>
  <r>
    <x v="1"/>
    <s v="173104107/14"/>
    <s v="B2 17/18 EPSI ARR BTS SIO"/>
    <m/>
    <m/>
    <x v="0"/>
    <s v="BTSE337"/>
    <s v="Culture générale et expression"/>
    <n v="10"/>
    <n v="2"/>
    <s v="HG"/>
    <n v="20"/>
    <s v="Jean-Pierre"/>
    <s v="BOUTONNET"/>
    <s v="EPSI ARRAS"/>
    <x v="39"/>
    <x v="4"/>
    <m/>
    <x v="0"/>
  </r>
  <r>
    <x v="1"/>
    <s v="173104107/14"/>
    <s v="B2 17/18 EPSI ARR BTS SIO"/>
    <m/>
    <m/>
    <x v="0"/>
    <s v="BTSE338"/>
    <s v="Préparation Epreuves SIO : Algo/math + Epreuve E6 + TEC (BTS Blanc)"/>
    <n v="10"/>
    <n v="2"/>
    <s v="HG"/>
    <n v="20"/>
    <s v="Abderrabi"/>
    <s v="MAATI"/>
    <s v="EPSI ARRAS"/>
    <x v="40"/>
    <x v="14"/>
    <m/>
    <x v="0"/>
  </r>
  <r>
    <x v="1"/>
    <s v="173104107/14"/>
    <s v="B2 17/18 EPSI ARR BTS SIO"/>
    <m/>
    <m/>
    <x v="0"/>
    <s v="BTSE339"/>
    <s v="Projet PPE 3"/>
    <n v="5"/>
    <n v="4"/>
    <s v="HG"/>
    <n v="20"/>
    <s v="Julien"/>
    <s v="LE GALES"/>
    <s v="EPSI ARRAS"/>
    <x v="41"/>
    <x v="3"/>
    <m/>
    <x v="0"/>
  </r>
  <r>
    <x v="1"/>
    <s v="173104107/14"/>
    <s v="B2 17/18 EPSI ARR BTS SIO"/>
    <m/>
    <m/>
    <x v="1"/>
    <s v="BTSE440"/>
    <s v="Projet PPE 4"/>
    <n v="10"/>
    <n v="4"/>
    <s v="HG"/>
    <n v="40"/>
    <s v="Julien"/>
    <s v="LE GALES"/>
    <s v="EPSI ARRAS"/>
    <x v="42"/>
    <x v="3"/>
    <m/>
    <x v="0"/>
  </r>
  <r>
    <x v="1"/>
    <s v="173104107/10"/>
    <s v="B2 17/18 EPSI ARR"/>
    <m/>
    <m/>
    <x v="0"/>
    <s v="COME325"/>
    <s v="Projet Voltaire"/>
    <n v="10"/>
    <n v="2"/>
    <s v="HG"/>
    <n v="10"/>
    <s v="Jean-Pierre"/>
    <s v="BOUTONNET"/>
    <s v="EPSI ARRAS"/>
    <x v="43"/>
    <x v="4"/>
    <m/>
    <x v="0"/>
  </r>
  <r>
    <x v="1"/>
    <s v="173104107/10"/>
    <s v="B2 17/18 EPSI ARR"/>
    <m/>
    <m/>
    <x v="0"/>
    <s v="COME426"/>
    <s v="Développer une argumentation"/>
    <n v="10"/>
    <n v="2"/>
    <s v="HG"/>
    <n v="20"/>
    <s v="Jean-Pierre"/>
    <s v="BOUTONNET"/>
    <s v="EPSI ARRAS"/>
    <x v="44"/>
    <x v="4"/>
    <m/>
    <x v="0"/>
  </r>
  <r>
    <x v="1"/>
    <s v="173104107/10"/>
    <s v="B2 17/18 EPSI ARR"/>
    <m/>
    <m/>
    <x v="0"/>
    <s v="DEVE301"/>
    <s v="Langage C# - Les fondamentaux"/>
    <n v="5"/>
    <n v="4"/>
    <s v="HG"/>
    <n v="20"/>
    <s v="Sébastien"/>
    <s v="DECROIX"/>
    <s v="EPSI ARRAS"/>
    <x v="45"/>
    <x v="15"/>
    <m/>
    <x v="0"/>
  </r>
  <r>
    <x v="1"/>
    <s v="173104107/10"/>
    <s v="B2 17/18 EPSI ARR"/>
    <m/>
    <m/>
    <x v="0"/>
    <s v="DEVE303"/>
    <s v="Langage JavaScript - Interface Client Web"/>
    <n v="5"/>
    <n v="4"/>
    <s v="HG"/>
    <n v="20"/>
    <s v="WIDOP"/>
    <s v="WIDOP"/>
    <s v="EPSI ARRAS"/>
    <x v="46"/>
    <x v="16"/>
    <m/>
    <x v="0"/>
  </r>
  <r>
    <x v="1"/>
    <s v="173104107/10"/>
    <s v="B2 17/18 EPSI ARR"/>
    <m/>
    <m/>
    <x v="0"/>
    <s v="DEVE304"/>
    <s v="Développement environnement mobile"/>
    <n v="5"/>
    <n v="4"/>
    <s v="HG"/>
    <n v="20"/>
    <s v="Julien"/>
    <s v="LENGLET"/>
    <s v="EPSI ARRAS"/>
    <x v="47"/>
    <x v="17"/>
    <m/>
    <x v="0"/>
  </r>
  <r>
    <x v="1"/>
    <s v="173104107/10"/>
    <s v="B2 17/18 EPSI ARR"/>
    <m/>
    <m/>
    <x v="0"/>
    <s v="DEVE316"/>
    <s v="Langage C++"/>
    <n v="5"/>
    <n v="4"/>
    <s v="HG"/>
    <n v="20"/>
    <s v="Khalid"/>
    <s v="GABER"/>
    <s v="EPSI ARRAS"/>
    <x v="48"/>
    <x v="0"/>
    <m/>
    <x v="0"/>
  </r>
  <r>
    <x v="1"/>
    <s v="173104107/10"/>
    <s v="B2 17/18 EPSI ARR"/>
    <m/>
    <m/>
    <x v="0"/>
    <s v="DEVE318"/>
    <s v="UX (User eXperience) Design"/>
    <n v="5"/>
    <n v="4"/>
    <s v="HG"/>
    <n v="20"/>
    <s v="Sébastien"/>
    <s v="FLASQUE"/>
    <s v="EPSI ARRAS"/>
    <x v="49"/>
    <x v="18"/>
    <m/>
    <x v="0"/>
  </r>
  <r>
    <x v="1"/>
    <s v="173104107/10"/>
    <s v="B2 17/18 EPSI ARR"/>
    <m/>
    <m/>
    <x v="1"/>
    <s v="DEVE402"/>
    <s v="Langage C# - Tests Unitaires"/>
    <n v="5"/>
    <n v="4"/>
    <s v="HG"/>
    <n v="20"/>
    <s v="Sébastien"/>
    <s v="DECROIX"/>
    <s v="EPSI ARRAS"/>
    <x v="50"/>
    <x v="15"/>
    <m/>
    <x v="0"/>
  </r>
  <r>
    <x v="1"/>
    <s v="173104107/10"/>
    <s v="B2 17/18 EPSI ARR"/>
    <m/>
    <m/>
    <x v="0"/>
    <s v="DEVE405"/>
    <s v="PHP Framework Symfony"/>
    <n v="5"/>
    <n v="4"/>
    <s v="HG"/>
    <n v="20"/>
    <s v="WIDOP"/>
    <s v="WIDOP"/>
    <s v="EPSI ARRAS"/>
    <x v="51"/>
    <x v="16"/>
    <m/>
    <x v="0"/>
  </r>
  <r>
    <x v="1"/>
    <s v="173104107/10"/>
    <s v="B2 17/18 EPSI ARR"/>
    <m/>
    <m/>
    <x v="1"/>
    <s v="DRTE420"/>
    <s v="Droit des Sociétés et du Numérique"/>
    <n v="10"/>
    <n v="2"/>
    <s v="HG"/>
    <n v="20"/>
    <s v="Marylène"/>
    <s v="FRENEA"/>
    <s v="EPSI ARRAS"/>
    <x v="52"/>
    <x v="2"/>
    <m/>
    <x v="0"/>
  </r>
  <r>
    <x v="1"/>
    <s v="173104107/10"/>
    <s v="B2 17/18 EPSI ARR"/>
    <m/>
    <m/>
    <x v="0"/>
    <s v="ECOE319"/>
    <s v="Economie d'Entreprise"/>
    <n v="10"/>
    <n v="2"/>
    <s v="HG"/>
    <n v="20"/>
    <s v="Marylène"/>
    <s v="FRENEA"/>
    <s v="EPSI ARRAS"/>
    <x v="53"/>
    <x v="2"/>
    <m/>
    <x v="0"/>
  </r>
  <r>
    <x v="1"/>
    <s v="173104107/10"/>
    <s v="B2 17/18 EPSI ARR"/>
    <m/>
    <m/>
    <x v="0"/>
    <s v="LNG423 "/>
    <s v="Techn. rédactionnelles professionnelles"/>
    <n v="10"/>
    <n v="2"/>
    <s v="HG"/>
    <n v="20"/>
    <s v="Audrey"/>
    <s v="DUPLOUICH"/>
    <s v="EPSI ARRAS"/>
    <x v="54"/>
    <x v="8"/>
    <m/>
    <x v="0"/>
  </r>
  <r>
    <x v="1"/>
    <s v="173104107/10"/>
    <s v="B2 17/18 EPSI ARR"/>
    <m/>
    <m/>
    <x v="0"/>
    <s v="LNG424 "/>
    <s v="Debate Technology"/>
    <n v="10"/>
    <n v="2"/>
    <s v="HG"/>
    <n v="20"/>
    <s v="Audrey"/>
    <s v="DUPLOUICH"/>
    <s v="EPSI ARRAS"/>
    <x v="55"/>
    <x v="8"/>
    <m/>
    <x v="0"/>
  </r>
  <r>
    <x v="1"/>
    <s v="173104107/10"/>
    <s v="B2 17/18 EPSI ARR"/>
    <m/>
    <m/>
    <x v="0"/>
    <s v="PROE313"/>
    <s v="UML : Diagrammes Use Case et Séquences"/>
    <n v="5"/>
    <n v="4"/>
    <s v="HG"/>
    <n v="20"/>
    <s v="Khalid"/>
    <s v="GABER"/>
    <s v="EPSI ARRAS"/>
    <x v="56"/>
    <x v="0"/>
    <m/>
    <x v="0"/>
  </r>
  <r>
    <x v="1"/>
    <s v="173104107/10"/>
    <s v="B2 17/18 EPSI ARR"/>
    <m/>
    <m/>
    <x v="1"/>
    <s v="PROE414"/>
    <s v="Planification d'un Projet"/>
    <n v="5"/>
    <n v="4"/>
    <s v="HG"/>
    <n v="20"/>
    <s v="Eddie"/>
    <s v="ALAMASSET"/>
    <s v="EPSI ARRAS"/>
    <x v="57"/>
    <x v="19"/>
    <m/>
    <x v="0"/>
  </r>
  <r>
    <x v="1"/>
    <s v="173104107/10"/>
    <s v="B2 17/18 EPSI ARR"/>
    <m/>
    <m/>
    <x v="0"/>
    <s v="RESE306"/>
    <s v="Adm. Poste Clients Gestion Accès"/>
    <n v="5"/>
    <n v="4"/>
    <s v="HG"/>
    <n v="20"/>
    <s v="Rachid"/>
    <s v="BRIKI"/>
    <s v="EPSI ARRAS"/>
    <x v="58"/>
    <x v="9"/>
    <m/>
    <x v="0"/>
  </r>
  <r>
    <x v="1"/>
    <s v="173104107/10"/>
    <s v="B2 17/18 EPSI ARR"/>
    <m/>
    <m/>
    <x v="1"/>
    <s v="RESE407"/>
    <s v="Administration Réseaux"/>
    <n v="5"/>
    <n v="4"/>
    <s v="HG"/>
    <n v="20"/>
    <s v="Rachid"/>
    <s v="BRIKI"/>
    <s v="EPSI ARRAS"/>
    <x v="59"/>
    <x v="9"/>
    <m/>
    <x v="0"/>
  </r>
  <r>
    <x v="1"/>
    <s v="173104107/10"/>
    <s v="B2 17/18 EPSI ARR"/>
    <m/>
    <m/>
    <x v="1"/>
    <s v="RESE409"/>
    <s v="Supervision"/>
    <n v="5"/>
    <n v="4"/>
    <s v="HG"/>
    <n v="20"/>
    <s v="Julien"/>
    <s v="DUBOIS"/>
    <s v="EPSI ARRAS"/>
    <x v="60"/>
    <x v="10"/>
    <m/>
    <x v="0"/>
  </r>
  <r>
    <x v="1"/>
    <s v="173104107/10"/>
    <s v="B2 17/18 EPSI ARR"/>
    <m/>
    <m/>
    <x v="0"/>
    <s v="SYSE310"/>
    <s v="Administration Linux (Shell)"/>
    <n v="5"/>
    <n v="4"/>
    <s v="HG"/>
    <n v="20"/>
    <s v="Rachid"/>
    <s v="BRIKI"/>
    <s v="EPSI ARRAS"/>
    <x v="61"/>
    <x v="9"/>
    <m/>
    <x v="0"/>
  </r>
  <r>
    <x v="1"/>
    <s v="173104107/10"/>
    <s v="B2 17/18 EPSI ARR"/>
    <m/>
    <m/>
    <x v="0"/>
    <s v="SYSE311"/>
    <s v="Services d' Infrastructure"/>
    <n v="5"/>
    <n v="4"/>
    <s v="HG"/>
    <n v="20"/>
    <s v="Rachid"/>
    <s v="BRIKI"/>
    <s v="EPSI ARRAS"/>
    <x v="62"/>
    <x v="9"/>
    <m/>
    <x v="0"/>
  </r>
  <r>
    <x v="1"/>
    <s v="173104107/10"/>
    <s v="B2 17/18 EPSI ARR"/>
    <m/>
    <m/>
    <x v="1"/>
    <s v="SYSE412"/>
    <s v="Active Directory"/>
    <n v="5"/>
    <n v="4"/>
    <s v="HG"/>
    <n v="20"/>
    <s v="Rachid"/>
    <s v="BRIKI"/>
    <s v="EPSI ARRAS"/>
    <x v="63"/>
    <x v="9"/>
    <m/>
    <x v="0"/>
  </r>
  <r>
    <x v="1"/>
    <s v="173104107/10"/>
    <s v="B2 17/18 EPSI ARR"/>
    <m/>
    <m/>
    <x v="1"/>
    <s v="TPRE429"/>
    <s v="Rapport d'activité"/>
    <n v="0"/>
    <n v="0"/>
    <s v="HG"/>
    <n v="0"/>
    <s v="Guillaume"/>
    <s v="LEFETZ"/>
    <s v="EPSI ARRAS"/>
    <x v="64"/>
    <x v="1"/>
    <m/>
    <x v="0"/>
  </r>
  <r>
    <x v="1"/>
    <s v="173104107/10"/>
    <s v="B2 17/18 EPSI ARR"/>
    <m/>
    <m/>
    <x v="1"/>
    <s v="TPRE430"/>
    <s v="Soutenance Rapport d'activité"/>
    <n v="2"/>
    <n v="4"/>
    <s v="HG"/>
    <n v="8"/>
    <s v="Guillaume"/>
    <s v="LEFETZ"/>
    <s v="EPSI ARRAS"/>
    <x v="65"/>
    <x v="1"/>
    <m/>
    <x v="0"/>
  </r>
  <r>
    <x v="1"/>
    <s v="173104107/10"/>
    <s v="B2 17/18 EPSI ARR"/>
    <m/>
    <m/>
    <x v="0"/>
    <s v="TPTE300"/>
    <s v="Workshop national 1"/>
    <n v="5"/>
    <n v="4"/>
    <s v="HG"/>
    <n v="20"/>
    <s v="Guillaume"/>
    <s v="LEFETZ"/>
    <s v="EPSI ARRAS"/>
    <x v="66"/>
    <x v="1"/>
    <m/>
    <x v="0"/>
  </r>
  <r>
    <x v="1"/>
    <s v="173104107/10"/>
    <s v="B2 17/18 EPSI ARR"/>
    <m/>
    <m/>
    <x v="0"/>
    <s v="TPTE322"/>
    <s v="Projet transversal Conception, Exploitation et Administration d'une Base de Données sous SQL Server"/>
    <n v="10"/>
    <n v="4"/>
    <s v="HG"/>
    <n v="40"/>
    <s v="Julien"/>
    <s v="LE GALES"/>
    <s v="EPSI ARRAS"/>
    <x v="67"/>
    <x v="3"/>
    <m/>
    <x v="0"/>
  </r>
  <r>
    <x v="1"/>
    <s v="173104107/10"/>
    <s v="B2 17/18 EPSI ARR"/>
    <m/>
    <m/>
    <x v="1"/>
    <s v="TPTE400"/>
    <s v="Workshop national 2"/>
    <n v="10"/>
    <n v="4"/>
    <s v="HG"/>
    <n v="40"/>
    <s v="Guillaume"/>
    <s v="LEFETZ"/>
    <s v="EPSI ARRAS"/>
    <x v="68"/>
    <x v="1"/>
    <m/>
    <x v="0"/>
  </r>
  <r>
    <x v="1"/>
    <s v="173104107/10"/>
    <s v="B2 17/18 EPSI ARR"/>
    <m/>
    <m/>
    <x v="0"/>
    <s v="TPTE415"/>
    <s v="Projet transversal Développement d'une application objet C#"/>
    <n v="15"/>
    <n v="4"/>
    <s v="HG"/>
    <n v="60"/>
    <s v="Julien"/>
    <s v="LE GALES"/>
    <s v="EPSI ARRAS"/>
    <x v="69"/>
    <x v="3"/>
    <m/>
    <x v="0"/>
  </r>
  <r>
    <x v="1"/>
    <s v="173104107/10"/>
    <s v="B2 17/18 EPSI ARR"/>
    <m/>
    <m/>
    <x v="1"/>
    <s v="TPTE417"/>
    <s v="Projet transversal Administration d'une infrastructure système &amp; réseau (Environnement Linux ou Windows au choix)"/>
    <n v="10"/>
    <n v="4"/>
    <s v="HG"/>
    <n v="40"/>
    <s v="Rachid"/>
    <s v="BRIKI"/>
    <s v="EPSI ARRAS"/>
    <x v="70"/>
    <x v="9"/>
    <m/>
    <x v="0"/>
  </r>
  <r>
    <x v="1"/>
    <s v="173104107/10"/>
    <s v="B2 17/18 EPSI ARR"/>
    <m/>
    <m/>
    <x v="0"/>
    <s v="TQGE421"/>
    <s v="R.O. modélisation : Graphes et Ordonnancement"/>
    <n v="10"/>
    <n v="2"/>
    <s v="HG"/>
    <n v="20"/>
    <s v="Géry"/>
    <s v="DELANOY"/>
    <s v="EPSI ARRAS"/>
    <x v="71"/>
    <x v="12"/>
    <m/>
    <x v="0"/>
  </r>
  <r>
    <x v="2"/>
    <s v="173104108/10"/>
    <s v="B3 17/18 EPSI ARR"/>
    <m/>
    <m/>
    <x v="0"/>
    <s v="atelier31"/>
    <s v="Atelier Apprendre à apprendre"/>
    <n v="3"/>
    <n v="2"/>
    <s v="HG"/>
    <n v="6"/>
    <s v="Marylène"/>
    <s v="FRENEA"/>
    <s v="EPSI ARRAS"/>
    <x v="72"/>
    <x v="2"/>
    <m/>
    <x v="0"/>
  </r>
  <r>
    <x v="2"/>
    <s v="173104108/10"/>
    <s v="B3 17/18 EPSI ARR"/>
    <m/>
    <m/>
    <x v="1"/>
    <s v="atelier32"/>
    <s v="Développement professionnel : Portefeuille de compétences"/>
    <n v="4"/>
    <n v="1"/>
    <s v="HG"/>
    <n v="4"/>
    <s v="Marylène"/>
    <s v="FRENEA"/>
    <s v="EPSI ARRAS"/>
    <x v="73"/>
    <x v="2"/>
    <m/>
    <x v="0"/>
  </r>
  <r>
    <x v="2"/>
    <s v="173104108/10"/>
    <s v="B3 17/18 EPSI ARR"/>
    <m/>
    <m/>
    <x v="0"/>
    <s v="BDOE505"/>
    <s v="Conception et exploitation d'une BD"/>
    <n v="5"/>
    <n v="4"/>
    <s v="HG"/>
    <n v="20"/>
    <s v="Khalid"/>
    <s v="GABER"/>
    <s v="EPSI ARRAS"/>
    <x v="74"/>
    <x v="0"/>
    <m/>
    <x v="0"/>
  </r>
  <r>
    <x v="2"/>
    <s v="173104108/10"/>
    <s v="B3 17/18 EPSI ARR"/>
    <m/>
    <m/>
    <x v="0"/>
    <s v="BDOE606"/>
    <s v="Administration d'une BD"/>
    <n v="5"/>
    <n v="4"/>
    <s v="HG"/>
    <n v="20"/>
    <s v="Khalid"/>
    <s v="GABER"/>
    <s v="EPSI ARRAS"/>
    <x v="75"/>
    <x v="0"/>
    <m/>
    <x v="0"/>
  </r>
  <r>
    <x v="2"/>
    <s v="173104108/17"/>
    <s v="B3 C-DATA 17/18 EPSI ARR"/>
    <m/>
    <m/>
    <x v="1"/>
    <s v="BDOE636"/>
    <s v="Objets connectés et l'Internet des Objets (les fondamentaux) (Parcours Données et Objets connectés)"/>
    <n v="5"/>
    <n v="4"/>
    <s v="HG"/>
    <n v="20"/>
    <s v="[RECR] IOT"/>
    <s v="[RECR] IOT"/>
    <s v="EPSI ARRAS"/>
    <x v="76"/>
    <x v="20"/>
    <m/>
    <x v="0"/>
  </r>
  <r>
    <x v="2"/>
    <s v="173104108/10"/>
    <s v="B3 17/18 EPSI ARR"/>
    <m/>
    <m/>
    <x v="0"/>
    <s v="COME629"/>
    <s v="Techniques rédactionnelles professionnelles"/>
    <n v="10"/>
    <n v="2"/>
    <s v="HG"/>
    <n v="20"/>
    <s v="Jean-Pierre"/>
    <s v="BOUTONNET"/>
    <s v="EPSI ARRAS"/>
    <x v="77"/>
    <x v="4"/>
    <m/>
    <x v="0"/>
  </r>
  <r>
    <x v="2"/>
    <s v="173104108/10"/>
    <s v="B3 17/18 EPSI ARR"/>
    <m/>
    <m/>
    <x v="0"/>
    <s v="COME630"/>
    <s v="Communication professionnelle"/>
    <n v="10"/>
    <n v="2"/>
    <s v="HG"/>
    <n v="20"/>
    <s v="Jean-Pierre"/>
    <s v="BOUTONNET"/>
    <s v="EPSI ARRAS"/>
    <x v="78"/>
    <x v="4"/>
    <m/>
    <x v="0"/>
  </r>
  <r>
    <x v="2"/>
    <s v="173104108/10"/>
    <s v="B3 17/18 EPSI ARR"/>
    <m/>
    <m/>
    <x v="0"/>
    <s v="DEVE501"/>
    <s v="Langage Java"/>
    <n v="5"/>
    <n v="4"/>
    <s v="HG"/>
    <n v="20"/>
    <s v="Jaafar"/>
    <s v="GABER"/>
    <s v="EPSI ARRAS"/>
    <x v="79"/>
    <x v="21"/>
    <s v="x"/>
    <x v="0"/>
  </r>
  <r>
    <x v="2"/>
    <s v="173104108/10"/>
    <s v="B3 17/18 EPSI ARR"/>
    <m/>
    <m/>
    <x v="0"/>
    <s v="DEVE507"/>
    <s v="IP, Techno. et Services réseaux sans fil"/>
    <n v="5"/>
    <n v="4"/>
    <s v="HG"/>
    <n v="20"/>
    <s v="Julien"/>
    <s v="DUBOIS"/>
    <s v="EPSI ARRAS"/>
    <x v="80"/>
    <x v="10"/>
    <m/>
    <x v="1"/>
  </r>
  <r>
    <x v="2"/>
    <s v="173104108/10"/>
    <s v="B3 17/18 EPSI ARR"/>
    <m/>
    <m/>
    <x v="0"/>
    <s v="DEVE539"/>
    <s v="Sécurité Système et Réseaux - les fondamentaux"/>
    <n v="5"/>
    <n v="4"/>
    <s v="HG"/>
    <n v="20"/>
    <s v="Christian"/>
    <s v="DELIESSCHE"/>
    <s v="EPSI ARRAS"/>
    <x v="81"/>
    <x v="22"/>
    <m/>
    <x v="0"/>
  </r>
  <r>
    <x v="2"/>
    <s v="173104108/10"/>
    <s v="B3 17/18 EPSI ARR"/>
    <m/>
    <m/>
    <x v="0"/>
    <s v="DEVE602"/>
    <s v="Intégration continue (Java &amp; Jenkins)"/>
    <n v="5"/>
    <n v="4"/>
    <s v="HG"/>
    <n v="20"/>
    <s v="William"/>
    <s v="VERMERSCH"/>
    <s v="EPSI ARRAS"/>
    <x v="82"/>
    <x v="23"/>
    <m/>
    <x v="0"/>
  </r>
  <r>
    <x v="2"/>
    <s v="173104108/10"/>
    <s v="B3 17/18 EPSI ARR"/>
    <m/>
    <m/>
    <x v="0"/>
    <s v="DEVE604"/>
    <s v="Langage J2EE"/>
    <n v="5"/>
    <n v="4"/>
    <s v="HG"/>
    <n v="20"/>
    <s v="Jaafar"/>
    <s v="GABER"/>
    <s v="EPSI ARRAS"/>
    <x v="83"/>
    <x v="21"/>
    <s v="x"/>
    <x v="0"/>
  </r>
  <r>
    <x v="2"/>
    <s v="173104108/13"/>
    <s v="B3 M-DEV 17/18 EPSI ARR"/>
    <m/>
    <m/>
    <x v="1"/>
    <s v="DEVE617"/>
    <s v="Design Pattern (Java) (Mention Dév)"/>
    <n v="5"/>
    <n v="4"/>
    <s v="HG"/>
    <n v="20"/>
    <s v="William"/>
    <s v="VERMERSCH"/>
    <s v="EPSI ARRAS"/>
    <x v="84"/>
    <x v="23"/>
    <m/>
    <x v="0"/>
  </r>
  <r>
    <x v="2"/>
    <s v="173104108/13"/>
    <s v="B3 M-DEV 17/18 EPSI ARR"/>
    <m/>
    <m/>
    <x v="1"/>
    <s v="DEVE618"/>
    <s v="Mapping Objet Relationnel (ORM/Java)  (Mention Dév)"/>
    <n v="5"/>
    <n v="4"/>
    <s v="HG"/>
    <n v="20"/>
    <s v="William"/>
    <s v="VERMERSCH"/>
    <s v="EPSI ARRAS"/>
    <x v="85"/>
    <x v="23"/>
    <m/>
    <x v="0"/>
  </r>
  <r>
    <x v="2"/>
    <s v="173104108/13"/>
    <s v="B3 M-DEV 17/18 EPSI ARR"/>
    <m/>
    <m/>
    <x v="1"/>
    <s v="DEVE619"/>
    <s v="Architecture logicielle (Mention Dév)"/>
    <n v="5"/>
    <n v="4"/>
    <s v="HG"/>
    <n v="20"/>
    <s v="[RECR]JAVA"/>
    <s v="[RECR]JAVA"/>
    <s v="EPSI ARRAS"/>
    <x v="86"/>
    <x v="24"/>
    <m/>
    <x v="0"/>
  </r>
  <r>
    <x v="2"/>
    <s v="173104108/10"/>
    <s v="B3 17/18 EPSI ARR"/>
    <m/>
    <m/>
    <x v="1"/>
    <s v="DEVE640"/>
    <s v="Administration sous windows : automatisation des tâches"/>
    <n v="5"/>
    <n v="4"/>
    <s v="HG"/>
    <n v="20"/>
    <s v="NETWORX"/>
    <s v="NETWORX"/>
    <s v="EPSI ARRAS"/>
    <x v="87"/>
    <x v="25"/>
    <m/>
    <x v="0"/>
  </r>
  <r>
    <x v="2"/>
    <s v="173104108/10"/>
    <s v="B3 17/18 EPSI ARR"/>
    <m/>
    <m/>
    <x v="0"/>
    <s v="DRTE522"/>
    <s v="Droit de l'Internet"/>
    <n v="10"/>
    <n v="2"/>
    <s v="HG"/>
    <n v="20"/>
    <s v="Amandine"/>
    <s v="QUENTON"/>
    <s v="EPSI ARRAS"/>
    <x v="88"/>
    <x v="26"/>
    <m/>
    <x v="0"/>
  </r>
  <r>
    <x v="2"/>
    <s v="173104108/10"/>
    <s v="B3 17/18 EPSI ARR"/>
    <m/>
    <m/>
    <x v="1"/>
    <s v="FINE624"/>
    <s v="Finance / Business Plan"/>
    <n v="10"/>
    <n v="2"/>
    <s v="HG"/>
    <n v="28"/>
    <s v="Marylène"/>
    <s v="FRENEA"/>
    <s v="EPSI ARRAS"/>
    <x v="89"/>
    <x v="2"/>
    <m/>
    <x v="0"/>
  </r>
  <r>
    <x v="2"/>
    <s v="173104108/10"/>
    <s v="B3 17/18 EPSI ARR"/>
    <m/>
    <m/>
    <x v="0"/>
    <s v="LNGE627"/>
    <s v="Case Study (usual English)"/>
    <n v="10"/>
    <n v="2"/>
    <s v="HG"/>
    <n v="20"/>
    <s v="Debra"/>
    <s v="HARDSTAFF"/>
    <s v="EPSI ARRAS"/>
    <x v="90"/>
    <x v="27"/>
    <m/>
    <x v="0"/>
  </r>
  <r>
    <x v="2"/>
    <s v="173104108/10"/>
    <s v="B3 17/18 EPSI ARR"/>
    <m/>
    <m/>
    <x v="0"/>
    <s v="LNGE628"/>
    <s v="Case Study (technical English)"/>
    <n v="10"/>
    <n v="2"/>
    <s v="HG"/>
    <n v="20"/>
    <s v="Debra"/>
    <s v="HARDSTAFF"/>
    <s v="EPSI ARRAS"/>
    <x v="91"/>
    <x v="27"/>
    <m/>
    <x v="0"/>
  </r>
  <r>
    <x v="2"/>
    <s v="173104108/10"/>
    <s v="B3 17/18 EPSI ARR"/>
    <m/>
    <m/>
    <x v="0"/>
    <s v="PROE509"/>
    <s v="UML / Autres diagrammes + Utilisation AGL"/>
    <n v="5"/>
    <n v="4"/>
    <s v="HG"/>
    <n v="20"/>
    <s v="Khalid"/>
    <s v="GABER"/>
    <s v="EPSI ARRAS"/>
    <x v="92"/>
    <x v="0"/>
    <m/>
    <x v="0"/>
  </r>
  <r>
    <x v="2"/>
    <s v="173104108/10"/>
    <s v="B3 17/18 EPSI ARR"/>
    <m/>
    <m/>
    <x v="0"/>
    <s v="PROE510"/>
    <s v="Gestion de Projet via ITIL"/>
    <n v="5"/>
    <n v="4"/>
    <s v="HG"/>
    <n v="20"/>
    <s v="Grégory"/>
    <s v="CERISIER"/>
    <s v="EPSI ARRAS"/>
    <x v="93"/>
    <x v="28"/>
    <m/>
    <x v="0"/>
  </r>
  <r>
    <x v="2"/>
    <s v="173104108/16"/>
    <s v="B3 C-VIRTU 17/18 EPSI ARR"/>
    <m/>
    <m/>
    <x v="1"/>
    <s v="RESE608"/>
    <s v="Stratégie &amp; Outils de virtualisation : Docker et VMWare (Parcours Virtualisation)"/>
    <n v="5"/>
    <n v="4"/>
    <s v="HG"/>
    <m/>
    <m/>
    <m/>
    <s v="EPSI ARRAS"/>
    <x v="94"/>
    <x v="29"/>
    <m/>
    <x v="0"/>
  </r>
  <r>
    <x v="2"/>
    <s v="173104108/14"/>
    <s v="B3 M-RESEAUX 17/18 EPSI ARR"/>
    <m/>
    <m/>
    <x v="1"/>
    <s v="RESE612"/>
    <s v="Routage dynamique : env. et protocoles (Mention Réseaux)"/>
    <n v="5"/>
    <n v="4"/>
    <s v="HG"/>
    <n v="20"/>
    <s v="Christian"/>
    <s v="DELIESSCHE"/>
    <s v="EPSI ARRAS"/>
    <x v="95"/>
    <x v="22"/>
    <m/>
    <x v="0"/>
  </r>
  <r>
    <x v="2"/>
    <s v="173104108/14"/>
    <s v="B3 M-RESEAUX 17/18 EPSI ARR"/>
    <m/>
    <m/>
    <x v="1"/>
    <s v="RESE613"/>
    <s v="Haute Disponibilité (Mention Réseaux)"/>
    <n v="5"/>
    <n v="4"/>
    <s v="HG"/>
    <n v="20"/>
    <s v="Christian"/>
    <s v="DELIESSCHE"/>
    <s v="EPSI ARRAS"/>
    <x v="96"/>
    <x v="22"/>
    <m/>
    <x v="0"/>
  </r>
  <r>
    <x v="2"/>
    <s v="173104108/16"/>
    <s v="B3 C-VIRTU 17/18 EPSI ARR"/>
    <m/>
    <m/>
    <x v="1"/>
    <s v="RESE614"/>
    <s v="Scripting pour la Virtualisation (Parcours Virtualisation)"/>
    <n v="5"/>
    <n v="4"/>
    <s v="HG"/>
    <m/>
    <m/>
    <m/>
    <s v="EPSI ARRAS"/>
    <x v="97"/>
    <x v="29"/>
    <m/>
    <x v="0"/>
  </r>
  <r>
    <x v="2"/>
    <s v="173104108/14"/>
    <s v="B3 M-RESEAUX 17/18 EPSI ARR"/>
    <m/>
    <m/>
    <x v="1"/>
    <s v="RESE631"/>
    <s v="Conception et optimisation d'une architecture réseaux (Mention Réseaux)"/>
    <n v="5"/>
    <n v="4"/>
    <s v="HG"/>
    <n v="20"/>
    <s v="NETWORX"/>
    <s v="NETWORX"/>
    <s v="EPSI ARRAS"/>
    <x v="98"/>
    <x v="25"/>
    <m/>
    <x v="0"/>
  </r>
  <r>
    <x v="2"/>
    <s v="173104108/15"/>
    <s v="B3 C-SECU 17/18 EPSI ARR"/>
    <m/>
    <m/>
    <x v="1"/>
    <s v="SYSE634"/>
    <s v="Sécurité des applications et services Web (Parcours Sécurité)"/>
    <n v="5"/>
    <n v="4"/>
    <s v="HG"/>
    <n v="20"/>
    <s v="Christian"/>
    <s v="DELIESSCHE"/>
    <s v="EPSI ARRAS"/>
    <x v="99"/>
    <x v="22"/>
    <m/>
    <x v="0"/>
  </r>
  <r>
    <x v="2"/>
    <s v="173104108/15"/>
    <s v="B3 C-SECU 17/18 EPSI ARR"/>
    <m/>
    <m/>
    <x v="1"/>
    <s v="SYSE635"/>
    <s v="Piratage Ethique (Parcours Sécurité)"/>
    <n v="5"/>
    <n v="4"/>
    <s v="HG"/>
    <n v="20"/>
    <s v="Christian"/>
    <s v="DELIESSCHE"/>
    <s v="EPSI ARRAS"/>
    <x v="100"/>
    <x v="22"/>
    <m/>
    <x v="0"/>
  </r>
  <r>
    <x v="2"/>
    <s v="173104108/17"/>
    <s v="B3 C-DATA 17/18 EPSI ARR"/>
    <m/>
    <m/>
    <x v="1"/>
    <s v="SYSE637"/>
    <s v="Prototypage d'un objet connecté (Parcours Données et Objets connectés)"/>
    <n v="5"/>
    <n v="4"/>
    <s v="HG"/>
    <n v="20"/>
    <s v="[RECR] IOT"/>
    <s v="[RECR] IOT"/>
    <s v="EPSI ARRAS"/>
    <x v="101"/>
    <x v="20"/>
    <m/>
    <x v="0"/>
  </r>
  <r>
    <x v="2"/>
    <s v="173104108/10"/>
    <s v="B3 17/18 EPSI ARR"/>
    <m/>
    <m/>
    <x v="1"/>
    <s v="TPRE632"/>
    <s v="Rapport d'activité "/>
    <n v="0"/>
    <n v="0"/>
    <s v="HG"/>
    <n v="0"/>
    <s v="Guillaume"/>
    <s v="LEFETZ"/>
    <s v="EPSI ARRAS"/>
    <x v="102"/>
    <x v="1"/>
    <m/>
    <x v="0"/>
  </r>
  <r>
    <x v="2"/>
    <s v="173104108/10"/>
    <s v="B3 17/18 EPSI ARR"/>
    <m/>
    <m/>
    <x v="1"/>
    <s v="TPRE633"/>
    <s v="Soutenance Rapport d'activité"/>
    <n v="3"/>
    <n v="4"/>
    <s v="HG"/>
    <n v="12"/>
    <s v="Guillaume"/>
    <s v="LEFETZ"/>
    <s v="EPSI ARRAS"/>
    <x v="103"/>
    <x v="1"/>
    <m/>
    <x v="0"/>
  </r>
  <r>
    <x v="2"/>
    <s v="173104108/10"/>
    <s v="B3 17/18 EPSI ARR"/>
    <m/>
    <m/>
    <x v="0"/>
    <s v="TPTE500"/>
    <s v="Workshop national 1"/>
    <n v="10"/>
    <n v="3"/>
    <s v="HG"/>
    <n v="30"/>
    <s v="Guillaume"/>
    <s v="LEFETZ"/>
    <s v="EPSI ARRAS"/>
    <x v="104"/>
    <x v="1"/>
    <m/>
    <x v="0"/>
  </r>
  <r>
    <x v="2"/>
    <s v="173104108/10"/>
    <s v="B3 17/18 EPSI ARR"/>
    <m/>
    <m/>
    <x v="0"/>
    <s v="TPTE511"/>
    <s v="Projet transversal Développement d'une application en langage Java"/>
    <n v="10"/>
    <n v="4"/>
    <s v="HG"/>
    <n v="40"/>
    <m/>
    <m/>
    <s v="EPSI ARRAS"/>
    <x v="105"/>
    <x v="29"/>
    <m/>
    <x v="0"/>
  </r>
  <r>
    <x v="2"/>
    <s v="173104108/10"/>
    <s v="B3 17/18 EPSI ARR"/>
    <m/>
    <m/>
    <x v="0"/>
    <s v="TPTE516"/>
    <s v="Projet transversal Administration &amp; Sécurité d'une Infrastructure"/>
    <n v="10"/>
    <n v="4"/>
    <s v="HG"/>
    <n v="40"/>
    <s v="Christian"/>
    <s v="DELIESSCHE"/>
    <s v="EPSI ARRAS"/>
    <x v="106"/>
    <x v="22"/>
    <m/>
    <x v="0"/>
  </r>
  <r>
    <x v="2"/>
    <s v="173104108/10"/>
    <s v="B3 17/18 EPSI ARR"/>
    <m/>
    <m/>
    <x v="1"/>
    <s v="TPTE600"/>
    <s v="Workshop national 2"/>
    <n v="10"/>
    <n v="3"/>
    <s v="HG"/>
    <n v="30"/>
    <s v="Guillaume"/>
    <s v="LEFETZ"/>
    <s v="EPSI ARRAS"/>
    <x v="107"/>
    <x v="1"/>
    <m/>
    <x v="0"/>
  </r>
  <r>
    <x v="2"/>
    <s v="173104108/14"/>
    <s v="B3 M-RESEAUX 17/18 EPSI ARR"/>
    <m/>
    <m/>
    <x v="1"/>
    <s v="TPTE615"/>
    <s v="Projet transversal Conception, développement et intégration d'une Solution d'Infrastructure (Kcréa)"/>
    <n v="10"/>
    <n v="4"/>
    <s v="HG"/>
    <n v="40"/>
    <s v="Annie"/>
    <s v="DAL-PRA"/>
    <s v="EPSI ARRAS"/>
    <x v="108"/>
    <x v="30"/>
    <m/>
    <x v="0"/>
  </r>
  <r>
    <x v="2"/>
    <s v="173104108/13"/>
    <s v="B3 M-DEV 17/18 EPSI ARR"/>
    <m/>
    <m/>
    <x v="1"/>
    <s v="TPTE620"/>
    <s v="Projet transversal Conception, développement et intégration d'une Solution Applicative - (Kcréa)"/>
    <n v="10"/>
    <n v="4"/>
    <s v="HG"/>
    <n v="40"/>
    <s v="Annie"/>
    <s v="DAL-PRA"/>
    <s v="EPSI ARRAS"/>
    <x v="109"/>
    <x v="30"/>
    <m/>
    <x v="0"/>
  </r>
  <r>
    <x v="2"/>
    <s v="173104108/10"/>
    <s v="B3 17/18 EPSI ARR"/>
    <m/>
    <m/>
    <x v="0"/>
    <s v="TPTE621"/>
    <s v="Projet transversal Développement &amp; Admnistration d'une BD sous Oracle"/>
    <n v="5"/>
    <n v="4"/>
    <s v="HG"/>
    <n v="20"/>
    <s v="Khalid"/>
    <s v="GABER"/>
    <s v="EPSI ARRAS"/>
    <x v="110"/>
    <x v="0"/>
    <m/>
    <x v="0"/>
  </r>
  <r>
    <x v="2"/>
    <s v="173104108/10"/>
    <s v="B3 17/18 EPSI ARR"/>
    <m/>
    <m/>
    <x v="0"/>
    <s v="TQGE625"/>
    <s v="R.O. : Programmation linéaire"/>
    <n v="10"/>
    <n v="2"/>
    <s v="HG"/>
    <n v="20"/>
    <s v="Abderrabi"/>
    <s v="MAATI"/>
    <s v="EPSI ARRAS"/>
    <x v="111"/>
    <x v="14"/>
    <m/>
    <x v="0"/>
  </r>
  <r>
    <x v="3"/>
    <s v="173104109/10"/>
    <s v="I4 17/18 EPSI ARR"/>
    <m/>
    <m/>
    <x v="0"/>
    <s v="atelier40"/>
    <s v="Atelier Apprendre à apprendre"/>
    <n v="3"/>
    <n v="2"/>
    <s v="HG"/>
    <n v="6"/>
    <s v="Marylène"/>
    <s v="FRENEA"/>
    <s v="EPSI ARRAS"/>
    <x v="112"/>
    <x v="2"/>
    <m/>
    <x v="0"/>
  </r>
  <r>
    <x v="3"/>
    <s v="173104109/10"/>
    <s v="I4 17/18 EPSI ARR"/>
    <m/>
    <m/>
    <x v="0"/>
    <s v="BDOE701"/>
    <s v="Modélisation Décisionnelle (introduction)"/>
    <n v="5"/>
    <n v="4"/>
    <s v="HG"/>
    <n v="20"/>
    <s v="Didier"/>
    <s v="NAKACHE"/>
    <s v="EPSI ARRAS"/>
    <x v="113"/>
    <x v="31"/>
    <m/>
    <x v="0"/>
  </r>
  <r>
    <x v="3"/>
    <s v="173104109/10"/>
    <s v="I4 17/18 EPSI ARR"/>
    <m/>
    <m/>
    <x v="1"/>
    <s v="BDOE802"/>
    <s v="Module NoSQL"/>
    <n v="5"/>
    <n v="4"/>
    <s v="HG"/>
    <n v="20"/>
    <m/>
    <m/>
    <s v="EPSI ARRAS"/>
    <x v="114"/>
    <x v="32"/>
    <m/>
    <x v="0"/>
  </r>
  <r>
    <x v="3"/>
    <s v="173104109/15"/>
    <s v="I4 C-DATA 17/18 EPSI ARR"/>
    <m/>
    <m/>
    <x v="1"/>
    <s v="BDOE813"/>
    <s v="Conception et planification BI (Parcours Data)"/>
    <n v="5"/>
    <n v="4"/>
    <s v="HG"/>
    <n v="20"/>
    <s v="CENISIS"/>
    <s v="CENISIS"/>
    <s v="EPSI ARRAS"/>
    <x v="115"/>
    <x v="33"/>
    <m/>
    <x v="0"/>
  </r>
  <r>
    <x v="3"/>
    <s v="173104109/15"/>
    <s v="I4 C-DATA 17/18 EPSI ARR"/>
    <m/>
    <m/>
    <x v="1"/>
    <s v="BDOE828"/>
    <s v="Datamining &amp; Fouille de données : concepts et techniques (Parcours Data)"/>
    <n v="5"/>
    <n v="4"/>
    <s v="HG"/>
    <n v="20"/>
    <s v="Didier"/>
    <s v="NAKACHE"/>
    <s v="EPSI ARRAS"/>
    <x v="116"/>
    <x v="31"/>
    <m/>
    <x v="0"/>
  </r>
  <r>
    <x v="3"/>
    <s v="173104109/10"/>
    <s v="I4 17/18 EPSI ARR"/>
    <m/>
    <m/>
    <x v="0"/>
    <s v="COME826"/>
    <s v="Communication d'Entreprise"/>
    <n v="10"/>
    <n v="2"/>
    <s v="HG"/>
    <n v="20"/>
    <s v="David"/>
    <s v="DOCO"/>
    <s v="EPSI ARRAS"/>
    <x v="117"/>
    <x v="34"/>
    <m/>
    <x v="0"/>
  </r>
  <r>
    <x v="3"/>
    <s v="173104109/10"/>
    <s v="I4 17/18 EPSI ARR"/>
    <m/>
    <m/>
    <x v="0"/>
    <s v="COME827"/>
    <s v="Développement professionnel &amp; NetWorking"/>
    <n v="10"/>
    <n v="2"/>
    <s v="HG"/>
    <n v="20"/>
    <s v="David"/>
    <s v="DOCO"/>
    <s v="EPSI ARRAS"/>
    <x v="118"/>
    <x v="34"/>
    <m/>
    <x v="0"/>
  </r>
  <r>
    <x v="3"/>
    <s v="173104109/10"/>
    <s v="I4 17/18 EPSI ARR"/>
    <m/>
    <m/>
    <x v="0"/>
    <s v="DEPE799"/>
    <s v="Développement professionnel : Portefeuille de compétences"/>
    <n v="1"/>
    <n v="4"/>
    <s v="HG"/>
    <n v="4"/>
    <s v="Marylène"/>
    <s v="FRENEA"/>
    <s v="EPSI ARRAS"/>
    <x v="119"/>
    <x v="2"/>
    <m/>
    <x v="0"/>
  </r>
  <r>
    <x v="3"/>
    <s v="173104109/10"/>
    <s v="I4 17/18 EPSI ARR"/>
    <m/>
    <m/>
    <x v="0"/>
    <s v="DEVE703"/>
    <s v="Apprentissage et Réseaux Neuronaux (Bases)"/>
    <n v="5"/>
    <n v="4"/>
    <s v="HG"/>
    <n v="20"/>
    <s v="Khalid"/>
    <s v="GABER"/>
    <s v="EPSI ARRAS"/>
    <x v="120"/>
    <x v="0"/>
    <m/>
    <x v="0"/>
  </r>
  <r>
    <x v="3"/>
    <s v="173104109/10"/>
    <s v="I4 17/18 EPSI ARR"/>
    <m/>
    <m/>
    <x v="0"/>
    <s v="DEVE705"/>
    <s v="Web Services"/>
    <n v="5"/>
    <n v="4"/>
    <s v="HG"/>
    <n v="20"/>
    <s v="Michael"/>
    <s v="CHINCHOLE"/>
    <s v="EPSI ARRAS"/>
    <x v="121"/>
    <x v="35"/>
    <m/>
    <x v="0"/>
  </r>
  <r>
    <x v="3"/>
    <s v="173104109/10"/>
    <s v="I4 17/18 EPSI ARR"/>
    <m/>
    <m/>
    <x v="0"/>
    <s v="DEVE710"/>
    <s v="Systèmes Embarqués"/>
    <n v="5"/>
    <n v="4"/>
    <s v="HG"/>
    <n v="20"/>
    <s v="NETWORX"/>
    <s v="NETWORX"/>
    <s v="EPSI ARRAS"/>
    <x v="122"/>
    <x v="25"/>
    <m/>
    <x v="0"/>
  </r>
  <r>
    <x v="3"/>
    <s v="173104109/10"/>
    <s v="I4 17/18 EPSI ARR"/>
    <m/>
    <m/>
    <x v="1"/>
    <s v="DEVE804"/>
    <s v="Résolution de problèmes complexes"/>
    <n v="5"/>
    <n v="4"/>
    <s v="HG"/>
    <n v="20"/>
    <s v="Khalid"/>
    <s v="GABER"/>
    <s v="EPSI ARRAS"/>
    <x v="123"/>
    <x v="0"/>
    <m/>
    <x v="0"/>
  </r>
  <r>
    <x v="3"/>
    <s v="173104109/10"/>
    <s v="I4 17/18 EPSI ARR"/>
    <m/>
    <m/>
    <x v="1"/>
    <s v="DEVE839"/>
    <s v="Programmation en temps réel"/>
    <n v="5"/>
    <n v="4"/>
    <s v="HG"/>
    <n v="20"/>
    <s v="Jaafar"/>
    <s v="GABER"/>
    <s v="EPSI ARRAS"/>
    <x v="124"/>
    <x v="21"/>
    <s v="x"/>
    <x v="0"/>
  </r>
  <r>
    <x v="3"/>
    <s v="173104109/10"/>
    <s v="I4 17/18 EPSI ARR"/>
    <m/>
    <m/>
    <x v="0"/>
    <s v="FINE720"/>
    <s v="Analyse financière"/>
    <n v="10"/>
    <n v="2"/>
    <s v="HG"/>
    <n v="20"/>
    <s v="Marylène"/>
    <s v="FRENEA"/>
    <s v="EPSI ARRAS"/>
    <x v="125"/>
    <x v="2"/>
    <m/>
    <x v="0"/>
  </r>
  <r>
    <x v="3"/>
    <s v="173104109/10"/>
    <s v="I4 17/18 EPSI ARR"/>
    <m/>
    <m/>
    <x v="1"/>
    <s v="FINE821"/>
    <s v="Audit et Diagnostic stratégique financier"/>
    <n v="10"/>
    <n v="2"/>
    <s v="HG"/>
    <n v="20"/>
    <s v="Marylène"/>
    <s v="FRENEA"/>
    <s v="EPSI ARRAS"/>
    <x v="126"/>
    <x v="2"/>
    <m/>
    <x v="0"/>
  </r>
  <r>
    <x v="3"/>
    <s v="173104109/10"/>
    <s v="I4 17/18 EPSI ARR"/>
    <m/>
    <m/>
    <x v="0"/>
    <s v="LNGE824"/>
    <s v="Role Play"/>
    <n v="10"/>
    <n v="2"/>
    <s v="HG"/>
    <n v="20"/>
    <s v="Debra"/>
    <s v="HARDSTAFF"/>
    <s v="EPSI ARRAS"/>
    <x v="127"/>
    <x v="27"/>
    <m/>
    <x v="0"/>
  </r>
  <r>
    <x v="3"/>
    <s v="173104109/10"/>
    <s v="I4 17/18 EPSI ARR"/>
    <m/>
    <m/>
    <x v="0"/>
    <s v="LNGE825"/>
    <s v="Préparation TOEIC"/>
    <n v="10"/>
    <n v="2"/>
    <s v="HG"/>
    <n v="20"/>
    <s v="Debra"/>
    <s v="HARDSTAFF"/>
    <s v="EPSI ARRAS"/>
    <x v="128"/>
    <x v="27"/>
    <m/>
    <x v="0"/>
  </r>
  <r>
    <x v="3"/>
    <s v="173104109/10"/>
    <s v="I4 17/18 EPSI ARR"/>
    <m/>
    <m/>
    <x v="1"/>
    <s v="PROE815"/>
    <s v="WorkShop Agile"/>
    <n v="5"/>
    <n v="4"/>
    <s v="HG"/>
    <n v="20"/>
    <s v="Sébastien"/>
    <s v="DECROIX"/>
    <s v="EPSI ARRAS"/>
    <x v="129"/>
    <x v="15"/>
    <m/>
    <x v="0"/>
  </r>
  <r>
    <x v="3"/>
    <s v="173104109/13"/>
    <s v="I4 C-SECU 17/18 EPSI ARR"/>
    <m/>
    <m/>
    <x v="1"/>
    <s v="RESE807"/>
    <s v="La sécurité des réseaux (Parcours Sécurité)"/>
    <n v="5"/>
    <n v="4"/>
    <s v="HG"/>
    <n v="20"/>
    <s v="Christian"/>
    <s v="DELIESSCHE"/>
    <s v="EPSI ARRAS"/>
    <x v="130"/>
    <x v="22"/>
    <m/>
    <x v="0"/>
  </r>
  <r>
    <x v="3"/>
    <s v="173104109/14"/>
    <s v="I4 C-RESEAUX 17/18 EPSI ARR"/>
    <m/>
    <m/>
    <x v="1"/>
    <s v="RESE808"/>
    <s v="Mobiles et VOIP (Parcours Réseaux)"/>
    <n v="5"/>
    <n v="4"/>
    <s v="HG"/>
    <n v="0"/>
    <s v="NETWORX"/>
    <s v="NETWORX"/>
    <s v="EPSI ARRAS"/>
    <x v="131"/>
    <x v="25"/>
    <m/>
    <x v="0"/>
  </r>
  <r>
    <x v="3"/>
    <s v="173104109/14"/>
    <s v="I4 C-RESEAUX 17/18 EPSI ARR"/>
    <m/>
    <m/>
    <x v="1"/>
    <s v="RESE809"/>
    <s v="Administration d'un système de messagerie (Parcours Réseaux)"/>
    <n v="5"/>
    <n v="4"/>
    <s v="HG"/>
    <n v="0"/>
    <s v="ROMBOUTS"/>
    <s v="Vincent"/>
    <s v="EPSI ARRAS"/>
    <x v="132"/>
    <x v="36"/>
    <m/>
    <x v="0"/>
  </r>
  <r>
    <x v="3"/>
    <s v="173104109/10"/>
    <s v="I4 17/18 EPSI ARR"/>
    <m/>
    <m/>
    <x v="1"/>
    <s v="RESE811"/>
    <s v="Mise en œuvre de la Virtualisation"/>
    <n v="5"/>
    <n v="4"/>
    <s v="HG"/>
    <n v="20"/>
    <s v="NETWORX"/>
    <s v="NETWORX"/>
    <s v="EPSI ARRAS"/>
    <x v="133"/>
    <x v="25"/>
    <m/>
    <x v="0"/>
  </r>
  <r>
    <x v="3"/>
    <s v="173104109/10"/>
    <s v="I4 17/18 EPSI ARR"/>
    <m/>
    <m/>
    <x v="1"/>
    <s v="RESE825"/>
    <s v="Développer une solution Cloud"/>
    <n v="5"/>
    <n v="4"/>
    <s v="HG"/>
    <n v="20"/>
    <s v="NETWORX"/>
    <s v="NETWORX"/>
    <s v="EPSI ARRAS"/>
    <x v="134"/>
    <x v="25"/>
    <m/>
    <x v="0"/>
  </r>
  <r>
    <x v="3"/>
    <s v="173104109/13"/>
    <s v="I4 C-SECU 17/18 EPSI ARR"/>
    <m/>
    <m/>
    <x v="1"/>
    <s v="RESE834"/>
    <s v="Cryptographie (Parcours Sécurité)"/>
    <n v="5"/>
    <n v="4"/>
    <s v="HG"/>
    <n v="20"/>
    <s v="Abderrabi"/>
    <s v="MAATI"/>
    <s v="EPSI ARRAS"/>
    <x v="135"/>
    <x v="14"/>
    <m/>
    <x v="0"/>
  </r>
  <r>
    <x v="3"/>
    <s v="173104109/10"/>
    <s v="I4 17/18 EPSI ARR"/>
    <m/>
    <m/>
    <x v="0"/>
    <s v="SYSE740"/>
    <s v="Outils de chiffrement"/>
    <n v="10"/>
    <n v="2"/>
    <s v="HG"/>
    <n v="20"/>
    <s v="Abderrabi"/>
    <s v="MAATI"/>
    <s v="EPSI ARRAS"/>
    <x v="136"/>
    <x v="14"/>
    <m/>
    <x v="0"/>
  </r>
  <r>
    <x v="3"/>
    <s v="173104109/10"/>
    <s v="I4 17/18 EPSI ARR"/>
    <m/>
    <m/>
    <x v="0"/>
    <s v="SYSE741"/>
    <s v="Systèmes de sauvegarde"/>
    <n v="5"/>
    <n v="4"/>
    <s v="HG"/>
    <n v="20"/>
    <s v="julien"/>
    <s v="DUBOIS"/>
    <s v="EPSI ARRAS"/>
    <x v="137"/>
    <x v="10"/>
    <m/>
    <x v="1"/>
  </r>
  <r>
    <x v="3"/>
    <s v="173104109/10"/>
    <s v="I4 17/18 EPSI ARR"/>
    <m/>
    <m/>
    <x v="1"/>
    <s v="TPRE832"/>
    <s v="Rapport d'activité"/>
    <n v="0"/>
    <n v="0"/>
    <s v="HG"/>
    <n v="0"/>
    <s v="Guillaume"/>
    <s v="LEFETZ"/>
    <s v="EPSI ARRAS"/>
    <x v="138"/>
    <x v="1"/>
    <m/>
    <x v="0"/>
  </r>
  <r>
    <x v="3"/>
    <s v="173104109/10"/>
    <s v="I4 17/18 EPSI ARR"/>
    <m/>
    <m/>
    <x v="1"/>
    <s v="TPRE833"/>
    <s v="Soutenance Rapport d'activité"/>
    <n v="3"/>
    <n v="4"/>
    <s v="HG"/>
    <n v="12"/>
    <s v="Guillaume"/>
    <s v="LEFETZ"/>
    <s v="EPSI ARRAS"/>
    <x v="139"/>
    <x v="1"/>
    <m/>
    <x v="0"/>
  </r>
  <r>
    <x v="3"/>
    <s v="173104109/10"/>
    <s v="I4 17/18 EPSI ARR"/>
    <m/>
    <m/>
    <x v="1"/>
    <s v="TPRE834"/>
    <s v="Suivi Alternance / Evaluation Entreprise"/>
    <n v="0"/>
    <n v="0"/>
    <s v="HG"/>
    <n v="0"/>
    <s v="Guillaume"/>
    <s v="LEFETZ"/>
    <s v="EPSI ARRAS"/>
    <x v="140"/>
    <x v="1"/>
    <m/>
    <x v="0"/>
  </r>
  <r>
    <x v="3"/>
    <s v="173104109/10"/>
    <s v="I4 17/18 EPSI ARR"/>
    <m/>
    <m/>
    <x v="0"/>
    <s v="TPTE700"/>
    <s v="Workshop 1"/>
    <n v="10"/>
    <n v="4"/>
    <s v="HG"/>
    <n v="40"/>
    <s v="Guillaume"/>
    <s v="LEFETZ"/>
    <s v="EPSI ARRAS"/>
    <x v="141"/>
    <x v="1"/>
    <m/>
    <x v="0"/>
  </r>
  <r>
    <x v="3"/>
    <s v="173104109/10"/>
    <s v="I4 17/18 EPSI ARR"/>
    <m/>
    <m/>
    <x v="1"/>
    <s v="TPTE800"/>
    <s v="Workshop 2"/>
    <n v="10"/>
    <n v="4"/>
    <s v="HG"/>
    <n v="40"/>
    <s v="Guillaume"/>
    <s v="LEFETZ"/>
    <s v="EPSI ARRAS"/>
    <x v="142"/>
    <x v="1"/>
    <m/>
    <x v="0"/>
  </r>
  <r>
    <x v="3"/>
    <s v="173104109/10"/>
    <s v="I4 17/18 EPSI ARR"/>
    <m/>
    <m/>
    <x v="0"/>
    <s v="TPTE817"/>
    <s v="Projet transversal NAO &amp; Intelligence artificielle (gestion de projet agile)"/>
    <n v="10"/>
    <n v="4"/>
    <s v="HG"/>
    <n v="40"/>
    <s v="Khalid"/>
    <s v="GABER"/>
    <s v="EPSI ARRAS"/>
    <x v="143"/>
    <x v="0"/>
    <m/>
    <x v="0"/>
  </r>
  <r>
    <x v="3"/>
    <s v="173104109/10"/>
    <s v="I4 17/18 EPSI ARR"/>
    <m/>
    <m/>
    <x v="0"/>
    <s v="TPTE819"/>
    <s v="Projet transversal Gestion de projet agile &amp; UE réseaux et système / Sécurité Infrastructure"/>
    <n v="20"/>
    <n v="4"/>
    <s v="HG"/>
    <n v="60"/>
    <s v="Christian"/>
    <s v="DELIESSCHE"/>
    <s v="EPSI ARRAS"/>
    <x v="144"/>
    <x v="22"/>
    <m/>
    <x v="0"/>
  </r>
  <r>
    <x v="3"/>
    <s v="173104109/10"/>
    <s v="I4 17/18 EPSI ARR"/>
    <m/>
    <m/>
    <x v="0"/>
    <s v="TPTE828"/>
    <s v="Projet UE Stratégie financière, Anglais et T.E.C."/>
    <n v="5"/>
    <n v="4"/>
    <s v="HG"/>
    <n v="20"/>
    <s v="Marylène"/>
    <s v="FRENEA"/>
    <s v="EPSI ARRAS"/>
    <x v="145"/>
    <x v="2"/>
    <m/>
    <x v="0"/>
  </r>
  <r>
    <x v="3"/>
    <s v="173104109/10"/>
    <s v="I4 17/18 EPSI ARR"/>
    <m/>
    <m/>
    <x v="0"/>
    <s v="TQGE822"/>
    <s v="Suites et séries numériques"/>
    <n v="10"/>
    <n v="2"/>
    <s v="HG"/>
    <n v="20"/>
    <s v="Abderrabi"/>
    <s v="MAATI"/>
    <s v="EPSI ARRAS"/>
    <x v="146"/>
    <x v="14"/>
    <m/>
    <x v="0"/>
  </r>
  <r>
    <x v="3"/>
    <s v="173104109/10"/>
    <s v="I4 17/18 EPSI ARR"/>
    <m/>
    <m/>
    <x v="0"/>
    <s v="TQGE823"/>
    <s v="Workshop R.O. &amp; Aide à la décision"/>
    <n v="10"/>
    <n v="2"/>
    <s v="HG"/>
    <n v="20"/>
    <s v="Abderrabi"/>
    <s v="MAATI"/>
    <s v="EPSI ARRAS"/>
    <x v="147"/>
    <x v="14"/>
    <m/>
    <x v="0"/>
  </r>
  <r>
    <x v="4"/>
    <s v="173104110/10"/>
    <s v="I5 17/18 EPSI ARR"/>
    <m/>
    <m/>
    <x v="0"/>
    <s v="atelier50"/>
    <s v="Conseils &amp; Explications Mémoire professionnel"/>
    <n v="3"/>
    <n v="2"/>
    <s v="HG"/>
    <n v="5.5"/>
    <s v="Guillaume"/>
    <s v="LEFETZ"/>
    <s v="EPSI ARRAS"/>
    <x v="148"/>
    <x v="1"/>
    <m/>
    <x v="0"/>
  </r>
  <r>
    <x v="4"/>
    <s v="173104110/18"/>
    <s v="I5 C-DATA 17/18 EPSI ARR"/>
    <m/>
    <m/>
    <x v="0"/>
    <s v="BDOE928"/>
    <s v="Management et déploiement de solutions Big Data (Spécialité Data)"/>
    <n v="5"/>
    <n v="4"/>
    <s v="HG"/>
    <n v="20"/>
    <s v="Didier"/>
    <s v="NAKACHE"/>
    <s v="EPSI ARRAS"/>
    <x v="149"/>
    <x v="31"/>
    <s v="x"/>
    <x v="0"/>
  </r>
  <r>
    <x v="4"/>
    <s v="173104110/10"/>
    <s v="I5 17/18 EPSI ARR"/>
    <m/>
    <m/>
    <x v="0"/>
    <s v="BDOE929"/>
    <s v="Qualité des données"/>
    <n v="5"/>
    <n v="4"/>
    <s v="HG"/>
    <n v="20"/>
    <s v="Didier"/>
    <s v="NAKACHE"/>
    <s v="EPSI ARRAS"/>
    <x v="150"/>
    <x v="31"/>
    <s v="x"/>
    <x v="0"/>
  </r>
  <r>
    <x v="4"/>
    <s v="173104110/18"/>
    <s v="I5 C-DATA 17/18 EPSI ARR"/>
    <m/>
    <m/>
    <x v="0"/>
    <s v="BDOE933"/>
    <s v="La sécurité des objets connectés (Spécialité Data)"/>
    <n v="5"/>
    <n v="4"/>
    <s v="HG"/>
    <n v="20"/>
    <s v="Julien"/>
    <s v="DUBOIS"/>
    <s v="EPSI ARRAS"/>
    <x v="151"/>
    <x v="10"/>
    <m/>
    <x v="0"/>
  </r>
  <r>
    <x v="4"/>
    <s v="173104110/13"/>
    <s v="I5 M-DEV 17/18 EPSI ARR"/>
    <m/>
    <m/>
    <x v="0"/>
    <s v="DEVE912"/>
    <s v="Conception d'une solution embarquée en temps réel (Mention Dév)"/>
    <n v="5"/>
    <n v="4"/>
    <s v="HG"/>
    <n v="20"/>
    <s v="Jaafar"/>
    <s v="GABER"/>
    <s v="EPSI ARRAS"/>
    <x v="152"/>
    <x v="21"/>
    <s v="x"/>
    <x v="0"/>
  </r>
  <r>
    <x v="4"/>
    <s v="173104110/13"/>
    <s v="I5 M-DEV 17/18 EPSI ARR"/>
    <m/>
    <m/>
    <x v="0"/>
    <s v="DEVE913"/>
    <s v="Architecture générale et logicielle d'un système embarqué (Mention Dév)"/>
    <n v="5"/>
    <n v="4"/>
    <s v="HG"/>
    <n v="20"/>
    <s v="Jaafar"/>
    <s v="GABER"/>
    <s v="EPSI ARRAS"/>
    <x v="153"/>
    <x v="21"/>
    <s v="x"/>
    <x v="0"/>
  </r>
  <r>
    <x v="4"/>
    <s v="173104110/13"/>
    <s v="I5 M-DEV 17/18 EPSI ARR"/>
    <m/>
    <m/>
    <x v="0"/>
    <s v="DEVE914"/>
    <s v="Gamification (Mention Dév)"/>
    <n v="5"/>
    <n v="4"/>
    <s v="HG"/>
    <n v="20"/>
    <s v="Sébastien"/>
    <s v="FLASQUE"/>
    <s v="EPSI ARRAS"/>
    <x v="154"/>
    <x v="18"/>
    <m/>
    <x v="0"/>
  </r>
  <r>
    <x v="4"/>
    <s v="173104110/13"/>
    <s v="I5 M-DEV 17/18 EPSI ARR"/>
    <m/>
    <m/>
    <x v="0"/>
    <s v="DEVE915"/>
    <s v="Modélisation et visualisation 3D (Mention Dév)"/>
    <n v="10"/>
    <n v="2"/>
    <s v="HG"/>
    <n v="20"/>
    <s v="Abderrabi"/>
    <s v="MAATI"/>
    <s v="EPSI ARRAS"/>
    <x v="155"/>
    <x v="14"/>
    <s v="x"/>
    <x v="0"/>
  </r>
  <r>
    <x v="4"/>
    <s v="173104110/19"/>
    <s v="I5 C-MOBILITE 17/18 EPSI ARR"/>
    <m/>
    <m/>
    <x v="0"/>
    <s v="DEVE931"/>
    <s v="Développement WebApplications &amp; Framework mobiles (Spécialité Mobilité)"/>
    <n v="5"/>
    <n v="4"/>
    <s v="HG"/>
    <n v="20"/>
    <s v="Thomas"/>
    <s v="FRITSCH"/>
    <s v="EPSI ARRAS"/>
    <x v="156"/>
    <x v="37"/>
    <s v="x"/>
    <x v="0"/>
  </r>
  <r>
    <x v="4"/>
    <s v="173104110/10"/>
    <s v="I5 17/18 EPSI ARR"/>
    <m/>
    <m/>
    <x v="0"/>
    <s v="ENVE907"/>
    <s v="Green IT &amp; RSE"/>
    <n v="5"/>
    <n v="4"/>
    <s v="HG"/>
    <n v="20"/>
    <s v="Oussama"/>
    <s v="GABER"/>
    <s v="EPSI ARRAS"/>
    <x v="157"/>
    <x v="38"/>
    <s v="x"/>
    <x v="0"/>
  </r>
  <r>
    <x v="4"/>
    <s v="173104110/10"/>
    <s v="I5 17/18 EPSI ARR"/>
    <m/>
    <m/>
    <x v="0"/>
    <s v="LNGE909"/>
    <s v="Enews"/>
    <n v="10"/>
    <n v="2"/>
    <s v="HG"/>
    <n v="20"/>
    <s v="Debra"/>
    <s v="HARDSTAFF"/>
    <s v="EPSI ARRAS"/>
    <x v="158"/>
    <x v="27"/>
    <s v="x"/>
    <x v="0"/>
  </r>
  <r>
    <x v="4"/>
    <s v="173104110/10"/>
    <s v="I5 17/18 EPSI ARR"/>
    <m/>
    <m/>
    <x v="0"/>
    <s v="MGTE906"/>
    <s v="Gestion des Compétences RH"/>
    <n v="5"/>
    <n v="4"/>
    <s v="HG"/>
    <n v="20"/>
    <s v="Olivier"/>
    <s v="VERMERSCH"/>
    <s v="EPSI ARRAS"/>
    <x v="159"/>
    <x v="39"/>
    <s v="x"/>
    <x v="0"/>
  </r>
  <r>
    <x v="4"/>
    <s v="173104110/10"/>
    <s v="I5 17/18 EPSI ARR"/>
    <m/>
    <m/>
    <x v="0"/>
    <s v="PROE901"/>
    <s v="Pilotage de Projet"/>
    <n v="5"/>
    <n v="4"/>
    <s v="HG"/>
    <n v="20"/>
    <s v="Oussama"/>
    <s v="GABER"/>
    <s v="EPSI ARRAS"/>
    <x v="160"/>
    <x v="38"/>
    <s v="x"/>
    <x v="0"/>
  </r>
  <r>
    <x v="4"/>
    <s v="173104110/10"/>
    <s v="I5 17/18 EPSI ARR"/>
    <m/>
    <m/>
    <x v="0"/>
    <s v="PROE905"/>
    <s v="Gestion des Contrats de services"/>
    <n v="5"/>
    <n v="4"/>
    <s v="HG"/>
    <n v="20"/>
    <s v="Patrick"/>
    <s v="DUBOIS"/>
    <s v="EPSI ARRAS"/>
    <x v="161"/>
    <x v="40"/>
    <s v="x"/>
    <x v="0"/>
  </r>
  <r>
    <x v="4"/>
    <s v="173104110/10"/>
    <s v="I5 17/18 EPSI ARR"/>
    <m/>
    <m/>
    <x v="0"/>
    <s v="PROE908"/>
    <s v="Lean Management"/>
    <n v="5"/>
    <n v="4"/>
    <s v="HG"/>
    <n v="20"/>
    <s v="Oussama"/>
    <s v="GABER"/>
    <s v="EPSI ARRAS"/>
    <x v="162"/>
    <x v="38"/>
    <s v="x"/>
    <x v="0"/>
  </r>
  <r>
    <x v="4"/>
    <s v="173104110/15"/>
    <s v="I5 M-ERP 17/18 EPSI ARR"/>
    <m/>
    <m/>
    <x v="0"/>
    <s v="PROE920"/>
    <s v="Pilotage de Projet ERP (Mention ERP)"/>
    <n v="5"/>
    <n v="4"/>
    <s v="HG"/>
    <n v="0"/>
    <s v="[RECR]ERP"/>
    <s v="[RECR]ERP"/>
    <s v="EPSI ARRAS"/>
    <x v="163"/>
    <x v="41"/>
    <s v="x"/>
    <x v="0"/>
  </r>
  <r>
    <x v="4"/>
    <s v="173104110/15"/>
    <s v="I5 M-ERP 17/18 EPSI ARR"/>
    <m/>
    <m/>
    <x v="0"/>
    <s v="PROE921"/>
    <s v="Management du risque (Mention ERP)"/>
    <n v="5"/>
    <n v="4"/>
    <s v="HG"/>
    <n v="0"/>
    <s v="[RECR]ERP"/>
    <s v="[RECR]ERP"/>
    <s v="EPSI ARRAS"/>
    <x v="164"/>
    <x v="41"/>
    <s v="x"/>
    <x v="0"/>
  </r>
  <r>
    <x v="4"/>
    <s v="173104110/14"/>
    <s v="I5 M-RESEAUX 17/18 EPSI ARR"/>
    <m/>
    <m/>
    <x v="0"/>
    <s v="RESE916"/>
    <s v="Technologie des réseaux intégrant voix, images et données (Mention Réseaux)"/>
    <n v="5"/>
    <n v="4"/>
    <s v="HG"/>
    <n v="20"/>
    <s v="Christian"/>
    <s v="DELIESSCHE"/>
    <s v="EPSI ARRAS"/>
    <x v="165"/>
    <x v="22"/>
    <s v="x"/>
    <x v="0"/>
  </r>
  <r>
    <x v="4"/>
    <s v="173104110/14"/>
    <s v="I5 M-RESEAUX 17/18 EPSI ARR"/>
    <m/>
    <m/>
    <x v="0"/>
    <s v="RESE917"/>
    <s v="Gestion et Optimisation des réseaux (Mention Réseaux)"/>
    <n v="5"/>
    <n v="4"/>
    <s v="HG"/>
    <n v="20"/>
    <s v="NETWORX"/>
    <s v="NETWORX"/>
    <s v="EPSI ARRAS"/>
    <x v="166"/>
    <x v="25"/>
    <s v="x"/>
    <x v="0"/>
  </r>
  <r>
    <x v="4"/>
    <s v="173104110/17"/>
    <s v="I5 C-CLOUD 17/18 EPSI ARR"/>
    <m/>
    <m/>
    <x v="0"/>
    <s v="RESE925"/>
    <s v="Management et déploiement de solutions Cloud (Spécialité Cloud)"/>
    <n v="5"/>
    <n v="4"/>
    <s v="HG"/>
    <n v="20"/>
    <s v="NETWORX"/>
    <s v="NETWORX"/>
    <s v="EPSI ARRAS"/>
    <x v="167"/>
    <x v="32"/>
    <m/>
    <x v="0"/>
  </r>
  <r>
    <x v="4"/>
    <s v="173104110/17"/>
    <s v="I5 C-CLOUD 17/18 EPSI ARR"/>
    <m/>
    <m/>
    <x v="0"/>
    <s v="RESE926"/>
    <s v="La Sécurité du Cloud (Spécialité Cloud)"/>
    <n v="5"/>
    <n v="4"/>
    <s v="HG"/>
    <n v="20"/>
    <s v="NETWORX"/>
    <s v="NETWORX"/>
    <s v="EPSI ARRAS"/>
    <x v="168"/>
    <x v="32"/>
    <m/>
    <x v="0"/>
  </r>
  <r>
    <x v="4"/>
    <s v="173104110/10"/>
    <s v="I5 17/18 EPSI ARR"/>
    <m/>
    <m/>
    <x v="0"/>
    <s v="SYSE902"/>
    <s v="Architecture Processus Métier"/>
    <n v="5"/>
    <n v="4"/>
    <s v="HG"/>
    <n v="20"/>
    <s v="Oussama"/>
    <s v="GABER"/>
    <s v="EPSI ARRAS"/>
    <x v="169"/>
    <x v="38"/>
    <s v="x"/>
    <x v="0"/>
  </r>
  <r>
    <x v="4"/>
    <s v="173104110/10"/>
    <s v="I5 17/18 EPSI ARR"/>
    <m/>
    <m/>
    <x v="0"/>
    <s v="SYSE903"/>
    <s v="Gouvernance et Performance d'un S.I."/>
    <n v="5"/>
    <n v="4"/>
    <s v="HG"/>
    <n v="20"/>
    <s v="Philippe"/>
    <s v="REGOST"/>
    <s v="EPSI ARRAS"/>
    <x v="170"/>
    <x v="42"/>
    <s v="x"/>
    <x v="0"/>
  </r>
  <r>
    <x v="4"/>
    <s v="173104110/10"/>
    <s v="I5 17/18 EPSI ARR"/>
    <m/>
    <m/>
    <x v="0"/>
    <s v="SYSE904"/>
    <s v="Sécurité de l'information et des échanges"/>
    <n v="5"/>
    <n v="4"/>
    <s v="HG"/>
    <n v="20"/>
    <s v="Anthony"/>
    <s v="SEIFERT"/>
    <s v="EPSI ARRAS"/>
    <x v="171"/>
    <x v="43"/>
    <s v="x"/>
    <x v="0"/>
  </r>
  <r>
    <x v="4"/>
    <s v="173104110/14"/>
    <s v="I5 M-RESEAUX 17/18 EPSI ARR"/>
    <m/>
    <m/>
    <x v="0"/>
    <s v="SYSE918"/>
    <s v="Ingénierie des systèmes (Mention Réseaux)"/>
    <n v="5"/>
    <n v="4"/>
    <s v="HG"/>
    <n v="20"/>
    <s v="NETWORX"/>
    <s v="NETWORX"/>
    <s v="EPSI ARRAS"/>
    <x v="172"/>
    <x v="25"/>
    <s v="x"/>
    <x v="0"/>
  </r>
  <r>
    <x v="4"/>
    <s v="173104110/14"/>
    <s v="I5 M-RESEAUX 17/18 EPSI ARR"/>
    <m/>
    <m/>
    <x v="0"/>
    <s v="SYSE919"/>
    <s v="Management de la Virtualisation (Mention Réseaux)"/>
    <n v="5"/>
    <n v="4"/>
    <s v="HG"/>
    <n v="20"/>
    <s v="NETWORX"/>
    <s v="NETWORX"/>
    <s v="EPSI ARRAS"/>
    <x v="173"/>
    <x v="25"/>
    <m/>
    <x v="0"/>
  </r>
  <r>
    <x v="4"/>
    <s v="173104110/16"/>
    <s v="I5 C-SECU 17/18 EPSI ARR"/>
    <m/>
    <m/>
    <x v="0"/>
    <s v="SYSE927"/>
    <s v="Cybersécurité : Mise en oeuvre et respect de la sécurité (Spécialité Sécurité)"/>
    <n v="5"/>
    <n v="4"/>
    <s v="HG"/>
    <n v="20"/>
    <s v="Christian"/>
    <s v="DELIESSCHE"/>
    <s v="EPSI ARRAS"/>
    <x v="174"/>
    <x v="22"/>
    <s v="x"/>
    <x v="0"/>
  </r>
  <r>
    <x v="4"/>
    <s v="173104110/16"/>
    <s v="I5 C-SECU 17/18 EPSI ARR"/>
    <m/>
    <m/>
    <x v="0"/>
    <s v="SYSE930"/>
    <s v="La Continuité de services (PCA / PRA) (Spécialité Sécurité)"/>
    <n v="5"/>
    <n v="4"/>
    <s v="HG"/>
    <n v="20"/>
    <s v="Christian"/>
    <s v="DELIESSCHE"/>
    <s v="EPSI ARRAS"/>
    <x v="175"/>
    <x v="22"/>
    <s v="x"/>
    <x v="0"/>
  </r>
  <r>
    <x v="4"/>
    <s v="173104110/19"/>
    <s v="I5 C-MOBILITE 17/18 EPSI ARR"/>
    <m/>
    <m/>
    <x v="0"/>
    <s v="SYSE932"/>
    <s v="La sécurité des systèmes nomades (Spécialité Mobilité)"/>
    <n v="5"/>
    <n v="4"/>
    <s v="HG"/>
    <n v="20"/>
    <s v="Christian"/>
    <s v="DELIESSCHE"/>
    <s v="EPSI ARRAS"/>
    <x v="176"/>
    <x v="22"/>
    <s v="x"/>
    <x v="0"/>
  </r>
  <r>
    <x v="4"/>
    <s v="173104110/15"/>
    <s v="I5 M-ERP 17/18 EPSI ARR"/>
    <m/>
    <m/>
    <x v="0"/>
    <s v="TECE922"/>
    <s v="Environnement Général SAP (Mention ERP)"/>
    <n v="5"/>
    <n v="4"/>
    <s v="HG"/>
    <n v="0"/>
    <s v="[RECR]ERP"/>
    <s v="[RECR]ERP"/>
    <s v="EPSI ARRAS"/>
    <x v="177"/>
    <x v="41"/>
    <s v="x"/>
    <x v="0"/>
  </r>
  <r>
    <x v="4"/>
    <s v="173104110/15"/>
    <s v="I5 M-ERP 17/18 EPSI ARR"/>
    <m/>
    <m/>
    <x v="0"/>
    <s v="TECE923"/>
    <s v="Prise en Main SAP - Flux et Processus (GBI - IDES) (Mention ERP)"/>
    <n v="5"/>
    <n v="4"/>
    <s v="HG"/>
    <n v="0"/>
    <s v="[RECR]ERP"/>
    <s v="[RECR]ERP"/>
    <s v="EPSI ARRAS"/>
    <x v="178"/>
    <x v="41"/>
    <s v="x"/>
    <x v="0"/>
  </r>
  <r>
    <x v="4"/>
    <s v="173104110/10"/>
    <s v="I5 17/18 EPSI ARR"/>
    <m/>
    <m/>
    <x v="1"/>
    <s v="TPRE038"/>
    <s v="Mémoire professionnel"/>
    <n v="0"/>
    <n v="0"/>
    <s v="HG"/>
    <n v="0"/>
    <s v="Guillaume"/>
    <s v="LEFETZ"/>
    <s v="EPSI ARRAS"/>
    <x v="179"/>
    <x v="1"/>
    <m/>
    <x v="0"/>
  </r>
  <r>
    <x v="4"/>
    <s v="173104110/10"/>
    <s v="I5 17/18 EPSI ARR"/>
    <m/>
    <m/>
    <x v="1"/>
    <s v="TPRE039"/>
    <s v="Soutenance mémoire"/>
    <n v="6"/>
    <n v="4"/>
    <s v="HG"/>
    <n v="20"/>
    <s v="Guillaume"/>
    <s v="LEFETZ"/>
    <s v="EPSI ARRAS"/>
    <x v="180"/>
    <x v="1"/>
    <m/>
    <x v="0"/>
  </r>
  <r>
    <x v="4"/>
    <s v="173104110/10"/>
    <s v="I5 17/18 EPSI ARR"/>
    <m/>
    <m/>
    <x v="0"/>
    <s v="TPTE010"/>
    <s v="Projet transversal Manager un système d'information"/>
    <n v="10"/>
    <n v="4"/>
    <s v="HG"/>
    <n v="40"/>
    <s v="Michel"/>
    <s v="SPELLA"/>
    <s v="EPSI ARRAS"/>
    <x v="181"/>
    <x v="44"/>
    <m/>
    <x v="0"/>
  </r>
  <r>
    <x v="4"/>
    <s v="173104110/13"/>
    <s v="I5 M-DEV 17/18 EPSI ARR"/>
    <m/>
    <m/>
    <x v="0"/>
    <s v="TPTE011"/>
    <s v="Projet transversal UE Réalité augmentée et Tps Réel (Mention Dév)"/>
    <n v="10"/>
    <n v="4"/>
    <s v="HG"/>
    <n v="40"/>
    <s v="Jaafar"/>
    <s v="GABER"/>
    <s v="EPSI ARRAS"/>
    <x v="182"/>
    <x v="21"/>
    <m/>
    <x v="0"/>
  </r>
  <r>
    <x v="4"/>
    <s v="173104110/15"/>
    <s v="I5 M-ERP 17/18 EPSI ARR"/>
    <m/>
    <m/>
    <x v="0"/>
    <s v="TPTE024"/>
    <s v="Projet transversal Projet ERP (Mention ERP)"/>
    <n v="10"/>
    <n v="4"/>
    <s v="HG"/>
    <n v="0"/>
    <s v="[RECR]ERP"/>
    <s v="[RECR]ERP"/>
    <s v="EPSI ARRAS"/>
    <x v="183"/>
    <x v="41"/>
    <s v="x"/>
    <x v="0"/>
  </r>
  <r>
    <x v="4"/>
    <s v="173104110/14"/>
    <s v="I5 M-RESEAUX 17/18 EPSI ARR"/>
    <m/>
    <m/>
    <x v="0"/>
    <s v="TPTE034"/>
    <s v="Projet transversal UE Réseaux et Systèmes (Mention Réseaux)"/>
    <n v="10"/>
    <n v="4"/>
    <s v="HG"/>
    <n v="40"/>
    <s v="NETWORX"/>
    <s v="NETWORX"/>
    <s v="EPSI ARRAS"/>
    <x v="184"/>
    <x v="25"/>
    <s v="x"/>
    <x v="0"/>
  </r>
  <r>
    <x v="4"/>
    <s v="173104110/10"/>
    <s v="I5 17/18 EPSI ARR"/>
    <m/>
    <m/>
    <x v="0"/>
    <s v="TPTE900"/>
    <s v="Workshop"/>
    <n v="10"/>
    <n v="4"/>
    <s v="HG"/>
    <n v="40"/>
    <s v="Guillaume"/>
    <s v="LEFETZ"/>
    <s v="EPSI ARRAS"/>
    <x v="185"/>
    <x v="1"/>
    <s v="x"/>
    <x v="0"/>
  </r>
  <r>
    <x v="5"/>
    <m/>
    <m/>
    <s v="Alternance"/>
    <m/>
    <x v="2"/>
    <s v="ACC_010"/>
    <s v="Préparation au mémoire et à la soutenance"/>
    <n v="5"/>
    <n v="7"/>
    <s v="HG"/>
    <n v="35"/>
    <s v="Guillaume"/>
    <s v="LEFETZ"/>
    <s v="EPSI ARRAS"/>
    <x v="186"/>
    <x v="1"/>
    <m/>
    <x v="0"/>
  </r>
  <r>
    <x v="5"/>
    <m/>
    <m/>
    <s v="Alternance"/>
    <m/>
    <x v="2"/>
    <s v="CGI_010"/>
    <s v="Cours Spécifique Métier"/>
    <n v="16"/>
    <n v="7"/>
    <s v="HG"/>
    <n v="112"/>
    <s v="CGI"/>
    <s v="CGI"/>
    <s v="EPSI ARRAS"/>
    <x v="187"/>
    <x v="45"/>
    <m/>
    <x v="0"/>
  </r>
  <r>
    <x v="5"/>
    <m/>
    <m/>
    <s v="Alternance"/>
    <m/>
    <x v="2"/>
    <s v="JVA_240"/>
    <s v="Programmation Java : Client lourd : Technologie SWING"/>
    <n v="3"/>
    <n v="7"/>
    <s v="HG"/>
    <n v="21"/>
    <m/>
    <m/>
    <s v="EPSI ARRAS"/>
    <x v="188"/>
    <x v="46"/>
    <m/>
    <x v="0"/>
  </r>
  <r>
    <x v="5"/>
    <m/>
    <m/>
    <s v="Alternance"/>
    <m/>
    <x v="2"/>
    <s v="JVA_250"/>
    <s v="Programmation Java : Etats imprimés"/>
    <n v="2"/>
    <n v="7"/>
    <s v="HG"/>
    <n v="14"/>
    <m/>
    <m/>
    <s v="EPSI ARRAS"/>
    <x v="189"/>
    <x v="46"/>
    <m/>
    <x v="0"/>
  </r>
  <r>
    <x v="5"/>
    <m/>
    <m/>
    <s v="Alternance"/>
    <m/>
    <x v="2"/>
    <s v="JVA_260"/>
    <s v="Programmation Java : Fin de projet / BackOffice"/>
    <n v="2"/>
    <n v="7"/>
    <s v="HG"/>
    <n v="14"/>
    <m/>
    <m/>
    <s v="EPSI ARRAS"/>
    <x v="190"/>
    <x v="46"/>
    <m/>
    <x v="0"/>
  </r>
  <r>
    <x v="5"/>
    <m/>
    <m/>
    <s v="Alternance"/>
    <m/>
    <x v="2"/>
    <s v="JVA_310"/>
    <s v="Programmation Web Java : Architecture Multi-Tiers"/>
    <n v="2"/>
    <n v="7"/>
    <s v="HG"/>
    <n v="14"/>
    <s v="Jaafar"/>
    <s v="GABER"/>
    <s v="EPSI ARRAS"/>
    <x v="191"/>
    <x v="21"/>
    <s v="x"/>
    <x v="0"/>
  </r>
  <r>
    <x v="5"/>
    <m/>
    <m/>
    <s v="Alternance"/>
    <m/>
    <x v="2"/>
    <s v="JVA_320"/>
    <s v="Programmation Web Java : Servlets"/>
    <n v="1"/>
    <n v="7"/>
    <s v="HG"/>
    <n v="7"/>
    <s v="Jaafar"/>
    <s v="GABER"/>
    <s v="EPSI ARRAS"/>
    <x v="192"/>
    <x v="21"/>
    <s v="x"/>
    <x v="0"/>
  </r>
  <r>
    <x v="5"/>
    <m/>
    <m/>
    <s v="Alternance"/>
    <m/>
    <x v="2"/>
    <s v="JVA_330"/>
    <s v="Programmation Web Java : interface client léger"/>
    <n v="2"/>
    <n v="7"/>
    <s v="HG"/>
    <n v="14"/>
    <s v="Jaafar"/>
    <s v="GABER"/>
    <s v="EPSI ARRAS"/>
    <x v="193"/>
    <x v="21"/>
    <s v="x"/>
    <x v="0"/>
  </r>
  <r>
    <x v="5"/>
    <m/>
    <m/>
    <s v="Alternance"/>
    <m/>
    <x v="2"/>
    <s v="JVA_340"/>
    <s v="Programmation Web Java : Finir le projet côte FrontOffice"/>
    <n v="3"/>
    <n v="7"/>
    <s v="HG"/>
    <n v="21"/>
    <s v="Jaafar"/>
    <s v="GABER"/>
    <s v="EPSI ARRAS"/>
    <x v="194"/>
    <x v="21"/>
    <s v="x"/>
    <x v="0"/>
  </r>
  <r>
    <x v="5"/>
    <m/>
    <m/>
    <s v="Alternance"/>
    <m/>
    <x v="2"/>
    <s v="JVA_350"/>
    <s v="Programmation Web Java : Déploiement sur site Distant"/>
    <n v="2"/>
    <n v="7"/>
    <s v="HG"/>
    <n v="14"/>
    <s v="Jaafar"/>
    <s v="GABER"/>
    <s v="EPSI ARRAS"/>
    <x v="195"/>
    <x v="21"/>
    <s v="x"/>
    <x v="0"/>
  </r>
  <r>
    <x v="5"/>
    <m/>
    <m/>
    <s v="Alternance"/>
    <m/>
    <x v="2"/>
    <s v="LAN_050"/>
    <s v="Comparer et choisir une solution informatique"/>
    <n v="3"/>
    <n v="7"/>
    <s v="HG"/>
    <n v="21"/>
    <m/>
    <m/>
    <s v="EPSI ARRAS"/>
    <x v="196"/>
    <x v="46"/>
    <m/>
    <x v="0"/>
  </r>
  <r>
    <x v="5"/>
    <m/>
    <m/>
    <s v="Alternance"/>
    <m/>
    <x v="2"/>
    <s v="LAN_060"/>
    <s v="Préparation et passage du TOEIC"/>
    <n v="3"/>
    <n v="7"/>
    <s v="HG"/>
    <n v="21"/>
    <m/>
    <m/>
    <s v="EPSI ARRAS"/>
    <x v="197"/>
    <x v="46"/>
    <m/>
    <x v="0"/>
  </r>
  <r>
    <x v="5"/>
    <m/>
    <m/>
    <s v="Alternance"/>
    <m/>
    <x v="2"/>
    <s v="MDD_042"/>
    <s v="Méthodologie du developpeur option 4"/>
    <n v="1"/>
    <n v="7"/>
    <s v="HG"/>
    <n v="7"/>
    <m/>
    <m/>
    <s v="EPSI ARRAS"/>
    <x v="198"/>
    <x v="46"/>
    <m/>
    <x v="0"/>
  </r>
  <r>
    <x v="5"/>
    <m/>
    <m/>
    <s v="Alternance"/>
    <m/>
    <x v="2"/>
    <s v="MDD_050"/>
    <s v="Méthodologie du developpeur option 5"/>
    <n v="1"/>
    <n v="7"/>
    <s v="HG"/>
    <n v="7"/>
    <s v="Jaafar"/>
    <s v="GABER"/>
    <s v="EPSI ARRAS"/>
    <x v="199"/>
    <x v="21"/>
    <s v="x"/>
    <x v="0"/>
  </r>
  <r>
    <x v="5"/>
    <m/>
    <m/>
    <s v="Alternance"/>
    <m/>
    <x v="2"/>
    <s v="MDT_070"/>
    <s v="Utiliser une veille technologique"/>
    <n v="1"/>
    <n v="7"/>
    <s v="HG"/>
    <n v="7"/>
    <m/>
    <m/>
    <s v="EPSI ARRAS"/>
    <x v="200"/>
    <x v="46"/>
    <m/>
    <x v="0"/>
  </r>
  <r>
    <x v="5"/>
    <m/>
    <m/>
    <s v="Alternance"/>
    <m/>
    <x v="2"/>
    <s v="MDW_210"/>
    <s v="Préparation certification SCRUM Master"/>
    <n v="2"/>
    <n v="7"/>
    <s v="HG"/>
    <n v="14"/>
    <m/>
    <m/>
    <s v="EPSI ARRAS"/>
    <x v="201"/>
    <x v="46"/>
    <m/>
    <x v="0"/>
  </r>
  <r>
    <x v="5"/>
    <m/>
    <m/>
    <s v="Alternance"/>
    <m/>
    <x v="2"/>
    <s v="MDW_220"/>
    <s v="Préparation certification SCRUM Product Owner"/>
    <n v="2"/>
    <n v="7"/>
    <s v="HG"/>
    <n v="14"/>
    <m/>
    <m/>
    <s v="EPSI ARRAS"/>
    <x v="202"/>
    <x v="46"/>
    <m/>
    <x v="0"/>
  </r>
  <r>
    <x v="5"/>
    <m/>
    <m/>
    <s v="Alternance"/>
    <m/>
    <x v="2"/>
    <s v="MESI"/>
    <s v="Mise en situation"/>
    <n v="7"/>
    <n v="7"/>
    <s v="HG"/>
    <n v="49"/>
    <m/>
    <m/>
    <s v="EPSI ARRAS"/>
    <x v="203"/>
    <x v="46"/>
    <m/>
    <x v="0"/>
  </r>
  <r>
    <x v="5"/>
    <m/>
    <m/>
    <s v="Alternance"/>
    <m/>
    <x v="2"/>
    <s v="PRM_020"/>
    <s v="Programmation Mobile : Android / IOS"/>
    <n v="5"/>
    <n v="7"/>
    <s v="HG"/>
    <n v="35"/>
    <m/>
    <m/>
    <s v="EPSI ARRAS"/>
    <x v="204"/>
    <x v="46"/>
    <m/>
    <x v="0"/>
  </r>
  <r>
    <x v="5"/>
    <m/>
    <m/>
    <s v="Alternance"/>
    <m/>
    <x v="2"/>
    <s v="ZEX_219"/>
    <s v="Entretien devant jury professionnel"/>
    <n v="1"/>
    <n v="7"/>
    <s v="HG"/>
    <n v="7"/>
    <m/>
    <m/>
    <s v="EPSI ARRAS"/>
    <x v="205"/>
    <x v="46"/>
    <m/>
    <x v="0"/>
  </r>
  <r>
    <x v="6"/>
    <m/>
    <m/>
    <s v="POEI"/>
    <m/>
    <x v="2"/>
    <s v="ANG_010"/>
    <s v="Dev Appli Web en XML"/>
    <n v="3"/>
    <n v="7"/>
    <s v="HG"/>
    <n v="21"/>
    <s v="Jean-Baptiste"/>
    <s v="VIGNERON"/>
    <s v="EPSI ARRAS"/>
    <x v="206"/>
    <x v="47"/>
    <m/>
    <x v="0"/>
  </r>
  <r>
    <x v="6"/>
    <m/>
    <m/>
    <s v="POEI"/>
    <m/>
    <x v="2"/>
    <s v="APC_011"/>
    <s v="Journée cohésion + soutenance"/>
    <n v="2"/>
    <n v="7"/>
    <s v="HG"/>
    <n v="14"/>
    <s v="Guillaume"/>
    <s v="LEFETZ"/>
    <s v="EPSI ARRAS"/>
    <x v="207"/>
    <x v="1"/>
    <m/>
    <x v="0"/>
  </r>
  <r>
    <x v="6"/>
    <m/>
    <m/>
    <s v="POEI"/>
    <m/>
    <x v="2"/>
    <s v="JVA_210"/>
    <s v="Programmation Java : Bases du langage"/>
    <n v="2"/>
    <n v="7"/>
    <s v="HG"/>
    <n v="14"/>
    <s v="Khalid"/>
    <s v="GABER"/>
    <s v="EPSI ARRAS"/>
    <x v="208"/>
    <x v="0"/>
    <m/>
    <x v="0"/>
  </r>
  <r>
    <x v="6"/>
    <m/>
    <m/>
    <s v="POEI"/>
    <m/>
    <x v="2"/>
    <s v="JVA_220"/>
    <s v="Programmation Java : Programmation Orientée Objets (POO)"/>
    <n v="3"/>
    <n v="7"/>
    <s v="HG"/>
    <n v="21"/>
    <s v="Khalid"/>
    <s v="GABER"/>
    <s v="EPSI ARRAS"/>
    <x v="209"/>
    <x v="0"/>
    <m/>
    <x v="0"/>
  </r>
  <r>
    <x v="6"/>
    <m/>
    <m/>
    <s v="POEI"/>
    <m/>
    <x v="2"/>
    <s v="JVA_230"/>
    <s v="Programmation Java : Accès aux données stockées"/>
    <n v="1"/>
    <n v="7"/>
    <s v="HG"/>
    <n v="7"/>
    <s v="Guillaume"/>
    <s v="LEFETZ"/>
    <s v="EPSI ARRAS"/>
    <x v="210"/>
    <x v="1"/>
    <m/>
    <x v="0"/>
  </r>
  <r>
    <x v="6"/>
    <m/>
    <m/>
    <s v="POEI"/>
    <m/>
    <x v="2"/>
    <s v="JVS_010"/>
    <s v="Programmation en JavaScript"/>
    <n v="3"/>
    <n v="7"/>
    <s v="HG"/>
    <n v="21"/>
    <s v="Jean-Baptiste"/>
    <s v="VIGNERON"/>
    <s v="EPSI ARRAS"/>
    <x v="211"/>
    <x v="47"/>
    <m/>
    <x v="0"/>
  </r>
  <r>
    <x v="6"/>
    <m/>
    <m/>
    <s v="POEI"/>
    <m/>
    <x v="2"/>
    <s v="JVS_020"/>
    <s v="JavaScript et XML"/>
    <n v="1"/>
    <n v="7"/>
    <s v="HG"/>
    <n v="7"/>
    <s v="Jean-Baptiste"/>
    <s v="VIGNERON"/>
    <s v="EPSI ARRAS"/>
    <x v="212"/>
    <x v="47"/>
    <m/>
    <x v="0"/>
  </r>
  <r>
    <x v="6"/>
    <m/>
    <m/>
    <s v="POEI"/>
    <m/>
    <x v="2"/>
    <s v="MAT_130"/>
    <s v="Logiques et calculs booléens"/>
    <n v="1"/>
    <n v="7"/>
    <s v="HG"/>
    <n v="7"/>
    <s v="Abderrabi"/>
    <s v="MAATI"/>
    <s v="EPSI ARRAS"/>
    <x v="213"/>
    <x v="14"/>
    <m/>
    <x v="0"/>
  </r>
  <r>
    <x v="6"/>
    <m/>
    <m/>
    <s v="POEI"/>
    <m/>
    <x v="2"/>
    <s v="MDD_060"/>
    <s v="Programmation Orientée Objets"/>
    <n v="1"/>
    <n v="7"/>
    <s v="HG"/>
    <n v="7"/>
    <s v="Khalid"/>
    <s v="GABER"/>
    <s v="EPSI ARRAS"/>
    <x v="214"/>
    <x v="0"/>
    <m/>
    <x v="0"/>
  </r>
  <r>
    <x v="6"/>
    <m/>
    <m/>
    <s v="POEI"/>
    <m/>
    <x v="2"/>
    <s v="MDD_110"/>
    <s v="Méthodologie du developpeur option 11"/>
    <n v="5"/>
    <n v="7"/>
    <s v="HG"/>
    <n v="35"/>
    <s v="Michel"/>
    <s v="SPELLA"/>
    <s v="EPSI ARRAS"/>
    <x v="215"/>
    <x v="44"/>
    <m/>
    <x v="0"/>
  </r>
  <r>
    <x v="6"/>
    <m/>
    <m/>
    <s v="POEI"/>
    <m/>
    <x v="2"/>
    <s v="MDW_120"/>
    <s v="Méthodologie du developpeur"/>
    <n v="5"/>
    <n v="7"/>
    <s v="HG"/>
    <n v="35"/>
    <s v="Jean-Jacques"/>
    <s v="HANOT"/>
    <s v="EPSI ARRAS"/>
    <x v="216"/>
    <x v="13"/>
    <m/>
    <x v="0"/>
  </r>
  <r>
    <x v="6"/>
    <m/>
    <m/>
    <s v="POEI"/>
    <m/>
    <x v="2"/>
    <s v="MSQ_010"/>
    <s v="Le SGBDR MySQL option Developpeur Niveau I"/>
    <n v="3"/>
    <n v="7"/>
    <s v="HG"/>
    <n v="21"/>
    <s v="Khalid"/>
    <s v="GABER"/>
    <s v="EPSI ARRAS"/>
    <x v="217"/>
    <x v="0"/>
    <m/>
    <x v="0"/>
  </r>
  <r>
    <x v="6"/>
    <m/>
    <m/>
    <s v="POEI"/>
    <m/>
    <x v="2"/>
    <s v="PHP_012"/>
    <s v="PHP5"/>
    <n v="5"/>
    <n v="7"/>
    <s v="HG"/>
    <n v="35"/>
    <s v="Guillaume"/>
    <s v="LEFETZ"/>
    <s v="EPSI ARRAS"/>
    <x v="218"/>
    <x v="1"/>
    <m/>
    <x v="0"/>
  </r>
  <r>
    <x v="6"/>
    <m/>
    <m/>
    <s v="POEI"/>
    <m/>
    <x v="2"/>
    <s v="PHP_030"/>
    <s v="Symfony 2"/>
    <n v="5"/>
    <n v="7"/>
    <s v="HG"/>
    <n v="35"/>
    <s v="Freddy"/>
    <s v="DEWALEYNE"/>
    <s v="EPSI ARRAS"/>
    <x v="219"/>
    <x v="48"/>
    <m/>
    <x v="0"/>
  </r>
  <r>
    <x v="6"/>
    <m/>
    <m/>
    <s v="POEI"/>
    <m/>
    <x v="2"/>
    <s v="SQL_010"/>
    <s v="Langage SQL niveau 1"/>
    <n v="1"/>
    <n v="7"/>
    <s v="HG"/>
    <n v="7"/>
    <s v="Freddy"/>
    <s v="DEWALEYNE"/>
    <s v="EPSI ARRAS"/>
    <x v="220"/>
    <x v="48"/>
    <m/>
    <x v="0"/>
  </r>
  <r>
    <x v="6"/>
    <m/>
    <m/>
    <s v="POEI"/>
    <m/>
    <x v="2"/>
    <s v="SQL_020"/>
    <s v="Langage SQL niveau 2"/>
    <n v="1"/>
    <n v="7"/>
    <s v="HG"/>
    <n v="7"/>
    <s v="Freddy"/>
    <s v="DEWALEYNE"/>
    <s v="EPSI ARRAS"/>
    <x v="221"/>
    <x v="48"/>
    <m/>
    <x v="0"/>
  </r>
  <r>
    <x v="6"/>
    <m/>
    <m/>
    <s v="POEI"/>
    <m/>
    <x v="2"/>
    <s v="SQL_031"/>
    <s v="Langage SQL niveau 3"/>
    <n v="2"/>
    <n v="7"/>
    <s v="HG"/>
    <n v="14"/>
    <s v="Freddy"/>
    <s v="DEWALEYNE"/>
    <s v="EPSI ARRAS"/>
    <x v="222"/>
    <x v="48"/>
    <m/>
    <x v="0"/>
  </r>
  <r>
    <x v="6"/>
    <m/>
    <m/>
    <s v="POEI"/>
    <m/>
    <x v="2"/>
    <s v="TWB_011"/>
    <s v="Techniques Web niveau 1"/>
    <n v="4"/>
    <n v="7"/>
    <s v="HG"/>
    <n v="28"/>
    <s v="Jean-Claude"/>
    <s v="LEPOUTRE"/>
    <s v="EPSI ARRAS"/>
    <x v="223"/>
    <x v="49"/>
    <m/>
    <x v="0"/>
  </r>
  <r>
    <x v="6"/>
    <m/>
    <m/>
    <s v="POEI"/>
    <m/>
    <x v="2"/>
    <s v="TWB_020"/>
    <s v="Responsive Web Design"/>
    <n v="2"/>
    <n v="7"/>
    <s v="HG"/>
    <n v="14"/>
    <s v="Jean-Claude"/>
    <s v="LEPOUTRE"/>
    <s v="EPSI ARRAS"/>
    <x v="224"/>
    <x v="49"/>
    <m/>
    <x v="0"/>
  </r>
  <r>
    <x v="0"/>
    <s v="173104106/14"/>
    <s v="B1 17/18 EPSI ARR BTS SIO"/>
    <m/>
    <m/>
    <x v="1"/>
    <s v="BTSE235"/>
    <s v="TE - Projet PPE 2"/>
    <n v="10"/>
    <n v="4"/>
    <s v="HG"/>
    <n v="18"/>
    <s v="Guillaume"/>
    <s v="LEFETZ"/>
    <s v="EPSI ARRAS"/>
    <x v="225"/>
    <x v="1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75">
  <r>
    <x v="0"/>
    <s v="2017-35"/>
    <x v="0"/>
    <x v="0"/>
    <d v="1899-12-30T08:15:00"/>
    <d v="1899-12-30T12:15:00"/>
    <s v="AM"/>
    <d v="1899-12-30T04:00:00"/>
    <m/>
    <m/>
    <x v="0"/>
    <x v="0"/>
    <m/>
    <x v="0"/>
    <m/>
  </r>
  <r>
    <x v="1"/>
    <s v="2017-35"/>
    <x v="0"/>
    <x v="0"/>
    <d v="1899-12-30T08:15:00"/>
    <d v="1899-12-30T12:15:00"/>
    <s v="AM"/>
    <d v="1899-12-30T04:00:00"/>
    <m/>
    <m/>
    <x v="0"/>
    <x v="0"/>
    <m/>
    <x v="0"/>
    <m/>
  </r>
  <r>
    <x v="2"/>
    <s v="2017-35"/>
    <x v="0"/>
    <x v="0"/>
    <d v="1899-12-30T08:15:00"/>
    <d v="1899-12-30T12:15:00"/>
    <s v="AM"/>
    <d v="1899-12-30T04:00:00"/>
    <m/>
    <m/>
    <x v="0"/>
    <x v="0"/>
    <m/>
    <x v="0"/>
    <m/>
  </r>
  <r>
    <x v="3"/>
    <s v="2017-35"/>
    <x v="0"/>
    <x v="0"/>
    <d v="1899-12-30T08:15:00"/>
    <d v="1899-12-30T12:15:00"/>
    <s v="AM"/>
    <d v="1899-12-30T04:00:00"/>
    <m/>
    <m/>
    <x v="0"/>
    <x v="0"/>
    <m/>
    <x v="0"/>
    <m/>
  </r>
  <r>
    <x v="4"/>
    <s v="2017-35"/>
    <x v="0"/>
    <x v="0"/>
    <d v="1899-12-30T08:15:00"/>
    <d v="1899-12-30T12:15:00"/>
    <s v="AM"/>
    <d v="1899-12-30T04:00:00"/>
    <m/>
    <m/>
    <x v="0"/>
    <x v="0"/>
    <m/>
    <x v="0"/>
    <m/>
  </r>
  <r>
    <x v="5"/>
    <s v="2017-35"/>
    <x v="0"/>
    <x v="0"/>
    <d v="1899-12-30T08:15:00"/>
    <d v="1899-12-30T12:15:00"/>
    <s v="AM"/>
    <d v="1899-12-30T04:00:00"/>
    <m/>
    <m/>
    <x v="0"/>
    <x v="0"/>
    <m/>
    <x v="0"/>
    <m/>
  </r>
  <r>
    <x v="6"/>
    <s v="2017-35"/>
    <x v="0"/>
    <x v="0"/>
    <d v="1899-12-30T08:15:00"/>
    <d v="1899-12-30T12:15:00"/>
    <s v="AM"/>
    <d v="1899-12-30T04:00:00"/>
    <m/>
    <m/>
    <x v="0"/>
    <x v="0"/>
    <m/>
    <x v="0"/>
    <m/>
  </r>
  <r>
    <x v="1"/>
    <s v="2017-35"/>
    <x v="0"/>
    <x v="0"/>
    <d v="1899-12-30T13:45:00"/>
    <d v="1899-12-30T17:45:00"/>
    <s v="PM"/>
    <d v="1899-12-30T04:00:00"/>
    <m/>
    <m/>
    <x v="0"/>
    <x v="0"/>
    <m/>
    <x v="0"/>
    <m/>
  </r>
  <r>
    <x v="0"/>
    <s v="2017-35"/>
    <x v="0"/>
    <x v="0"/>
    <d v="1899-12-30T13:45:00"/>
    <d v="1899-12-30T17:45:00"/>
    <s v="PM"/>
    <d v="1899-12-30T04:00:00"/>
    <m/>
    <m/>
    <x v="0"/>
    <x v="0"/>
    <m/>
    <x v="0"/>
    <m/>
  </r>
  <r>
    <x v="2"/>
    <s v="2017-35"/>
    <x v="0"/>
    <x v="0"/>
    <d v="1899-12-30T13:45:00"/>
    <d v="1899-12-30T17:45:00"/>
    <s v="PM"/>
    <d v="1899-12-30T04:00:00"/>
    <m/>
    <m/>
    <x v="0"/>
    <x v="0"/>
    <m/>
    <x v="0"/>
    <m/>
  </r>
  <r>
    <x v="3"/>
    <s v="2017-35"/>
    <x v="0"/>
    <x v="0"/>
    <d v="1899-12-30T13:45:00"/>
    <d v="1899-12-30T17:45:00"/>
    <s v="PM"/>
    <d v="1899-12-30T04:00:00"/>
    <m/>
    <m/>
    <x v="0"/>
    <x v="0"/>
    <m/>
    <x v="0"/>
    <m/>
  </r>
  <r>
    <x v="4"/>
    <s v="2017-35"/>
    <x v="0"/>
    <x v="0"/>
    <d v="1899-12-30T13:45:00"/>
    <d v="1899-12-30T17:45:00"/>
    <s v="PM"/>
    <d v="1899-12-30T04:00:00"/>
    <m/>
    <m/>
    <x v="0"/>
    <x v="0"/>
    <m/>
    <x v="0"/>
    <m/>
  </r>
  <r>
    <x v="5"/>
    <s v="2017-35"/>
    <x v="0"/>
    <x v="0"/>
    <d v="1899-12-30T13:45:00"/>
    <d v="1899-12-30T16:45:00"/>
    <s v="PM"/>
    <d v="1899-12-30T03:00:00"/>
    <m/>
    <m/>
    <x v="0"/>
    <x v="0"/>
    <m/>
    <x v="0"/>
    <m/>
  </r>
  <r>
    <x v="6"/>
    <s v="2017-35"/>
    <x v="0"/>
    <x v="0"/>
    <d v="1899-12-30T13:45:00"/>
    <d v="1899-12-30T16:45:00"/>
    <s v="PM"/>
    <d v="1899-12-30T03:00:00"/>
    <m/>
    <m/>
    <x v="0"/>
    <x v="0"/>
    <m/>
    <x v="0"/>
    <m/>
  </r>
  <r>
    <x v="0"/>
    <s v="2017-35"/>
    <x v="1"/>
    <x v="1"/>
    <d v="1899-12-30T08:15:00"/>
    <d v="1899-12-30T12:15:00"/>
    <s v="AM"/>
    <d v="1899-12-30T04:00:00"/>
    <m/>
    <m/>
    <x v="1"/>
    <x v="1"/>
    <m/>
    <x v="0"/>
    <m/>
  </r>
  <r>
    <x v="1"/>
    <s v="2017-35"/>
    <x v="1"/>
    <x v="1"/>
    <d v="1899-12-30T08:15:00"/>
    <d v="1899-12-30T12:15:00"/>
    <s v="AM"/>
    <d v="1899-12-30T04:00:00"/>
    <m/>
    <m/>
    <x v="1"/>
    <x v="1"/>
    <m/>
    <x v="0"/>
    <m/>
  </r>
  <r>
    <x v="2"/>
    <s v="2017-35"/>
    <x v="1"/>
    <x v="1"/>
    <d v="1899-12-30T08:15:00"/>
    <d v="1899-12-30T12:15:00"/>
    <s v="AM"/>
    <d v="1899-12-30T04:00:00"/>
    <m/>
    <m/>
    <x v="1"/>
    <x v="1"/>
    <m/>
    <x v="0"/>
    <m/>
  </r>
  <r>
    <x v="3"/>
    <s v="2017-35"/>
    <x v="1"/>
    <x v="1"/>
    <d v="1899-12-30T08:15:00"/>
    <d v="1899-12-30T12:15:00"/>
    <s v="AM"/>
    <d v="1899-12-30T04:00:00"/>
    <m/>
    <m/>
    <x v="1"/>
    <x v="1"/>
    <m/>
    <x v="0"/>
    <m/>
  </r>
  <r>
    <x v="4"/>
    <s v="2017-35"/>
    <x v="1"/>
    <x v="1"/>
    <d v="1899-12-30T08:15:00"/>
    <d v="1899-12-30T12:15:00"/>
    <s v="AM"/>
    <d v="1899-12-30T04:00:00"/>
    <m/>
    <m/>
    <x v="1"/>
    <x v="1"/>
    <m/>
    <x v="0"/>
    <m/>
  </r>
  <r>
    <x v="5"/>
    <s v="2017-35"/>
    <x v="1"/>
    <x v="1"/>
    <d v="1899-12-30T08:15:00"/>
    <d v="1899-12-30T12:15:00"/>
    <s v="AM"/>
    <d v="1899-12-30T04:00:00"/>
    <m/>
    <m/>
    <x v="1"/>
    <x v="1"/>
    <m/>
    <x v="0"/>
    <m/>
  </r>
  <r>
    <x v="6"/>
    <s v="2017-35"/>
    <x v="1"/>
    <x v="1"/>
    <d v="1899-12-30T08:15:00"/>
    <d v="1899-12-30T12:15:00"/>
    <s v="AM"/>
    <d v="1899-12-30T04:00:00"/>
    <m/>
    <m/>
    <x v="1"/>
    <x v="1"/>
    <m/>
    <x v="0"/>
    <m/>
  </r>
  <r>
    <x v="0"/>
    <s v="2017-35"/>
    <x v="1"/>
    <x v="1"/>
    <d v="1899-12-30T13:45:00"/>
    <d v="1899-12-30T17:45:00"/>
    <s v="PM"/>
    <d v="1899-12-30T04:00:00"/>
    <m/>
    <m/>
    <x v="1"/>
    <x v="1"/>
    <m/>
    <x v="0"/>
    <m/>
  </r>
  <r>
    <x v="1"/>
    <s v="2017-35"/>
    <x v="1"/>
    <x v="1"/>
    <d v="1899-12-30T13:45:00"/>
    <d v="1899-12-30T17:45:00"/>
    <s v="PM"/>
    <d v="1899-12-30T04:00:00"/>
    <m/>
    <m/>
    <x v="1"/>
    <x v="1"/>
    <m/>
    <x v="0"/>
    <m/>
  </r>
  <r>
    <x v="2"/>
    <s v="2017-35"/>
    <x v="1"/>
    <x v="1"/>
    <d v="1899-12-30T13:45:00"/>
    <d v="1899-12-30T17:45:00"/>
    <s v="PM"/>
    <d v="1899-12-30T04:00:00"/>
    <m/>
    <m/>
    <x v="1"/>
    <x v="1"/>
    <m/>
    <x v="0"/>
    <m/>
  </r>
  <r>
    <x v="3"/>
    <s v="2017-35"/>
    <x v="1"/>
    <x v="1"/>
    <d v="1899-12-30T13:45:00"/>
    <d v="1899-12-30T17:45:00"/>
    <s v="PM"/>
    <d v="1899-12-30T04:00:00"/>
    <m/>
    <m/>
    <x v="1"/>
    <x v="1"/>
    <m/>
    <x v="0"/>
    <m/>
  </r>
  <r>
    <x v="4"/>
    <s v="2017-35"/>
    <x v="1"/>
    <x v="1"/>
    <d v="1899-12-30T13:45:00"/>
    <d v="1899-12-30T17:45:00"/>
    <s v="PM"/>
    <d v="1899-12-30T04:00:00"/>
    <m/>
    <m/>
    <x v="1"/>
    <x v="1"/>
    <m/>
    <x v="0"/>
    <m/>
  </r>
  <r>
    <x v="5"/>
    <s v="2017-35"/>
    <x v="1"/>
    <x v="1"/>
    <d v="1899-12-30T13:45:00"/>
    <d v="1899-12-30T16:45:00"/>
    <s v="PM"/>
    <d v="1899-12-30T03:00:00"/>
    <m/>
    <m/>
    <x v="1"/>
    <x v="1"/>
    <m/>
    <x v="0"/>
    <m/>
  </r>
  <r>
    <x v="6"/>
    <s v="2017-35"/>
    <x v="1"/>
    <x v="1"/>
    <d v="1899-12-30T13:45:00"/>
    <d v="1899-12-30T16:45:00"/>
    <s v="PM"/>
    <d v="1899-12-30T03:00:00"/>
    <m/>
    <m/>
    <x v="1"/>
    <x v="1"/>
    <m/>
    <x v="0"/>
    <m/>
  </r>
  <r>
    <x v="0"/>
    <s v="2017-36"/>
    <x v="2"/>
    <x v="2"/>
    <d v="1899-12-30T08:15:00"/>
    <d v="1899-12-30T12:15:00"/>
    <s v="AM"/>
    <d v="1899-12-30T04:00:00"/>
    <m/>
    <m/>
    <x v="1"/>
    <x v="1"/>
    <m/>
    <x v="0"/>
    <m/>
  </r>
  <r>
    <x v="1"/>
    <s v="2017-36"/>
    <x v="2"/>
    <x v="2"/>
    <d v="1899-12-30T08:15:00"/>
    <d v="1899-12-30T12:15:00"/>
    <s v="AM"/>
    <d v="1899-12-30T04:00:00"/>
    <m/>
    <m/>
    <x v="1"/>
    <x v="1"/>
    <m/>
    <x v="0"/>
    <m/>
  </r>
  <r>
    <x v="2"/>
    <s v="2017-36"/>
    <x v="2"/>
    <x v="2"/>
    <d v="1899-12-30T08:15:00"/>
    <d v="1899-12-30T12:15:00"/>
    <s v="AM"/>
    <d v="1899-12-30T04:00:00"/>
    <m/>
    <m/>
    <x v="1"/>
    <x v="1"/>
    <m/>
    <x v="0"/>
    <m/>
  </r>
  <r>
    <x v="3"/>
    <s v="2017-36"/>
    <x v="2"/>
    <x v="2"/>
    <d v="1899-12-30T08:15:00"/>
    <d v="1899-12-30T12:15:00"/>
    <s v="AM"/>
    <d v="1899-12-30T04:00:00"/>
    <m/>
    <m/>
    <x v="1"/>
    <x v="1"/>
    <m/>
    <x v="0"/>
    <m/>
  </r>
  <r>
    <x v="4"/>
    <s v="2017-36"/>
    <x v="2"/>
    <x v="2"/>
    <d v="1899-12-30T08:15:00"/>
    <d v="1899-12-30T12:15:00"/>
    <s v="AM"/>
    <d v="1899-12-30T04:00:00"/>
    <m/>
    <m/>
    <x v="1"/>
    <x v="1"/>
    <m/>
    <x v="0"/>
    <m/>
  </r>
  <r>
    <x v="5"/>
    <s v="2017-36"/>
    <x v="2"/>
    <x v="2"/>
    <d v="1899-12-30T08:15:00"/>
    <d v="1899-12-30T12:15:00"/>
    <s v="AM"/>
    <d v="1899-12-30T04:00:00"/>
    <m/>
    <m/>
    <x v="1"/>
    <x v="1"/>
    <m/>
    <x v="0"/>
    <m/>
  </r>
  <r>
    <x v="6"/>
    <s v="2017-36"/>
    <x v="2"/>
    <x v="2"/>
    <d v="1899-12-30T08:15:00"/>
    <d v="1899-12-30T12:15:00"/>
    <s v="AM"/>
    <d v="1899-12-30T04:00:00"/>
    <m/>
    <m/>
    <x v="1"/>
    <x v="1"/>
    <m/>
    <x v="0"/>
    <m/>
  </r>
  <r>
    <x v="0"/>
    <s v="2017-36"/>
    <x v="2"/>
    <x v="2"/>
    <d v="1899-12-30T13:45:00"/>
    <d v="1899-12-30T17:45:00"/>
    <s v="PM"/>
    <d v="1899-12-30T04:00:00"/>
    <m/>
    <m/>
    <x v="1"/>
    <x v="1"/>
    <m/>
    <x v="0"/>
    <m/>
  </r>
  <r>
    <x v="1"/>
    <s v="2017-36"/>
    <x v="2"/>
    <x v="2"/>
    <d v="1899-12-30T13:45:00"/>
    <d v="1899-12-30T17:45:00"/>
    <s v="PM"/>
    <d v="1899-12-30T04:00:00"/>
    <m/>
    <m/>
    <x v="1"/>
    <x v="1"/>
    <m/>
    <x v="0"/>
    <m/>
  </r>
  <r>
    <x v="2"/>
    <s v="2017-36"/>
    <x v="2"/>
    <x v="2"/>
    <d v="1899-12-30T13:45:00"/>
    <d v="1899-12-30T17:45:00"/>
    <s v="PM"/>
    <d v="1899-12-30T04:00:00"/>
    <m/>
    <m/>
    <x v="1"/>
    <x v="1"/>
    <m/>
    <x v="0"/>
    <m/>
  </r>
  <r>
    <x v="3"/>
    <s v="2017-36"/>
    <x v="2"/>
    <x v="2"/>
    <d v="1899-12-30T13:45:00"/>
    <d v="1899-12-30T17:45:00"/>
    <s v="PM"/>
    <d v="1899-12-30T04:00:00"/>
    <m/>
    <m/>
    <x v="1"/>
    <x v="1"/>
    <m/>
    <x v="0"/>
    <m/>
  </r>
  <r>
    <x v="4"/>
    <s v="2017-36"/>
    <x v="2"/>
    <x v="2"/>
    <d v="1899-12-30T13:45:00"/>
    <d v="1899-12-30T17:45:00"/>
    <s v="PM"/>
    <d v="1899-12-30T04:00:00"/>
    <m/>
    <m/>
    <x v="1"/>
    <x v="1"/>
    <m/>
    <x v="0"/>
    <m/>
  </r>
  <r>
    <x v="5"/>
    <s v="2017-36"/>
    <x v="2"/>
    <x v="2"/>
    <d v="1899-12-30T13:45:00"/>
    <d v="1899-12-30T16:45:00"/>
    <s v="PM"/>
    <d v="1899-12-30T03:00:00"/>
    <m/>
    <m/>
    <x v="1"/>
    <x v="1"/>
    <m/>
    <x v="0"/>
    <m/>
  </r>
  <r>
    <x v="6"/>
    <s v="2017-36"/>
    <x v="2"/>
    <x v="2"/>
    <d v="1899-12-30T13:45:00"/>
    <d v="1899-12-30T16:45:00"/>
    <s v="PM"/>
    <d v="1899-12-30T03:00:00"/>
    <m/>
    <m/>
    <x v="1"/>
    <x v="1"/>
    <m/>
    <x v="0"/>
    <m/>
  </r>
  <r>
    <x v="0"/>
    <s v="2017-36"/>
    <x v="3"/>
    <x v="3"/>
    <d v="1899-12-30T08:15:00"/>
    <d v="1899-12-30T12:15:00"/>
    <s v="AM"/>
    <d v="1899-12-30T04:00:00"/>
    <m/>
    <m/>
    <x v="0"/>
    <x v="0"/>
    <m/>
    <x v="0"/>
    <m/>
  </r>
  <r>
    <x v="1"/>
    <s v="2017-36"/>
    <x v="3"/>
    <x v="3"/>
    <d v="1899-12-30T08:15:00"/>
    <d v="1899-12-30T12:15:00"/>
    <s v="AM"/>
    <d v="1899-12-30T04:00:00"/>
    <m/>
    <m/>
    <x v="0"/>
    <x v="0"/>
    <m/>
    <x v="0"/>
    <m/>
  </r>
  <r>
    <x v="3"/>
    <s v="2017-36"/>
    <x v="3"/>
    <x v="3"/>
    <d v="1899-12-30T08:15:00"/>
    <d v="1899-12-30T12:15:00"/>
    <s v="AM"/>
    <d v="1899-12-30T04:00:00"/>
    <m/>
    <m/>
    <x v="0"/>
    <x v="0"/>
    <m/>
    <x v="0"/>
    <m/>
  </r>
  <r>
    <x v="4"/>
    <s v="2017-36"/>
    <x v="3"/>
    <x v="3"/>
    <d v="1899-12-30T08:15:00"/>
    <d v="1899-12-30T12:15:00"/>
    <s v="AM"/>
    <d v="1899-12-30T04:00:00"/>
    <m/>
    <m/>
    <x v="0"/>
    <x v="0"/>
    <m/>
    <x v="0"/>
    <m/>
  </r>
  <r>
    <x v="5"/>
    <s v="2017-36"/>
    <x v="3"/>
    <x v="3"/>
    <d v="1899-12-30T08:15:00"/>
    <d v="1899-12-30T12:15:00"/>
    <s v="AM"/>
    <d v="1899-12-30T04:00:00"/>
    <m/>
    <m/>
    <x v="0"/>
    <x v="0"/>
    <m/>
    <x v="0"/>
    <m/>
  </r>
  <r>
    <x v="6"/>
    <s v="2017-36"/>
    <x v="3"/>
    <x v="3"/>
    <d v="1899-12-30T08:15:00"/>
    <d v="1899-12-30T12:15:00"/>
    <s v="AM"/>
    <d v="1899-12-30T04:00:00"/>
    <m/>
    <m/>
    <x v="0"/>
    <x v="0"/>
    <m/>
    <x v="0"/>
    <m/>
  </r>
  <r>
    <x v="2"/>
    <s v="2017-36"/>
    <x v="3"/>
    <x v="3"/>
    <d v="1899-12-30T08:15:00"/>
    <d v="1899-12-30T12:15:00"/>
    <s v="AM"/>
    <d v="1899-12-30T04:00:00"/>
    <m/>
    <m/>
    <x v="0"/>
    <x v="0"/>
    <m/>
    <x v="0"/>
    <m/>
  </r>
  <r>
    <x v="0"/>
    <s v="2017-36"/>
    <x v="3"/>
    <x v="3"/>
    <d v="1899-12-30T13:45:00"/>
    <d v="1899-12-30T17:45:00"/>
    <s v="PM"/>
    <d v="1899-12-30T04:00:00"/>
    <m/>
    <m/>
    <x v="0"/>
    <x v="0"/>
    <m/>
    <x v="0"/>
    <m/>
  </r>
  <r>
    <x v="1"/>
    <s v="2017-36"/>
    <x v="3"/>
    <x v="3"/>
    <d v="1899-12-30T13:45:00"/>
    <d v="1899-12-30T17:45:00"/>
    <s v="PM"/>
    <d v="1899-12-30T04:00:00"/>
    <m/>
    <m/>
    <x v="0"/>
    <x v="0"/>
    <m/>
    <x v="0"/>
    <m/>
  </r>
  <r>
    <x v="3"/>
    <s v="2017-36"/>
    <x v="3"/>
    <x v="3"/>
    <d v="1899-12-30T13:45:00"/>
    <d v="1899-12-30T17:45:00"/>
    <s v="PM"/>
    <d v="1899-12-30T04:00:00"/>
    <m/>
    <m/>
    <x v="0"/>
    <x v="0"/>
    <m/>
    <x v="0"/>
    <m/>
  </r>
  <r>
    <x v="4"/>
    <s v="2017-36"/>
    <x v="3"/>
    <x v="3"/>
    <d v="1899-12-30T13:45:00"/>
    <d v="1899-12-30T17:45:00"/>
    <s v="PM"/>
    <d v="1899-12-30T04:00:00"/>
    <m/>
    <m/>
    <x v="0"/>
    <x v="0"/>
    <m/>
    <x v="0"/>
    <m/>
  </r>
  <r>
    <x v="5"/>
    <s v="2017-36"/>
    <x v="3"/>
    <x v="3"/>
    <d v="1899-12-30T13:45:00"/>
    <d v="1899-12-30T16:45:00"/>
    <s v="PM"/>
    <d v="1899-12-30T03:00:00"/>
    <m/>
    <m/>
    <x v="0"/>
    <x v="0"/>
    <m/>
    <x v="0"/>
    <m/>
  </r>
  <r>
    <x v="6"/>
    <s v="2017-36"/>
    <x v="3"/>
    <x v="3"/>
    <d v="1899-12-30T13:45:00"/>
    <d v="1899-12-30T16:45:00"/>
    <s v="PM"/>
    <d v="1899-12-30T03:00:00"/>
    <m/>
    <m/>
    <x v="0"/>
    <x v="0"/>
    <m/>
    <x v="0"/>
    <m/>
  </r>
  <r>
    <x v="2"/>
    <s v="2017-36"/>
    <x v="3"/>
    <x v="3"/>
    <d v="1899-12-30T13:45:00"/>
    <d v="1899-12-30T17:45:00"/>
    <s v="PM"/>
    <d v="1899-12-30T04:00:00"/>
    <m/>
    <m/>
    <x v="0"/>
    <x v="0"/>
    <m/>
    <x v="0"/>
    <m/>
  </r>
  <r>
    <x v="1"/>
    <s v="2017-36"/>
    <x v="4"/>
    <x v="4"/>
    <d v="1899-12-30T08:15:00"/>
    <d v="1899-12-30T12:15:00"/>
    <s v="AM"/>
    <d v="1899-12-30T04:00:00"/>
    <m/>
    <m/>
    <x v="0"/>
    <x v="0"/>
    <m/>
    <x v="0"/>
    <m/>
  </r>
  <r>
    <x v="0"/>
    <s v="2017-36"/>
    <x v="4"/>
    <x v="4"/>
    <d v="1899-12-30T08:15:00"/>
    <d v="1899-12-30T12:15:00"/>
    <s v="AM"/>
    <d v="1899-12-30T04:00:00"/>
    <m/>
    <m/>
    <x v="0"/>
    <x v="0"/>
    <m/>
    <x v="0"/>
    <m/>
  </r>
  <r>
    <x v="3"/>
    <s v="2017-36"/>
    <x v="4"/>
    <x v="4"/>
    <d v="1899-12-30T08:15:00"/>
    <d v="1899-12-30T12:15:00"/>
    <s v="AM"/>
    <d v="1899-12-30T04:00:00"/>
    <m/>
    <m/>
    <x v="0"/>
    <x v="0"/>
    <m/>
    <x v="0"/>
    <m/>
  </r>
  <r>
    <x v="4"/>
    <s v="2017-36"/>
    <x v="4"/>
    <x v="4"/>
    <d v="1899-12-30T08:15:00"/>
    <d v="1899-12-30T12:15:00"/>
    <s v="AM"/>
    <d v="1899-12-30T04:00:00"/>
    <m/>
    <m/>
    <x v="0"/>
    <x v="0"/>
    <m/>
    <x v="0"/>
    <m/>
  </r>
  <r>
    <x v="5"/>
    <s v="2017-36"/>
    <x v="4"/>
    <x v="4"/>
    <d v="1899-12-30T08:15:00"/>
    <d v="1899-12-30T12:15:00"/>
    <s v="AM"/>
    <d v="1899-12-30T04:00:00"/>
    <m/>
    <m/>
    <x v="0"/>
    <x v="0"/>
    <m/>
    <x v="0"/>
    <m/>
  </r>
  <r>
    <x v="6"/>
    <s v="2017-36"/>
    <x v="4"/>
    <x v="4"/>
    <d v="1899-12-30T08:15:00"/>
    <d v="1899-12-30T12:15:00"/>
    <s v="AM"/>
    <d v="1899-12-30T04:00:00"/>
    <m/>
    <m/>
    <x v="0"/>
    <x v="0"/>
    <m/>
    <x v="0"/>
    <m/>
  </r>
  <r>
    <x v="2"/>
    <s v="2017-36"/>
    <x v="4"/>
    <x v="4"/>
    <d v="1899-12-30T08:15:00"/>
    <d v="1899-12-30T12:15:00"/>
    <s v="AM"/>
    <d v="1899-12-30T04:00:00"/>
    <m/>
    <m/>
    <x v="0"/>
    <x v="0"/>
    <m/>
    <x v="0"/>
    <m/>
  </r>
  <r>
    <x v="1"/>
    <s v="2017-36"/>
    <x v="4"/>
    <x v="4"/>
    <d v="1899-12-30T13:45:00"/>
    <d v="1899-12-30T17:45:00"/>
    <s v="PM"/>
    <d v="1899-12-30T04:00:00"/>
    <m/>
    <m/>
    <x v="0"/>
    <x v="0"/>
    <m/>
    <x v="0"/>
    <m/>
  </r>
  <r>
    <x v="0"/>
    <s v="2017-36"/>
    <x v="4"/>
    <x v="4"/>
    <d v="1899-12-30T13:45:00"/>
    <d v="1899-12-30T17:45:00"/>
    <s v="PM"/>
    <d v="1899-12-30T04:00:00"/>
    <m/>
    <m/>
    <x v="0"/>
    <x v="0"/>
    <m/>
    <x v="0"/>
    <m/>
  </r>
  <r>
    <x v="3"/>
    <s v="2017-36"/>
    <x v="4"/>
    <x v="4"/>
    <d v="1899-12-30T13:45:00"/>
    <d v="1899-12-30T17:45:00"/>
    <s v="PM"/>
    <d v="1899-12-30T04:00:00"/>
    <m/>
    <m/>
    <x v="0"/>
    <x v="0"/>
    <m/>
    <x v="0"/>
    <m/>
  </r>
  <r>
    <x v="4"/>
    <s v="2017-36"/>
    <x v="4"/>
    <x v="4"/>
    <d v="1899-12-30T13:45:00"/>
    <d v="1899-12-30T17:45:00"/>
    <s v="PM"/>
    <d v="1899-12-30T04:00:00"/>
    <m/>
    <m/>
    <x v="0"/>
    <x v="0"/>
    <m/>
    <x v="0"/>
    <m/>
  </r>
  <r>
    <x v="5"/>
    <s v="2017-36"/>
    <x v="4"/>
    <x v="4"/>
    <d v="1899-12-30T13:45:00"/>
    <d v="1899-12-30T16:45:00"/>
    <s v="PM"/>
    <d v="1899-12-30T03:00:00"/>
    <m/>
    <m/>
    <x v="0"/>
    <x v="0"/>
    <m/>
    <x v="0"/>
    <m/>
  </r>
  <r>
    <x v="6"/>
    <s v="2017-36"/>
    <x v="4"/>
    <x v="4"/>
    <d v="1899-12-30T13:45:00"/>
    <d v="1899-12-30T16:45:00"/>
    <s v="PM"/>
    <d v="1899-12-30T03:00:00"/>
    <m/>
    <m/>
    <x v="0"/>
    <x v="0"/>
    <m/>
    <x v="0"/>
    <m/>
  </r>
  <r>
    <x v="2"/>
    <s v="2017-36"/>
    <x v="4"/>
    <x v="4"/>
    <d v="1899-12-30T13:45:00"/>
    <d v="1899-12-30T17:45:00"/>
    <s v="PM"/>
    <d v="1899-12-30T04:00:00"/>
    <m/>
    <m/>
    <x v="0"/>
    <x v="0"/>
    <m/>
    <x v="0"/>
    <m/>
  </r>
  <r>
    <x v="1"/>
    <s v="2017-36"/>
    <x v="5"/>
    <x v="5"/>
    <d v="1899-12-30T08:15:00"/>
    <d v="1899-12-30T12:15:00"/>
    <s v="AM"/>
    <d v="1899-12-30T04:00:00"/>
    <m/>
    <m/>
    <x v="0"/>
    <x v="0"/>
    <m/>
    <x v="0"/>
    <m/>
  </r>
  <r>
    <x v="0"/>
    <s v="2017-36"/>
    <x v="5"/>
    <x v="5"/>
    <d v="1899-12-30T08:15:00"/>
    <d v="1899-12-30T12:15:00"/>
    <s v="AM"/>
    <d v="1899-12-30T04:00:00"/>
    <m/>
    <m/>
    <x v="0"/>
    <x v="0"/>
    <m/>
    <x v="0"/>
    <m/>
  </r>
  <r>
    <x v="3"/>
    <s v="2017-36"/>
    <x v="5"/>
    <x v="5"/>
    <d v="1899-12-30T08:15:00"/>
    <d v="1899-12-30T12:15:00"/>
    <s v="AM"/>
    <d v="1899-12-30T04:00:00"/>
    <m/>
    <m/>
    <x v="0"/>
    <x v="0"/>
    <m/>
    <x v="0"/>
    <m/>
  </r>
  <r>
    <x v="4"/>
    <s v="2017-36"/>
    <x v="5"/>
    <x v="5"/>
    <d v="1899-12-30T08:15:00"/>
    <d v="1899-12-30T12:15:00"/>
    <s v="AM"/>
    <d v="1899-12-30T04:00:00"/>
    <m/>
    <m/>
    <x v="0"/>
    <x v="0"/>
    <m/>
    <x v="0"/>
    <m/>
  </r>
  <r>
    <x v="5"/>
    <s v="2017-36"/>
    <x v="5"/>
    <x v="5"/>
    <d v="1899-12-30T08:15:00"/>
    <d v="1899-12-30T12:15:00"/>
    <s v="AM"/>
    <d v="1899-12-30T04:00:00"/>
    <m/>
    <m/>
    <x v="0"/>
    <x v="0"/>
    <m/>
    <x v="0"/>
    <m/>
  </r>
  <r>
    <x v="6"/>
    <s v="2017-36"/>
    <x v="5"/>
    <x v="5"/>
    <d v="1899-12-30T08:15:00"/>
    <d v="1899-12-30T12:15:00"/>
    <s v="AM"/>
    <d v="1899-12-30T04:00:00"/>
    <m/>
    <m/>
    <x v="0"/>
    <x v="0"/>
    <m/>
    <x v="0"/>
    <m/>
  </r>
  <r>
    <x v="2"/>
    <s v="2017-36"/>
    <x v="5"/>
    <x v="5"/>
    <d v="1899-12-30T08:15:00"/>
    <d v="1899-12-30T12:15:00"/>
    <s v="AM"/>
    <d v="1899-12-30T04:00:00"/>
    <m/>
    <m/>
    <x v="0"/>
    <x v="0"/>
    <m/>
    <x v="0"/>
    <m/>
  </r>
  <r>
    <x v="1"/>
    <s v="2017-36"/>
    <x v="5"/>
    <x v="5"/>
    <d v="1899-12-30T13:45:00"/>
    <d v="1899-12-30T17:45:00"/>
    <s v="PM"/>
    <d v="1899-12-30T04:00:00"/>
    <m/>
    <m/>
    <x v="0"/>
    <x v="0"/>
    <m/>
    <x v="0"/>
    <m/>
  </r>
  <r>
    <x v="0"/>
    <s v="2017-36"/>
    <x v="5"/>
    <x v="5"/>
    <d v="1899-12-30T13:45:00"/>
    <d v="1899-12-30T17:45:00"/>
    <s v="PM"/>
    <d v="1899-12-30T04:00:00"/>
    <m/>
    <m/>
    <x v="0"/>
    <x v="0"/>
    <m/>
    <x v="0"/>
    <m/>
  </r>
  <r>
    <x v="3"/>
    <s v="2017-36"/>
    <x v="5"/>
    <x v="5"/>
    <d v="1899-12-30T13:45:00"/>
    <d v="1899-12-30T17:45:00"/>
    <s v="PM"/>
    <d v="1899-12-30T04:00:00"/>
    <m/>
    <m/>
    <x v="0"/>
    <x v="0"/>
    <m/>
    <x v="0"/>
    <m/>
  </r>
  <r>
    <x v="4"/>
    <s v="2017-36"/>
    <x v="5"/>
    <x v="5"/>
    <d v="1899-12-30T13:45:00"/>
    <d v="1899-12-30T17:45:00"/>
    <s v="PM"/>
    <d v="1899-12-30T04:00:00"/>
    <m/>
    <m/>
    <x v="0"/>
    <x v="0"/>
    <m/>
    <x v="0"/>
    <m/>
  </r>
  <r>
    <x v="5"/>
    <s v="2017-36"/>
    <x v="5"/>
    <x v="5"/>
    <d v="1899-12-30T13:45:00"/>
    <d v="1899-12-30T16:45:00"/>
    <s v="PM"/>
    <d v="1899-12-30T03:00:00"/>
    <m/>
    <m/>
    <x v="0"/>
    <x v="0"/>
    <m/>
    <x v="0"/>
    <m/>
  </r>
  <r>
    <x v="6"/>
    <s v="2017-36"/>
    <x v="5"/>
    <x v="5"/>
    <d v="1899-12-30T13:45:00"/>
    <d v="1899-12-30T16:45:00"/>
    <s v="PM"/>
    <d v="1899-12-30T03:00:00"/>
    <m/>
    <m/>
    <x v="0"/>
    <x v="0"/>
    <m/>
    <x v="0"/>
    <m/>
  </r>
  <r>
    <x v="2"/>
    <s v="2017-36"/>
    <x v="5"/>
    <x v="5"/>
    <d v="1899-12-30T13:45:00"/>
    <d v="1899-12-30T17:45:00"/>
    <s v="PM"/>
    <d v="1899-12-30T04:00:00"/>
    <m/>
    <m/>
    <x v="0"/>
    <x v="0"/>
    <m/>
    <x v="0"/>
    <m/>
  </r>
  <r>
    <x v="1"/>
    <s v="2017-36"/>
    <x v="6"/>
    <x v="6"/>
    <d v="1899-12-30T08:15:00"/>
    <d v="1899-12-30T12:15:00"/>
    <s v="AM"/>
    <d v="1899-12-30T04:00:00"/>
    <m/>
    <m/>
    <x v="0"/>
    <x v="0"/>
    <m/>
    <x v="0"/>
    <m/>
  </r>
  <r>
    <x v="0"/>
    <s v="2017-36"/>
    <x v="6"/>
    <x v="6"/>
    <d v="1899-12-30T08:15:00"/>
    <d v="1899-12-30T12:15:00"/>
    <s v="AM"/>
    <d v="1899-12-30T04:00:00"/>
    <m/>
    <m/>
    <x v="0"/>
    <x v="0"/>
    <m/>
    <x v="0"/>
    <m/>
  </r>
  <r>
    <x v="3"/>
    <s v="2017-36"/>
    <x v="6"/>
    <x v="6"/>
    <d v="1899-12-30T08:15:00"/>
    <d v="1899-12-30T12:15:00"/>
    <s v="AM"/>
    <d v="1899-12-30T04:00:00"/>
    <m/>
    <m/>
    <x v="0"/>
    <x v="0"/>
    <m/>
    <x v="0"/>
    <m/>
  </r>
  <r>
    <x v="4"/>
    <s v="2017-36"/>
    <x v="6"/>
    <x v="6"/>
    <d v="1899-12-30T08:15:00"/>
    <d v="1899-12-30T12:15:00"/>
    <s v="AM"/>
    <d v="1899-12-30T04:00:00"/>
    <m/>
    <m/>
    <x v="0"/>
    <x v="0"/>
    <m/>
    <x v="0"/>
    <m/>
  </r>
  <r>
    <x v="5"/>
    <s v="2017-36"/>
    <x v="6"/>
    <x v="6"/>
    <d v="1899-12-30T08:15:00"/>
    <d v="1899-12-30T12:15:00"/>
    <s v="AM"/>
    <d v="1899-12-30T04:00:00"/>
    <m/>
    <m/>
    <x v="0"/>
    <x v="0"/>
    <m/>
    <x v="0"/>
    <m/>
  </r>
  <r>
    <x v="6"/>
    <s v="2017-36"/>
    <x v="6"/>
    <x v="6"/>
    <d v="1899-12-30T08:15:00"/>
    <d v="1899-12-30T12:15:00"/>
    <s v="AM"/>
    <d v="1899-12-30T04:00:00"/>
    <m/>
    <m/>
    <x v="0"/>
    <x v="0"/>
    <m/>
    <x v="0"/>
    <m/>
  </r>
  <r>
    <x v="2"/>
    <s v="2017-36"/>
    <x v="6"/>
    <x v="6"/>
    <d v="1899-12-30T08:15:00"/>
    <d v="1899-12-30T12:15:00"/>
    <s v="AM"/>
    <d v="1899-12-30T04:00:00"/>
    <m/>
    <m/>
    <x v="0"/>
    <x v="0"/>
    <m/>
    <x v="0"/>
    <m/>
  </r>
  <r>
    <x v="1"/>
    <s v="2017-36"/>
    <x v="6"/>
    <x v="6"/>
    <d v="1899-12-30T13:45:00"/>
    <d v="1899-12-30T17:45:00"/>
    <s v="PM"/>
    <d v="1899-12-30T04:00:00"/>
    <m/>
    <m/>
    <x v="0"/>
    <x v="0"/>
    <m/>
    <x v="0"/>
    <m/>
  </r>
  <r>
    <x v="0"/>
    <s v="2017-36"/>
    <x v="6"/>
    <x v="6"/>
    <d v="1899-12-30T13:45:00"/>
    <d v="1899-12-30T17:45:00"/>
    <s v="PM"/>
    <d v="1899-12-30T04:00:00"/>
    <m/>
    <m/>
    <x v="0"/>
    <x v="0"/>
    <m/>
    <x v="0"/>
    <m/>
  </r>
  <r>
    <x v="3"/>
    <s v="2017-36"/>
    <x v="6"/>
    <x v="6"/>
    <d v="1899-12-30T13:45:00"/>
    <d v="1899-12-30T17:45:00"/>
    <s v="PM"/>
    <d v="1899-12-30T04:00:00"/>
    <m/>
    <m/>
    <x v="0"/>
    <x v="0"/>
    <m/>
    <x v="0"/>
    <m/>
  </r>
  <r>
    <x v="4"/>
    <s v="2017-36"/>
    <x v="6"/>
    <x v="6"/>
    <d v="1899-12-30T13:45:00"/>
    <d v="1899-12-30T17:45:00"/>
    <s v="PM"/>
    <d v="1899-12-30T04:00:00"/>
    <m/>
    <m/>
    <x v="0"/>
    <x v="0"/>
    <m/>
    <x v="0"/>
    <m/>
  </r>
  <r>
    <x v="5"/>
    <s v="2017-36"/>
    <x v="6"/>
    <x v="6"/>
    <d v="1899-12-30T13:45:00"/>
    <d v="1899-12-30T16:45:00"/>
    <s v="PM"/>
    <d v="1899-12-30T03:00:00"/>
    <m/>
    <m/>
    <x v="0"/>
    <x v="0"/>
    <m/>
    <x v="0"/>
    <m/>
  </r>
  <r>
    <x v="6"/>
    <s v="2017-36"/>
    <x v="6"/>
    <x v="6"/>
    <d v="1899-12-30T13:45:00"/>
    <d v="1899-12-30T16:45:00"/>
    <s v="PM"/>
    <d v="1899-12-30T03:00:00"/>
    <m/>
    <m/>
    <x v="0"/>
    <x v="0"/>
    <m/>
    <x v="0"/>
    <m/>
  </r>
  <r>
    <x v="2"/>
    <s v="2017-36"/>
    <x v="6"/>
    <x v="6"/>
    <d v="1899-12-30T13:45:00"/>
    <d v="1899-12-30T17:45:00"/>
    <s v="PM"/>
    <d v="1899-12-30T04:00:00"/>
    <m/>
    <m/>
    <x v="0"/>
    <x v="0"/>
    <m/>
    <x v="0"/>
    <m/>
  </r>
  <r>
    <x v="1"/>
    <s v="2017-36"/>
    <x v="7"/>
    <x v="0"/>
    <d v="1899-12-30T08:15:00"/>
    <d v="1899-12-30T10:15:00"/>
    <s v="AM"/>
    <d v="1899-12-30T02:00:00"/>
    <m/>
    <m/>
    <x v="0"/>
    <x v="0"/>
    <m/>
    <x v="0"/>
    <m/>
  </r>
  <r>
    <x v="0"/>
    <s v="2017-36"/>
    <x v="7"/>
    <x v="0"/>
    <d v="1899-12-30T08:15:00"/>
    <d v="1899-12-30T12:15:00"/>
    <s v="AM"/>
    <d v="1899-12-30T04:00:00"/>
    <m/>
    <m/>
    <x v="0"/>
    <x v="0"/>
    <m/>
    <x v="0"/>
    <m/>
  </r>
  <r>
    <x v="3"/>
    <s v="2017-36"/>
    <x v="7"/>
    <x v="0"/>
    <d v="1899-12-30T08:15:00"/>
    <d v="1899-12-30T12:15:00"/>
    <s v="AM"/>
    <d v="1899-12-30T04:00:00"/>
    <m/>
    <m/>
    <x v="0"/>
    <x v="0"/>
    <m/>
    <x v="0"/>
    <m/>
  </r>
  <r>
    <x v="4"/>
    <s v="2017-36"/>
    <x v="7"/>
    <x v="0"/>
    <d v="1899-12-30T08:15:00"/>
    <d v="1899-12-30T12:15:00"/>
    <s v="AM"/>
    <d v="1899-12-30T04:00:00"/>
    <m/>
    <m/>
    <x v="0"/>
    <x v="0"/>
    <m/>
    <x v="0"/>
    <m/>
  </r>
  <r>
    <x v="5"/>
    <s v="2017-36"/>
    <x v="7"/>
    <x v="0"/>
    <d v="1899-12-30T08:15:00"/>
    <d v="1899-12-30T12:15:00"/>
    <s v="AM"/>
    <d v="1899-12-30T04:00:00"/>
    <m/>
    <m/>
    <x v="0"/>
    <x v="0"/>
    <m/>
    <x v="0"/>
    <m/>
  </r>
  <r>
    <x v="6"/>
    <s v="2017-36"/>
    <x v="7"/>
    <x v="0"/>
    <d v="1899-12-30T08:15:00"/>
    <d v="1899-12-30T12:15:00"/>
    <s v="AM"/>
    <d v="1899-12-30T04:00:00"/>
    <m/>
    <m/>
    <x v="0"/>
    <x v="0"/>
    <m/>
    <x v="0"/>
    <m/>
  </r>
  <r>
    <x v="2"/>
    <s v="2017-36"/>
    <x v="7"/>
    <x v="0"/>
    <d v="1899-12-30T08:15:00"/>
    <d v="1899-12-30T12:15:00"/>
    <s v="AM"/>
    <d v="1899-12-30T04:00:00"/>
    <m/>
    <m/>
    <x v="0"/>
    <x v="0"/>
    <m/>
    <x v="0"/>
    <m/>
  </r>
  <r>
    <x v="1"/>
    <s v="2017-36"/>
    <x v="7"/>
    <x v="0"/>
    <d v="1899-12-30T10:15:00"/>
    <d v="1899-12-30T12:15:00"/>
    <s v="AM"/>
    <d v="1899-12-30T02:00:00"/>
    <d v="1899-12-30T02:00:00"/>
    <m/>
    <x v="2"/>
    <x v="0"/>
    <m/>
    <x v="0"/>
    <m/>
  </r>
  <r>
    <x v="1"/>
    <s v="2017-36"/>
    <x v="7"/>
    <x v="0"/>
    <d v="1899-12-30T13:45:00"/>
    <d v="1899-12-30T17:45:00"/>
    <s v="PM"/>
    <d v="1899-12-30T04:00:00"/>
    <m/>
    <m/>
    <x v="0"/>
    <x v="0"/>
    <m/>
    <x v="0"/>
    <m/>
  </r>
  <r>
    <x v="0"/>
    <s v="2017-36"/>
    <x v="7"/>
    <x v="0"/>
    <d v="1899-12-30T13:45:00"/>
    <d v="1899-12-30T17:45:00"/>
    <s v="PM"/>
    <d v="1899-12-30T04:00:00"/>
    <m/>
    <m/>
    <x v="0"/>
    <x v="0"/>
    <m/>
    <x v="0"/>
    <m/>
  </r>
  <r>
    <x v="3"/>
    <s v="2017-36"/>
    <x v="7"/>
    <x v="0"/>
    <d v="1899-12-30T13:45:00"/>
    <d v="1899-12-30T17:45:00"/>
    <s v="PM"/>
    <d v="1899-12-30T04:00:00"/>
    <m/>
    <m/>
    <x v="0"/>
    <x v="0"/>
    <m/>
    <x v="0"/>
    <m/>
  </r>
  <r>
    <x v="4"/>
    <s v="2017-36"/>
    <x v="7"/>
    <x v="0"/>
    <d v="1899-12-30T13:45:00"/>
    <d v="1899-12-30T17:45:00"/>
    <s v="PM"/>
    <d v="1899-12-30T04:00:00"/>
    <m/>
    <m/>
    <x v="0"/>
    <x v="0"/>
    <m/>
    <x v="0"/>
    <m/>
  </r>
  <r>
    <x v="5"/>
    <s v="2017-36"/>
    <x v="7"/>
    <x v="0"/>
    <d v="1899-12-30T13:45:00"/>
    <d v="1899-12-30T16:45:00"/>
    <s v="PM"/>
    <d v="1899-12-30T03:00:00"/>
    <m/>
    <m/>
    <x v="0"/>
    <x v="0"/>
    <m/>
    <x v="0"/>
    <m/>
  </r>
  <r>
    <x v="6"/>
    <s v="2017-36"/>
    <x v="7"/>
    <x v="0"/>
    <d v="1899-12-30T13:45:00"/>
    <d v="1899-12-30T16:45:00"/>
    <s v="PM"/>
    <d v="1899-12-30T03:00:00"/>
    <m/>
    <m/>
    <x v="0"/>
    <x v="0"/>
    <m/>
    <x v="0"/>
    <m/>
  </r>
  <r>
    <x v="2"/>
    <s v="2017-36"/>
    <x v="7"/>
    <x v="0"/>
    <d v="1899-12-30T13:45:00"/>
    <d v="1899-12-30T17:45:00"/>
    <s v="PM"/>
    <d v="1899-12-30T04:00:00"/>
    <m/>
    <m/>
    <x v="0"/>
    <x v="0"/>
    <m/>
    <x v="0"/>
    <m/>
  </r>
  <r>
    <x v="0"/>
    <s v="2017-36"/>
    <x v="8"/>
    <x v="1"/>
    <d v="1899-12-30T08:15:00"/>
    <d v="1899-12-30T12:15:00"/>
    <s v="AM"/>
    <d v="1899-12-30T04:00:00"/>
    <m/>
    <m/>
    <x v="1"/>
    <x v="1"/>
    <m/>
    <x v="0"/>
    <m/>
  </r>
  <r>
    <x v="1"/>
    <s v="2017-36"/>
    <x v="8"/>
    <x v="1"/>
    <d v="1899-12-30T08:15:00"/>
    <d v="1899-12-30T12:15:00"/>
    <s v="AM"/>
    <d v="1899-12-30T04:00:00"/>
    <m/>
    <m/>
    <x v="1"/>
    <x v="1"/>
    <m/>
    <x v="0"/>
    <m/>
  </r>
  <r>
    <x v="2"/>
    <s v="2017-36"/>
    <x v="8"/>
    <x v="1"/>
    <d v="1899-12-30T08:15:00"/>
    <d v="1899-12-30T12:15:00"/>
    <s v="AM"/>
    <d v="1899-12-30T04:00:00"/>
    <m/>
    <m/>
    <x v="1"/>
    <x v="1"/>
    <m/>
    <x v="0"/>
    <m/>
  </r>
  <r>
    <x v="3"/>
    <s v="2017-36"/>
    <x v="8"/>
    <x v="1"/>
    <d v="1899-12-30T08:15:00"/>
    <d v="1899-12-30T12:15:00"/>
    <s v="AM"/>
    <d v="1899-12-30T04:00:00"/>
    <m/>
    <m/>
    <x v="1"/>
    <x v="1"/>
    <m/>
    <x v="0"/>
    <m/>
  </r>
  <r>
    <x v="4"/>
    <s v="2017-36"/>
    <x v="8"/>
    <x v="1"/>
    <d v="1899-12-30T08:15:00"/>
    <d v="1899-12-30T12:15:00"/>
    <s v="AM"/>
    <d v="1899-12-30T04:00:00"/>
    <m/>
    <m/>
    <x v="1"/>
    <x v="1"/>
    <m/>
    <x v="0"/>
    <m/>
  </r>
  <r>
    <x v="5"/>
    <s v="2017-36"/>
    <x v="8"/>
    <x v="1"/>
    <d v="1899-12-30T08:15:00"/>
    <d v="1899-12-30T12:15:00"/>
    <s v="AM"/>
    <d v="1899-12-30T04:00:00"/>
    <m/>
    <m/>
    <x v="1"/>
    <x v="1"/>
    <m/>
    <x v="0"/>
    <m/>
  </r>
  <r>
    <x v="6"/>
    <s v="2017-36"/>
    <x v="8"/>
    <x v="1"/>
    <d v="1899-12-30T08:15:00"/>
    <d v="1899-12-30T12:15:00"/>
    <s v="AM"/>
    <d v="1899-12-30T04:00:00"/>
    <m/>
    <m/>
    <x v="1"/>
    <x v="1"/>
    <m/>
    <x v="0"/>
    <m/>
  </r>
  <r>
    <x v="0"/>
    <s v="2017-36"/>
    <x v="8"/>
    <x v="1"/>
    <d v="1899-12-30T13:45:00"/>
    <d v="1899-12-30T17:45:00"/>
    <s v="PM"/>
    <d v="1899-12-30T04:00:00"/>
    <m/>
    <m/>
    <x v="1"/>
    <x v="1"/>
    <m/>
    <x v="0"/>
    <m/>
  </r>
  <r>
    <x v="1"/>
    <s v="2017-36"/>
    <x v="8"/>
    <x v="1"/>
    <d v="1899-12-30T13:45:00"/>
    <d v="1899-12-30T17:45:00"/>
    <s v="PM"/>
    <d v="1899-12-30T04:00:00"/>
    <m/>
    <m/>
    <x v="1"/>
    <x v="1"/>
    <m/>
    <x v="0"/>
    <m/>
  </r>
  <r>
    <x v="2"/>
    <s v="2017-36"/>
    <x v="8"/>
    <x v="1"/>
    <d v="1899-12-30T13:45:00"/>
    <d v="1899-12-30T17:45:00"/>
    <s v="PM"/>
    <d v="1899-12-30T04:00:00"/>
    <m/>
    <m/>
    <x v="1"/>
    <x v="1"/>
    <m/>
    <x v="0"/>
    <m/>
  </r>
  <r>
    <x v="3"/>
    <s v="2017-36"/>
    <x v="8"/>
    <x v="1"/>
    <d v="1899-12-30T13:45:00"/>
    <d v="1899-12-30T17:45:00"/>
    <s v="PM"/>
    <d v="1899-12-30T04:00:00"/>
    <m/>
    <m/>
    <x v="1"/>
    <x v="1"/>
    <m/>
    <x v="0"/>
    <m/>
  </r>
  <r>
    <x v="4"/>
    <s v="2017-36"/>
    <x v="8"/>
    <x v="1"/>
    <d v="1899-12-30T13:45:00"/>
    <d v="1899-12-30T17:45:00"/>
    <s v="PM"/>
    <d v="1899-12-30T04:00:00"/>
    <m/>
    <m/>
    <x v="1"/>
    <x v="1"/>
    <m/>
    <x v="0"/>
    <m/>
  </r>
  <r>
    <x v="5"/>
    <s v="2017-36"/>
    <x v="8"/>
    <x v="1"/>
    <d v="1899-12-30T13:45:00"/>
    <d v="1899-12-30T16:45:00"/>
    <s v="PM"/>
    <d v="1899-12-30T03:00:00"/>
    <m/>
    <m/>
    <x v="1"/>
    <x v="1"/>
    <m/>
    <x v="0"/>
    <m/>
  </r>
  <r>
    <x v="6"/>
    <s v="2017-36"/>
    <x v="8"/>
    <x v="1"/>
    <d v="1899-12-30T13:45:00"/>
    <d v="1899-12-30T16:45:00"/>
    <s v="PM"/>
    <d v="1899-12-30T03:00:00"/>
    <m/>
    <m/>
    <x v="1"/>
    <x v="1"/>
    <m/>
    <x v="0"/>
    <m/>
  </r>
  <r>
    <x v="0"/>
    <s v="2017-37"/>
    <x v="9"/>
    <x v="2"/>
    <d v="1899-12-30T08:15:00"/>
    <d v="1899-12-30T12:15:00"/>
    <s v="AM"/>
    <d v="1899-12-30T04:00:00"/>
    <m/>
    <m/>
    <x v="1"/>
    <x v="1"/>
    <m/>
    <x v="0"/>
    <m/>
  </r>
  <r>
    <x v="1"/>
    <s v="2017-37"/>
    <x v="9"/>
    <x v="2"/>
    <d v="1899-12-30T08:15:00"/>
    <d v="1899-12-30T12:15:00"/>
    <s v="AM"/>
    <d v="1899-12-30T04:00:00"/>
    <m/>
    <m/>
    <x v="1"/>
    <x v="1"/>
    <m/>
    <x v="0"/>
    <m/>
  </r>
  <r>
    <x v="2"/>
    <s v="2017-37"/>
    <x v="9"/>
    <x v="2"/>
    <d v="1899-12-30T08:15:00"/>
    <d v="1899-12-30T12:15:00"/>
    <s v="AM"/>
    <d v="1899-12-30T04:00:00"/>
    <m/>
    <m/>
    <x v="1"/>
    <x v="1"/>
    <m/>
    <x v="0"/>
    <m/>
  </r>
  <r>
    <x v="3"/>
    <s v="2017-37"/>
    <x v="9"/>
    <x v="2"/>
    <d v="1899-12-30T08:15:00"/>
    <d v="1899-12-30T12:15:00"/>
    <s v="AM"/>
    <d v="1899-12-30T04:00:00"/>
    <m/>
    <m/>
    <x v="1"/>
    <x v="1"/>
    <m/>
    <x v="0"/>
    <m/>
  </r>
  <r>
    <x v="4"/>
    <s v="2017-37"/>
    <x v="9"/>
    <x v="2"/>
    <d v="1899-12-30T08:15:00"/>
    <d v="1899-12-30T12:15:00"/>
    <s v="AM"/>
    <d v="1899-12-30T04:00:00"/>
    <m/>
    <m/>
    <x v="1"/>
    <x v="1"/>
    <m/>
    <x v="0"/>
    <m/>
  </r>
  <r>
    <x v="5"/>
    <s v="2017-37"/>
    <x v="9"/>
    <x v="2"/>
    <d v="1899-12-30T08:15:00"/>
    <d v="1899-12-30T12:15:00"/>
    <s v="AM"/>
    <d v="1899-12-30T04:00:00"/>
    <m/>
    <m/>
    <x v="1"/>
    <x v="1"/>
    <m/>
    <x v="0"/>
    <m/>
  </r>
  <r>
    <x v="6"/>
    <s v="2017-37"/>
    <x v="9"/>
    <x v="2"/>
    <d v="1899-12-30T08:15:00"/>
    <d v="1899-12-30T12:15:00"/>
    <s v="AM"/>
    <d v="1899-12-30T04:00:00"/>
    <m/>
    <m/>
    <x v="1"/>
    <x v="1"/>
    <m/>
    <x v="0"/>
    <m/>
  </r>
  <r>
    <x v="0"/>
    <s v="2017-37"/>
    <x v="9"/>
    <x v="2"/>
    <d v="1899-12-30T13:45:00"/>
    <d v="1899-12-30T17:45:00"/>
    <s v="PM"/>
    <d v="1899-12-30T04:00:00"/>
    <m/>
    <m/>
    <x v="1"/>
    <x v="1"/>
    <m/>
    <x v="0"/>
    <m/>
  </r>
  <r>
    <x v="1"/>
    <s v="2017-37"/>
    <x v="9"/>
    <x v="2"/>
    <d v="1899-12-30T13:45:00"/>
    <d v="1899-12-30T17:45:00"/>
    <s v="PM"/>
    <d v="1899-12-30T04:00:00"/>
    <m/>
    <m/>
    <x v="1"/>
    <x v="1"/>
    <m/>
    <x v="0"/>
    <m/>
  </r>
  <r>
    <x v="2"/>
    <s v="2017-37"/>
    <x v="9"/>
    <x v="2"/>
    <d v="1899-12-30T13:45:00"/>
    <d v="1899-12-30T17:45:00"/>
    <s v="PM"/>
    <d v="1899-12-30T04:00:00"/>
    <m/>
    <m/>
    <x v="1"/>
    <x v="1"/>
    <m/>
    <x v="0"/>
    <m/>
  </r>
  <r>
    <x v="3"/>
    <s v="2017-37"/>
    <x v="9"/>
    <x v="2"/>
    <d v="1899-12-30T13:45:00"/>
    <d v="1899-12-30T17:45:00"/>
    <s v="PM"/>
    <d v="1899-12-30T04:00:00"/>
    <m/>
    <m/>
    <x v="1"/>
    <x v="1"/>
    <m/>
    <x v="0"/>
    <m/>
  </r>
  <r>
    <x v="4"/>
    <s v="2017-37"/>
    <x v="9"/>
    <x v="2"/>
    <d v="1899-12-30T13:45:00"/>
    <d v="1899-12-30T17:45:00"/>
    <s v="PM"/>
    <d v="1899-12-30T04:00:00"/>
    <m/>
    <m/>
    <x v="1"/>
    <x v="1"/>
    <m/>
    <x v="0"/>
    <m/>
  </r>
  <r>
    <x v="5"/>
    <s v="2017-37"/>
    <x v="9"/>
    <x v="2"/>
    <d v="1899-12-30T13:45:00"/>
    <d v="1899-12-30T16:45:00"/>
    <s v="PM"/>
    <d v="1899-12-30T03:00:00"/>
    <m/>
    <m/>
    <x v="1"/>
    <x v="1"/>
    <m/>
    <x v="0"/>
    <m/>
  </r>
  <r>
    <x v="6"/>
    <s v="2017-37"/>
    <x v="9"/>
    <x v="2"/>
    <d v="1899-12-30T13:45:00"/>
    <d v="1899-12-30T16:45:00"/>
    <s v="PM"/>
    <d v="1899-12-30T03:00:00"/>
    <m/>
    <m/>
    <x v="1"/>
    <x v="1"/>
    <m/>
    <x v="0"/>
    <m/>
  </r>
  <r>
    <x v="1"/>
    <s v="2017-37"/>
    <x v="10"/>
    <x v="3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0"/>
    <x v="3"/>
    <d v="1899-12-30T08:15:00"/>
    <d v="1899-12-30T12:15:00"/>
    <s v="AM"/>
    <d v="1899-12-30T04:00:00"/>
    <m/>
    <m/>
    <x v="0"/>
    <x v="0"/>
    <m/>
    <x v="0"/>
    <m/>
  </r>
  <r>
    <x v="3"/>
    <s v="2017-37"/>
    <x v="10"/>
    <x v="3"/>
    <d v="1899-12-30T08:15:00"/>
    <d v="1899-12-30T12:15:00"/>
    <s v="AM"/>
    <d v="1899-12-30T04:00:00"/>
    <m/>
    <m/>
    <x v="0"/>
    <x v="0"/>
    <m/>
    <x v="0"/>
    <m/>
  </r>
  <r>
    <x v="4"/>
    <s v="2017-37"/>
    <x v="10"/>
    <x v="3"/>
    <d v="1899-12-30T08:15:00"/>
    <d v="1899-12-30T10:15:00"/>
    <s v="AM"/>
    <d v="1899-12-30T02:00:00"/>
    <m/>
    <m/>
    <x v="0"/>
    <x v="0"/>
    <m/>
    <x v="0"/>
    <m/>
  </r>
  <r>
    <x v="5"/>
    <s v="2017-37"/>
    <x v="10"/>
    <x v="3"/>
    <d v="1899-12-30T08:15:00"/>
    <d v="1899-12-30T12:15:00"/>
    <s v="AM"/>
    <d v="1899-12-30T04:00:00"/>
    <m/>
    <m/>
    <x v="0"/>
    <x v="0"/>
    <m/>
    <x v="0"/>
    <m/>
  </r>
  <r>
    <x v="6"/>
    <s v="2017-37"/>
    <x v="10"/>
    <x v="3"/>
    <d v="1899-12-30T08:15:00"/>
    <d v="1899-12-30T12:15:00"/>
    <s v="AM"/>
    <d v="1899-12-30T04:00:00"/>
    <m/>
    <m/>
    <x v="0"/>
    <x v="0"/>
    <m/>
    <x v="0"/>
    <m/>
  </r>
  <r>
    <x v="2"/>
    <s v="2017-37"/>
    <x v="10"/>
    <x v="3"/>
    <d v="1899-12-30T08:15:00"/>
    <d v="1899-12-30T12:15:00"/>
    <s v="AM"/>
    <d v="1899-12-30T04:00:00"/>
    <m/>
    <m/>
    <x v="0"/>
    <x v="0"/>
    <m/>
    <x v="0"/>
    <m/>
  </r>
  <r>
    <x v="4"/>
    <s v="2017-37"/>
    <x v="10"/>
    <x v="3"/>
    <d v="1899-12-30T10:15:00"/>
    <d v="1899-12-30T12:15:00"/>
    <s v="AM"/>
    <d v="1899-12-30T02:00:00"/>
    <d v="1899-12-30T02:00:00"/>
    <m/>
    <x v="2"/>
    <x v="0"/>
    <m/>
    <x v="0"/>
    <m/>
  </r>
  <r>
    <x v="1"/>
    <s v="2017-37"/>
    <x v="10"/>
    <x v="3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0"/>
    <x v="3"/>
    <d v="1899-12-30T13:45:00"/>
    <d v="1899-12-30T17:45:00"/>
    <s v="PM"/>
    <d v="1899-12-30T04:00:00"/>
    <m/>
    <m/>
    <x v="0"/>
    <x v="0"/>
    <m/>
    <x v="0"/>
    <m/>
  </r>
  <r>
    <x v="3"/>
    <s v="2017-37"/>
    <x v="10"/>
    <x v="3"/>
    <d v="1899-12-30T13:45:00"/>
    <d v="1899-12-30T17:45:00"/>
    <s v="PM"/>
    <d v="1899-12-30T04:00:00"/>
    <m/>
    <m/>
    <x v="0"/>
    <x v="0"/>
    <m/>
    <x v="0"/>
    <m/>
  </r>
  <r>
    <x v="4"/>
    <s v="2017-37"/>
    <x v="10"/>
    <x v="3"/>
    <d v="1899-12-30T13:45:00"/>
    <d v="1899-12-30T17:45:00"/>
    <s v="PM"/>
    <d v="1899-12-30T04:00:00"/>
    <m/>
    <m/>
    <x v="0"/>
    <x v="0"/>
    <m/>
    <x v="0"/>
    <m/>
  </r>
  <r>
    <x v="5"/>
    <s v="2017-37"/>
    <x v="10"/>
    <x v="3"/>
    <d v="1899-12-30T13:45:00"/>
    <d v="1899-12-30T16:45:00"/>
    <s v="PM"/>
    <d v="1899-12-30T03:00:00"/>
    <m/>
    <m/>
    <x v="0"/>
    <x v="0"/>
    <m/>
    <x v="0"/>
    <m/>
  </r>
  <r>
    <x v="6"/>
    <s v="2017-37"/>
    <x v="10"/>
    <x v="3"/>
    <d v="1899-12-30T13:45:00"/>
    <d v="1899-12-30T16:45:00"/>
    <s v="PM"/>
    <d v="1899-12-30T03:00:00"/>
    <m/>
    <m/>
    <x v="0"/>
    <x v="0"/>
    <m/>
    <x v="0"/>
    <m/>
  </r>
  <r>
    <x v="2"/>
    <s v="2017-37"/>
    <x v="10"/>
    <x v="3"/>
    <d v="1899-12-30T13:45:00"/>
    <d v="1899-12-30T17:45:00"/>
    <s v="PM"/>
    <d v="1899-12-30T04:00:00"/>
    <m/>
    <m/>
    <x v="0"/>
    <x v="0"/>
    <m/>
    <x v="0"/>
    <m/>
  </r>
  <r>
    <x v="1"/>
    <s v="2017-37"/>
    <x v="11"/>
    <x v="4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1"/>
    <x v="4"/>
    <d v="1899-12-30T08:15:00"/>
    <d v="1899-12-30T12:15:00"/>
    <s v="AM"/>
    <d v="1899-12-30T04:00:00"/>
    <m/>
    <m/>
    <x v="0"/>
    <x v="0"/>
    <m/>
    <x v="0"/>
    <m/>
  </r>
  <r>
    <x v="3"/>
    <s v="2017-37"/>
    <x v="11"/>
    <x v="4"/>
    <d v="1899-12-30T08:15:00"/>
    <d v="1899-12-30T12:15:00"/>
    <s v="AM"/>
    <d v="1899-12-30T04:00:00"/>
    <m/>
    <m/>
    <x v="0"/>
    <x v="0"/>
    <m/>
    <x v="0"/>
    <m/>
  </r>
  <r>
    <x v="4"/>
    <s v="2017-37"/>
    <x v="11"/>
    <x v="4"/>
    <d v="1899-12-30T08:15:00"/>
    <d v="1899-12-30T12:15:00"/>
    <s v="AM"/>
    <d v="1899-12-30T04:00:00"/>
    <d v="1899-12-30T04:00:00"/>
    <s v="M-DEV"/>
    <x v="4"/>
    <x v="3"/>
    <m/>
    <x v="0"/>
    <m/>
  </r>
  <r>
    <x v="5"/>
    <s v="2017-37"/>
    <x v="11"/>
    <x v="4"/>
    <d v="1899-12-30T08:15:00"/>
    <d v="1899-12-30T12:15:00"/>
    <s v="AM"/>
    <d v="1899-12-30T04:00:00"/>
    <m/>
    <m/>
    <x v="0"/>
    <x v="0"/>
    <m/>
    <x v="0"/>
    <m/>
  </r>
  <r>
    <x v="6"/>
    <s v="2017-37"/>
    <x v="11"/>
    <x v="4"/>
    <d v="1899-12-30T08:15:00"/>
    <d v="1899-12-30T12:15:00"/>
    <s v="AM"/>
    <d v="1899-12-30T04:00:00"/>
    <m/>
    <m/>
    <x v="0"/>
    <x v="0"/>
    <m/>
    <x v="0"/>
    <m/>
  </r>
  <r>
    <x v="2"/>
    <s v="2017-37"/>
    <x v="11"/>
    <x v="4"/>
    <d v="1899-12-30T08:15:00"/>
    <d v="1899-12-30T12:15:00"/>
    <s v="AM"/>
    <d v="1899-12-30T04:00:00"/>
    <m/>
    <m/>
    <x v="0"/>
    <x v="0"/>
    <m/>
    <x v="0"/>
    <m/>
  </r>
  <r>
    <x v="1"/>
    <s v="2017-37"/>
    <x v="11"/>
    <x v="4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1"/>
    <x v="4"/>
    <d v="1899-12-30T13:45:00"/>
    <d v="1899-12-30T17:45:00"/>
    <s v="PM"/>
    <d v="1899-12-30T04:00:00"/>
    <m/>
    <m/>
    <x v="0"/>
    <x v="0"/>
    <m/>
    <x v="0"/>
    <m/>
  </r>
  <r>
    <x v="3"/>
    <s v="2017-37"/>
    <x v="11"/>
    <x v="4"/>
    <d v="1899-12-30T13:45:00"/>
    <d v="1899-12-30T17:45:00"/>
    <s v="PM"/>
    <d v="1899-12-30T04:00:00"/>
    <m/>
    <m/>
    <x v="0"/>
    <x v="0"/>
    <m/>
    <x v="0"/>
    <m/>
  </r>
  <r>
    <x v="4"/>
    <s v="2017-37"/>
    <x v="11"/>
    <x v="4"/>
    <d v="1899-12-30T13:45:00"/>
    <d v="1899-12-30T17:45:00"/>
    <s v="PM"/>
    <d v="1899-12-30T04:00:00"/>
    <d v="1899-12-30T04:00:00"/>
    <m/>
    <x v="5"/>
    <x v="4"/>
    <m/>
    <x v="0"/>
    <m/>
  </r>
  <r>
    <x v="5"/>
    <s v="2017-37"/>
    <x v="11"/>
    <x v="4"/>
    <d v="1899-12-30T13:45:00"/>
    <d v="1899-12-30T16:45:00"/>
    <s v="PM"/>
    <d v="1899-12-30T03:00:00"/>
    <m/>
    <m/>
    <x v="0"/>
    <x v="0"/>
    <m/>
    <x v="0"/>
    <m/>
  </r>
  <r>
    <x v="6"/>
    <s v="2017-37"/>
    <x v="11"/>
    <x v="4"/>
    <d v="1899-12-30T13:45:00"/>
    <d v="1899-12-30T16:45:00"/>
    <s v="PM"/>
    <d v="1899-12-30T03:00:00"/>
    <m/>
    <m/>
    <x v="0"/>
    <x v="0"/>
    <m/>
    <x v="0"/>
    <m/>
  </r>
  <r>
    <x v="2"/>
    <s v="2017-37"/>
    <x v="11"/>
    <x v="4"/>
    <d v="1899-12-30T13:45:00"/>
    <d v="1899-12-30T17:45:00"/>
    <s v="PM"/>
    <d v="1899-12-30T04:00:00"/>
    <m/>
    <m/>
    <x v="0"/>
    <x v="0"/>
    <m/>
    <x v="0"/>
    <m/>
  </r>
  <r>
    <x v="1"/>
    <s v="2017-37"/>
    <x v="12"/>
    <x v="5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2"/>
    <x v="5"/>
    <d v="1899-12-30T08:15:00"/>
    <d v="1899-12-30T12:15:00"/>
    <s v="AM"/>
    <d v="1899-12-30T04:00:00"/>
    <m/>
    <m/>
    <x v="0"/>
    <x v="0"/>
    <m/>
    <x v="0"/>
    <m/>
  </r>
  <r>
    <x v="3"/>
    <s v="2017-37"/>
    <x v="12"/>
    <x v="5"/>
    <d v="1899-12-30T08:15:00"/>
    <d v="1899-12-30T12:15:00"/>
    <s v="AM"/>
    <d v="1899-12-30T04:00:00"/>
    <m/>
    <m/>
    <x v="0"/>
    <x v="0"/>
    <m/>
    <x v="0"/>
    <m/>
  </r>
  <r>
    <x v="5"/>
    <s v="2017-37"/>
    <x v="12"/>
    <x v="5"/>
    <d v="1899-12-30T08:15:00"/>
    <d v="1899-12-30T12:15:00"/>
    <s v="AM"/>
    <d v="1899-12-30T04:00:00"/>
    <m/>
    <m/>
    <x v="0"/>
    <x v="0"/>
    <m/>
    <x v="0"/>
    <m/>
  </r>
  <r>
    <x v="6"/>
    <s v="2017-37"/>
    <x v="12"/>
    <x v="5"/>
    <d v="1899-12-30T08:15:00"/>
    <d v="1899-12-30T12:15:00"/>
    <s v="AM"/>
    <d v="1899-12-30T04:00:00"/>
    <m/>
    <m/>
    <x v="0"/>
    <x v="0"/>
    <m/>
    <x v="0"/>
    <m/>
  </r>
  <r>
    <x v="2"/>
    <s v="2017-37"/>
    <x v="12"/>
    <x v="5"/>
    <d v="1899-12-30T08:15:00"/>
    <d v="1899-12-30T12:15:00"/>
    <s v="AM"/>
    <d v="1899-12-30T04:00:00"/>
    <m/>
    <m/>
    <x v="0"/>
    <x v="0"/>
    <m/>
    <x v="0"/>
    <m/>
  </r>
  <r>
    <x v="4"/>
    <s v="2017-37"/>
    <x v="12"/>
    <x v="5"/>
    <d v="1899-12-30T08:15:00"/>
    <d v="1899-12-30T12:15:00"/>
    <s v="AM"/>
    <d v="1899-12-30T04:00:00"/>
    <d v="1899-12-30T04:00:00"/>
    <s v="M-DEV"/>
    <x v="6"/>
    <x v="5"/>
    <m/>
    <x v="0"/>
    <m/>
  </r>
  <r>
    <x v="1"/>
    <s v="2017-37"/>
    <x v="12"/>
    <x v="5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2"/>
    <x v="5"/>
    <d v="1899-12-30T13:45:00"/>
    <d v="1899-12-30T17:45:00"/>
    <s v="PM"/>
    <d v="1899-12-30T04:00:00"/>
    <m/>
    <m/>
    <x v="0"/>
    <x v="0"/>
    <m/>
    <x v="0"/>
    <m/>
  </r>
  <r>
    <x v="3"/>
    <s v="2017-37"/>
    <x v="12"/>
    <x v="5"/>
    <d v="1899-12-30T13:45:00"/>
    <d v="1899-12-30T17:45:00"/>
    <s v="PM"/>
    <d v="1899-12-30T04:00:00"/>
    <m/>
    <m/>
    <x v="0"/>
    <x v="0"/>
    <m/>
    <x v="0"/>
    <m/>
  </r>
  <r>
    <x v="5"/>
    <s v="2017-37"/>
    <x v="12"/>
    <x v="5"/>
    <d v="1899-12-30T13:45:00"/>
    <d v="1899-12-30T16:45:00"/>
    <s v="PM"/>
    <d v="1899-12-30T03:00:00"/>
    <m/>
    <m/>
    <x v="0"/>
    <x v="0"/>
    <m/>
    <x v="0"/>
    <m/>
  </r>
  <r>
    <x v="6"/>
    <s v="2017-37"/>
    <x v="12"/>
    <x v="5"/>
    <d v="1899-12-30T13:45:00"/>
    <d v="1899-12-30T16:45:00"/>
    <s v="PM"/>
    <d v="1899-12-30T03:00:00"/>
    <m/>
    <m/>
    <x v="0"/>
    <x v="0"/>
    <m/>
    <x v="0"/>
    <m/>
  </r>
  <r>
    <x v="2"/>
    <s v="2017-37"/>
    <x v="12"/>
    <x v="5"/>
    <d v="1899-12-30T13:45:00"/>
    <d v="1899-12-30T17:45:00"/>
    <s v="PM"/>
    <d v="1899-12-30T04:00:00"/>
    <m/>
    <m/>
    <x v="0"/>
    <x v="0"/>
    <m/>
    <x v="0"/>
    <m/>
  </r>
  <r>
    <x v="4"/>
    <s v="2017-37"/>
    <x v="12"/>
    <x v="5"/>
    <d v="1899-12-30T13:45:00"/>
    <d v="1899-12-30T15:45:00"/>
    <s v="PM"/>
    <d v="1899-12-30T02:00:00"/>
    <m/>
    <m/>
    <x v="1"/>
    <x v="1"/>
    <m/>
    <x v="0"/>
    <m/>
  </r>
  <r>
    <x v="4"/>
    <s v="2017-37"/>
    <x v="12"/>
    <x v="5"/>
    <d v="1899-12-30T15:45:00"/>
    <d v="1899-12-30T17:45:00"/>
    <s v="PM"/>
    <d v="1899-12-30T02:00:00"/>
    <d v="1899-12-30T02:00:00"/>
    <m/>
    <x v="7"/>
    <x v="6"/>
    <m/>
    <x v="0"/>
    <m/>
  </r>
  <r>
    <x v="1"/>
    <s v="2017-37"/>
    <x v="13"/>
    <x v="6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3"/>
    <x v="6"/>
    <d v="1899-12-30T08:15:00"/>
    <d v="1899-12-30T12:15:00"/>
    <s v="AM"/>
    <d v="1899-12-30T04:00:00"/>
    <m/>
    <m/>
    <x v="0"/>
    <x v="0"/>
    <m/>
    <x v="0"/>
    <m/>
  </r>
  <r>
    <x v="3"/>
    <s v="2017-37"/>
    <x v="13"/>
    <x v="6"/>
    <d v="1899-12-30T08:15:00"/>
    <d v="1899-12-30T12:15:00"/>
    <s v="AM"/>
    <d v="1899-12-30T04:00:00"/>
    <m/>
    <m/>
    <x v="0"/>
    <x v="0"/>
    <m/>
    <x v="0"/>
    <m/>
  </r>
  <r>
    <x v="4"/>
    <s v="2017-37"/>
    <x v="13"/>
    <x v="6"/>
    <d v="1899-12-30T08:15:00"/>
    <d v="1899-12-30T12:15:00"/>
    <s v="AM"/>
    <d v="1899-12-30T04:00:00"/>
    <d v="1899-12-30T04:00:00"/>
    <s v="M-DEV"/>
    <x v="6"/>
    <x v="5"/>
    <m/>
    <x v="0"/>
    <m/>
  </r>
  <r>
    <x v="5"/>
    <s v="2017-37"/>
    <x v="13"/>
    <x v="6"/>
    <d v="1899-12-30T08:15:00"/>
    <d v="1899-12-30T12:15:00"/>
    <s v="AM"/>
    <d v="1899-12-30T04:00:00"/>
    <m/>
    <m/>
    <x v="0"/>
    <x v="0"/>
    <m/>
    <x v="0"/>
    <m/>
  </r>
  <r>
    <x v="6"/>
    <s v="2017-37"/>
    <x v="13"/>
    <x v="6"/>
    <d v="1899-12-30T08:15:00"/>
    <d v="1899-12-30T12:15:00"/>
    <s v="AM"/>
    <d v="1899-12-30T04:00:00"/>
    <m/>
    <m/>
    <x v="0"/>
    <x v="0"/>
    <m/>
    <x v="0"/>
    <m/>
  </r>
  <r>
    <x v="2"/>
    <s v="2017-37"/>
    <x v="13"/>
    <x v="6"/>
    <d v="1899-12-30T08:15:00"/>
    <d v="1899-12-30T12:15:00"/>
    <s v="AM"/>
    <d v="1899-12-30T04:00:00"/>
    <m/>
    <m/>
    <x v="0"/>
    <x v="0"/>
    <m/>
    <x v="0"/>
    <m/>
  </r>
  <r>
    <x v="1"/>
    <s v="2017-37"/>
    <x v="13"/>
    <x v="6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3"/>
    <x v="6"/>
    <d v="1899-12-30T13:45:00"/>
    <d v="1899-12-30T17:45:00"/>
    <s v="PM"/>
    <d v="1899-12-30T04:00:00"/>
    <m/>
    <m/>
    <x v="0"/>
    <x v="0"/>
    <m/>
    <x v="0"/>
    <m/>
  </r>
  <r>
    <x v="3"/>
    <s v="2017-37"/>
    <x v="13"/>
    <x v="6"/>
    <d v="1899-12-30T13:45:00"/>
    <d v="1899-12-30T17:45:00"/>
    <s v="PM"/>
    <d v="1899-12-30T04:00:00"/>
    <m/>
    <m/>
    <x v="0"/>
    <x v="0"/>
    <m/>
    <x v="0"/>
    <m/>
  </r>
  <r>
    <x v="4"/>
    <s v="2017-37"/>
    <x v="13"/>
    <x v="6"/>
    <d v="1899-12-30T13:45:00"/>
    <d v="1899-12-30T17:45:00"/>
    <s v="PM"/>
    <d v="1899-12-30T04:00:00"/>
    <m/>
    <m/>
    <x v="1"/>
    <x v="1"/>
    <m/>
    <x v="0"/>
    <m/>
  </r>
  <r>
    <x v="5"/>
    <s v="2017-37"/>
    <x v="13"/>
    <x v="6"/>
    <d v="1899-12-30T13:45:00"/>
    <d v="1899-12-30T16:45:00"/>
    <s v="PM"/>
    <d v="1899-12-30T03:00:00"/>
    <m/>
    <m/>
    <x v="0"/>
    <x v="0"/>
    <m/>
    <x v="0"/>
    <m/>
  </r>
  <r>
    <x v="6"/>
    <s v="2017-37"/>
    <x v="13"/>
    <x v="6"/>
    <d v="1899-12-30T13:45:00"/>
    <d v="1899-12-30T16:45:00"/>
    <s v="PM"/>
    <d v="1899-12-30T03:00:00"/>
    <m/>
    <m/>
    <x v="0"/>
    <x v="0"/>
    <m/>
    <x v="0"/>
    <m/>
  </r>
  <r>
    <x v="2"/>
    <s v="2017-37"/>
    <x v="13"/>
    <x v="6"/>
    <d v="1899-12-30T13:45:00"/>
    <d v="1899-12-30T17:45:00"/>
    <s v="PM"/>
    <d v="1899-12-30T04:00:00"/>
    <m/>
    <m/>
    <x v="0"/>
    <x v="0"/>
    <m/>
    <x v="0"/>
    <m/>
  </r>
  <r>
    <x v="1"/>
    <s v="2017-37"/>
    <x v="14"/>
    <x v="0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4"/>
    <x v="0"/>
    <d v="1899-12-30T08:15:00"/>
    <d v="1899-12-30T12:15:00"/>
    <s v="AM"/>
    <d v="1899-12-30T04:00:00"/>
    <m/>
    <m/>
    <x v="0"/>
    <x v="0"/>
    <m/>
    <x v="0"/>
    <m/>
  </r>
  <r>
    <x v="3"/>
    <s v="2017-37"/>
    <x v="14"/>
    <x v="0"/>
    <d v="1899-12-30T08:15:00"/>
    <d v="1899-12-30T12:15:00"/>
    <s v="AM"/>
    <d v="1899-12-30T04:00:00"/>
    <m/>
    <m/>
    <x v="0"/>
    <x v="0"/>
    <m/>
    <x v="0"/>
    <m/>
  </r>
  <r>
    <x v="4"/>
    <s v="2017-37"/>
    <x v="14"/>
    <x v="0"/>
    <d v="1899-12-30T08:15:00"/>
    <d v="1899-12-30T12:15:00"/>
    <s v="AM"/>
    <d v="1899-12-30T04:00:00"/>
    <m/>
    <m/>
    <x v="1"/>
    <x v="1"/>
    <m/>
    <x v="0"/>
    <m/>
  </r>
  <r>
    <x v="5"/>
    <s v="2017-37"/>
    <x v="14"/>
    <x v="0"/>
    <d v="1899-12-30T08:15:00"/>
    <d v="1899-12-30T12:15:00"/>
    <s v="AM"/>
    <d v="1899-12-30T04:00:00"/>
    <m/>
    <m/>
    <x v="0"/>
    <x v="0"/>
    <m/>
    <x v="0"/>
    <m/>
  </r>
  <r>
    <x v="6"/>
    <s v="2017-37"/>
    <x v="14"/>
    <x v="0"/>
    <d v="1899-12-30T08:15:00"/>
    <d v="1899-12-30T12:15:00"/>
    <s v="AM"/>
    <d v="1899-12-30T04:00:00"/>
    <m/>
    <m/>
    <x v="0"/>
    <x v="0"/>
    <m/>
    <x v="0"/>
    <m/>
  </r>
  <r>
    <x v="2"/>
    <s v="2017-37"/>
    <x v="14"/>
    <x v="0"/>
    <d v="1899-12-30T08:15:00"/>
    <d v="1899-12-30T12:15:00"/>
    <s v="AM"/>
    <d v="1899-12-30T04:00:00"/>
    <m/>
    <m/>
    <x v="0"/>
    <x v="0"/>
    <m/>
    <x v="0"/>
    <m/>
  </r>
  <r>
    <x v="1"/>
    <s v="2017-37"/>
    <x v="14"/>
    <x v="0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4"/>
    <x v="0"/>
    <d v="1899-12-30T13:45:00"/>
    <d v="1899-12-30T17:45:00"/>
    <s v="PM"/>
    <d v="1899-12-30T04:00:00"/>
    <m/>
    <m/>
    <x v="0"/>
    <x v="0"/>
    <m/>
    <x v="0"/>
    <m/>
  </r>
  <r>
    <x v="3"/>
    <s v="2017-37"/>
    <x v="14"/>
    <x v="0"/>
    <d v="1899-12-30T13:45:00"/>
    <d v="1899-12-30T17:45:00"/>
    <s v="PM"/>
    <d v="1899-12-30T04:00:00"/>
    <m/>
    <m/>
    <x v="0"/>
    <x v="0"/>
    <m/>
    <x v="0"/>
    <m/>
  </r>
  <r>
    <x v="4"/>
    <s v="2017-37"/>
    <x v="14"/>
    <x v="0"/>
    <d v="1899-12-30T13:45:00"/>
    <d v="1899-12-30T17:45:00"/>
    <s v="PM"/>
    <d v="1899-12-30T04:00:00"/>
    <m/>
    <m/>
    <x v="1"/>
    <x v="1"/>
    <m/>
    <x v="0"/>
    <m/>
  </r>
  <r>
    <x v="5"/>
    <s v="2017-37"/>
    <x v="14"/>
    <x v="0"/>
    <d v="1899-12-30T13:45:00"/>
    <d v="1899-12-30T16:45:00"/>
    <s v="PM"/>
    <d v="1899-12-30T03:00:00"/>
    <m/>
    <m/>
    <x v="0"/>
    <x v="0"/>
    <m/>
    <x v="0"/>
    <m/>
  </r>
  <r>
    <x v="6"/>
    <s v="2017-37"/>
    <x v="14"/>
    <x v="0"/>
    <d v="1899-12-30T13:45:00"/>
    <d v="1899-12-30T16:45:00"/>
    <s v="PM"/>
    <d v="1899-12-30T03:00:00"/>
    <m/>
    <m/>
    <x v="0"/>
    <x v="0"/>
    <m/>
    <x v="0"/>
    <m/>
  </r>
  <r>
    <x v="2"/>
    <s v="2017-37"/>
    <x v="14"/>
    <x v="0"/>
    <d v="1899-12-30T13:45:00"/>
    <d v="1899-12-30T17:45:00"/>
    <s v="PM"/>
    <d v="1899-12-30T04:00:00"/>
    <m/>
    <m/>
    <x v="0"/>
    <x v="0"/>
    <m/>
    <x v="0"/>
    <m/>
  </r>
  <r>
    <x v="0"/>
    <s v="2017-37"/>
    <x v="15"/>
    <x v="1"/>
    <d v="1899-12-30T08:15:00"/>
    <d v="1899-12-30T12:15:00"/>
    <s v="AM"/>
    <d v="1899-12-30T04:00:00"/>
    <m/>
    <m/>
    <x v="1"/>
    <x v="1"/>
    <m/>
    <x v="0"/>
    <m/>
  </r>
  <r>
    <x v="1"/>
    <s v="2017-37"/>
    <x v="15"/>
    <x v="1"/>
    <d v="1899-12-30T08:15:00"/>
    <d v="1899-12-30T12:15:00"/>
    <s v="AM"/>
    <d v="1899-12-30T04:00:00"/>
    <m/>
    <m/>
    <x v="1"/>
    <x v="1"/>
    <m/>
    <x v="0"/>
    <m/>
  </r>
  <r>
    <x v="2"/>
    <s v="2017-37"/>
    <x v="15"/>
    <x v="1"/>
    <d v="1899-12-30T08:15:00"/>
    <d v="1899-12-30T12:15:00"/>
    <s v="AM"/>
    <d v="1899-12-30T04:00:00"/>
    <m/>
    <m/>
    <x v="1"/>
    <x v="1"/>
    <m/>
    <x v="0"/>
    <m/>
  </r>
  <r>
    <x v="3"/>
    <s v="2017-37"/>
    <x v="15"/>
    <x v="1"/>
    <d v="1899-12-30T08:15:00"/>
    <d v="1899-12-30T12:15:00"/>
    <s v="AM"/>
    <d v="1899-12-30T04:00:00"/>
    <m/>
    <m/>
    <x v="1"/>
    <x v="1"/>
    <m/>
    <x v="0"/>
    <m/>
  </r>
  <r>
    <x v="4"/>
    <s v="2017-37"/>
    <x v="15"/>
    <x v="1"/>
    <d v="1899-12-30T08:15:00"/>
    <d v="1899-12-30T12:15:00"/>
    <s v="AM"/>
    <d v="1899-12-30T04:00:00"/>
    <m/>
    <m/>
    <x v="1"/>
    <x v="1"/>
    <m/>
    <x v="0"/>
    <m/>
  </r>
  <r>
    <x v="5"/>
    <s v="2017-37"/>
    <x v="15"/>
    <x v="1"/>
    <d v="1899-12-30T08:15:00"/>
    <d v="1899-12-30T12:15:00"/>
    <s v="AM"/>
    <d v="1899-12-30T04:00:00"/>
    <m/>
    <m/>
    <x v="1"/>
    <x v="1"/>
    <m/>
    <x v="0"/>
    <m/>
  </r>
  <r>
    <x v="6"/>
    <s v="2017-37"/>
    <x v="15"/>
    <x v="1"/>
    <d v="1899-12-30T08:15:00"/>
    <d v="1899-12-30T12:15:00"/>
    <s v="AM"/>
    <d v="1899-12-30T04:00:00"/>
    <m/>
    <m/>
    <x v="1"/>
    <x v="1"/>
    <m/>
    <x v="0"/>
    <m/>
  </r>
  <r>
    <x v="0"/>
    <s v="2017-37"/>
    <x v="15"/>
    <x v="1"/>
    <d v="1899-12-30T13:45:00"/>
    <d v="1899-12-30T17:45:00"/>
    <s v="PM"/>
    <d v="1899-12-30T04:00:00"/>
    <m/>
    <m/>
    <x v="1"/>
    <x v="1"/>
    <m/>
    <x v="0"/>
    <m/>
  </r>
  <r>
    <x v="1"/>
    <s v="2017-37"/>
    <x v="15"/>
    <x v="1"/>
    <d v="1899-12-30T13:45:00"/>
    <d v="1899-12-30T17:45:00"/>
    <s v="PM"/>
    <d v="1899-12-30T04:00:00"/>
    <m/>
    <m/>
    <x v="1"/>
    <x v="1"/>
    <m/>
    <x v="0"/>
    <m/>
  </r>
  <r>
    <x v="2"/>
    <s v="2017-37"/>
    <x v="15"/>
    <x v="1"/>
    <d v="1899-12-30T13:45:00"/>
    <d v="1899-12-30T17:45:00"/>
    <s v="PM"/>
    <d v="1899-12-30T04:00:00"/>
    <m/>
    <m/>
    <x v="1"/>
    <x v="1"/>
    <m/>
    <x v="0"/>
    <m/>
  </r>
  <r>
    <x v="3"/>
    <s v="2017-37"/>
    <x v="15"/>
    <x v="1"/>
    <d v="1899-12-30T13:45:00"/>
    <d v="1899-12-30T17:45:00"/>
    <s v="PM"/>
    <d v="1899-12-30T04:00:00"/>
    <m/>
    <m/>
    <x v="1"/>
    <x v="1"/>
    <m/>
    <x v="0"/>
    <m/>
  </r>
  <r>
    <x v="4"/>
    <s v="2017-37"/>
    <x v="15"/>
    <x v="1"/>
    <d v="1899-12-30T13:45:00"/>
    <d v="1899-12-30T17:45:00"/>
    <s v="PM"/>
    <d v="1899-12-30T04:00:00"/>
    <m/>
    <m/>
    <x v="1"/>
    <x v="1"/>
    <m/>
    <x v="0"/>
    <m/>
  </r>
  <r>
    <x v="5"/>
    <s v="2017-37"/>
    <x v="15"/>
    <x v="1"/>
    <d v="1899-12-30T13:45:00"/>
    <d v="1899-12-30T16:45:00"/>
    <s v="PM"/>
    <d v="1899-12-30T03:00:00"/>
    <m/>
    <m/>
    <x v="1"/>
    <x v="1"/>
    <m/>
    <x v="0"/>
    <m/>
  </r>
  <r>
    <x v="6"/>
    <s v="2017-37"/>
    <x v="15"/>
    <x v="1"/>
    <d v="1899-12-30T13:45:00"/>
    <d v="1899-12-30T16:45:00"/>
    <s v="PM"/>
    <d v="1899-12-30T03:00:00"/>
    <m/>
    <m/>
    <x v="1"/>
    <x v="1"/>
    <m/>
    <x v="0"/>
    <m/>
  </r>
  <r>
    <x v="0"/>
    <s v="2017-38"/>
    <x v="16"/>
    <x v="2"/>
    <d v="1899-12-30T08:15:00"/>
    <d v="1899-12-30T12:15:00"/>
    <s v="AM"/>
    <d v="1899-12-30T04:00:00"/>
    <m/>
    <m/>
    <x v="1"/>
    <x v="1"/>
    <m/>
    <x v="0"/>
    <m/>
  </r>
  <r>
    <x v="1"/>
    <s v="2017-38"/>
    <x v="16"/>
    <x v="2"/>
    <d v="1899-12-30T08:15:00"/>
    <d v="1899-12-30T12:15:00"/>
    <s v="AM"/>
    <d v="1899-12-30T04:00:00"/>
    <m/>
    <m/>
    <x v="1"/>
    <x v="1"/>
    <m/>
    <x v="0"/>
    <m/>
  </r>
  <r>
    <x v="2"/>
    <s v="2017-38"/>
    <x v="16"/>
    <x v="2"/>
    <d v="1899-12-30T08:15:00"/>
    <d v="1899-12-30T12:15:00"/>
    <s v="AM"/>
    <d v="1899-12-30T04:00:00"/>
    <m/>
    <m/>
    <x v="1"/>
    <x v="1"/>
    <m/>
    <x v="0"/>
    <m/>
  </r>
  <r>
    <x v="3"/>
    <s v="2017-38"/>
    <x v="16"/>
    <x v="2"/>
    <d v="1899-12-30T08:15:00"/>
    <d v="1899-12-30T12:15:00"/>
    <s v="AM"/>
    <d v="1899-12-30T04:00:00"/>
    <m/>
    <m/>
    <x v="1"/>
    <x v="1"/>
    <m/>
    <x v="0"/>
    <m/>
  </r>
  <r>
    <x v="4"/>
    <s v="2017-38"/>
    <x v="16"/>
    <x v="2"/>
    <d v="1899-12-30T08:15:00"/>
    <d v="1899-12-30T12:15:00"/>
    <s v="AM"/>
    <d v="1899-12-30T04:00:00"/>
    <m/>
    <m/>
    <x v="1"/>
    <x v="1"/>
    <m/>
    <x v="0"/>
    <m/>
  </r>
  <r>
    <x v="5"/>
    <s v="2017-38"/>
    <x v="16"/>
    <x v="2"/>
    <d v="1899-12-30T08:15:00"/>
    <d v="1899-12-30T12:15:00"/>
    <s v="AM"/>
    <d v="1899-12-30T04:00:00"/>
    <m/>
    <m/>
    <x v="1"/>
    <x v="1"/>
    <m/>
    <x v="0"/>
    <m/>
  </r>
  <r>
    <x v="6"/>
    <s v="2017-38"/>
    <x v="16"/>
    <x v="2"/>
    <d v="1899-12-30T08:15:00"/>
    <d v="1899-12-30T12:15:00"/>
    <s v="AM"/>
    <d v="1899-12-30T04:00:00"/>
    <m/>
    <m/>
    <x v="1"/>
    <x v="1"/>
    <m/>
    <x v="0"/>
    <m/>
  </r>
  <r>
    <x v="0"/>
    <s v="2017-38"/>
    <x v="16"/>
    <x v="2"/>
    <d v="1899-12-30T13:45:00"/>
    <d v="1899-12-30T17:45:00"/>
    <s v="PM"/>
    <d v="1899-12-30T04:00:00"/>
    <m/>
    <m/>
    <x v="1"/>
    <x v="1"/>
    <m/>
    <x v="0"/>
    <m/>
  </r>
  <r>
    <x v="1"/>
    <s v="2017-38"/>
    <x v="16"/>
    <x v="2"/>
    <d v="1899-12-30T13:45:00"/>
    <d v="1899-12-30T17:45:00"/>
    <s v="PM"/>
    <d v="1899-12-30T04:00:00"/>
    <m/>
    <m/>
    <x v="1"/>
    <x v="1"/>
    <m/>
    <x v="0"/>
    <m/>
  </r>
  <r>
    <x v="2"/>
    <s v="2017-38"/>
    <x v="16"/>
    <x v="2"/>
    <d v="1899-12-30T13:45:00"/>
    <d v="1899-12-30T17:45:00"/>
    <s v="PM"/>
    <d v="1899-12-30T04:00:00"/>
    <m/>
    <m/>
    <x v="1"/>
    <x v="1"/>
    <m/>
    <x v="0"/>
    <m/>
  </r>
  <r>
    <x v="3"/>
    <s v="2017-38"/>
    <x v="16"/>
    <x v="2"/>
    <d v="1899-12-30T13:45:00"/>
    <d v="1899-12-30T17:45:00"/>
    <s v="PM"/>
    <d v="1899-12-30T04:00:00"/>
    <m/>
    <m/>
    <x v="1"/>
    <x v="1"/>
    <m/>
    <x v="0"/>
    <m/>
  </r>
  <r>
    <x v="4"/>
    <s v="2017-38"/>
    <x v="16"/>
    <x v="2"/>
    <d v="1899-12-30T13:45:00"/>
    <d v="1899-12-30T17:45:00"/>
    <s v="PM"/>
    <d v="1899-12-30T04:00:00"/>
    <m/>
    <m/>
    <x v="1"/>
    <x v="1"/>
    <m/>
    <x v="0"/>
    <m/>
  </r>
  <r>
    <x v="5"/>
    <s v="2017-38"/>
    <x v="16"/>
    <x v="2"/>
    <d v="1899-12-30T13:45:00"/>
    <d v="1899-12-30T16:45:00"/>
    <s v="PM"/>
    <d v="1899-12-30T03:00:00"/>
    <m/>
    <m/>
    <x v="1"/>
    <x v="1"/>
    <m/>
    <x v="0"/>
    <m/>
  </r>
  <r>
    <x v="6"/>
    <s v="2017-38"/>
    <x v="16"/>
    <x v="2"/>
    <d v="1899-12-30T13:45:00"/>
    <d v="1899-12-30T16:45:00"/>
    <s v="PM"/>
    <d v="1899-12-30T03:00:00"/>
    <m/>
    <m/>
    <x v="1"/>
    <x v="1"/>
    <m/>
    <x v="0"/>
    <m/>
  </r>
  <r>
    <x v="1"/>
    <s v="2017-38"/>
    <x v="17"/>
    <x v="3"/>
    <d v="1899-12-30T08:15:00"/>
    <d v="1899-12-30T12:15:00"/>
    <s v="AM"/>
    <d v="1899-12-30T04:00:00"/>
    <m/>
    <m/>
    <x v="1"/>
    <x v="1"/>
    <m/>
    <x v="0"/>
    <m/>
  </r>
  <r>
    <x v="0"/>
    <s v="2017-38"/>
    <x v="17"/>
    <x v="3"/>
    <d v="1899-12-30T08:15:00"/>
    <d v="1899-12-30T12:15:00"/>
    <s v="AM"/>
    <d v="1899-12-30T04:00:00"/>
    <m/>
    <m/>
    <x v="0"/>
    <x v="0"/>
    <m/>
    <x v="0"/>
    <m/>
  </r>
  <r>
    <x v="3"/>
    <s v="2017-38"/>
    <x v="17"/>
    <x v="3"/>
    <d v="1899-12-30T08:15:00"/>
    <d v="1899-12-30T12:15:00"/>
    <s v="AM"/>
    <d v="1899-12-30T04:00:00"/>
    <m/>
    <m/>
    <x v="0"/>
    <x v="0"/>
    <m/>
    <x v="0"/>
    <m/>
  </r>
  <r>
    <x v="5"/>
    <s v="2017-38"/>
    <x v="17"/>
    <x v="3"/>
    <d v="1899-12-30T08:15:00"/>
    <d v="1899-12-30T12:15:00"/>
    <s v="AM"/>
    <d v="1899-12-30T04:00:00"/>
    <m/>
    <m/>
    <x v="0"/>
    <x v="0"/>
    <m/>
    <x v="0"/>
    <m/>
  </r>
  <r>
    <x v="6"/>
    <s v="2017-38"/>
    <x v="17"/>
    <x v="3"/>
    <d v="1899-12-30T08:15:00"/>
    <d v="1899-12-30T12:15:00"/>
    <s v="AM"/>
    <d v="1899-12-30T04:00:00"/>
    <m/>
    <m/>
    <x v="0"/>
    <x v="0"/>
    <m/>
    <x v="0"/>
    <m/>
  </r>
  <r>
    <x v="2"/>
    <s v="2017-38"/>
    <x v="17"/>
    <x v="3"/>
    <d v="1899-12-30T08:15:00"/>
    <d v="1899-12-30T12:15:00"/>
    <s v="AM"/>
    <d v="1899-12-30T04:00:00"/>
    <m/>
    <m/>
    <x v="0"/>
    <x v="0"/>
    <m/>
    <x v="0"/>
    <m/>
  </r>
  <r>
    <x v="4"/>
    <s v="2017-38"/>
    <x v="17"/>
    <x v="3"/>
    <d v="1899-12-30T08:15:00"/>
    <d v="1899-12-30T12:15:00"/>
    <s v="AM"/>
    <d v="1899-12-30T04:00:00"/>
    <m/>
    <s v="INI"/>
    <x v="1"/>
    <x v="1"/>
    <m/>
    <x v="0"/>
    <m/>
  </r>
  <r>
    <x v="4"/>
    <s v="2017-38"/>
    <x v="17"/>
    <x v="3"/>
    <d v="1899-12-30T08:15:00"/>
    <d v="1899-12-30T12:15:00"/>
    <s v="AM"/>
    <d v="1899-12-30T04:00:00"/>
    <m/>
    <s v="ALT"/>
    <x v="8"/>
    <x v="0"/>
    <m/>
    <x v="0"/>
    <m/>
  </r>
  <r>
    <x v="1"/>
    <s v="2017-38"/>
    <x v="17"/>
    <x v="3"/>
    <d v="1899-12-30T13:45:00"/>
    <d v="1899-12-30T17:45:00"/>
    <s v="PM"/>
    <d v="1899-12-30T04:00:00"/>
    <d v="1899-12-30T04:00:00"/>
    <m/>
    <x v="9"/>
    <x v="7"/>
    <m/>
    <x v="0"/>
    <m/>
  </r>
  <r>
    <x v="0"/>
    <s v="2017-38"/>
    <x v="17"/>
    <x v="3"/>
    <d v="1899-12-30T13:45:00"/>
    <d v="1899-12-30T17:45:00"/>
    <s v="PM"/>
    <d v="1899-12-30T04:00:00"/>
    <m/>
    <m/>
    <x v="0"/>
    <x v="0"/>
    <m/>
    <x v="0"/>
    <m/>
  </r>
  <r>
    <x v="3"/>
    <s v="2017-38"/>
    <x v="17"/>
    <x v="3"/>
    <d v="1899-12-30T13:45:00"/>
    <d v="1899-12-30T17:45:00"/>
    <s v="PM"/>
    <d v="1899-12-30T04:00:00"/>
    <m/>
    <m/>
    <x v="0"/>
    <x v="0"/>
    <m/>
    <x v="0"/>
    <m/>
  </r>
  <r>
    <x v="5"/>
    <s v="2017-38"/>
    <x v="17"/>
    <x v="3"/>
    <d v="1899-12-30T13:45:00"/>
    <d v="1899-12-30T16:45:00"/>
    <s v="PM"/>
    <d v="1899-12-30T03:00:00"/>
    <m/>
    <m/>
    <x v="0"/>
    <x v="0"/>
    <m/>
    <x v="0"/>
    <m/>
  </r>
  <r>
    <x v="6"/>
    <s v="2017-38"/>
    <x v="17"/>
    <x v="3"/>
    <d v="1899-12-30T13:45:00"/>
    <d v="1899-12-30T16:45:00"/>
    <s v="PM"/>
    <d v="1899-12-30T03:00:00"/>
    <m/>
    <m/>
    <x v="0"/>
    <x v="0"/>
    <m/>
    <x v="0"/>
    <m/>
  </r>
  <r>
    <x v="2"/>
    <s v="2017-38"/>
    <x v="17"/>
    <x v="3"/>
    <d v="1899-12-30T13:45:00"/>
    <d v="1899-12-30T17:45:00"/>
    <s v="PM"/>
    <d v="1899-12-30T04:00:00"/>
    <m/>
    <m/>
    <x v="0"/>
    <x v="0"/>
    <m/>
    <x v="0"/>
    <m/>
  </r>
  <r>
    <x v="4"/>
    <s v="2017-38"/>
    <x v="17"/>
    <x v="3"/>
    <d v="1899-12-30T13:45:00"/>
    <d v="1899-12-30T17:45:00"/>
    <s v="PM"/>
    <d v="1899-12-30T04:00:00"/>
    <m/>
    <s v="INI"/>
    <x v="1"/>
    <x v="1"/>
    <m/>
    <x v="0"/>
    <m/>
  </r>
  <r>
    <x v="4"/>
    <s v="2017-38"/>
    <x v="17"/>
    <x v="3"/>
    <d v="1899-12-30T13:45:00"/>
    <d v="1899-12-30T17:45:00"/>
    <s v="PM"/>
    <d v="1899-12-30T04:00:00"/>
    <m/>
    <s v="ALT"/>
    <x v="8"/>
    <x v="0"/>
    <m/>
    <x v="0"/>
    <m/>
  </r>
  <r>
    <x v="1"/>
    <s v="2017-38"/>
    <x v="18"/>
    <x v="4"/>
    <d v="1899-12-30T08:15:00"/>
    <d v="1899-12-30T12:15:00"/>
    <s v="AM"/>
    <d v="1899-12-30T04:00:00"/>
    <m/>
    <m/>
    <x v="1"/>
    <x v="1"/>
    <m/>
    <x v="0"/>
    <m/>
  </r>
  <r>
    <x v="0"/>
    <s v="2017-38"/>
    <x v="18"/>
    <x v="4"/>
    <d v="1899-12-30T08:15:00"/>
    <d v="1899-12-30T12:15:00"/>
    <s v="AM"/>
    <d v="1899-12-30T04:00:00"/>
    <m/>
    <m/>
    <x v="0"/>
    <x v="0"/>
    <m/>
    <x v="0"/>
    <m/>
  </r>
  <r>
    <x v="3"/>
    <s v="2017-38"/>
    <x v="18"/>
    <x v="4"/>
    <d v="1899-12-30T08:15:00"/>
    <d v="1899-12-30T12:15:00"/>
    <s v="AM"/>
    <d v="1899-12-30T04:00:00"/>
    <m/>
    <m/>
    <x v="0"/>
    <x v="0"/>
    <m/>
    <x v="0"/>
    <m/>
  </r>
  <r>
    <x v="5"/>
    <s v="2017-38"/>
    <x v="18"/>
    <x v="4"/>
    <d v="1899-12-30T08:15:00"/>
    <d v="1899-12-30T12:15:00"/>
    <s v="AM"/>
    <d v="1899-12-30T04:00:00"/>
    <m/>
    <m/>
    <x v="0"/>
    <x v="0"/>
    <m/>
    <x v="0"/>
    <m/>
  </r>
  <r>
    <x v="6"/>
    <s v="2017-38"/>
    <x v="18"/>
    <x v="4"/>
    <d v="1899-12-30T08:15:00"/>
    <d v="1899-12-30T12:15:00"/>
    <s v="AM"/>
    <d v="1899-12-30T04:00:00"/>
    <m/>
    <m/>
    <x v="0"/>
    <x v="0"/>
    <m/>
    <x v="0"/>
    <m/>
  </r>
  <r>
    <x v="2"/>
    <s v="2017-38"/>
    <x v="18"/>
    <x v="4"/>
    <d v="1899-12-30T08:15:00"/>
    <d v="1899-12-30T12:15:00"/>
    <s v="AM"/>
    <d v="1899-12-30T04:00:00"/>
    <m/>
    <m/>
    <x v="0"/>
    <x v="0"/>
    <m/>
    <x v="0"/>
    <m/>
  </r>
  <r>
    <x v="4"/>
    <s v="2017-38"/>
    <x v="18"/>
    <x v="4"/>
    <d v="1899-12-30T08:15:00"/>
    <d v="1899-12-30T12:15:00"/>
    <s v="AM"/>
    <d v="1899-12-30T04:00:00"/>
    <m/>
    <s v="INI"/>
    <x v="1"/>
    <x v="1"/>
    <m/>
    <x v="0"/>
    <m/>
  </r>
  <r>
    <x v="4"/>
    <s v="2017-38"/>
    <x v="18"/>
    <x v="4"/>
    <d v="1899-12-30T08:15:00"/>
    <d v="1899-12-30T12:15:00"/>
    <s v="AM"/>
    <d v="1899-12-30T04:00:00"/>
    <m/>
    <s v="ALT"/>
    <x v="8"/>
    <x v="0"/>
    <m/>
    <x v="0"/>
    <m/>
  </r>
  <r>
    <x v="1"/>
    <s v="2017-38"/>
    <x v="18"/>
    <x v="4"/>
    <d v="1899-12-30T13:45:00"/>
    <d v="1899-12-30T17:45:00"/>
    <s v="PM"/>
    <d v="1899-12-30T04:00:00"/>
    <m/>
    <m/>
    <x v="1"/>
    <x v="1"/>
    <m/>
    <x v="0"/>
    <m/>
  </r>
  <r>
    <x v="0"/>
    <s v="2017-38"/>
    <x v="18"/>
    <x v="4"/>
    <d v="1899-12-30T13:45:00"/>
    <d v="1899-12-30T17:45:00"/>
    <s v="PM"/>
    <d v="1899-12-30T04:00:00"/>
    <m/>
    <m/>
    <x v="0"/>
    <x v="0"/>
    <m/>
    <x v="0"/>
    <m/>
  </r>
  <r>
    <x v="3"/>
    <s v="2017-38"/>
    <x v="18"/>
    <x v="4"/>
    <d v="1899-12-30T13:45:00"/>
    <d v="1899-12-30T17:45:00"/>
    <s v="PM"/>
    <d v="1899-12-30T04:00:00"/>
    <m/>
    <m/>
    <x v="0"/>
    <x v="0"/>
    <m/>
    <x v="0"/>
    <m/>
  </r>
  <r>
    <x v="5"/>
    <s v="2017-38"/>
    <x v="18"/>
    <x v="4"/>
    <d v="1899-12-30T13:45:00"/>
    <d v="1899-12-30T16:45:00"/>
    <s v="PM"/>
    <d v="1899-12-30T03:00:00"/>
    <m/>
    <m/>
    <x v="0"/>
    <x v="0"/>
    <m/>
    <x v="0"/>
    <m/>
  </r>
  <r>
    <x v="6"/>
    <s v="2017-38"/>
    <x v="18"/>
    <x v="4"/>
    <d v="1899-12-30T13:45:00"/>
    <d v="1899-12-30T16:45:00"/>
    <s v="PM"/>
    <d v="1899-12-30T03:00:00"/>
    <m/>
    <m/>
    <x v="0"/>
    <x v="0"/>
    <m/>
    <x v="0"/>
    <m/>
  </r>
  <r>
    <x v="2"/>
    <s v="2017-38"/>
    <x v="18"/>
    <x v="4"/>
    <d v="1899-12-30T13:45:00"/>
    <d v="1899-12-30T17:45:00"/>
    <s v="PM"/>
    <d v="1899-12-30T04:00:00"/>
    <m/>
    <m/>
    <x v="0"/>
    <x v="0"/>
    <m/>
    <x v="0"/>
    <m/>
  </r>
  <r>
    <x v="4"/>
    <s v="2017-38"/>
    <x v="18"/>
    <x v="4"/>
    <d v="1899-12-30T13:45:00"/>
    <d v="1899-12-30T17:45:00"/>
    <s v="PM"/>
    <d v="1899-12-30T04:00:00"/>
    <m/>
    <s v="INI"/>
    <x v="1"/>
    <x v="1"/>
    <m/>
    <x v="0"/>
    <m/>
  </r>
  <r>
    <x v="4"/>
    <s v="2017-38"/>
    <x v="18"/>
    <x v="4"/>
    <d v="1899-12-30T13:45:00"/>
    <d v="1899-12-30T17:45:00"/>
    <s v="PM"/>
    <d v="1899-12-30T04:00:00"/>
    <m/>
    <s v="ALT"/>
    <x v="8"/>
    <x v="0"/>
    <m/>
    <x v="0"/>
    <m/>
  </r>
  <r>
    <x v="1"/>
    <s v="2017-38"/>
    <x v="19"/>
    <x v="5"/>
    <d v="1899-12-30T08:15:00"/>
    <d v="1899-12-30T12:15:00"/>
    <s v="AM"/>
    <d v="1899-12-30T04:00:00"/>
    <d v="1899-12-30T04:00:00"/>
    <m/>
    <x v="10"/>
    <x v="5"/>
    <m/>
    <x v="0"/>
    <m/>
  </r>
  <r>
    <x v="0"/>
    <s v="2017-38"/>
    <x v="19"/>
    <x v="5"/>
    <d v="1899-12-30T08:15:00"/>
    <d v="1899-12-30T12:15:00"/>
    <s v="AM"/>
    <d v="1899-12-30T04:00:00"/>
    <m/>
    <m/>
    <x v="0"/>
    <x v="0"/>
    <m/>
    <x v="0"/>
    <m/>
  </r>
  <r>
    <x v="3"/>
    <s v="2017-38"/>
    <x v="19"/>
    <x v="5"/>
    <d v="1899-12-30T08:15:00"/>
    <d v="1899-12-30T12:15:00"/>
    <s v="AM"/>
    <d v="1899-12-30T04:00:00"/>
    <m/>
    <m/>
    <x v="0"/>
    <x v="0"/>
    <m/>
    <x v="0"/>
    <m/>
  </r>
  <r>
    <x v="5"/>
    <s v="2017-38"/>
    <x v="19"/>
    <x v="5"/>
    <d v="1899-12-30T08:15:00"/>
    <d v="1899-12-30T12:15:00"/>
    <s v="AM"/>
    <d v="1899-12-30T04:00:00"/>
    <m/>
    <m/>
    <x v="0"/>
    <x v="0"/>
    <m/>
    <x v="0"/>
    <m/>
  </r>
  <r>
    <x v="6"/>
    <s v="2017-38"/>
    <x v="19"/>
    <x v="5"/>
    <d v="1899-12-30T08:15:00"/>
    <d v="1899-12-30T12:15:00"/>
    <s v="AM"/>
    <d v="1899-12-30T04:00:00"/>
    <m/>
    <m/>
    <x v="0"/>
    <x v="0"/>
    <m/>
    <x v="0"/>
    <m/>
  </r>
  <r>
    <x v="2"/>
    <s v="2017-38"/>
    <x v="19"/>
    <x v="5"/>
    <d v="1899-12-30T08:15:00"/>
    <d v="1899-12-30T12:15:00"/>
    <s v="AM"/>
    <d v="1899-12-30T04:00:00"/>
    <m/>
    <m/>
    <x v="0"/>
    <x v="0"/>
    <m/>
    <x v="0"/>
    <m/>
  </r>
  <r>
    <x v="4"/>
    <s v="2017-38"/>
    <x v="19"/>
    <x v="5"/>
    <d v="1899-12-30T08:15:00"/>
    <d v="1899-12-30T12:15:00"/>
    <s v="AM"/>
    <d v="1899-12-30T04:00:00"/>
    <m/>
    <s v="INI"/>
    <x v="1"/>
    <x v="1"/>
    <m/>
    <x v="0"/>
    <m/>
  </r>
  <r>
    <x v="4"/>
    <s v="2017-38"/>
    <x v="19"/>
    <x v="5"/>
    <d v="1899-12-30T08:15:00"/>
    <d v="1899-12-30T12:15:00"/>
    <s v="AM"/>
    <d v="1899-12-30T04:00:00"/>
    <m/>
    <s v="ALT"/>
    <x v="8"/>
    <x v="0"/>
    <m/>
    <x v="0"/>
    <m/>
  </r>
  <r>
    <x v="1"/>
    <s v="2017-38"/>
    <x v="19"/>
    <x v="5"/>
    <d v="1899-12-30T13:45:00"/>
    <d v="1899-12-30T17:45:00"/>
    <s v="PM"/>
    <d v="1899-12-30T04:00:00"/>
    <d v="1899-12-30T04:00:00"/>
    <m/>
    <x v="11"/>
    <x v="8"/>
    <m/>
    <x v="0"/>
    <m/>
  </r>
  <r>
    <x v="0"/>
    <s v="2017-38"/>
    <x v="19"/>
    <x v="5"/>
    <d v="1899-12-30T13:45:00"/>
    <d v="1899-12-30T17:45:00"/>
    <s v="PM"/>
    <d v="1899-12-30T04:00:00"/>
    <m/>
    <m/>
    <x v="0"/>
    <x v="0"/>
    <m/>
    <x v="0"/>
    <m/>
  </r>
  <r>
    <x v="3"/>
    <s v="2017-38"/>
    <x v="19"/>
    <x v="5"/>
    <d v="1899-12-30T13:45:00"/>
    <d v="1899-12-30T17:45:00"/>
    <s v="PM"/>
    <d v="1899-12-30T04:00:00"/>
    <m/>
    <m/>
    <x v="0"/>
    <x v="0"/>
    <m/>
    <x v="0"/>
    <m/>
  </r>
  <r>
    <x v="5"/>
    <s v="2017-38"/>
    <x v="19"/>
    <x v="5"/>
    <d v="1899-12-30T13:45:00"/>
    <d v="1899-12-30T16:45:00"/>
    <s v="PM"/>
    <d v="1899-12-30T03:00:00"/>
    <m/>
    <m/>
    <x v="0"/>
    <x v="0"/>
    <m/>
    <x v="0"/>
    <m/>
  </r>
  <r>
    <x v="6"/>
    <s v="2017-38"/>
    <x v="19"/>
    <x v="5"/>
    <d v="1899-12-30T13:45:00"/>
    <d v="1899-12-30T16:45:00"/>
    <s v="PM"/>
    <d v="1899-12-30T03:00:00"/>
    <m/>
    <m/>
    <x v="0"/>
    <x v="0"/>
    <m/>
    <x v="0"/>
    <m/>
  </r>
  <r>
    <x v="2"/>
    <s v="2017-38"/>
    <x v="19"/>
    <x v="5"/>
    <d v="1899-12-30T13:45:00"/>
    <d v="1899-12-30T17:45:00"/>
    <s v="PM"/>
    <d v="1899-12-30T04:00:00"/>
    <m/>
    <m/>
    <x v="0"/>
    <x v="0"/>
    <m/>
    <x v="0"/>
    <m/>
  </r>
  <r>
    <x v="4"/>
    <s v="2017-38"/>
    <x v="19"/>
    <x v="5"/>
    <d v="1899-12-30T13:45:00"/>
    <d v="1899-12-30T17:45:00"/>
    <s v="PM"/>
    <d v="1899-12-30T04:00:00"/>
    <m/>
    <s v="INI"/>
    <x v="1"/>
    <x v="1"/>
    <m/>
    <x v="0"/>
    <m/>
  </r>
  <r>
    <x v="4"/>
    <s v="2017-38"/>
    <x v="19"/>
    <x v="5"/>
    <d v="1899-12-30T13:45:00"/>
    <d v="1899-12-30T17:45:00"/>
    <s v="PM"/>
    <d v="1899-12-30T04:00:00"/>
    <m/>
    <s v="ALT"/>
    <x v="8"/>
    <x v="0"/>
    <m/>
    <x v="0"/>
    <m/>
  </r>
  <r>
    <x v="1"/>
    <s v="2017-38"/>
    <x v="20"/>
    <x v="6"/>
    <d v="1899-12-30T08:15:00"/>
    <d v="1899-12-30T12:15:00"/>
    <s v="AM"/>
    <d v="1899-12-30T04:00:00"/>
    <d v="1899-12-30T04:00:00"/>
    <m/>
    <x v="12"/>
    <x v="9"/>
    <m/>
    <x v="0"/>
    <m/>
  </r>
  <r>
    <x v="0"/>
    <s v="2017-38"/>
    <x v="20"/>
    <x v="6"/>
    <d v="1899-12-30T08:15:00"/>
    <d v="1899-12-30T12:15:00"/>
    <s v="AM"/>
    <d v="1899-12-30T04:00:00"/>
    <m/>
    <m/>
    <x v="0"/>
    <x v="0"/>
    <m/>
    <x v="0"/>
    <m/>
  </r>
  <r>
    <x v="3"/>
    <s v="2017-38"/>
    <x v="20"/>
    <x v="6"/>
    <d v="1899-12-30T08:15:00"/>
    <d v="1899-12-30T12:15:00"/>
    <s v="AM"/>
    <d v="1899-12-30T04:00:00"/>
    <m/>
    <m/>
    <x v="0"/>
    <x v="0"/>
    <m/>
    <x v="0"/>
    <m/>
  </r>
  <r>
    <x v="5"/>
    <s v="2017-38"/>
    <x v="20"/>
    <x v="6"/>
    <d v="1899-12-30T08:15:00"/>
    <d v="1899-12-30T12:15:00"/>
    <s v="AM"/>
    <d v="1899-12-30T04:00:00"/>
    <m/>
    <m/>
    <x v="0"/>
    <x v="0"/>
    <m/>
    <x v="0"/>
    <m/>
  </r>
  <r>
    <x v="6"/>
    <s v="2017-38"/>
    <x v="20"/>
    <x v="6"/>
    <d v="1899-12-30T08:15:00"/>
    <d v="1899-12-30T12:15:00"/>
    <s v="AM"/>
    <d v="1899-12-30T04:00:00"/>
    <m/>
    <m/>
    <x v="0"/>
    <x v="0"/>
    <m/>
    <x v="0"/>
    <m/>
  </r>
  <r>
    <x v="2"/>
    <s v="2017-38"/>
    <x v="20"/>
    <x v="6"/>
    <d v="1899-12-30T08:15:00"/>
    <d v="1899-12-30T12:15:00"/>
    <s v="AM"/>
    <d v="1899-12-30T04:00:00"/>
    <m/>
    <m/>
    <x v="0"/>
    <x v="0"/>
    <m/>
    <x v="0"/>
    <m/>
  </r>
  <r>
    <x v="4"/>
    <s v="2017-38"/>
    <x v="20"/>
    <x v="6"/>
    <d v="1899-12-30T08:15:00"/>
    <d v="1899-12-30T12:15:00"/>
    <s v="AM"/>
    <d v="1899-12-30T04:00:00"/>
    <m/>
    <s v="INI"/>
    <x v="1"/>
    <x v="1"/>
    <m/>
    <x v="0"/>
    <m/>
  </r>
  <r>
    <x v="4"/>
    <s v="2017-38"/>
    <x v="20"/>
    <x v="6"/>
    <d v="1899-12-30T08:15:00"/>
    <d v="1899-12-30T12:15:00"/>
    <s v="AM"/>
    <d v="1899-12-30T04:00:00"/>
    <m/>
    <s v="ALT"/>
    <x v="8"/>
    <x v="0"/>
    <m/>
    <x v="0"/>
    <m/>
  </r>
  <r>
    <x v="1"/>
    <s v="2017-38"/>
    <x v="20"/>
    <x v="6"/>
    <d v="1899-12-30T13:45:00"/>
    <d v="1899-12-30T17:45:00"/>
    <s v="PM"/>
    <d v="1899-12-30T04:00:00"/>
    <m/>
    <m/>
    <x v="1"/>
    <x v="1"/>
    <m/>
    <x v="0"/>
    <m/>
  </r>
  <r>
    <x v="0"/>
    <s v="2017-38"/>
    <x v="20"/>
    <x v="6"/>
    <d v="1899-12-30T13:45:00"/>
    <d v="1899-12-30T17:45:00"/>
    <s v="PM"/>
    <d v="1899-12-30T04:00:00"/>
    <m/>
    <m/>
    <x v="0"/>
    <x v="0"/>
    <m/>
    <x v="0"/>
    <m/>
  </r>
  <r>
    <x v="3"/>
    <s v="2017-38"/>
    <x v="20"/>
    <x v="6"/>
    <d v="1899-12-30T13:45:00"/>
    <d v="1899-12-30T17:45:00"/>
    <s v="PM"/>
    <d v="1899-12-30T04:00:00"/>
    <m/>
    <m/>
    <x v="0"/>
    <x v="0"/>
    <m/>
    <x v="0"/>
    <m/>
  </r>
  <r>
    <x v="5"/>
    <s v="2017-38"/>
    <x v="20"/>
    <x v="6"/>
    <d v="1899-12-30T13:45:00"/>
    <d v="1899-12-30T16:45:00"/>
    <s v="PM"/>
    <d v="1899-12-30T03:00:00"/>
    <m/>
    <m/>
    <x v="0"/>
    <x v="0"/>
    <m/>
    <x v="0"/>
    <m/>
  </r>
  <r>
    <x v="6"/>
    <s v="2017-38"/>
    <x v="20"/>
    <x v="6"/>
    <d v="1899-12-30T13:45:00"/>
    <d v="1899-12-30T16:45:00"/>
    <s v="PM"/>
    <d v="1899-12-30T03:00:00"/>
    <m/>
    <m/>
    <x v="0"/>
    <x v="0"/>
    <m/>
    <x v="0"/>
    <m/>
  </r>
  <r>
    <x v="2"/>
    <s v="2017-38"/>
    <x v="20"/>
    <x v="6"/>
    <d v="1899-12-30T13:45:00"/>
    <d v="1899-12-30T17:45:00"/>
    <s v="PM"/>
    <d v="1899-12-30T04:00:00"/>
    <m/>
    <m/>
    <x v="0"/>
    <x v="0"/>
    <m/>
    <x v="0"/>
    <m/>
  </r>
  <r>
    <x v="4"/>
    <s v="2017-38"/>
    <x v="20"/>
    <x v="6"/>
    <d v="1899-12-30T13:45:00"/>
    <d v="1899-12-30T17:45:00"/>
    <s v="PM"/>
    <d v="1899-12-30T04:00:00"/>
    <m/>
    <s v="INI"/>
    <x v="1"/>
    <x v="1"/>
    <m/>
    <x v="0"/>
    <m/>
  </r>
  <r>
    <x v="4"/>
    <s v="2017-38"/>
    <x v="20"/>
    <x v="6"/>
    <d v="1899-12-30T13:45:00"/>
    <d v="1899-12-30T17:45:00"/>
    <s v="PM"/>
    <d v="1899-12-30T04:00:00"/>
    <m/>
    <s v="ALT"/>
    <x v="8"/>
    <x v="0"/>
    <m/>
    <x v="0"/>
    <m/>
  </r>
  <r>
    <x v="1"/>
    <s v="2017-38"/>
    <x v="21"/>
    <x v="0"/>
    <d v="1899-12-30T08:15:00"/>
    <d v="1899-12-30T12:15:00"/>
    <s v="AM"/>
    <d v="1899-12-30T04:00:00"/>
    <d v="1899-12-30T04:00:00"/>
    <m/>
    <x v="10"/>
    <x v="5"/>
    <m/>
    <x v="0"/>
    <m/>
  </r>
  <r>
    <x v="0"/>
    <s v="2017-38"/>
    <x v="21"/>
    <x v="0"/>
    <d v="1899-12-30T08:15:00"/>
    <d v="1899-12-30T10:15:00"/>
    <s v="AM"/>
    <d v="1899-12-30T02:00:00"/>
    <m/>
    <m/>
    <x v="0"/>
    <x v="0"/>
    <m/>
    <x v="0"/>
    <m/>
  </r>
  <r>
    <x v="3"/>
    <s v="2017-38"/>
    <x v="21"/>
    <x v="0"/>
    <d v="1899-12-30T08:15:00"/>
    <d v="1899-12-30T12:15:00"/>
    <s v="AM"/>
    <d v="1899-12-30T04:00:00"/>
    <m/>
    <m/>
    <x v="0"/>
    <x v="0"/>
    <m/>
    <x v="0"/>
    <m/>
  </r>
  <r>
    <x v="5"/>
    <s v="2017-38"/>
    <x v="21"/>
    <x v="0"/>
    <d v="1899-12-30T08:15:00"/>
    <d v="1899-12-30T12:15:00"/>
    <s v="AM"/>
    <d v="1899-12-30T04:00:00"/>
    <m/>
    <m/>
    <x v="13"/>
    <x v="2"/>
    <s v="Conf."/>
    <x v="0"/>
    <m/>
  </r>
  <r>
    <x v="6"/>
    <s v="2017-38"/>
    <x v="21"/>
    <x v="0"/>
    <d v="1899-12-30T08:15:00"/>
    <d v="1899-12-30T12:15:00"/>
    <s v="AM"/>
    <d v="1899-12-30T04:00:00"/>
    <m/>
    <m/>
    <x v="0"/>
    <x v="0"/>
    <m/>
    <x v="0"/>
    <m/>
  </r>
  <r>
    <x v="2"/>
    <s v="2017-38"/>
    <x v="21"/>
    <x v="0"/>
    <d v="1899-12-30T08:15:00"/>
    <d v="1899-12-30T12:15:00"/>
    <s v="AM"/>
    <d v="1899-12-30T04:00:00"/>
    <m/>
    <m/>
    <x v="0"/>
    <x v="0"/>
    <m/>
    <x v="0"/>
    <m/>
  </r>
  <r>
    <x v="4"/>
    <s v="2017-38"/>
    <x v="21"/>
    <x v="0"/>
    <d v="1899-12-30T08:15:00"/>
    <d v="1899-12-30T12:15:00"/>
    <s v="AM"/>
    <d v="1899-12-30T04:00:00"/>
    <m/>
    <s v="INI"/>
    <x v="1"/>
    <x v="1"/>
    <m/>
    <x v="0"/>
    <m/>
  </r>
  <r>
    <x v="4"/>
    <s v="2017-38"/>
    <x v="21"/>
    <x v="0"/>
    <d v="1899-12-30T08:15:00"/>
    <d v="1899-12-30T12:15:00"/>
    <s v="AM"/>
    <d v="1899-12-30T04:00:00"/>
    <m/>
    <s v="ALT"/>
    <x v="8"/>
    <x v="0"/>
    <m/>
    <x v="0"/>
    <m/>
  </r>
  <r>
    <x v="0"/>
    <s v="2017-38"/>
    <x v="21"/>
    <x v="0"/>
    <d v="1899-12-30T10:15:00"/>
    <d v="1899-12-30T12:15:00"/>
    <s v="AM"/>
    <d v="1899-12-30T02:00:00"/>
    <d v="1899-12-30T02:00:00"/>
    <m/>
    <x v="2"/>
    <x v="0"/>
    <m/>
    <x v="0"/>
    <m/>
  </r>
  <r>
    <x v="1"/>
    <s v="2017-38"/>
    <x v="21"/>
    <x v="0"/>
    <d v="1899-12-30T13:45:00"/>
    <d v="1899-12-30T17:45:00"/>
    <s v="PM"/>
    <d v="1899-12-30T04:00:00"/>
    <d v="1899-12-30T04:00:00"/>
    <m/>
    <x v="14"/>
    <x v="10"/>
    <m/>
    <x v="0"/>
    <s v="pas cours, erreur EPSI, facturable"/>
  </r>
  <r>
    <x v="0"/>
    <s v="2017-38"/>
    <x v="21"/>
    <x v="0"/>
    <d v="1899-12-30T13:45:00"/>
    <d v="1899-12-30T17:45:00"/>
    <s v="PM"/>
    <d v="1899-12-30T04:00:00"/>
    <m/>
    <m/>
    <x v="0"/>
    <x v="0"/>
    <m/>
    <x v="0"/>
    <m/>
  </r>
  <r>
    <x v="3"/>
    <s v="2017-38"/>
    <x v="21"/>
    <x v="0"/>
    <d v="1899-12-30T13:45:00"/>
    <d v="1899-12-30T17:45:00"/>
    <s v="PM"/>
    <d v="1899-12-30T04:00:00"/>
    <m/>
    <m/>
    <x v="0"/>
    <x v="0"/>
    <m/>
    <x v="0"/>
    <m/>
  </r>
  <r>
    <x v="5"/>
    <s v="2017-38"/>
    <x v="21"/>
    <x v="0"/>
    <d v="1899-12-30T13:45:00"/>
    <d v="1899-12-30T16:45:00"/>
    <s v="PM"/>
    <d v="1899-12-30T03:00:00"/>
    <m/>
    <m/>
    <x v="13"/>
    <x v="2"/>
    <s v="Conf."/>
    <x v="0"/>
    <m/>
  </r>
  <r>
    <x v="6"/>
    <s v="2017-38"/>
    <x v="21"/>
    <x v="0"/>
    <d v="1899-12-30T13:45:00"/>
    <d v="1899-12-30T16:45:00"/>
    <s v="PM"/>
    <d v="1899-12-30T03:00:00"/>
    <m/>
    <m/>
    <x v="0"/>
    <x v="0"/>
    <m/>
    <x v="0"/>
    <m/>
  </r>
  <r>
    <x v="2"/>
    <s v="2017-38"/>
    <x v="21"/>
    <x v="0"/>
    <d v="1899-12-30T13:45:00"/>
    <d v="1899-12-30T17:45:00"/>
    <s v="PM"/>
    <d v="1899-12-30T04:00:00"/>
    <m/>
    <m/>
    <x v="0"/>
    <x v="0"/>
    <m/>
    <x v="0"/>
    <m/>
  </r>
  <r>
    <x v="4"/>
    <s v="2017-38"/>
    <x v="21"/>
    <x v="0"/>
    <d v="1899-12-30T13:45:00"/>
    <d v="1899-12-30T17:45:00"/>
    <s v="PM"/>
    <d v="1899-12-30T04:00:00"/>
    <m/>
    <s v="INI"/>
    <x v="1"/>
    <x v="1"/>
    <m/>
    <x v="0"/>
    <m/>
  </r>
  <r>
    <x v="4"/>
    <s v="2017-38"/>
    <x v="21"/>
    <x v="0"/>
    <d v="1899-12-30T13:45:00"/>
    <d v="1899-12-30T17:45:00"/>
    <s v="PM"/>
    <d v="1899-12-30T04:00:00"/>
    <m/>
    <s v="ALT"/>
    <x v="8"/>
    <x v="0"/>
    <m/>
    <x v="0"/>
    <m/>
  </r>
  <r>
    <x v="0"/>
    <s v="2017-38"/>
    <x v="22"/>
    <x v="1"/>
    <d v="1899-12-30T08:15:00"/>
    <d v="1899-12-30T12:15:00"/>
    <s v="AM"/>
    <d v="1899-12-30T04:00:00"/>
    <m/>
    <m/>
    <x v="1"/>
    <x v="1"/>
    <m/>
    <x v="0"/>
    <m/>
  </r>
  <r>
    <x v="1"/>
    <s v="2017-38"/>
    <x v="22"/>
    <x v="1"/>
    <d v="1899-12-30T08:15:00"/>
    <d v="1899-12-30T12:15:00"/>
    <s v="AM"/>
    <d v="1899-12-30T04:00:00"/>
    <m/>
    <m/>
    <x v="1"/>
    <x v="1"/>
    <m/>
    <x v="0"/>
    <m/>
  </r>
  <r>
    <x v="2"/>
    <s v="2017-38"/>
    <x v="22"/>
    <x v="1"/>
    <d v="1899-12-30T08:15:00"/>
    <d v="1899-12-30T12:15:00"/>
    <s v="AM"/>
    <d v="1899-12-30T04:00:00"/>
    <m/>
    <m/>
    <x v="1"/>
    <x v="1"/>
    <m/>
    <x v="0"/>
    <m/>
  </r>
  <r>
    <x v="3"/>
    <s v="2017-38"/>
    <x v="22"/>
    <x v="1"/>
    <d v="1899-12-30T08:15:00"/>
    <d v="1899-12-30T12:15:00"/>
    <s v="AM"/>
    <d v="1899-12-30T04:00:00"/>
    <m/>
    <m/>
    <x v="1"/>
    <x v="1"/>
    <m/>
    <x v="0"/>
    <m/>
  </r>
  <r>
    <x v="4"/>
    <s v="2017-38"/>
    <x v="22"/>
    <x v="1"/>
    <d v="1899-12-30T08:15:00"/>
    <d v="1899-12-30T12:15:00"/>
    <s v="AM"/>
    <d v="1899-12-30T04:00:00"/>
    <m/>
    <m/>
    <x v="1"/>
    <x v="1"/>
    <m/>
    <x v="0"/>
    <m/>
  </r>
  <r>
    <x v="5"/>
    <s v="2017-38"/>
    <x v="22"/>
    <x v="1"/>
    <d v="1899-12-30T08:15:00"/>
    <d v="1899-12-30T12:15:00"/>
    <s v="AM"/>
    <d v="1899-12-30T04:00:00"/>
    <m/>
    <m/>
    <x v="1"/>
    <x v="1"/>
    <m/>
    <x v="0"/>
    <m/>
  </r>
  <r>
    <x v="6"/>
    <s v="2017-38"/>
    <x v="22"/>
    <x v="1"/>
    <d v="1899-12-30T08:15:00"/>
    <d v="1899-12-30T12:15:00"/>
    <s v="AM"/>
    <d v="1899-12-30T04:00:00"/>
    <m/>
    <m/>
    <x v="1"/>
    <x v="1"/>
    <m/>
    <x v="0"/>
    <m/>
  </r>
  <r>
    <x v="0"/>
    <s v="2017-38"/>
    <x v="22"/>
    <x v="1"/>
    <d v="1899-12-30T13:45:00"/>
    <d v="1899-12-30T17:45:00"/>
    <s v="PM"/>
    <d v="1899-12-30T04:00:00"/>
    <m/>
    <m/>
    <x v="1"/>
    <x v="1"/>
    <m/>
    <x v="0"/>
    <m/>
  </r>
  <r>
    <x v="1"/>
    <s v="2017-38"/>
    <x v="22"/>
    <x v="1"/>
    <d v="1899-12-30T13:45:00"/>
    <d v="1899-12-30T17:45:00"/>
    <s v="PM"/>
    <d v="1899-12-30T04:00:00"/>
    <m/>
    <m/>
    <x v="1"/>
    <x v="1"/>
    <m/>
    <x v="0"/>
    <m/>
  </r>
  <r>
    <x v="2"/>
    <s v="2017-38"/>
    <x v="22"/>
    <x v="1"/>
    <d v="1899-12-30T13:45:00"/>
    <d v="1899-12-30T17:45:00"/>
    <s v="PM"/>
    <d v="1899-12-30T04:00:00"/>
    <m/>
    <m/>
    <x v="1"/>
    <x v="1"/>
    <m/>
    <x v="0"/>
    <m/>
  </r>
  <r>
    <x v="3"/>
    <s v="2017-38"/>
    <x v="22"/>
    <x v="1"/>
    <d v="1899-12-30T13:45:00"/>
    <d v="1899-12-30T17:45:00"/>
    <s v="PM"/>
    <d v="1899-12-30T04:00:00"/>
    <m/>
    <m/>
    <x v="1"/>
    <x v="1"/>
    <m/>
    <x v="0"/>
    <m/>
  </r>
  <r>
    <x v="4"/>
    <s v="2017-38"/>
    <x v="22"/>
    <x v="1"/>
    <d v="1899-12-30T13:45:00"/>
    <d v="1899-12-30T17:45:00"/>
    <s v="PM"/>
    <d v="1899-12-30T04:00:00"/>
    <m/>
    <m/>
    <x v="1"/>
    <x v="1"/>
    <m/>
    <x v="0"/>
    <m/>
  </r>
  <r>
    <x v="5"/>
    <s v="2017-38"/>
    <x v="22"/>
    <x v="1"/>
    <d v="1899-12-30T13:45:00"/>
    <d v="1899-12-30T16:45:00"/>
    <s v="PM"/>
    <d v="1899-12-30T03:00:00"/>
    <m/>
    <m/>
    <x v="1"/>
    <x v="1"/>
    <m/>
    <x v="0"/>
    <m/>
  </r>
  <r>
    <x v="6"/>
    <s v="2017-38"/>
    <x v="22"/>
    <x v="1"/>
    <d v="1899-12-30T13:45:00"/>
    <d v="1899-12-30T16:45:00"/>
    <s v="PM"/>
    <d v="1899-12-30T03:00:00"/>
    <m/>
    <m/>
    <x v="1"/>
    <x v="1"/>
    <m/>
    <x v="0"/>
    <m/>
  </r>
  <r>
    <x v="0"/>
    <s v="2017-39"/>
    <x v="23"/>
    <x v="2"/>
    <d v="1899-12-30T08:15:00"/>
    <d v="1899-12-30T12:15:00"/>
    <s v="AM"/>
    <d v="1899-12-30T04:00:00"/>
    <m/>
    <m/>
    <x v="1"/>
    <x v="1"/>
    <m/>
    <x v="0"/>
    <m/>
  </r>
  <r>
    <x v="1"/>
    <s v="2017-39"/>
    <x v="23"/>
    <x v="2"/>
    <d v="1899-12-30T08:15:00"/>
    <d v="1899-12-30T12:15:00"/>
    <s v="AM"/>
    <d v="1899-12-30T04:00:00"/>
    <m/>
    <m/>
    <x v="1"/>
    <x v="1"/>
    <m/>
    <x v="0"/>
    <m/>
  </r>
  <r>
    <x v="2"/>
    <s v="2017-39"/>
    <x v="23"/>
    <x v="2"/>
    <d v="1899-12-30T08:15:00"/>
    <d v="1899-12-30T12:15:00"/>
    <s v="AM"/>
    <d v="1899-12-30T04:00:00"/>
    <m/>
    <m/>
    <x v="1"/>
    <x v="1"/>
    <m/>
    <x v="0"/>
    <m/>
  </r>
  <r>
    <x v="3"/>
    <s v="2017-39"/>
    <x v="23"/>
    <x v="2"/>
    <d v="1899-12-30T08:15:00"/>
    <d v="1899-12-30T12:15:00"/>
    <s v="AM"/>
    <d v="1899-12-30T04:00:00"/>
    <m/>
    <m/>
    <x v="1"/>
    <x v="1"/>
    <m/>
    <x v="0"/>
    <m/>
  </r>
  <r>
    <x v="4"/>
    <s v="2017-39"/>
    <x v="23"/>
    <x v="2"/>
    <d v="1899-12-30T08:15:00"/>
    <d v="1899-12-30T12:15:00"/>
    <s v="AM"/>
    <d v="1899-12-30T04:00:00"/>
    <m/>
    <m/>
    <x v="1"/>
    <x v="1"/>
    <m/>
    <x v="0"/>
    <m/>
  </r>
  <r>
    <x v="5"/>
    <s v="2017-39"/>
    <x v="23"/>
    <x v="2"/>
    <d v="1899-12-30T08:15:00"/>
    <d v="1899-12-30T12:15:00"/>
    <s v="AM"/>
    <d v="1899-12-30T04:00:00"/>
    <m/>
    <m/>
    <x v="1"/>
    <x v="1"/>
    <m/>
    <x v="0"/>
    <m/>
  </r>
  <r>
    <x v="6"/>
    <s v="2017-39"/>
    <x v="23"/>
    <x v="2"/>
    <d v="1899-12-30T08:15:00"/>
    <d v="1899-12-30T12:15:00"/>
    <s v="AM"/>
    <d v="1899-12-30T04:00:00"/>
    <m/>
    <m/>
    <x v="1"/>
    <x v="1"/>
    <m/>
    <x v="0"/>
    <m/>
  </r>
  <r>
    <x v="0"/>
    <s v="2017-39"/>
    <x v="23"/>
    <x v="2"/>
    <d v="1899-12-30T13:45:00"/>
    <d v="1899-12-30T17:45:00"/>
    <s v="PM"/>
    <d v="1899-12-30T04:00:00"/>
    <m/>
    <m/>
    <x v="1"/>
    <x v="1"/>
    <m/>
    <x v="0"/>
    <m/>
  </r>
  <r>
    <x v="1"/>
    <s v="2017-39"/>
    <x v="23"/>
    <x v="2"/>
    <d v="1899-12-30T13:45:00"/>
    <d v="1899-12-30T17:45:00"/>
    <s v="PM"/>
    <d v="1899-12-30T04:00:00"/>
    <m/>
    <m/>
    <x v="1"/>
    <x v="1"/>
    <m/>
    <x v="0"/>
    <m/>
  </r>
  <r>
    <x v="2"/>
    <s v="2017-39"/>
    <x v="23"/>
    <x v="2"/>
    <d v="1899-12-30T13:45:00"/>
    <d v="1899-12-30T17:45:00"/>
    <s v="PM"/>
    <d v="1899-12-30T04:00:00"/>
    <m/>
    <m/>
    <x v="1"/>
    <x v="1"/>
    <m/>
    <x v="0"/>
    <m/>
  </r>
  <r>
    <x v="3"/>
    <s v="2017-39"/>
    <x v="23"/>
    <x v="2"/>
    <d v="1899-12-30T13:45:00"/>
    <d v="1899-12-30T17:45:00"/>
    <s v="PM"/>
    <d v="1899-12-30T04:00:00"/>
    <m/>
    <m/>
    <x v="1"/>
    <x v="1"/>
    <m/>
    <x v="0"/>
    <m/>
  </r>
  <r>
    <x v="4"/>
    <s v="2017-39"/>
    <x v="23"/>
    <x v="2"/>
    <d v="1899-12-30T13:45:00"/>
    <d v="1899-12-30T17:45:00"/>
    <s v="PM"/>
    <d v="1899-12-30T04:00:00"/>
    <m/>
    <m/>
    <x v="1"/>
    <x v="1"/>
    <m/>
    <x v="0"/>
    <m/>
  </r>
  <r>
    <x v="5"/>
    <s v="2017-39"/>
    <x v="23"/>
    <x v="2"/>
    <d v="1899-12-30T13:45:00"/>
    <d v="1899-12-30T16:45:00"/>
    <s v="PM"/>
    <d v="1899-12-30T03:00:00"/>
    <m/>
    <m/>
    <x v="1"/>
    <x v="1"/>
    <m/>
    <x v="0"/>
    <m/>
  </r>
  <r>
    <x v="6"/>
    <s v="2017-39"/>
    <x v="23"/>
    <x v="2"/>
    <d v="1899-12-30T13:45:00"/>
    <d v="1899-12-30T16:45:00"/>
    <s v="PM"/>
    <d v="1899-12-30T03:00:00"/>
    <m/>
    <m/>
    <x v="1"/>
    <x v="1"/>
    <m/>
    <x v="0"/>
    <m/>
  </r>
  <r>
    <x v="1"/>
    <s v="2017-39"/>
    <x v="24"/>
    <x v="3"/>
    <d v="1899-12-30T08:15:00"/>
    <d v="1899-12-30T12:15:00"/>
    <s v="AM"/>
    <d v="1899-12-30T04:00:00"/>
    <d v="1899-12-30T04:00:00"/>
    <m/>
    <x v="9"/>
    <x v="7"/>
    <s v="Verte"/>
    <x v="0"/>
    <m/>
  </r>
  <r>
    <x v="0"/>
    <s v="2017-39"/>
    <x v="24"/>
    <x v="3"/>
    <d v="1899-12-30T08:15:00"/>
    <d v="1899-12-30T12:15:00"/>
    <s v="AM"/>
    <d v="1899-12-30T04:00:00"/>
    <d v="1899-12-30T03:00:00"/>
    <m/>
    <x v="15"/>
    <x v="2"/>
    <s v="Conf."/>
    <x v="0"/>
    <m/>
  </r>
  <r>
    <x v="3"/>
    <s v="2017-39"/>
    <x v="24"/>
    <x v="3"/>
    <d v="1899-12-30T08:15:00"/>
    <d v="1899-12-30T12:15:00"/>
    <s v="AM"/>
    <d v="1899-12-30T04:00:00"/>
    <m/>
    <m/>
    <x v="0"/>
    <x v="0"/>
    <m/>
    <x v="0"/>
    <m/>
  </r>
  <r>
    <x v="4"/>
    <s v="2017-39"/>
    <x v="24"/>
    <x v="3"/>
    <d v="1899-12-30T08:15:00"/>
    <d v="1899-12-30T12:15:00"/>
    <s v="AM"/>
    <d v="1899-12-30T04:00:00"/>
    <m/>
    <m/>
    <x v="1"/>
    <x v="1"/>
    <m/>
    <x v="0"/>
    <m/>
  </r>
  <r>
    <x v="5"/>
    <s v="2017-39"/>
    <x v="24"/>
    <x v="3"/>
    <d v="1899-12-30T08:15:00"/>
    <d v="1899-12-30T12:15:00"/>
    <s v="AM"/>
    <d v="1899-12-30T04:00:00"/>
    <m/>
    <m/>
    <x v="16"/>
    <x v="3"/>
    <s v="Conf."/>
    <x v="0"/>
    <m/>
  </r>
  <r>
    <x v="6"/>
    <s v="2017-39"/>
    <x v="24"/>
    <x v="3"/>
    <d v="1899-12-30T08:15:00"/>
    <d v="1899-12-30T12:15:00"/>
    <s v="AM"/>
    <d v="1899-12-30T04:00:00"/>
    <m/>
    <m/>
    <x v="0"/>
    <x v="0"/>
    <m/>
    <x v="0"/>
    <m/>
  </r>
  <r>
    <x v="2"/>
    <s v="2017-39"/>
    <x v="24"/>
    <x v="3"/>
    <d v="1899-12-30T08:15:00"/>
    <d v="1899-12-30T12:15:00"/>
    <s v="AM"/>
    <d v="1899-12-30T04:00:00"/>
    <m/>
    <m/>
    <x v="0"/>
    <x v="0"/>
    <m/>
    <x v="0"/>
    <m/>
  </r>
  <r>
    <x v="1"/>
    <s v="2017-39"/>
    <x v="24"/>
    <x v="3"/>
    <d v="1899-12-30T13:45:00"/>
    <d v="1899-12-30T17:45:00"/>
    <s v="PM"/>
    <d v="1899-12-30T04:00:00"/>
    <d v="1899-12-30T04:00:00"/>
    <m/>
    <x v="11"/>
    <x v="8"/>
    <s v="Verte"/>
    <x v="0"/>
    <m/>
  </r>
  <r>
    <x v="0"/>
    <s v="2017-39"/>
    <x v="24"/>
    <x v="3"/>
    <d v="1899-12-30T13:45:00"/>
    <d v="1899-12-30T17:45:00"/>
    <s v="PM"/>
    <d v="1899-12-30T04:00:00"/>
    <d v="1899-12-30T03:00:00"/>
    <m/>
    <x v="15"/>
    <x v="2"/>
    <s v="Conf."/>
    <x v="0"/>
    <m/>
  </r>
  <r>
    <x v="3"/>
    <s v="2017-39"/>
    <x v="24"/>
    <x v="3"/>
    <d v="1899-12-30T13:45:00"/>
    <d v="1899-12-30T17:45:00"/>
    <s v="PM"/>
    <d v="1899-12-30T04:00:00"/>
    <m/>
    <m/>
    <x v="0"/>
    <x v="0"/>
    <m/>
    <x v="0"/>
    <m/>
  </r>
  <r>
    <x v="4"/>
    <s v="2017-39"/>
    <x v="24"/>
    <x v="3"/>
    <d v="1899-12-30T13:45:00"/>
    <d v="1899-12-30T17:45:00"/>
    <s v="PM"/>
    <d v="1899-12-30T04:00:00"/>
    <m/>
    <m/>
    <x v="1"/>
    <x v="1"/>
    <m/>
    <x v="0"/>
    <m/>
  </r>
  <r>
    <x v="5"/>
    <s v="2017-39"/>
    <x v="24"/>
    <x v="3"/>
    <d v="1899-12-30T13:45:00"/>
    <d v="1899-12-30T16:45:00"/>
    <s v="PM"/>
    <d v="1899-12-30T03:00:00"/>
    <m/>
    <m/>
    <x v="16"/>
    <x v="3"/>
    <s v="Conf."/>
    <x v="0"/>
    <m/>
  </r>
  <r>
    <x v="6"/>
    <s v="2017-39"/>
    <x v="24"/>
    <x v="3"/>
    <d v="1899-12-30T13:45:00"/>
    <d v="1899-12-30T16:45:00"/>
    <s v="PM"/>
    <d v="1899-12-30T03:00:00"/>
    <m/>
    <m/>
    <x v="0"/>
    <x v="0"/>
    <m/>
    <x v="0"/>
    <m/>
  </r>
  <r>
    <x v="2"/>
    <s v="2017-39"/>
    <x v="24"/>
    <x v="3"/>
    <d v="1899-12-30T13:45:00"/>
    <d v="1899-12-30T17:45:00"/>
    <s v="PM"/>
    <d v="1899-12-30T04:00:00"/>
    <m/>
    <m/>
    <x v="0"/>
    <x v="0"/>
    <m/>
    <x v="0"/>
    <m/>
  </r>
  <r>
    <x v="1"/>
    <s v="2017-39"/>
    <x v="25"/>
    <x v="4"/>
    <d v="1899-12-30T08:15:00"/>
    <d v="1899-12-30T12:15:00"/>
    <s v="AM"/>
    <d v="1899-12-30T04:00:00"/>
    <d v="1899-12-30T04:00:00"/>
    <m/>
    <x v="17"/>
    <x v="11"/>
    <s v="Verte"/>
    <x v="0"/>
    <m/>
  </r>
  <r>
    <x v="0"/>
    <s v="2017-39"/>
    <x v="25"/>
    <x v="4"/>
    <d v="1899-12-30T08:15:00"/>
    <d v="1899-12-30T12:15:00"/>
    <s v="AM"/>
    <d v="1899-12-30T04:00:00"/>
    <d v="1899-12-30T03:00:00"/>
    <m/>
    <x v="15"/>
    <x v="2"/>
    <s v="Conf."/>
    <x v="0"/>
    <m/>
  </r>
  <r>
    <x v="3"/>
    <s v="2017-39"/>
    <x v="25"/>
    <x v="4"/>
    <d v="1899-12-30T08:15:00"/>
    <d v="1899-12-30T12:15:00"/>
    <s v="AM"/>
    <d v="1899-12-30T04:00:00"/>
    <m/>
    <m/>
    <x v="0"/>
    <x v="0"/>
    <m/>
    <x v="0"/>
    <m/>
  </r>
  <r>
    <x v="4"/>
    <s v="2017-39"/>
    <x v="25"/>
    <x v="4"/>
    <d v="1899-12-30T08:15:00"/>
    <d v="1899-12-30T12:15:00"/>
    <s v="AM"/>
    <d v="1899-12-30T04:00:00"/>
    <m/>
    <m/>
    <x v="1"/>
    <x v="1"/>
    <m/>
    <x v="0"/>
    <m/>
  </r>
  <r>
    <x v="5"/>
    <s v="2017-39"/>
    <x v="25"/>
    <x v="4"/>
    <d v="1899-12-30T08:15:00"/>
    <d v="1899-12-30T12:15:00"/>
    <s v="AM"/>
    <d v="1899-12-30T04:00:00"/>
    <m/>
    <m/>
    <x v="18"/>
    <x v="12"/>
    <s v="Conf."/>
    <x v="0"/>
    <m/>
  </r>
  <r>
    <x v="6"/>
    <s v="2017-39"/>
    <x v="25"/>
    <x v="4"/>
    <d v="1899-12-30T08:15:00"/>
    <d v="1899-12-30T12:15:00"/>
    <s v="AM"/>
    <d v="1899-12-30T04:00:00"/>
    <m/>
    <m/>
    <x v="0"/>
    <x v="0"/>
    <m/>
    <x v="0"/>
    <m/>
  </r>
  <r>
    <x v="2"/>
    <s v="2017-39"/>
    <x v="25"/>
    <x v="4"/>
    <d v="1899-12-30T08:15:00"/>
    <d v="1899-12-30T12:15:00"/>
    <s v="AM"/>
    <d v="1899-12-30T04:00:00"/>
    <m/>
    <m/>
    <x v="0"/>
    <x v="0"/>
    <m/>
    <x v="0"/>
    <m/>
  </r>
  <r>
    <x v="1"/>
    <s v="2017-39"/>
    <x v="25"/>
    <x v="4"/>
    <d v="1899-12-30T13:45:00"/>
    <d v="1899-12-30T17:45:00"/>
    <s v="PM"/>
    <d v="1899-12-30T04:00:00"/>
    <m/>
    <m/>
    <x v="1"/>
    <x v="1"/>
    <m/>
    <x v="0"/>
    <m/>
  </r>
  <r>
    <x v="0"/>
    <s v="2017-39"/>
    <x v="25"/>
    <x v="4"/>
    <d v="1899-12-30T13:45:00"/>
    <d v="1899-12-30T17:45:00"/>
    <s v="PM"/>
    <d v="1899-12-30T04:00:00"/>
    <d v="1899-12-30T03:00:00"/>
    <m/>
    <x v="15"/>
    <x v="2"/>
    <s v="Conf."/>
    <x v="0"/>
    <m/>
  </r>
  <r>
    <x v="3"/>
    <s v="2017-39"/>
    <x v="25"/>
    <x v="4"/>
    <d v="1899-12-30T13:45:00"/>
    <d v="1899-12-30T17:45:00"/>
    <s v="PM"/>
    <d v="1899-12-30T04:00:00"/>
    <m/>
    <m/>
    <x v="0"/>
    <x v="0"/>
    <m/>
    <x v="0"/>
    <m/>
  </r>
  <r>
    <x v="4"/>
    <s v="2017-39"/>
    <x v="25"/>
    <x v="4"/>
    <d v="1899-12-30T13:45:00"/>
    <d v="1899-12-30T17:45:00"/>
    <s v="PM"/>
    <d v="1899-12-30T04:00:00"/>
    <m/>
    <m/>
    <x v="1"/>
    <x v="1"/>
    <m/>
    <x v="0"/>
    <m/>
  </r>
  <r>
    <x v="5"/>
    <s v="2017-39"/>
    <x v="25"/>
    <x v="4"/>
    <d v="1899-12-30T13:45:00"/>
    <d v="1899-12-30T16:45:00"/>
    <s v="PM"/>
    <d v="1899-12-30T03:00:00"/>
    <m/>
    <m/>
    <x v="18"/>
    <x v="12"/>
    <s v="Conf."/>
    <x v="0"/>
    <m/>
  </r>
  <r>
    <x v="6"/>
    <s v="2017-39"/>
    <x v="25"/>
    <x v="4"/>
    <d v="1899-12-30T13:45:00"/>
    <d v="1899-12-30T16:45:00"/>
    <s v="PM"/>
    <d v="1899-12-30T03:00:00"/>
    <m/>
    <m/>
    <x v="0"/>
    <x v="0"/>
    <m/>
    <x v="0"/>
    <m/>
  </r>
  <r>
    <x v="2"/>
    <s v="2017-39"/>
    <x v="25"/>
    <x v="4"/>
    <d v="1899-12-30T13:45:00"/>
    <d v="1899-12-30T17:45:00"/>
    <s v="PM"/>
    <d v="1899-12-30T04:00:00"/>
    <m/>
    <m/>
    <x v="0"/>
    <x v="0"/>
    <m/>
    <x v="0"/>
    <m/>
  </r>
  <r>
    <x v="1"/>
    <s v="2017-39"/>
    <x v="26"/>
    <x v="5"/>
    <d v="1899-12-30T08:15:00"/>
    <d v="1899-12-30T12:15:00"/>
    <s v="AM"/>
    <d v="1899-12-30T04:00:00"/>
    <d v="1899-12-30T04:00:00"/>
    <m/>
    <x v="11"/>
    <x v="8"/>
    <s v="Verte"/>
    <x v="0"/>
    <m/>
  </r>
  <r>
    <x v="0"/>
    <s v="2017-39"/>
    <x v="26"/>
    <x v="5"/>
    <d v="1899-12-30T08:15:00"/>
    <d v="1899-12-30T12:15:00"/>
    <s v="AM"/>
    <d v="1899-12-30T04:00:00"/>
    <d v="1899-12-30T03:00:00"/>
    <m/>
    <x v="15"/>
    <x v="2"/>
    <s v="Conf."/>
    <x v="0"/>
    <m/>
  </r>
  <r>
    <x v="5"/>
    <s v="2017-39"/>
    <x v="26"/>
    <x v="5"/>
    <d v="1899-12-30T08:15:00"/>
    <d v="1899-12-30T12:15:00"/>
    <s v="AM"/>
    <d v="1899-12-30T04:00:00"/>
    <m/>
    <m/>
    <x v="19"/>
    <x v="9"/>
    <s v="Conf."/>
    <x v="0"/>
    <m/>
  </r>
  <r>
    <x v="3"/>
    <s v="2017-39"/>
    <x v="26"/>
    <x v="5"/>
    <d v="1899-12-30T08:15:00"/>
    <d v="1899-12-30T12:15:00"/>
    <s v="AM"/>
    <d v="1899-12-30T04:00:00"/>
    <m/>
    <m/>
    <x v="0"/>
    <x v="0"/>
    <m/>
    <x v="0"/>
    <m/>
  </r>
  <r>
    <x v="4"/>
    <s v="2017-39"/>
    <x v="26"/>
    <x v="5"/>
    <d v="1899-12-30T08:15:00"/>
    <d v="1899-12-30T12:15:00"/>
    <s v="AM"/>
    <d v="1899-12-30T04:00:00"/>
    <m/>
    <m/>
    <x v="1"/>
    <x v="1"/>
    <m/>
    <x v="0"/>
    <m/>
  </r>
  <r>
    <x v="6"/>
    <s v="2017-39"/>
    <x v="26"/>
    <x v="5"/>
    <d v="1899-12-30T08:15:00"/>
    <d v="1899-12-30T12:15:00"/>
    <s v="AM"/>
    <d v="1899-12-30T04:00:00"/>
    <m/>
    <m/>
    <x v="0"/>
    <x v="0"/>
    <m/>
    <x v="0"/>
    <m/>
  </r>
  <r>
    <x v="2"/>
    <s v="2017-39"/>
    <x v="26"/>
    <x v="5"/>
    <d v="1899-12-30T08:15:00"/>
    <d v="1899-12-30T12:15:00"/>
    <s v="AM"/>
    <d v="1899-12-30T04:00:00"/>
    <m/>
    <m/>
    <x v="0"/>
    <x v="0"/>
    <m/>
    <x v="0"/>
    <m/>
  </r>
  <r>
    <x v="1"/>
    <s v="2017-39"/>
    <x v="26"/>
    <x v="5"/>
    <d v="1899-12-30T13:45:00"/>
    <d v="1899-12-30T17:45:00"/>
    <s v="PM"/>
    <d v="1899-12-30T04:00:00"/>
    <m/>
    <m/>
    <x v="1"/>
    <x v="1"/>
    <m/>
    <x v="0"/>
    <m/>
  </r>
  <r>
    <x v="0"/>
    <s v="2017-39"/>
    <x v="26"/>
    <x v="5"/>
    <d v="1899-12-30T13:45:00"/>
    <d v="1899-12-30T17:45:00"/>
    <s v="PM"/>
    <d v="1899-12-30T04:00:00"/>
    <d v="1899-12-30T03:00:00"/>
    <m/>
    <x v="15"/>
    <x v="2"/>
    <s v="Conf."/>
    <x v="0"/>
    <m/>
  </r>
  <r>
    <x v="5"/>
    <s v="2017-39"/>
    <x v="26"/>
    <x v="5"/>
    <d v="1899-12-30T13:45:00"/>
    <d v="1899-12-30T16:45:00"/>
    <s v="PM"/>
    <d v="1899-12-30T03:00:00"/>
    <m/>
    <m/>
    <x v="19"/>
    <x v="9"/>
    <s v="Conf."/>
    <x v="0"/>
    <m/>
  </r>
  <r>
    <x v="3"/>
    <s v="2017-39"/>
    <x v="26"/>
    <x v="5"/>
    <d v="1899-12-30T13:45:00"/>
    <d v="1899-12-30T17:45:00"/>
    <s v="PM"/>
    <d v="1899-12-30T04:00:00"/>
    <m/>
    <m/>
    <x v="0"/>
    <x v="0"/>
    <m/>
    <x v="0"/>
    <m/>
  </r>
  <r>
    <x v="4"/>
    <s v="2017-39"/>
    <x v="26"/>
    <x v="5"/>
    <d v="1899-12-30T13:45:00"/>
    <d v="1899-12-30T17:45:00"/>
    <s v="PM"/>
    <d v="1899-12-30T04:00:00"/>
    <m/>
    <m/>
    <x v="1"/>
    <x v="1"/>
    <m/>
    <x v="0"/>
    <m/>
  </r>
  <r>
    <x v="6"/>
    <s v="2017-39"/>
    <x v="26"/>
    <x v="5"/>
    <d v="1899-12-30T13:45:00"/>
    <d v="1899-12-30T16:45:00"/>
    <s v="PM"/>
    <d v="1899-12-30T03:00:00"/>
    <m/>
    <m/>
    <x v="0"/>
    <x v="0"/>
    <m/>
    <x v="0"/>
    <m/>
  </r>
  <r>
    <x v="2"/>
    <s v="2017-39"/>
    <x v="26"/>
    <x v="5"/>
    <d v="1899-12-30T13:45:00"/>
    <d v="1899-12-30T17:45:00"/>
    <s v="PM"/>
    <d v="1899-12-30T04:00:00"/>
    <m/>
    <m/>
    <x v="0"/>
    <x v="0"/>
    <m/>
    <x v="0"/>
    <m/>
  </r>
  <r>
    <x v="1"/>
    <s v="2017-39"/>
    <x v="27"/>
    <x v="6"/>
    <d v="1899-12-30T08:15:00"/>
    <d v="1899-12-30T12:15:00"/>
    <s v="AM"/>
    <d v="1899-12-30T04:00:00"/>
    <d v="1899-12-30T04:00:00"/>
    <m/>
    <x v="12"/>
    <x v="9"/>
    <s v="Verte"/>
    <x v="0"/>
    <m/>
  </r>
  <r>
    <x v="0"/>
    <s v="2017-39"/>
    <x v="27"/>
    <x v="6"/>
    <d v="1899-12-30T08:15:00"/>
    <d v="1899-12-30T12:15:00"/>
    <s v="AM"/>
    <d v="1899-12-30T04:00:00"/>
    <d v="1899-12-30T03:00:00"/>
    <m/>
    <x v="15"/>
    <x v="2"/>
    <s v="Conf."/>
    <x v="0"/>
    <m/>
  </r>
  <r>
    <x v="3"/>
    <s v="2017-39"/>
    <x v="27"/>
    <x v="6"/>
    <d v="1899-12-30T08:15:00"/>
    <d v="1899-12-30T12:15:00"/>
    <s v="AM"/>
    <d v="1899-12-30T04:00:00"/>
    <m/>
    <m/>
    <x v="0"/>
    <x v="0"/>
    <m/>
    <x v="0"/>
    <m/>
  </r>
  <r>
    <x v="4"/>
    <s v="2017-39"/>
    <x v="27"/>
    <x v="6"/>
    <d v="1899-12-30T08:15:00"/>
    <d v="1899-12-30T12:15:00"/>
    <s v="AM"/>
    <d v="1899-12-30T04:00:00"/>
    <d v="1899-12-30T04:00:00"/>
    <s v="M-DEV"/>
    <x v="6"/>
    <x v="5"/>
    <m/>
    <x v="0"/>
    <m/>
  </r>
  <r>
    <x v="5"/>
    <s v="2017-39"/>
    <x v="27"/>
    <x v="6"/>
    <d v="1899-12-30T08:15:00"/>
    <d v="1899-12-30T12:15:00"/>
    <s v="AM"/>
    <d v="1899-12-30T04:00:00"/>
    <m/>
    <m/>
    <x v="18"/>
    <x v="12"/>
    <s v="TP1"/>
    <x v="0"/>
    <m/>
  </r>
  <r>
    <x v="6"/>
    <s v="2017-39"/>
    <x v="27"/>
    <x v="6"/>
    <d v="1899-12-30T08:15:00"/>
    <d v="1899-12-30T12:15:00"/>
    <s v="AM"/>
    <d v="1899-12-30T04:00:00"/>
    <m/>
    <m/>
    <x v="0"/>
    <x v="0"/>
    <m/>
    <x v="0"/>
    <m/>
  </r>
  <r>
    <x v="2"/>
    <s v="2017-39"/>
    <x v="27"/>
    <x v="6"/>
    <d v="1899-12-30T08:15:00"/>
    <d v="1899-12-30T10:15:00"/>
    <s v="AM"/>
    <d v="1899-12-30T02:00:00"/>
    <m/>
    <m/>
    <x v="0"/>
    <x v="0"/>
    <m/>
    <x v="0"/>
    <m/>
  </r>
  <r>
    <x v="2"/>
    <s v="2017-39"/>
    <x v="27"/>
    <x v="6"/>
    <d v="1899-12-30T10:15:00"/>
    <d v="1899-12-30T12:15:00"/>
    <s v="AM"/>
    <d v="1899-12-30T02:00:00"/>
    <d v="1899-12-30T02:00:00"/>
    <m/>
    <x v="2"/>
    <x v="0"/>
    <m/>
    <x v="0"/>
    <m/>
  </r>
  <r>
    <x v="1"/>
    <s v="2017-39"/>
    <x v="27"/>
    <x v="6"/>
    <d v="1899-12-30T13:45:00"/>
    <d v="1899-12-30T17:45:00"/>
    <s v="PM"/>
    <d v="1899-12-30T04:00:00"/>
    <d v="1899-12-30T04:00:00"/>
    <m/>
    <x v="20"/>
    <x v="13"/>
    <s v="Verte"/>
    <x v="0"/>
    <m/>
  </r>
  <r>
    <x v="0"/>
    <s v="2017-39"/>
    <x v="27"/>
    <x v="6"/>
    <d v="1899-12-30T13:45:00"/>
    <d v="1899-12-30T17:45:00"/>
    <s v="PM"/>
    <d v="1899-12-30T04:00:00"/>
    <d v="1899-12-30T03:00:00"/>
    <m/>
    <x v="15"/>
    <x v="2"/>
    <s v="Conf."/>
    <x v="0"/>
    <m/>
  </r>
  <r>
    <x v="3"/>
    <s v="2017-39"/>
    <x v="27"/>
    <x v="6"/>
    <d v="1899-12-30T13:45:00"/>
    <d v="1899-12-30T17:45:00"/>
    <s v="PM"/>
    <d v="1899-12-30T04:00:00"/>
    <m/>
    <m/>
    <x v="0"/>
    <x v="0"/>
    <m/>
    <x v="0"/>
    <m/>
  </r>
  <r>
    <x v="4"/>
    <s v="2017-39"/>
    <x v="27"/>
    <x v="6"/>
    <d v="1899-12-30T13:45:00"/>
    <d v="1899-12-30T17:45:00"/>
    <s v="PM"/>
    <d v="1899-12-30T04:00:00"/>
    <d v="1899-12-30T04:00:00"/>
    <m/>
    <x v="21"/>
    <x v="14"/>
    <m/>
    <x v="0"/>
    <m/>
  </r>
  <r>
    <x v="5"/>
    <s v="2017-39"/>
    <x v="27"/>
    <x v="6"/>
    <d v="1899-12-30T13:45:00"/>
    <d v="1899-12-30T16:45:00"/>
    <s v="PM"/>
    <d v="1899-12-30T03:00:00"/>
    <m/>
    <m/>
    <x v="18"/>
    <x v="12"/>
    <s v="TP1"/>
    <x v="0"/>
    <m/>
  </r>
  <r>
    <x v="6"/>
    <s v="2017-39"/>
    <x v="27"/>
    <x v="6"/>
    <d v="1899-12-30T13:45:00"/>
    <d v="1899-12-30T16:45:00"/>
    <s v="PM"/>
    <d v="1899-12-30T03:00:00"/>
    <m/>
    <m/>
    <x v="0"/>
    <x v="0"/>
    <m/>
    <x v="0"/>
    <m/>
  </r>
  <r>
    <x v="2"/>
    <s v="2017-39"/>
    <x v="27"/>
    <x v="6"/>
    <d v="1899-12-30T13:45:00"/>
    <d v="1899-12-30T17:45:00"/>
    <s v="PM"/>
    <d v="1899-12-30T04:00:00"/>
    <m/>
    <m/>
    <x v="0"/>
    <x v="0"/>
    <m/>
    <x v="0"/>
    <m/>
  </r>
  <r>
    <x v="1"/>
    <s v="2017-39"/>
    <x v="28"/>
    <x v="0"/>
    <d v="1899-12-30T08:15:00"/>
    <d v="1899-12-30T12:15:00"/>
    <s v="AM"/>
    <d v="1899-12-30T04:00:00"/>
    <d v="1899-12-30T04:00:00"/>
    <m/>
    <x v="10"/>
    <x v="5"/>
    <s v="Verte"/>
    <x v="0"/>
    <m/>
  </r>
  <r>
    <x v="0"/>
    <s v="2017-39"/>
    <x v="28"/>
    <x v="0"/>
    <d v="1899-12-30T08:15:00"/>
    <d v="1899-12-30T12:15:00"/>
    <s v="AM"/>
    <d v="1899-12-30T04:00:00"/>
    <d v="1899-12-30T03:00:00"/>
    <m/>
    <x v="15"/>
    <x v="2"/>
    <s v="Conf."/>
    <x v="0"/>
    <m/>
  </r>
  <r>
    <x v="5"/>
    <s v="2017-39"/>
    <x v="28"/>
    <x v="0"/>
    <d v="1899-12-30T08:15:00"/>
    <d v="1899-12-30T12:15:00"/>
    <s v="AM"/>
    <d v="1899-12-30T04:00:00"/>
    <m/>
    <m/>
    <x v="18"/>
    <x v="12"/>
    <s v="TP1"/>
    <x v="0"/>
    <m/>
  </r>
  <r>
    <x v="3"/>
    <s v="2017-39"/>
    <x v="28"/>
    <x v="0"/>
    <d v="1899-12-30T08:15:00"/>
    <d v="1899-12-30T12:15:00"/>
    <s v="AM"/>
    <d v="1899-12-30T04:00:00"/>
    <m/>
    <m/>
    <x v="0"/>
    <x v="0"/>
    <m/>
    <x v="0"/>
    <m/>
  </r>
  <r>
    <x v="4"/>
    <s v="2017-39"/>
    <x v="28"/>
    <x v="0"/>
    <d v="1899-12-30T08:15:00"/>
    <d v="1899-12-30T12:15:00"/>
    <s v="AM"/>
    <d v="1899-12-30T04:00:00"/>
    <d v="1899-12-30T04:00:00"/>
    <m/>
    <x v="22"/>
    <x v="15"/>
    <m/>
    <x v="0"/>
    <s v="attention horaires : 9h00  ==&gt; 12h30  puis 13h30 ==&gt; 18h"/>
  </r>
  <r>
    <x v="6"/>
    <s v="2017-39"/>
    <x v="28"/>
    <x v="0"/>
    <d v="1899-12-30T08:15:00"/>
    <d v="1899-12-30T12:15:00"/>
    <s v="AM"/>
    <d v="1899-12-30T04:00:00"/>
    <m/>
    <m/>
    <x v="0"/>
    <x v="0"/>
    <m/>
    <x v="0"/>
    <m/>
  </r>
  <r>
    <x v="2"/>
    <s v="2017-39"/>
    <x v="28"/>
    <x v="0"/>
    <d v="1899-12-30T08:15:00"/>
    <d v="1899-12-30T12:15:00"/>
    <s v="AM"/>
    <d v="1899-12-30T04:00:00"/>
    <m/>
    <m/>
    <x v="1"/>
    <x v="1"/>
    <m/>
    <x v="0"/>
    <m/>
  </r>
  <r>
    <x v="1"/>
    <s v="2017-39"/>
    <x v="28"/>
    <x v="0"/>
    <d v="1899-12-30T13:45:00"/>
    <d v="1899-12-30T15:45:00"/>
    <s v="PM"/>
    <d v="1899-12-30T02:00:00"/>
    <d v="1899-12-30T02:00:00"/>
    <m/>
    <x v="10"/>
    <x v="5"/>
    <s v="Verte"/>
    <x v="0"/>
    <m/>
  </r>
  <r>
    <x v="2"/>
    <s v="2017-39"/>
    <x v="28"/>
    <x v="0"/>
    <d v="1899-12-30T13:45:00"/>
    <d v="1899-12-30T17:45:00"/>
    <s v="PM"/>
    <d v="1899-12-30T04:00:00"/>
    <m/>
    <m/>
    <x v="1"/>
    <x v="1"/>
    <m/>
    <x v="0"/>
    <m/>
  </r>
  <r>
    <x v="0"/>
    <s v="2017-39"/>
    <x v="28"/>
    <x v="0"/>
    <d v="1899-12-30T13:45:00"/>
    <d v="1899-12-30T17:45:00"/>
    <s v="PM"/>
    <d v="1899-12-30T04:00:00"/>
    <d v="1899-12-30T03:00:00"/>
    <m/>
    <x v="15"/>
    <x v="2"/>
    <s v="Conf."/>
    <x v="0"/>
    <m/>
  </r>
  <r>
    <x v="5"/>
    <s v="2017-39"/>
    <x v="28"/>
    <x v="0"/>
    <d v="1899-12-30T13:45:00"/>
    <d v="1899-12-30T16:45:00"/>
    <s v="PM"/>
    <d v="1899-12-30T03:00:00"/>
    <m/>
    <m/>
    <x v="18"/>
    <x v="12"/>
    <s v="TP1"/>
    <x v="0"/>
    <m/>
  </r>
  <r>
    <x v="3"/>
    <s v="2017-39"/>
    <x v="28"/>
    <x v="0"/>
    <d v="1899-12-30T13:45:00"/>
    <d v="1899-12-30T17:45:00"/>
    <s v="PM"/>
    <d v="1899-12-30T04:00:00"/>
    <m/>
    <m/>
    <x v="0"/>
    <x v="0"/>
    <m/>
    <x v="0"/>
    <m/>
  </r>
  <r>
    <x v="4"/>
    <s v="2017-39"/>
    <x v="28"/>
    <x v="0"/>
    <d v="1899-12-30T13:45:00"/>
    <d v="1899-12-30T17:45:00"/>
    <s v="PM"/>
    <d v="1899-12-30T04:00:00"/>
    <d v="1899-12-30T04:00:00"/>
    <m/>
    <x v="22"/>
    <x v="15"/>
    <m/>
    <x v="0"/>
    <s v="attention horaires : 9h00  ==&gt; 12h30  puis 13h30 ==&gt; 18h"/>
  </r>
  <r>
    <x v="6"/>
    <s v="2017-39"/>
    <x v="28"/>
    <x v="0"/>
    <d v="1899-12-30T13:45:00"/>
    <d v="1899-12-30T16:45:00"/>
    <s v="PM"/>
    <d v="1899-12-30T03:00:00"/>
    <m/>
    <m/>
    <x v="0"/>
    <x v="0"/>
    <m/>
    <x v="0"/>
    <m/>
  </r>
  <r>
    <x v="1"/>
    <s v="2017-39"/>
    <x v="28"/>
    <x v="0"/>
    <d v="1899-12-30T15:45:00"/>
    <d v="1899-12-30T17:45:00"/>
    <s v="PM"/>
    <d v="1899-12-30T02:00:00"/>
    <d v="1899-12-30T02:00:00"/>
    <m/>
    <x v="11"/>
    <x v="8"/>
    <s v="Verte"/>
    <x v="0"/>
    <m/>
  </r>
  <r>
    <x v="0"/>
    <s v="2017-39"/>
    <x v="29"/>
    <x v="1"/>
    <d v="1899-12-30T08:15:00"/>
    <d v="1899-12-30T12:15:00"/>
    <s v="AM"/>
    <d v="1899-12-30T04:00:00"/>
    <m/>
    <m/>
    <x v="1"/>
    <x v="1"/>
    <m/>
    <x v="0"/>
    <m/>
  </r>
  <r>
    <x v="1"/>
    <s v="2017-39"/>
    <x v="29"/>
    <x v="1"/>
    <d v="1899-12-30T08:15:00"/>
    <d v="1899-12-30T12:15:00"/>
    <s v="AM"/>
    <d v="1899-12-30T04:00:00"/>
    <m/>
    <m/>
    <x v="1"/>
    <x v="1"/>
    <m/>
    <x v="0"/>
    <m/>
  </r>
  <r>
    <x v="2"/>
    <s v="2017-39"/>
    <x v="29"/>
    <x v="1"/>
    <d v="1899-12-30T08:15:00"/>
    <d v="1899-12-30T12:15:00"/>
    <s v="AM"/>
    <d v="1899-12-30T04:00:00"/>
    <m/>
    <m/>
    <x v="1"/>
    <x v="1"/>
    <m/>
    <x v="0"/>
    <m/>
  </r>
  <r>
    <x v="3"/>
    <s v="2017-39"/>
    <x v="29"/>
    <x v="1"/>
    <d v="1899-12-30T08:15:00"/>
    <d v="1899-12-30T12:15:00"/>
    <s v="AM"/>
    <d v="1899-12-30T04:00:00"/>
    <m/>
    <m/>
    <x v="1"/>
    <x v="1"/>
    <m/>
    <x v="0"/>
    <m/>
  </r>
  <r>
    <x v="4"/>
    <s v="2017-39"/>
    <x v="29"/>
    <x v="1"/>
    <d v="1899-12-30T08:15:00"/>
    <d v="1899-12-30T12:15:00"/>
    <s v="AM"/>
    <d v="1899-12-30T04:00:00"/>
    <d v="1899-12-30T04:00:00"/>
    <m/>
    <x v="22"/>
    <x v="15"/>
    <m/>
    <x v="0"/>
    <s v="horaire normal 08h15-12h15"/>
  </r>
  <r>
    <x v="5"/>
    <s v="2017-39"/>
    <x v="29"/>
    <x v="1"/>
    <d v="1899-12-30T08:15:00"/>
    <d v="1899-12-30T12:15:00"/>
    <s v="AM"/>
    <d v="1899-12-30T04:00:00"/>
    <m/>
    <m/>
    <x v="1"/>
    <x v="1"/>
    <m/>
    <x v="0"/>
    <m/>
  </r>
  <r>
    <x v="6"/>
    <s v="2017-39"/>
    <x v="29"/>
    <x v="1"/>
    <d v="1899-12-30T08:15:00"/>
    <d v="1899-12-30T12:15:00"/>
    <s v="AM"/>
    <d v="1899-12-30T04:00:00"/>
    <m/>
    <m/>
    <x v="1"/>
    <x v="1"/>
    <m/>
    <x v="0"/>
    <m/>
  </r>
  <r>
    <x v="0"/>
    <s v="2017-39"/>
    <x v="29"/>
    <x v="1"/>
    <d v="1899-12-30T13:45:00"/>
    <d v="1899-12-30T17:45:00"/>
    <s v="PM"/>
    <d v="1899-12-30T04:00:00"/>
    <m/>
    <m/>
    <x v="1"/>
    <x v="1"/>
    <m/>
    <x v="0"/>
    <m/>
  </r>
  <r>
    <x v="1"/>
    <s v="2017-39"/>
    <x v="29"/>
    <x v="1"/>
    <d v="1899-12-30T13:45:00"/>
    <d v="1899-12-30T17:45:00"/>
    <s v="PM"/>
    <d v="1899-12-30T04:00:00"/>
    <m/>
    <m/>
    <x v="1"/>
    <x v="1"/>
    <m/>
    <x v="0"/>
    <m/>
  </r>
  <r>
    <x v="2"/>
    <s v="2017-39"/>
    <x v="29"/>
    <x v="1"/>
    <d v="1899-12-30T13:45:00"/>
    <d v="1899-12-30T17:45:00"/>
    <s v="PM"/>
    <d v="1899-12-30T04:00:00"/>
    <m/>
    <m/>
    <x v="1"/>
    <x v="1"/>
    <m/>
    <x v="0"/>
    <m/>
  </r>
  <r>
    <x v="3"/>
    <s v="2017-39"/>
    <x v="29"/>
    <x v="1"/>
    <d v="1899-12-30T13:45:00"/>
    <d v="1899-12-30T17:45:00"/>
    <s v="PM"/>
    <d v="1899-12-30T04:00:00"/>
    <m/>
    <m/>
    <x v="1"/>
    <x v="1"/>
    <m/>
    <x v="0"/>
    <m/>
  </r>
  <r>
    <x v="4"/>
    <s v="2017-39"/>
    <x v="29"/>
    <x v="1"/>
    <d v="1899-12-30T13:45:00"/>
    <d v="1899-12-30T17:45:00"/>
    <s v="PM"/>
    <d v="1899-12-30T04:00:00"/>
    <m/>
    <m/>
    <x v="1"/>
    <x v="1"/>
    <m/>
    <x v="0"/>
    <m/>
  </r>
  <r>
    <x v="5"/>
    <s v="2017-39"/>
    <x v="29"/>
    <x v="1"/>
    <d v="1899-12-30T13:45:00"/>
    <d v="1899-12-30T16:45:00"/>
    <s v="PM"/>
    <d v="1899-12-30T03:00:00"/>
    <m/>
    <m/>
    <x v="1"/>
    <x v="1"/>
    <m/>
    <x v="0"/>
    <m/>
  </r>
  <r>
    <x v="6"/>
    <s v="2017-39"/>
    <x v="29"/>
    <x v="1"/>
    <d v="1899-12-30T13:45:00"/>
    <d v="1899-12-30T16:45:00"/>
    <s v="PM"/>
    <d v="1899-12-30T03:00:00"/>
    <m/>
    <m/>
    <x v="1"/>
    <x v="1"/>
    <m/>
    <x v="0"/>
    <m/>
  </r>
  <r>
    <x v="0"/>
    <s v="2017-40"/>
    <x v="30"/>
    <x v="2"/>
    <d v="1899-12-30T08:15:00"/>
    <d v="1899-12-30T12:15:00"/>
    <s v="AM"/>
    <d v="1899-12-30T04:00:00"/>
    <m/>
    <m/>
    <x v="1"/>
    <x v="1"/>
    <m/>
    <x v="0"/>
    <m/>
  </r>
  <r>
    <x v="1"/>
    <s v="2017-40"/>
    <x v="30"/>
    <x v="2"/>
    <d v="1899-12-30T08:15:00"/>
    <d v="1899-12-30T12:15:00"/>
    <s v="AM"/>
    <d v="1899-12-30T04:00:00"/>
    <m/>
    <m/>
    <x v="1"/>
    <x v="1"/>
    <m/>
    <x v="0"/>
    <m/>
  </r>
  <r>
    <x v="2"/>
    <s v="2017-40"/>
    <x v="30"/>
    <x v="2"/>
    <d v="1899-12-30T08:15:00"/>
    <d v="1899-12-30T12:15:00"/>
    <s v="AM"/>
    <d v="1899-12-30T04:00:00"/>
    <m/>
    <m/>
    <x v="1"/>
    <x v="1"/>
    <m/>
    <x v="0"/>
    <m/>
  </r>
  <r>
    <x v="3"/>
    <s v="2017-40"/>
    <x v="30"/>
    <x v="2"/>
    <d v="1899-12-30T08:15:00"/>
    <d v="1899-12-30T12:15:00"/>
    <s v="AM"/>
    <d v="1899-12-30T04:00:00"/>
    <m/>
    <m/>
    <x v="1"/>
    <x v="1"/>
    <m/>
    <x v="0"/>
    <m/>
  </r>
  <r>
    <x v="4"/>
    <s v="2017-40"/>
    <x v="30"/>
    <x v="2"/>
    <d v="1899-12-30T08:15:00"/>
    <d v="1899-12-30T12:15:00"/>
    <s v="AM"/>
    <d v="1899-12-30T04:00:00"/>
    <m/>
    <m/>
    <x v="1"/>
    <x v="1"/>
    <m/>
    <x v="0"/>
    <m/>
  </r>
  <r>
    <x v="5"/>
    <s v="2017-40"/>
    <x v="30"/>
    <x v="2"/>
    <d v="1899-12-30T08:15:00"/>
    <d v="1899-12-30T12:15:00"/>
    <s v="AM"/>
    <d v="1899-12-30T04:00:00"/>
    <m/>
    <m/>
    <x v="1"/>
    <x v="1"/>
    <m/>
    <x v="0"/>
    <m/>
  </r>
  <r>
    <x v="6"/>
    <s v="2017-40"/>
    <x v="30"/>
    <x v="2"/>
    <d v="1899-12-30T08:15:00"/>
    <d v="1899-12-30T12:15:00"/>
    <s v="AM"/>
    <d v="1899-12-30T04:00:00"/>
    <m/>
    <m/>
    <x v="1"/>
    <x v="1"/>
    <m/>
    <x v="0"/>
    <m/>
  </r>
  <r>
    <x v="0"/>
    <s v="2017-40"/>
    <x v="30"/>
    <x v="2"/>
    <d v="1899-12-30T13:45:00"/>
    <d v="1899-12-30T17:45:00"/>
    <s v="PM"/>
    <d v="1899-12-30T04:00:00"/>
    <m/>
    <m/>
    <x v="1"/>
    <x v="1"/>
    <m/>
    <x v="0"/>
    <m/>
  </r>
  <r>
    <x v="1"/>
    <s v="2017-40"/>
    <x v="30"/>
    <x v="2"/>
    <d v="1899-12-30T13:45:00"/>
    <d v="1899-12-30T17:45:00"/>
    <s v="PM"/>
    <d v="1899-12-30T04:00:00"/>
    <m/>
    <m/>
    <x v="1"/>
    <x v="1"/>
    <m/>
    <x v="0"/>
    <m/>
  </r>
  <r>
    <x v="2"/>
    <s v="2017-40"/>
    <x v="30"/>
    <x v="2"/>
    <d v="1899-12-30T13:45:00"/>
    <d v="1899-12-30T17:45:00"/>
    <s v="PM"/>
    <d v="1899-12-30T04:00:00"/>
    <m/>
    <m/>
    <x v="1"/>
    <x v="1"/>
    <m/>
    <x v="0"/>
    <m/>
  </r>
  <r>
    <x v="3"/>
    <s v="2017-40"/>
    <x v="30"/>
    <x v="2"/>
    <d v="1899-12-30T13:45:00"/>
    <d v="1899-12-30T17:45:00"/>
    <s v="PM"/>
    <d v="1899-12-30T04:00:00"/>
    <m/>
    <m/>
    <x v="1"/>
    <x v="1"/>
    <m/>
    <x v="0"/>
    <m/>
  </r>
  <r>
    <x v="4"/>
    <s v="2017-40"/>
    <x v="30"/>
    <x v="2"/>
    <d v="1899-12-30T13:45:00"/>
    <d v="1899-12-30T17:45:00"/>
    <s v="PM"/>
    <d v="1899-12-30T04:00:00"/>
    <m/>
    <m/>
    <x v="1"/>
    <x v="1"/>
    <m/>
    <x v="0"/>
    <m/>
  </r>
  <r>
    <x v="5"/>
    <s v="2017-40"/>
    <x v="30"/>
    <x v="2"/>
    <d v="1899-12-30T13:45:00"/>
    <d v="1899-12-30T16:45:00"/>
    <s v="PM"/>
    <d v="1899-12-30T03:00:00"/>
    <m/>
    <m/>
    <x v="1"/>
    <x v="1"/>
    <m/>
    <x v="0"/>
    <m/>
  </r>
  <r>
    <x v="6"/>
    <s v="2017-40"/>
    <x v="30"/>
    <x v="2"/>
    <d v="1899-12-30T13:45:00"/>
    <d v="1899-12-30T16:45:00"/>
    <s v="PM"/>
    <d v="1899-12-30T03:00:00"/>
    <m/>
    <m/>
    <x v="1"/>
    <x v="1"/>
    <m/>
    <x v="0"/>
    <m/>
  </r>
  <r>
    <x v="1"/>
    <s v="2017-40"/>
    <x v="31"/>
    <x v="3"/>
    <d v="1899-12-30T08:15:00"/>
    <d v="1899-12-30T12:15:00"/>
    <s v="AM"/>
    <d v="1899-12-30T04:00:00"/>
    <d v="1899-12-30T04:00:00"/>
    <m/>
    <x v="9"/>
    <x v="7"/>
    <s v="Jaune"/>
    <x v="0"/>
    <m/>
  </r>
  <r>
    <x v="0"/>
    <s v="2017-40"/>
    <x v="31"/>
    <x v="3"/>
    <d v="1899-12-30T08:15:00"/>
    <d v="1899-12-30T12:15:00"/>
    <s v="AM"/>
    <d v="1899-12-30T04:00:00"/>
    <m/>
    <m/>
    <x v="1"/>
    <x v="1"/>
    <m/>
    <x v="0"/>
    <m/>
  </r>
  <r>
    <x v="3"/>
    <s v="2017-40"/>
    <x v="31"/>
    <x v="3"/>
    <d v="1899-12-30T08:15:00"/>
    <d v="1899-12-30T12:15:00"/>
    <s v="AM"/>
    <d v="1899-12-30T04:00:00"/>
    <m/>
    <m/>
    <x v="0"/>
    <x v="0"/>
    <m/>
    <x v="0"/>
    <m/>
  </r>
  <r>
    <x v="5"/>
    <s v="2017-40"/>
    <x v="31"/>
    <x v="3"/>
    <d v="1899-12-30T08:15:00"/>
    <d v="1899-12-30T12:15:00"/>
    <s v="AM"/>
    <d v="1899-12-30T04:00:00"/>
    <m/>
    <m/>
    <x v="18"/>
    <x v="12"/>
    <s v="TP1"/>
    <x v="0"/>
    <m/>
  </r>
  <r>
    <x v="6"/>
    <s v="2017-40"/>
    <x v="31"/>
    <x v="3"/>
    <d v="1899-12-30T08:15:00"/>
    <d v="1899-12-30T12:15:00"/>
    <s v="AM"/>
    <d v="1899-12-30T04:00:00"/>
    <m/>
    <m/>
    <x v="0"/>
    <x v="0"/>
    <m/>
    <x v="0"/>
    <m/>
  </r>
  <r>
    <x v="2"/>
    <s v="2017-40"/>
    <x v="31"/>
    <x v="3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1"/>
    <x v="3"/>
    <d v="1899-12-30T08:15:00"/>
    <d v="1899-12-30T12:15:00"/>
    <s v="AM"/>
    <d v="1899-12-30T04:00:00"/>
    <m/>
    <s v="INI"/>
    <x v="1"/>
    <x v="1"/>
    <m/>
    <x v="0"/>
    <m/>
  </r>
  <r>
    <x v="4"/>
    <s v="2017-40"/>
    <x v="31"/>
    <x v="3"/>
    <d v="1899-12-30T08:15:00"/>
    <d v="1899-12-30T12:15:00"/>
    <s v="AM"/>
    <d v="1899-12-30T04:00:00"/>
    <m/>
    <s v="ALT"/>
    <x v="8"/>
    <x v="0"/>
    <m/>
    <x v="0"/>
    <m/>
  </r>
  <r>
    <x v="1"/>
    <s v="2017-40"/>
    <x v="31"/>
    <x v="3"/>
    <d v="1899-12-30T13:45:00"/>
    <d v="1899-12-30T17:45:00"/>
    <s v="PM"/>
    <d v="1899-12-30T04:00:00"/>
    <d v="1899-12-30T04:00:00"/>
    <m/>
    <x v="10"/>
    <x v="5"/>
    <s v="Jaune"/>
    <x v="0"/>
    <m/>
  </r>
  <r>
    <x v="0"/>
    <s v="2017-40"/>
    <x v="31"/>
    <x v="3"/>
    <d v="1899-12-30T13:45:00"/>
    <d v="1899-12-30T17:45:00"/>
    <s v="PM"/>
    <d v="1899-12-30T04:00:00"/>
    <d v="1899-12-30T04:00:00"/>
    <m/>
    <x v="24"/>
    <x v="16"/>
    <s v="Verte"/>
    <x v="0"/>
    <m/>
  </r>
  <r>
    <x v="3"/>
    <s v="2017-40"/>
    <x v="31"/>
    <x v="3"/>
    <d v="1899-12-30T13:45:00"/>
    <d v="1899-12-30T17:45:00"/>
    <s v="PM"/>
    <d v="1899-12-30T04:00:00"/>
    <m/>
    <m/>
    <x v="0"/>
    <x v="0"/>
    <m/>
    <x v="0"/>
    <m/>
  </r>
  <r>
    <x v="5"/>
    <s v="2017-40"/>
    <x v="31"/>
    <x v="3"/>
    <d v="1899-12-30T13:45:00"/>
    <d v="1899-12-30T16:45:00"/>
    <s v="PM"/>
    <d v="1899-12-30T03:00:00"/>
    <m/>
    <m/>
    <x v="18"/>
    <x v="12"/>
    <m/>
    <x v="0"/>
    <m/>
  </r>
  <r>
    <x v="6"/>
    <s v="2017-40"/>
    <x v="31"/>
    <x v="3"/>
    <d v="1899-12-30T13:45:00"/>
    <d v="1899-12-30T16:45:00"/>
    <s v="PM"/>
    <d v="1899-12-30T03:00:00"/>
    <m/>
    <m/>
    <x v="0"/>
    <x v="0"/>
    <m/>
    <x v="0"/>
    <m/>
  </r>
  <r>
    <x v="2"/>
    <s v="2017-40"/>
    <x v="31"/>
    <x v="3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1"/>
    <x v="3"/>
    <d v="1899-12-30T13:45:00"/>
    <d v="1899-12-30T17:45:00"/>
    <s v="PM"/>
    <d v="1899-12-30T04:00:00"/>
    <m/>
    <s v="INI"/>
    <x v="1"/>
    <x v="1"/>
    <m/>
    <x v="0"/>
    <m/>
  </r>
  <r>
    <x v="4"/>
    <s v="2017-40"/>
    <x v="31"/>
    <x v="3"/>
    <d v="1899-12-30T13:45:00"/>
    <d v="1899-12-30T17:45:00"/>
    <s v="PM"/>
    <d v="1899-12-30T04:00:00"/>
    <m/>
    <s v="ALT"/>
    <x v="8"/>
    <x v="0"/>
    <m/>
    <x v="0"/>
    <m/>
  </r>
  <r>
    <x v="1"/>
    <s v="2017-40"/>
    <x v="32"/>
    <x v="4"/>
    <d v="1899-12-30T08:15:00"/>
    <d v="1899-12-30T12:15:00"/>
    <s v="AM"/>
    <d v="1899-12-30T04:00:00"/>
    <d v="1899-12-30T04:00:00"/>
    <m/>
    <x v="14"/>
    <x v="10"/>
    <s v="Jaune"/>
    <x v="0"/>
    <m/>
  </r>
  <r>
    <x v="0"/>
    <s v="2017-40"/>
    <x v="32"/>
    <x v="4"/>
    <d v="1899-12-30T08:15:00"/>
    <d v="1899-12-30T12:15:00"/>
    <s v="AM"/>
    <d v="1899-12-30T04:00:00"/>
    <d v="1899-12-30T04:00:00"/>
    <m/>
    <x v="25"/>
    <x v="11"/>
    <s v="Verte"/>
    <x v="0"/>
    <m/>
  </r>
  <r>
    <x v="3"/>
    <s v="2017-40"/>
    <x v="32"/>
    <x v="4"/>
    <d v="1899-12-30T08:15:00"/>
    <d v="1899-12-30T12:15:00"/>
    <s v="AM"/>
    <d v="1899-12-30T04:00:00"/>
    <m/>
    <m/>
    <x v="0"/>
    <x v="0"/>
    <m/>
    <x v="0"/>
    <m/>
  </r>
  <r>
    <x v="5"/>
    <s v="2017-40"/>
    <x v="32"/>
    <x v="4"/>
    <d v="1899-12-30T08:15:00"/>
    <d v="1899-12-30T12:15:00"/>
    <s v="AM"/>
    <d v="1899-12-30T04:00:00"/>
    <m/>
    <m/>
    <x v="26"/>
    <x v="12"/>
    <m/>
    <x v="0"/>
    <m/>
  </r>
  <r>
    <x v="6"/>
    <s v="2017-40"/>
    <x v="32"/>
    <x v="4"/>
    <d v="1899-12-30T08:15:00"/>
    <d v="1899-12-30T12:15:00"/>
    <s v="AM"/>
    <d v="1899-12-30T04:00:00"/>
    <m/>
    <m/>
    <x v="0"/>
    <x v="0"/>
    <m/>
    <x v="0"/>
    <m/>
  </r>
  <r>
    <x v="2"/>
    <s v="2017-40"/>
    <x v="32"/>
    <x v="4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2"/>
    <x v="4"/>
    <d v="1899-12-30T08:15:00"/>
    <d v="1899-12-30T12:15:00"/>
    <s v="AM"/>
    <d v="1899-12-30T04:00:00"/>
    <m/>
    <s v="INI"/>
    <x v="1"/>
    <x v="1"/>
    <m/>
    <x v="0"/>
    <m/>
  </r>
  <r>
    <x v="4"/>
    <s v="2017-40"/>
    <x v="32"/>
    <x v="4"/>
    <d v="1899-12-30T08:15:00"/>
    <d v="1899-12-30T12:15:00"/>
    <s v="AM"/>
    <d v="1899-12-30T04:00:00"/>
    <m/>
    <s v="ALT"/>
    <x v="8"/>
    <x v="0"/>
    <m/>
    <x v="0"/>
    <m/>
  </r>
  <r>
    <x v="1"/>
    <s v="2017-40"/>
    <x v="32"/>
    <x v="4"/>
    <d v="1899-12-30T13:45:00"/>
    <d v="1899-12-30T17:45:00"/>
    <s v="PM"/>
    <d v="1899-12-30T04:00:00"/>
    <d v="1899-12-30T04:00:00"/>
    <m/>
    <x v="14"/>
    <x v="10"/>
    <s v="Jaune"/>
    <x v="0"/>
    <m/>
  </r>
  <r>
    <x v="0"/>
    <s v="2017-40"/>
    <x v="32"/>
    <x v="4"/>
    <d v="1899-12-30T13:45:00"/>
    <d v="1899-12-30T17:45:00"/>
    <s v="PM"/>
    <d v="1899-12-30T04:00:00"/>
    <m/>
    <m/>
    <x v="1"/>
    <x v="1"/>
    <m/>
    <x v="0"/>
    <m/>
  </r>
  <r>
    <x v="3"/>
    <s v="2017-40"/>
    <x v="32"/>
    <x v="4"/>
    <d v="1899-12-30T13:45:00"/>
    <d v="1899-12-30T17:45:00"/>
    <s v="PM"/>
    <d v="1899-12-30T04:00:00"/>
    <m/>
    <m/>
    <x v="0"/>
    <x v="0"/>
    <m/>
    <x v="0"/>
    <m/>
  </r>
  <r>
    <x v="5"/>
    <s v="2017-40"/>
    <x v="32"/>
    <x v="4"/>
    <d v="1899-12-30T13:45:00"/>
    <d v="1899-12-30T16:45:00"/>
    <s v="PM"/>
    <d v="1899-12-30T03:00:00"/>
    <m/>
    <m/>
    <x v="26"/>
    <x v="12"/>
    <m/>
    <x v="0"/>
    <m/>
  </r>
  <r>
    <x v="6"/>
    <s v="2017-40"/>
    <x v="32"/>
    <x v="4"/>
    <d v="1899-12-30T13:45:00"/>
    <d v="1899-12-30T16:45:00"/>
    <s v="PM"/>
    <d v="1899-12-30T03:00:00"/>
    <m/>
    <m/>
    <x v="0"/>
    <x v="0"/>
    <m/>
    <x v="0"/>
    <m/>
  </r>
  <r>
    <x v="2"/>
    <s v="2017-40"/>
    <x v="32"/>
    <x v="4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2"/>
    <x v="4"/>
    <d v="1899-12-30T13:45:00"/>
    <d v="1899-12-30T17:45:00"/>
    <s v="PM"/>
    <d v="1899-12-30T04:00:00"/>
    <m/>
    <s v="INI"/>
    <x v="1"/>
    <x v="1"/>
    <m/>
    <x v="0"/>
    <m/>
  </r>
  <r>
    <x v="4"/>
    <s v="2017-40"/>
    <x v="32"/>
    <x v="4"/>
    <d v="1899-12-30T13:45:00"/>
    <d v="1899-12-30T17:45:00"/>
    <s v="PM"/>
    <d v="1899-12-30T04:00:00"/>
    <m/>
    <s v="ALT"/>
    <x v="8"/>
    <x v="0"/>
    <m/>
    <x v="0"/>
    <m/>
  </r>
  <r>
    <x v="1"/>
    <s v="2017-40"/>
    <x v="33"/>
    <x v="5"/>
    <d v="1899-12-30T08:15:00"/>
    <d v="1899-12-30T12:15:00"/>
    <s v="AM"/>
    <d v="1899-12-30T04:00:00"/>
    <m/>
    <m/>
    <x v="1"/>
    <x v="1"/>
    <m/>
    <x v="0"/>
    <m/>
  </r>
  <r>
    <x v="0"/>
    <s v="2017-40"/>
    <x v="33"/>
    <x v="5"/>
    <d v="1899-12-30T08:15:00"/>
    <d v="1899-12-30T12:15:00"/>
    <s v="AM"/>
    <d v="1899-12-30T04:00:00"/>
    <m/>
    <m/>
    <x v="1"/>
    <x v="1"/>
    <m/>
    <x v="0"/>
    <m/>
  </r>
  <r>
    <x v="5"/>
    <s v="2017-40"/>
    <x v="33"/>
    <x v="5"/>
    <d v="1899-12-30T08:15:00"/>
    <d v="1899-12-30T12:15:00"/>
    <s v="AM"/>
    <d v="1899-12-30T04:00:00"/>
    <m/>
    <m/>
    <x v="1"/>
    <x v="1"/>
    <m/>
    <x v="0"/>
    <m/>
  </r>
  <r>
    <x v="3"/>
    <s v="2017-40"/>
    <x v="33"/>
    <x v="5"/>
    <d v="1899-12-30T08:15:00"/>
    <d v="1899-12-30T12:15:00"/>
    <s v="AM"/>
    <d v="1899-12-30T04:00:00"/>
    <m/>
    <m/>
    <x v="0"/>
    <x v="0"/>
    <m/>
    <x v="0"/>
    <m/>
  </r>
  <r>
    <x v="6"/>
    <s v="2017-40"/>
    <x v="33"/>
    <x v="5"/>
    <d v="1899-12-30T08:15:00"/>
    <d v="1899-12-30T12:15:00"/>
    <s v="AM"/>
    <d v="1899-12-30T04:00:00"/>
    <m/>
    <m/>
    <x v="0"/>
    <x v="0"/>
    <m/>
    <x v="0"/>
    <m/>
  </r>
  <r>
    <x v="2"/>
    <s v="2017-40"/>
    <x v="33"/>
    <x v="5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3"/>
    <x v="5"/>
    <d v="1899-12-30T08:15:00"/>
    <d v="1899-12-30T12:15:00"/>
    <s v="AM"/>
    <d v="1899-12-30T04:00:00"/>
    <m/>
    <s v="INI"/>
    <x v="1"/>
    <x v="1"/>
    <m/>
    <x v="0"/>
    <m/>
  </r>
  <r>
    <x v="4"/>
    <s v="2017-40"/>
    <x v="33"/>
    <x v="5"/>
    <d v="1899-12-30T08:15:00"/>
    <d v="1899-12-30T12:15:00"/>
    <s v="AM"/>
    <d v="1899-12-30T04:00:00"/>
    <m/>
    <s v="ALT"/>
    <x v="8"/>
    <x v="0"/>
    <m/>
    <x v="0"/>
    <m/>
  </r>
  <r>
    <x v="1"/>
    <s v="2017-40"/>
    <x v="33"/>
    <x v="5"/>
    <d v="1899-12-30T13:45:00"/>
    <d v="1899-12-30T15:45:00"/>
    <s v="PM"/>
    <d v="1899-12-30T02:00:00"/>
    <m/>
    <m/>
    <x v="1"/>
    <x v="1"/>
    <m/>
    <x v="0"/>
    <m/>
  </r>
  <r>
    <x v="0"/>
    <s v="2017-40"/>
    <x v="33"/>
    <x v="5"/>
    <d v="1899-12-30T13:45:00"/>
    <d v="1899-12-30T17:45:00"/>
    <s v="PM"/>
    <d v="1899-12-30T04:00:00"/>
    <d v="1899-12-30T04:00:00"/>
    <m/>
    <x v="27"/>
    <x v="17"/>
    <s v="Verte"/>
    <x v="0"/>
    <m/>
  </r>
  <r>
    <x v="5"/>
    <s v="2017-40"/>
    <x v="33"/>
    <x v="5"/>
    <d v="1899-12-30T13:45:00"/>
    <d v="1899-12-30T16:45:00"/>
    <s v="PM"/>
    <d v="1899-12-30T03:00:00"/>
    <m/>
    <m/>
    <x v="1"/>
    <x v="1"/>
    <m/>
    <x v="0"/>
    <m/>
  </r>
  <r>
    <x v="3"/>
    <s v="2017-40"/>
    <x v="33"/>
    <x v="5"/>
    <d v="1899-12-30T13:45:00"/>
    <d v="1899-12-30T17:45:00"/>
    <s v="PM"/>
    <d v="1899-12-30T04:00:00"/>
    <m/>
    <m/>
    <x v="0"/>
    <x v="0"/>
    <m/>
    <x v="0"/>
    <m/>
  </r>
  <r>
    <x v="6"/>
    <s v="2017-40"/>
    <x v="33"/>
    <x v="5"/>
    <d v="1899-12-30T13:45:00"/>
    <d v="1899-12-30T16:45:00"/>
    <s v="PM"/>
    <d v="1899-12-30T03:00:00"/>
    <m/>
    <m/>
    <x v="0"/>
    <x v="0"/>
    <m/>
    <x v="0"/>
    <m/>
  </r>
  <r>
    <x v="2"/>
    <s v="2017-40"/>
    <x v="33"/>
    <x v="5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3"/>
    <x v="5"/>
    <d v="1899-12-30T13:45:00"/>
    <d v="1899-12-30T17:45:00"/>
    <s v="PM"/>
    <d v="1899-12-30T04:00:00"/>
    <m/>
    <s v="INI"/>
    <x v="1"/>
    <x v="1"/>
    <m/>
    <x v="0"/>
    <m/>
  </r>
  <r>
    <x v="4"/>
    <s v="2017-40"/>
    <x v="33"/>
    <x v="5"/>
    <d v="1899-12-30T13:45:00"/>
    <d v="1899-12-30T17:45:00"/>
    <s v="PM"/>
    <d v="1899-12-30T04:00:00"/>
    <m/>
    <s v="ALT"/>
    <x v="8"/>
    <x v="0"/>
    <m/>
    <x v="0"/>
    <m/>
  </r>
  <r>
    <x v="1"/>
    <s v="2017-40"/>
    <x v="33"/>
    <x v="5"/>
    <d v="1899-12-30T15:45:00"/>
    <d v="1899-12-30T17:45:00"/>
    <s v="PM"/>
    <d v="1899-12-30T02:00:00"/>
    <m/>
    <m/>
    <x v="1"/>
    <x v="1"/>
    <m/>
    <x v="0"/>
    <m/>
  </r>
  <r>
    <x v="1"/>
    <s v="2017-40"/>
    <x v="34"/>
    <x v="6"/>
    <d v="1899-12-30T08:15:00"/>
    <d v="1899-12-30T10:15:00"/>
    <s v="AM"/>
    <d v="1899-12-30T02:00:00"/>
    <d v="1899-12-30T02:00:00"/>
    <m/>
    <x v="28"/>
    <x v="18"/>
    <s v="Grise"/>
    <x v="0"/>
    <m/>
  </r>
  <r>
    <x v="0"/>
    <s v="2017-40"/>
    <x v="34"/>
    <x v="6"/>
    <d v="1899-12-30T08:15:00"/>
    <d v="1899-12-30T10:15:00"/>
    <s v="AM"/>
    <d v="1899-12-30T02:00:00"/>
    <m/>
    <m/>
    <x v="1"/>
    <x v="1"/>
    <m/>
    <x v="0"/>
    <m/>
  </r>
  <r>
    <x v="3"/>
    <s v="2017-40"/>
    <x v="34"/>
    <x v="6"/>
    <d v="1899-12-30T08:15:00"/>
    <d v="1899-12-30T12:15:00"/>
    <s v="AM"/>
    <d v="1899-12-30T04:00:00"/>
    <m/>
    <m/>
    <x v="0"/>
    <x v="0"/>
    <m/>
    <x v="0"/>
    <m/>
  </r>
  <r>
    <x v="5"/>
    <s v="2017-40"/>
    <x v="34"/>
    <x v="6"/>
    <d v="1899-12-30T08:15:00"/>
    <d v="1899-12-30T12:15:00"/>
    <s v="AM"/>
    <d v="1899-12-30T04:00:00"/>
    <m/>
    <m/>
    <x v="26"/>
    <x v="12"/>
    <m/>
    <x v="0"/>
    <m/>
  </r>
  <r>
    <x v="6"/>
    <s v="2017-40"/>
    <x v="34"/>
    <x v="6"/>
    <d v="1899-12-30T08:15:00"/>
    <d v="1899-12-30T12:15:00"/>
    <s v="AM"/>
    <d v="1899-12-30T04:00:00"/>
    <m/>
    <m/>
    <x v="0"/>
    <x v="0"/>
    <m/>
    <x v="0"/>
    <m/>
  </r>
  <r>
    <x v="2"/>
    <s v="2017-40"/>
    <x v="34"/>
    <x v="6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4"/>
    <x v="6"/>
    <d v="1899-12-30T08:15:00"/>
    <d v="1899-12-30T12:15:00"/>
    <s v="AM"/>
    <d v="1899-12-30T04:00:00"/>
    <m/>
    <s v="INI"/>
    <x v="1"/>
    <x v="1"/>
    <m/>
    <x v="0"/>
    <m/>
  </r>
  <r>
    <x v="4"/>
    <s v="2017-40"/>
    <x v="34"/>
    <x v="6"/>
    <d v="1899-12-30T08:15:00"/>
    <d v="1899-12-30T12:15:00"/>
    <s v="AM"/>
    <d v="1899-12-30T04:00:00"/>
    <m/>
    <s v="ALT"/>
    <x v="8"/>
    <x v="0"/>
    <m/>
    <x v="0"/>
    <m/>
  </r>
  <r>
    <x v="1"/>
    <s v="2017-40"/>
    <x v="34"/>
    <x v="6"/>
    <d v="1899-12-30T10:15:00"/>
    <d v="1899-12-30T12:15:00"/>
    <s v="AM"/>
    <d v="1899-12-30T02:00:00"/>
    <d v="1899-12-30T02:00:00"/>
    <m/>
    <x v="12"/>
    <x v="9"/>
    <s v="Grise"/>
    <x v="0"/>
    <m/>
  </r>
  <r>
    <x v="0"/>
    <s v="2017-40"/>
    <x v="34"/>
    <x v="6"/>
    <d v="1899-12-30T10:15:00"/>
    <d v="1899-12-30T12:15:00"/>
    <s v="AM"/>
    <d v="1899-12-30T02:00:00"/>
    <d v="1899-12-30T02:00:00"/>
    <m/>
    <x v="29"/>
    <x v="18"/>
    <s v="Verte"/>
    <x v="0"/>
    <m/>
  </r>
  <r>
    <x v="1"/>
    <s v="2017-40"/>
    <x v="34"/>
    <x v="6"/>
    <d v="1899-12-30T13:45:00"/>
    <d v="1899-12-30T17:45:00"/>
    <s v="PM"/>
    <d v="1899-12-30T04:00:00"/>
    <d v="1899-12-30T04:00:00"/>
    <m/>
    <x v="20"/>
    <x v="13"/>
    <s v="Grise"/>
    <x v="0"/>
    <s v="mutualisé B1/B2"/>
  </r>
  <r>
    <x v="0"/>
    <s v="2017-40"/>
    <x v="34"/>
    <x v="6"/>
    <d v="1899-12-30T13:45:00"/>
    <d v="1899-12-30T17:45:00"/>
    <s v="PM"/>
    <d v="1899-12-30T04:00:00"/>
    <d v="1899-12-30T04:00:00"/>
    <m/>
    <x v="30"/>
    <x v="13"/>
    <s v="Verte"/>
    <x v="0"/>
    <s v="mutualisé B1/B2"/>
  </r>
  <r>
    <x v="3"/>
    <s v="2017-40"/>
    <x v="34"/>
    <x v="6"/>
    <d v="1899-12-30T13:45:00"/>
    <d v="1899-12-30T17:45:00"/>
    <s v="PM"/>
    <d v="1899-12-30T04:00:00"/>
    <m/>
    <m/>
    <x v="0"/>
    <x v="0"/>
    <m/>
    <x v="0"/>
    <m/>
  </r>
  <r>
    <x v="5"/>
    <s v="2017-40"/>
    <x v="34"/>
    <x v="6"/>
    <d v="1899-12-30T13:45:00"/>
    <d v="1899-12-30T16:45:00"/>
    <s v="PM"/>
    <d v="1899-12-30T03:00:00"/>
    <m/>
    <m/>
    <x v="26"/>
    <x v="12"/>
    <m/>
    <x v="0"/>
    <m/>
  </r>
  <r>
    <x v="6"/>
    <s v="2017-40"/>
    <x v="34"/>
    <x v="6"/>
    <d v="1899-12-30T13:45:00"/>
    <d v="1899-12-30T16:45:00"/>
    <s v="PM"/>
    <d v="1899-12-30T03:00:00"/>
    <m/>
    <m/>
    <x v="0"/>
    <x v="0"/>
    <m/>
    <x v="0"/>
    <m/>
  </r>
  <r>
    <x v="2"/>
    <s v="2017-40"/>
    <x v="34"/>
    <x v="6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4"/>
    <x v="6"/>
    <d v="1899-12-30T13:45:00"/>
    <d v="1899-12-30T17:45:00"/>
    <s v="PM"/>
    <d v="1899-12-30T04:00:00"/>
    <m/>
    <s v="INI"/>
    <x v="1"/>
    <x v="1"/>
    <m/>
    <x v="0"/>
    <m/>
  </r>
  <r>
    <x v="4"/>
    <s v="2017-40"/>
    <x v="34"/>
    <x v="6"/>
    <d v="1899-12-30T13:45:00"/>
    <d v="1899-12-30T17:45:00"/>
    <s v="PM"/>
    <d v="1899-12-30T04:00:00"/>
    <m/>
    <s v="ALT"/>
    <x v="8"/>
    <x v="0"/>
    <m/>
    <x v="0"/>
    <m/>
  </r>
  <r>
    <x v="1"/>
    <s v="2017-40"/>
    <x v="35"/>
    <x v="0"/>
    <d v="1899-12-30T08:15:00"/>
    <d v="1899-12-30T12:15:00"/>
    <s v="AM"/>
    <d v="1899-12-30T04:00:00"/>
    <m/>
    <m/>
    <x v="1"/>
    <x v="1"/>
    <m/>
    <x v="0"/>
    <m/>
  </r>
  <r>
    <x v="0"/>
    <s v="2017-40"/>
    <x v="35"/>
    <x v="0"/>
    <d v="1899-12-30T08:15:00"/>
    <d v="1899-12-30T10:15:00"/>
    <s v="AM"/>
    <d v="1899-12-30T02:00:00"/>
    <m/>
    <m/>
    <x v="1"/>
    <x v="1"/>
    <m/>
    <x v="0"/>
    <m/>
  </r>
  <r>
    <x v="5"/>
    <s v="2017-40"/>
    <x v="35"/>
    <x v="0"/>
    <d v="1899-12-30T08:15:00"/>
    <d v="1899-12-30T12:15:00"/>
    <s v="AM"/>
    <d v="1899-12-30T04:00:00"/>
    <m/>
    <m/>
    <x v="31"/>
    <x v="19"/>
    <m/>
    <x v="0"/>
    <m/>
  </r>
  <r>
    <x v="3"/>
    <s v="2017-40"/>
    <x v="35"/>
    <x v="0"/>
    <d v="1899-12-30T08:15:00"/>
    <d v="1899-12-30T12:15:00"/>
    <s v="AM"/>
    <d v="1899-12-30T04:00:00"/>
    <m/>
    <m/>
    <x v="0"/>
    <x v="0"/>
    <m/>
    <x v="0"/>
    <m/>
  </r>
  <r>
    <x v="6"/>
    <s v="2017-40"/>
    <x v="35"/>
    <x v="0"/>
    <d v="1899-12-30T08:15:00"/>
    <d v="1899-12-30T12:15:00"/>
    <s v="AM"/>
    <d v="1899-12-30T04:00:00"/>
    <m/>
    <m/>
    <x v="0"/>
    <x v="0"/>
    <m/>
    <x v="0"/>
    <m/>
  </r>
  <r>
    <x v="2"/>
    <s v="2017-40"/>
    <x v="35"/>
    <x v="0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5"/>
    <x v="0"/>
    <d v="1899-12-30T08:15:00"/>
    <d v="1899-12-30T12:15:00"/>
    <s v="AM"/>
    <d v="1899-12-30T04:00:00"/>
    <m/>
    <s v="INI"/>
    <x v="1"/>
    <x v="1"/>
    <m/>
    <x v="0"/>
    <m/>
  </r>
  <r>
    <x v="4"/>
    <s v="2017-40"/>
    <x v="35"/>
    <x v="0"/>
    <d v="1899-12-30T08:15:00"/>
    <d v="1899-12-30T12:15:00"/>
    <s v="AM"/>
    <d v="1899-12-30T04:00:00"/>
    <m/>
    <s v="ALT"/>
    <x v="8"/>
    <x v="0"/>
    <m/>
    <x v="0"/>
    <m/>
  </r>
  <r>
    <x v="0"/>
    <s v="2017-40"/>
    <x v="35"/>
    <x v="0"/>
    <d v="1899-12-30T10:15:00"/>
    <d v="1899-12-30T12:15:00"/>
    <s v="AM"/>
    <d v="1899-12-30T02:00:00"/>
    <d v="1899-12-30T02:00:00"/>
    <m/>
    <x v="27"/>
    <x v="17"/>
    <s v="Verte"/>
    <x v="0"/>
    <m/>
  </r>
  <r>
    <x v="1"/>
    <s v="2017-40"/>
    <x v="35"/>
    <x v="0"/>
    <d v="1899-12-30T13:45:00"/>
    <d v="1899-12-30T17:45:00"/>
    <s v="PM"/>
    <d v="1899-12-30T04:00:00"/>
    <m/>
    <m/>
    <x v="1"/>
    <x v="1"/>
    <m/>
    <x v="0"/>
    <m/>
  </r>
  <r>
    <x v="0"/>
    <s v="2017-40"/>
    <x v="35"/>
    <x v="0"/>
    <d v="1899-12-30T13:45:00"/>
    <d v="1899-12-30T15:45:00"/>
    <s v="PM"/>
    <d v="1899-12-30T02:00:00"/>
    <d v="1899-12-30T02:00:00"/>
    <m/>
    <x v="27"/>
    <x v="17"/>
    <s v="Verte"/>
    <x v="0"/>
    <m/>
  </r>
  <r>
    <x v="5"/>
    <s v="2017-40"/>
    <x v="35"/>
    <x v="0"/>
    <d v="1899-12-30T13:45:00"/>
    <d v="1899-12-30T16:45:00"/>
    <s v="PM"/>
    <d v="1899-12-30T03:00:00"/>
    <m/>
    <m/>
    <x v="31"/>
    <x v="19"/>
    <m/>
    <x v="0"/>
    <m/>
  </r>
  <r>
    <x v="3"/>
    <s v="2017-40"/>
    <x v="35"/>
    <x v="0"/>
    <d v="1899-12-30T13:45:00"/>
    <d v="1899-12-30T17:45:00"/>
    <s v="PM"/>
    <d v="1899-12-30T04:00:00"/>
    <m/>
    <m/>
    <x v="0"/>
    <x v="0"/>
    <m/>
    <x v="0"/>
    <m/>
  </r>
  <r>
    <x v="6"/>
    <s v="2017-40"/>
    <x v="35"/>
    <x v="0"/>
    <d v="1899-12-30T13:45:00"/>
    <d v="1899-12-30T16:45:00"/>
    <s v="PM"/>
    <d v="1899-12-30T03:00:00"/>
    <m/>
    <m/>
    <x v="0"/>
    <x v="0"/>
    <m/>
    <x v="0"/>
    <m/>
  </r>
  <r>
    <x v="2"/>
    <s v="2017-40"/>
    <x v="35"/>
    <x v="0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5"/>
    <x v="0"/>
    <d v="1899-12-30T13:45:00"/>
    <d v="1899-12-30T17:45:00"/>
    <s v="PM"/>
    <d v="1899-12-30T04:00:00"/>
    <m/>
    <s v="INI"/>
    <x v="1"/>
    <x v="1"/>
    <m/>
    <x v="0"/>
    <m/>
  </r>
  <r>
    <x v="4"/>
    <s v="2017-40"/>
    <x v="35"/>
    <x v="0"/>
    <d v="1899-12-30T13:45:00"/>
    <d v="1899-12-30T17:45:00"/>
    <s v="PM"/>
    <d v="1899-12-30T04:00:00"/>
    <m/>
    <s v="ALT"/>
    <x v="8"/>
    <x v="0"/>
    <m/>
    <x v="0"/>
    <m/>
  </r>
  <r>
    <x v="0"/>
    <s v="2017-40"/>
    <x v="35"/>
    <x v="0"/>
    <d v="1899-12-30T15:45:00"/>
    <d v="1899-12-30T17:45:00"/>
    <s v="PM"/>
    <d v="1899-12-30T02:00:00"/>
    <m/>
    <m/>
    <x v="1"/>
    <x v="1"/>
    <m/>
    <x v="0"/>
    <m/>
  </r>
  <r>
    <x v="0"/>
    <s v="2017-40"/>
    <x v="36"/>
    <x v="1"/>
    <d v="1899-12-30T08:15:00"/>
    <d v="1899-12-30T12:15:00"/>
    <s v="AM"/>
    <d v="1899-12-30T04:00:00"/>
    <m/>
    <m/>
    <x v="1"/>
    <x v="1"/>
    <m/>
    <x v="0"/>
    <m/>
  </r>
  <r>
    <x v="1"/>
    <s v="2017-40"/>
    <x v="36"/>
    <x v="1"/>
    <d v="1899-12-30T08:15:00"/>
    <d v="1899-12-30T12:15:00"/>
    <s v="AM"/>
    <d v="1899-12-30T04:00:00"/>
    <m/>
    <m/>
    <x v="1"/>
    <x v="1"/>
    <m/>
    <x v="0"/>
    <m/>
  </r>
  <r>
    <x v="2"/>
    <s v="2017-40"/>
    <x v="36"/>
    <x v="1"/>
    <d v="1899-12-30T08:15:00"/>
    <d v="1899-12-30T12:15:00"/>
    <s v="AM"/>
    <d v="1899-12-30T04:00:00"/>
    <m/>
    <m/>
    <x v="1"/>
    <x v="1"/>
    <m/>
    <x v="0"/>
    <m/>
  </r>
  <r>
    <x v="3"/>
    <s v="2017-40"/>
    <x v="36"/>
    <x v="1"/>
    <d v="1899-12-30T08:15:00"/>
    <d v="1899-12-30T12:15:00"/>
    <s v="AM"/>
    <d v="1899-12-30T04:00:00"/>
    <m/>
    <m/>
    <x v="1"/>
    <x v="1"/>
    <m/>
    <x v="0"/>
    <m/>
  </r>
  <r>
    <x v="4"/>
    <s v="2017-40"/>
    <x v="36"/>
    <x v="1"/>
    <d v="1899-12-30T08:15:00"/>
    <d v="1899-12-30T12:15:00"/>
    <s v="AM"/>
    <d v="1899-12-30T04:00:00"/>
    <m/>
    <m/>
    <x v="1"/>
    <x v="1"/>
    <m/>
    <x v="0"/>
    <m/>
  </r>
  <r>
    <x v="5"/>
    <s v="2017-40"/>
    <x v="36"/>
    <x v="1"/>
    <d v="1899-12-30T08:15:00"/>
    <d v="1899-12-30T12:15:00"/>
    <s v="AM"/>
    <d v="1899-12-30T04:00:00"/>
    <m/>
    <m/>
    <x v="1"/>
    <x v="1"/>
    <m/>
    <x v="0"/>
    <m/>
  </r>
  <r>
    <x v="6"/>
    <s v="2017-40"/>
    <x v="36"/>
    <x v="1"/>
    <d v="1899-12-30T08:15:00"/>
    <d v="1899-12-30T12:15:00"/>
    <s v="AM"/>
    <d v="1899-12-30T04:00:00"/>
    <m/>
    <m/>
    <x v="1"/>
    <x v="1"/>
    <m/>
    <x v="0"/>
    <m/>
  </r>
  <r>
    <x v="0"/>
    <s v="2017-40"/>
    <x v="36"/>
    <x v="1"/>
    <d v="1899-12-30T13:45:00"/>
    <d v="1899-12-30T17:45:00"/>
    <s v="PM"/>
    <d v="1899-12-30T04:00:00"/>
    <m/>
    <m/>
    <x v="1"/>
    <x v="1"/>
    <m/>
    <x v="0"/>
    <m/>
  </r>
  <r>
    <x v="1"/>
    <s v="2017-40"/>
    <x v="36"/>
    <x v="1"/>
    <d v="1899-12-30T13:45:00"/>
    <d v="1899-12-30T17:45:00"/>
    <s v="PM"/>
    <d v="1899-12-30T04:00:00"/>
    <m/>
    <m/>
    <x v="1"/>
    <x v="1"/>
    <m/>
    <x v="0"/>
    <m/>
  </r>
  <r>
    <x v="2"/>
    <s v="2017-40"/>
    <x v="36"/>
    <x v="1"/>
    <d v="1899-12-30T13:45:00"/>
    <d v="1899-12-30T17:45:00"/>
    <s v="PM"/>
    <d v="1899-12-30T04:00:00"/>
    <m/>
    <m/>
    <x v="1"/>
    <x v="1"/>
    <m/>
    <x v="0"/>
    <m/>
  </r>
  <r>
    <x v="3"/>
    <s v="2017-40"/>
    <x v="36"/>
    <x v="1"/>
    <d v="1899-12-30T13:45:00"/>
    <d v="1899-12-30T17:45:00"/>
    <s v="PM"/>
    <d v="1899-12-30T04:00:00"/>
    <m/>
    <m/>
    <x v="1"/>
    <x v="1"/>
    <m/>
    <x v="0"/>
    <m/>
  </r>
  <r>
    <x v="4"/>
    <s v="2017-40"/>
    <x v="36"/>
    <x v="1"/>
    <d v="1899-12-30T13:45:00"/>
    <d v="1899-12-30T17:45:00"/>
    <s v="PM"/>
    <d v="1899-12-30T04:00:00"/>
    <m/>
    <m/>
    <x v="1"/>
    <x v="1"/>
    <m/>
    <x v="0"/>
    <m/>
  </r>
  <r>
    <x v="5"/>
    <s v="2017-40"/>
    <x v="36"/>
    <x v="1"/>
    <d v="1899-12-30T13:45:00"/>
    <d v="1899-12-30T16:45:00"/>
    <s v="PM"/>
    <d v="1899-12-30T03:00:00"/>
    <m/>
    <m/>
    <x v="1"/>
    <x v="1"/>
    <m/>
    <x v="0"/>
    <m/>
  </r>
  <r>
    <x v="6"/>
    <s v="2017-40"/>
    <x v="36"/>
    <x v="1"/>
    <d v="1899-12-30T13:45:00"/>
    <d v="1899-12-30T16:45:00"/>
    <s v="PM"/>
    <d v="1899-12-30T03:00:00"/>
    <m/>
    <m/>
    <x v="1"/>
    <x v="1"/>
    <m/>
    <x v="0"/>
    <m/>
  </r>
  <r>
    <x v="0"/>
    <s v="2017-41"/>
    <x v="37"/>
    <x v="2"/>
    <d v="1899-12-30T08:15:00"/>
    <d v="1899-12-30T12:15:00"/>
    <s v="AM"/>
    <d v="1899-12-30T04:00:00"/>
    <m/>
    <m/>
    <x v="1"/>
    <x v="1"/>
    <m/>
    <x v="0"/>
    <m/>
  </r>
  <r>
    <x v="1"/>
    <s v="2017-41"/>
    <x v="37"/>
    <x v="2"/>
    <d v="1899-12-30T08:15:00"/>
    <d v="1899-12-30T12:15:00"/>
    <s v="AM"/>
    <d v="1899-12-30T04:00:00"/>
    <m/>
    <m/>
    <x v="1"/>
    <x v="1"/>
    <m/>
    <x v="0"/>
    <m/>
  </r>
  <r>
    <x v="2"/>
    <s v="2017-41"/>
    <x v="37"/>
    <x v="2"/>
    <d v="1899-12-30T08:15:00"/>
    <d v="1899-12-30T12:15:00"/>
    <s v="AM"/>
    <d v="1899-12-30T04:00:00"/>
    <m/>
    <m/>
    <x v="1"/>
    <x v="1"/>
    <m/>
    <x v="0"/>
    <m/>
  </r>
  <r>
    <x v="3"/>
    <s v="2017-41"/>
    <x v="37"/>
    <x v="2"/>
    <d v="1899-12-30T08:15:00"/>
    <d v="1899-12-30T12:15:00"/>
    <s v="AM"/>
    <d v="1899-12-30T04:00:00"/>
    <m/>
    <m/>
    <x v="1"/>
    <x v="1"/>
    <m/>
    <x v="0"/>
    <m/>
  </r>
  <r>
    <x v="4"/>
    <s v="2017-41"/>
    <x v="37"/>
    <x v="2"/>
    <d v="1899-12-30T08:15:00"/>
    <d v="1899-12-30T12:15:00"/>
    <s v="AM"/>
    <d v="1899-12-30T04:00:00"/>
    <m/>
    <m/>
    <x v="1"/>
    <x v="1"/>
    <m/>
    <x v="0"/>
    <m/>
  </r>
  <r>
    <x v="5"/>
    <s v="2017-41"/>
    <x v="37"/>
    <x v="2"/>
    <d v="1899-12-30T08:15:00"/>
    <d v="1899-12-30T12:15:00"/>
    <s v="AM"/>
    <d v="1899-12-30T04:00:00"/>
    <m/>
    <m/>
    <x v="1"/>
    <x v="1"/>
    <m/>
    <x v="0"/>
    <m/>
  </r>
  <r>
    <x v="6"/>
    <s v="2017-41"/>
    <x v="37"/>
    <x v="2"/>
    <d v="1899-12-30T08:15:00"/>
    <d v="1899-12-30T12:15:00"/>
    <s v="AM"/>
    <d v="1899-12-30T04:00:00"/>
    <m/>
    <m/>
    <x v="1"/>
    <x v="1"/>
    <m/>
    <x v="0"/>
    <m/>
  </r>
  <r>
    <x v="0"/>
    <s v="2017-41"/>
    <x v="37"/>
    <x v="2"/>
    <d v="1899-12-30T13:45:00"/>
    <d v="1899-12-30T17:45:00"/>
    <s v="PM"/>
    <d v="1899-12-30T04:00:00"/>
    <m/>
    <m/>
    <x v="1"/>
    <x v="1"/>
    <m/>
    <x v="0"/>
    <m/>
  </r>
  <r>
    <x v="1"/>
    <s v="2017-41"/>
    <x v="37"/>
    <x v="2"/>
    <d v="1899-12-30T13:45:00"/>
    <d v="1899-12-30T17:45:00"/>
    <s v="PM"/>
    <d v="1899-12-30T04:00:00"/>
    <m/>
    <m/>
    <x v="1"/>
    <x v="1"/>
    <m/>
    <x v="0"/>
    <m/>
  </r>
  <r>
    <x v="2"/>
    <s v="2017-41"/>
    <x v="37"/>
    <x v="2"/>
    <d v="1899-12-30T13:45:00"/>
    <d v="1899-12-30T17:45:00"/>
    <s v="PM"/>
    <d v="1899-12-30T04:00:00"/>
    <m/>
    <m/>
    <x v="1"/>
    <x v="1"/>
    <m/>
    <x v="0"/>
    <m/>
  </r>
  <r>
    <x v="3"/>
    <s v="2017-41"/>
    <x v="37"/>
    <x v="2"/>
    <d v="1899-12-30T13:45:00"/>
    <d v="1899-12-30T17:45:00"/>
    <s v="PM"/>
    <d v="1899-12-30T04:00:00"/>
    <m/>
    <m/>
    <x v="1"/>
    <x v="1"/>
    <m/>
    <x v="0"/>
    <m/>
  </r>
  <r>
    <x v="4"/>
    <s v="2017-41"/>
    <x v="37"/>
    <x v="2"/>
    <d v="1899-12-30T13:45:00"/>
    <d v="1899-12-30T17:45:00"/>
    <s v="PM"/>
    <d v="1899-12-30T04:00:00"/>
    <m/>
    <m/>
    <x v="1"/>
    <x v="1"/>
    <m/>
    <x v="0"/>
    <m/>
  </r>
  <r>
    <x v="5"/>
    <s v="2017-41"/>
    <x v="37"/>
    <x v="2"/>
    <d v="1899-12-30T13:45:00"/>
    <d v="1899-12-30T16:45:00"/>
    <s v="PM"/>
    <d v="1899-12-30T03:00:00"/>
    <m/>
    <m/>
    <x v="1"/>
    <x v="1"/>
    <m/>
    <x v="0"/>
    <m/>
  </r>
  <r>
    <x v="6"/>
    <s v="2017-41"/>
    <x v="37"/>
    <x v="2"/>
    <d v="1899-12-30T13:45:00"/>
    <d v="1899-12-30T16:45:00"/>
    <s v="PM"/>
    <d v="1899-12-30T03:00:00"/>
    <m/>
    <m/>
    <x v="1"/>
    <x v="1"/>
    <m/>
    <x v="0"/>
    <m/>
  </r>
  <r>
    <x v="1"/>
    <s v="2017-41"/>
    <x v="38"/>
    <x v="3"/>
    <d v="1899-12-30T08:15:00"/>
    <d v="1899-12-30T12:15:00"/>
    <s v="AM"/>
    <d v="1899-12-30T04:00:00"/>
    <d v="1899-12-30T04:00:00"/>
    <m/>
    <x v="17"/>
    <x v="11"/>
    <s v="Rouge"/>
    <x v="0"/>
    <m/>
  </r>
  <r>
    <x v="0"/>
    <s v="2017-41"/>
    <x v="38"/>
    <x v="3"/>
    <d v="1899-12-30T08:15:00"/>
    <d v="1899-12-30T12:15:00"/>
    <s v="AM"/>
    <d v="1899-12-30T04:00:00"/>
    <m/>
    <m/>
    <x v="1"/>
    <x v="1"/>
    <m/>
    <x v="0"/>
    <m/>
  </r>
  <r>
    <x v="3"/>
    <s v="2017-41"/>
    <x v="38"/>
    <x v="3"/>
    <d v="1899-12-30T08:15:00"/>
    <d v="1899-12-30T12:15:00"/>
    <s v="AM"/>
    <d v="1899-12-30T04:00:00"/>
    <m/>
    <m/>
    <x v="0"/>
    <x v="0"/>
    <m/>
    <x v="0"/>
    <m/>
  </r>
  <r>
    <x v="5"/>
    <s v="2017-41"/>
    <x v="38"/>
    <x v="3"/>
    <d v="1899-12-30T08:15:00"/>
    <d v="1899-12-30T12:15:00"/>
    <s v="AM"/>
    <d v="1899-12-30T04:00:00"/>
    <m/>
    <m/>
    <x v="32"/>
    <x v="20"/>
    <m/>
    <x v="0"/>
    <m/>
  </r>
  <r>
    <x v="6"/>
    <s v="2017-41"/>
    <x v="38"/>
    <x v="3"/>
    <d v="1899-12-30T08:15:00"/>
    <d v="1899-12-30T12:15:00"/>
    <s v="AM"/>
    <d v="1899-12-30T04:00:00"/>
    <m/>
    <m/>
    <x v="0"/>
    <x v="0"/>
    <m/>
    <x v="0"/>
    <m/>
  </r>
  <r>
    <x v="2"/>
    <s v="2017-41"/>
    <x v="38"/>
    <x v="3"/>
    <d v="1899-12-30T08:15:00"/>
    <d v="1899-12-30T12:15:00"/>
    <s v="AM"/>
    <d v="1899-12-30T04:00:00"/>
    <d v="1899-12-30T04:00:00"/>
    <m/>
    <x v="33"/>
    <x v="21"/>
    <s v="Conf."/>
    <x v="0"/>
    <m/>
  </r>
  <r>
    <x v="4"/>
    <s v="2017-41"/>
    <x v="38"/>
    <x v="3"/>
    <d v="1899-12-30T08:15:00"/>
    <d v="1899-12-30T12:15:00"/>
    <s v="AM"/>
    <d v="1899-12-30T04:00:00"/>
    <d v="1899-12-30T04:00:00"/>
    <s v="M-RESEAUX"/>
    <x v="34"/>
    <x v="22"/>
    <s v="Jaune"/>
    <x v="0"/>
    <m/>
  </r>
  <r>
    <x v="4"/>
    <s v="2017-41"/>
    <x v="38"/>
    <x v="3"/>
    <d v="1899-12-30T08:15:00"/>
    <d v="1899-12-30T12:15:00"/>
    <s v="AM"/>
    <d v="1899-12-30T04:00:00"/>
    <d v="1899-12-30T04:00:00"/>
    <s v="M-DEV"/>
    <x v="6"/>
    <x v="5"/>
    <s v="Verte"/>
    <x v="0"/>
    <m/>
  </r>
  <r>
    <x v="1"/>
    <s v="2017-41"/>
    <x v="38"/>
    <x v="3"/>
    <d v="1899-12-30T13:45:00"/>
    <d v="1899-12-30T17:45:00"/>
    <s v="PM"/>
    <d v="1899-12-30T04:00:00"/>
    <d v="1899-12-30T04:00:00"/>
    <m/>
    <x v="9"/>
    <x v="7"/>
    <s v="Rouge"/>
    <x v="0"/>
    <m/>
  </r>
  <r>
    <x v="0"/>
    <s v="2017-41"/>
    <x v="38"/>
    <x v="3"/>
    <d v="1899-12-30T13:45:00"/>
    <d v="1899-12-30T15:45:00"/>
    <s v="PM"/>
    <d v="1899-12-30T02:00:00"/>
    <m/>
    <m/>
    <x v="1"/>
    <x v="1"/>
    <m/>
    <x v="0"/>
    <m/>
  </r>
  <r>
    <x v="3"/>
    <s v="2017-41"/>
    <x v="38"/>
    <x v="3"/>
    <d v="1899-12-30T13:45:00"/>
    <d v="1899-12-30T17:45:00"/>
    <s v="PM"/>
    <d v="1899-12-30T04:00:00"/>
    <m/>
    <m/>
    <x v="0"/>
    <x v="0"/>
    <m/>
    <x v="0"/>
    <m/>
  </r>
  <r>
    <x v="5"/>
    <s v="2017-41"/>
    <x v="38"/>
    <x v="3"/>
    <d v="1899-12-30T13:45:00"/>
    <d v="1899-12-30T16:45:00"/>
    <s v="PM"/>
    <d v="1899-12-30T03:00:00"/>
    <m/>
    <m/>
    <x v="1"/>
    <x v="1"/>
    <m/>
    <x v="0"/>
    <m/>
  </r>
  <r>
    <x v="6"/>
    <s v="2017-41"/>
    <x v="38"/>
    <x v="3"/>
    <d v="1899-12-30T13:45:00"/>
    <d v="1899-12-30T16:45:00"/>
    <s v="PM"/>
    <d v="1899-12-30T03:00:00"/>
    <m/>
    <m/>
    <x v="0"/>
    <x v="0"/>
    <m/>
    <x v="0"/>
    <m/>
  </r>
  <r>
    <x v="2"/>
    <s v="2017-41"/>
    <x v="38"/>
    <x v="3"/>
    <d v="1899-12-30T13:45:00"/>
    <d v="1899-12-30T17:45:00"/>
    <s v="PM"/>
    <d v="1899-12-30T04:00:00"/>
    <d v="1899-12-30T04:00:00"/>
    <m/>
    <x v="35"/>
    <x v="6"/>
    <s v="Conf."/>
    <x v="0"/>
    <m/>
  </r>
  <r>
    <x v="4"/>
    <s v="2017-41"/>
    <x v="38"/>
    <x v="3"/>
    <d v="1899-12-30T13:45:00"/>
    <d v="1899-12-30T17:45:00"/>
    <s v="PM"/>
    <d v="1899-12-30T04:00:00"/>
    <d v="1899-12-30T04:00:00"/>
    <s v="M-RESEAUX"/>
    <x v="34"/>
    <x v="22"/>
    <s v="Jaune"/>
    <x v="0"/>
    <m/>
  </r>
  <r>
    <x v="0"/>
    <s v="2017-41"/>
    <x v="38"/>
    <x v="3"/>
    <d v="1899-12-30T15:45:00"/>
    <d v="1899-12-30T17:45:00"/>
    <s v="PM"/>
    <d v="1899-12-30T02:00:00"/>
    <d v="1899-12-30T02:00:00"/>
    <m/>
    <x v="24"/>
    <x v="16"/>
    <s v="Verte"/>
    <x v="0"/>
    <m/>
  </r>
  <r>
    <x v="1"/>
    <s v="2017-41"/>
    <x v="39"/>
    <x v="4"/>
    <d v="1899-12-30T08:15:00"/>
    <d v="1899-12-30T10:15:00"/>
    <s v="AM"/>
    <d v="1899-12-30T02:00:00"/>
    <d v="1899-12-30T02:00:00"/>
    <m/>
    <x v="9"/>
    <x v="7"/>
    <s v="Rouge"/>
    <x v="0"/>
    <m/>
  </r>
  <r>
    <x v="3"/>
    <s v="2017-41"/>
    <x v="39"/>
    <x v="4"/>
    <d v="1899-12-30T08:15:00"/>
    <d v="1899-12-30T12:15:00"/>
    <s v="AM"/>
    <d v="1899-12-30T04:00:00"/>
    <m/>
    <m/>
    <x v="0"/>
    <x v="0"/>
    <m/>
    <x v="0"/>
    <m/>
  </r>
  <r>
    <x v="5"/>
    <s v="2017-41"/>
    <x v="39"/>
    <x v="4"/>
    <d v="1899-12-30T08:15:00"/>
    <d v="1899-12-30T12:15:00"/>
    <s v="AM"/>
    <d v="1899-12-30T04:00:00"/>
    <m/>
    <m/>
    <x v="1"/>
    <x v="1"/>
    <m/>
    <x v="0"/>
    <m/>
  </r>
  <r>
    <x v="6"/>
    <s v="2017-41"/>
    <x v="39"/>
    <x v="4"/>
    <d v="1899-12-30T08:15:00"/>
    <d v="1899-12-30T12:15:00"/>
    <s v="AM"/>
    <d v="1899-12-30T04:00:00"/>
    <m/>
    <m/>
    <x v="0"/>
    <x v="0"/>
    <m/>
    <x v="0"/>
    <m/>
  </r>
  <r>
    <x v="2"/>
    <s v="2017-41"/>
    <x v="39"/>
    <x v="4"/>
    <d v="1899-12-30T08:15:00"/>
    <d v="1899-12-30T12:15:00"/>
    <s v="AM"/>
    <d v="1899-12-30T04:00:00"/>
    <d v="1899-12-30T04:00:00"/>
    <m/>
    <x v="36"/>
    <x v="3"/>
    <s v="Conf."/>
    <x v="0"/>
    <m/>
  </r>
  <r>
    <x v="4"/>
    <s v="2017-41"/>
    <x v="39"/>
    <x v="4"/>
    <d v="1899-12-30T08:15:00"/>
    <d v="1899-12-30T12:15:00"/>
    <s v="AM"/>
    <d v="1899-12-30T04:00:00"/>
    <d v="1899-12-30T04:00:00"/>
    <s v="M-RESEAUX"/>
    <x v="34"/>
    <x v="22"/>
    <s v="Jaune"/>
    <x v="0"/>
    <m/>
  </r>
  <r>
    <x v="0"/>
    <s v="2017-41"/>
    <x v="39"/>
    <x v="4"/>
    <d v="1899-12-30T08:15:00"/>
    <d v="1899-12-30T10:15:00"/>
    <s v="AM"/>
    <d v="1899-12-30T02:00:00"/>
    <d v="1899-12-30T02:00:00"/>
    <m/>
    <x v="25"/>
    <x v="11"/>
    <s v="Verte"/>
    <x v="0"/>
    <m/>
  </r>
  <r>
    <x v="1"/>
    <s v="2017-41"/>
    <x v="39"/>
    <x v="4"/>
    <d v="1899-12-30T10:15:00"/>
    <d v="1899-12-30T12:15:00"/>
    <s v="AM"/>
    <d v="1899-12-30T02:00:00"/>
    <d v="1899-12-30T02:00:00"/>
    <m/>
    <x v="17"/>
    <x v="11"/>
    <s v="Rouge"/>
    <x v="0"/>
    <m/>
  </r>
  <r>
    <x v="0"/>
    <s v="2017-41"/>
    <x v="39"/>
    <x v="4"/>
    <d v="1899-12-30T10:15:00"/>
    <d v="1899-12-30T12:15:00"/>
    <s v="AM"/>
    <d v="1899-12-30T02:00:00"/>
    <m/>
    <m/>
    <x v="1"/>
    <x v="1"/>
    <m/>
    <x v="0"/>
    <m/>
  </r>
  <r>
    <x v="1"/>
    <s v="2017-41"/>
    <x v="39"/>
    <x v="4"/>
    <d v="1899-12-30T13:45:00"/>
    <d v="1899-12-30T17:45:00"/>
    <s v="PM"/>
    <d v="1899-12-30T04:00:00"/>
    <m/>
    <m/>
    <x v="1"/>
    <x v="1"/>
    <m/>
    <x v="0"/>
    <m/>
  </r>
  <r>
    <x v="0"/>
    <s v="2017-41"/>
    <x v="39"/>
    <x v="4"/>
    <d v="1899-12-30T13:45:00"/>
    <d v="1899-12-30T17:45:00"/>
    <s v="PM"/>
    <d v="1899-12-30T04:00:00"/>
    <m/>
    <m/>
    <x v="1"/>
    <x v="1"/>
    <m/>
    <x v="0"/>
    <m/>
  </r>
  <r>
    <x v="3"/>
    <s v="2017-41"/>
    <x v="39"/>
    <x v="4"/>
    <d v="1899-12-30T13:45:00"/>
    <d v="1899-12-30T17:45:00"/>
    <s v="PM"/>
    <d v="1899-12-30T04:00:00"/>
    <m/>
    <m/>
    <x v="0"/>
    <x v="0"/>
    <m/>
    <x v="0"/>
    <m/>
  </r>
  <r>
    <x v="5"/>
    <s v="2017-41"/>
    <x v="39"/>
    <x v="4"/>
    <d v="1899-12-30T13:45:00"/>
    <d v="1899-12-30T17:45:00"/>
    <s v="PM"/>
    <d v="1899-12-30T04:00:00"/>
    <m/>
    <m/>
    <x v="37"/>
    <x v="23"/>
    <m/>
    <x v="0"/>
    <m/>
  </r>
  <r>
    <x v="6"/>
    <s v="2017-41"/>
    <x v="39"/>
    <x v="4"/>
    <d v="1899-12-30T13:45:00"/>
    <d v="1899-12-30T16:45:00"/>
    <s v="PM"/>
    <d v="1899-12-30T03:00:00"/>
    <m/>
    <m/>
    <x v="0"/>
    <x v="0"/>
    <m/>
    <x v="0"/>
    <m/>
  </r>
  <r>
    <x v="2"/>
    <s v="2017-41"/>
    <x v="39"/>
    <x v="4"/>
    <d v="1899-12-30T13:45:00"/>
    <d v="1899-12-30T17:45:00"/>
    <s v="PM"/>
    <d v="1899-12-30T04:00:00"/>
    <m/>
    <m/>
    <x v="1"/>
    <x v="1"/>
    <m/>
    <x v="0"/>
    <m/>
  </r>
  <r>
    <x v="4"/>
    <s v="2017-41"/>
    <x v="39"/>
    <x v="4"/>
    <d v="1899-12-30T13:45:00"/>
    <d v="1899-12-30T17:45:00"/>
    <s v="PM"/>
    <d v="1899-12-30T04:00:00"/>
    <d v="1899-12-30T04:00:00"/>
    <s v="M-RESEAUX"/>
    <x v="34"/>
    <x v="22"/>
    <s v="Jaune"/>
    <x v="0"/>
    <m/>
  </r>
  <r>
    <x v="1"/>
    <s v="2017-41"/>
    <x v="40"/>
    <x v="5"/>
    <d v="1899-12-30T08:15:00"/>
    <d v="1899-12-30T12:15:00"/>
    <s v="AM"/>
    <d v="1899-12-30T04:00:00"/>
    <m/>
    <m/>
    <x v="1"/>
    <x v="1"/>
    <m/>
    <x v="0"/>
    <m/>
  </r>
  <r>
    <x v="0"/>
    <s v="2017-41"/>
    <x v="40"/>
    <x v="5"/>
    <d v="1899-12-30T08:15:00"/>
    <d v="1899-12-30T12:15:00"/>
    <s v="AM"/>
    <d v="1899-12-30T04:00:00"/>
    <m/>
    <m/>
    <x v="1"/>
    <x v="1"/>
    <m/>
    <x v="0"/>
    <m/>
  </r>
  <r>
    <x v="3"/>
    <s v="2017-41"/>
    <x v="40"/>
    <x v="5"/>
    <d v="1899-12-30T08:15:00"/>
    <d v="1899-12-30T12:15:00"/>
    <s v="AM"/>
    <d v="1899-12-30T04:00:00"/>
    <m/>
    <m/>
    <x v="0"/>
    <x v="0"/>
    <m/>
    <x v="0"/>
    <m/>
  </r>
  <r>
    <x v="4"/>
    <s v="2017-41"/>
    <x v="40"/>
    <x v="5"/>
    <d v="1899-12-30T08:15:00"/>
    <d v="1899-12-30T10:15:00"/>
    <s v="AM"/>
    <d v="1899-12-30T02:00:00"/>
    <m/>
    <m/>
    <x v="7"/>
    <x v="6"/>
    <s v="Jaune"/>
    <x v="0"/>
    <m/>
  </r>
  <r>
    <x v="5"/>
    <s v="2017-41"/>
    <x v="40"/>
    <x v="5"/>
    <d v="1899-12-30T08:15:00"/>
    <d v="1899-12-30T12:15:00"/>
    <s v="AM"/>
    <d v="1899-12-30T04:00:00"/>
    <m/>
    <m/>
    <x v="38"/>
    <x v="24"/>
    <m/>
    <x v="0"/>
    <m/>
  </r>
  <r>
    <x v="6"/>
    <s v="2017-41"/>
    <x v="40"/>
    <x v="5"/>
    <d v="1899-12-30T08:15:00"/>
    <d v="1899-12-30T12:15:00"/>
    <s v="AM"/>
    <d v="1899-12-30T04:00:00"/>
    <m/>
    <m/>
    <x v="0"/>
    <x v="0"/>
    <m/>
    <x v="0"/>
    <m/>
  </r>
  <r>
    <x v="2"/>
    <s v="2017-41"/>
    <x v="40"/>
    <x v="5"/>
    <d v="1899-12-30T08:15:00"/>
    <d v="1899-12-30T12:15:00"/>
    <s v="AM"/>
    <d v="1899-12-30T04:00:00"/>
    <m/>
    <m/>
    <x v="1"/>
    <x v="1"/>
    <m/>
    <x v="0"/>
    <m/>
  </r>
  <r>
    <x v="4"/>
    <s v="2017-41"/>
    <x v="40"/>
    <x v="5"/>
    <d v="1899-12-30T10:15:00"/>
    <d v="1899-12-30T12:15:00"/>
    <s v="AM"/>
    <d v="1899-12-30T02:00:00"/>
    <d v="1899-12-30T02:00:00"/>
    <s v="M-RESEAUX"/>
    <x v="34"/>
    <x v="22"/>
    <s v="Jaune"/>
    <x v="0"/>
    <m/>
  </r>
  <r>
    <x v="1"/>
    <s v="2017-41"/>
    <x v="40"/>
    <x v="5"/>
    <d v="1899-12-30T13:45:00"/>
    <d v="1899-12-30T17:45:00"/>
    <s v="PM"/>
    <d v="1899-12-30T04:00:00"/>
    <m/>
    <m/>
    <x v="1"/>
    <x v="1"/>
    <m/>
    <x v="0"/>
    <m/>
  </r>
  <r>
    <x v="0"/>
    <s v="2017-41"/>
    <x v="40"/>
    <x v="5"/>
    <d v="1899-12-30T13:45:00"/>
    <d v="1899-12-30T17:45:00"/>
    <s v="PM"/>
    <d v="1899-12-30T04:00:00"/>
    <m/>
    <m/>
    <x v="1"/>
    <x v="1"/>
    <m/>
    <x v="0"/>
    <m/>
  </r>
  <r>
    <x v="3"/>
    <s v="2017-41"/>
    <x v="40"/>
    <x v="5"/>
    <d v="1899-12-30T13:45:00"/>
    <d v="1899-12-30T17:45:00"/>
    <s v="PM"/>
    <d v="1899-12-30T04:00:00"/>
    <m/>
    <m/>
    <x v="0"/>
    <x v="0"/>
    <m/>
    <x v="0"/>
    <m/>
  </r>
  <r>
    <x v="5"/>
    <s v="2017-41"/>
    <x v="40"/>
    <x v="5"/>
    <d v="1899-12-30T13:45:00"/>
    <d v="1899-12-30T16:45:00"/>
    <s v="PM"/>
    <d v="1899-12-30T03:00:00"/>
    <m/>
    <m/>
    <x v="38"/>
    <x v="24"/>
    <m/>
    <x v="0"/>
    <m/>
  </r>
  <r>
    <x v="6"/>
    <s v="2017-41"/>
    <x v="40"/>
    <x v="5"/>
    <d v="1899-12-30T13:45:00"/>
    <d v="1899-12-30T16:45:00"/>
    <s v="PM"/>
    <d v="1899-12-30T03:00:00"/>
    <m/>
    <m/>
    <x v="0"/>
    <x v="0"/>
    <m/>
    <x v="0"/>
    <m/>
  </r>
  <r>
    <x v="2"/>
    <s v="2017-41"/>
    <x v="40"/>
    <x v="5"/>
    <d v="1899-12-30T13:45:00"/>
    <d v="1899-12-30T17:45:00"/>
    <s v="PM"/>
    <d v="1899-12-30T04:00:00"/>
    <m/>
    <m/>
    <x v="1"/>
    <x v="1"/>
    <m/>
    <x v="0"/>
    <m/>
  </r>
  <r>
    <x v="4"/>
    <s v="2017-41"/>
    <x v="40"/>
    <x v="5"/>
    <d v="1899-12-30T13:45:00"/>
    <d v="1899-12-30T17:45:00"/>
    <s v="PM"/>
    <d v="1899-12-30T04:00:00"/>
    <d v="1899-12-30T04:00:00"/>
    <s v="M-RESEAUX"/>
    <x v="39"/>
    <x v="22"/>
    <s v="Jaune"/>
    <x v="0"/>
    <m/>
  </r>
  <r>
    <x v="1"/>
    <s v="2017-41"/>
    <x v="41"/>
    <x v="6"/>
    <d v="1899-12-30T08:15:00"/>
    <d v="1899-12-30T10:15:00"/>
    <s v="AM"/>
    <d v="1899-12-30T02:00:00"/>
    <m/>
    <m/>
    <x v="28"/>
    <x v="18"/>
    <s v="Grise"/>
    <x v="0"/>
    <m/>
  </r>
  <r>
    <x v="0"/>
    <s v="2017-41"/>
    <x v="41"/>
    <x v="6"/>
    <d v="1899-12-30T08:15:00"/>
    <d v="1899-12-30T10:15:00"/>
    <s v="AM"/>
    <d v="1899-12-30T02:00:00"/>
    <m/>
    <m/>
    <x v="1"/>
    <x v="1"/>
    <m/>
    <x v="0"/>
    <m/>
  </r>
  <r>
    <x v="3"/>
    <s v="2017-41"/>
    <x v="41"/>
    <x v="6"/>
    <d v="1899-12-30T08:15:00"/>
    <d v="1899-12-30T12:15:00"/>
    <s v="AM"/>
    <d v="1899-12-30T04:00:00"/>
    <m/>
    <m/>
    <x v="0"/>
    <x v="0"/>
    <m/>
    <x v="0"/>
    <m/>
  </r>
  <r>
    <x v="5"/>
    <s v="2017-41"/>
    <x v="41"/>
    <x v="6"/>
    <d v="1899-12-30T08:15:00"/>
    <d v="1899-12-30T12:15:00"/>
    <s v="AM"/>
    <d v="1899-12-30T04:00:00"/>
    <m/>
    <m/>
    <x v="32"/>
    <x v="20"/>
    <m/>
    <x v="0"/>
    <m/>
  </r>
  <r>
    <x v="6"/>
    <s v="2017-41"/>
    <x v="41"/>
    <x v="6"/>
    <d v="1899-12-30T08:15:00"/>
    <d v="1899-12-30T12:15:00"/>
    <s v="AM"/>
    <d v="1899-12-30T04:00:00"/>
    <m/>
    <m/>
    <x v="0"/>
    <x v="0"/>
    <m/>
    <x v="0"/>
    <m/>
  </r>
  <r>
    <x v="2"/>
    <s v="2017-41"/>
    <x v="41"/>
    <x v="6"/>
    <d v="1899-12-30T08:15:00"/>
    <d v="1899-12-30T12:15:00"/>
    <s v="AM"/>
    <d v="1899-12-30T04:00:00"/>
    <m/>
    <m/>
    <x v="1"/>
    <x v="1"/>
    <m/>
    <x v="0"/>
    <m/>
  </r>
  <r>
    <x v="4"/>
    <s v="2017-41"/>
    <x v="41"/>
    <x v="6"/>
    <d v="1899-12-30T08:15:00"/>
    <d v="1899-12-30T12:15:00"/>
    <s v="AM"/>
    <d v="1899-12-30T04:00:00"/>
    <d v="1899-12-30T04:00:00"/>
    <s v="M-RESEAUX"/>
    <x v="39"/>
    <x v="22"/>
    <s v="Jaune"/>
    <x v="0"/>
    <m/>
  </r>
  <r>
    <x v="1"/>
    <s v="2017-41"/>
    <x v="41"/>
    <x v="6"/>
    <d v="1899-12-30T10:15:00"/>
    <d v="1899-12-30T12:15:00"/>
    <s v="AM"/>
    <d v="1899-12-30T02:00:00"/>
    <m/>
    <m/>
    <x v="12"/>
    <x v="9"/>
    <s v="Grise"/>
    <x v="0"/>
    <m/>
  </r>
  <r>
    <x v="0"/>
    <s v="2017-41"/>
    <x v="41"/>
    <x v="6"/>
    <d v="1899-12-30T10:15:00"/>
    <d v="1899-12-30T12:15:00"/>
    <s v="AM"/>
    <d v="1899-12-30T02:00:00"/>
    <m/>
    <m/>
    <x v="29"/>
    <x v="18"/>
    <s v="Verte"/>
    <x v="0"/>
    <m/>
  </r>
  <r>
    <x v="1"/>
    <s v="2017-41"/>
    <x v="41"/>
    <x v="6"/>
    <d v="1899-12-30T13:45:00"/>
    <d v="1899-12-30T17:45:00"/>
    <s v="PM"/>
    <d v="1899-12-30T04:00:00"/>
    <m/>
    <m/>
    <x v="20"/>
    <x v="13"/>
    <s v="Grise"/>
    <x v="0"/>
    <s v="mutualisé B1/B2"/>
  </r>
  <r>
    <x v="0"/>
    <s v="2017-41"/>
    <x v="41"/>
    <x v="6"/>
    <d v="1899-12-30T13:45:00"/>
    <d v="1899-12-30T17:45:00"/>
    <s v="PM"/>
    <d v="1899-12-30T04:00:00"/>
    <m/>
    <m/>
    <x v="30"/>
    <x v="13"/>
    <s v="Verte"/>
    <x v="0"/>
    <s v="mutualisé B1/B2"/>
  </r>
  <r>
    <x v="3"/>
    <s v="2017-41"/>
    <x v="41"/>
    <x v="6"/>
    <d v="1899-12-30T13:45:00"/>
    <d v="1899-12-30T17:45:00"/>
    <s v="PM"/>
    <d v="1899-12-30T04:00:00"/>
    <m/>
    <m/>
    <x v="0"/>
    <x v="0"/>
    <m/>
    <x v="0"/>
    <m/>
  </r>
  <r>
    <x v="5"/>
    <s v="2017-41"/>
    <x v="41"/>
    <x v="6"/>
    <d v="1899-12-30T13:45:00"/>
    <d v="1899-12-30T16:45:00"/>
    <s v="PM"/>
    <d v="1899-12-30T03:00:00"/>
    <m/>
    <m/>
    <x v="32"/>
    <x v="20"/>
    <m/>
    <x v="0"/>
    <m/>
  </r>
  <r>
    <x v="6"/>
    <s v="2017-41"/>
    <x v="41"/>
    <x v="6"/>
    <d v="1899-12-30T13:45:00"/>
    <d v="1899-12-30T16:45:00"/>
    <s v="PM"/>
    <d v="1899-12-30T03:00:00"/>
    <m/>
    <m/>
    <x v="0"/>
    <x v="0"/>
    <m/>
    <x v="0"/>
    <m/>
  </r>
  <r>
    <x v="2"/>
    <s v="2017-41"/>
    <x v="41"/>
    <x v="6"/>
    <d v="1899-12-30T13:45:00"/>
    <d v="1899-12-30T17:45:00"/>
    <s v="PM"/>
    <d v="1899-12-30T04:00:00"/>
    <m/>
    <m/>
    <x v="1"/>
    <x v="1"/>
    <m/>
    <x v="0"/>
    <m/>
  </r>
  <r>
    <x v="4"/>
    <s v="2017-41"/>
    <x v="41"/>
    <x v="6"/>
    <d v="1899-12-30T13:45:00"/>
    <d v="1899-12-30T17:45:00"/>
    <s v="PM"/>
    <d v="1899-12-30T04:00:00"/>
    <d v="1899-12-30T04:00:00"/>
    <s v="M-RESEAUX"/>
    <x v="39"/>
    <x v="22"/>
    <s v="Jaune"/>
    <x v="0"/>
    <m/>
  </r>
  <r>
    <x v="1"/>
    <s v="2017-41"/>
    <x v="42"/>
    <x v="0"/>
    <d v="1899-12-30T08:15:00"/>
    <d v="1899-12-30T12:15:00"/>
    <s v="AM"/>
    <d v="1899-12-30T04:00:00"/>
    <m/>
    <m/>
    <x v="40"/>
    <x v="7"/>
    <s v="Rouge"/>
    <x v="0"/>
    <m/>
  </r>
  <r>
    <x v="0"/>
    <s v="2017-41"/>
    <x v="42"/>
    <x v="0"/>
    <d v="1899-12-30T08:15:00"/>
    <d v="1899-12-30T10:15:00"/>
    <s v="AM"/>
    <d v="1899-12-30T02:00:00"/>
    <m/>
    <m/>
    <x v="1"/>
    <x v="1"/>
    <m/>
    <x v="0"/>
    <m/>
  </r>
  <r>
    <x v="5"/>
    <s v="2017-41"/>
    <x v="42"/>
    <x v="0"/>
    <d v="1899-12-30T08:15:00"/>
    <d v="1899-12-30T12:15:00"/>
    <s v="AM"/>
    <d v="1899-12-30T04:00:00"/>
    <m/>
    <m/>
    <x v="1"/>
    <x v="1"/>
    <m/>
    <x v="0"/>
    <m/>
  </r>
  <r>
    <x v="3"/>
    <s v="2017-41"/>
    <x v="42"/>
    <x v="0"/>
    <d v="1899-12-30T08:15:00"/>
    <d v="1899-12-30T10:15:00"/>
    <s v="AM"/>
    <d v="1899-12-30T02:00:00"/>
    <m/>
    <m/>
    <x v="0"/>
    <x v="0"/>
    <m/>
    <x v="0"/>
    <m/>
  </r>
  <r>
    <x v="4"/>
    <s v="2017-41"/>
    <x v="42"/>
    <x v="0"/>
    <d v="1899-12-30T08:15:00"/>
    <d v="1899-12-30T12:15:00"/>
    <s v="AM"/>
    <d v="1899-12-30T04:00:00"/>
    <m/>
    <m/>
    <x v="1"/>
    <x v="1"/>
    <m/>
    <x v="0"/>
    <m/>
  </r>
  <r>
    <x v="6"/>
    <s v="2017-41"/>
    <x v="42"/>
    <x v="0"/>
    <d v="1899-12-30T08:15:00"/>
    <d v="1899-12-30T12:15:00"/>
    <s v="AM"/>
    <d v="1899-12-30T04:00:00"/>
    <m/>
    <m/>
    <x v="0"/>
    <x v="0"/>
    <m/>
    <x v="0"/>
    <m/>
  </r>
  <r>
    <x v="2"/>
    <s v="2017-41"/>
    <x v="42"/>
    <x v="0"/>
    <d v="1899-12-30T08:15:00"/>
    <d v="1899-12-30T12:15:00"/>
    <s v="AM"/>
    <d v="1899-12-30T04:00:00"/>
    <d v="1899-12-30T04:00:00"/>
    <m/>
    <x v="41"/>
    <x v="25"/>
    <s v="Conf."/>
    <x v="0"/>
    <m/>
  </r>
  <r>
    <x v="3"/>
    <s v="2017-41"/>
    <x v="42"/>
    <x v="0"/>
    <d v="1899-12-30T09:00:00"/>
    <d v="1899-12-30T10:15:00"/>
    <s v="AM"/>
    <d v="1899-12-30T01:15:00"/>
    <m/>
    <m/>
    <x v="2"/>
    <x v="0"/>
    <s v="TP2"/>
    <x v="0"/>
    <m/>
  </r>
  <r>
    <x v="0"/>
    <s v="2017-41"/>
    <x v="42"/>
    <x v="0"/>
    <d v="1899-12-30T10:15:00"/>
    <d v="1899-12-30T12:15:00"/>
    <s v="AM"/>
    <d v="1899-12-30T02:00:00"/>
    <m/>
    <m/>
    <x v="27"/>
    <x v="17"/>
    <s v="Verte"/>
    <x v="0"/>
    <m/>
  </r>
  <r>
    <x v="3"/>
    <s v="2017-41"/>
    <x v="42"/>
    <x v="0"/>
    <d v="1899-12-30T10:15:00"/>
    <d v="1899-12-30T12:15:00"/>
    <s v="AM"/>
    <d v="1899-12-30T02:00:00"/>
    <m/>
    <m/>
    <x v="42"/>
    <x v="13"/>
    <s v="TP2"/>
    <x v="0"/>
    <m/>
  </r>
  <r>
    <x v="1"/>
    <s v="2017-41"/>
    <x v="42"/>
    <x v="0"/>
    <d v="1899-12-30T13:45:00"/>
    <d v="1899-12-30T17:45:00"/>
    <s v="PM"/>
    <d v="1899-12-30T04:00:00"/>
    <m/>
    <m/>
    <x v="43"/>
    <x v="26"/>
    <s v="Grise"/>
    <x v="0"/>
    <m/>
  </r>
  <r>
    <x v="0"/>
    <s v="2017-41"/>
    <x v="42"/>
    <x v="0"/>
    <d v="1899-12-30T13:45:00"/>
    <d v="1899-12-30T15:45:00"/>
    <s v="PM"/>
    <d v="1899-12-30T02:00:00"/>
    <m/>
    <m/>
    <x v="24"/>
    <x v="16"/>
    <s v="Verte"/>
    <x v="0"/>
    <m/>
  </r>
  <r>
    <x v="5"/>
    <s v="2017-41"/>
    <x v="42"/>
    <x v="0"/>
    <d v="1899-12-30T13:45:00"/>
    <d v="1899-12-30T17:45:00"/>
    <s v="PM"/>
    <d v="1899-12-30T04:00:00"/>
    <m/>
    <m/>
    <x v="44"/>
    <x v="2"/>
    <m/>
    <x v="0"/>
    <m/>
  </r>
  <r>
    <x v="3"/>
    <s v="2017-41"/>
    <x v="42"/>
    <x v="0"/>
    <d v="1899-12-30T13:45:00"/>
    <d v="1899-12-30T17:45:00"/>
    <s v="PM"/>
    <d v="1899-12-30T04:00:00"/>
    <m/>
    <m/>
    <x v="42"/>
    <x v="13"/>
    <s v="TP2"/>
    <x v="0"/>
    <m/>
  </r>
  <r>
    <x v="4"/>
    <s v="2017-41"/>
    <x v="42"/>
    <x v="0"/>
    <d v="1899-12-30T13:45:00"/>
    <d v="1899-12-30T17:45:00"/>
    <s v="PM"/>
    <d v="1899-12-30T04:00:00"/>
    <m/>
    <m/>
    <x v="1"/>
    <x v="1"/>
    <m/>
    <x v="0"/>
    <m/>
  </r>
  <r>
    <x v="6"/>
    <s v="2017-41"/>
    <x v="42"/>
    <x v="0"/>
    <d v="1899-12-30T13:45:00"/>
    <d v="1899-12-30T16:45:00"/>
    <s v="PM"/>
    <d v="1899-12-30T03:00:00"/>
    <m/>
    <m/>
    <x v="0"/>
    <x v="0"/>
    <m/>
    <x v="0"/>
    <m/>
  </r>
  <r>
    <x v="2"/>
    <s v="2017-41"/>
    <x v="42"/>
    <x v="0"/>
    <d v="1899-12-30T13:45:00"/>
    <d v="1899-12-30T17:45:00"/>
    <s v="PM"/>
    <d v="1899-12-30T04:00:00"/>
    <m/>
    <m/>
    <x v="1"/>
    <x v="1"/>
    <m/>
    <x v="0"/>
    <m/>
  </r>
  <r>
    <x v="0"/>
    <s v="2017-41"/>
    <x v="42"/>
    <x v="0"/>
    <d v="1899-12-30T15:45:00"/>
    <d v="1899-12-30T17:45:00"/>
    <s v="PM"/>
    <d v="1899-12-30T02:00:00"/>
    <m/>
    <m/>
    <x v="27"/>
    <x v="17"/>
    <s v="Verte"/>
    <x v="0"/>
    <m/>
  </r>
  <r>
    <x v="0"/>
    <s v="2017-41"/>
    <x v="43"/>
    <x v="1"/>
    <d v="1899-12-30T08:15:00"/>
    <d v="1899-12-30T12:15:00"/>
    <s v="AM"/>
    <d v="1899-12-30T04:00:00"/>
    <m/>
    <m/>
    <x v="1"/>
    <x v="1"/>
    <m/>
    <x v="0"/>
    <m/>
  </r>
  <r>
    <x v="1"/>
    <s v="2017-41"/>
    <x v="43"/>
    <x v="1"/>
    <d v="1899-12-30T08:15:00"/>
    <d v="1899-12-30T12:15:00"/>
    <s v="AM"/>
    <d v="1899-12-30T04:00:00"/>
    <m/>
    <m/>
    <x v="1"/>
    <x v="1"/>
    <m/>
    <x v="0"/>
    <m/>
  </r>
  <r>
    <x v="2"/>
    <s v="2017-41"/>
    <x v="43"/>
    <x v="1"/>
    <d v="1899-12-30T08:15:00"/>
    <d v="1899-12-30T12:15:00"/>
    <s v="AM"/>
    <d v="1899-12-30T04:00:00"/>
    <m/>
    <m/>
    <x v="1"/>
    <x v="1"/>
    <m/>
    <x v="0"/>
    <m/>
  </r>
  <r>
    <x v="3"/>
    <s v="2017-41"/>
    <x v="43"/>
    <x v="1"/>
    <d v="1899-12-30T08:15:00"/>
    <d v="1899-12-30T12:15:00"/>
    <s v="AM"/>
    <d v="1899-12-30T04:00:00"/>
    <m/>
    <m/>
    <x v="1"/>
    <x v="1"/>
    <m/>
    <x v="0"/>
    <m/>
  </r>
  <r>
    <x v="4"/>
    <s v="2017-41"/>
    <x v="43"/>
    <x v="1"/>
    <d v="1899-12-30T08:15:00"/>
    <d v="1899-12-30T12:15:00"/>
    <s v="AM"/>
    <d v="1899-12-30T04:00:00"/>
    <m/>
    <m/>
    <x v="1"/>
    <x v="1"/>
    <m/>
    <x v="0"/>
    <m/>
  </r>
  <r>
    <x v="5"/>
    <s v="2017-41"/>
    <x v="43"/>
    <x v="1"/>
    <d v="1899-12-30T08:15:00"/>
    <d v="1899-12-30T12:15:00"/>
    <s v="AM"/>
    <d v="1899-12-30T04:00:00"/>
    <m/>
    <m/>
    <x v="1"/>
    <x v="1"/>
    <m/>
    <x v="0"/>
    <m/>
  </r>
  <r>
    <x v="6"/>
    <s v="2017-41"/>
    <x v="43"/>
    <x v="1"/>
    <d v="1899-12-30T08:15:00"/>
    <d v="1899-12-30T12:15:00"/>
    <s v="AM"/>
    <d v="1899-12-30T04:00:00"/>
    <m/>
    <m/>
    <x v="1"/>
    <x v="1"/>
    <m/>
    <x v="0"/>
    <m/>
  </r>
  <r>
    <x v="0"/>
    <s v="2017-41"/>
    <x v="43"/>
    <x v="1"/>
    <d v="1899-12-30T13:45:00"/>
    <d v="1899-12-30T17:45:00"/>
    <s v="PM"/>
    <d v="1899-12-30T04:00:00"/>
    <m/>
    <m/>
    <x v="1"/>
    <x v="1"/>
    <m/>
    <x v="0"/>
    <m/>
  </r>
  <r>
    <x v="1"/>
    <s v="2017-41"/>
    <x v="43"/>
    <x v="1"/>
    <d v="1899-12-30T13:45:00"/>
    <d v="1899-12-30T17:45:00"/>
    <s v="PM"/>
    <d v="1899-12-30T04:00:00"/>
    <m/>
    <m/>
    <x v="1"/>
    <x v="1"/>
    <m/>
    <x v="0"/>
    <m/>
  </r>
  <r>
    <x v="2"/>
    <s v="2017-41"/>
    <x v="43"/>
    <x v="1"/>
    <d v="1899-12-30T13:45:00"/>
    <d v="1899-12-30T17:45:00"/>
    <s v="PM"/>
    <d v="1899-12-30T04:00:00"/>
    <m/>
    <m/>
    <x v="1"/>
    <x v="1"/>
    <m/>
    <x v="0"/>
    <m/>
  </r>
  <r>
    <x v="3"/>
    <s v="2017-41"/>
    <x v="43"/>
    <x v="1"/>
    <d v="1899-12-30T13:45:00"/>
    <d v="1899-12-30T17:45:00"/>
    <s v="PM"/>
    <d v="1899-12-30T04:00:00"/>
    <m/>
    <m/>
    <x v="1"/>
    <x v="1"/>
    <m/>
    <x v="0"/>
    <m/>
  </r>
  <r>
    <x v="4"/>
    <s v="2017-41"/>
    <x v="43"/>
    <x v="1"/>
    <d v="1899-12-30T13:45:00"/>
    <d v="1899-12-30T17:45:00"/>
    <s v="PM"/>
    <d v="1899-12-30T04:00:00"/>
    <m/>
    <m/>
    <x v="1"/>
    <x v="1"/>
    <m/>
    <x v="0"/>
    <m/>
  </r>
  <r>
    <x v="5"/>
    <s v="2017-41"/>
    <x v="43"/>
    <x v="1"/>
    <d v="1899-12-30T13:45:00"/>
    <d v="1899-12-30T16:45:00"/>
    <s v="PM"/>
    <d v="1899-12-30T03:00:00"/>
    <m/>
    <m/>
    <x v="1"/>
    <x v="1"/>
    <m/>
    <x v="0"/>
    <m/>
  </r>
  <r>
    <x v="6"/>
    <s v="2017-41"/>
    <x v="43"/>
    <x v="1"/>
    <d v="1899-12-30T13:45:00"/>
    <d v="1899-12-30T16:45:00"/>
    <s v="PM"/>
    <d v="1899-12-30T03:00:00"/>
    <m/>
    <m/>
    <x v="1"/>
    <x v="1"/>
    <m/>
    <x v="0"/>
    <m/>
  </r>
  <r>
    <x v="0"/>
    <s v="2017-42"/>
    <x v="44"/>
    <x v="2"/>
    <d v="1899-12-30T08:15:00"/>
    <d v="1899-12-30T12:15:00"/>
    <s v="AM"/>
    <d v="1899-12-30T04:00:00"/>
    <m/>
    <m/>
    <x v="1"/>
    <x v="1"/>
    <m/>
    <x v="0"/>
    <m/>
  </r>
  <r>
    <x v="1"/>
    <s v="2017-42"/>
    <x v="44"/>
    <x v="2"/>
    <d v="1899-12-30T08:15:00"/>
    <d v="1899-12-30T12:15:00"/>
    <s v="AM"/>
    <d v="1899-12-30T04:00:00"/>
    <m/>
    <m/>
    <x v="1"/>
    <x v="1"/>
    <m/>
    <x v="0"/>
    <m/>
  </r>
  <r>
    <x v="2"/>
    <s v="2017-42"/>
    <x v="44"/>
    <x v="2"/>
    <d v="1899-12-30T08:15:00"/>
    <d v="1899-12-30T12:15:00"/>
    <s v="AM"/>
    <d v="1899-12-30T04:00:00"/>
    <m/>
    <m/>
    <x v="1"/>
    <x v="1"/>
    <m/>
    <x v="0"/>
    <m/>
  </r>
  <r>
    <x v="3"/>
    <s v="2017-42"/>
    <x v="44"/>
    <x v="2"/>
    <d v="1899-12-30T08:15:00"/>
    <d v="1899-12-30T12:15:00"/>
    <s v="AM"/>
    <d v="1899-12-30T04:00:00"/>
    <m/>
    <m/>
    <x v="1"/>
    <x v="1"/>
    <m/>
    <x v="0"/>
    <m/>
  </r>
  <r>
    <x v="4"/>
    <s v="2017-42"/>
    <x v="44"/>
    <x v="2"/>
    <d v="1899-12-30T08:15:00"/>
    <d v="1899-12-30T12:15:00"/>
    <s v="AM"/>
    <d v="1899-12-30T04:00:00"/>
    <m/>
    <m/>
    <x v="1"/>
    <x v="1"/>
    <m/>
    <x v="0"/>
    <m/>
  </r>
  <r>
    <x v="5"/>
    <s v="2017-42"/>
    <x v="44"/>
    <x v="2"/>
    <d v="1899-12-30T08:15:00"/>
    <d v="1899-12-30T12:15:00"/>
    <s v="AM"/>
    <d v="1899-12-30T04:00:00"/>
    <m/>
    <m/>
    <x v="1"/>
    <x v="1"/>
    <m/>
    <x v="0"/>
    <m/>
  </r>
  <r>
    <x v="6"/>
    <s v="2017-42"/>
    <x v="44"/>
    <x v="2"/>
    <d v="1899-12-30T08:15:00"/>
    <d v="1899-12-30T12:15:00"/>
    <s v="AM"/>
    <d v="1899-12-30T04:00:00"/>
    <m/>
    <m/>
    <x v="1"/>
    <x v="1"/>
    <m/>
    <x v="0"/>
    <m/>
  </r>
  <r>
    <x v="0"/>
    <s v="2017-42"/>
    <x v="44"/>
    <x v="2"/>
    <d v="1899-12-30T13:45:00"/>
    <d v="1899-12-30T17:45:00"/>
    <s v="PM"/>
    <d v="1899-12-30T04:00:00"/>
    <m/>
    <m/>
    <x v="1"/>
    <x v="1"/>
    <m/>
    <x v="0"/>
    <m/>
  </r>
  <r>
    <x v="1"/>
    <s v="2017-42"/>
    <x v="44"/>
    <x v="2"/>
    <d v="1899-12-30T13:45:00"/>
    <d v="1899-12-30T17:45:00"/>
    <s v="PM"/>
    <d v="1899-12-30T04:00:00"/>
    <m/>
    <m/>
    <x v="1"/>
    <x v="1"/>
    <m/>
    <x v="0"/>
    <m/>
  </r>
  <r>
    <x v="2"/>
    <s v="2017-42"/>
    <x v="44"/>
    <x v="2"/>
    <d v="1899-12-30T13:45:00"/>
    <d v="1899-12-30T17:45:00"/>
    <s v="PM"/>
    <d v="1899-12-30T04:00:00"/>
    <m/>
    <m/>
    <x v="1"/>
    <x v="1"/>
    <m/>
    <x v="0"/>
    <m/>
  </r>
  <r>
    <x v="3"/>
    <s v="2017-42"/>
    <x v="44"/>
    <x v="2"/>
    <d v="1899-12-30T13:45:00"/>
    <d v="1899-12-30T17:45:00"/>
    <s v="PM"/>
    <d v="1899-12-30T04:00:00"/>
    <m/>
    <m/>
    <x v="1"/>
    <x v="1"/>
    <m/>
    <x v="0"/>
    <m/>
  </r>
  <r>
    <x v="4"/>
    <s v="2017-42"/>
    <x v="44"/>
    <x v="2"/>
    <d v="1899-12-30T13:45:00"/>
    <d v="1899-12-30T17:45:00"/>
    <s v="PM"/>
    <d v="1899-12-30T04:00:00"/>
    <m/>
    <m/>
    <x v="1"/>
    <x v="1"/>
    <m/>
    <x v="0"/>
    <m/>
  </r>
  <r>
    <x v="5"/>
    <s v="2017-42"/>
    <x v="44"/>
    <x v="2"/>
    <d v="1899-12-30T13:45:00"/>
    <d v="1899-12-30T16:45:00"/>
    <s v="PM"/>
    <d v="1899-12-30T03:00:00"/>
    <m/>
    <m/>
    <x v="1"/>
    <x v="1"/>
    <m/>
    <x v="0"/>
    <m/>
  </r>
  <r>
    <x v="6"/>
    <s v="2017-42"/>
    <x v="44"/>
    <x v="2"/>
    <d v="1899-12-30T13:45:00"/>
    <d v="1899-12-30T16:45:00"/>
    <s v="PM"/>
    <d v="1899-12-30T03:00:00"/>
    <m/>
    <m/>
    <x v="1"/>
    <x v="1"/>
    <m/>
    <x v="0"/>
    <m/>
  </r>
  <r>
    <x v="1"/>
    <s v="2017-42"/>
    <x v="45"/>
    <x v="3"/>
    <d v="1899-12-30T08:15:00"/>
    <d v="1899-12-30T12:15:00"/>
    <s v="AM"/>
    <d v="1899-12-30T04:00:00"/>
    <m/>
    <m/>
    <x v="45"/>
    <x v="8"/>
    <s v="Grise"/>
    <x v="0"/>
    <m/>
  </r>
  <r>
    <x v="0"/>
    <s v="2017-42"/>
    <x v="45"/>
    <x v="3"/>
    <d v="1899-12-30T08:15:00"/>
    <d v="1899-12-30T10:15:00"/>
    <s v="AM"/>
    <d v="1899-12-30T02:00:00"/>
    <m/>
    <m/>
    <x v="25"/>
    <x v="11"/>
    <s v="Verte"/>
    <x v="0"/>
    <m/>
  </r>
  <r>
    <x v="3"/>
    <s v="2017-42"/>
    <x v="45"/>
    <x v="3"/>
    <d v="1899-12-30T08:15:00"/>
    <d v="1899-12-30T12:15:00"/>
    <s v="AM"/>
    <d v="1899-12-30T04:00:00"/>
    <m/>
    <m/>
    <x v="46"/>
    <x v="2"/>
    <s v="Conf."/>
    <x v="0"/>
    <m/>
  </r>
  <r>
    <x v="5"/>
    <s v="2017-42"/>
    <x v="45"/>
    <x v="3"/>
    <d v="1899-12-30T08:15:00"/>
    <d v="1899-12-30T12:15:00"/>
    <s v="AM"/>
    <d v="1899-12-30T04:00:00"/>
    <m/>
    <m/>
    <x v="44"/>
    <x v="2"/>
    <s v="TP1"/>
    <x v="0"/>
    <m/>
  </r>
  <r>
    <x v="6"/>
    <s v="2017-42"/>
    <x v="45"/>
    <x v="3"/>
    <d v="1899-12-30T08:15:00"/>
    <d v="1899-12-30T12:15:00"/>
    <s v="AM"/>
    <d v="1899-12-30T04:00:00"/>
    <m/>
    <m/>
    <x v="0"/>
    <x v="0"/>
    <m/>
    <x v="0"/>
    <m/>
  </r>
  <r>
    <x v="2"/>
    <s v="2017-42"/>
    <x v="45"/>
    <x v="3"/>
    <d v="1899-12-30T08:15:00"/>
    <d v="1899-12-30T12:15:00"/>
    <s v="AM"/>
    <d v="1899-12-30T04:00:00"/>
    <m/>
    <s v="INI"/>
    <x v="1"/>
    <x v="1"/>
    <m/>
    <x v="0"/>
    <m/>
  </r>
  <r>
    <x v="2"/>
    <s v="2017-42"/>
    <x v="45"/>
    <x v="3"/>
    <d v="1899-12-30T08:15:00"/>
    <d v="1899-12-30T12:15:00"/>
    <s v="AM"/>
    <d v="1899-12-30T04:00:00"/>
    <m/>
    <s v="ALT"/>
    <x v="8"/>
    <x v="0"/>
    <m/>
    <x v="0"/>
    <m/>
  </r>
  <r>
    <x v="4"/>
    <s v="2017-42"/>
    <x v="45"/>
    <x v="3"/>
    <d v="1899-12-30T08:15:00"/>
    <d v="1899-12-30T12:15:00"/>
    <s v="AM"/>
    <d v="1899-12-30T04:00:00"/>
    <m/>
    <s v="INI"/>
    <x v="1"/>
    <x v="1"/>
    <m/>
    <x v="0"/>
    <m/>
  </r>
  <r>
    <x v="4"/>
    <s v="2017-42"/>
    <x v="45"/>
    <x v="3"/>
    <d v="1899-12-30T08:15:00"/>
    <d v="1899-12-30T12:15:00"/>
    <s v="AM"/>
    <d v="1899-12-30T04:00:00"/>
    <m/>
    <s v="ALT"/>
    <x v="8"/>
    <x v="0"/>
    <m/>
    <x v="0"/>
    <m/>
  </r>
  <r>
    <x v="0"/>
    <s v="2017-42"/>
    <x v="45"/>
    <x v="3"/>
    <d v="1899-12-30T10:15:00"/>
    <d v="1899-12-30T12:15:00"/>
    <s v="AM"/>
    <d v="1899-12-30T02:00:00"/>
    <m/>
    <m/>
    <x v="24"/>
    <x v="16"/>
    <s v="Verte"/>
    <x v="0"/>
    <m/>
  </r>
  <r>
    <x v="0"/>
    <s v="2017-42"/>
    <x v="45"/>
    <x v="3"/>
    <d v="1899-12-30T13:45:00"/>
    <d v="1899-12-30T17:45:00"/>
    <s v="PM"/>
    <d v="1899-12-30T04:00:00"/>
    <m/>
    <m/>
    <x v="47"/>
    <x v="8"/>
    <s v="Verte"/>
    <x v="0"/>
    <m/>
  </r>
  <r>
    <x v="3"/>
    <s v="2017-42"/>
    <x v="45"/>
    <x v="3"/>
    <d v="1899-12-30T13:45:00"/>
    <d v="1899-12-30T17:45:00"/>
    <s v="PM"/>
    <d v="1899-12-30T04:00:00"/>
    <m/>
    <m/>
    <x v="46"/>
    <x v="2"/>
    <s v="Conf."/>
    <x v="0"/>
    <m/>
  </r>
  <r>
    <x v="5"/>
    <s v="2017-42"/>
    <x v="45"/>
    <x v="3"/>
    <d v="1899-12-30T13:45:00"/>
    <d v="1899-12-30T16:45:00"/>
    <s v="PM"/>
    <d v="1899-12-30T03:00:00"/>
    <m/>
    <m/>
    <x v="1"/>
    <x v="1"/>
    <m/>
    <x v="0"/>
    <m/>
  </r>
  <r>
    <x v="6"/>
    <s v="2017-42"/>
    <x v="45"/>
    <x v="3"/>
    <d v="1899-12-30T13:45:00"/>
    <d v="1899-12-30T16:45:00"/>
    <s v="PM"/>
    <d v="1899-12-30T03:00:00"/>
    <m/>
    <m/>
    <x v="0"/>
    <x v="0"/>
    <m/>
    <x v="0"/>
    <m/>
  </r>
  <r>
    <x v="2"/>
    <s v="2017-42"/>
    <x v="45"/>
    <x v="3"/>
    <d v="1899-12-30T13:45:00"/>
    <d v="1899-12-30T17:45:00"/>
    <s v="PM"/>
    <d v="1899-12-30T04:00:00"/>
    <m/>
    <s v="INI"/>
    <x v="1"/>
    <x v="1"/>
    <m/>
    <x v="0"/>
    <m/>
  </r>
  <r>
    <x v="2"/>
    <s v="2017-42"/>
    <x v="45"/>
    <x v="3"/>
    <d v="1899-12-30T13:45:00"/>
    <d v="1899-12-30T17:45:00"/>
    <s v="PM"/>
    <d v="1899-12-30T04:00:00"/>
    <m/>
    <s v="ALT"/>
    <x v="8"/>
    <x v="0"/>
    <m/>
    <x v="0"/>
    <m/>
  </r>
  <r>
    <x v="4"/>
    <s v="2017-42"/>
    <x v="45"/>
    <x v="3"/>
    <d v="1899-12-30T13:45:00"/>
    <d v="1899-12-30T17:45:00"/>
    <s v="PM"/>
    <d v="1899-12-30T04:00:00"/>
    <m/>
    <s v="INI"/>
    <x v="1"/>
    <x v="1"/>
    <m/>
    <x v="0"/>
    <m/>
  </r>
  <r>
    <x v="4"/>
    <s v="2017-42"/>
    <x v="45"/>
    <x v="3"/>
    <d v="1899-12-30T13:45:00"/>
    <d v="1899-12-30T17:45:00"/>
    <s v="PM"/>
    <d v="1899-12-30T04:00:00"/>
    <m/>
    <s v="ALT"/>
    <x v="8"/>
    <x v="0"/>
    <m/>
    <x v="0"/>
    <m/>
  </r>
  <r>
    <x v="1"/>
    <s v="2017-42"/>
    <x v="45"/>
    <x v="3"/>
    <d v="1899-12-30T13:45:00"/>
    <d v="1899-12-30T17:45:00"/>
    <s v="PM"/>
    <d v="1899-12-30T04:00:00"/>
    <m/>
    <m/>
    <x v="40"/>
    <x v="7"/>
    <s v="Rouge"/>
    <x v="0"/>
    <m/>
  </r>
  <r>
    <x v="1"/>
    <s v="2017-42"/>
    <x v="46"/>
    <x v="4"/>
    <d v="1899-12-30T08:15:00"/>
    <d v="1899-12-30T12:15:00"/>
    <s v="AM"/>
    <d v="1899-12-30T04:00:00"/>
    <m/>
    <m/>
    <x v="48"/>
    <x v="11"/>
    <s v="Rouge"/>
    <x v="0"/>
    <m/>
  </r>
  <r>
    <x v="0"/>
    <s v="2017-42"/>
    <x v="46"/>
    <x v="4"/>
    <d v="1899-12-30T08:15:00"/>
    <d v="1899-12-30T12:15:00"/>
    <s v="AM"/>
    <d v="1899-12-30T04:00:00"/>
    <m/>
    <m/>
    <x v="1"/>
    <x v="1"/>
    <m/>
    <x v="0"/>
    <m/>
  </r>
  <r>
    <x v="3"/>
    <s v="2017-42"/>
    <x v="46"/>
    <x v="4"/>
    <d v="1899-12-30T08:15:00"/>
    <d v="1899-12-30T12:15:00"/>
    <s v="AM"/>
    <d v="1899-12-30T04:00:00"/>
    <m/>
    <m/>
    <x v="46"/>
    <x v="2"/>
    <s v="Conf."/>
    <x v="0"/>
    <m/>
  </r>
  <r>
    <x v="5"/>
    <s v="2017-42"/>
    <x v="46"/>
    <x v="4"/>
    <d v="1899-12-30T08:15:00"/>
    <d v="1899-12-30T12:15:00"/>
    <s v="AM"/>
    <d v="1899-12-30T04:00:00"/>
    <m/>
    <m/>
    <x v="44"/>
    <x v="2"/>
    <s v="TP1"/>
    <x v="0"/>
    <m/>
  </r>
  <r>
    <x v="2"/>
    <s v="2017-42"/>
    <x v="46"/>
    <x v="4"/>
    <d v="1899-12-30T08:15:00"/>
    <d v="1899-12-30T12:15:00"/>
    <s v="AM"/>
    <d v="1899-12-30T04:00:00"/>
    <m/>
    <s v="INI"/>
    <x v="1"/>
    <x v="1"/>
    <m/>
    <x v="0"/>
    <m/>
  </r>
  <r>
    <x v="2"/>
    <s v="2017-42"/>
    <x v="46"/>
    <x v="4"/>
    <d v="1899-12-30T08:15:00"/>
    <d v="1899-12-30T12:15:00"/>
    <s v="AM"/>
    <d v="1899-12-30T04:00:00"/>
    <m/>
    <s v="ALT"/>
    <x v="8"/>
    <x v="0"/>
    <m/>
    <x v="0"/>
    <m/>
  </r>
  <r>
    <x v="6"/>
    <s v="2017-42"/>
    <x v="46"/>
    <x v="4"/>
    <d v="1899-12-30T08:15:00"/>
    <d v="1899-12-30T12:15:00"/>
    <s v="AM"/>
    <d v="1899-12-30T04:00:00"/>
    <m/>
    <m/>
    <x v="0"/>
    <x v="0"/>
    <m/>
    <x v="0"/>
    <m/>
  </r>
  <r>
    <x v="4"/>
    <s v="2017-42"/>
    <x v="46"/>
    <x v="4"/>
    <d v="1899-12-30T08:15:00"/>
    <d v="1899-12-30T12:15:00"/>
    <s v="AM"/>
    <d v="1899-12-30T04:00:00"/>
    <m/>
    <s v="INI"/>
    <x v="1"/>
    <x v="1"/>
    <m/>
    <x v="0"/>
    <m/>
  </r>
  <r>
    <x v="4"/>
    <s v="2017-42"/>
    <x v="46"/>
    <x v="4"/>
    <d v="1899-12-30T08:15:00"/>
    <d v="1899-12-30T12:15:00"/>
    <s v="AM"/>
    <d v="1899-12-30T04:00:00"/>
    <m/>
    <s v="ALT"/>
    <x v="8"/>
    <x v="0"/>
    <m/>
    <x v="0"/>
    <m/>
  </r>
  <r>
    <x v="1"/>
    <s v="2017-42"/>
    <x v="46"/>
    <x v="4"/>
    <d v="1899-12-30T13:45:00"/>
    <d v="1899-12-30T17:45:00"/>
    <s v="PM"/>
    <d v="1899-12-30T04:00:00"/>
    <m/>
    <m/>
    <x v="1"/>
    <x v="1"/>
    <m/>
    <x v="0"/>
    <m/>
  </r>
  <r>
    <x v="2"/>
    <s v="2017-42"/>
    <x v="46"/>
    <x v="4"/>
    <d v="1899-12-30T13:45:00"/>
    <d v="1899-12-30T17:45:00"/>
    <s v="PM"/>
    <d v="1899-12-30T04:00:00"/>
    <m/>
    <s v="INI"/>
    <x v="1"/>
    <x v="1"/>
    <m/>
    <x v="0"/>
    <m/>
  </r>
  <r>
    <x v="2"/>
    <s v="2017-42"/>
    <x v="46"/>
    <x v="4"/>
    <d v="1899-12-30T13:45:00"/>
    <d v="1899-12-30T17:45:00"/>
    <s v="PM"/>
    <d v="1899-12-30T04:00:00"/>
    <m/>
    <s v="ALT"/>
    <x v="8"/>
    <x v="0"/>
    <m/>
    <x v="0"/>
    <m/>
  </r>
  <r>
    <x v="0"/>
    <s v="2017-42"/>
    <x v="46"/>
    <x v="4"/>
    <d v="1899-12-30T13:45:00"/>
    <d v="1899-12-30T15:45:00"/>
    <s v="PM"/>
    <d v="1899-12-30T02:00:00"/>
    <m/>
    <m/>
    <x v="1"/>
    <x v="1"/>
    <m/>
    <x v="0"/>
    <m/>
  </r>
  <r>
    <x v="3"/>
    <s v="2017-42"/>
    <x v="46"/>
    <x v="4"/>
    <d v="1899-12-30T13:45:00"/>
    <d v="1899-12-30T17:45:00"/>
    <s v="PM"/>
    <d v="1899-12-30T04:00:00"/>
    <m/>
    <m/>
    <x v="46"/>
    <x v="2"/>
    <s v="Conf."/>
    <x v="0"/>
    <m/>
  </r>
  <r>
    <x v="5"/>
    <s v="2017-42"/>
    <x v="46"/>
    <x v="4"/>
    <d v="1899-12-30T13:45:00"/>
    <d v="1899-12-30T17:45:00"/>
    <s v="PM"/>
    <d v="1899-12-30T04:00:00"/>
    <m/>
    <m/>
    <x v="37"/>
    <x v="23"/>
    <s v="TP1"/>
    <x v="0"/>
    <m/>
  </r>
  <r>
    <x v="6"/>
    <s v="2017-42"/>
    <x v="46"/>
    <x v="4"/>
    <d v="1899-12-30T13:45:00"/>
    <d v="1899-12-30T16:45:00"/>
    <s v="PM"/>
    <d v="1899-12-30T03:00:00"/>
    <m/>
    <m/>
    <x v="0"/>
    <x v="0"/>
    <m/>
    <x v="0"/>
    <m/>
  </r>
  <r>
    <x v="4"/>
    <s v="2017-42"/>
    <x v="46"/>
    <x v="4"/>
    <d v="1899-12-30T13:45:00"/>
    <d v="1899-12-30T17:45:00"/>
    <s v="PM"/>
    <d v="1899-12-30T04:00:00"/>
    <m/>
    <s v="INI"/>
    <x v="1"/>
    <x v="1"/>
    <m/>
    <x v="0"/>
    <m/>
  </r>
  <r>
    <x v="4"/>
    <s v="2017-42"/>
    <x v="46"/>
    <x v="4"/>
    <d v="1899-12-30T13:45:00"/>
    <d v="1899-12-30T17:45:00"/>
    <s v="PM"/>
    <d v="1899-12-30T04:00:00"/>
    <m/>
    <s v="ALT"/>
    <x v="8"/>
    <x v="0"/>
    <m/>
    <x v="0"/>
    <m/>
  </r>
  <r>
    <x v="0"/>
    <s v="2017-42"/>
    <x v="46"/>
    <x v="4"/>
    <d v="1899-12-30T15:45:00"/>
    <d v="1899-12-30T17:45:00"/>
    <s v="PM"/>
    <d v="1899-12-30T02:00:00"/>
    <m/>
    <m/>
    <x v="25"/>
    <x v="11"/>
    <s v="Verte"/>
    <x v="0"/>
    <m/>
  </r>
  <r>
    <x v="1"/>
    <s v="2017-42"/>
    <x v="47"/>
    <x v="5"/>
    <d v="1899-12-30T08:15:00"/>
    <d v="1899-12-30T12:15:00"/>
    <s v="AM"/>
    <d v="1899-12-30T04:00:00"/>
    <m/>
    <m/>
    <x v="48"/>
    <x v="11"/>
    <s v="Rouge"/>
    <x v="0"/>
    <m/>
  </r>
  <r>
    <x v="2"/>
    <s v="2017-42"/>
    <x v="47"/>
    <x v="5"/>
    <d v="1899-12-30T08:15:00"/>
    <d v="1899-12-30T12:15:00"/>
    <s v="AM"/>
    <d v="1899-12-30T04:00:00"/>
    <m/>
    <s v="INI"/>
    <x v="1"/>
    <x v="1"/>
    <m/>
    <x v="0"/>
    <m/>
  </r>
  <r>
    <x v="2"/>
    <s v="2017-42"/>
    <x v="47"/>
    <x v="5"/>
    <d v="1899-12-30T08:15:00"/>
    <d v="1899-12-30T12:15:00"/>
    <s v="AM"/>
    <d v="1899-12-30T04:00:00"/>
    <m/>
    <s v="ALT"/>
    <x v="8"/>
    <x v="0"/>
    <m/>
    <x v="0"/>
    <m/>
  </r>
  <r>
    <x v="0"/>
    <s v="2017-42"/>
    <x v="47"/>
    <x v="5"/>
    <d v="1899-12-30T08:15:00"/>
    <d v="1899-12-30T12:15:00"/>
    <s v="AM"/>
    <d v="1899-12-30T04:00:00"/>
    <m/>
    <m/>
    <x v="49"/>
    <x v="8"/>
    <s v="Grise"/>
    <x v="0"/>
    <m/>
  </r>
  <r>
    <x v="3"/>
    <s v="2017-42"/>
    <x v="47"/>
    <x v="5"/>
    <d v="1899-12-30T08:15:00"/>
    <d v="1899-12-30T12:15:00"/>
    <s v="AM"/>
    <d v="1899-12-30T04:00:00"/>
    <m/>
    <m/>
    <x v="46"/>
    <x v="2"/>
    <s v="Conf."/>
    <x v="0"/>
    <m/>
  </r>
  <r>
    <x v="5"/>
    <s v="2017-42"/>
    <x v="47"/>
    <x v="5"/>
    <d v="1899-12-30T08:15:00"/>
    <d v="1899-12-30T12:15:00"/>
    <s v="AM"/>
    <d v="1899-12-30T04:00:00"/>
    <m/>
    <m/>
    <x v="38"/>
    <x v="24"/>
    <s v="TP1"/>
    <x v="0"/>
    <m/>
  </r>
  <r>
    <x v="6"/>
    <s v="2017-42"/>
    <x v="47"/>
    <x v="5"/>
    <d v="1899-12-30T08:15:00"/>
    <d v="1899-12-30T12:15:00"/>
    <s v="AM"/>
    <d v="1899-12-30T04:00:00"/>
    <m/>
    <m/>
    <x v="0"/>
    <x v="0"/>
    <m/>
    <x v="0"/>
    <m/>
  </r>
  <r>
    <x v="4"/>
    <s v="2017-42"/>
    <x v="47"/>
    <x v="5"/>
    <d v="1899-12-30T08:15:00"/>
    <d v="1899-12-30T12:15:00"/>
    <s v="AM"/>
    <d v="1899-12-30T04:00:00"/>
    <m/>
    <s v="INI"/>
    <x v="1"/>
    <x v="1"/>
    <m/>
    <x v="0"/>
    <m/>
  </r>
  <r>
    <x v="4"/>
    <s v="2017-42"/>
    <x v="47"/>
    <x v="5"/>
    <d v="1899-12-30T08:15:00"/>
    <d v="1899-12-30T12:15:00"/>
    <s v="AM"/>
    <d v="1899-12-30T04:00:00"/>
    <m/>
    <s v="ALT"/>
    <x v="8"/>
    <x v="0"/>
    <m/>
    <x v="0"/>
    <m/>
  </r>
  <r>
    <x v="1"/>
    <s v="2017-42"/>
    <x v="47"/>
    <x v="5"/>
    <d v="1899-12-30T13:45:00"/>
    <d v="1899-12-30T17:45:00"/>
    <s v="PM"/>
    <d v="1899-12-30T04:00:00"/>
    <m/>
    <m/>
    <x v="50"/>
    <x v="8"/>
    <s v="Grise"/>
    <x v="0"/>
    <m/>
  </r>
  <r>
    <x v="2"/>
    <s v="2017-42"/>
    <x v="47"/>
    <x v="5"/>
    <d v="1899-12-30T13:45:00"/>
    <d v="1899-12-30T17:45:00"/>
    <s v="PM"/>
    <d v="1899-12-30T04:00:00"/>
    <m/>
    <s v="INI"/>
    <x v="1"/>
    <x v="1"/>
    <m/>
    <x v="0"/>
    <m/>
  </r>
  <r>
    <x v="2"/>
    <s v="2017-42"/>
    <x v="47"/>
    <x v="5"/>
    <d v="1899-12-30T13:45:00"/>
    <d v="1899-12-30T17:45:00"/>
    <s v="PM"/>
    <d v="1899-12-30T04:00:00"/>
    <m/>
    <s v="ALT"/>
    <x v="8"/>
    <x v="0"/>
    <m/>
    <x v="0"/>
    <m/>
  </r>
  <r>
    <x v="3"/>
    <s v="2017-42"/>
    <x v="47"/>
    <x v="5"/>
    <d v="1899-12-30T13:45:00"/>
    <d v="1899-12-30T17:45:00"/>
    <s v="PM"/>
    <d v="1899-12-30T04:00:00"/>
    <m/>
    <m/>
    <x v="42"/>
    <x v="13"/>
    <s v="Conf."/>
    <x v="0"/>
    <m/>
  </r>
  <r>
    <x v="5"/>
    <s v="2017-42"/>
    <x v="47"/>
    <x v="5"/>
    <d v="1899-12-30T13:45:00"/>
    <d v="1899-12-30T16:45:00"/>
    <s v="PM"/>
    <d v="1899-12-30T03:00:00"/>
    <m/>
    <m/>
    <x v="38"/>
    <x v="24"/>
    <s v="TP1"/>
    <x v="0"/>
    <m/>
  </r>
  <r>
    <x v="6"/>
    <s v="2017-42"/>
    <x v="47"/>
    <x v="5"/>
    <d v="1899-12-30T13:45:00"/>
    <d v="1899-12-30T16:45:00"/>
    <s v="PM"/>
    <d v="1899-12-30T03:00:00"/>
    <m/>
    <m/>
    <x v="0"/>
    <x v="0"/>
    <m/>
    <x v="0"/>
    <m/>
  </r>
  <r>
    <x v="4"/>
    <s v="2017-42"/>
    <x v="47"/>
    <x v="5"/>
    <d v="1899-12-30T13:45:00"/>
    <d v="1899-12-30T17:45:00"/>
    <s v="PM"/>
    <d v="1899-12-30T04:00:00"/>
    <m/>
    <s v="INI"/>
    <x v="1"/>
    <x v="1"/>
    <m/>
    <x v="0"/>
    <m/>
  </r>
  <r>
    <x v="4"/>
    <s v="2017-42"/>
    <x v="47"/>
    <x v="5"/>
    <d v="1899-12-30T13:45:00"/>
    <d v="1899-12-30T17:45:00"/>
    <s v="PM"/>
    <d v="1899-12-30T04:00:00"/>
    <m/>
    <s v="ALT"/>
    <x v="8"/>
    <x v="0"/>
    <m/>
    <x v="0"/>
    <m/>
  </r>
  <r>
    <x v="0"/>
    <s v="2017-42"/>
    <x v="47"/>
    <x v="5"/>
    <d v="1899-12-30T13:45:00"/>
    <d v="1899-12-30T17:45:00"/>
    <s v="PM"/>
    <d v="1899-12-30T04:00:00"/>
    <m/>
    <m/>
    <x v="1"/>
    <x v="1"/>
    <m/>
    <x v="0"/>
    <m/>
  </r>
  <r>
    <x v="1"/>
    <s v="2017-42"/>
    <x v="48"/>
    <x v="6"/>
    <d v="1899-12-30T08:15:00"/>
    <d v="1899-12-30T12:15:00"/>
    <s v="AM"/>
    <d v="1899-12-30T04:00:00"/>
    <m/>
    <m/>
    <x v="28"/>
    <x v="18"/>
    <s v="Grise"/>
    <x v="0"/>
    <m/>
  </r>
  <r>
    <x v="2"/>
    <s v="2017-42"/>
    <x v="48"/>
    <x v="6"/>
    <d v="1899-12-30T08:15:00"/>
    <d v="1899-12-30T12:15:00"/>
    <s v="AM"/>
    <d v="1899-12-30T04:00:00"/>
    <m/>
    <s v="INI"/>
    <x v="1"/>
    <x v="1"/>
    <m/>
    <x v="0"/>
    <m/>
  </r>
  <r>
    <x v="2"/>
    <s v="2017-42"/>
    <x v="48"/>
    <x v="6"/>
    <d v="1899-12-30T08:15:00"/>
    <d v="1899-12-30T12:15:00"/>
    <s v="AM"/>
    <d v="1899-12-30T04:00:00"/>
    <m/>
    <s v="ALT"/>
    <x v="8"/>
    <x v="0"/>
    <m/>
    <x v="0"/>
    <m/>
  </r>
  <r>
    <x v="3"/>
    <s v="2017-42"/>
    <x v="48"/>
    <x v="6"/>
    <d v="1899-12-30T08:15:00"/>
    <d v="1899-12-30T12:15:00"/>
    <s v="AM"/>
    <d v="1899-12-30T04:00:00"/>
    <m/>
    <m/>
    <x v="42"/>
    <x v="13"/>
    <s v="Conf."/>
    <x v="0"/>
    <m/>
  </r>
  <r>
    <x v="5"/>
    <s v="2017-42"/>
    <x v="48"/>
    <x v="6"/>
    <d v="1899-12-30T08:15:00"/>
    <d v="1899-12-30T12:15:00"/>
    <s v="AM"/>
    <d v="1899-12-30T04:00:00"/>
    <m/>
    <m/>
    <x v="44"/>
    <x v="2"/>
    <s v="TP1"/>
    <x v="0"/>
    <m/>
  </r>
  <r>
    <x v="6"/>
    <s v="2017-42"/>
    <x v="48"/>
    <x v="6"/>
    <d v="1899-12-30T08:15:00"/>
    <d v="1899-12-30T12:15:00"/>
    <s v="AM"/>
    <d v="1899-12-30T04:00:00"/>
    <m/>
    <m/>
    <x v="0"/>
    <x v="0"/>
    <m/>
    <x v="0"/>
    <m/>
  </r>
  <r>
    <x v="4"/>
    <s v="2017-42"/>
    <x v="48"/>
    <x v="6"/>
    <d v="1899-12-30T08:15:00"/>
    <d v="1899-12-30T12:15:00"/>
    <s v="AM"/>
    <d v="1899-12-30T04:00:00"/>
    <m/>
    <s v="INI"/>
    <x v="1"/>
    <x v="1"/>
    <m/>
    <x v="0"/>
    <m/>
  </r>
  <r>
    <x v="4"/>
    <s v="2017-42"/>
    <x v="48"/>
    <x v="6"/>
    <d v="1899-12-30T08:15:00"/>
    <d v="1899-12-30T12:15:00"/>
    <s v="AM"/>
    <d v="1899-12-30T04:00:00"/>
    <m/>
    <s v="ALT"/>
    <x v="8"/>
    <x v="0"/>
    <m/>
    <x v="0"/>
    <m/>
  </r>
  <r>
    <x v="0"/>
    <s v="2017-42"/>
    <x v="48"/>
    <x v="6"/>
    <d v="1899-12-30T08:15:00"/>
    <d v="1899-12-30T12:15:00"/>
    <s v="AM"/>
    <d v="1899-12-30T04:00:00"/>
    <m/>
    <m/>
    <x v="1"/>
    <x v="1"/>
    <m/>
    <x v="0"/>
    <m/>
  </r>
  <r>
    <x v="1"/>
    <s v="2017-42"/>
    <x v="48"/>
    <x v="6"/>
    <d v="1899-12-30T13:45:00"/>
    <d v="1899-12-30T17:45:00"/>
    <s v="PM"/>
    <d v="1899-12-30T04:00:00"/>
    <m/>
    <m/>
    <x v="45"/>
    <x v="8"/>
    <s v="Rouge"/>
    <x v="0"/>
    <m/>
  </r>
  <r>
    <x v="2"/>
    <s v="2017-42"/>
    <x v="48"/>
    <x v="6"/>
    <d v="1899-12-30T13:45:00"/>
    <d v="1899-12-30T17:45:00"/>
    <s v="PM"/>
    <d v="1899-12-30T04:00:00"/>
    <m/>
    <s v="INI"/>
    <x v="1"/>
    <x v="1"/>
    <m/>
    <x v="0"/>
    <m/>
  </r>
  <r>
    <x v="2"/>
    <s v="2017-42"/>
    <x v="48"/>
    <x v="6"/>
    <d v="1899-12-30T13:45:00"/>
    <d v="1899-12-30T17:45:00"/>
    <s v="PM"/>
    <d v="1899-12-30T04:00:00"/>
    <m/>
    <s v="ALT"/>
    <x v="8"/>
    <x v="0"/>
    <m/>
    <x v="0"/>
    <m/>
  </r>
  <r>
    <x v="3"/>
    <s v="2017-42"/>
    <x v="48"/>
    <x v="6"/>
    <d v="1899-12-30T13:45:00"/>
    <d v="1899-12-30T17:45:00"/>
    <s v="PM"/>
    <d v="1899-12-30T04:00:00"/>
    <m/>
    <m/>
    <x v="46"/>
    <x v="2"/>
    <s v="Conf."/>
    <x v="0"/>
    <m/>
  </r>
  <r>
    <x v="5"/>
    <s v="2017-42"/>
    <x v="48"/>
    <x v="6"/>
    <d v="1899-12-30T13:45:00"/>
    <d v="1899-12-30T17:45:00"/>
    <s v="PM"/>
    <d v="1899-12-30T04:00:00"/>
    <m/>
    <m/>
    <x v="44"/>
    <x v="2"/>
    <s v="TP1"/>
    <x v="0"/>
    <m/>
  </r>
  <r>
    <x v="6"/>
    <s v="2017-42"/>
    <x v="48"/>
    <x v="6"/>
    <d v="1899-12-30T13:45:00"/>
    <d v="1899-12-30T16:45:00"/>
    <s v="PM"/>
    <d v="1899-12-30T03:00:00"/>
    <m/>
    <m/>
    <x v="0"/>
    <x v="0"/>
    <m/>
    <x v="0"/>
    <m/>
  </r>
  <r>
    <x v="4"/>
    <s v="2017-42"/>
    <x v="48"/>
    <x v="6"/>
    <d v="1899-12-30T13:45:00"/>
    <d v="1899-12-30T17:45:00"/>
    <s v="PM"/>
    <d v="1899-12-30T04:00:00"/>
    <m/>
    <s v="INI"/>
    <x v="1"/>
    <x v="1"/>
    <m/>
    <x v="0"/>
    <m/>
  </r>
  <r>
    <x v="4"/>
    <s v="2017-42"/>
    <x v="48"/>
    <x v="6"/>
    <d v="1899-12-30T13:45:00"/>
    <d v="1899-12-30T17:45:00"/>
    <s v="PM"/>
    <d v="1899-12-30T04:00:00"/>
    <m/>
    <s v="ALT"/>
    <x v="8"/>
    <x v="0"/>
    <m/>
    <x v="0"/>
    <m/>
  </r>
  <r>
    <x v="0"/>
    <s v="2017-42"/>
    <x v="48"/>
    <x v="6"/>
    <d v="1899-12-30T13:45:00"/>
    <d v="1899-12-30T17:45:00"/>
    <s v="PM"/>
    <d v="1899-12-30T04:00:00"/>
    <m/>
    <m/>
    <x v="30"/>
    <x v="13"/>
    <s v="Grise"/>
    <x v="0"/>
    <m/>
  </r>
  <r>
    <x v="1"/>
    <s v="2017-42"/>
    <x v="49"/>
    <x v="0"/>
    <d v="1899-12-30T08:15:00"/>
    <d v="1899-12-30T12:15:00"/>
    <s v="AM"/>
    <d v="1899-12-30T04:00:00"/>
    <m/>
    <m/>
    <x v="1"/>
    <x v="1"/>
    <m/>
    <x v="0"/>
    <m/>
  </r>
  <r>
    <x v="2"/>
    <s v="2017-42"/>
    <x v="49"/>
    <x v="0"/>
    <d v="1899-12-30T08:15:00"/>
    <d v="1899-12-30T12:15:00"/>
    <s v="AM"/>
    <d v="1899-12-30T04:00:00"/>
    <m/>
    <s v="ALT"/>
    <x v="8"/>
    <x v="0"/>
    <m/>
    <x v="0"/>
    <m/>
  </r>
  <r>
    <x v="2"/>
    <s v="2017-42"/>
    <x v="49"/>
    <x v="0"/>
    <d v="1899-12-30T08:15:00"/>
    <d v="1899-12-30T12:15:00"/>
    <s v="AM"/>
    <d v="1899-12-30T04:00:00"/>
    <m/>
    <s v="INI"/>
    <x v="1"/>
    <x v="1"/>
    <m/>
    <x v="0"/>
    <m/>
  </r>
  <r>
    <x v="3"/>
    <s v="2017-42"/>
    <x v="49"/>
    <x v="0"/>
    <d v="1899-12-30T08:15:00"/>
    <d v="1899-12-30T12:15:00"/>
    <s v="AM"/>
    <d v="1899-12-30T04:00:00"/>
    <m/>
    <m/>
    <x v="42"/>
    <x v="13"/>
    <s v="Conf."/>
    <x v="0"/>
    <m/>
  </r>
  <r>
    <x v="6"/>
    <s v="2017-42"/>
    <x v="49"/>
    <x v="0"/>
    <d v="1899-12-30T08:15:00"/>
    <d v="1899-12-30T12:15:00"/>
    <s v="AM"/>
    <d v="1899-12-30T04:00:00"/>
    <m/>
    <m/>
    <x v="0"/>
    <x v="0"/>
    <m/>
    <x v="0"/>
    <m/>
  </r>
  <r>
    <x v="4"/>
    <s v="2017-42"/>
    <x v="49"/>
    <x v="0"/>
    <d v="1899-12-30T08:15:00"/>
    <d v="1899-12-30T12:15:00"/>
    <s v="AM"/>
    <d v="1899-12-30T04:00:00"/>
    <m/>
    <s v="INI"/>
    <x v="1"/>
    <x v="1"/>
    <m/>
    <x v="0"/>
    <m/>
  </r>
  <r>
    <x v="4"/>
    <s v="2017-42"/>
    <x v="49"/>
    <x v="0"/>
    <d v="1899-12-30T08:15:00"/>
    <d v="1899-12-30T12:15:00"/>
    <s v="AM"/>
    <d v="1899-12-30T04:00:00"/>
    <m/>
    <s v="ALT"/>
    <x v="8"/>
    <x v="0"/>
    <m/>
    <x v="0"/>
    <m/>
  </r>
  <r>
    <x v="0"/>
    <s v="2017-42"/>
    <x v="49"/>
    <x v="0"/>
    <d v="1899-12-30T08:15:00"/>
    <d v="1899-12-30T10:15:00"/>
    <s v="AM"/>
    <d v="1899-12-30T02:00:00"/>
    <m/>
    <m/>
    <x v="1"/>
    <x v="1"/>
    <m/>
    <x v="0"/>
    <m/>
  </r>
  <r>
    <x v="5"/>
    <s v="2017-42"/>
    <x v="49"/>
    <x v="0"/>
    <d v="1899-12-30T09:15:00"/>
    <d v="1899-12-30T12:15:00"/>
    <s v="AM"/>
    <d v="1899-12-30T03:00:00"/>
    <m/>
    <m/>
    <x v="38"/>
    <x v="24"/>
    <s v="TP1"/>
    <x v="0"/>
    <m/>
  </r>
  <r>
    <x v="0"/>
    <s v="2017-42"/>
    <x v="49"/>
    <x v="0"/>
    <d v="1899-12-30T10:15:00"/>
    <d v="1899-12-30T12:15:00"/>
    <s v="AM"/>
    <d v="1899-12-30T02:00:00"/>
    <m/>
    <m/>
    <x v="27"/>
    <x v="17"/>
    <s v="Verte"/>
    <x v="0"/>
    <m/>
  </r>
  <r>
    <x v="1"/>
    <s v="2017-42"/>
    <x v="49"/>
    <x v="0"/>
    <d v="1899-12-30T13:45:00"/>
    <d v="1899-12-30T17:45:00"/>
    <s v="PM"/>
    <d v="1899-12-30T04:00:00"/>
    <m/>
    <m/>
    <x v="43"/>
    <x v="26"/>
    <s v="Grise"/>
    <x v="0"/>
    <m/>
  </r>
  <r>
    <x v="2"/>
    <s v="2017-42"/>
    <x v="49"/>
    <x v="0"/>
    <d v="1899-12-30T13:45:00"/>
    <d v="1899-12-30T17:45:00"/>
    <s v="PM"/>
    <d v="1899-12-30T04:00:00"/>
    <m/>
    <s v="ALT"/>
    <x v="8"/>
    <x v="0"/>
    <m/>
    <x v="0"/>
    <m/>
  </r>
  <r>
    <x v="2"/>
    <s v="2017-42"/>
    <x v="49"/>
    <x v="0"/>
    <d v="1899-12-30T13:45:00"/>
    <d v="1899-12-30T17:45:00"/>
    <s v="PM"/>
    <d v="1899-12-30T04:00:00"/>
    <m/>
    <s v="INI"/>
    <x v="1"/>
    <x v="1"/>
    <m/>
    <x v="0"/>
    <m/>
  </r>
  <r>
    <x v="3"/>
    <s v="2017-42"/>
    <x v="49"/>
    <x v="0"/>
    <d v="1899-12-30T13:45:00"/>
    <d v="1899-12-30T17:45:00"/>
    <s v="PM"/>
    <d v="1899-12-30T04:00:00"/>
    <m/>
    <m/>
    <x v="42"/>
    <x v="13"/>
    <s v="Conf."/>
    <x v="0"/>
    <m/>
  </r>
  <r>
    <x v="5"/>
    <s v="2017-42"/>
    <x v="49"/>
    <x v="0"/>
    <d v="1899-12-30T13:45:00"/>
    <d v="1899-12-30T16:45:00"/>
    <s v="PM"/>
    <d v="1899-12-30T03:00:00"/>
    <m/>
    <m/>
    <x v="32"/>
    <x v="20"/>
    <s v="TP1"/>
    <x v="0"/>
    <s v="khalid dispo si annulation cours"/>
  </r>
  <r>
    <x v="6"/>
    <s v="2017-42"/>
    <x v="49"/>
    <x v="0"/>
    <d v="1899-12-30T13:45:00"/>
    <d v="1899-12-30T16:45:00"/>
    <s v="PM"/>
    <d v="1899-12-30T03:00:00"/>
    <m/>
    <m/>
    <x v="0"/>
    <x v="0"/>
    <m/>
    <x v="0"/>
    <m/>
  </r>
  <r>
    <x v="4"/>
    <s v="2017-42"/>
    <x v="49"/>
    <x v="0"/>
    <d v="1899-12-30T13:45:00"/>
    <d v="1899-12-30T17:45:00"/>
    <s v="PM"/>
    <d v="1899-12-30T04:00:00"/>
    <m/>
    <s v="INI"/>
    <x v="1"/>
    <x v="1"/>
    <m/>
    <x v="0"/>
    <m/>
  </r>
  <r>
    <x v="4"/>
    <s v="2017-42"/>
    <x v="49"/>
    <x v="0"/>
    <d v="1899-12-30T13:45:00"/>
    <d v="1899-12-30T17:45:00"/>
    <s v="PM"/>
    <d v="1899-12-30T04:00:00"/>
    <m/>
    <s v="ALT"/>
    <x v="8"/>
    <x v="0"/>
    <m/>
    <x v="0"/>
    <m/>
  </r>
  <r>
    <x v="0"/>
    <s v="2017-42"/>
    <x v="49"/>
    <x v="0"/>
    <d v="1899-12-30T13:45:00"/>
    <d v="1899-12-30T15:45:00"/>
    <s v="PM"/>
    <d v="1899-12-30T02:00:00"/>
    <m/>
    <m/>
    <x v="27"/>
    <x v="17"/>
    <s v="Verte"/>
    <x v="0"/>
    <m/>
  </r>
  <r>
    <x v="0"/>
    <s v="2017-42"/>
    <x v="49"/>
    <x v="0"/>
    <d v="1899-12-30T15:45:00"/>
    <d v="1899-12-30T17:45:00"/>
    <s v="PM"/>
    <d v="1899-12-30T02:00:00"/>
    <m/>
    <m/>
    <x v="1"/>
    <x v="1"/>
    <m/>
    <x v="0"/>
    <m/>
  </r>
  <r>
    <x v="1"/>
    <s v="2017-42"/>
    <x v="50"/>
    <x v="1"/>
    <d v="1899-12-30T08:15:00"/>
    <d v="1899-12-30T12:15:00"/>
    <s v="AM"/>
    <d v="1899-12-30T04:00:00"/>
    <m/>
    <m/>
    <x v="1"/>
    <x v="1"/>
    <m/>
    <x v="0"/>
    <m/>
  </r>
  <r>
    <x v="2"/>
    <s v="2017-42"/>
    <x v="50"/>
    <x v="1"/>
    <d v="1899-12-30T08:15:00"/>
    <d v="1899-12-30T12:15:00"/>
    <s v="AM"/>
    <d v="1899-12-30T04:00:00"/>
    <m/>
    <m/>
    <x v="1"/>
    <x v="1"/>
    <m/>
    <x v="0"/>
    <m/>
  </r>
  <r>
    <x v="3"/>
    <s v="2017-42"/>
    <x v="50"/>
    <x v="1"/>
    <d v="1899-12-30T08:15:00"/>
    <d v="1899-12-30T12:15:00"/>
    <s v="AM"/>
    <d v="1899-12-30T04:00:00"/>
    <m/>
    <m/>
    <x v="1"/>
    <x v="1"/>
    <m/>
    <x v="0"/>
    <m/>
  </r>
  <r>
    <x v="4"/>
    <s v="2017-42"/>
    <x v="50"/>
    <x v="1"/>
    <d v="1899-12-30T08:15:00"/>
    <d v="1899-12-30T12:15:00"/>
    <s v="AM"/>
    <d v="1899-12-30T04:00:00"/>
    <m/>
    <m/>
    <x v="1"/>
    <x v="1"/>
    <m/>
    <x v="0"/>
    <m/>
  </r>
  <r>
    <x v="5"/>
    <s v="2017-42"/>
    <x v="50"/>
    <x v="1"/>
    <d v="1899-12-30T08:15:00"/>
    <d v="1899-12-30T12:15:00"/>
    <s v="AM"/>
    <d v="1899-12-30T04:00:00"/>
    <m/>
    <m/>
    <x v="1"/>
    <x v="1"/>
    <m/>
    <x v="0"/>
    <m/>
  </r>
  <r>
    <x v="6"/>
    <s v="2017-42"/>
    <x v="50"/>
    <x v="1"/>
    <d v="1899-12-30T08:15:00"/>
    <d v="1899-12-30T12:15:00"/>
    <s v="AM"/>
    <d v="1899-12-30T04:00:00"/>
    <m/>
    <m/>
    <x v="1"/>
    <x v="1"/>
    <m/>
    <x v="0"/>
    <m/>
  </r>
  <r>
    <x v="0"/>
    <s v="2017-42"/>
    <x v="50"/>
    <x v="1"/>
    <d v="1899-12-30T08:15:00"/>
    <d v="1899-12-30T12:15:00"/>
    <s v="AM"/>
    <d v="1899-12-30T04:00:00"/>
    <m/>
    <m/>
    <x v="1"/>
    <x v="1"/>
    <m/>
    <x v="0"/>
    <m/>
  </r>
  <r>
    <x v="1"/>
    <s v="2017-42"/>
    <x v="50"/>
    <x v="1"/>
    <d v="1899-12-30T13:45:00"/>
    <d v="1899-12-30T17:45:00"/>
    <s v="PM"/>
    <d v="1899-12-30T04:00:00"/>
    <m/>
    <m/>
    <x v="1"/>
    <x v="1"/>
    <m/>
    <x v="0"/>
    <m/>
  </r>
  <r>
    <x v="2"/>
    <s v="2017-42"/>
    <x v="50"/>
    <x v="1"/>
    <d v="1899-12-30T13:45:00"/>
    <d v="1899-12-30T17:45:00"/>
    <s v="PM"/>
    <d v="1899-12-30T04:00:00"/>
    <m/>
    <m/>
    <x v="1"/>
    <x v="1"/>
    <m/>
    <x v="0"/>
    <m/>
  </r>
  <r>
    <x v="3"/>
    <s v="2017-42"/>
    <x v="50"/>
    <x v="1"/>
    <d v="1899-12-30T13:45:00"/>
    <d v="1899-12-30T17:45:00"/>
    <s v="PM"/>
    <d v="1899-12-30T04:00:00"/>
    <m/>
    <m/>
    <x v="1"/>
    <x v="1"/>
    <m/>
    <x v="0"/>
    <m/>
  </r>
  <r>
    <x v="4"/>
    <s v="2017-42"/>
    <x v="50"/>
    <x v="1"/>
    <d v="1899-12-30T13:45:00"/>
    <d v="1899-12-30T17:45:00"/>
    <s v="PM"/>
    <d v="1899-12-30T04:00:00"/>
    <m/>
    <m/>
    <x v="1"/>
    <x v="1"/>
    <m/>
    <x v="0"/>
    <m/>
  </r>
  <r>
    <x v="5"/>
    <s v="2017-42"/>
    <x v="50"/>
    <x v="1"/>
    <d v="1899-12-30T13:45:00"/>
    <d v="1899-12-30T16:45:00"/>
    <s v="PM"/>
    <d v="1899-12-30T03:00:00"/>
    <m/>
    <m/>
    <x v="1"/>
    <x v="1"/>
    <m/>
    <x v="0"/>
    <m/>
  </r>
  <r>
    <x v="6"/>
    <s v="2017-42"/>
    <x v="50"/>
    <x v="1"/>
    <d v="1899-12-30T13:45:00"/>
    <d v="1899-12-30T16:45:00"/>
    <s v="PM"/>
    <d v="1899-12-30T03:00:00"/>
    <m/>
    <m/>
    <x v="1"/>
    <x v="1"/>
    <m/>
    <x v="0"/>
    <m/>
  </r>
  <r>
    <x v="0"/>
    <s v="2017-42"/>
    <x v="50"/>
    <x v="1"/>
    <d v="1899-12-30T13:45:00"/>
    <d v="1899-12-30T17:45:00"/>
    <s v="PM"/>
    <d v="1899-12-30T04:00:00"/>
    <m/>
    <m/>
    <x v="1"/>
    <x v="1"/>
    <m/>
    <x v="0"/>
    <m/>
  </r>
  <r>
    <x v="1"/>
    <s v="2017-43"/>
    <x v="51"/>
    <x v="2"/>
    <d v="1899-12-30T08:15:00"/>
    <d v="1899-12-30T12:15:00"/>
    <s v="AM"/>
    <d v="1899-12-30T04:00:00"/>
    <m/>
    <m/>
    <x v="1"/>
    <x v="1"/>
    <m/>
    <x v="0"/>
    <m/>
  </r>
  <r>
    <x v="2"/>
    <s v="2017-43"/>
    <x v="51"/>
    <x v="2"/>
    <d v="1899-12-30T08:15:00"/>
    <d v="1899-12-30T12:15:00"/>
    <s v="AM"/>
    <d v="1899-12-30T04:00:00"/>
    <m/>
    <m/>
    <x v="1"/>
    <x v="1"/>
    <m/>
    <x v="0"/>
    <m/>
  </r>
  <r>
    <x v="3"/>
    <s v="2017-43"/>
    <x v="51"/>
    <x v="2"/>
    <d v="1899-12-30T08:15:00"/>
    <d v="1899-12-30T12:15:00"/>
    <s v="AM"/>
    <d v="1899-12-30T04:00:00"/>
    <m/>
    <m/>
    <x v="1"/>
    <x v="1"/>
    <m/>
    <x v="0"/>
    <m/>
  </r>
  <r>
    <x v="4"/>
    <s v="2017-43"/>
    <x v="51"/>
    <x v="2"/>
    <d v="1899-12-30T08:15:00"/>
    <d v="1899-12-30T12:15:00"/>
    <s v="AM"/>
    <d v="1899-12-30T04:00:00"/>
    <m/>
    <m/>
    <x v="1"/>
    <x v="1"/>
    <m/>
    <x v="0"/>
    <m/>
  </r>
  <r>
    <x v="5"/>
    <s v="2017-43"/>
    <x v="51"/>
    <x v="2"/>
    <d v="1899-12-30T08:15:00"/>
    <d v="1899-12-30T12:15:00"/>
    <s v="AM"/>
    <d v="1899-12-30T04:00:00"/>
    <m/>
    <m/>
    <x v="1"/>
    <x v="1"/>
    <m/>
    <x v="0"/>
    <m/>
  </r>
  <r>
    <x v="6"/>
    <s v="2017-43"/>
    <x v="51"/>
    <x v="2"/>
    <d v="1899-12-30T08:15:00"/>
    <d v="1899-12-30T12:15:00"/>
    <s v="AM"/>
    <d v="1899-12-30T04:00:00"/>
    <m/>
    <m/>
    <x v="1"/>
    <x v="1"/>
    <m/>
    <x v="0"/>
    <m/>
  </r>
  <r>
    <x v="0"/>
    <s v="2017-43"/>
    <x v="51"/>
    <x v="2"/>
    <d v="1899-12-30T08:15:00"/>
    <d v="1899-12-30T12:15:00"/>
    <s v="AM"/>
    <d v="1899-12-30T04:00:00"/>
    <m/>
    <m/>
    <x v="1"/>
    <x v="1"/>
    <m/>
    <x v="0"/>
    <m/>
  </r>
  <r>
    <x v="1"/>
    <s v="2017-43"/>
    <x v="51"/>
    <x v="2"/>
    <d v="1899-12-30T13:45:00"/>
    <d v="1899-12-30T17:45:00"/>
    <s v="PM"/>
    <d v="1899-12-30T04:00:00"/>
    <m/>
    <m/>
    <x v="1"/>
    <x v="1"/>
    <m/>
    <x v="0"/>
    <m/>
  </r>
  <r>
    <x v="2"/>
    <s v="2017-43"/>
    <x v="51"/>
    <x v="2"/>
    <d v="1899-12-30T13:45:00"/>
    <d v="1899-12-30T17:45:00"/>
    <s v="PM"/>
    <d v="1899-12-30T04:00:00"/>
    <m/>
    <m/>
    <x v="1"/>
    <x v="1"/>
    <m/>
    <x v="0"/>
    <m/>
  </r>
  <r>
    <x v="3"/>
    <s v="2017-43"/>
    <x v="51"/>
    <x v="2"/>
    <d v="1899-12-30T13:45:00"/>
    <d v="1899-12-30T17:45:00"/>
    <s v="PM"/>
    <d v="1899-12-30T04:00:00"/>
    <m/>
    <m/>
    <x v="1"/>
    <x v="1"/>
    <m/>
    <x v="0"/>
    <m/>
  </r>
  <r>
    <x v="4"/>
    <s v="2017-43"/>
    <x v="51"/>
    <x v="2"/>
    <d v="1899-12-30T13:45:00"/>
    <d v="1899-12-30T17:45:00"/>
    <s v="PM"/>
    <d v="1899-12-30T04:00:00"/>
    <m/>
    <m/>
    <x v="1"/>
    <x v="1"/>
    <m/>
    <x v="0"/>
    <m/>
  </r>
  <r>
    <x v="5"/>
    <s v="2017-43"/>
    <x v="51"/>
    <x v="2"/>
    <d v="1899-12-30T13:45:00"/>
    <d v="1899-12-30T16:45:00"/>
    <s v="PM"/>
    <d v="1899-12-30T03:00:00"/>
    <m/>
    <m/>
    <x v="1"/>
    <x v="1"/>
    <m/>
    <x v="0"/>
    <m/>
  </r>
  <r>
    <x v="6"/>
    <s v="2017-43"/>
    <x v="51"/>
    <x v="2"/>
    <d v="1899-12-30T13:45:00"/>
    <d v="1899-12-30T16:45:00"/>
    <s v="PM"/>
    <d v="1899-12-30T03:00:00"/>
    <m/>
    <m/>
    <x v="1"/>
    <x v="1"/>
    <m/>
    <x v="0"/>
    <m/>
  </r>
  <r>
    <x v="0"/>
    <s v="2017-43"/>
    <x v="51"/>
    <x v="2"/>
    <d v="1899-12-30T13:45:00"/>
    <d v="1899-12-30T17:45:00"/>
    <s v="PM"/>
    <d v="1899-12-30T04:00:00"/>
    <m/>
    <m/>
    <x v="1"/>
    <x v="1"/>
    <m/>
    <x v="0"/>
    <m/>
  </r>
  <r>
    <x v="1"/>
    <s v="2017-43"/>
    <x v="52"/>
    <x v="3"/>
    <d v="1899-12-30T08:15:00"/>
    <d v="1899-12-30T12:15:00"/>
    <s v="AM"/>
    <d v="1899-12-30T04:00:00"/>
    <m/>
    <m/>
    <x v="51"/>
    <x v="0"/>
    <m/>
    <x v="0"/>
    <m/>
  </r>
  <r>
    <x v="2"/>
    <s v="2017-43"/>
    <x v="52"/>
    <x v="3"/>
    <d v="1899-12-30T08:15:00"/>
    <d v="1899-12-30T10:15:00"/>
    <s v="AM"/>
    <d v="1899-12-30T02:00:00"/>
    <m/>
    <m/>
    <x v="33"/>
    <x v="21"/>
    <s v="Conf."/>
    <x v="0"/>
    <m/>
  </r>
  <r>
    <x v="3"/>
    <s v="2017-43"/>
    <x v="52"/>
    <x v="3"/>
    <d v="1899-12-30T08:15:00"/>
    <d v="1899-12-30T12:15:00"/>
    <s v="AM"/>
    <d v="1899-12-30T04:00:00"/>
    <m/>
    <m/>
    <x v="52"/>
    <x v="3"/>
    <s v="TP2"/>
    <x v="0"/>
    <s v="frenea"/>
  </r>
  <r>
    <x v="5"/>
    <s v="2017-43"/>
    <x v="52"/>
    <x v="3"/>
    <d v="1899-12-30T08:15:00"/>
    <d v="1899-12-30T12:15:00"/>
    <s v="AM"/>
    <d v="1899-12-30T04:00:00"/>
    <m/>
    <m/>
    <x v="19"/>
    <x v="9"/>
    <s v="TP1"/>
    <x v="0"/>
    <m/>
  </r>
  <r>
    <x v="6"/>
    <s v="2017-43"/>
    <x v="52"/>
    <x v="3"/>
    <d v="1899-12-30T08:15:00"/>
    <d v="1899-12-30T12:15:00"/>
    <s v="AM"/>
    <d v="1899-12-30T04:00:00"/>
    <m/>
    <m/>
    <x v="0"/>
    <x v="0"/>
    <m/>
    <x v="0"/>
    <m/>
  </r>
  <r>
    <x v="4"/>
    <s v="2017-43"/>
    <x v="52"/>
    <x v="3"/>
    <d v="1899-12-30T08:15:00"/>
    <d v="1899-12-30T12:15:00"/>
    <s v="AM"/>
    <d v="1899-12-30T04:00:00"/>
    <d v="1899-12-30T04:00:00"/>
    <s v="M-RESEAUX"/>
    <x v="39"/>
    <x v="22"/>
    <s v="Verte"/>
    <x v="0"/>
    <m/>
  </r>
  <r>
    <x v="0"/>
    <s v="2017-43"/>
    <x v="52"/>
    <x v="3"/>
    <d v="1899-12-30T08:15:00"/>
    <d v="1899-12-30T12:15:00"/>
    <s v="AM"/>
    <d v="1899-12-30T04:00:00"/>
    <m/>
    <m/>
    <x v="51"/>
    <x v="0"/>
    <m/>
    <x v="0"/>
    <m/>
  </r>
  <r>
    <x v="2"/>
    <s v="2017-43"/>
    <x v="52"/>
    <x v="3"/>
    <d v="1899-12-30T10:15:00"/>
    <d v="1899-12-30T12:15:00"/>
    <s v="AM"/>
    <d v="1899-12-30T02:00:00"/>
    <m/>
    <m/>
    <x v="35"/>
    <x v="6"/>
    <s v="Conf."/>
    <x v="0"/>
    <m/>
  </r>
  <r>
    <x v="1"/>
    <s v="2017-43"/>
    <x v="52"/>
    <x v="3"/>
    <d v="1899-12-30T13:45:00"/>
    <d v="1899-12-30T17:45:00"/>
    <s v="PM"/>
    <d v="1899-12-30T04:00:00"/>
    <m/>
    <m/>
    <x v="51"/>
    <x v="0"/>
    <m/>
    <x v="0"/>
    <m/>
  </r>
  <r>
    <x v="2"/>
    <s v="2017-43"/>
    <x v="52"/>
    <x v="3"/>
    <d v="1899-12-30T13:45:00"/>
    <d v="1899-12-30T17:45:00"/>
    <s v="PM"/>
    <d v="1899-12-30T04:00:00"/>
    <m/>
    <m/>
    <x v="53"/>
    <x v="27"/>
    <s v="Conf."/>
    <x v="0"/>
    <m/>
  </r>
  <r>
    <x v="3"/>
    <s v="2017-43"/>
    <x v="52"/>
    <x v="3"/>
    <d v="1899-12-30T13:45:00"/>
    <d v="1899-12-30T17:45:00"/>
    <s v="PM"/>
    <d v="1899-12-30T04:00:00"/>
    <m/>
    <m/>
    <x v="54"/>
    <x v="6"/>
    <s v="TP2"/>
    <x v="0"/>
    <m/>
  </r>
  <r>
    <x v="5"/>
    <s v="2017-43"/>
    <x v="52"/>
    <x v="3"/>
    <d v="1899-12-30T13:45:00"/>
    <d v="1899-12-30T17:45:00"/>
    <s v="PM"/>
    <d v="1899-12-30T04:00:00"/>
    <m/>
    <m/>
    <x v="19"/>
    <x v="9"/>
    <s v="TP1"/>
    <x v="0"/>
    <m/>
  </r>
  <r>
    <x v="6"/>
    <s v="2017-43"/>
    <x v="52"/>
    <x v="3"/>
    <d v="1899-12-30T13:45:00"/>
    <d v="1899-12-30T16:45:00"/>
    <s v="PM"/>
    <d v="1899-12-30T03:00:00"/>
    <m/>
    <m/>
    <x v="0"/>
    <x v="0"/>
    <m/>
    <x v="0"/>
    <m/>
  </r>
  <r>
    <x v="4"/>
    <s v="2017-43"/>
    <x v="52"/>
    <x v="3"/>
    <d v="1899-12-30T13:45:00"/>
    <d v="1899-12-30T17:45:00"/>
    <s v="PM"/>
    <d v="1899-12-30T04:00:00"/>
    <d v="1899-12-30T04:00:00"/>
    <s v="M-RESEAUX"/>
    <x v="39"/>
    <x v="22"/>
    <s v="Verte"/>
    <x v="0"/>
    <m/>
  </r>
  <r>
    <x v="0"/>
    <s v="2017-43"/>
    <x v="52"/>
    <x v="3"/>
    <d v="1899-12-30T13:45:00"/>
    <d v="1899-12-30T17:45:00"/>
    <s v="PM"/>
    <d v="1899-12-30T04:00:00"/>
    <m/>
    <m/>
    <x v="51"/>
    <x v="0"/>
    <m/>
    <x v="0"/>
    <m/>
  </r>
  <r>
    <x v="1"/>
    <s v="2017-43"/>
    <x v="53"/>
    <x v="4"/>
    <d v="1899-12-30T08:15:00"/>
    <d v="1899-12-30T12:15:00"/>
    <s v="AM"/>
    <d v="1899-12-30T04:00:00"/>
    <m/>
    <m/>
    <x v="51"/>
    <x v="0"/>
    <m/>
    <x v="0"/>
    <m/>
  </r>
  <r>
    <x v="2"/>
    <s v="2017-43"/>
    <x v="53"/>
    <x v="4"/>
    <d v="1899-12-30T08:15:00"/>
    <d v="1899-12-30T10:15:00"/>
    <s v="AM"/>
    <d v="1899-12-30T02:00:00"/>
    <m/>
    <m/>
    <x v="55"/>
    <x v="11"/>
    <s v="Conf."/>
    <x v="0"/>
    <m/>
  </r>
  <r>
    <x v="3"/>
    <s v="2017-43"/>
    <x v="53"/>
    <x v="4"/>
    <d v="1899-12-30T08:15:00"/>
    <d v="1899-12-30T12:15:00"/>
    <s v="AM"/>
    <d v="1899-12-30T04:00:00"/>
    <m/>
    <m/>
    <x v="56"/>
    <x v="28"/>
    <s v="TP2"/>
    <x v="0"/>
    <m/>
  </r>
  <r>
    <x v="5"/>
    <s v="2017-43"/>
    <x v="53"/>
    <x v="4"/>
    <d v="1899-12-30T08:15:00"/>
    <d v="1899-12-30T12:15:00"/>
    <s v="AM"/>
    <d v="1899-12-30T04:00:00"/>
    <m/>
    <m/>
    <x v="19"/>
    <x v="9"/>
    <s v="TP1"/>
    <x v="0"/>
    <m/>
  </r>
  <r>
    <x v="6"/>
    <s v="2017-43"/>
    <x v="53"/>
    <x v="4"/>
    <d v="1899-12-30T08:15:00"/>
    <d v="1899-12-30T12:15:00"/>
    <s v="AM"/>
    <d v="1899-12-30T04:00:00"/>
    <m/>
    <m/>
    <x v="0"/>
    <x v="0"/>
    <m/>
    <x v="0"/>
    <m/>
  </r>
  <r>
    <x v="4"/>
    <s v="2017-43"/>
    <x v="53"/>
    <x v="4"/>
    <d v="1899-12-30T08:15:00"/>
    <d v="1899-12-30T12:15:00"/>
    <s v="AM"/>
    <d v="1899-12-30T04:00:00"/>
    <d v="1899-12-30T04:00:00"/>
    <s v="M-RESEAUX"/>
    <x v="57"/>
    <x v="22"/>
    <s v="Verte"/>
    <x v="0"/>
    <m/>
  </r>
  <r>
    <x v="0"/>
    <s v="2017-43"/>
    <x v="53"/>
    <x v="4"/>
    <d v="1899-12-30T08:15:00"/>
    <d v="1899-12-30T12:15:00"/>
    <s v="AM"/>
    <d v="1899-12-30T04:00:00"/>
    <m/>
    <m/>
    <x v="51"/>
    <x v="0"/>
    <m/>
    <x v="0"/>
    <m/>
  </r>
  <r>
    <x v="2"/>
    <s v="2017-43"/>
    <x v="53"/>
    <x v="4"/>
    <d v="1899-12-30T10:15:00"/>
    <d v="1899-12-30T12:15:00"/>
    <s v="AM"/>
    <d v="1899-12-30T02:00:00"/>
    <m/>
    <m/>
    <x v="55"/>
    <x v="11"/>
    <s v="Conf."/>
    <x v="0"/>
    <m/>
  </r>
  <r>
    <x v="1"/>
    <s v="2017-43"/>
    <x v="53"/>
    <x v="4"/>
    <d v="1899-12-30T13:45:00"/>
    <d v="1899-12-30T17:45:00"/>
    <s v="PM"/>
    <d v="1899-12-30T04:00:00"/>
    <m/>
    <m/>
    <x v="51"/>
    <x v="0"/>
    <m/>
    <x v="0"/>
    <m/>
  </r>
  <r>
    <x v="2"/>
    <s v="2017-43"/>
    <x v="53"/>
    <x v="4"/>
    <d v="1899-12-30T13:45:00"/>
    <d v="1899-12-30T15:45:00"/>
    <s v="PM"/>
    <d v="1899-12-30T02:00:00"/>
    <m/>
    <m/>
    <x v="58"/>
    <x v="11"/>
    <s v="Conf."/>
    <x v="0"/>
    <m/>
  </r>
  <r>
    <x v="3"/>
    <s v="2017-43"/>
    <x v="53"/>
    <x v="4"/>
    <d v="1899-12-30T13:45:00"/>
    <d v="1899-12-30T17:45:00"/>
    <s v="PM"/>
    <d v="1899-12-30T04:00:00"/>
    <m/>
    <m/>
    <x v="59"/>
    <x v="27"/>
    <s v="TP2"/>
    <x v="0"/>
    <s v="horaires 14h-18h"/>
  </r>
  <r>
    <x v="5"/>
    <s v="2017-43"/>
    <x v="53"/>
    <x v="4"/>
    <d v="1899-12-30T13:45:00"/>
    <d v="1899-12-30T17:45:00"/>
    <s v="PM"/>
    <d v="1899-12-30T04:00:00"/>
    <m/>
    <m/>
    <x v="37"/>
    <x v="23"/>
    <s v="TP1"/>
    <x v="0"/>
    <m/>
  </r>
  <r>
    <x v="6"/>
    <s v="2017-43"/>
    <x v="53"/>
    <x v="4"/>
    <d v="1899-12-30T13:45:00"/>
    <d v="1899-12-30T16:45:00"/>
    <s v="PM"/>
    <d v="1899-12-30T03:00:00"/>
    <m/>
    <m/>
    <x v="0"/>
    <x v="0"/>
    <m/>
    <x v="0"/>
    <m/>
  </r>
  <r>
    <x v="4"/>
    <s v="2017-43"/>
    <x v="53"/>
    <x v="4"/>
    <d v="1899-12-30T13:45:00"/>
    <d v="1899-12-30T17:45:00"/>
    <s v="PM"/>
    <d v="1899-12-30T04:00:00"/>
    <d v="1899-12-30T04:00:00"/>
    <s v="M-RESEAUX"/>
    <x v="57"/>
    <x v="22"/>
    <s v="Verte"/>
    <x v="0"/>
    <m/>
  </r>
  <r>
    <x v="0"/>
    <s v="2017-43"/>
    <x v="53"/>
    <x v="4"/>
    <d v="1899-12-30T13:45:00"/>
    <d v="1899-12-30T17:45:00"/>
    <s v="PM"/>
    <d v="1899-12-30T04:00:00"/>
    <m/>
    <m/>
    <x v="51"/>
    <x v="0"/>
    <m/>
    <x v="0"/>
    <m/>
  </r>
  <r>
    <x v="2"/>
    <s v="2017-43"/>
    <x v="53"/>
    <x v="4"/>
    <d v="1899-12-30T15:45:00"/>
    <d v="1899-12-30T17:45:00"/>
    <s v="PM"/>
    <d v="1899-12-30T02:00:00"/>
    <m/>
    <m/>
    <x v="1"/>
    <x v="1"/>
    <m/>
    <x v="0"/>
    <m/>
  </r>
  <r>
    <x v="2"/>
    <s v="2017-43"/>
    <x v="54"/>
    <x v="5"/>
    <d v="1899-12-30T08:15:00"/>
    <d v="1899-12-30T10:15:00"/>
    <s v="AM"/>
    <d v="1899-12-30T02:00:00"/>
    <m/>
    <m/>
    <x v="58"/>
    <x v="11"/>
    <s v="Conf."/>
    <x v="0"/>
    <s v="8h business plan pour prépa k-crea"/>
  </r>
  <r>
    <x v="1"/>
    <s v="2017-43"/>
    <x v="54"/>
    <x v="5"/>
    <d v="1899-12-30T08:15:00"/>
    <d v="1899-12-30T12:15:00"/>
    <s v="AM"/>
    <d v="1899-12-30T04:00:00"/>
    <m/>
    <m/>
    <x v="51"/>
    <x v="0"/>
    <m/>
    <x v="0"/>
    <m/>
  </r>
  <r>
    <x v="3"/>
    <s v="2017-43"/>
    <x v="54"/>
    <x v="5"/>
    <d v="1899-12-30T08:15:00"/>
    <d v="1899-12-30T12:15:00"/>
    <s v="AM"/>
    <d v="1899-12-30T04:00:00"/>
    <m/>
    <m/>
    <x v="56"/>
    <x v="28"/>
    <s v="TP2"/>
    <x v="0"/>
    <m/>
  </r>
  <r>
    <x v="5"/>
    <s v="2017-43"/>
    <x v="54"/>
    <x v="5"/>
    <d v="1899-12-30T08:15:00"/>
    <d v="1899-12-30T12:15:00"/>
    <s v="AM"/>
    <d v="1899-12-30T04:00:00"/>
    <m/>
    <m/>
    <x v="19"/>
    <x v="9"/>
    <s v="TP1"/>
    <x v="0"/>
    <m/>
  </r>
  <r>
    <x v="6"/>
    <s v="2017-43"/>
    <x v="54"/>
    <x v="5"/>
    <d v="1899-12-30T08:15:00"/>
    <d v="1899-12-30T12:15:00"/>
    <s v="AM"/>
    <d v="1899-12-30T04:00:00"/>
    <m/>
    <m/>
    <x v="0"/>
    <x v="0"/>
    <m/>
    <x v="0"/>
    <m/>
  </r>
  <r>
    <x v="4"/>
    <s v="2017-43"/>
    <x v="54"/>
    <x v="5"/>
    <d v="1899-12-30T08:15:00"/>
    <d v="1899-12-30T12:15:00"/>
    <s v="AM"/>
    <d v="1899-12-30T04:00:00"/>
    <d v="1899-12-30T04:00:00"/>
    <s v="M-RESEAUX"/>
    <x v="57"/>
    <x v="22"/>
    <s v="Verte"/>
    <x v="0"/>
    <m/>
  </r>
  <r>
    <x v="0"/>
    <s v="2017-43"/>
    <x v="54"/>
    <x v="5"/>
    <d v="1899-12-30T08:15:00"/>
    <d v="1899-12-30T12:15:00"/>
    <s v="AM"/>
    <d v="1899-12-30T04:00:00"/>
    <m/>
    <m/>
    <x v="51"/>
    <x v="0"/>
    <m/>
    <x v="0"/>
    <m/>
  </r>
  <r>
    <x v="2"/>
    <s v="2017-43"/>
    <x v="54"/>
    <x v="5"/>
    <d v="1899-12-30T10:15:00"/>
    <d v="1899-12-30T12:15:00"/>
    <s v="AM"/>
    <d v="1899-12-30T02:00:00"/>
    <m/>
    <m/>
    <x v="60"/>
    <x v="11"/>
    <s v="Conf."/>
    <x v="0"/>
    <m/>
  </r>
  <r>
    <x v="2"/>
    <s v="2017-43"/>
    <x v="54"/>
    <x v="5"/>
    <d v="1899-12-30T13:45:00"/>
    <d v="1899-12-30T17:45:00"/>
    <s v="PM"/>
    <d v="1899-12-30T04:00:00"/>
    <m/>
    <m/>
    <x v="60"/>
    <x v="11"/>
    <s v="Conf."/>
    <x v="0"/>
    <s v="8h business plan pour prépa k-crea"/>
  </r>
  <r>
    <x v="1"/>
    <s v="2017-43"/>
    <x v="54"/>
    <x v="5"/>
    <d v="1899-12-30T13:45:00"/>
    <d v="1899-12-30T17:45:00"/>
    <s v="PM"/>
    <d v="1899-12-30T04:00:00"/>
    <m/>
    <m/>
    <x v="51"/>
    <x v="0"/>
    <m/>
    <x v="0"/>
    <m/>
  </r>
  <r>
    <x v="3"/>
    <s v="2017-43"/>
    <x v="54"/>
    <x v="5"/>
    <d v="1899-12-30T13:45:00"/>
    <d v="1899-12-30T17:45:00"/>
    <s v="PM"/>
    <d v="1899-12-30T04:00:00"/>
    <m/>
    <m/>
    <x v="1"/>
    <x v="1"/>
    <m/>
    <x v="0"/>
    <m/>
  </r>
  <r>
    <x v="5"/>
    <s v="2017-43"/>
    <x v="54"/>
    <x v="5"/>
    <d v="1899-12-30T13:45:00"/>
    <d v="1899-12-30T17:45:00"/>
    <s v="PM"/>
    <d v="1899-12-30T04:00:00"/>
    <m/>
    <m/>
    <x v="19"/>
    <x v="9"/>
    <s v="TP1"/>
    <x v="0"/>
    <m/>
  </r>
  <r>
    <x v="6"/>
    <s v="2017-43"/>
    <x v="54"/>
    <x v="5"/>
    <d v="1899-12-30T13:45:00"/>
    <d v="1899-12-30T16:45:00"/>
    <s v="PM"/>
    <d v="1899-12-30T03:00:00"/>
    <m/>
    <m/>
    <x v="0"/>
    <x v="0"/>
    <m/>
    <x v="0"/>
    <m/>
  </r>
  <r>
    <x v="4"/>
    <s v="2017-43"/>
    <x v="54"/>
    <x v="5"/>
    <d v="1899-12-30T13:45:00"/>
    <d v="1899-12-30T17:45:00"/>
    <s v="PM"/>
    <d v="1899-12-30T04:00:00"/>
    <d v="1899-12-30T04:00:00"/>
    <s v="M-RESEAUX"/>
    <x v="57"/>
    <x v="22"/>
    <s v="Verte"/>
    <x v="0"/>
    <m/>
  </r>
  <r>
    <x v="0"/>
    <s v="2017-43"/>
    <x v="54"/>
    <x v="5"/>
    <d v="1899-12-30T13:45:00"/>
    <d v="1899-12-30T17:45:00"/>
    <s v="PM"/>
    <d v="1899-12-30T04:00:00"/>
    <m/>
    <m/>
    <x v="51"/>
    <x v="0"/>
    <m/>
    <x v="0"/>
    <m/>
  </r>
  <r>
    <x v="1"/>
    <s v="2017-43"/>
    <x v="55"/>
    <x v="6"/>
    <d v="1899-12-30T08:15:00"/>
    <d v="1899-12-30T12:15:00"/>
    <s v="AM"/>
    <d v="1899-12-30T04:00:00"/>
    <m/>
    <m/>
    <x v="51"/>
    <x v="0"/>
    <m/>
    <x v="0"/>
    <m/>
  </r>
  <r>
    <x v="2"/>
    <s v="2017-43"/>
    <x v="55"/>
    <x v="6"/>
    <d v="1899-12-30T08:15:00"/>
    <d v="1899-12-30T12:15:00"/>
    <s v="AM"/>
    <d v="1899-12-30T04:00:00"/>
    <m/>
    <m/>
    <x v="1"/>
    <x v="1"/>
    <s v="Conf."/>
    <x v="0"/>
    <m/>
  </r>
  <r>
    <x v="3"/>
    <s v="2017-43"/>
    <x v="55"/>
    <x v="6"/>
    <d v="1899-12-30T08:15:00"/>
    <d v="1899-12-30T12:15:00"/>
    <s v="AM"/>
    <d v="1899-12-30T04:00:00"/>
    <m/>
    <m/>
    <x v="61"/>
    <x v="29"/>
    <s v="TP2"/>
    <x v="0"/>
    <m/>
  </r>
  <r>
    <x v="4"/>
    <s v="2017-43"/>
    <x v="55"/>
    <x v="6"/>
    <d v="1899-12-30T08:15:00"/>
    <d v="1899-12-30T10:15:00"/>
    <s v="AM"/>
    <d v="1899-12-30T02:00:00"/>
    <m/>
    <m/>
    <x v="1"/>
    <x v="1"/>
    <m/>
    <x v="0"/>
    <m/>
  </r>
  <r>
    <x v="5"/>
    <s v="2017-43"/>
    <x v="55"/>
    <x v="6"/>
    <d v="1899-12-30T08:15:00"/>
    <d v="1899-12-30T12:15:00"/>
    <s v="AM"/>
    <d v="1899-12-30T04:00:00"/>
    <m/>
    <m/>
    <x v="19"/>
    <x v="9"/>
    <s v="TP1"/>
    <x v="0"/>
    <m/>
  </r>
  <r>
    <x v="6"/>
    <s v="2017-43"/>
    <x v="55"/>
    <x v="6"/>
    <d v="1899-12-30T08:15:00"/>
    <d v="1899-12-30T12:15:00"/>
    <s v="AM"/>
    <d v="1899-12-30T04:00:00"/>
    <m/>
    <m/>
    <x v="0"/>
    <x v="0"/>
    <m/>
    <x v="0"/>
    <m/>
  </r>
  <r>
    <x v="0"/>
    <s v="2017-43"/>
    <x v="55"/>
    <x v="6"/>
    <d v="1899-12-30T08:15:00"/>
    <d v="1899-12-30T12:15:00"/>
    <s v="AM"/>
    <d v="1899-12-30T04:00:00"/>
    <m/>
    <m/>
    <x v="51"/>
    <x v="0"/>
    <m/>
    <x v="0"/>
    <m/>
  </r>
  <r>
    <x v="4"/>
    <s v="2017-43"/>
    <x v="55"/>
    <x v="6"/>
    <d v="1899-12-30T10:15:00"/>
    <d v="1899-12-30T12:15:00"/>
    <s v="AM"/>
    <d v="1899-12-30T02:00:00"/>
    <m/>
    <s v="M-RESEAUX"/>
    <x v="57"/>
    <x v="22"/>
    <s v="Verte"/>
    <x v="0"/>
    <m/>
  </r>
  <r>
    <x v="1"/>
    <s v="2017-43"/>
    <x v="55"/>
    <x v="6"/>
    <d v="1899-12-30T13:45:00"/>
    <d v="1899-12-30T17:45:00"/>
    <s v="PM"/>
    <d v="1899-12-30T04:00:00"/>
    <m/>
    <m/>
    <x v="51"/>
    <x v="0"/>
    <m/>
    <x v="0"/>
    <m/>
  </r>
  <r>
    <x v="2"/>
    <s v="2017-43"/>
    <x v="55"/>
    <x v="6"/>
    <d v="1899-12-30T13:45:00"/>
    <d v="1899-12-30T17:45:00"/>
    <s v="PM"/>
    <d v="1899-12-30T04:00:00"/>
    <m/>
    <m/>
    <x v="62"/>
    <x v="29"/>
    <s v="Conf."/>
    <x v="0"/>
    <m/>
  </r>
  <r>
    <x v="3"/>
    <s v="2017-43"/>
    <x v="55"/>
    <x v="6"/>
    <d v="1899-12-30T13:45:00"/>
    <d v="1899-12-30T15:45:00"/>
    <s v="PM"/>
    <d v="1899-12-30T02:00:00"/>
    <m/>
    <m/>
    <x v="63"/>
    <x v="11"/>
    <s v="TP2"/>
    <x v="0"/>
    <m/>
  </r>
  <r>
    <x v="4"/>
    <s v="2017-43"/>
    <x v="55"/>
    <x v="6"/>
    <d v="1899-12-30T13:45:00"/>
    <d v="1899-12-30T17:45:00"/>
    <s v="PM"/>
    <d v="1899-12-30T04:00:00"/>
    <m/>
    <m/>
    <x v="5"/>
    <x v="4"/>
    <s v="Verte"/>
    <x v="0"/>
    <m/>
  </r>
  <r>
    <x v="5"/>
    <s v="2017-43"/>
    <x v="55"/>
    <x v="6"/>
    <d v="1899-12-30T13:45:00"/>
    <d v="1899-12-30T15:45:00"/>
    <s v="PM"/>
    <d v="1899-12-30T02:00:00"/>
    <m/>
    <m/>
    <x v="37"/>
    <x v="23"/>
    <s v="TP1"/>
    <x v="0"/>
    <m/>
  </r>
  <r>
    <x v="6"/>
    <s v="2017-43"/>
    <x v="55"/>
    <x v="6"/>
    <d v="1899-12-30T13:45:00"/>
    <d v="1899-12-30T16:45:00"/>
    <s v="PM"/>
    <d v="1899-12-30T03:00:00"/>
    <m/>
    <m/>
    <x v="0"/>
    <x v="0"/>
    <m/>
    <x v="0"/>
    <m/>
  </r>
  <r>
    <x v="0"/>
    <s v="2017-43"/>
    <x v="55"/>
    <x v="6"/>
    <d v="1899-12-30T13:45:00"/>
    <d v="1899-12-30T17:45:00"/>
    <s v="PM"/>
    <d v="1899-12-30T04:00:00"/>
    <m/>
    <m/>
    <x v="51"/>
    <x v="0"/>
    <m/>
    <x v="0"/>
    <m/>
  </r>
  <r>
    <x v="5"/>
    <s v="2017-43"/>
    <x v="55"/>
    <x v="6"/>
    <d v="1899-12-30T15:45:00"/>
    <d v="1899-12-30T17:45:00"/>
    <s v="PM"/>
    <d v="1899-12-30T02:00:00"/>
    <m/>
    <m/>
    <x v="64"/>
    <x v="23"/>
    <s v="TP1"/>
    <x v="0"/>
    <m/>
  </r>
  <r>
    <x v="3"/>
    <s v="2017-43"/>
    <x v="55"/>
    <x v="6"/>
    <d v="1899-12-30T15:45:00"/>
    <d v="1899-12-30T17:45:00"/>
    <s v="PM"/>
    <d v="1899-12-30T02:00:00"/>
    <m/>
    <m/>
    <x v="63"/>
    <x v="11"/>
    <s v="TP2"/>
    <x v="0"/>
    <m/>
  </r>
  <r>
    <x v="1"/>
    <s v="2017-43"/>
    <x v="56"/>
    <x v="0"/>
    <d v="1899-12-30T08:15:00"/>
    <d v="1899-12-30T12:15:00"/>
    <s v="AM"/>
    <d v="1899-12-30T04:00:00"/>
    <m/>
    <m/>
    <x v="51"/>
    <x v="0"/>
    <m/>
    <x v="0"/>
    <m/>
  </r>
  <r>
    <x v="2"/>
    <s v="2017-43"/>
    <x v="56"/>
    <x v="0"/>
    <d v="1899-12-30T08:15:00"/>
    <d v="1899-12-30T12:15:00"/>
    <s v="AM"/>
    <d v="1899-12-30T04:00:00"/>
    <m/>
    <m/>
    <x v="41"/>
    <x v="25"/>
    <s v="Conf."/>
    <x v="0"/>
    <m/>
  </r>
  <r>
    <x v="3"/>
    <s v="2017-43"/>
    <x v="56"/>
    <x v="0"/>
    <d v="1899-12-30T08:15:00"/>
    <d v="1899-12-30T10:15:00"/>
    <s v="AM"/>
    <d v="1899-12-30T02:00:00"/>
    <m/>
    <m/>
    <x v="63"/>
    <x v="11"/>
    <s v="TP2"/>
    <x v="0"/>
    <m/>
  </r>
  <r>
    <x v="4"/>
    <s v="2017-43"/>
    <x v="56"/>
    <x v="0"/>
    <d v="1899-12-30T08:15:00"/>
    <d v="1899-12-30T12:15:00"/>
    <s v="AM"/>
    <d v="1899-12-30T04:00:00"/>
    <m/>
    <m/>
    <x v="22"/>
    <x v="15"/>
    <s v="Verte"/>
    <x v="0"/>
    <s v="attention horaires : 9h00  ==&gt; 12h30  puis 13h30 ==&gt; 18h"/>
  </r>
  <r>
    <x v="5"/>
    <s v="2017-43"/>
    <x v="56"/>
    <x v="0"/>
    <d v="1899-12-30T08:15:00"/>
    <d v="1899-12-30T12:15:00"/>
    <s v="AM"/>
    <d v="1899-12-30T04:00:00"/>
    <m/>
    <m/>
    <x v="64"/>
    <x v="23"/>
    <s v="TP1"/>
    <x v="0"/>
    <m/>
  </r>
  <r>
    <x v="6"/>
    <s v="2017-43"/>
    <x v="56"/>
    <x v="0"/>
    <d v="1899-12-30T08:15:00"/>
    <d v="1899-12-30T12:15:00"/>
    <s v="AM"/>
    <d v="1899-12-30T04:00:00"/>
    <m/>
    <m/>
    <x v="0"/>
    <x v="0"/>
    <m/>
    <x v="0"/>
    <m/>
  </r>
  <r>
    <x v="0"/>
    <s v="2017-43"/>
    <x v="56"/>
    <x v="0"/>
    <d v="1899-12-30T08:15:00"/>
    <d v="1899-12-30T12:15:00"/>
    <s v="AM"/>
    <d v="1899-12-30T04:00:00"/>
    <m/>
    <m/>
    <x v="51"/>
    <x v="0"/>
    <m/>
    <x v="0"/>
    <m/>
  </r>
  <r>
    <x v="3"/>
    <s v="2017-43"/>
    <x v="56"/>
    <x v="0"/>
    <d v="1899-12-30T10:15:00"/>
    <d v="1899-12-30T12:15:00"/>
    <s v="AM"/>
    <d v="1899-12-30T02:00:00"/>
    <m/>
    <m/>
    <x v="65"/>
    <x v="11"/>
    <s v="TP2"/>
    <x v="0"/>
    <m/>
  </r>
  <r>
    <x v="4"/>
    <s v="2017-43"/>
    <x v="56"/>
    <x v="0"/>
    <d v="1899-12-30T13:45:00"/>
    <d v="1899-12-30T15:45:00"/>
    <s v="PM"/>
    <d v="1899-12-30T02:00:00"/>
    <m/>
    <m/>
    <x v="22"/>
    <x v="15"/>
    <s v="Verte"/>
    <x v="0"/>
    <s v="attention horaires : 9h00  ==&gt; 12h30  puis 13h30 ==&gt; 18h"/>
  </r>
  <r>
    <x v="1"/>
    <s v="2017-43"/>
    <x v="56"/>
    <x v="0"/>
    <d v="1899-12-30T13:45:00"/>
    <d v="1899-12-30T17:45:00"/>
    <s v="PM"/>
    <d v="1899-12-30T04:00:00"/>
    <m/>
    <m/>
    <x v="51"/>
    <x v="0"/>
    <m/>
    <x v="0"/>
    <m/>
  </r>
  <r>
    <x v="2"/>
    <s v="2017-43"/>
    <x v="56"/>
    <x v="0"/>
    <d v="1899-12-30T13:45:00"/>
    <d v="1899-12-30T17:45:00"/>
    <s v="PM"/>
    <d v="1899-12-30T04:00:00"/>
    <m/>
    <m/>
    <x v="62"/>
    <x v="29"/>
    <s v="Conf."/>
    <x v="0"/>
    <m/>
  </r>
  <r>
    <x v="5"/>
    <s v="2017-43"/>
    <x v="56"/>
    <x v="0"/>
    <d v="1899-12-30T13:45:00"/>
    <d v="1899-12-30T17:45:00"/>
    <s v="PM"/>
    <d v="1899-12-30T04:00:00"/>
    <m/>
    <m/>
    <x v="19"/>
    <x v="9"/>
    <s v="TP1"/>
    <x v="0"/>
    <m/>
  </r>
  <r>
    <x v="6"/>
    <s v="2017-43"/>
    <x v="56"/>
    <x v="0"/>
    <d v="1899-12-30T13:45:00"/>
    <d v="1899-12-30T16:45:00"/>
    <s v="PM"/>
    <d v="1899-12-30T03:00:00"/>
    <m/>
    <m/>
    <x v="0"/>
    <x v="0"/>
    <m/>
    <x v="0"/>
    <m/>
  </r>
  <r>
    <x v="0"/>
    <s v="2017-43"/>
    <x v="56"/>
    <x v="0"/>
    <d v="1899-12-30T13:45:00"/>
    <d v="1899-12-30T17:45:00"/>
    <s v="PM"/>
    <d v="1899-12-30T04:00:00"/>
    <m/>
    <m/>
    <x v="51"/>
    <x v="0"/>
    <m/>
    <x v="0"/>
    <m/>
  </r>
  <r>
    <x v="3"/>
    <s v="2017-43"/>
    <x v="56"/>
    <x v="0"/>
    <d v="1899-12-30T13:45:00"/>
    <d v="1899-12-30T17:45:00"/>
    <s v="PM"/>
    <d v="1899-12-30T04:00:00"/>
    <m/>
    <m/>
    <x v="1"/>
    <x v="1"/>
    <s v="TP2"/>
    <x v="0"/>
    <m/>
  </r>
  <r>
    <x v="4"/>
    <s v="2017-43"/>
    <x v="56"/>
    <x v="0"/>
    <d v="1899-12-30T15:45:00"/>
    <d v="1899-12-30T17:45:00"/>
    <s v="PM"/>
    <d v="1899-12-30T02:00:00"/>
    <m/>
    <m/>
    <x v="66"/>
    <x v="15"/>
    <s v="Verte"/>
    <x v="0"/>
    <s v="attention horaires : 9h00  ==&gt; 12h30  puis 13h30 ==&gt; 18h"/>
  </r>
  <r>
    <x v="1"/>
    <s v="2017-43"/>
    <x v="57"/>
    <x v="1"/>
    <d v="1899-12-30T08:15:00"/>
    <d v="1899-12-30T12:15:00"/>
    <s v="AM"/>
    <d v="1899-12-30T04:00:00"/>
    <m/>
    <m/>
    <x v="1"/>
    <x v="1"/>
    <m/>
    <x v="0"/>
    <m/>
  </r>
  <r>
    <x v="2"/>
    <s v="2017-43"/>
    <x v="57"/>
    <x v="1"/>
    <d v="1899-12-30T08:15:00"/>
    <d v="1899-12-30T12:15:00"/>
    <s v="AM"/>
    <d v="1899-12-30T04:00:00"/>
    <m/>
    <m/>
    <x v="1"/>
    <x v="1"/>
    <m/>
    <x v="0"/>
    <m/>
  </r>
  <r>
    <x v="4"/>
    <s v="2017-43"/>
    <x v="57"/>
    <x v="1"/>
    <d v="1899-12-30T08:15:00"/>
    <d v="1899-12-30T12:15:00"/>
    <s v="AM"/>
    <d v="1899-12-30T04:00:00"/>
    <m/>
    <m/>
    <x v="66"/>
    <x v="15"/>
    <s v="Conf."/>
    <x v="0"/>
    <s v="horaire normal 08h15-12h15"/>
  </r>
  <r>
    <x v="5"/>
    <s v="2017-43"/>
    <x v="57"/>
    <x v="1"/>
    <d v="1899-12-30T08:15:00"/>
    <d v="1899-12-30T12:15:00"/>
    <s v="AM"/>
    <d v="1899-12-30T04:00:00"/>
    <m/>
    <m/>
    <x v="44"/>
    <x v="2"/>
    <s v="TP1"/>
    <x v="0"/>
    <m/>
  </r>
  <r>
    <x v="6"/>
    <s v="2017-43"/>
    <x v="57"/>
    <x v="1"/>
    <d v="1899-12-30T08:15:00"/>
    <d v="1899-12-30T12:15:00"/>
    <s v="AM"/>
    <d v="1899-12-30T04:00:00"/>
    <m/>
    <m/>
    <x v="1"/>
    <x v="1"/>
    <m/>
    <x v="0"/>
    <m/>
  </r>
  <r>
    <x v="0"/>
    <s v="2017-43"/>
    <x v="57"/>
    <x v="1"/>
    <d v="1899-12-30T08:15:00"/>
    <d v="1899-12-30T12:15:00"/>
    <s v="AM"/>
    <d v="1899-12-30T04:00:00"/>
    <m/>
    <m/>
    <x v="1"/>
    <x v="1"/>
    <m/>
    <x v="0"/>
    <m/>
  </r>
  <r>
    <x v="3"/>
    <s v="2017-43"/>
    <x v="57"/>
    <x v="1"/>
    <d v="1899-12-30T08:15:00"/>
    <d v="1899-12-30T12:15:00"/>
    <s v="AM"/>
    <d v="1899-12-30T04:00:00"/>
    <m/>
    <m/>
    <x v="1"/>
    <x v="1"/>
    <m/>
    <x v="0"/>
    <m/>
  </r>
  <r>
    <x v="1"/>
    <s v="2017-43"/>
    <x v="57"/>
    <x v="1"/>
    <d v="1899-12-30T13:45:00"/>
    <d v="1899-12-30T17:45:00"/>
    <s v="PM"/>
    <d v="1899-12-30T04:00:00"/>
    <m/>
    <m/>
    <x v="1"/>
    <x v="1"/>
    <m/>
    <x v="0"/>
    <m/>
  </r>
  <r>
    <x v="2"/>
    <s v="2017-43"/>
    <x v="57"/>
    <x v="1"/>
    <d v="1899-12-30T13:45:00"/>
    <d v="1899-12-30T17:45:00"/>
    <s v="PM"/>
    <d v="1899-12-30T04:00:00"/>
    <m/>
    <m/>
    <x v="1"/>
    <x v="1"/>
    <m/>
    <x v="0"/>
    <m/>
  </r>
  <r>
    <x v="4"/>
    <s v="2017-43"/>
    <x v="57"/>
    <x v="1"/>
    <d v="1899-12-30T13:45:00"/>
    <d v="1899-12-30T17:45:00"/>
    <s v="PM"/>
    <d v="1899-12-30T04:00:00"/>
    <m/>
    <m/>
    <x v="1"/>
    <x v="1"/>
    <m/>
    <x v="0"/>
    <m/>
  </r>
  <r>
    <x v="5"/>
    <s v="2017-43"/>
    <x v="57"/>
    <x v="1"/>
    <d v="1899-12-30T13:45:00"/>
    <d v="1899-12-30T16:45:00"/>
    <s v="PM"/>
    <d v="1899-12-30T03:00:00"/>
    <m/>
    <m/>
    <x v="1"/>
    <x v="1"/>
    <m/>
    <x v="0"/>
    <m/>
  </r>
  <r>
    <x v="6"/>
    <s v="2017-43"/>
    <x v="57"/>
    <x v="1"/>
    <d v="1899-12-30T13:45:00"/>
    <d v="1899-12-30T16:45:00"/>
    <s v="PM"/>
    <d v="1899-12-30T03:00:00"/>
    <m/>
    <m/>
    <x v="1"/>
    <x v="1"/>
    <m/>
    <x v="0"/>
    <m/>
  </r>
  <r>
    <x v="0"/>
    <s v="2017-43"/>
    <x v="57"/>
    <x v="1"/>
    <d v="1899-12-30T13:45:00"/>
    <d v="1899-12-30T17:45:00"/>
    <s v="PM"/>
    <d v="1899-12-30T04:00:00"/>
    <m/>
    <m/>
    <x v="1"/>
    <x v="1"/>
    <m/>
    <x v="0"/>
    <m/>
  </r>
  <r>
    <x v="3"/>
    <s v="2017-43"/>
    <x v="57"/>
    <x v="1"/>
    <d v="1899-12-30T13:45:00"/>
    <d v="1899-12-30T17:45:00"/>
    <s v="PM"/>
    <d v="1899-12-30T04:00:00"/>
    <m/>
    <m/>
    <x v="1"/>
    <x v="1"/>
    <m/>
    <x v="0"/>
    <m/>
  </r>
  <r>
    <x v="1"/>
    <s v="2017-44"/>
    <x v="58"/>
    <x v="2"/>
    <d v="1899-12-30T08:15:00"/>
    <d v="1899-12-30T12:15:00"/>
    <s v="AM"/>
    <d v="1899-12-30T04:00:00"/>
    <m/>
    <m/>
    <x v="1"/>
    <x v="1"/>
    <m/>
    <x v="0"/>
    <m/>
  </r>
  <r>
    <x v="2"/>
    <s v="2017-44"/>
    <x v="58"/>
    <x v="2"/>
    <d v="1899-12-30T08:15:00"/>
    <d v="1899-12-30T12:15:00"/>
    <s v="AM"/>
    <d v="1899-12-30T04:00:00"/>
    <m/>
    <m/>
    <x v="1"/>
    <x v="1"/>
    <m/>
    <x v="0"/>
    <m/>
  </r>
  <r>
    <x v="4"/>
    <s v="2017-44"/>
    <x v="58"/>
    <x v="2"/>
    <d v="1899-12-30T08:15:00"/>
    <d v="1899-12-30T12:15:00"/>
    <s v="AM"/>
    <d v="1899-12-30T04:00:00"/>
    <m/>
    <m/>
    <x v="1"/>
    <x v="1"/>
    <m/>
    <x v="0"/>
    <m/>
  </r>
  <r>
    <x v="5"/>
    <s v="2017-44"/>
    <x v="58"/>
    <x v="2"/>
    <d v="1899-12-30T08:15:00"/>
    <d v="1899-12-30T12:15:00"/>
    <s v="AM"/>
    <d v="1899-12-30T04:00:00"/>
    <m/>
    <m/>
    <x v="1"/>
    <x v="1"/>
    <m/>
    <x v="0"/>
    <m/>
  </r>
  <r>
    <x v="6"/>
    <s v="2017-44"/>
    <x v="58"/>
    <x v="2"/>
    <d v="1899-12-30T08:15:00"/>
    <d v="1899-12-30T12:15:00"/>
    <s v="AM"/>
    <d v="1899-12-30T04:00:00"/>
    <m/>
    <m/>
    <x v="1"/>
    <x v="1"/>
    <m/>
    <x v="0"/>
    <m/>
  </r>
  <r>
    <x v="0"/>
    <s v="2017-44"/>
    <x v="58"/>
    <x v="2"/>
    <d v="1899-12-30T08:15:00"/>
    <d v="1899-12-30T12:15:00"/>
    <s v="AM"/>
    <d v="1899-12-30T04:00:00"/>
    <m/>
    <m/>
    <x v="1"/>
    <x v="1"/>
    <m/>
    <x v="0"/>
    <m/>
  </r>
  <r>
    <x v="3"/>
    <s v="2017-44"/>
    <x v="58"/>
    <x v="2"/>
    <d v="1899-12-30T08:15:00"/>
    <d v="1899-12-30T12:15:00"/>
    <s v="AM"/>
    <d v="1899-12-30T04:00:00"/>
    <m/>
    <m/>
    <x v="1"/>
    <x v="1"/>
    <m/>
    <x v="0"/>
    <m/>
  </r>
  <r>
    <x v="1"/>
    <s v="2017-44"/>
    <x v="58"/>
    <x v="2"/>
    <d v="1899-12-30T13:45:00"/>
    <d v="1899-12-30T17:45:00"/>
    <s v="PM"/>
    <d v="1899-12-30T04:00:00"/>
    <m/>
    <m/>
    <x v="1"/>
    <x v="1"/>
    <m/>
    <x v="0"/>
    <m/>
  </r>
  <r>
    <x v="2"/>
    <s v="2017-44"/>
    <x v="58"/>
    <x v="2"/>
    <d v="1899-12-30T13:45:00"/>
    <d v="1899-12-30T17:45:00"/>
    <s v="PM"/>
    <d v="1899-12-30T04:00:00"/>
    <m/>
    <m/>
    <x v="1"/>
    <x v="1"/>
    <m/>
    <x v="0"/>
    <m/>
  </r>
  <r>
    <x v="4"/>
    <s v="2017-44"/>
    <x v="58"/>
    <x v="2"/>
    <d v="1899-12-30T13:45:00"/>
    <d v="1899-12-30T17:45:00"/>
    <s v="PM"/>
    <d v="1899-12-30T04:00:00"/>
    <m/>
    <m/>
    <x v="1"/>
    <x v="1"/>
    <m/>
    <x v="0"/>
    <m/>
  </r>
  <r>
    <x v="5"/>
    <s v="2017-44"/>
    <x v="58"/>
    <x v="2"/>
    <d v="1899-12-30T13:45:00"/>
    <d v="1899-12-30T16:45:00"/>
    <s v="PM"/>
    <d v="1899-12-30T03:00:00"/>
    <m/>
    <m/>
    <x v="1"/>
    <x v="1"/>
    <m/>
    <x v="0"/>
    <m/>
  </r>
  <r>
    <x v="6"/>
    <s v="2017-44"/>
    <x v="58"/>
    <x v="2"/>
    <d v="1899-12-30T13:45:00"/>
    <d v="1899-12-30T16:45:00"/>
    <s v="PM"/>
    <d v="1899-12-30T03:00:00"/>
    <m/>
    <m/>
    <x v="1"/>
    <x v="1"/>
    <m/>
    <x v="0"/>
    <m/>
  </r>
  <r>
    <x v="0"/>
    <s v="2017-44"/>
    <x v="58"/>
    <x v="2"/>
    <d v="1899-12-30T13:45:00"/>
    <d v="1899-12-30T17:45:00"/>
    <s v="PM"/>
    <d v="1899-12-30T04:00:00"/>
    <m/>
    <m/>
    <x v="1"/>
    <x v="1"/>
    <m/>
    <x v="0"/>
    <m/>
  </r>
  <r>
    <x v="3"/>
    <s v="2017-44"/>
    <x v="58"/>
    <x v="2"/>
    <d v="1899-12-30T13:45:00"/>
    <d v="1899-12-30T17:45:00"/>
    <s v="PM"/>
    <d v="1899-12-30T04:00:00"/>
    <m/>
    <m/>
    <x v="1"/>
    <x v="1"/>
    <m/>
    <x v="0"/>
    <m/>
  </r>
  <r>
    <x v="1"/>
    <s v="2017-44"/>
    <x v="59"/>
    <x v="3"/>
    <d v="1899-12-30T08:15:00"/>
    <d v="1899-12-30T12:15:00"/>
    <s v="AM"/>
    <d v="1899-12-30T04:00:00"/>
    <m/>
    <m/>
    <x v="51"/>
    <x v="0"/>
    <m/>
    <x v="0"/>
    <m/>
  </r>
  <r>
    <x v="2"/>
    <s v="2017-44"/>
    <x v="59"/>
    <x v="3"/>
    <d v="1899-12-30T08:15:00"/>
    <d v="1899-12-30T12:15:00"/>
    <s v="AM"/>
    <d v="1899-12-30T04:00:00"/>
    <m/>
    <s v="INI"/>
    <x v="1"/>
    <x v="1"/>
    <m/>
    <x v="0"/>
    <m/>
  </r>
  <r>
    <x v="2"/>
    <s v="2017-44"/>
    <x v="59"/>
    <x v="3"/>
    <d v="1899-12-30T08:15:00"/>
    <d v="1899-12-30T12:15:00"/>
    <s v="AM"/>
    <d v="1899-12-30T04:00:00"/>
    <m/>
    <s v="ALT"/>
    <x v="8"/>
    <x v="0"/>
    <m/>
    <x v="0"/>
    <m/>
  </r>
  <r>
    <x v="5"/>
    <s v="2017-44"/>
    <x v="59"/>
    <x v="3"/>
    <d v="1899-12-30T08:15:00"/>
    <d v="1899-12-30T12:15:00"/>
    <s v="AM"/>
    <d v="1899-12-30T04:00:00"/>
    <m/>
    <m/>
    <x v="32"/>
    <x v="20"/>
    <s v="TP1"/>
    <x v="0"/>
    <m/>
  </r>
  <r>
    <x v="6"/>
    <s v="2017-44"/>
    <x v="59"/>
    <x v="3"/>
    <d v="1899-12-30T08:15:00"/>
    <d v="1899-12-30T12:15:00"/>
    <s v="AM"/>
    <d v="1899-12-30T04:00:00"/>
    <m/>
    <m/>
    <x v="0"/>
    <x v="0"/>
    <m/>
    <x v="0"/>
    <m/>
  </r>
  <r>
    <x v="4"/>
    <s v="2017-44"/>
    <x v="59"/>
    <x v="3"/>
    <d v="1899-12-30T08:15:00"/>
    <d v="1899-12-30T12:15:00"/>
    <s v="AM"/>
    <d v="1899-12-30T04:00:00"/>
    <m/>
    <s v="INI"/>
    <x v="1"/>
    <x v="1"/>
    <m/>
    <x v="0"/>
    <m/>
  </r>
  <r>
    <x v="4"/>
    <s v="2017-44"/>
    <x v="59"/>
    <x v="3"/>
    <d v="1899-12-30T08:15:00"/>
    <d v="1899-12-30T12:15:00"/>
    <s v="AM"/>
    <d v="1899-12-30T04:00:00"/>
    <m/>
    <s v="ALT"/>
    <x v="8"/>
    <x v="0"/>
    <m/>
    <x v="0"/>
    <m/>
  </r>
  <r>
    <x v="0"/>
    <s v="2017-44"/>
    <x v="59"/>
    <x v="3"/>
    <d v="1899-12-30T08:15:00"/>
    <d v="1899-12-30T12:15:00"/>
    <s v="AM"/>
    <d v="1899-12-30T04:00:00"/>
    <m/>
    <m/>
    <x v="51"/>
    <x v="0"/>
    <m/>
    <x v="0"/>
    <m/>
  </r>
  <r>
    <x v="3"/>
    <s v="2017-44"/>
    <x v="59"/>
    <x v="3"/>
    <d v="1899-12-30T08:15:00"/>
    <d v="1899-12-30T12:15:00"/>
    <s v="AM"/>
    <d v="1899-12-30T04:00:00"/>
    <m/>
    <m/>
    <x v="1"/>
    <x v="1"/>
    <m/>
    <x v="0"/>
    <m/>
  </r>
  <r>
    <x v="1"/>
    <s v="2017-44"/>
    <x v="59"/>
    <x v="3"/>
    <d v="1899-12-30T13:45:00"/>
    <d v="1899-12-30T17:45:00"/>
    <s v="PM"/>
    <d v="1899-12-30T04:00:00"/>
    <m/>
    <m/>
    <x v="51"/>
    <x v="0"/>
    <m/>
    <x v="0"/>
    <m/>
  </r>
  <r>
    <x v="2"/>
    <s v="2017-44"/>
    <x v="59"/>
    <x v="3"/>
    <d v="1899-12-30T13:45:00"/>
    <d v="1899-12-30T17:45:00"/>
    <s v="PM"/>
    <d v="1899-12-30T04:00:00"/>
    <m/>
    <s v="INI"/>
    <x v="1"/>
    <x v="1"/>
    <m/>
    <x v="0"/>
    <m/>
  </r>
  <r>
    <x v="2"/>
    <s v="2017-44"/>
    <x v="59"/>
    <x v="3"/>
    <d v="1899-12-30T13:45:00"/>
    <d v="1899-12-30T17:45:00"/>
    <s v="PM"/>
    <d v="1899-12-30T04:00:00"/>
    <m/>
    <s v="ALT"/>
    <x v="8"/>
    <x v="0"/>
    <m/>
    <x v="0"/>
    <m/>
  </r>
  <r>
    <x v="5"/>
    <s v="2017-44"/>
    <x v="59"/>
    <x v="3"/>
    <d v="1899-12-30T13:45:00"/>
    <d v="1899-12-30T16:45:00"/>
    <s v="PM"/>
    <d v="1899-12-30T03:00:00"/>
    <m/>
    <m/>
    <x v="38"/>
    <x v="24"/>
    <s v="TP1"/>
    <x v="0"/>
    <m/>
  </r>
  <r>
    <x v="6"/>
    <s v="2017-44"/>
    <x v="59"/>
    <x v="3"/>
    <d v="1899-12-30T13:45:00"/>
    <d v="1899-12-30T16:45:00"/>
    <s v="PM"/>
    <d v="1899-12-30T03:00:00"/>
    <m/>
    <m/>
    <x v="0"/>
    <x v="0"/>
    <m/>
    <x v="0"/>
    <m/>
  </r>
  <r>
    <x v="4"/>
    <s v="2017-44"/>
    <x v="59"/>
    <x v="3"/>
    <d v="1899-12-30T13:45:00"/>
    <d v="1899-12-30T17:45:00"/>
    <s v="PM"/>
    <d v="1899-12-30T04:00:00"/>
    <m/>
    <s v="INI"/>
    <x v="1"/>
    <x v="1"/>
    <m/>
    <x v="0"/>
    <m/>
  </r>
  <r>
    <x v="4"/>
    <s v="2017-44"/>
    <x v="59"/>
    <x v="3"/>
    <d v="1899-12-30T13:45:00"/>
    <d v="1899-12-30T17:45:00"/>
    <s v="PM"/>
    <d v="1899-12-30T04:00:00"/>
    <m/>
    <s v="ALT"/>
    <x v="8"/>
    <x v="0"/>
    <m/>
    <x v="0"/>
    <m/>
  </r>
  <r>
    <x v="0"/>
    <s v="2017-44"/>
    <x v="59"/>
    <x v="3"/>
    <d v="1899-12-30T13:45:00"/>
    <d v="1899-12-30T17:45:00"/>
    <s v="PM"/>
    <d v="1899-12-30T04:00:00"/>
    <m/>
    <m/>
    <x v="51"/>
    <x v="0"/>
    <m/>
    <x v="0"/>
    <m/>
  </r>
  <r>
    <x v="3"/>
    <s v="2017-44"/>
    <x v="59"/>
    <x v="3"/>
    <d v="1899-12-30T13:45:00"/>
    <d v="1899-12-30T17:45:00"/>
    <s v="PM"/>
    <d v="1899-12-30T04:00:00"/>
    <m/>
    <m/>
    <x v="52"/>
    <x v="3"/>
    <s v="Conf."/>
    <x v="0"/>
    <m/>
  </r>
  <r>
    <x v="1"/>
    <s v="2017-44"/>
    <x v="60"/>
    <x v="4"/>
    <d v="1899-12-30T08:15:00"/>
    <d v="1899-12-30T12:15:00"/>
    <s v="AM"/>
    <d v="1899-12-30T04:00:00"/>
    <m/>
    <m/>
    <x v="51"/>
    <x v="0"/>
    <m/>
    <x v="0"/>
    <m/>
  </r>
  <r>
    <x v="2"/>
    <s v="2017-44"/>
    <x v="60"/>
    <x v="4"/>
    <d v="1899-12-30T08:15:00"/>
    <d v="1899-12-30T12:15:00"/>
    <s v="AM"/>
    <d v="1899-12-30T04:00:00"/>
    <m/>
    <s v="INI"/>
    <x v="1"/>
    <x v="1"/>
    <m/>
    <x v="0"/>
    <m/>
  </r>
  <r>
    <x v="2"/>
    <s v="2017-44"/>
    <x v="60"/>
    <x v="4"/>
    <d v="1899-12-30T08:15:00"/>
    <d v="1899-12-30T12:15:00"/>
    <s v="AM"/>
    <d v="1899-12-30T04:00:00"/>
    <m/>
    <s v="ALT"/>
    <x v="8"/>
    <x v="0"/>
    <m/>
    <x v="0"/>
    <m/>
  </r>
  <r>
    <x v="5"/>
    <s v="2017-44"/>
    <x v="60"/>
    <x v="4"/>
    <d v="1899-12-30T08:15:00"/>
    <d v="1899-12-30T12:15:00"/>
    <s v="AM"/>
    <d v="1899-12-30T04:00:00"/>
    <m/>
    <m/>
    <x v="44"/>
    <x v="2"/>
    <s v="TP1"/>
    <x v="0"/>
    <m/>
  </r>
  <r>
    <x v="6"/>
    <s v="2017-44"/>
    <x v="60"/>
    <x v="4"/>
    <d v="1899-12-30T08:15:00"/>
    <d v="1899-12-30T12:15:00"/>
    <s v="AM"/>
    <d v="1899-12-30T04:00:00"/>
    <m/>
    <m/>
    <x v="0"/>
    <x v="0"/>
    <m/>
    <x v="0"/>
    <m/>
  </r>
  <r>
    <x v="4"/>
    <s v="2017-44"/>
    <x v="60"/>
    <x v="4"/>
    <d v="1899-12-30T08:15:00"/>
    <d v="1899-12-30T12:15:00"/>
    <s v="AM"/>
    <d v="1899-12-30T04:00:00"/>
    <m/>
    <s v="INI"/>
    <x v="1"/>
    <x v="1"/>
    <m/>
    <x v="0"/>
    <m/>
  </r>
  <r>
    <x v="4"/>
    <s v="2017-44"/>
    <x v="60"/>
    <x v="4"/>
    <d v="1899-12-30T08:15:00"/>
    <d v="1899-12-30T12:15:00"/>
    <s v="AM"/>
    <d v="1899-12-30T04:00:00"/>
    <m/>
    <s v="ALT"/>
    <x v="8"/>
    <x v="0"/>
    <m/>
    <x v="0"/>
    <m/>
  </r>
  <r>
    <x v="0"/>
    <s v="2017-44"/>
    <x v="60"/>
    <x v="4"/>
    <d v="1899-12-30T08:15:00"/>
    <d v="1899-12-30T12:15:00"/>
    <s v="AM"/>
    <d v="1899-12-30T04:00:00"/>
    <m/>
    <m/>
    <x v="51"/>
    <x v="0"/>
    <m/>
    <x v="0"/>
    <m/>
  </r>
  <r>
    <x v="3"/>
    <s v="2017-44"/>
    <x v="60"/>
    <x v="4"/>
    <d v="1899-12-30T08:15:00"/>
    <d v="1899-12-30T12:15:00"/>
    <s v="AM"/>
    <d v="1899-12-30T04:00:00"/>
    <m/>
    <m/>
    <x v="59"/>
    <x v="27"/>
    <s v="TP2"/>
    <x v="0"/>
    <m/>
  </r>
  <r>
    <x v="1"/>
    <s v="2017-44"/>
    <x v="60"/>
    <x v="4"/>
    <d v="1899-12-30T13:45:00"/>
    <d v="1899-12-30T17:45:00"/>
    <s v="PM"/>
    <d v="1899-12-30T04:00:00"/>
    <m/>
    <m/>
    <x v="51"/>
    <x v="0"/>
    <m/>
    <x v="0"/>
    <m/>
  </r>
  <r>
    <x v="2"/>
    <s v="2017-44"/>
    <x v="60"/>
    <x v="4"/>
    <d v="1899-12-30T13:45:00"/>
    <d v="1899-12-30T17:45:00"/>
    <s v="PM"/>
    <d v="1899-12-30T04:00:00"/>
    <m/>
    <s v="INI"/>
    <x v="1"/>
    <x v="1"/>
    <m/>
    <x v="0"/>
    <m/>
  </r>
  <r>
    <x v="2"/>
    <s v="2017-44"/>
    <x v="60"/>
    <x v="4"/>
    <d v="1899-12-30T13:45:00"/>
    <d v="1899-12-30T17:45:00"/>
    <s v="PM"/>
    <d v="1899-12-30T04:00:00"/>
    <m/>
    <s v="ALT"/>
    <x v="8"/>
    <x v="0"/>
    <m/>
    <x v="0"/>
    <m/>
  </r>
  <r>
    <x v="5"/>
    <s v="2017-44"/>
    <x v="60"/>
    <x v="4"/>
    <d v="1899-12-30T13:45:00"/>
    <d v="1899-12-30T16:45:00"/>
    <s v="PM"/>
    <d v="1899-12-30T03:00:00"/>
    <m/>
    <m/>
    <x v="1"/>
    <x v="1"/>
    <s v="TP1"/>
    <x v="0"/>
    <m/>
  </r>
  <r>
    <x v="6"/>
    <s v="2017-44"/>
    <x v="60"/>
    <x v="4"/>
    <d v="1899-12-30T13:45:00"/>
    <d v="1899-12-30T16:45:00"/>
    <s v="PM"/>
    <d v="1899-12-30T03:00:00"/>
    <m/>
    <m/>
    <x v="0"/>
    <x v="0"/>
    <m/>
    <x v="0"/>
    <m/>
  </r>
  <r>
    <x v="4"/>
    <s v="2017-44"/>
    <x v="60"/>
    <x v="4"/>
    <d v="1899-12-30T13:45:00"/>
    <d v="1899-12-30T17:45:00"/>
    <s v="PM"/>
    <d v="1899-12-30T04:00:00"/>
    <m/>
    <s v="INI"/>
    <x v="1"/>
    <x v="1"/>
    <m/>
    <x v="0"/>
    <m/>
  </r>
  <r>
    <x v="4"/>
    <s v="2017-44"/>
    <x v="60"/>
    <x v="4"/>
    <d v="1899-12-30T13:45:00"/>
    <d v="1899-12-30T17:45:00"/>
    <s v="PM"/>
    <d v="1899-12-30T04:00:00"/>
    <m/>
    <s v="ALT"/>
    <x v="8"/>
    <x v="0"/>
    <m/>
    <x v="0"/>
    <m/>
  </r>
  <r>
    <x v="0"/>
    <s v="2017-44"/>
    <x v="60"/>
    <x v="4"/>
    <d v="1899-12-30T13:45:00"/>
    <d v="1899-12-30T17:45:00"/>
    <s v="PM"/>
    <d v="1899-12-30T04:00:00"/>
    <m/>
    <m/>
    <x v="51"/>
    <x v="0"/>
    <m/>
    <x v="0"/>
    <m/>
  </r>
  <r>
    <x v="3"/>
    <s v="2017-44"/>
    <x v="60"/>
    <x v="4"/>
    <d v="1899-12-30T13:45:00"/>
    <d v="1899-12-30T17:45:00"/>
    <s v="PM"/>
    <d v="1899-12-30T04:00:00"/>
    <m/>
    <m/>
    <x v="59"/>
    <x v="27"/>
    <s v="TP2"/>
    <x v="0"/>
    <m/>
  </r>
  <r>
    <x v="2"/>
    <s v="2017-44"/>
    <x v="61"/>
    <x v="5"/>
    <d v="1899-12-30T08:15:00"/>
    <d v="1899-12-30T12:15:00"/>
    <s v="AM"/>
    <d v="1899-12-30T04:00:00"/>
    <m/>
    <m/>
    <x v="67"/>
    <x v="0"/>
    <m/>
    <x v="0"/>
    <m/>
  </r>
  <r>
    <x v="1"/>
    <s v="2017-44"/>
    <x v="61"/>
    <x v="5"/>
    <d v="1899-12-30T08:15:00"/>
    <d v="1899-12-30T12:15:00"/>
    <s v="AM"/>
    <d v="1899-12-30T04:00:00"/>
    <m/>
    <m/>
    <x v="67"/>
    <x v="0"/>
    <m/>
    <x v="0"/>
    <m/>
  </r>
  <r>
    <x v="4"/>
    <s v="2017-44"/>
    <x v="61"/>
    <x v="5"/>
    <d v="1899-12-30T08:15:00"/>
    <d v="1899-12-30T12:15:00"/>
    <s v="AM"/>
    <d v="1899-12-30T04:00:00"/>
    <m/>
    <m/>
    <x v="67"/>
    <x v="0"/>
    <m/>
    <x v="0"/>
    <m/>
  </r>
  <r>
    <x v="5"/>
    <s v="2017-44"/>
    <x v="61"/>
    <x v="5"/>
    <d v="1899-12-30T08:15:00"/>
    <d v="1899-12-30T12:15:00"/>
    <s v="AM"/>
    <d v="1899-12-30T04:00:00"/>
    <m/>
    <m/>
    <x v="67"/>
    <x v="0"/>
    <m/>
    <x v="0"/>
    <m/>
  </r>
  <r>
    <x v="6"/>
    <s v="2017-44"/>
    <x v="61"/>
    <x v="5"/>
    <d v="1899-12-30T08:15:00"/>
    <d v="1899-12-30T12:15:00"/>
    <s v="AM"/>
    <d v="1899-12-30T04:00:00"/>
    <m/>
    <m/>
    <x v="67"/>
    <x v="0"/>
    <m/>
    <x v="0"/>
    <m/>
  </r>
  <r>
    <x v="0"/>
    <s v="2017-44"/>
    <x v="61"/>
    <x v="5"/>
    <d v="1899-12-30T08:15:00"/>
    <d v="1899-12-30T12:15:00"/>
    <s v="AM"/>
    <d v="1899-12-30T04:00:00"/>
    <m/>
    <m/>
    <x v="67"/>
    <x v="0"/>
    <m/>
    <x v="0"/>
    <m/>
  </r>
  <r>
    <x v="3"/>
    <s v="2017-44"/>
    <x v="61"/>
    <x v="5"/>
    <d v="1899-12-30T08:15:00"/>
    <d v="1899-12-30T12:15:00"/>
    <s v="AM"/>
    <d v="1899-12-30T04:00:00"/>
    <m/>
    <m/>
    <x v="67"/>
    <x v="0"/>
    <m/>
    <x v="0"/>
    <m/>
  </r>
  <r>
    <x v="2"/>
    <s v="2017-44"/>
    <x v="61"/>
    <x v="5"/>
    <d v="1899-12-30T13:45:00"/>
    <d v="1899-12-30T17:45:00"/>
    <s v="PM"/>
    <d v="1899-12-30T04:00:00"/>
    <m/>
    <m/>
    <x v="67"/>
    <x v="0"/>
    <m/>
    <x v="0"/>
    <m/>
  </r>
  <r>
    <x v="1"/>
    <s v="2017-44"/>
    <x v="61"/>
    <x v="5"/>
    <d v="1899-12-30T13:45:00"/>
    <d v="1899-12-30T17:45:00"/>
    <s v="PM"/>
    <d v="1899-12-30T04:00:00"/>
    <m/>
    <m/>
    <x v="67"/>
    <x v="0"/>
    <m/>
    <x v="0"/>
    <m/>
  </r>
  <r>
    <x v="4"/>
    <s v="2017-44"/>
    <x v="61"/>
    <x v="5"/>
    <d v="1899-12-30T13:45:00"/>
    <d v="1899-12-30T17:45:00"/>
    <s v="PM"/>
    <d v="1899-12-30T04:00:00"/>
    <m/>
    <m/>
    <x v="67"/>
    <x v="0"/>
    <m/>
    <x v="0"/>
    <m/>
  </r>
  <r>
    <x v="5"/>
    <s v="2017-44"/>
    <x v="61"/>
    <x v="5"/>
    <d v="1899-12-30T13:45:00"/>
    <d v="1899-12-30T16:45:00"/>
    <s v="PM"/>
    <d v="1899-12-30T03:00:00"/>
    <m/>
    <m/>
    <x v="67"/>
    <x v="0"/>
    <m/>
    <x v="0"/>
    <m/>
  </r>
  <r>
    <x v="6"/>
    <s v="2017-44"/>
    <x v="61"/>
    <x v="5"/>
    <d v="1899-12-30T13:45:00"/>
    <d v="1899-12-30T16:45:00"/>
    <s v="PM"/>
    <d v="1899-12-30T03:00:00"/>
    <m/>
    <m/>
    <x v="67"/>
    <x v="0"/>
    <m/>
    <x v="0"/>
    <m/>
  </r>
  <r>
    <x v="0"/>
    <s v="2017-44"/>
    <x v="61"/>
    <x v="5"/>
    <d v="1899-12-30T13:45:00"/>
    <d v="1899-12-30T17:45:00"/>
    <s v="PM"/>
    <d v="1899-12-30T04:00:00"/>
    <m/>
    <m/>
    <x v="67"/>
    <x v="0"/>
    <m/>
    <x v="0"/>
    <m/>
  </r>
  <r>
    <x v="3"/>
    <s v="2017-44"/>
    <x v="61"/>
    <x v="5"/>
    <d v="1899-12-30T13:45:00"/>
    <d v="1899-12-30T17:45:00"/>
    <s v="PM"/>
    <d v="1899-12-30T04:00:00"/>
    <m/>
    <m/>
    <x v="67"/>
    <x v="0"/>
    <m/>
    <x v="0"/>
    <m/>
  </r>
  <r>
    <x v="1"/>
    <s v="2017-44"/>
    <x v="62"/>
    <x v="6"/>
    <d v="1899-12-30T08:15:00"/>
    <d v="1899-12-30T12:15:00"/>
    <s v="AM"/>
    <d v="1899-12-30T04:00:00"/>
    <m/>
    <m/>
    <x v="51"/>
    <x v="0"/>
    <m/>
    <x v="0"/>
    <m/>
  </r>
  <r>
    <x v="2"/>
    <s v="2017-44"/>
    <x v="62"/>
    <x v="6"/>
    <d v="1899-12-30T08:15:00"/>
    <d v="1899-12-30T12:15:00"/>
    <s v="AM"/>
    <d v="1899-12-30T04:00:00"/>
    <m/>
    <s v="INI"/>
    <x v="1"/>
    <x v="1"/>
    <m/>
    <x v="0"/>
    <m/>
  </r>
  <r>
    <x v="2"/>
    <s v="2017-44"/>
    <x v="62"/>
    <x v="6"/>
    <d v="1899-12-30T08:15:00"/>
    <d v="1899-12-30T12:15:00"/>
    <s v="AM"/>
    <d v="1899-12-30T04:00:00"/>
    <m/>
    <s v="ALT"/>
    <x v="8"/>
    <x v="0"/>
    <m/>
    <x v="0"/>
    <m/>
  </r>
  <r>
    <x v="6"/>
    <s v="2017-44"/>
    <x v="62"/>
    <x v="6"/>
    <d v="1899-12-30T08:15:00"/>
    <d v="1899-12-30T12:15:00"/>
    <s v="AM"/>
    <d v="1899-12-30T04:00:00"/>
    <m/>
    <m/>
    <x v="0"/>
    <x v="0"/>
    <m/>
    <x v="0"/>
    <m/>
  </r>
  <r>
    <x v="4"/>
    <s v="2017-44"/>
    <x v="62"/>
    <x v="6"/>
    <d v="1899-12-30T08:15:00"/>
    <d v="1899-12-30T12:15:00"/>
    <s v="AM"/>
    <d v="1899-12-30T04:00:00"/>
    <m/>
    <s v="INI"/>
    <x v="1"/>
    <x v="1"/>
    <m/>
    <x v="0"/>
    <m/>
  </r>
  <r>
    <x v="4"/>
    <s v="2017-44"/>
    <x v="62"/>
    <x v="6"/>
    <d v="1899-12-30T08:15:00"/>
    <d v="1899-12-30T12:15:00"/>
    <s v="AM"/>
    <d v="1899-12-30T04:00:00"/>
    <m/>
    <s v="ALT"/>
    <x v="8"/>
    <x v="0"/>
    <m/>
    <x v="0"/>
    <m/>
  </r>
  <r>
    <x v="5"/>
    <s v="2017-44"/>
    <x v="62"/>
    <x v="6"/>
    <d v="1899-12-30T08:15:00"/>
    <d v="1899-12-30T12:15:00"/>
    <s v="AM"/>
    <d v="1899-12-30T04:00:00"/>
    <m/>
    <m/>
    <x v="68"/>
    <x v="20"/>
    <s v="TP1"/>
    <x v="0"/>
    <m/>
  </r>
  <r>
    <x v="0"/>
    <s v="2017-44"/>
    <x v="62"/>
    <x v="6"/>
    <d v="1899-12-30T08:15:00"/>
    <d v="1899-12-30T12:15:00"/>
    <s v="AM"/>
    <d v="1899-12-30T04:00:00"/>
    <m/>
    <m/>
    <x v="51"/>
    <x v="0"/>
    <m/>
    <x v="0"/>
    <m/>
  </r>
  <r>
    <x v="3"/>
    <s v="2017-44"/>
    <x v="62"/>
    <x v="6"/>
    <d v="1899-12-30T08:15:00"/>
    <d v="1899-12-30T12:15:00"/>
    <s v="AM"/>
    <d v="1899-12-30T04:00:00"/>
    <m/>
    <m/>
    <x v="69"/>
    <x v="30"/>
    <s v="Conf."/>
    <x v="0"/>
    <m/>
  </r>
  <r>
    <x v="1"/>
    <s v="2017-44"/>
    <x v="62"/>
    <x v="6"/>
    <d v="1899-12-30T13:45:00"/>
    <d v="1899-12-30T17:45:00"/>
    <s v="PM"/>
    <d v="1899-12-30T04:00:00"/>
    <m/>
    <m/>
    <x v="51"/>
    <x v="0"/>
    <m/>
    <x v="0"/>
    <m/>
  </r>
  <r>
    <x v="2"/>
    <s v="2017-44"/>
    <x v="62"/>
    <x v="6"/>
    <d v="1899-12-30T13:45:00"/>
    <d v="1899-12-30T17:45:00"/>
    <s v="PM"/>
    <d v="1899-12-30T04:00:00"/>
    <m/>
    <s v="INI"/>
    <x v="1"/>
    <x v="1"/>
    <m/>
    <x v="0"/>
    <m/>
  </r>
  <r>
    <x v="2"/>
    <s v="2017-44"/>
    <x v="62"/>
    <x v="6"/>
    <d v="1899-12-30T13:45:00"/>
    <d v="1899-12-30T17:45:00"/>
    <s v="PM"/>
    <d v="1899-12-30T04:00:00"/>
    <m/>
    <s v="ALT"/>
    <x v="8"/>
    <x v="0"/>
    <m/>
    <x v="0"/>
    <m/>
  </r>
  <r>
    <x v="5"/>
    <s v="2017-44"/>
    <x v="62"/>
    <x v="6"/>
    <d v="1899-12-30T13:45:00"/>
    <d v="1899-12-30T16:45:00"/>
    <s v="PM"/>
    <d v="1899-12-30T03:00:00"/>
    <m/>
    <m/>
    <x v="70"/>
    <x v="20"/>
    <s v="TP1"/>
    <x v="0"/>
    <m/>
  </r>
  <r>
    <x v="6"/>
    <s v="2017-44"/>
    <x v="62"/>
    <x v="6"/>
    <d v="1899-12-30T13:45:00"/>
    <d v="1899-12-30T16:45:00"/>
    <s v="PM"/>
    <d v="1899-12-30T03:00:00"/>
    <m/>
    <m/>
    <x v="0"/>
    <x v="0"/>
    <m/>
    <x v="0"/>
    <m/>
  </r>
  <r>
    <x v="4"/>
    <s v="2017-44"/>
    <x v="62"/>
    <x v="6"/>
    <d v="1899-12-30T13:45:00"/>
    <d v="1899-12-30T17:45:00"/>
    <s v="PM"/>
    <d v="1899-12-30T04:00:00"/>
    <m/>
    <s v="INI"/>
    <x v="1"/>
    <x v="1"/>
    <m/>
    <x v="0"/>
    <m/>
  </r>
  <r>
    <x v="4"/>
    <s v="2017-44"/>
    <x v="62"/>
    <x v="6"/>
    <d v="1899-12-30T13:45:00"/>
    <d v="1899-12-30T17:45:00"/>
    <s v="PM"/>
    <d v="1899-12-30T04:00:00"/>
    <m/>
    <s v="ALT"/>
    <x v="8"/>
    <x v="0"/>
    <m/>
    <x v="0"/>
    <m/>
  </r>
  <r>
    <x v="0"/>
    <s v="2017-44"/>
    <x v="62"/>
    <x v="6"/>
    <d v="1899-12-30T13:45:00"/>
    <d v="1899-12-30T17:45:00"/>
    <s v="PM"/>
    <d v="1899-12-30T04:00:00"/>
    <m/>
    <m/>
    <x v="51"/>
    <x v="0"/>
    <m/>
    <x v="0"/>
    <m/>
  </r>
  <r>
    <x v="3"/>
    <s v="2017-44"/>
    <x v="62"/>
    <x v="6"/>
    <d v="1899-12-30T13:45:00"/>
    <d v="1899-12-30T17:45:00"/>
    <s v="PM"/>
    <d v="1899-12-30T04:00:00"/>
    <m/>
    <m/>
    <x v="69"/>
    <x v="30"/>
    <s v="Conf."/>
    <x v="0"/>
    <m/>
  </r>
  <r>
    <x v="1"/>
    <s v="2017-44"/>
    <x v="63"/>
    <x v="0"/>
    <d v="1899-12-30T08:15:00"/>
    <d v="1899-12-30T12:15:00"/>
    <s v="AM"/>
    <d v="1899-12-30T04:00:00"/>
    <m/>
    <m/>
    <x v="51"/>
    <x v="0"/>
    <m/>
    <x v="0"/>
    <m/>
  </r>
  <r>
    <x v="2"/>
    <s v="2017-44"/>
    <x v="63"/>
    <x v="0"/>
    <d v="1899-12-30T08:15:00"/>
    <d v="1899-12-30T12:15:00"/>
    <s v="AM"/>
    <d v="1899-12-30T04:00:00"/>
    <m/>
    <s v="INI"/>
    <x v="1"/>
    <x v="1"/>
    <m/>
    <x v="0"/>
    <m/>
  </r>
  <r>
    <x v="2"/>
    <s v="2017-44"/>
    <x v="63"/>
    <x v="0"/>
    <d v="1899-12-30T08:15:00"/>
    <d v="1899-12-30T12:15:00"/>
    <s v="AM"/>
    <d v="1899-12-30T04:00:00"/>
    <m/>
    <s v="ALT"/>
    <x v="8"/>
    <x v="0"/>
    <m/>
    <x v="0"/>
    <m/>
  </r>
  <r>
    <x v="5"/>
    <s v="2017-44"/>
    <x v="63"/>
    <x v="0"/>
    <d v="1899-12-30T08:15:00"/>
    <d v="1899-12-30T12:15:00"/>
    <s v="AM"/>
    <d v="1899-12-30T04:00:00"/>
    <m/>
    <m/>
    <x v="38"/>
    <x v="24"/>
    <s v="TP1"/>
    <x v="0"/>
    <m/>
  </r>
  <r>
    <x v="6"/>
    <s v="2017-44"/>
    <x v="63"/>
    <x v="0"/>
    <d v="1899-12-30T08:15:00"/>
    <d v="1899-12-30T12:15:00"/>
    <s v="AM"/>
    <d v="1899-12-30T04:00:00"/>
    <m/>
    <m/>
    <x v="0"/>
    <x v="0"/>
    <m/>
    <x v="0"/>
    <m/>
  </r>
  <r>
    <x v="4"/>
    <s v="2017-44"/>
    <x v="63"/>
    <x v="0"/>
    <d v="1899-12-30T08:15:00"/>
    <d v="1899-12-30T12:15:00"/>
    <s v="AM"/>
    <d v="1899-12-30T04:00:00"/>
    <m/>
    <s v="INI"/>
    <x v="1"/>
    <x v="1"/>
    <m/>
    <x v="0"/>
    <m/>
  </r>
  <r>
    <x v="4"/>
    <s v="2017-44"/>
    <x v="63"/>
    <x v="0"/>
    <d v="1899-12-30T08:15:00"/>
    <d v="1899-12-30T12:15:00"/>
    <s v="AM"/>
    <d v="1899-12-30T04:00:00"/>
    <m/>
    <s v="ALT"/>
    <x v="8"/>
    <x v="0"/>
    <m/>
    <x v="0"/>
    <m/>
  </r>
  <r>
    <x v="0"/>
    <s v="2017-44"/>
    <x v="63"/>
    <x v="0"/>
    <d v="1899-12-30T08:15:00"/>
    <d v="1899-12-30T12:15:00"/>
    <s v="AM"/>
    <d v="1899-12-30T04:00:00"/>
    <m/>
    <m/>
    <x v="51"/>
    <x v="0"/>
    <m/>
    <x v="0"/>
    <m/>
  </r>
  <r>
    <x v="3"/>
    <s v="2017-44"/>
    <x v="63"/>
    <x v="0"/>
    <d v="1899-12-30T08:15:00"/>
    <d v="1899-12-30T12:15:00"/>
    <s v="AM"/>
    <d v="1899-12-30T04:00:00"/>
    <m/>
    <m/>
    <x v="54"/>
    <x v="6"/>
    <s v="Conf."/>
    <x v="0"/>
    <m/>
  </r>
  <r>
    <x v="1"/>
    <s v="2017-44"/>
    <x v="63"/>
    <x v="0"/>
    <d v="1899-12-30T13:45:00"/>
    <d v="1899-12-30T17:45:00"/>
    <s v="PM"/>
    <d v="1899-12-30T04:00:00"/>
    <m/>
    <m/>
    <x v="51"/>
    <x v="0"/>
    <m/>
    <x v="0"/>
    <m/>
  </r>
  <r>
    <x v="2"/>
    <s v="2017-44"/>
    <x v="63"/>
    <x v="0"/>
    <d v="1899-12-30T13:45:00"/>
    <d v="1899-12-30T17:45:00"/>
    <s v="PM"/>
    <d v="1899-12-30T04:00:00"/>
    <m/>
    <s v="INI"/>
    <x v="1"/>
    <x v="1"/>
    <m/>
    <x v="0"/>
    <m/>
  </r>
  <r>
    <x v="2"/>
    <s v="2017-44"/>
    <x v="63"/>
    <x v="0"/>
    <d v="1899-12-30T13:45:00"/>
    <d v="1899-12-30T17:45:00"/>
    <s v="PM"/>
    <d v="1899-12-30T04:00:00"/>
    <m/>
    <s v="ALT"/>
    <x v="8"/>
    <x v="0"/>
    <m/>
    <x v="0"/>
    <m/>
  </r>
  <r>
    <x v="5"/>
    <s v="2017-44"/>
    <x v="63"/>
    <x v="0"/>
    <d v="1899-12-30T13:45:00"/>
    <d v="1899-12-30T16:45:00"/>
    <s v="PM"/>
    <d v="1899-12-30T03:00:00"/>
    <m/>
    <m/>
    <x v="32"/>
    <x v="20"/>
    <s v="TP1"/>
    <x v="0"/>
    <m/>
  </r>
  <r>
    <x v="6"/>
    <s v="2017-44"/>
    <x v="63"/>
    <x v="0"/>
    <d v="1899-12-30T13:45:00"/>
    <d v="1899-12-30T16:45:00"/>
    <s v="PM"/>
    <d v="1899-12-30T03:00:00"/>
    <m/>
    <m/>
    <x v="0"/>
    <x v="0"/>
    <m/>
    <x v="0"/>
    <m/>
  </r>
  <r>
    <x v="4"/>
    <s v="2017-44"/>
    <x v="63"/>
    <x v="0"/>
    <d v="1899-12-30T13:45:00"/>
    <d v="1899-12-30T17:45:00"/>
    <s v="PM"/>
    <d v="1899-12-30T04:00:00"/>
    <m/>
    <s v="INI"/>
    <x v="1"/>
    <x v="1"/>
    <m/>
    <x v="0"/>
    <m/>
  </r>
  <r>
    <x v="4"/>
    <s v="2017-44"/>
    <x v="63"/>
    <x v="0"/>
    <d v="1899-12-30T13:45:00"/>
    <d v="1899-12-30T17:45:00"/>
    <s v="PM"/>
    <d v="1899-12-30T04:00:00"/>
    <m/>
    <s v="ALT"/>
    <x v="8"/>
    <x v="0"/>
    <m/>
    <x v="0"/>
    <m/>
  </r>
  <r>
    <x v="0"/>
    <s v="2017-44"/>
    <x v="63"/>
    <x v="0"/>
    <d v="1899-12-30T13:45:00"/>
    <d v="1899-12-30T17:45:00"/>
    <s v="PM"/>
    <d v="1899-12-30T04:00:00"/>
    <m/>
    <m/>
    <x v="51"/>
    <x v="0"/>
    <m/>
    <x v="0"/>
    <m/>
  </r>
  <r>
    <x v="3"/>
    <s v="2017-44"/>
    <x v="63"/>
    <x v="0"/>
    <d v="1899-12-30T13:45:00"/>
    <d v="1899-12-30T17:45:00"/>
    <s v="PM"/>
    <d v="1899-12-30T04:00:00"/>
    <m/>
    <m/>
    <x v="69"/>
    <x v="30"/>
    <s v="Conf."/>
    <x v="0"/>
    <m/>
  </r>
  <r>
    <x v="1"/>
    <s v="2017-44"/>
    <x v="64"/>
    <x v="1"/>
    <d v="1899-12-30T08:15:00"/>
    <d v="1899-12-30T12:15:00"/>
    <s v="AM"/>
    <d v="1899-12-30T04:00:00"/>
    <m/>
    <m/>
    <x v="1"/>
    <x v="1"/>
    <m/>
    <x v="0"/>
    <m/>
  </r>
  <r>
    <x v="2"/>
    <s v="2017-44"/>
    <x v="64"/>
    <x v="1"/>
    <d v="1899-12-30T08:15:00"/>
    <d v="1899-12-30T12:15:00"/>
    <s v="AM"/>
    <d v="1899-12-30T04:00:00"/>
    <m/>
    <m/>
    <x v="1"/>
    <x v="1"/>
    <m/>
    <x v="0"/>
    <m/>
  </r>
  <r>
    <x v="4"/>
    <s v="2017-44"/>
    <x v="64"/>
    <x v="1"/>
    <d v="1899-12-30T08:15:00"/>
    <d v="1899-12-30T12:15:00"/>
    <s v="AM"/>
    <d v="1899-12-30T04:00:00"/>
    <m/>
    <m/>
    <x v="1"/>
    <x v="1"/>
    <m/>
    <x v="0"/>
    <m/>
  </r>
  <r>
    <x v="5"/>
    <s v="2017-44"/>
    <x v="64"/>
    <x v="1"/>
    <d v="1899-12-30T08:15:00"/>
    <d v="1899-12-30T12:15:00"/>
    <s v="AM"/>
    <d v="1899-12-30T04:00:00"/>
    <m/>
    <m/>
    <x v="1"/>
    <x v="1"/>
    <m/>
    <x v="0"/>
    <m/>
  </r>
  <r>
    <x v="6"/>
    <s v="2017-44"/>
    <x v="64"/>
    <x v="1"/>
    <d v="1899-12-30T08:15:00"/>
    <d v="1899-12-30T12:15:00"/>
    <s v="AM"/>
    <d v="1899-12-30T04:00:00"/>
    <m/>
    <m/>
    <x v="1"/>
    <x v="1"/>
    <m/>
    <x v="0"/>
    <m/>
  </r>
  <r>
    <x v="0"/>
    <s v="2017-44"/>
    <x v="64"/>
    <x v="1"/>
    <d v="1899-12-30T08:15:00"/>
    <d v="1899-12-30T12:15:00"/>
    <s v="AM"/>
    <d v="1899-12-30T04:00:00"/>
    <m/>
    <m/>
    <x v="1"/>
    <x v="1"/>
    <m/>
    <x v="0"/>
    <m/>
  </r>
  <r>
    <x v="3"/>
    <s v="2017-44"/>
    <x v="64"/>
    <x v="1"/>
    <d v="1899-12-30T08:15:00"/>
    <d v="1899-12-30T12:15:00"/>
    <s v="AM"/>
    <d v="1899-12-30T04:00:00"/>
    <m/>
    <m/>
    <x v="1"/>
    <x v="1"/>
    <m/>
    <x v="0"/>
    <m/>
  </r>
  <r>
    <x v="1"/>
    <s v="2017-44"/>
    <x v="64"/>
    <x v="1"/>
    <d v="1899-12-30T13:45:00"/>
    <d v="1899-12-30T17:45:00"/>
    <s v="PM"/>
    <d v="1899-12-30T04:00:00"/>
    <m/>
    <m/>
    <x v="1"/>
    <x v="1"/>
    <m/>
    <x v="0"/>
    <m/>
  </r>
  <r>
    <x v="2"/>
    <s v="2017-44"/>
    <x v="64"/>
    <x v="1"/>
    <d v="1899-12-30T13:45:00"/>
    <d v="1899-12-30T17:45:00"/>
    <s v="PM"/>
    <d v="1899-12-30T04:00:00"/>
    <m/>
    <m/>
    <x v="1"/>
    <x v="1"/>
    <m/>
    <x v="0"/>
    <m/>
  </r>
  <r>
    <x v="4"/>
    <s v="2017-44"/>
    <x v="64"/>
    <x v="1"/>
    <d v="1899-12-30T13:45:00"/>
    <d v="1899-12-30T17:45:00"/>
    <s v="PM"/>
    <d v="1899-12-30T04:00:00"/>
    <m/>
    <m/>
    <x v="1"/>
    <x v="1"/>
    <m/>
    <x v="0"/>
    <m/>
  </r>
  <r>
    <x v="5"/>
    <s v="2017-44"/>
    <x v="64"/>
    <x v="1"/>
    <d v="1899-12-30T13:45:00"/>
    <d v="1899-12-30T16:45:00"/>
    <s v="PM"/>
    <d v="1899-12-30T03:00:00"/>
    <m/>
    <m/>
    <x v="1"/>
    <x v="1"/>
    <m/>
    <x v="0"/>
    <m/>
  </r>
  <r>
    <x v="6"/>
    <s v="2017-44"/>
    <x v="64"/>
    <x v="1"/>
    <d v="1899-12-30T13:45:00"/>
    <d v="1899-12-30T16:45:00"/>
    <s v="PM"/>
    <d v="1899-12-30T03:00:00"/>
    <m/>
    <m/>
    <x v="1"/>
    <x v="1"/>
    <m/>
    <x v="0"/>
    <m/>
  </r>
  <r>
    <x v="0"/>
    <s v="2017-44"/>
    <x v="64"/>
    <x v="1"/>
    <d v="1899-12-30T13:45:00"/>
    <d v="1899-12-30T17:45:00"/>
    <s v="PM"/>
    <d v="1899-12-30T04:00:00"/>
    <m/>
    <m/>
    <x v="1"/>
    <x v="1"/>
    <m/>
    <x v="0"/>
    <m/>
  </r>
  <r>
    <x v="3"/>
    <s v="2017-44"/>
    <x v="64"/>
    <x v="1"/>
    <d v="1899-12-30T13:45:00"/>
    <d v="1899-12-30T17:45:00"/>
    <s v="PM"/>
    <d v="1899-12-30T04:00:00"/>
    <m/>
    <m/>
    <x v="1"/>
    <x v="1"/>
    <m/>
    <x v="0"/>
    <m/>
  </r>
  <r>
    <x v="1"/>
    <s v="2017-45"/>
    <x v="65"/>
    <x v="2"/>
    <d v="1899-12-30T08:15:00"/>
    <d v="1899-12-30T12:15:00"/>
    <s v="AM"/>
    <d v="1899-12-30T04:00:00"/>
    <m/>
    <m/>
    <x v="1"/>
    <x v="1"/>
    <m/>
    <x v="0"/>
    <m/>
  </r>
  <r>
    <x v="2"/>
    <s v="2017-45"/>
    <x v="65"/>
    <x v="2"/>
    <d v="1899-12-30T08:15:00"/>
    <d v="1899-12-30T12:15:00"/>
    <s v="AM"/>
    <d v="1899-12-30T04:00:00"/>
    <m/>
    <m/>
    <x v="1"/>
    <x v="1"/>
    <m/>
    <x v="0"/>
    <m/>
  </r>
  <r>
    <x v="4"/>
    <s v="2017-45"/>
    <x v="65"/>
    <x v="2"/>
    <d v="1899-12-30T08:15:00"/>
    <d v="1899-12-30T12:15:00"/>
    <s v="AM"/>
    <d v="1899-12-30T04:00:00"/>
    <m/>
    <m/>
    <x v="1"/>
    <x v="1"/>
    <m/>
    <x v="0"/>
    <m/>
  </r>
  <r>
    <x v="5"/>
    <s v="2017-45"/>
    <x v="65"/>
    <x v="2"/>
    <d v="1899-12-30T08:15:00"/>
    <d v="1899-12-30T12:15:00"/>
    <s v="AM"/>
    <d v="1899-12-30T04:00:00"/>
    <m/>
    <m/>
    <x v="1"/>
    <x v="1"/>
    <m/>
    <x v="0"/>
    <m/>
  </r>
  <r>
    <x v="6"/>
    <s v="2017-45"/>
    <x v="65"/>
    <x v="2"/>
    <d v="1899-12-30T08:15:00"/>
    <d v="1899-12-30T12:15:00"/>
    <s v="AM"/>
    <d v="1899-12-30T04:00:00"/>
    <m/>
    <m/>
    <x v="1"/>
    <x v="1"/>
    <m/>
    <x v="0"/>
    <m/>
  </r>
  <r>
    <x v="0"/>
    <s v="2017-45"/>
    <x v="65"/>
    <x v="2"/>
    <d v="1899-12-30T08:15:00"/>
    <d v="1899-12-30T12:15:00"/>
    <s v="AM"/>
    <d v="1899-12-30T04:00:00"/>
    <m/>
    <m/>
    <x v="1"/>
    <x v="1"/>
    <m/>
    <x v="0"/>
    <m/>
  </r>
  <r>
    <x v="3"/>
    <s v="2017-45"/>
    <x v="65"/>
    <x v="2"/>
    <d v="1899-12-30T08:15:00"/>
    <d v="1899-12-30T12:15:00"/>
    <s v="AM"/>
    <d v="1899-12-30T04:00:00"/>
    <m/>
    <m/>
    <x v="1"/>
    <x v="1"/>
    <m/>
    <x v="0"/>
    <m/>
  </r>
  <r>
    <x v="1"/>
    <s v="2017-45"/>
    <x v="65"/>
    <x v="2"/>
    <d v="1899-12-30T13:45:00"/>
    <d v="1899-12-30T17:45:00"/>
    <s v="PM"/>
    <d v="1899-12-30T04:00:00"/>
    <m/>
    <m/>
    <x v="1"/>
    <x v="1"/>
    <m/>
    <x v="0"/>
    <m/>
  </r>
  <r>
    <x v="2"/>
    <s v="2017-45"/>
    <x v="65"/>
    <x v="2"/>
    <d v="1899-12-30T13:45:00"/>
    <d v="1899-12-30T17:45:00"/>
    <s v="PM"/>
    <d v="1899-12-30T04:00:00"/>
    <m/>
    <m/>
    <x v="1"/>
    <x v="1"/>
    <m/>
    <x v="0"/>
    <m/>
  </r>
  <r>
    <x v="4"/>
    <s v="2017-45"/>
    <x v="65"/>
    <x v="2"/>
    <d v="1899-12-30T13:45:00"/>
    <d v="1899-12-30T17:45:00"/>
    <s v="PM"/>
    <d v="1899-12-30T04:00:00"/>
    <m/>
    <m/>
    <x v="1"/>
    <x v="1"/>
    <m/>
    <x v="0"/>
    <m/>
  </r>
  <r>
    <x v="5"/>
    <s v="2017-45"/>
    <x v="65"/>
    <x v="2"/>
    <d v="1899-12-30T13:45:00"/>
    <d v="1899-12-30T16:45:00"/>
    <s v="PM"/>
    <d v="1899-12-30T03:00:00"/>
    <m/>
    <m/>
    <x v="1"/>
    <x v="1"/>
    <m/>
    <x v="0"/>
    <m/>
  </r>
  <r>
    <x v="6"/>
    <s v="2017-45"/>
    <x v="65"/>
    <x v="2"/>
    <d v="1899-12-30T13:45:00"/>
    <d v="1899-12-30T16:45:00"/>
    <s v="PM"/>
    <d v="1899-12-30T03:00:00"/>
    <m/>
    <m/>
    <x v="1"/>
    <x v="1"/>
    <m/>
    <x v="0"/>
    <m/>
  </r>
  <r>
    <x v="0"/>
    <s v="2017-45"/>
    <x v="65"/>
    <x v="2"/>
    <d v="1899-12-30T13:45:00"/>
    <d v="1899-12-30T17:45:00"/>
    <s v="PM"/>
    <d v="1899-12-30T04:00:00"/>
    <m/>
    <m/>
    <x v="1"/>
    <x v="1"/>
    <m/>
    <x v="0"/>
    <m/>
  </r>
  <r>
    <x v="3"/>
    <s v="2017-45"/>
    <x v="65"/>
    <x v="2"/>
    <d v="1899-12-30T13:45:00"/>
    <d v="1899-12-30T17:45:00"/>
    <s v="PM"/>
    <d v="1899-12-30T04:00:00"/>
    <m/>
    <m/>
    <x v="1"/>
    <x v="1"/>
    <m/>
    <x v="0"/>
    <m/>
  </r>
  <r>
    <x v="1"/>
    <s v="2017-45"/>
    <x v="66"/>
    <x v="3"/>
    <d v="1899-12-30T08:15:00"/>
    <d v="1899-12-30T12:15:00"/>
    <s v="AM"/>
    <d v="1899-12-30T04:00:00"/>
    <m/>
    <m/>
    <x v="1"/>
    <x v="1"/>
    <m/>
    <x v="0"/>
    <m/>
  </r>
  <r>
    <x v="2"/>
    <s v="2017-45"/>
    <x v="66"/>
    <x v="3"/>
    <d v="1899-12-30T08:15:00"/>
    <d v="1899-12-30T12:15:00"/>
    <s v="AM"/>
    <d v="1899-12-30T04:00:00"/>
    <m/>
    <m/>
    <x v="35"/>
    <x v="6"/>
    <s v="Conf."/>
    <x v="0"/>
    <m/>
  </r>
  <r>
    <x v="5"/>
    <s v="2017-45"/>
    <x v="66"/>
    <x v="3"/>
    <d v="1899-12-30T08:15:00"/>
    <d v="1899-12-30T12:15:00"/>
    <s v="AM"/>
    <d v="1899-12-30T04:00:00"/>
    <m/>
    <m/>
    <x v="71"/>
    <x v="20"/>
    <m/>
    <x v="0"/>
    <m/>
  </r>
  <r>
    <x v="6"/>
    <s v="2017-45"/>
    <x v="66"/>
    <x v="3"/>
    <d v="1899-12-30T08:15:00"/>
    <d v="1899-12-30T12:15:00"/>
    <s v="AM"/>
    <d v="1899-12-30T04:00:00"/>
    <m/>
    <m/>
    <x v="0"/>
    <x v="0"/>
    <m/>
    <x v="0"/>
    <m/>
  </r>
  <r>
    <x v="3"/>
    <s v="2017-45"/>
    <x v="66"/>
    <x v="3"/>
    <d v="1899-12-30T08:15:00"/>
    <d v="1899-12-30T12:15:00"/>
    <s v="AM"/>
    <d v="1899-12-30T04:00:00"/>
    <m/>
    <s v="ALT"/>
    <x v="8"/>
    <x v="0"/>
    <m/>
    <x v="0"/>
    <m/>
  </r>
  <r>
    <x v="4"/>
    <s v="2017-45"/>
    <x v="66"/>
    <x v="3"/>
    <d v="1899-12-30T08:15:00"/>
    <d v="1899-12-30T12:15:00"/>
    <s v="AM"/>
    <d v="1899-12-30T04:00:00"/>
    <m/>
    <s v="INI"/>
    <x v="1"/>
    <x v="1"/>
    <m/>
    <x v="0"/>
    <m/>
  </r>
  <r>
    <x v="4"/>
    <s v="2017-45"/>
    <x v="66"/>
    <x v="3"/>
    <d v="1899-12-30T08:15:00"/>
    <d v="1899-12-30T12:15:00"/>
    <s v="AM"/>
    <d v="1899-12-30T04:00:00"/>
    <m/>
    <s v="ALT"/>
    <x v="8"/>
    <x v="0"/>
    <m/>
    <x v="0"/>
    <m/>
  </r>
  <r>
    <x v="0"/>
    <s v="2017-45"/>
    <x v="66"/>
    <x v="3"/>
    <d v="1899-12-30T08:15:00"/>
    <d v="1899-12-30T12:15:00"/>
    <s v="AM"/>
    <d v="1899-12-30T04:00:00"/>
    <m/>
    <m/>
    <x v="1"/>
    <x v="1"/>
    <m/>
    <x v="0"/>
    <m/>
  </r>
  <r>
    <x v="3"/>
    <s v="2017-45"/>
    <x v="66"/>
    <x v="3"/>
    <d v="1899-12-30T08:15:00"/>
    <d v="1899-12-30T12:15:00"/>
    <s v="AM"/>
    <d v="1899-12-30T04:00:00"/>
    <m/>
    <s v="INI"/>
    <x v="1"/>
    <x v="1"/>
    <m/>
    <x v="0"/>
    <m/>
  </r>
  <r>
    <x v="1"/>
    <s v="2017-45"/>
    <x v="66"/>
    <x v="3"/>
    <d v="1899-12-30T13:45:00"/>
    <d v="1899-12-30T17:45:00"/>
    <s v="PM"/>
    <d v="1899-12-30T04:00:00"/>
    <m/>
    <m/>
    <x v="1"/>
    <x v="1"/>
    <m/>
    <x v="0"/>
    <m/>
  </r>
  <r>
    <x v="2"/>
    <s v="2017-45"/>
    <x v="66"/>
    <x v="3"/>
    <d v="1899-12-30T13:45:00"/>
    <d v="1899-12-30T17:45:00"/>
    <s v="PM"/>
    <d v="1899-12-30T04:00:00"/>
    <m/>
    <s v="M-RESEAUX"/>
    <x v="72"/>
    <x v="29"/>
    <s v="TP2"/>
    <x v="0"/>
    <m/>
  </r>
  <r>
    <x v="3"/>
    <s v="2017-45"/>
    <x v="66"/>
    <x v="3"/>
    <d v="1899-12-30T13:45:00"/>
    <d v="1899-12-30T17:45:00"/>
    <s v="PM"/>
    <d v="1899-12-30T04:00:00"/>
    <m/>
    <s v="ALT"/>
    <x v="8"/>
    <x v="0"/>
    <m/>
    <x v="0"/>
    <m/>
  </r>
  <r>
    <x v="5"/>
    <s v="2017-45"/>
    <x v="66"/>
    <x v="3"/>
    <d v="1899-12-30T13:45:00"/>
    <d v="1899-12-30T16:45:00"/>
    <s v="PM"/>
    <d v="1899-12-30T03:00:00"/>
    <m/>
    <m/>
    <x v="70"/>
    <x v="20"/>
    <m/>
    <x v="0"/>
    <m/>
  </r>
  <r>
    <x v="6"/>
    <s v="2017-45"/>
    <x v="66"/>
    <x v="3"/>
    <d v="1899-12-30T13:45:00"/>
    <d v="1899-12-30T16:45:00"/>
    <s v="PM"/>
    <d v="1899-12-30T03:00:00"/>
    <m/>
    <m/>
    <x v="0"/>
    <x v="0"/>
    <m/>
    <x v="0"/>
    <m/>
  </r>
  <r>
    <x v="4"/>
    <s v="2017-45"/>
    <x v="66"/>
    <x v="3"/>
    <d v="1899-12-30T13:45:00"/>
    <d v="1899-12-30T17:45:00"/>
    <s v="PM"/>
    <d v="1899-12-30T04:00:00"/>
    <m/>
    <s v="INI"/>
    <x v="1"/>
    <x v="1"/>
    <m/>
    <x v="0"/>
    <m/>
  </r>
  <r>
    <x v="4"/>
    <s v="2017-45"/>
    <x v="66"/>
    <x v="3"/>
    <d v="1899-12-30T13:45:00"/>
    <d v="1899-12-30T17:45:00"/>
    <s v="PM"/>
    <d v="1899-12-30T04:00:00"/>
    <m/>
    <s v="ALT"/>
    <x v="8"/>
    <x v="0"/>
    <m/>
    <x v="0"/>
    <m/>
  </r>
  <r>
    <x v="0"/>
    <s v="2017-45"/>
    <x v="66"/>
    <x v="3"/>
    <d v="1899-12-30T13:45:00"/>
    <d v="1899-12-30T17:45:00"/>
    <s v="PM"/>
    <d v="1899-12-30T04:00:00"/>
    <m/>
    <m/>
    <x v="1"/>
    <x v="1"/>
    <m/>
    <x v="0"/>
    <m/>
  </r>
  <r>
    <x v="3"/>
    <s v="2017-45"/>
    <x v="66"/>
    <x v="3"/>
    <d v="1899-12-30T13:45:00"/>
    <d v="1899-12-30T17:45:00"/>
    <s v="PM"/>
    <d v="1899-12-30T04:00:00"/>
    <m/>
    <s v="INI"/>
    <x v="1"/>
    <x v="1"/>
    <m/>
    <x v="0"/>
    <m/>
  </r>
  <r>
    <x v="2"/>
    <s v="2017-45"/>
    <x v="67"/>
    <x v="4"/>
    <d v="1899-12-30T08:15:00"/>
    <d v="1899-12-30T12:15:00"/>
    <s v="AM"/>
    <d v="1899-12-30T04:00:00"/>
    <m/>
    <m/>
    <x v="36"/>
    <x v="3"/>
    <s v="Conf."/>
    <x v="0"/>
    <m/>
  </r>
  <r>
    <x v="3"/>
    <s v="2017-45"/>
    <x v="67"/>
    <x v="4"/>
    <d v="1899-12-30T08:15:00"/>
    <d v="1899-12-30T12:15:00"/>
    <s v="AM"/>
    <d v="1899-12-30T04:00:00"/>
    <m/>
    <s v="ALT"/>
    <x v="8"/>
    <x v="0"/>
    <m/>
    <x v="0"/>
    <m/>
  </r>
  <r>
    <x v="3"/>
    <s v="2017-45"/>
    <x v="67"/>
    <x v="4"/>
    <d v="1899-12-30T08:15:00"/>
    <d v="1899-12-30T12:15:00"/>
    <s v="AM"/>
    <d v="1899-12-30T04:00:00"/>
    <m/>
    <s v="INI"/>
    <x v="1"/>
    <x v="1"/>
    <m/>
    <x v="0"/>
    <m/>
  </r>
  <r>
    <x v="5"/>
    <s v="2017-45"/>
    <x v="67"/>
    <x v="4"/>
    <d v="1899-12-30T08:15:00"/>
    <d v="1899-12-30T12:15:00"/>
    <s v="AM"/>
    <d v="1899-12-30T04:00:00"/>
    <m/>
    <m/>
    <x v="44"/>
    <x v="2"/>
    <m/>
    <x v="0"/>
    <m/>
  </r>
  <r>
    <x v="6"/>
    <s v="2017-45"/>
    <x v="67"/>
    <x v="4"/>
    <d v="1899-12-30T08:15:00"/>
    <d v="1899-12-30T12:15:00"/>
    <s v="AM"/>
    <d v="1899-12-30T04:00:00"/>
    <m/>
    <m/>
    <x v="0"/>
    <x v="0"/>
    <m/>
    <x v="0"/>
    <m/>
  </r>
  <r>
    <x v="4"/>
    <s v="2017-45"/>
    <x v="67"/>
    <x v="4"/>
    <d v="1899-12-30T08:15:00"/>
    <d v="1899-12-30T12:15:00"/>
    <s v="AM"/>
    <d v="1899-12-30T04:00:00"/>
    <m/>
    <s v="INI"/>
    <x v="1"/>
    <x v="1"/>
    <m/>
    <x v="0"/>
    <m/>
  </r>
  <r>
    <x v="4"/>
    <s v="2017-45"/>
    <x v="67"/>
    <x v="4"/>
    <d v="1899-12-30T08:15:00"/>
    <d v="1899-12-30T12:15:00"/>
    <s v="AM"/>
    <d v="1899-12-30T04:00:00"/>
    <m/>
    <s v="ALT"/>
    <x v="8"/>
    <x v="0"/>
    <m/>
    <x v="0"/>
    <m/>
  </r>
  <r>
    <x v="0"/>
    <s v="2017-45"/>
    <x v="67"/>
    <x v="4"/>
    <d v="1899-12-30T08:15:00"/>
    <d v="1899-12-30T12:15:00"/>
    <s v="AM"/>
    <d v="1899-12-30T04:00:00"/>
    <m/>
    <m/>
    <x v="1"/>
    <x v="1"/>
    <m/>
    <x v="0"/>
    <m/>
  </r>
  <r>
    <x v="1"/>
    <s v="2017-45"/>
    <x v="67"/>
    <x v="4"/>
    <d v="1899-12-30T08:15:00"/>
    <d v="1899-12-30T12:15:00"/>
    <s v="AM"/>
    <d v="1899-12-30T04:00:00"/>
    <m/>
    <m/>
    <x v="48"/>
    <x v="11"/>
    <s v="Rouge"/>
    <x v="0"/>
    <m/>
  </r>
  <r>
    <x v="2"/>
    <s v="2017-45"/>
    <x v="67"/>
    <x v="4"/>
    <d v="1899-12-30T13:45:00"/>
    <d v="1899-12-30T17:45:00"/>
    <s v="PM"/>
    <d v="1899-12-30T04:00:00"/>
    <m/>
    <m/>
    <x v="33"/>
    <x v="21"/>
    <s v="Conf."/>
    <x v="0"/>
    <m/>
  </r>
  <r>
    <x v="3"/>
    <s v="2017-45"/>
    <x v="67"/>
    <x v="4"/>
    <d v="1899-12-30T13:45:00"/>
    <d v="1899-12-30T17:45:00"/>
    <s v="PM"/>
    <d v="1899-12-30T04:00:00"/>
    <m/>
    <s v="ALT"/>
    <x v="8"/>
    <x v="0"/>
    <m/>
    <x v="0"/>
    <m/>
  </r>
  <r>
    <x v="3"/>
    <s v="2017-45"/>
    <x v="67"/>
    <x v="4"/>
    <d v="1899-12-30T13:45:00"/>
    <d v="1899-12-30T17:45:00"/>
    <s v="PM"/>
    <d v="1899-12-30T04:00:00"/>
    <m/>
    <s v="INI"/>
    <x v="1"/>
    <x v="1"/>
    <m/>
    <x v="0"/>
    <m/>
  </r>
  <r>
    <x v="5"/>
    <s v="2017-45"/>
    <x v="67"/>
    <x v="4"/>
    <d v="1899-12-30T13:45:00"/>
    <d v="1899-12-30T14:45:00"/>
    <s v="PM"/>
    <d v="1899-12-30T01:00:00"/>
    <m/>
    <m/>
    <x v="64"/>
    <x v="23"/>
    <m/>
    <x v="0"/>
    <m/>
  </r>
  <r>
    <x v="6"/>
    <s v="2017-45"/>
    <x v="67"/>
    <x v="4"/>
    <d v="1899-12-30T13:45:00"/>
    <d v="1899-12-30T16:45:00"/>
    <s v="PM"/>
    <d v="1899-12-30T03:00:00"/>
    <m/>
    <m/>
    <x v="0"/>
    <x v="0"/>
    <m/>
    <x v="0"/>
    <m/>
  </r>
  <r>
    <x v="4"/>
    <s v="2017-45"/>
    <x v="67"/>
    <x v="4"/>
    <d v="1899-12-30T13:45:00"/>
    <d v="1899-12-30T17:45:00"/>
    <s v="PM"/>
    <d v="1899-12-30T04:00:00"/>
    <m/>
    <s v="INI"/>
    <x v="1"/>
    <x v="1"/>
    <m/>
    <x v="0"/>
    <m/>
  </r>
  <r>
    <x v="4"/>
    <s v="2017-45"/>
    <x v="67"/>
    <x v="4"/>
    <d v="1899-12-30T13:45:00"/>
    <d v="1899-12-30T17:45:00"/>
    <s v="PM"/>
    <d v="1899-12-30T04:00:00"/>
    <m/>
    <s v="ALT"/>
    <x v="8"/>
    <x v="0"/>
    <m/>
    <x v="0"/>
    <m/>
  </r>
  <r>
    <x v="1"/>
    <s v="2017-45"/>
    <x v="67"/>
    <x v="4"/>
    <d v="1899-12-30T13:45:00"/>
    <d v="1899-12-30T17:45:00"/>
    <s v="PM"/>
    <d v="1899-12-30T04:00:00"/>
    <m/>
    <m/>
    <x v="1"/>
    <x v="1"/>
    <m/>
    <x v="0"/>
    <m/>
  </r>
  <r>
    <x v="0"/>
    <s v="2017-45"/>
    <x v="67"/>
    <x v="4"/>
    <d v="1899-12-30T13:45:00"/>
    <d v="1899-12-30T17:45:00"/>
    <s v="PM"/>
    <d v="1899-12-30T04:00:00"/>
    <m/>
    <m/>
    <x v="25"/>
    <x v="11"/>
    <s v="Verte"/>
    <x v="0"/>
    <m/>
  </r>
  <r>
    <x v="5"/>
    <s v="2017-45"/>
    <x v="67"/>
    <x v="4"/>
    <d v="1899-12-30T14:45:00"/>
    <d v="1899-12-30T17:45:00"/>
    <s v="PM"/>
    <d v="1899-12-30T03:00:00"/>
    <m/>
    <m/>
    <x v="73"/>
    <x v="23"/>
    <m/>
    <x v="0"/>
    <m/>
  </r>
  <r>
    <x v="2"/>
    <s v="2017-45"/>
    <x v="68"/>
    <x v="5"/>
    <d v="1899-12-30T08:15:00"/>
    <d v="1899-12-30T12:15:00"/>
    <s v="AM"/>
    <d v="1899-12-30T04:00:00"/>
    <m/>
    <m/>
    <x v="62"/>
    <x v="29"/>
    <s v="Conf."/>
    <x v="0"/>
    <m/>
  </r>
  <r>
    <x v="3"/>
    <s v="2017-45"/>
    <x v="68"/>
    <x v="5"/>
    <d v="1899-12-30T08:15:00"/>
    <d v="1899-12-30T12:15:00"/>
    <s v="AM"/>
    <d v="1899-12-30T04:00:00"/>
    <m/>
    <s v="ALT"/>
    <x v="8"/>
    <x v="0"/>
    <m/>
    <x v="0"/>
    <m/>
  </r>
  <r>
    <x v="3"/>
    <s v="2017-45"/>
    <x v="68"/>
    <x v="5"/>
    <d v="1899-12-30T08:15:00"/>
    <d v="1899-12-30T12:15:00"/>
    <s v="AM"/>
    <d v="1899-12-30T04:00:00"/>
    <m/>
    <s v="INI"/>
    <x v="1"/>
    <x v="1"/>
    <m/>
    <x v="0"/>
    <m/>
  </r>
  <r>
    <x v="1"/>
    <s v="2017-45"/>
    <x v="68"/>
    <x v="5"/>
    <d v="1899-12-30T08:15:00"/>
    <d v="1899-12-30T12:15:00"/>
    <s v="AM"/>
    <d v="1899-12-30T04:00:00"/>
    <m/>
    <m/>
    <x v="1"/>
    <x v="1"/>
    <m/>
    <x v="0"/>
    <m/>
  </r>
  <r>
    <x v="0"/>
    <s v="2017-45"/>
    <x v="68"/>
    <x v="5"/>
    <d v="1899-12-30T08:15:00"/>
    <d v="1899-12-30T12:15:00"/>
    <s v="AM"/>
    <d v="1899-12-30T04:00:00"/>
    <m/>
    <m/>
    <x v="49"/>
    <x v="8"/>
    <s v="Grise"/>
    <x v="0"/>
    <m/>
  </r>
  <r>
    <x v="6"/>
    <s v="2017-45"/>
    <x v="68"/>
    <x v="5"/>
    <d v="1899-12-30T08:15:00"/>
    <d v="1899-12-30T12:15:00"/>
    <s v="AM"/>
    <d v="1899-12-30T04:00:00"/>
    <m/>
    <m/>
    <x v="0"/>
    <x v="0"/>
    <m/>
    <x v="0"/>
    <m/>
  </r>
  <r>
    <x v="4"/>
    <s v="2017-45"/>
    <x v="68"/>
    <x v="5"/>
    <d v="1899-12-30T08:15:00"/>
    <d v="1899-12-30T12:15:00"/>
    <s v="AM"/>
    <d v="1899-12-30T04:00:00"/>
    <m/>
    <s v="INI"/>
    <x v="1"/>
    <x v="1"/>
    <m/>
    <x v="0"/>
    <m/>
  </r>
  <r>
    <x v="4"/>
    <s v="2017-45"/>
    <x v="68"/>
    <x v="5"/>
    <d v="1899-12-30T08:15:00"/>
    <d v="1899-12-30T12:15:00"/>
    <s v="AM"/>
    <d v="1899-12-30T04:00:00"/>
    <m/>
    <s v="ALT"/>
    <x v="8"/>
    <x v="0"/>
    <m/>
    <x v="0"/>
    <m/>
  </r>
  <r>
    <x v="5"/>
    <s v="2017-45"/>
    <x v="68"/>
    <x v="5"/>
    <d v="1899-12-30T08:15:00"/>
    <d v="1899-12-30T12:15:00"/>
    <s v="AM"/>
    <d v="1899-12-30T04:00:00"/>
    <m/>
    <m/>
    <x v="38"/>
    <x v="24"/>
    <m/>
    <x v="0"/>
    <m/>
  </r>
  <r>
    <x v="1"/>
    <s v="2017-45"/>
    <x v="68"/>
    <x v="5"/>
    <d v="1899-12-30T13:45:00"/>
    <d v="1899-12-30T17:45:00"/>
    <s v="PM"/>
    <d v="1899-12-30T04:00:00"/>
    <m/>
    <m/>
    <x v="1"/>
    <x v="1"/>
    <m/>
    <x v="0"/>
    <m/>
  </r>
  <r>
    <x v="2"/>
    <s v="2017-45"/>
    <x v="68"/>
    <x v="5"/>
    <d v="1899-12-30T13:45:00"/>
    <d v="1899-12-30T17:45:00"/>
    <s v="PM"/>
    <d v="1899-12-30T04:00:00"/>
    <m/>
    <m/>
    <x v="36"/>
    <x v="3"/>
    <s v="Conf."/>
    <x v="0"/>
    <m/>
  </r>
  <r>
    <x v="3"/>
    <s v="2017-45"/>
    <x v="68"/>
    <x v="5"/>
    <d v="1899-12-30T13:45:00"/>
    <d v="1899-12-30T17:45:00"/>
    <s v="PM"/>
    <d v="1899-12-30T04:00:00"/>
    <m/>
    <s v="ALT"/>
    <x v="8"/>
    <x v="0"/>
    <m/>
    <x v="0"/>
    <m/>
  </r>
  <r>
    <x v="3"/>
    <s v="2017-45"/>
    <x v="68"/>
    <x v="5"/>
    <d v="1899-12-30T13:45:00"/>
    <d v="1899-12-30T17:45:00"/>
    <s v="PM"/>
    <d v="1899-12-30T04:00:00"/>
    <m/>
    <s v="INI"/>
    <x v="1"/>
    <x v="1"/>
    <m/>
    <x v="0"/>
    <m/>
  </r>
  <r>
    <x v="0"/>
    <s v="2017-45"/>
    <x v="68"/>
    <x v="5"/>
    <d v="1899-12-30T13:45:00"/>
    <d v="1899-12-30T17:45:00"/>
    <s v="PM"/>
    <d v="1899-12-30T04:00:00"/>
    <m/>
    <m/>
    <x v="49"/>
    <x v="8"/>
    <s v="Grise"/>
    <x v="0"/>
    <m/>
  </r>
  <r>
    <x v="6"/>
    <s v="2017-45"/>
    <x v="68"/>
    <x v="5"/>
    <d v="1899-12-30T13:45:00"/>
    <d v="1899-12-30T16:45:00"/>
    <s v="PM"/>
    <d v="1899-12-30T03:00:00"/>
    <m/>
    <m/>
    <x v="0"/>
    <x v="0"/>
    <m/>
    <x v="0"/>
    <m/>
  </r>
  <r>
    <x v="4"/>
    <s v="2017-45"/>
    <x v="68"/>
    <x v="5"/>
    <d v="1899-12-30T13:45:00"/>
    <d v="1899-12-30T17:45:00"/>
    <s v="PM"/>
    <d v="1899-12-30T04:00:00"/>
    <m/>
    <s v="INI"/>
    <x v="1"/>
    <x v="1"/>
    <m/>
    <x v="0"/>
    <m/>
  </r>
  <r>
    <x v="4"/>
    <s v="2017-45"/>
    <x v="68"/>
    <x v="5"/>
    <d v="1899-12-30T13:45:00"/>
    <d v="1899-12-30T17:45:00"/>
    <s v="PM"/>
    <d v="1899-12-30T04:00:00"/>
    <m/>
    <s v="ALT"/>
    <x v="8"/>
    <x v="0"/>
    <m/>
    <x v="0"/>
    <m/>
  </r>
  <r>
    <x v="5"/>
    <s v="2017-45"/>
    <x v="68"/>
    <x v="5"/>
    <d v="1899-12-30T13:45:00"/>
    <d v="1899-12-30T16:45:00"/>
    <s v="PM"/>
    <d v="1899-12-30T03:00:00"/>
    <m/>
    <m/>
    <x v="38"/>
    <x v="24"/>
    <m/>
    <x v="0"/>
    <m/>
  </r>
  <r>
    <x v="1"/>
    <s v="2017-45"/>
    <x v="69"/>
    <x v="6"/>
    <d v="1899-12-30T08:15:00"/>
    <d v="1899-12-30T10:15:00"/>
    <s v="AM"/>
    <d v="1899-12-30T02:00:00"/>
    <m/>
    <m/>
    <x v="1"/>
    <x v="1"/>
    <m/>
    <x v="0"/>
    <m/>
  </r>
  <r>
    <x v="2"/>
    <s v="2017-45"/>
    <x v="69"/>
    <x v="6"/>
    <d v="1899-12-30T08:15:00"/>
    <d v="1899-12-30T12:15:00"/>
    <s v="AM"/>
    <d v="1899-12-30T04:00:00"/>
    <m/>
    <m/>
    <x v="41"/>
    <x v="25"/>
    <s v="Conf."/>
    <x v="0"/>
    <m/>
  </r>
  <r>
    <x v="3"/>
    <s v="2017-45"/>
    <x v="69"/>
    <x v="6"/>
    <d v="1899-12-30T08:15:00"/>
    <d v="1899-12-30T12:15:00"/>
    <s v="AM"/>
    <d v="1899-12-30T04:00:00"/>
    <m/>
    <s v="ALT"/>
    <x v="8"/>
    <x v="0"/>
    <m/>
    <x v="0"/>
    <m/>
  </r>
  <r>
    <x v="3"/>
    <s v="2017-45"/>
    <x v="69"/>
    <x v="6"/>
    <d v="1899-12-30T08:15:00"/>
    <d v="1899-12-30T12:15:00"/>
    <s v="AM"/>
    <d v="1899-12-30T04:00:00"/>
    <m/>
    <s v="INI"/>
    <x v="1"/>
    <x v="1"/>
    <m/>
    <x v="0"/>
    <m/>
  </r>
  <r>
    <x v="0"/>
    <s v="2017-45"/>
    <x v="69"/>
    <x v="6"/>
    <d v="1899-12-30T08:15:00"/>
    <d v="1899-12-30T10:15:00"/>
    <s v="AM"/>
    <d v="1899-12-30T02:00:00"/>
    <m/>
    <m/>
    <x v="1"/>
    <x v="1"/>
    <m/>
    <x v="0"/>
    <m/>
  </r>
  <r>
    <x v="6"/>
    <s v="2017-45"/>
    <x v="69"/>
    <x v="6"/>
    <d v="1899-12-30T08:15:00"/>
    <d v="1899-12-30T12:15:00"/>
    <s v="AM"/>
    <d v="1899-12-30T04:00:00"/>
    <m/>
    <m/>
    <x v="0"/>
    <x v="0"/>
    <m/>
    <x v="0"/>
    <m/>
  </r>
  <r>
    <x v="4"/>
    <s v="2017-45"/>
    <x v="69"/>
    <x v="6"/>
    <d v="1899-12-30T08:15:00"/>
    <d v="1899-12-30T12:15:00"/>
    <s v="AM"/>
    <d v="1899-12-30T04:00:00"/>
    <m/>
    <s v="INI"/>
    <x v="1"/>
    <x v="1"/>
    <m/>
    <x v="0"/>
    <m/>
  </r>
  <r>
    <x v="4"/>
    <s v="2017-45"/>
    <x v="69"/>
    <x v="6"/>
    <d v="1899-12-30T08:15:00"/>
    <d v="1899-12-30T12:15:00"/>
    <s v="AM"/>
    <d v="1899-12-30T04:00:00"/>
    <m/>
    <s v="ALT"/>
    <x v="8"/>
    <x v="0"/>
    <m/>
    <x v="0"/>
    <m/>
  </r>
  <r>
    <x v="5"/>
    <s v="2017-45"/>
    <x v="69"/>
    <x v="6"/>
    <d v="1899-12-30T08:15:00"/>
    <d v="1899-12-30T12:15:00"/>
    <s v="AM"/>
    <d v="1899-12-30T04:00:00"/>
    <m/>
    <m/>
    <x v="1"/>
    <x v="1"/>
    <m/>
    <x v="0"/>
    <m/>
  </r>
  <r>
    <x v="1"/>
    <s v="2017-45"/>
    <x v="69"/>
    <x v="6"/>
    <d v="1899-12-30T10:15:00"/>
    <d v="1899-12-30T12:15:00"/>
    <s v="AM"/>
    <d v="1899-12-30T02:00:00"/>
    <m/>
    <m/>
    <x v="12"/>
    <x v="9"/>
    <s v="Rouge"/>
    <x v="0"/>
    <m/>
  </r>
  <r>
    <x v="0"/>
    <s v="2017-45"/>
    <x v="69"/>
    <x v="6"/>
    <d v="1899-12-30T10:15:00"/>
    <d v="1899-12-30T12:15:00"/>
    <s v="AM"/>
    <d v="1899-12-30T02:00:00"/>
    <m/>
    <m/>
    <x v="1"/>
    <x v="1"/>
    <m/>
    <x v="0"/>
    <m/>
  </r>
  <r>
    <x v="1"/>
    <s v="2017-45"/>
    <x v="69"/>
    <x v="6"/>
    <d v="1899-12-30T13:45:00"/>
    <d v="1899-12-30T17:45:00"/>
    <s v="PM"/>
    <d v="1899-12-30T04:00:00"/>
    <m/>
    <m/>
    <x v="20"/>
    <x v="13"/>
    <s v="Grise"/>
    <x v="0"/>
    <s v="mutualisé B1/B2"/>
  </r>
  <r>
    <x v="2"/>
    <s v="2017-45"/>
    <x v="69"/>
    <x v="6"/>
    <d v="1899-12-30T13:45:00"/>
    <d v="1899-12-30T17:45:00"/>
    <s v="PM"/>
    <d v="1899-12-30T04:00:00"/>
    <m/>
    <m/>
    <x v="1"/>
    <x v="1"/>
    <m/>
    <x v="0"/>
    <m/>
  </r>
  <r>
    <x v="3"/>
    <s v="2017-45"/>
    <x v="69"/>
    <x v="6"/>
    <d v="1899-12-30T13:45:00"/>
    <d v="1899-12-30T17:45:00"/>
    <s v="PM"/>
    <d v="1899-12-30T04:00:00"/>
    <m/>
    <s v="ALT"/>
    <x v="8"/>
    <x v="0"/>
    <m/>
    <x v="0"/>
    <m/>
  </r>
  <r>
    <x v="3"/>
    <s v="2017-45"/>
    <x v="69"/>
    <x v="6"/>
    <d v="1899-12-30T13:45:00"/>
    <d v="1899-12-30T17:45:00"/>
    <s v="PM"/>
    <d v="1899-12-30T04:00:00"/>
    <m/>
    <s v="INI"/>
    <x v="1"/>
    <x v="1"/>
    <m/>
    <x v="0"/>
    <m/>
  </r>
  <r>
    <x v="0"/>
    <s v="2017-45"/>
    <x v="69"/>
    <x v="6"/>
    <d v="1899-12-30T13:45:00"/>
    <d v="1899-12-30T17:45:00"/>
    <s v="PM"/>
    <d v="1899-12-30T04:00:00"/>
    <m/>
    <m/>
    <x v="30"/>
    <x v="13"/>
    <s v="Verte"/>
    <x v="0"/>
    <s v="mutualisé B1/B2"/>
  </r>
  <r>
    <x v="6"/>
    <s v="2017-45"/>
    <x v="69"/>
    <x v="6"/>
    <d v="1899-12-30T13:45:00"/>
    <d v="1899-12-30T16:45:00"/>
    <s v="PM"/>
    <d v="1899-12-30T03:00:00"/>
    <m/>
    <m/>
    <x v="0"/>
    <x v="0"/>
    <m/>
    <x v="0"/>
    <m/>
  </r>
  <r>
    <x v="4"/>
    <s v="2017-45"/>
    <x v="69"/>
    <x v="6"/>
    <d v="1899-12-30T13:45:00"/>
    <d v="1899-12-30T17:45:00"/>
    <s v="PM"/>
    <d v="1899-12-30T04:00:00"/>
    <m/>
    <s v="INI"/>
    <x v="1"/>
    <x v="1"/>
    <m/>
    <x v="0"/>
    <m/>
  </r>
  <r>
    <x v="4"/>
    <s v="2017-45"/>
    <x v="69"/>
    <x v="6"/>
    <d v="1899-12-30T13:45:00"/>
    <d v="1899-12-30T17:45:00"/>
    <s v="PM"/>
    <d v="1899-12-30T04:00:00"/>
    <m/>
    <s v="ALT"/>
    <x v="8"/>
    <x v="0"/>
    <m/>
    <x v="0"/>
    <m/>
  </r>
  <r>
    <x v="5"/>
    <s v="2017-45"/>
    <x v="69"/>
    <x v="6"/>
    <d v="1899-12-30T13:45:00"/>
    <d v="1899-12-30T16:45:00"/>
    <s v="PM"/>
    <d v="1899-12-30T03:00:00"/>
    <m/>
    <m/>
    <x v="1"/>
    <x v="1"/>
    <m/>
    <x v="0"/>
    <m/>
  </r>
  <r>
    <x v="2"/>
    <s v="2017-45"/>
    <x v="70"/>
    <x v="0"/>
    <d v="1899-12-30T08:15:00"/>
    <d v="1899-12-30T12:15:00"/>
    <s v="AM"/>
    <d v="1899-12-30T04:00:00"/>
    <m/>
    <m/>
    <x v="74"/>
    <x v="31"/>
    <s v="Conf."/>
    <x v="0"/>
    <m/>
  </r>
  <r>
    <x v="3"/>
    <s v="2017-45"/>
    <x v="70"/>
    <x v="0"/>
    <d v="1899-12-30T08:15:00"/>
    <d v="1899-12-30T12:15:00"/>
    <s v="AM"/>
    <d v="1899-12-30T04:00:00"/>
    <m/>
    <s v="ALT"/>
    <x v="8"/>
    <x v="0"/>
    <m/>
    <x v="0"/>
    <m/>
  </r>
  <r>
    <x v="3"/>
    <s v="2017-45"/>
    <x v="70"/>
    <x v="0"/>
    <d v="1899-12-30T08:15:00"/>
    <d v="1899-12-30T12:15:00"/>
    <s v="AM"/>
    <d v="1899-12-30T04:00:00"/>
    <m/>
    <s v="INI"/>
    <x v="1"/>
    <x v="1"/>
    <m/>
    <x v="0"/>
    <m/>
  </r>
  <r>
    <x v="0"/>
    <s v="2017-45"/>
    <x v="70"/>
    <x v="0"/>
    <d v="1899-12-30T08:15:00"/>
    <d v="1899-12-30T10:15:00"/>
    <s v="AM"/>
    <d v="1899-12-30T02:00:00"/>
    <m/>
    <m/>
    <x v="1"/>
    <x v="1"/>
    <m/>
    <x v="0"/>
    <m/>
  </r>
  <r>
    <x v="6"/>
    <s v="2017-45"/>
    <x v="70"/>
    <x v="0"/>
    <d v="1899-12-30T08:15:00"/>
    <d v="1899-12-30T12:15:00"/>
    <s v="AM"/>
    <d v="1899-12-30T04:00:00"/>
    <m/>
    <m/>
    <x v="0"/>
    <x v="0"/>
    <m/>
    <x v="0"/>
    <m/>
  </r>
  <r>
    <x v="4"/>
    <s v="2017-45"/>
    <x v="70"/>
    <x v="0"/>
    <d v="1899-12-30T08:15:00"/>
    <d v="1899-12-30T12:15:00"/>
    <s v="AM"/>
    <d v="1899-12-30T04:00:00"/>
    <m/>
    <s v="INI"/>
    <x v="1"/>
    <x v="1"/>
    <m/>
    <x v="0"/>
    <m/>
  </r>
  <r>
    <x v="4"/>
    <s v="2017-45"/>
    <x v="70"/>
    <x v="0"/>
    <d v="1899-12-30T08:15:00"/>
    <d v="1899-12-30T12:15:00"/>
    <s v="AM"/>
    <d v="1899-12-30T04:00:00"/>
    <m/>
    <s v="ALT"/>
    <x v="8"/>
    <x v="0"/>
    <m/>
    <x v="0"/>
    <m/>
  </r>
  <r>
    <x v="5"/>
    <s v="2017-45"/>
    <x v="70"/>
    <x v="0"/>
    <d v="1899-12-30T08:15:00"/>
    <d v="1899-12-30T12:15:00"/>
    <s v="AM"/>
    <d v="1899-12-30T04:00:00"/>
    <m/>
    <m/>
    <x v="75"/>
    <x v="32"/>
    <m/>
    <x v="0"/>
    <m/>
  </r>
  <r>
    <x v="1"/>
    <s v="2017-45"/>
    <x v="70"/>
    <x v="0"/>
    <d v="1899-12-30T08:15:00"/>
    <d v="1899-12-30T12:15:00"/>
    <s v="AM"/>
    <d v="1899-12-30T04:00:00"/>
    <m/>
    <m/>
    <x v="17"/>
    <x v="11"/>
    <s v="Rouge"/>
    <x v="0"/>
    <m/>
  </r>
  <r>
    <x v="0"/>
    <s v="2017-45"/>
    <x v="70"/>
    <x v="0"/>
    <d v="1899-12-30T10:15:00"/>
    <d v="1899-12-30T12:15:00"/>
    <s v="AM"/>
    <d v="1899-12-30T02:00:00"/>
    <m/>
    <m/>
    <x v="27"/>
    <x v="17"/>
    <s v="Verte"/>
    <x v="0"/>
    <m/>
  </r>
  <r>
    <x v="2"/>
    <s v="2017-45"/>
    <x v="70"/>
    <x v="0"/>
    <d v="1899-12-30T13:45:00"/>
    <d v="1899-12-30T17:45:00"/>
    <s v="PM"/>
    <d v="1899-12-30T04:00:00"/>
    <m/>
    <m/>
    <x v="74"/>
    <x v="31"/>
    <s v="Conf."/>
    <x v="0"/>
    <m/>
  </r>
  <r>
    <x v="3"/>
    <s v="2017-45"/>
    <x v="70"/>
    <x v="0"/>
    <d v="1899-12-30T13:45:00"/>
    <d v="1899-12-30T17:45:00"/>
    <s v="PM"/>
    <d v="1899-12-30T04:00:00"/>
    <m/>
    <s v="ALT"/>
    <x v="8"/>
    <x v="0"/>
    <m/>
    <x v="0"/>
    <m/>
  </r>
  <r>
    <x v="3"/>
    <s v="2017-45"/>
    <x v="70"/>
    <x v="0"/>
    <d v="1899-12-30T13:45:00"/>
    <d v="1899-12-30T17:45:00"/>
    <s v="PM"/>
    <d v="1899-12-30T04:00:00"/>
    <m/>
    <s v="INI"/>
    <x v="1"/>
    <x v="1"/>
    <m/>
    <x v="0"/>
    <m/>
  </r>
  <r>
    <x v="1"/>
    <s v="2017-45"/>
    <x v="70"/>
    <x v="0"/>
    <d v="1899-12-30T13:45:00"/>
    <d v="1899-12-30T17:45:00"/>
    <s v="PM"/>
    <d v="1899-12-30T04:00:00"/>
    <m/>
    <m/>
    <x v="43"/>
    <x v="26"/>
    <s v="Grise"/>
    <x v="0"/>
    <m/>
  </r>
  <r>
    <x v="6"/>
    <s v="2017-45"/>
    <x v="70"/>
    <x v="0"/>
    <d v="1899-12-30T13:45:00"/>
    <d v="1899-12-30T16:45:00"/>
    <s v="PM"/>
    <d v="1899-12-30T03:00:00"/>
    <m/>
    <m/>
    <x v="0"/>
    <x v="0"/>
    <m/>
    <x v="0"/>
    <m/>
  </r>
  <r>
    <x v="4"/>
    <s v="2017-45"/>
    <x v="70"/>
    <x v="0"/>
    <d v="1899-12-30T13:45:00"/>
    <d v="1899-12-30T17:45:00"/>
    <s v="PM"/>
    <d v="1899-12-30T04:00:00"/>
    <m/>
    <s v="INI"/>
    <x v="1"/>
    <x v="1"/>
    <m/>
    <x v="0"/>
    <m/>
  </r>
  <r>
    <x v="4"/>
    <s v="2017-45"/>
    <x v="70"/>
    <x v="0"/>
    <d v="1899-12-30T13:45:00"/>
    <d v="1899-12-30T17:45:00"/>
    <s v="PM"/>
    <d v="1899-12-30T04:00:00"/>
    <m/>
    <s v="ALT"/>
    <x v="8"/>
    <x v="0"/>
    <m/>
    <x v="0"/>
    <m/>
  </r>
  <r>
    <x v="5"/>
    <s v="2017-45"/>
    <x v="70"/>
    <x v="0"/>
    <d v="1899-12-30T13:45:00"/>
    <d v="1899-12-30T16:45:00"/>
    <s v="PM"/>
    <d v="1899-12-30T03:00:00"/>
    <m/>
    <m/>
    <x v="75"/>
    <x v="32"/>
    <m/>
    <x v="0"/>
    <m/>
  </r>
  <r>
    <x v="0"/>
    <s v="2017-45"/>
    <x v="70"/>
    <x v="0"/>
    <d v="1899-12-30T13:45:00"/>
    <d v="1899-12-30T15:45:00"/>
    <s v="PM"/>
    <d v="1899-12-30T02:00:00"/>
    <m/>
    <m/>
    <x v="76"/>
    <x v="17"/>
    <s v="Verte"/>
    <x v="0"/>
    <m/>
  </r>
  <r>
    <x v="0"/>
    <s v="2017-45"/>
    <x v="70"/>
    <x v="0"/>
    <d v="1899-12-30T15:45:00"/>
    <d v="1899-12-30T17:45:00"/>
    <s v="PM"/>
    <d v="1899-12-30T02:00:00"/>
    <m/>
    <m/>
    <x v="1"/>
    <x v="1"/>
    <s v="Verte"/>
    <x v="0"/>
    <m/>
  </r>
  <r>
    <x v="0"/>
    <s v="2017-45"/>
    <x v="71"/>
    <x v="1"/>
    <d v="1899-12-30T08:15:00"/>
    <d v="1899-12-30T12:15:00"/>
    <s v="AM"/>
    <d v="1899-12-30T04:00:00"/>
    <m/>
    <m/>
    <x v="1"/>
    <x v="1"/>
    <m/>
    <x v="0"/>
    <m/>
  </r>
  <r>
    <x v="1"/>
    <s v="2017-45"/>
    <x v="71"/>
    <x v="1"/>
    <d v="1899-12-30T08:15:00"/>
    <d v="1899-12-30T12:15:00"/>
    <s v="AM"/>
    <d v="1899-12-30T04:00:00"/>
    <m/>
    <m/>
    <x v="1"/>
    <x v="1"/>
    <m/>
    <x v="0"/>
    <m/>
  </r>
  <r>
    <x v="2"/>
    <s v="2017-45"/>
    <x v="71"/>
    <x v="1"/>
    <d v="1899-12-30T08:15:00"/>
    <d v="1899-12-30T12:15:00"/>
    <s v="AM"/>
    <d v="1899-12-30T04:00:00"/>
    <m/>
    <m/>
    <x v="1"/>
    <x v="1"/>
    <m/>
    <x v="0"/>
    <m/>
  </r>
  <r>
    <x v="3"/>
    <s v="2017-45"/>
    <x v="71"/>
    <x v="1"/>
    <d v="1899-12-30T08:15:00"/>
    <d v="1899-12-30T12:15:00"/>
    <s v="AM"/>
    <d v="1899-12-30T04:00:00"/>
    <m/>
    <m/>
    <x v="1"/>
    <x v="1"/>
    <m/>
    <x v="0"/>
    <m/>
  </r>
  <r>
    <x v="4"/>
    <s v="2017-45"/>
    <x v="71"/>
    <x v="1"/>
    <d v="1899-12-30T08:15:00"/>
    <d v="1899-12-30T12:15:00"/>
    <s v="AM"/>
    <d v="1899-12-30T04:00:00"/>
    <m/>
    <m/>
    <x v="1"/>
    <x v="1"/>
    <m/>
    <x v="0"/>
    <m/>
  </r>
  <r>
    <x v="6"/>
    <s v="2017-45"/>
    <x v="71"/>
    <x v="1"/>
    <d v="1899-12-30T08:15:00"/>
    <d v="1899-12-30T12:15:00"/>
    <s v="AM"/>
    <d v="1899-12-30T04:00:00"/>
    <m/>
    <m/>
    <x v="1"/>
    <x v="1"/>
    <m/>
    <x v="0"/>
    <m/>
  </r>
  <r>
    <x v="5"/>
    <s v="2017-45"/>
    <x v="71"/>
    <x v="1"/>
    <d v="1899-12-30T08:15:00"/>
    <d v="1899-12-30T12:15:00"/>
    <s v="AM"/>
    <d v="1899-12-30T04:00:00"/>
    <m/>
    <m/>
    <x v="1"/>
    <x v="1"/>
    <m/>
    <x v="0"/>
    <m/>
  </r>
  <r>
    <x v="0"/>
    <s v="2017-45"/>
    <x v="71"/>
    <x v="1"/>
    <d v="1899-12-30T13:45:00"/>
    <d v="1899-12-30T17:45:00"/>
    <s v="PM"/>
    <d v="1899-12-30T04:00:00"/>
    <m/>
    <m/>
    <x v="1"/>
    <x v="1"/>
    <m/>
    <x v="0"/>
    <m/>
  </r>
  <r>
    <x v="1"/>
    <s v="2017-45"/>
    <x v="71"/>
    <x v="1"/>
    <d v="1899-12-30T13:45:00"/>
    <d v="1899-12-30T17:45:00"/>
    <s v="PM"/>
    <d v="1899-12-30T04:00:00"/>
    <m/>
    <m/>
    <x v="1"/>
    <x v="1"/>
    <m/>
    <x v="0"/>
    <m/>
  </r>
  <r>
    <x v="2"/>
    <s v="2017-45"/>
    <x v="71"/>
    <x v="1"/>
    <d v="1899-12-30T13:45:00"/>
    <d v="1899-12-30T17:45:00"/>
    <s v="PM"/>
    <d v="1899-12-30T04:00:00"/>
    <m/>
    <m/>
    <x v="1"/>
    <x v="1"/>
    <m/>
    <x v="0"/>
    <m/>
  </r>
  <r>
    <x v="3"/>
    <s v="2017-45"/>
    <x v="71"/>
    <x v="1"/>
    <d v="1899-12-30T13:45:00"/>
    <d v="1899-12-30T17:45:00"/>
    <s v="PM"/>
    <d v="1899-12-30T04:00:00"/>
    <m/>
    <m/>
    <x v="1"/>
    <x v="1"/>
    <m/>
    <x v="0"/>
    <m/>
  </r>
  <r>
    <x v="4"/>
    <s v="2017-45"/>
    <x v="71"/>
    <x v="1"/>
    <d v="1899-12-30T13:45:00"/>
    <d v="1899-12-30T17:45:00"/>
    <s v="PM"/>
    <d v="1899-12-30T04:00:00"/>
    <m/>
    <m/>
    <x v="1"/>
    <x v="1"/>
    <m/>
    <x v="0"/>
    <m/>
  </r>
  <r>
    <x v="6"/>
    <s v="2017-45"/>
    <x v="71"/>
    <x v="1"/>
    <d v="1899-12-30T13:45:00"/>
    <d v="1899-12-30T16:45:00"/>
    <s v="PM"/>
    <d v="1899-12-30T03:00:00"/>
    <m/>
    <m/>
    <x v="1"/>
    <x v="1"/>
    <m/>
    <x v="0"/>
    <m/>
  </r>
  <r>
    <x v="5"/>
    <s v="2017-45"/>
    <x v="71"/>
    <x v="1"/>
    <d v="1899-12-30T13:45:00"/>
    <d v="1899-12-30T16:45:00"/>
    <s v="PM"/>
    <d v="1899-12-30T03:00:00"/>
    <m/>
    <m/>
    <x v="1"/>
    <x v="1"/>
    <m/>
    <x v="0"/>
    <m/>
  </r>
  <r>
    <x v="0"/>
    <s v="2017-46"/>
    <x v="72"/>
    <x v="2"/>
    <d v="1899-12-30T08:15:00"/>
    <d v="1899-12-30T12:15:00"/>
    <s v="AM"/>
    <d v="1899-12-30T04:00:00"/>
    <m/>
    <m/>
    <x v="1"/>
    <x v="1"/>
    <m/>
    <x v="0"/>
    <m/>
  </r>
  <r>
    <x v="1"/>
    <s v="2017-46"/>
    <x v="72"/>
    <x v="2"/>
    <d v="1899-12-30T08:15:00"/>
    <d v="1899-12-30T12:15:00"/>
    <s v="AM"/>
    <d v="1899-12-30T04:00:00"/>
    <m/>
    <m/>
    <x v="1"/>
    <x v="1"/>
    <m/>
    <x v="0"/>
    <m/>
  </r>
  <r>
    <x v="2"/>
    <s v="2017-46"/>
    <x v="72"/>
    <x v="2"/>
    <d v="1899-12-30T08:15:00"/>
    <d v="1899-12-30T12:15:00"/>
    <s v="AM"/>
    <d v="1899-12-30T04:00:00"/>
    <m/>
    <m/>
    <x v="1"/>
    <x v="1"/>
    <m/>
    <x v="0"/>
    <m/>
  </r>
  <r>
    <x v="3"/>
    <s v="2017-46"/>
    <x v="72"/>
    <x v="2"/>
    <d v="1899-12-30T08:15:00"/>
    <d v="1899-12-30T12:15:00"/>
    <s v="AM"/>
    <d v="1899-12-30T04:00:00"/>
    <m/>
    <m/>
    <x v="1"/>
    <x v="1"/>
    <m/>
    <x v="0"/>
    <m/>
  </r>
  <r>
    <x v="4"/>
    <s v="2017-46"/>
    <x v="72"/>
    <x v="2"/>
    <d v="1899-12-30T08:15:00"/>
    <d v="1899-12-30T12:15:00"/>
    <s v="AM"/>
    <d v="1899-12-30T04:00:00"/>
    <m/>
    <m/>
    <x v="1"/>
    <x v="1"/>
    <m/>
    <x v="0"/>
    <m/>
  </r>
  <r>
    <x v="6"/>
    <s v="2017-46"/>
    <x v="72"/>
    <x v="2"/>
    <d v="1899-12-30T08:15:00"/>
    <d v="1899-12-30T12:15:00"/>
    <s v="AM"/>
    <d v="1899-12-30T04:00:00"/>
    <m/>
    <m/>
    <x v="1"/>
    <x v="1"/>
    <m/>
    <x v="0"/>
    <m/>
  </r>
  <r>
    <x v="5"/>
    <s v="2017-46"/>
    <x v="72"/>
    <x v="2"/>
    <d v="1899-12-30T08:15:00"/>
    <d v="1899-12-30T12:15:00"/>
    <s v="AM"/>
    <d v="1899-12-30T04:00:00"/>
    <m/>
    <m/>
    <x v="1"/>
    <x v="1"/>
    <m/>
    <x v="0"/>
    <m/>
  </r>
  <r>
    <x v="0"/>
    <s v="2017-46"/>
    <x v="72"/>
    <x v="2"/>
    <d v="1899-12-30T13:45:00"/>
    <d v="1899-12-30T17:45:00"/>
    <s v="PM"/>
    <d v="1899-12-30T04:00:00"/>
    <m/>
    <m/>
    <x v="1"/>
    <x v="1"/>
    <m/>
    <x v="0"/>
    <m/>
  </r>
  <r>
    <x v="1"/>
    <s v="2017-46"/>
    <x v="72"/>
    <x v="2"/>
    <d v="1899-12-30T13:45:00"/>
    <d v="1899-12-30T17:45:00"/>
    <s v="PM"/>
    <d v="1899-12-30T04:00:00"/>
    <m/>
    <m/>
    <x v="1"/>
    <x v="1"/>
    <m/>
    <x v="0"/>
    <m/>
  </r>
  <r>
    <x v="2"/>
    <s v="2017-46"/>
    <x v="72"/>
    <x v="2"/>
    <d v="1899-12-30T13:45:00"/>
    <d v="1899-12-30T17:45:00"/>
    <s v="PM"/>
    <d v="1899-12-30T04:00:00"/>
    <m/>
    <m/>
    <x v="1"/>
    <x v="1"/>
    <m/>
    <x v="0"/>
    <m/>
  </r>
  <r>
    <x v="3"/>
    <s v="2017-46"/>
    <x v="72"/>
    <x v="2"/>
    <d v="1899-12-30T13:45:00"/>
    <d v="1899-12-30T17:45:00"/>
    <s v="PM"/>
    <d v="1899-12-30T04:00:00"/>
    <m/>
    <m/>
    <x v="1"/>
    <x v="1"/>
    <m/>
    <x v="0"/>
    <m/>
  </r>
  <r>
    <x v="4"/>
    <s v="2017-46"/>
    <x v="72"/>
    <x v="2"/>
    <d v="1899-12-30T13:45:00"/>
    <d v="1899-12-30T17:45:00"/>
    <s v="PM"/>
    <d v="1899-12-30T04:00:00"/>
    <m/>
    <m/>
    <x v="1"/>
    <x v="1"/>
    <m/>
    <x v="0"/>
    <m/>
  </r>
  <r>
    <x v="6"/>
    <s v="2017-46"/>
    <x v="72"/>
    <x v="2"/>
    <d v="1899-12-30T13:45:00"/>
    <d v="1899-12-30T16:45:00"/>
    <s v="PM"/>
    <d v="1899-12-30T03:00:00"/>
    <m/>
    <m/>
    <x v="1"/>
    <x v="1"/>
    <m/>
    <x v="0"/>
    <m/>
  </r>
  <r>
    <x v="5"/>
    <s v="2017-46"/>
    <x v="72"/>
    <x v="2"/>
    <d v="1899-12-30T13:45:00"/>
    <d v="1899-12-30T16:45:00"/>
    <s v="PM"/>
    <d v="1899-12-30T03:00:00"/>
    <m/>
    <m/>
    <x v="1"/>
    <x v="1"/>
    <m/>
    <x v="0"/>
    <m/>
  </r>
  <r>
    <x v="1"/>
    <s v="2017-46"/>
    <x v="73"/>
    <x v="3"/>
    <d v="1899-12-30T08:15:00"/>
    <d v="1899-12-30T10:15:00"/>
    <s v="AM"/>
    <d v="1899-12-30T02:00:00"/>
    <m/>
    <m/>
    <x v="11"/>
    <x v="8"/>
    <s v="Grise"/>
    <x v="0"/>
    <m/>
  </r>
  <r>
    <x v="2"/>
    <s v="2017-46"/>
    <x v="73"/>
    <x v="3"/>
    <d v="1899-12-30T08:15:00"/>
    <d v="1899-12-30T12:15:00"/>
    <s v="AM"/>
    <d v="1899-12-30T04:00:00"/>
    <m/>
    <s v="INI"/>
    <x v="1"/>
    <x v="1"/>
    <m/>
    <x v="0"/>
    <m/>
  </r>
  <r>
    <x v="2"/>
    <s v="2017-46"/>
    <x v="73"/>
    <x v="3"/>
    <d v="1899-12-30T08:15:00"/>
    <d v="1899-12-30T12:15:00"/>
    <s v="AM"/>
    <d v="1899-12-30T04:00:00"/>
    <m/>
    <s v="ALT"/>
    <x v="8"/>
    <x v="0"/>
    <m/>
    <x v="0"/>
    <m/>
  </r>
  <r>
    <x v="0"/>
    <s v="2017-46"/>
    <x v="73"/>
    <x v="3"/>
    <d v="1899-12-30T08:15:00"/>
    <d v="1899-12-30T10:15:00"/>
    <s v="AM"/>
    <d v="1899-12-30T02:00:00"/>
    <m/>
    <m/>
    <x v="1"/>
    <x v="1"/>
    <m/>
    <x v="0"/>
    <m/>
  </r>
  <r>
    <x v="3"/>
    <s v="2017-46"/>
    <x v="73"/>
    <x v="3"/>
    <d v="1899-12-30T08:15:00"/>
    <d v="1899-12-30T12:15:00"/>
    <s v="AM"/>
    <d v="1899-12-30T04:00:00"/>
    <m/>
    <m/>
    <x v="56"/>
    <x v="28"/>
    <s v="Conf."/>
    <x v="0"/>
    <m/>
  </r>
  <r>
    <x v="6"/>
    <s v="2017-46"/>
    <x v="73"/>
    <x v="3"/>
    <d v="1899-12-30T08:15:00"/>
    <d v="1899-12-30T12:15:00"/>
    <s v="AM"/>
    <d v="1899-12-30T04:00:00"/>
    <m/>
    <m/>
    <x v="0"/>
    <x v="0"/>
    <m/>
    <x v="0"/>
    <m/>
  </r>
  <r>
    <x v="4"/>
    <s v="2017-46"/>
    <x v="73"/>
    <x v="3"/>
    <d v="1899-12-30T08:15:00"/>
    <d v="1899-12-30T12:15:00"/>
    <s v="AM"/>
    <d v="1899-12-30T04:00:00"/>
    <m/>
    <s v="M-DEV"/>
    <x v="1"/>
    <x v="1"/>
    <m/>
    <x v="0"/>
    <m/>
  </r>
  <r>
    <x v="4"/>
    <s v="2017-46"/>
    <x v="73"/>
    <x v="3"/>
    <d v="1899-12-30T08:15:00"/>
    <d v="1899-12-30T12:15:00"/>
    <s v="AM"/>
    <d v="1899-12-30T04:00:00"/>
    <m/>
    <s v="M-RESEAUX"/>
    <x v="39"/>
    <x v="22"/>
    <s v="TP2"/>
    <x v="0"/>
    <m/>
  </r>
  <r>
    <x v="5"/>
    <s v="2017-46"/>
    <x v="73"/>
    <x v="3"/>
    <d v="1899-12-30T08:15:00"/>
    <d v="1899-12-30T12:15:00"/>
    <s v="AM"/>
    <d v="1899-12-30T04:00:00"/>
    <m/>
    <m/>
    <x v="77"/>
    <x v="20"/>
    <s v="TP1"/>
    <x v="0"/>
    <m/>
  </r>
  <r>
    <x v="1"/>
    <s v="2017-46"/>
    <x v="73"/>
    <x v="3"/>
    <d v="1899-12-30T10:15:00"/>
    <d v="1899-12-30T12:15:00"/>
    <s v="AM"/>
    <d v="1899-12-30T02:00:00"/>
    <m/>
    <m/>
    <x v="78"/>
    <x v="8"/>
    <s v="Grise"/>
    <x v="0"/>
    <m/>
  </r>
  <r>
    <x v="0"/>
    <s v="2017-46"/>
    <x v="73"/>
    <x v="3"/>
    <d v="1899-12-30T10:15:00"/>
    <d v="1899-12-30T12:15:00"/>
    <s v="AM"/>
    <d v="1899-12-30T02:00:00"/>
    <m/>
    <m/>
    <x v="24"/>
    <x v="16"/>
    <s v="Verte"/>
    <x v="0"/>
    <m/>
  </r>
  <r>
    <x v="4"/>
    <s v="2017-46"/>
    <x v="73"/>
    <x v="3"/>
    <d v="1899-12-30T13:45:00"/>
    <d v="1899-12-30T17:45:00"/>
    <s v="PM"/>
    <d v="1899-12-30T04:00:00"/>
    <m/>
    <s v="M-DEV"/>
    <x v="1"/>
    <x v="1"/>
    <m/>
    <x v="0"/>
    <m/>
  </r>
  <r>
    <x v="4"/>
    <s v="2017-46"/>
    <x v="73"/>
    <x v="3"/>
    <d v="1899-12-30T13:45:00"/>
    <d v="1899-12-30T17:45:00"/>
    <s v="PM"/>
    <d v="1899-12-30T04:00:00"/>
    <m/>
    <s v="M-RESEAUX"/>
    <x v="39"/>
    <x v="22"/>
    <s v="TP2"/>
    <x v="0"/>
    <m/>
  </r>
  <r>
    <x v="1"/>
    <s v="2017-46"/>
    <x v="73"/>
    <x v="3"/>
    <d v="1899-12-30T13:45:00"/>
    <d v="1899-12-30T17:45:00"/>
    <s v="PM"/>
    <d v="1899-12-30T04:00:00"/>
    <m/>
    <m/>
    <x v="78"/>
    <x v="8"/>
    <s v="Grise"/>
    <x v="0"/>
    <m/>
  </r>
  <r>
    <x v="2"/>
    <s v="2017-46"/>
    <x v="73"/>
    <x v="3"/>
    <d v="1899-12-30T13:45:00"/>
    <d v="1899-12-30T17:45:00"/>
    <s v="PM"/>
    <d v="1899-12-30T04:00:00"/>
    <m/>
    <s v="INI"/>
    <x v="1"/>
    <x v="1"/>
    <m/>
    <x v="0"/>
    <m/>
  </r>
  <r>
    <x v="2"/>
    <s v="2017-46"/>
    <x v="73"/>
    <x v="3"/>
    <d v="1899-12-30T13:45:00"/>
    <d v="1899-12-30T17:45:00"/>
    <s v="PM"/>
    <d v="1899-12-30T04:00:00"/>
    <m/>
    <s v="ALT"/>
    <x v="8"/>
    <x v="0"/>
    <m/>
    <x v="0"/>
    <m/>
  </r>
  <r>
    <x v="0"/>
    <s v="2017-46"/>
    <x v="73"/>
    <x v="3"/>
    <d v="1899-12-30T13:45:00"/>
    <d v="1899-12-30T17:45:00"/>
    <s v="PM"/>
    <d v="1899-12-30T04:00:00"/>
    <m/>
    <m/>
    <x v="1"/>
    <x v="1"/>
    <m/>
    <x v="0"/>
    <m/>
  </r>
  <r>
    <x v="3"/>
    <s v="2017-46"/>
    <x v="73"/>
    <x v="3"/>
    <d v="1899-12-30T13:45:00"/>
    <d v="1899-12-30T17:45:00"/>
    <s v="PM"/>
    <d v="1899-12-30T04:00:00"/>
    <m/>
    <m/>
    <x v="52"/>
    <x v="3"/>
    <s v="Conf."/>
    <x v="0"/>
    <m/>
  </r>
  <r>
    <x v="6"/>
    <s v="2017-46"/>
    <x v="73"/>
    <x v="3"/>
    <d v="1899-12-30T13:45:00"/>
    <d v="1899-12-30T16:45:00"/>
    <s v="PM"/>
    <d v="1899-12-30T03:00:00"/>
    <m/>
    <m/>
    <x v="0"/>
    <x v="0"/>
    <m/>
    <x v="0"/>
    <m/>
  </r>
  <r>
    <x v="5"/>
    <s v="2017-46"/>
    <x v="73"/>
    <x v="3"/>
    <d v="1899-12-30T13:45:00"/>
    <d v="1899-12-30T16:45:00"/>
    <s v="PM"/>
    <d v="1899-12-30T03:00:00"/>
    <m/>
    <m/>
    <x v="70"/>
    <x v="20"/>
    <s v="TP1"/>
    <x v="0"/>
    <m/>
  </r>
  <r>
    <x v="4"/>
    <s v="2017-46"/>
    <x v="74"/>
    <x v="4"/>
    <d v="1899-12-30T08:15:00"/>
    <d v="1899-12-30T12:15:00"/>
    <s v="AM"/>
    <d v="1899-12-30T04:00:00"/>
    <m/>
    <s v="M-DEV"/>
    <x v="1"/>
    <x v="1"/>
    <m/>
    <x v="0"/>
    <m/>
  </r>
  <r>
    <x v="4"/>
    <s v="2017-46"/>
    <x v="74"/>
    <x v="4"/>
    <d v="1899-12-30T08:15:00"/>
    <d v="1899-12-30T12:15:00"/>
    <s v="AM"/>
    <d v="1899-12-30T04:00:00"/>
    <m/>
    <s v="M-RESEAUX"/>
    <x v="39"/>
    <x v="22"/>
    <s v="TP2"/>
    <x v="0"/>
    <m/>
  </r>
  <r>
    <x v="2"/>
    <s v="2017-46"/>
    <x v="74"/>
    <x v="4"/>
    <d v="1899-12-30T08:15:00"/>
    <d v="1899-12-30T12:15:00"/>
    <s v="AM"/>
    <d v="1899-12-30T04:00:00"/>
    <m/>
    <s v="INI"/>
    <x v="1"/>
    <x v="1"/>
    <m/>
    <x v="0"/>
    <m/>
  </r>
  <r>
    <x v="2"/>
    <s v="2017-46"/>
    <x v="74"/>
    <x v="4"/>
    <d v="1899-12-30T08:15:00"/>
    <d v="1899-12-30T12:15:00"/>
    <s v="AM"/>
    <d v="1899-12-30T04:00:00"/>
    <m/>
    <s v="ALT"/>
    <x v="8"/>
    <x v="0"/>
    <m/>
    <x v="0"/>
    <m/>
  </r>
  <r>
    <x v="0"/>
    <s v="2017-46"/>
    <x v="74"/>
    <x v="4"/>
    <d v="1899-12-30T08:15:00"/>
    <d v="1899-12-30T12:15:00"/>
    <s v="AM"/>
    <d v="1899-12-30T04:00:00"/>
    <m/>
    <m/>
    <x v="1"/>
    <x v="1"/>
    <m/>
    <x v="0"/>
    <m/>
  </r>
  <r>
    <x v="3"/>
    <s v="2017-46"/>
    <x v="74"/>
    <x v="4"/>
    <d v="1899-12-30T08:15:00"/>
    <d v="1899-12-30T12:15:00"/>
    <s v="AM"/>
    <d v="1899-12-30T04:00:00"/>
    <m/>
    <m/>
    <x v="69"/>
    <x v="30"/>
    <s v="Conf."/>
    <x v="0"/>
    <m/>
  </r>
  <r>
    <x v="6"/>
    <s v="2017-46"/>
    <x v="74"/>
    <x v="4"/>
    <d v="1899-12-30T08:15:00"/>
    <d v="1899-12-30T12:15:00"/>
    <s v="AM"/>
    <d v="1899-12-30T04:00:00"/>
    <m/>
    <m/>
    <x v="0"/>
    <x v="0"/>
    <m/>
    <x v="0"/>
    <m/>
  </r>
  <r>
    <x v="5"/>
    <s v="2017-46"/>
    <x v="74"/>
    <x v="4"/>
    <d v="1899-12-30T08:15:00"/>
    <d v="1899-12-30T12:15:00"/>
    <s v="AM"/>
    <d v="1899-12-30T04:00:00"/>
    <m/>
    <m/>
    <x v="44"/>
    <x v="2"/>
    <s v="TP1"/>
    <x v="0"/>
    <m/>
  </r>
  <r>
    <x v="1"/>
    <s v="2017-46"/>
    <x v="74"/>
    <x v="4"/>
    <d v="1899-12-30T08:15:00"/>
    <d v="1899-12-30T12:15:00"/>
    <s v="AM"/>
    <d v="1899-12-30T04:00:00"/>
    <m/>
    <m/>
    <x v="48"/>
    <x v="11"/>
    <s v="Rouge"/>
    <x v="0"/>
    <m/>
  </r>
  <r>
    <x v="4"/>
    <s v="2017-46"/>
    <x v="74"/>
    <x v="4"/>
    <d v="1899-12-30T13:45:00"/>
    <d v="1899-12-30T17:45:00"/>
    <s v="PM"/>
    <d v="1899-12-30T04:00:00"/>
    <m/>
    <s v="M-DEV"/>
    <x v="1"/>
    <x v="1"/>
    <m/>
    <x v="0"/>
    <m/>
  </r>
  <r>
    <x v="4"/>
    <s v="2017-46"/>
    <x v="74"/>
    <x v="4"/>
    <d v="1899-12-30T13:45:00"/>
    <d v="1899-12-30T17:45:00"/>
    <s v="PM"/>
    <d v="1899-12-30T04:00:00"/>
    <m/>
    <s v="M-RESEAUX"/>
    <x v="39"/>
    <x v="22"/>
    <s v="TP2"/>
    <x v="0"/>
    <m/>
  </r>
  <r>
    <x v="2"/>
    <s v="2017-46"/>
    <x v="74"/>
    <x v="4"/>
    <d v="1899-12-30T13:45:00"/>
    <d v="1899-12-30T17:45:00"/>
    <s v="PM"/>
    <d v="1899-12-30T04:00:00"/>
    <m/>
    <s v="INI"/>
    <x v="1"/>
    <x v="1"/>
    <m/>
    <x v="0"/>
    <m/>
  </r>
  <r>
    <x v="2"/>
    <s v="2017-46"/>
    <x v="74"/>
    <x v="4"/>
    <d v="1899-12-30T13:45:00"/>
    <d v="1899-12-30T17:45:00"/>
    <s v="PM"/>
    <d v="1899-12-30T04:00:00"/>
    <m/>
    <s v="ALT"/>
    <x v="8"/>
    <x v="0"/>
    <m/>
    <x v="0"/>
    <m/>
  </r>
  <r>
    <x v="1"/>
    <s v="2017-46"/>
    <x v="74"/>
    <x v="4"/>
    <d v="1899-12-30T13:45:00"/>
    <d v="1899-12-30T17:45:00"/>
    <s v="PM"/>
    <d v="1899-12-30T04:00:00"/>
    <m/>
    <m/>
    <x v="14"/>
    <x v="10"/>
    <s v="Rouge"/>
    <x v="0"/>
    <m/>
  </r>
  <r>
    <x v="3"/>
    <s v="2017-46"/>
    <x v="74"/>
    <x v="4"/>
    <d v="1899-12-30T13:45:00"/>
    <d v="1899-12-30T15:45:00"/>
    <s v="PM"/>
    <d v="1899-12-30T02:00:00"/>
    <m/>
    <m/>
    <x v="69"/>
    <x v="30"/>
    <s v="Conf."/>
    <x v="0"/>
    <m/>
  </r>
  <r>
    <x v="5"/>
    <s v="2017-46"/>
    <x v="74"/>
    <x v="4"/>
    <d v="1899-12-30T13:45:00"/>
    <d v="1899-12-30T17:45:00"/>
    <s v="PM"/>
    <d v="1899-12-30T04:00:00"/>
    <m/>
    <m/>
    <x v="73"/>
    <x v="23"/>
    <s v="TP1"/>
    <x v="0"/>
    <m/>
  </r>
  <r>
    <x v="6"/>
    <s v="2017-46"/>
    <x v="74"/>
    <x v="4"/>
    <d v="1899-12-30T13:45:00"/>
    <d v="1899-12-30T16:45:00"/>
    <s v="PM"/>
    <d v="1899-12-30T03:00:00"/>
    <m/>
    <m/>
    <x v="0"/>
    <x v="0"/>
    <m/>
    <x v="0"/>
    <m/>
  </r>
  <r>
    <x v="0"/>
    <s v="2017-46"/>
    <x v="74"/>
    <x v="4"/>
    <d v="1899-12-30T13:45:00"/>
    <d v="1899-12-30T15:45:00"/>
    <s v="PM"/>
    <d v="1899-12-30T02:00:00"/>
    <m/>
    <m/>
    <x v="25"/>
    <x v="11"/>
    <s v="Verte"/>
    <x v="0"/>
    <m/>
  </r>
  <r>
    <x v="3"/>
    <s v="2017-46"/>
    <x v="74"/>
    <x v="4"/>
    <d v="1899-12-30T15:45:00"/>
    <d v="1899-12-30T17:45:00"/>
    <s v="PM"/>
    <d v="1899-12-30T02:00:00"/>
    <m/>
    <m/>
    <x v="79"/>
    <x v="2"/>
    <s v="Conf."/>
    <x v="0"/>
    <m/>
  </r>
  <r>
    <x v="0"/>
    <s v="2017-46"/>
    <x v="74"/>
    <x v="4"/>
    <d v="1899-12-30T15:45:00"/>
    <d v="1899-12-30T17:45:00"/>
    <s v="PM"/>
    <d v="1899-12-30T02:00:00"/>
    <m/>
    <m/>
    <x v="80"/>
    <x v="11"/>
    <s v="Verte"/>
    <x v="0"/>
    <m/>
  </r>
  <r>
    <x v="4"/>
    <s v="2017-46"/>
    <x v="75"/>
    <x v="5"/>
    <d v="1899-12-30T08:15:00"/>
    <d v="1899-12-30T12:15:00"/>
    <s v="AM"/>
    <d v="1899-12-30T04:00:00"/>
    <m/>
    <s v="M-DEV"/>
    <x v="1"/>
    <x v="1"/>
    <m/>
    <x v="0"/>
    <m/>
  </r>
  <r>
    <x v="1"/>
    <s v="2017-46"/>
    <x v="75"/>
    <x v="5"/>
    <d v="1899-12-30T08:15:00"/>
    <d v="1899-12-30T12:15:00"/>
    <s v="AM"/>
    <d v="1899-12-30T04:00:00"/>
    <m/>
    <m/>
    <x v="14"/>
    <x v="10"/>
    <s v="Rouge"/>
    <x v="0"/>
    <m/>
  </r>
  <r>
    <x v="2"/>
    <s v="2017-46"/>
    <x v="75"/>
    <x v="5"/>
    <d v="1899-12-30T08:15:00"/>
    <d v="1899-12-30T12:15:00"/>
    <s v="AM"/>
    <d v="1899-12-30T04:00:00"/>
    <m/>
    <s v="ALT"/>
    <x v="8"/>
    <x v="0"/>
    <m/>
    <x v="0"/>
    <m/>
  </r>
  <r>
    <x v="0"/>
    <s v="2017-46"/>
    <x v="75"/>
    <x v="5"/>
    <d v="1899-12-30T08:15:00"/>
    <d v="1899-12-30T10:15:00"/>
    <s v="AM"/>
    <d v="1899-12-30T02:00:00"/>
    <m/>
    <m/>
    <x v="49"/>
    <x v="8"/>
    <s v="Verte"/>
    <x v="0"/>
    <m/>
  </r>
  <r>
    <x v="2"/>
    <s v="2017-46"/>
    <x v="75"/>
    <x v="5"/>
    <d v="1899-12-30T08:15:00"/>
    <d v="1899-12-30T12:15:00"/>
    <s v="AM"/>
    <d v="1899-12-30T04:00:00"/>
    <m/>
    <s v="INI"/>
    <x v="1"/>
    <x v="1"/>
    <m/>
    <x v="0"/>
    <m/>
  </r>
  <r>
    <x v="5"/>
    <s v="2017-46"/>
    <x v="75"/>
    <x v="5"/>
    <d v="1899-12-30T08:15:00"/>
    <d v="1899-12-30T12:15:00"/>
    <s v="AM"/>
    <d v="1899-12-30T04:00:00"/>
    <m/>
    <m/>
    <x v="38"/>
    <x v="24"/>
    <s v="TP1"/>
    <x v="0"/>
    <m/>
  </r>
  <r>
    <x v="6"/>
    <s v="2017-46"/>
    <x v="75"/>
    <x v="5"/>
    <d v="1899-12-30T08:15:00"/>
    <d v="1899-12-30T12:15:00"/>
    <s v="AM"/>
    <d v="1899-12-30T04:00:00"/>
    <m/>
    <m/>
    <x v="0"/>
    <x v="0"/>
    <m/>
    <x v="0"/>
    <m/>
  </r>
  <r>
    <x v="4"/>
    <s v="2017-46"/>
    <x v="75"/>
    <x v="5"/>
    <d v="1899-12-30T08:15:00"/>
    <d v="1899-12-30T12:15:00"/>
    <s v="AM"/>
    <d v="1899-12-30T04:00:00"/>
    <m/>
    <s v="M-RESEAUX"/>
    <x v="39"/>
    <x v="22"/>
    <s v="TP2"/>
    <x v="0"/>
    <m/>
  </r>
  <r>
    <x v="3"/>
    <s v="2017-46"/>
    <x v="75"/>
    <x v="5"/>
    <d v="1899-12-30T08:15:00"/>
    <d v="1899-12-30T12:15:00"/>
    <s v="AM"/>
    <d v="1899-12-30T04:00:00"/>
    <m/>
    <m/>
    <x v="81"/>
    <x v="2"/>
    <s v="Conf."/>
    <x v="0"/>
    <m/>
  </r>
  <r>
    <x v="0"/>
    <s v="2017-46"/>
    <x v="75"/>
    <x v="5"/>
    <d v="1899-12-30T10:15:00"/>
    <d v="1899-12-30T12:15:00"/>
    <s v="AM"/>
    <d v="1899-12-30T02:00:00"/>
    <m/>
    <m/>
    <x v="82"/>
    <x v="8"/>
    <s v="Verte"/>
    <x v="0"/>
    <m/>
  </r>
  <r>
    <x v="1"/>
    <s v="2017-46"/>
    <x v="75"/>
    <x v="5"/>
    <d v="1899-12-30T13:45:00"/>
    <d v="1899-12-30T15:45:00"/>
    <s v="PM"/>
    <d v="1899-12-30T02:00:00"/>
    <m/>
    <m/>
    <x v="1"/>
    <x v="1"/>
    <m/>
    <x v="0"/>
    <m/>
  </r>
  <r>
    <x v="0"/>
    <s v="2017-46"/>
    <x v="75"/>
    <x v="5"/>
    <d v="1899-12-30T13:45:00"/>
    <d v="1899-12-30T17:45:00"/>
    <s v="PM"/>
    <d v="1899-12-30T04:00:00"/>
    <m/>
    <m/>
    <x v="82"/>
    <x v="8"/>
    <s v="Verte"/>
    <x v="0"/>
    <m/>
  </r>
  <r>
    <x v="2"/>
    <s v="2017-46"/>
    <x v="75"/>
    <x v="5"/>
    <d v="1899-12-30T13:45:00"/>
    <d v="1899-12-30T17:45:00"/>
    <s v="PM"/>
    <d v="1899-12-30T04:00:00"/>
    <m/>
    <s v="ALT"/>
    <x v="8"/>
    <x v="0"/>
    <m/>
    <x v="0"/>
    <m/>
  </r>
  <r>
    <x v="4"/>
    <s v="2017-46"/>
    <x v="75"/>
    <x v="5"/>
    <d v="1899-12-30T13:45:00"/>
    <d v="1899-12-30T15:45:00"/>
    <s v="PM"/>
    <d v="1899-12-30T02:00:00"/>
    <m/>
    <m/>
    <x v="21"/>
    <x v="14"/>
    <s v="Conf."/>
    <x v="0"/>
    <m/>
  </r>
  <r>
    <x v="2"/>
    <s v="2017-46"/>
    <x v="75"/>
    <x v="5"/>
    <d v="1899-12-30T13:45:00"/>
    <d v="1899-12-30T17:45:00"/>
    <s v="PM"/>
    <d v="1899-12-30T04:00:00"/>
    <m/>
    <s v="INI"/>
    <x v="1"/>
    <x v="1"/>
    <m/>
    <x v="0"/>
    <m/>
  </r>
  <r>
    <x v="5"/>
    <s v="2017-46"/>
    <x v="75"/>
    <x v="5"/>
    <d v="1899-12-30T13:45:00"/>
    <d v="1899-12-30T16:45:00"/>
    <s v="PM"/>
    <d v="1899-12-30T03:00:00"/>
    <m/>
    <m/>
    <x v="83"/>
    <x v="2"/>
    <s v="TP1"/>
    <x v="0"/>
    <m/>
  </r>
  <r>
    <x v="6"/>
    <s v="2017-46"/>
    <x v="75"/>
    <x v="5"/>
    <d v="1899-12-30T13:45:00"/>
    <d v="1899-12-30T16:45:00"/>
    <s v="PM"/>
    <d v="1899-12-30T03:00:00"/>
    <m/>
    <m/>
    <x v="0"/>
    <x v="0"/>
    <m/>
    <x v="0"/>
    <m/>
  </r>
  <r>
    <x v="3"/>
    <s v="2017-46"/>
    <x v="75"/>
    <x v="5"/>
    <d v="1899-12-30T13:45:00"/>
    <d v="1899-12-30T17:45:00"/>
    <s v="PM"/>
    <d v="1899-12-30T04:00:00"/>
    <m/>
    <m/>
    <x v="61"/>
    <x v="29"/>
    <s v="TP2"/>
    <x v="0"/>
    <m/>
  </r>
  <r>
    <x v="4"/>
    <s v="2017-46"/>
    <x v="75"/>
    <x v="5"/>
    <d v="1899-12-30T15:45:00"/>
    <d v="1899-12-30T17:45:00"/>
    <s v="PM"/>
    <d v="1899-12-30T02:00:00"/>
    <m/>
    <m/>
    <x v="84"/>
    <x v="33"/>
    <s v="Conf."/>
    <x v="0"/>
    <m/>
  </r>
  <r>
    <x v="1"/>
    <s v="2017-46"/>
    <x v="75"/>
    <x v="5"/>
    <d v="1899-12-30T15:45:00"/>
    <d v="1899-12-30T17:45:00"/>
    <s v="PM"/>
    <d v="1899-12-30T02:00:00"/>
    <m/>
    <m/>
    <x v="48"/>
    <x v="11"/>
    <s v="Rouge"/>
    <x v="0"/>
    <m/>
  </r>
  <r>
    <x v="2"/>
    <s v="2017-46"/>
    <x v="76"/>
    <x v="6"/>
    <d v="1899-12-30T08:15:00"/>
    <d v="1899-12-30T12:15:00"/>
    <s v="AM"/>
    <d v="1899-12-30T04:00:00"/>
    <m/>
    <s v="ALT"/>
    <x v="8"/>
    <x v="0"/>
    <m/>
    <x v="0"/>
    <m/>
  </r>
  <r>
    <x v="0"/>
    <s v="2017-46"/>
    <x v="76"/>
    <x v="6"/>
    <d v="1899-12-30T08:15:00"/>
    <d v="1899-12-30T12:15:00"/>
    <s v="AM"/>
    <d v="1899-12-30T04:00:00"/>
    <m/>
    <m/>
    <x v="85"/>
    <x v="2"/>
    <m/>
    <x v="0"/>
    <m/>
  </r>
  <r>
    <x v="2"/>
    <s v="2017-46"/>
    <x v="76"/>
    <x v="6"/>
    <d v="1899-12-30T08:15:00"/>
    <d v="1899-12-30T12:15:00"/>
    <s v="AM"/>
    <d v="1899-12-30T04:00:00"/>
    <m/>
    <s v="INI"/>
    <x v="1"/>
    <x v="1"/>
    <m/>
    <x v="0"/>
    <m/>
  </r>
  <r>
    <x v="4"/>
    <s v="2017-46"/>
    <x v="76"/>
    <x v="6"/>
    <d v="1899-12-30T08:15:00"/>
    <d v="1899-12-30T12:15:00"/>
    <s v="AM"/>
    <d v="1899-12-30T04:00:00"/>
    <m/>
    <m/>
    <x v="66"/>
    <x v="15"/>
    <s v="Conf."/>
    <x v="0"/>
    <s v="attention horaires : 9h00  ==&gt; 12h30  puis 13h30 ==&gt; 18h"/>
  </r>
  <r>
    <x v="5"/>
    <s v="2017-46"/>
    <x v="76"/>
    <x v="6"/>
    <d v="1899-12-30T08:15:00"/>
    <d v="1899-12-30T12:15:00"/>
    <s v="AM"/>
    <d v="1899-12-30T04:00:00"/>
    <m/>
    <m/>
    <x v="71"/>
    <x v="20"/>
    <s v="TP1"/>
    <x v="0"/>
    <m/>
  </r>
  <r>
    <x v="6"/>
    <s v="2017-46"/>
    <x v="76"/>
    <x v="6"/>
    <d v="1899-12-30T08:15:00"/>
    <d v="1899-12-30T12:15:00"/>
    <s v="AM"/>
    <d v="1899-12-30T04:00:00"/>
    <m/>
    <m/>
    <x v="0"/>
    <x v="0"/>
    <m/>
    <x v="0"/>
    <m/>
  </r>
  <r>
    <x v="3"/>
    <s v="2017-46"/>
    <x v="76"/>
    <x v="6"/>
    <d v="1899-12-30T08:15:00"/>
    <d v="1899-12-30T12:15:00"/>
    <s v="AM"/>
    <d v="1899-12-30T04:00:00"/>
    <m/>
    <m/>
    <x v="81"/>
    <x v="2"/>
    <s v="TP2"/>
    <x v="0"/>
    <m/>
  </r>
  <r>
    <x v="1"/>
    <s v="2017-46"/>
    <x v="76"/>
    <x v="6"/>
    <d v="1899-12-30T08:15:00"/>
    <d v="1899-12-30T12:15:00"/>
    <s v="AM"/>
    <d v="1899-12-30T04:00:00"/>
    <m/>
    <m/>
    <x v="86"/>
    <x v="0"/>
    <m/>
    <x v="0"/>
    <m/>
  </r>
  <r>
    <x v="2"/>
    <s v="2017-46"/>
    <x v="76"/>
    <x v="6"/>
    <d v="1899-12-30T13:45:00"/>
    <d v="1899-12-30T17:45:00"/>
    <s v="PM"/>
    <d v="1899-12-30T04:00:00"/>
    <m/>
    <s v="ALT"/>
    <x v="8"/>
    <x v="0"/>
    <m/>
    <x v="0"/>
    <m/>
  </r>
  <r>
    <x v="0"/>
    <s v="2017-46"/>
    <x v="76"/>
    <x v="6"/>
    <d v="1899-12-30T13:45:00"/>
    <d v="1899-12-30T17:45:00"/>
    <s v="PM"/>
    <d v="1899-12-30T04:00:00"/>
    <m/>
    <m/>
    <x v="85"/>
    <x v="2"/>
    <m/>
    <x v="0"/>
    <m/>
  </r>
  <r>
    <x v="2"/>
    <s v="2017-46"/>
    <x v="76"/>
    <x v="6"/>
    <d v="1899-12-30T13:45:00"/>
    <d v="1899-12-30T17:45:00"/>
    <s v="PM"/>
    <d v="1899-12-30T04:00:00"/>
    <m/>
    <s v="INI"/>
    <x v="1"/>
    <x v="1"/>
    <m/>
    <x v="0"/>
    <m/>
  </r>
  <r>
    <x v="4"/>
    <s v="2017-46"/>
    <x v="76"/>
    <x v="6"/>
    <d v="1899-12-30T13:45:00"/>
    <d v="1899-12-30T17:45:00"/>
    <s v="PM"/>
    <d v="1899-12-30T04:00:00"/>
    <m/>
    <m/>
    <x v="66"/>
    <x v="15"/>
    <s v="Conf."/>
    <x v="0"/>
    <s v="attention horaires : 9h00  ==&gt; 12h30  puis 13h30 ==&gt; 18h"/>
  </r>
  <r>
    <x v="5"/>
    <s v="2017-46"/>
    <x v="76"/>
    <x v="6"/>
    <d v="1899-12-30T13:45:00"/>
    <d v="1899-12-30T16:45:00"/>
    <s v="PM"/>
    <d v="1899-12-30T03:00:00"/>
    <m/>
    <m/>
    <x v="77"/>
    <x v="20"/>
    <s v="TP1"/>
    <x v="0"/>
    <m/>
  </r>
  <r>
    <x v="6"/>
    <s v="2017-46"/>
    <x v="76"/>
    <x v="6"/>
    <d v="1899-12-30T13:45:00"/>
    <d v="1899-12-30T16:45:00"/>
    <s v="PM"/>
    <d v="1899-12-30T03:00:00"/>
    <m/>
    <m/>
    <x v="0"/>
    <x v="0"/>
    <m/>
    <x v="0"/>
    <m/>
  </r>
  <r>
    <x v="1"/>
    <s v="2017-46"/>
    <x v="76"/>
    <x v="6"/>
    <d v="1899-12-30T13:45:00"/>
    <d v="1899-12-30T17:45:00"/>
    <s v="PM"/>
    <d v="1899-12-30T04:00:00"/>
    <m/>
    <m/>
    <x v="86"/>
    <x v="0"/>
    <m/>
    <x v="0"/>
    <m/>
  </r>
  <r>
    <x v="3"/>
    <s v="2017-46"/>
    <x v="76"/>
    <x v="6"/>
    <d v="1899-12-30T13:45:00"/>
    <d v="1899-12-30T17:45:00"/>
    <s v="PM"/>
    <d v="1899-12-30T04:00:00"/>
    <m/>
    <m/>
    <x v="65"/>
    <x v="11"/>
    <s v="TP2"/>
    <x v="0"/>
    <m/>
  </r>
  <r>
    <x v="1"/>
    <s v="2017-46"/>
    <x v="77"/>
    <x v="0"/>
    <d v="1899-12-30T08:15:00"/>
    <d v="1899-12-30T12:15:00"/>
    <s v="AM"/>
    <d v="1899-12-30T04:00:00"/>
    <m/>
    <m/>
    <x v="45"/>
    <x v="8"/>
    <s v="Grise"/>
    <x v="0"/>
    <m/>
  </r>
  <r>
    <x v="2"/>
    <s v="2017-46"/>
    <x v="77"/>
    <x v="0"/>
    <d v="1899-12-30T08:15:00"/>
    <d v="1899-12-30T12:15:00"/>
    <s v="AM"/>
    <d v="1899-12-30T04:00:00"/>
    <m/>
    <s v="ALT"/>
    <x v="8"/>
    <x v="0"/>
    <m/>
    <x v="0"/>
    <m/>
  </r>
  <r>
    <x v="2"/>
    <s v="2017-46"/>
    <x v="77"/>
    <x v="0"/>
    <d v="1899-12-30T08:15:00"/>
    <d v="1899-12-30T12:15:00"/>
    <s v="AM"/>
    <d v="1899-12-30T04:00:00"/>
    <m/>
    <s v="INI"/>
    <x v="1"/>
    <x v="1"/>
    <m/>
    <x v="0"/>
    <m/>
  </r>
  <r>
    <x v="5"/>
    <s v="2017-46"/>
    <x v="77"/>
    <x v="0"/>
    <d v="1899-12-30T08:15:00"/>
    <d v="1899-12-30T12:15:00"/>
    <s v="AM"/>
    <d v="1899-12-30T04:00:00"/>
    <m/>
    <m/>
    <x v="73"/>
    <x v="23"/>
    <s v="TP1"/>
    <x v="0"/>
    <m/>
  </r>
  <r>
    <x v="0"/>
    <s v="2017-46"/>
    <x v="77"/>
    <x v="0"/>
    <d v="1899-12-30T08:15:00"/>
    <d v="1899-12-30T10:15:00"/>
    <s v="AM"/>
    <d v="1899-12-30T02:00:00"/>
    <m/>
    <m/>
    <x v="80"/>
    <x v="11"/>
    <s v="Verte"/>
    <x v="0"/>
    <m/>
  </r>
  <r>
    <x v="4"/>
    <s v="2017-46"/>
    <x v="77"/>
    <x v="0"/>
    <d v="1899-12-30T08:15:00"/>
    <d v="1899-12-30T12:15:00"/>
    <s v="AM"/>
    <d v="1899-12-30T04:00:00"/>
    <m/>
    <m/>
    <x v="66"/>
    <x v="15"/>
    <s v="Conf."/>
    <x v="0"/>
    <s v="attention horaires : 9h00  ==&gt; 12h30  puis 13h30 ==&gt; 18h"/>
  </r>
  <r>
    <x v="6"/>
    <s v="2017-46"/>
    <x v="77"/>
    <x v="0"/>
    <d v="1899-12-30T08:15:00"/>
    <d v="1899-12-30T12:15:00"/>
    <s v="AM"/>
    <d v="1899-12-30T04:00:00"/>
    <m/>
    <m/>
    <x v="0"/>
    <x v="0"/>
    <m/>
    <x v="0"/>
    <m/>
  </r>
  <r>
    <x v="3"/>
    <s v="2017-46"/>
    <x v="77"/>
    <x v="0"/>
    <d v="1899-12-30T08:15:00"/>
    <d v="1899-12-30T12:15:00"/>
    <s v="AM"/>
    <d v="1899-12-30T04:00:00"/>
    <m/>
    <m/>
    <x v="81"/>
    <x v="2"/>
    <s v="TP2"/>
    <x v="0"/>
    <m/>
  </r>
  <r>
    <x v="0"/>
    <s v="2017-46"/>
    <x v="77"/>
    <x v="0"/>
    <d v="1899-12-30T10:15:00"/>
    <d v="1899-12-30T12:15:00"/>
    <s v="AM"/>
    <d v="1899-12-30T02:00:00"/>
    <m/>
    <m/>
    <x v="76"/>
    <x v="17"/>
    <s v="Verte"/>
    <x v="0"/>
    <m/>
  </r>
  <r>
    <x v="1"/>
    <s v="2017-46"/>
    <x v="77"/>
    <x v="0"/>
    <d v="1899-12-30T13:45:00"/>
    <d v="1899-12-30T17:45:00"/>
    <s v="PM"/>
    <d v="1899-12-30T04:00:00"/>
    <m/>
    <m/>
    <x v="43"/>
    <x v="26"/>
    <s v="Grise"/>
    <x v="0"/>
    <m/>
  </r>
  <r>
    <x v="2"/>
    <s v="2017-46"/>
    <x v="77"/>
    <x v="0"/>
    <d v="1899-12-30T13:45:00"/>
    <d v="1899-12-30T17:45:00"/>
    <s v="PM"/>
    <d v="1899-12-30T04:00:00"/>
    <m/>
    <s v="ALT"/>
    <x v="8"/>
    <x v="0"/>
    <m/>
    <x v="0"/>
    <m/>
  </r>
  <r>
    <x v="2"/>
    <s v="2017-46"/>
    <x v="77"/>
    <x v="0"/>
    <d v="1899-12-30T13:45:00"/>
    <d v="1899-12-30T17:45:00"/>
    <s v="PM"/>
    <d v="1899-12-30T04:00:00"/>
    <m/>
    <s v="INI"/>
    <x v="1"/>
    <x v="1"/>
    <m/>
    <x v="0"/>
    <m/>
  </r>
  <r>
    <x v="5"/>
    <s v="2017-46"/>
    <x v="77"/>
    <x v="0"/>
    <d v="1899-12-30T13:45:00"/>
    <d v="1899-12-30T17:45:00"/>
    <s v="PM"/>
    <d v="1899-12-30T04:00:00"/>
    <m/>
    <m/>
    <x v="73"/>
    <x v="23"/>
    <s v="TP1"/>
    <x v="0"/>
    <m/>
  </r>
  <r>
    <x v="0"/>
    <s v="2017-46"/>
    <x v="77"/>
    <x v="0"/>
    <d v="1899-12-30T13:45:00"/>
    <d v="1899-12-30T15:45:00"/>
    <s v="PM"/>
    <d v="1899-12-30T02:00:00"/>
    <m/>
    <m/>
    <x v="76"/>
    <x v="17"/>
    <s v="Verte"/>
    <x v="0"/>
    <m/>
  </r>
  <r>
    <x v="4"/>
    <s v="2017-46"/>
    <x v="77"/>
    <x v="0"/>
    <d v="1899-12-30T13:45:00"/>
    <d v="1899-12-30T17:45:00"/>
    <s v="PM"/>
    <d v="1899-12-30T04:00:00"/>
    <m/>
    <m/>
    <x v="87"/>
    <x v="15"/>
    <s v="Conf."/>
    <x v="0"/>
    <s v="attention horaires : 9h00  ==&gt; 12h30  puis 13h30 ==&gt; 18h"/>
  </r>
  <r>
    <x v="6"/>
    <s v="2017-46"/>
    <x v="77"/>
    <x v="0"/>
    <d v="1899-12-30T13:45:00"/>
    <d v="1899-12-30T16:45:00"/>
    <s v="PM"/>
    <d v="1899-12-30T03:00:00"/>
    <m/>
    <m/>
    <x v="0"/>
    <x v="0"/>
    <m/>
    <x v="0"/>
    <m/>
  </r>
  <r>
    <x v="3"/>
    <s v="2017-46"/>
    <x v="77"/>
    <x v="0"/>
    <d v="1899-12-30T13:45:00"/>
    <d v="1899-12-30T17:45:00"/>
    <s v="PM"/>
    <d v="1899-12-30T04:00:00"/>
    <m/>
    <m/>
    <x v="65"/>
    <x v="11"/>
    <s v="TP2"/>
    <x v="0"/>
    <m/>
  </r>
  <r>
    <x v="0"/>
    <s v="2017-46"/>
    <x v="77"/>
    <x v="0"/>
    <d v="1899-12-30T15:45:00"/>
    <d v="1899-12-30T17:45:00"/>
    <s v="PM"/>
    <d v="1899-12-30T02:00:00"/>
    <m/>
    <m/>
    <x v="82"/>
    <x v="8"/>
    <s v="Verte"/>
    <x v="0"/>
    <m/>
  </r>
  <r>
    <x v="0"/>
    <s v="2017-46"/>
    <x v="78"/>
    <x v="1"/>
    <d v="1899-12-30T08:15:00"/>
    <d v="1899-12-30T12:15:00"/>
    <s v="AM"/>
    <d v="1899-12-30T04:00:00"/>
    <m/>
    <m/>
    <x v="1"/>
    <x v="1"/>
    <m/>
    <x v="0"/>
    <m/>
  </r>
  <r>
    <x v="1"/>
    <s v="2017-46"/>
    <x v="78"/>
    <x v="1"/>
    <d v="1899-12-30T08:15:00"/>
    <d v="1899-12-30T12:15:00"/>
    <s v="AM"/>
    <d v="1899-12-30T04:00:00"/>
    <m/>
    <m/>
    <x v="1"/>
    <x v="1"/>
    <m/>
    <x v="0"/>
    <m/>
  </r>
  <r>
    <x v="2"/>
    <s v="2017-46"/>
    <x v="78"/>
    <x v="1"/>
    <d v="1899-12-30T08:15:00"/>
    <d v="1899-12-30T12:15:00"/>
    <s v="AM"/>
    <d v="1899-12-30T04:00:00"/>
    <m/>
    <m/>
    <x v="1"/>
    <x v="1"/>
    <m/>
    <x v="0"/>
    <m/>
  </r>
  <r>
    <x v="4"/>
    <s v="2017-46"/>
    <x v="78"/>
    <x v="1"/>
    <d v="1899-12-30T08:15:00"/>
    <d v="1899-12-30T12:15:00"/>
    <s v="AM"/>
    <d v="1899-12-30T04:00:00"/>
    <m/>
    <m/>
    <x v="1"/>
    <x v="1"/>
    <s v="Conf."/>
    <x v="0"/>
    <m/>
  </r>
  <r>
    <x v="5"/>
    <s v="2017-46"/>
    <x v="78"/>
    <x v="1"/>
    <d v="1899-12-30T08:15:00"/>
    <d v="1899-12-30T12:15:00"/>
    <s v="AM"/>
    <d v="1899-12-30T04:00:00"/>
    <m/>
    <m/>
    <x v="1"/>
    <x v="1"/>
    <m/>
    <x v="0"/>
    <m/>
  </r>
  <r>
    <x v="6"/>
    <s v="2017-46"/>
    <x v="78"/>
    <x v="1"/>
    <d v="1899-12-30T08:15:00"/>
    <d v="1899-12-30T12:15:00"/>
    <s v="AM"/>
    <d v="1899-12-30T04:00:00"/>
    <m/>
    <m/>
    <x v="1"/>
    <x v="1"/>
    <m/>
    <x v="0"/>
    <m/>
  </r>
  <r>
    <x v="3"/>
    <s v="2017-46"/>
    <x v="78"/>
    <x v="1"/>
    <d v="1899-12-30T08:15:00"/>
    <d v="1899-12-30T12:15:00"/>
    <s v="AM"/>
    <d v="1899-12-30T04:00:00"/>
    <m/>
    <m/>
    <x v="1"/>
    <x v="1"/>
    <m/>
    <x v="0"/>
    <m/>
  </r>
  <r>
    <x v="0"/>
    <s v="2017-46"/>
    <x v="78"/>
    <x v="1"/>
    <d v="1899-12-30T13:45:00"/>
    <d v="1899-12-30T17:45:00"/>
    <s v="PM"/>
    <d v="1899-12-30T04:00:00"/>
    <m/>
    <m/>
    <x v="1"/>
    <x v="1"/>
    <m/>
    <x v="0"/>
    <m/>
  </r>
  <r>
    <x v="1"/>
    <s v="2017-46"/>
    <x v="78"/>
    <x v="1"/>
    <d v="1899-12-30T13:45:00"/>
    <d v="1899-12-30T17:45:00"/>
    <s v="PM"/>
    <d v="1899-12-30T04:00:00"/>
    <m/>
    <m/>
    <x v="1"/>
    <x v="1"/>
    <m/>
    <x v="0"/>
    <m/>
  </r>
  <r>
    <x v="2"/>
    <s v="2017-46"/>
    <x v="78"/>
    <x v="1"/>
    <d v="1899-12-30T13:45:00"/>
    <d v="1899-12-30T17:45:00"/>
    <s v="PM"/>
    <d v="1899-12-30T04:00:00"/>
    <m/>
    <m/>
    <x v="1"/>
    <x v="1"/>
    <m/>
    <x v="0"/>
    <m/>
  </r>
  <r>
    <x v="4"/>
    <s v="2017-46"/>
    <x v="78"/>
    <x v="1"/>
    <d v="1899-12-30T13:45:00"/>
    <d v="1899-12-30T17:45:00"/>
    <s v="PM"/>
    <d v="1899-12-30T04:00:00"/>
    <m/>
    <m/>
    <x v="1"/>
    <x v="1"/>
    <m/>
    <x v="0"/>
    <m/>
  </r>
  <r>
    <x v="5"/>
    <s v="2017-46"/>
    <x v="78"/>
    <x v="1"/>
    <d v="1899-12-30T13:45:00"/>
    <d v="1899-12-30T16:45:00"/>
    <s v="PM"/>
    <d v="1899-12-30T03:00:00"/>
    <m/>
    <m/>
    <x v="1"/>
    <x v="1"/>
    <m/>
    <x v="0"/>
    <m/>
  </r>
  <r>
    <x v="6"/>
    <s v="2017-46"/>
    <x v="78"/>
    <x v="1"/>
    <d v="1899-12-30T13:45:00"/>
    <d v="1899-12-30T16:45:00"/>
    <s v="PM"/>
    <d v="1899-12-30T03:00:00"/>
    <m/>
    <m/>
    <x v="1"/>
    <x v="1"/>
    <m/>
    <x v="0"/>
    <m/>
  </r>
  <r>
    <x v="3"/>
    <s v="2017-46"/>
    <x v="78"/>
    <x v="1"/>
    <d v="1899-12-30T13:45:00"/>
    <d v="1899-12-30T17:45:00"/>
    <s v="PM"/>
    <d v="1899-12-30T04:00:00"/>
    <m/>
    <m/>
    <x v="1"/>
    <x v="1"/>
    <m/>
    <x v="0"/>
    <m/>
  </r>
  <r>
    <x v="0"/>
    <s v="2017-47"/>
    <x v="79"/>
    <x v="2"/>
    <d v="1899-12-30T08:15:00"/>
    <d v="1899-12-30T12:15:00"/>
    <s v="AM"/>
    <d v="1899-12-30T04:00:00"/>
    <m/>
    <m/>
    <x v="1"/>
    <x v="1"/>
    <m/>
    <x v="0"/>
    <m/>
  </r>
  <r>
    <x v="1"/>
    <s v="2017-47"/>
    <x v="79"/>
    <x v="2"/>
    <d v="1899-12-30T08:15:00"/>
    <d v="1899-12-30T12:15:00"/>
    <s v="AM"/>
    <d v="1899-12-30T04:00:00"/>
    <m/>
    <m/>
    <x v="1"/>
    <x v="1"/>
    <m/>
    <x v="0"/>
    <m/>
  </r>
  <r>
    <x v="2"/>
    <s v="2017-47"/>
    <x v="79"/>
    <x v="2"/>
    <d v="1899-12-30T08:15:00"/>
    <d v="1899-12-30T12:15:00"/>
    <s v="AM"/>
    <d v="1899-12-30T04:00:00"/>
    <m/>
    <m/>
    <x v="1"/>
    <x v="1"/>
    <m/>
    <x v="0"/>
    <m/>
  </r>
  <r>
    <x v="4"/>
    <s v="2017-47"/>
    <x v="79"/>
    <x v="2"/>
    <d v="1899-12-30T08:15:00"/>
    <d v="1899-12-30T12:15:00"/>
    <s v="AM"/>
    <d v="1899-12-30T04:00:00"/>
    <m/>
    <m/>
    <x v="1"/>
    <x v="1"/>
    <m/>
    <x v="0"/>
    <m/>
  </r>
  <r>
    <x v="5"/>
    <s v="2017-47"/>
    <x v="79"/>
    <x v="2"/>
    <d v="1899-12-30T08:15:00"/>
    <d v="1899-12-30T12:15:00"/>
    <s v="AM"/>
    <d v="1899-12-30T04:00:00"/>
    <m/>
    <m/>
    <x v="1"/>
    <x v="1"/>
    <m/>
    <x v="0"/>
    <m/>
  </r>
  <r>
    <x v="6"/>
    <s v="2017-47"/>
    <x v="79"/>
    <x v="2"/>
    <d v="1899-12-30T08:15:00"/>
    <d v="1899-12-30T12:15:00"/>
    <s v="AM"/>
    <d v="1899-12-30T04:00:00"/>
    <m/>
    <m/>
    <x v="1"/>
    <x v="1"/>
    <m/>
    <x v="0"/>
    <m/>
  </r>
  <r>
    <x v="3"/>
    <s v="2017-47"/>
    <x v="79"/>
    <x v="2"/>
    <d v="1899-12-30T08:15:00"/>
    <d v="1899-12-30T12:15:00"/>
    <s v="AM"/>
    <d v="1899-12-30T04:00:00"/>
    <m/>
    <m/>
    <x v="1"/>
    <x v="1"/>
    <m/>
    <x v="0"/>
    <m/>
  </r>
  <r>
    <x v="0"/>
    <s v="2017-47"/>
    <x v="79"/>
    <x v="2"/>
    <d v="1899-12-30T13:45:00"/>
    <d v="1899-12-30T17:45:00"/>
    <s v="PM"/>
    <d v="1899-12-30T04:00:00"/>
    <m/>
    <m/>
    <x v="1"/>
    <x v="1"/>
    <m/>
    <x v="0"/>
    <m/>
  </r>
  <r>
    <x v="1"/>
    <s v="2017-47"/>
    <x v="79"/>
    <x v="2"/>
    <d v="1899-12-30T13:45:00"/>
    <d v="1899-12-30T17:45:00"/>
    <s v="PM"/>
    <d v="1899-12-30T04:00:00"/>
    <m/>
    <m/>
    <x v="1"/>
    <x v="1"/>
    <m/>
    <x v="0"/>
    <m/>
  </r>
  <r>
    <x v="2"/>
    <s v="2017-47"/>
    <x v="79"/>
    <x v="2"/>
    <d v="1899-12-30T13:45:00"/>
    <d v="1899-12-30T17:45:00"/>
    <s v="PM"/>
    <d v="1899-12-30T04:00:00"/>
    <m/>
    <m/>
    <x v="1"/>
    <x v="1"/>
    <m/>
    <x v="0"/>
    <m/>
  </r>
  <r>
    <x v="4"/>
    <s v="2017-47"/>
    <x v="79"/>
    <x v="2"/>
    <d v="1899-12-30T13:45:00"/>
    <d v="1899-12-30T17:45:00"/>
    <s v="PM"/>
    <d v="1899-12-30T04:00:00"/>
    <m/>
    <m/>
    <x v="1"/>
    <x v="1"/>
    <m/>
    <x v="0"/>
    <m/>
  </r>
  <r>
    <x v="5"/>
    <s v="2017-47"/>
    <x v="79"/>
    <x v="2"/>
    <d v="1899-12-30T13:45:00"/>
    <d v="1899-12-30T16:45:00"/>
    <s v="PM"/>
    <d v="1899-12-30T03:00:00"/>
    <m/>
    <m/>
    <x v="1"/>
    <x v="1"/>
    <m/>
    <x v="0"/>
    <m/>
  </r>
  <r>
    <x v="6"/>
    <s v="2017-47"/>
    <x v="79"/>
    <x v="2"/>
    <d v="1899-12-30T13:45:00"/>
    <d v="1899-12-30T16:45:00"/>
    <s v="PM"/>
    <d v="1899-12-30T03:00:00"/>
    <m/>
    <m/>
    <x v="1"/>
    <x v="1"/>
    <m/>
    <x v="0"/>
    <m/>
  </r>
  <r>
    <x v="3"/>
    <s v="2017-47"/>
    <x v="79"/>
    <x v="2"/>
    <d v="1899-12-30T13:45:00"/>
    <d v="1899-12-30T17:45:00"/>
    <s v="PM"/>
    <d v="1899-12-30T04:00:00"/>
    <m/>
    <m/>
    <x v="1"/>
    <x v="1"/>
    <m/>
    <x v="0"/>
    <m/>
  </r>
  <r>
    <x v="1"/>
    <s v="2017-47"/>
    <x v="80"/>
    <x v="3"/>
    <d v="1899-12-30T08:15:00"/>
    <d v="1899-12-30T12:15:00"/>
    <s v="AM"/>
    <d v="1899-12-30T04:00:00"/>
    <m/>
    <m/>
    <x v="17"/>
    <x v="11"/>
    <s v="Rouge"/>
    <x v="0"/>
    <m/>
  </r>
  <r>
    <x v="2"/>
    <s v="2017-47"/>
    <x v="80"/>
    <x v="3"/>
    <d v="1899-12-30T08:15:00"/>
    <d v="1899-12-30T12:15:00"/>
    <s v="AM"/>
    <d v="1899-12-30T04:00:00"/>
    <m/>
    <m/>
    <x v="33"/>
    <x v="21"/>
    <s v="Conf."/>
    <x v="0"/>
    <m/>
  </r>
  <r>
    <x v="3"/>
    <s v="2017-47"/>
    <x v="80"/>
    <x v="3"/>
    <d v="1899-12-30T08:15:00"/>
    <d v="1899-12-30T12:15:00"/>
    <s v="AM"/>
    <d v="1899-12-30T04:00:00"/>
    <m/>
    <s v="ALT"/>
    <x v="8"/>
    <x v="0"/>
    <m/>
    <x v="0"/>
    <m/>
  </r>
  <r>
    <x v="4"/>
    <s v="2017-47"/>
    <x v="80"/>
    <x v="3"/>
    <d v="1899-12-30T08:15:00"/>
    <d v="1899-12-30T12:15:00"/>
    <s v="AM"/>
    <d v="1899-12-30T04:00:00"/>
    <m/>
    <s v="INI"/>
    <x v="1"/>
    <x v="1"/>
    <m/>
    <x v="0"/>
    <m/>
  </r>
  <r>
    <x v="4"/>
    <s v="2017-47"/>
    <x v="80"/>
    <x v="3"/>
    <d v="1899-12-30T08:15:00"/>
    <d v="1899-12-30T12:15:00"/>
    <s v="AM"/>
    <d v="1899-12-30T04:00:00"/>
    <m/>
    <s v="ALT"/>
    <x v="8"/>
    <x v="0"/>
    <m/>
    <x v="0"/>
    <m/>
  </r>
  <r>
    <x v="3"/>
    <s v="2017-47"/>
    <x v="80"/>
    <x v="3"/>
    <d v="1899-12-30T08:15:00"/>
    <d v="1899-12-30T12:15:00"/>
    <s v="AM"/>
    <d v="1899-12-30T04:00:00"/>
    <m/>
    <s v="INI"/>
    <x v="88"/>
    <x v="2"/>
    <m/>
    <x v="0"/>
    <m/>
  </r>
  <r>
    <x v="5"/>
    <s v="2017-47"/>
    <x v="80"/>
    <x v="3"/>
    <d v="1899-12-30T08:15:00"/>
    <d v="1899-12-30T12:15:00"/>
    <s v="AM"/>
    <d v="1899-12-30T04:00:00"/>
    <m/>
    <m/>
    <x v="77"/>
    <x v="20"/>
    <s v="TP1"/>
    <x v="0"/>
    <m/>
  </r>
  <r>
    <x v="6"/>
    <s v="2017-47"/>
    <x v="80"/>
    <x v="3"/>
    <d v="1899-12-30T08:15:00"/>
    <d v="1899-12-30T12:15:00"/>
    <s v="AM"/>
    <d v="1899-12-30T04:00:00"/>
    <m/>
    <m/>
    <x v="0"/>
    <x v="0"/>
    <m/>
    <x v="0"/>
    <m/>
  </r>
  <r>
    <x v="0"/>
    <s v="2017-47"/>
    <x v="80"/>
    <x v="3"/>
    <d v="1899-12-30T08:15:00"/>
    <d v="1899-12-30T12:15:00"/>
    <s v="AM"/>
    <d v="1899-12-30T04:00:00"/>
    <m/>
    <m/>
    <x v="82"/>
    <x v="8"/>
    <s v="Grise"/>
    <x v="0"/>
    <m/>
  </r>
  <r>
    <x v="1"/>
    <s v="2017-47"/>
    <x v="80"/>
    <x v="3"/>
    <d v="1899-12-30T13:45:00"/>
    <d v="1899-12-30T17:45:00"/>
    <s v="PM"/>
    <d v="1899-12-30T04:00:00"/>
    <m/>
    <m/>
    <x v="1"/>
    <x v="1"/>
    <m/>
    <x v="0"/>
    <m/>
  </r>
  <r>
    <x v="2"/>
    <s v="2017-47"/>
    <x v="80"/>
    <x v="3"/>
    <d v="1899-12-30T13:45:00"/>
    <d v="1899-12-30T17:45:00"/>
    <s v="PM"/>
    <d v="1899-12-30T04:00:00"/>
    <m/>
    <s v="M-RESEAUX"/>
    <x v="72"/>
    <x v="29"/>
    <s v="TP2"/>
    <x v="0"/>
    <m/>
  </r>
  <r>
    <x v="3"/>
    <s v="2017-47"/>
    <x v="80"/>
    <x v="3"/>
    <d v="1899-12-30T13:45:00"/>
    <d v="1899-12-30T17:45:00"/>
    <s v="PM"/>
    <d v="1899-12-30T04:00:00"/>
    <m/>
    <s v="ALT"/>
    <x v="8"/>
    <x v="0"/>
    <m/>
    <x v="0"/>
    <m/>
  </r>
  <r>
    <x v="4"/>
    <s v="2017-47"/>
    <x v="80"/>
    <x v="3"/>
    <d v="1899-12-30T13:45:00"/>
    <d v="1899-12-30T17:45:00"/>
    <s v="PM"/>
    <d v="1899-12-30T04:00:00"/>
    <m/>
    <s v="INI"/>
    <x v="1"/>
    <x v="1"/>
    <m/>
    <x v="0"/>
    <m/>
  </r>
  <r>
    <x v="4"/>
    <s v="2017-47"/>
    <x v="80"/>
    <x v="3"/>
    <d v="1899-12-30T13:45:00"/>
    <d v="1899-12-30T17:45:00"/>
    <s v="PM"/>
    <d v="1899-12-30T04:00:00"/>
    <m/>
    <s v="ALT"/>
    <x v="8"/>
    <x v="0"/>
    <m/>
    <x v="0"/>
    <m/>
  </r>
  <r>
    <x v="3"/>
    <s v="2017-47"/>
    <x v="80"/>
    <x v="3"/>
    <d v="1899-12-30T13:45:00"/>
    <d v="1899-12-30T17:45:00"/>
    <s v="PM"/>
    <d v="1899-12-30T04:00:00"/>
    <m/>
    <s v="INI"/>
    <x v="1"/>
    <x v="1"/>
    <m/>
    <x v="0"/>
    <m/>
  </r>
  <r>
    <x v="5"/>
    <s v="2017-47"/>
    <x v="80"/>
    <x v="3"/>
    <d v="1899-12-30T13:45:00"/>
    <d v="1899-12-30T16:45:00"/>
    <s v="PM"/>
    <d v="1899-12-30T03:00:00"/>
    <m/>
    <m/>
    <x v="77"/>
    <x v="20"/>
    <s v="TP1"/>
    <x v="0"/>
    <m/>
  </r>
  <r>
    <x v="6"/>
    <s v="2017-47"/>
    <x v="80"/>
    <x v="3"/>
    <d v="1899-12-30T13:45:00"/>
    <d v="1899-12-30T16:45:00"/>
    <s v="PM"/>
    <d v="1899-12-30T03:00:00"/>
    <m/>
    <m/>
    <x v="0"/>
    <x v="0"/>
    <m/>
    <x v="0"/>
    <m/>
  </r>
  <r>
    <x v="0"/>
    <s v="2017-47"/>
    <x v="80"/>
    <x v="3"/>
    <d v="1899-12-30T13:45:00"/>
    <d v="1899-12-30T15:45:00"/>
    <s v="PM"/>
    <d v="1899-12-30T02:00:00"/>
    <m/>
    <m/>
    <x v="24"/>
    <x v="16"/>
    <s v="Verte"/>
    <x v="0"/>
    <m/>
  </r>
  <r>
    <x v="0"/>
    <s v="2017-47"/>
    <x v="80"/>
    <x v="3"/>
    <d v="1899-12-30T15:45:00"/>
    <d v="1899-12-30T17:45:00"/>
    <s v="PM"/>
    <d v="1899-12-30T02:00:00"/>
    <m/>
    <m/>
    <x v="1"/>
    <x v="1"/>
    <m/>
    <x v="0"/>
    <m/>
  </r>
  <r>
    <x v="2"/>
    <s v="2017-47"/>
    <x v="81"/>
    <x v="4"/>
    <d v="1899-12-30T08:15:00"/>
    <d v="1899-12-30T12:15:00"/>
    <s v="AM"/>
    <d v="1899-12-30T04:00:00"/>
    <m/>
    <m/>
    <x v="35"/>
    <x v="6"/>
    <s v="Conf."/>
    <x v="0"/>
    <m/>
  </r>
  <r>
    <x v="3"/>
    <s v="2017-47"/>
    <x v="81"/>
    <x v="4"/>
    <d v="1899-12-30T08:15:00"/>
    <d v="1899-12-30T12:15:00"/>
    <s v="AM"/>
    <d v="1899-12-30T04:00:00"/>
    <m/>
    <s v="ALT"/>
    <x v="8"/>
    <x v="0"/>
    <m/>
    <x v="0"/>
    <m/>
  </r>
  <r>
    <x v="4"/>
    <s v="2017-47"/>
    <x v="81"/>
    <x v="4"/>
    <d v="1899-12-30T08:15:00"/>
    <d v="1899-12-30T12:15:00"/>
    <s v="AM"/>
    <d v="1899-12-30T04:00:00"/>
    <m/>
    <s v="INI"/>
    <x v="1"/>
    <x v="1"/>
    <m/>
    <x v="0"/>
    <m/>
  </r>
  <r>
    <x v="4"/>
    <s v="2017-47"/>
    <x v="81"/>
    <x v="4"/>
    <d v="1899-12-30T08:15:00"/>
    <d v="1899-12-30T12:15:00"/>
    <s v="AM"/>
    <d v="1899-12-30T04:00:00"/>
    <m/>
    <s v="ALT"/>
    <x v="8"/>
    <x v="0"/>
    <m/>
    <x v="0"/>
    <m/>
  </r>
  <r>
    <x v="3"/>
    <s v="2017-47"/>
    <x v="81"/>
    <x v="4"/>
    <d v="1899-12-30T08:15:00"/>
    <d v="1899-12-30T12:15:00"/>
    <s v="AM"/>
    <d v="1899-12-30T04:00:00"/>
    <m/>
    <s v="INI"/>
    <x v="1"/>
    <x v="1"/>
    <m/>
    <x v="0"/>
    <m/>
  </r>
  <r>
    <x v="6"/>
    <s v="2017-47"/>
    <x v="81"/>
    <x v="4"/>
    <d v="1899-12-30T08:15:00"/>
    <d v="1899-12-30T12:15:00"/>
    <s v="AM"/>
    <d v="1899-12-30T04:00:00"/>
    <m/>
    <m/>
    <x v="0"/>
    <x v="0"/>
    <m/>
    <x v="0"/>
    <m/>
  </r>
  <r>
    <x v="0"/>
    <s v="2017-47"/>
    <x v="81"/>
    <x v="4"/>
    <d v="1899-12-30T08:15:00"/>
    <d v="1899-12-30T12:15:00"/>
    <s v="AM"/>
    <d v="1899-12-30T04:00:00"/>
    <m/>
    <m/>
    <x v="80"/>
    <x v="11"/>
    <s v="Verte"/>
    <x v="0"/>
    <m/>
  </r>
  <r>
    <x v="1"/>
    <s v="2017-47"/>
    <x v="81"/>
    <x v="4"/>
    <d v="1899-12-30T09:15:00"/>
    <d v="1899-12-30T13:15:00"/>
    <s v="AM"/>
    <d v="1899-12-30T04:00:00"/>
    <m/>
    <m/>
    <x v="89"/>
    <x v="34"/>
    <s v="Jaune"/>
    <x v="0"/>
    <m/>
  </r>
  <r>
    <x v="5"/>
    <s v="2017-47"/>
    <x v="81"/>
    <x v="4"/>
    <d v="1899-12-30T09:15:00"/>
    <d v="1899-12-30T13:15:00"/>
    <s v="AM"/>
    <d v="1899-12-30T04:00:00"/>
    <m/>
    <m/>
    <x v="90"/>
    <x v="35"/>
    <s v="TP1"/>
    <x v="0"/>
    <m/>
  </r>
  <r>
    <x v="2"/>
    <s v="2017-47"/>
    <x v="81"/>
    <x v="4"/>
    <d v="1899-12-30T13:45:00"/>
    <d v="1899-12-30T17:45:00"/>
    <s v="PM"/>
    <d v="1899-12-30T04:00:00"/>
    <m/>
    <m/>
    <x v="74"/>
    <x v="31"/>
    <s v="Conf."/>
    <x v="0"/>
    <m/>
  </r>
  <r>
    <x v="3"/>
    <s v="2017-47"/>
    <x v="81"/>
    <x v="4"/>
    <d v="1899-12-30T13:45:00"/>
    <d v="1899-12-30T17:45:00"/>
    <s v="PM"/>
    <d v="1899-12-30T04:00:00"/>
    <m/>
    <s v="ALT"/>
    <x v="8"/>
    <x v="0"/>
    <m/>
    <x v="0"/>
    <m/>
  </r>
  <r>
    <x v="4"/>
    <s v="2017-47"/>
    <x v="81"/>
    <x v="4"/>
    <d v="1899-12-30T13:45:00"/>
    <d v="1899-12-30T17:45:00"/>
    <s v="PM"/>
    <d v="1899-12-30T04:00:00"/>
    <m/>
    <s v="INI"/>
    <x v="1"/>
    <x v="1"/>
    <m/>
    <x v="0"/>
    <m/>
  </r>
  <r>
    <x v="4"/>
    <s v="2017-47"/>
    <x v="81"/>
    <x v="4"/>
    <d v="1899-12-30T13:45:00"/>
    <d v="1899-12-30T17:45:00"/>
    <s v="PM"/>
    <d v="1899-12-30T04:00:00"/>
    <m/>
    <s v="ALT"/>
    <x v="8"/>
    <x v="0"/>
    <m/>
    <x v="0"/>
    <m/>
  </r>
  <r>
    <x v="3"/>
    <s v="2017-47"/>
    <x v="81"/>
    <x v="4"/>
    <d v="1899-12-30T13:45:00"/>
    <d v="1899-12-30T17:45:00"/>
    <s v="PM"/>
    <d v="1899-12-30T04:00:00"/>
    <m/>
    <s v="INI"/>
    <x v="1"/>
    <x v="1"/>
    <m/>
    <x v="0"/>
    <m/>
  </r>
  <r>
    <x v="5"/>
    <s v="2017-47"/>
    <x v="81"/>
    <x v="4"/>
    <d v="1899-12-30T13:45:00"/>
    <d v="1899-12-30T17:45:00"/>
    <s v="PM"/>
    <d v="1899-12-30T04:00:00"/>
    <m/>
    <m/>
    <x v="73"/>
    <x v="23"/>
    <s v="TP1"/>
    <x v="0"/>
    <m/>
  </r>
  <r>
    <x v="6"/>
    <s v="2017-47"/>
    <x v="81"/>
    <x v="4"/>
    <d v="1899-12-30T13:45:00"/>
    <d v="1899-12-30T16:45:00"/>
    <s v="PM"/>
    <d v="1899-12-30T03:00:00"/>
    <m/>
    <m/>
    <x v="0"/>
    <x v="0"/>
    <m/>
    <x v="0"/>
    <m/>
  </r>
  <r>
    <x v="0"/>
    <s v="2017-47"/>
    <x v="81"/>
    <x v="4"/>
    <d v="1899-12-30T13:45:00"/>
    <d v="1899-12-30T15:45:00"/>
    <s v="PM"/>
    <d v="1899-12-30T02:00:00"/>
    <m/>
    <m/>
    <x v="80"/>
    <x v="11"/>
    <s v="Verte"/>
    <x v="0"/>
    <m/>
  </r>
  <r>
    <x v="1"/>
    <s v="2017-47"/>
    <x v="81"/>
    <x v="4"/>
    <d v="1899-12-30T14:15:00"/>
    <d v="1899-12-30T18:15:00"/>
    <s v="PM"/>
    <d v="1899-12-30T04:00:00"/>
    <m/>
    <m/>
    <x v="91"/>
    <x v="34"/>
    <s v="Jaune"/>
    <x v="0"/>
    <m/>
  </r>
  <r>
    <x v="0"/>
    <s v="2017-47"/>
    <x v="81"/>
    <x v="4"/>
    <d v="1899-12-30T15:45:00"/>
    <d v="1899-12-30T17:45:00"/>
    <s v="PM"/>
    <d v="1899-12-30T02:00:00"/>
    <m/>
    <m/>
    <x v="92"/>
    <x v="11"/>
    <s v="Verte"/>
    <x v="0"/>
    <m/>
  </r>
  <r>
    <x v="1"/>
    <s v="2017-47"/>
    <x v="82"/>
    <x v="5"/>
    <d v="1899-12-30T08:15:00"/>
    <d v="1899-12-30T13:15:00"/>
    <s v="AM"/>
    <d v="1899-12-30T05:00:00"/>
    <m/>
    <m/>
    <x v="93"/>
    <x v="3"/>
    <s v="Jaune"/>
    <x v="0"/>
    <s v="5h"/>
  </r>
  <r>
    <x v="2"/>
    <s v="2017-47"/>
    <x v="82"/>
    <x v="5"/>
    <d v="1899-12-30T08:15:00"/>
    <d v="1899-12-30T12:15:00"/>
    <s v="AM"/>
    <d v="1899-12-30T04:00:00"/>
    <m/>
    <m/>
    <x v="1"/>
    <x v="1"/>
    <m/>
    <x v="0"/>
    <m/>
  </r>
  <r>
    <x v="3"/>
    <s v="2017-47"/>
    <x v="82"/>
    <x v="5"/>
    <d v="1899-12-30T08:15:00"/>
    <d v="1899-12-30T12:15:00"/>
    <s v="AM"/>
    <d v="1899-12-30T04:00:00"/>
    <m/>
    <s v="ALT"/>
    <x v="8"/>
    <x v="0"/>
    <m/>
    <x v="0"/>
    <m/>
  </r>
  <r>
    <x v="4"/>
    <s v="2017-47"/>
    <x v="82"/>
    <x v="5"/>
    <d v="1899-12-30T08:15:00"/>
    <d v="1899-12-30T12:15:00"/>
    <s v="AM"/>
    <d v="1899-12-30T04:00:00"/>
    <m/>
    <s v="INI"/>
    <x v="1"/>
    <x v="1"/>
    <m/>
    <x v="0"/>
    <m/>
  </r>
  <r>
    <x v="4"/>
    <s v="2017-47"/>
    <x v="82"/>
    <x v="5"/>
    <d v="1899-12-30T08:15:00"/>
    <d v="1899-12-30T12:15:00"/>
    <s v="AM"/>
    <d v="1899-12-30T04:00:00"/>
    <m/>
    <s v="ALT"/>
    <x v="8"/>
    <x v="0"/>
    <m/>
    <x v="0"/>
    <m/>
  </r>
  <r>
    <x v="6"/>
    <s v="2017-47"/>
    <x v="82"/>
    <x v="5"/>
    <d v="1899-12-30T08:15:00"/>
    <d v="1899-12-30T12:15:00"/>
    <s v="AM"/>
    <d v="1899-12-30T04:00:00"/>
    <m/>
    <m/>
    <x v="0"/>
    <x v="0"/>
    <m/>
    <x v="0"/>
    <m/>
  </r>
  <r>
    <x v="3"/>
    <s v="2017-47"/>
    <x v="82"/>
    <x v="5"/>
    <d v="1899-12-30T08:15:00"/>
    <d v="1899-12-30T12:15:00"/>
    <s v="AM"/>
    <d v="1899-12-30T04:00:00"/>
    <m/>
    <s v="INI"/>
    <x v="1"/>
    <x v="1"/>
    <m/>
    <x v="0"/>
    <m/>
  </r>
  <r>
    <x v="0"/>
    <s v="2017-47"/>
    <x v="82"/>
    <x v="5"/>
    <d v="1899-12-30T08:15:00"/>
    <d v="1899-12-30T12:15:00"/>
    <s v="AM"/>
    <d v="1899-12-30T04:00:00"/>
    <m/>
    <m/>
    <x v="82"/>
    <x v="8"/>
    <s v="Grise"/>
    <x v="0"/>
    <m/>
  </r>
  <r>
    <x v="5"/>
    <s v="2017-47"/>
    <x v="82"/>
    <x v="5"/>
    <d v="1899-12-30T09:15:00"/>
    <d v="1899-12-30T12:15:00"/>
    <s v="AM"/>
    <d v="1899-12-30T03:00:00"/>
    <m/>
    <m/>
    <x v="44"/>
    <x v="2"/>
    <s v="TP1"/>
    <x v="0"/>
    <m/>
  </r>
  <r>
    <x v="1"/>
    <s v="2017-47"/>
    <x v="82"/>
    <x v="5"/>
    <d v="1899-12-30T13:15:00"/>
    <d v="1899-12-30T18:15:00"/>
    <s v="PM"/>
    <d v="1899-12-30T05:00:00"/>
    <m/>
    <m/>
    <x v="93"/>
    <x v="3"/>
    <s v="Jaune"/>
    <x v="0"/>
    <s v="5h"/>
  </r>
  <r>
    <x v="2"/>
    <s v="2017-47"/>
    <x v="82"/>
    <x v="5"/>
    <d v="1899-12-30T13:45:00"/>
    <d v="1899-12-30T17:45:00"/>
    <s v="PM"/>
    <d v="1899-12-30T04:00:00"/>
    <m/>
    <m/>
    <x v="53"/>
    <x v="27"/>
    <s v="Conf."/>
    <x v="0"/>
    <m/>
  </r>
  <r>
    <x v="3"/>
    <s v="2017-47"/>
    <x v="82"/>
    <x v="5"/>
    <d v="1899-12-30T13:45:00"/>
    <d v="1899-12-30T17:45:00"/>
    <s v="PM"/>
    <d v="1899-12-30T04:00:00"/>
    <m/>
    <s v="ALT"/>
    <x v="8"/>
    <x v="0"/>
    <m/>
    <x v="0"/>
    <m/>
  </r>
  <r>
    <x v="4"/>
    <s v="2017-47"/>
    <x v="82"/>
    <x v="5"/>
    <d v="1899-12-30T13:45:00"/>
    <d v="1899-12-30T17:45:00"/>
    <s v="PM"/>
    <d v="1899-12-30T04:00:00"/>
    <m/>
    <s v="INI"/>
    <x v="1"/>
    <x v="1"/>
    <m/>
    <x v="0"/>
    <m/>
  </r>
  <r>
    <x v="4"/>
    <s v="2017-47"/>
    <x v="82"/>
    <x v="5"/>
    <d v="1899-12-30T13:45:00"/>
    <d v="1899-12-30T17:45:00"/>
    <s v="PM"/>
    <d v="1899-12-30T04:00:00"/>
    <m/>
    <s v="ALT"/>
    <x v="8"/>
    <x v="0"/>
    <m/>
    <x v="0"/>
    <m/>
  </r>
  <r>
    <x v="0"/>
    <s v="2017-47"/>
    <x v="82"/>
    <x v="5"/>
    <d v="1899-12-30T13:45:00"/>
    <d v="1899-12-30T15:45:00"/>
    <s v="PM"/>
    <d v="1899-12-30T02:00:00"/>
    <m/>
    <m/>
    <x v="82"/>
    <x v="8"/>
    <s v="Grise"/>
    <x v="0"/>
    <m/>
  </r>
  <r>
    <x v="5"/>
    <s v="2017-47"/>
    <x v="82"/>
    <x v="5"/>
    <d v="1899-12-30T13:45:00"/>
    <d v="1899-12-30T16:45:00"/>
    <s v="PM"/>
    <d v="1899-12-30T03:00:00"/>
    <m/>
    <m/>
    <x v="1"/>
    <x v="1"/>
    <m/>
    <x v="0"/>
    <m/>
  </r>
  <r>
    <x v="6"/>
    <s v="2017-47"/>
    <x v="82"/>
    <x v="5"/>
    <d v="1899-12-30T13:45:00"/>
    <d v="1899-12-30T16:45:00"/>
    <s v="PM"/>
    <d v="1899-12-30T03:00:00"/>
    <m/>
    <m/>
    <x v="0"/>
    <x v="0"/>
    <m/>
    <x v="0"/>
    <m/>
  </r>
  <r>
    <x v="3"/>
    <s v="2017-47"/>
    <x v="82"/>
    <x v="5"/>
    <d v="1899-12-30T13:45:00"/>
    <d v="1899-12-30T17:45:00"/>
    <s v="PM"/>
    <d v="1899-12-30T04:00:00"/>
    <m/>
    <s v="INI"/>
    <x v="1"/>
    <x v="1"/>
    <m/>
    <x v="0"/>
    <m/>
  </r>
  <r>
    <x v="0"/>
    <s v="2017-47"/>
    <x v="82"/>
    <x v="5"/>
    <d v="1899-12-30T15:45:00"/>
    <d v="1899-12-30T17:45:00"/>
    <s v="PM"/>
    <d v="1899-12-30T02:00:00"/>
    <m/>
    <m/>
    <x v="47"/>
    <x v="8"/>
    <s v="Grise"/>
    <x v="0"/>
    <m/>
  </r>
  <r>
    <x v="2"/>
    <s v="2017-47"/>
    <x v="83"/>
    <x v="6"/>
    <d v="1899-12-30T08:15:00"/>
    <d v="1899-12-30T12:15:00"/>
    <s v="AM"/>
    <d v="1899-12-30T04:00:00"/>
    <m/>
    <s v="M-RESEAUX"/>
    <x v="72"/>
    <x v="29"/>
    <s v="TP2"/>
    <x v="0"/>
    <m/>
  </r>
  <r>
    <x v="3"/>
    <s v="2017-47"/>
    <x v="83"/>
    <x v="6"/>
    <d v="1899-12-30T08:15:00"/>
    <d v="1899-12-30T12:15:00"/>
    <s v="AM"/>
    <d v="1899-12-30T04:00:00"/>
    <m/>
    <s v="ALT"/>
    <x v="8"/>
    <x v="0"/>
    <m/>
    <x v="0"/>
    <m/>
  </r>
  <r>
    <x v="4"/>
    <s v="2017-47"/>
    <x v="83"/>
    <x v="6"/>
    <d v="1899-12-30T08:15:00"/>
    <d v="1899-12-30T12:15:00"/>
    <s v="AM"/>
    <d v="1899-12-30T04:00:00"/>
    <m/>
    <s v="INI"/>
    <x v="1"/>
    <x v="1"/>
    <m/>
    <x v="0"/>
    <m/>
  </r>
  <r>
    <x v="4"/>
    <s v="2017-47"/>
    <x v="83"/>
    <x v="6"/>
    <d v="1899-12-30T08:15:00"/>
    <d v="1899-12-30T12:15:00"/>
    <s v="AM"/>
    <d v="1899-12-30T04:00:00"/>
    <m/>
    <s v="ALT"/>
    <x v="8"/>
    <x v="0"/>
    <m/>
    <x v="0"/>
    <m/>
  </r>
  <r>
    <x v="5"/>
    <s v="2017-47"/>
    <x v="83"/>
    <x v="6"/>
    <d v="1899-12-30T08:15:00"/>
    <d v="1899-12-30T10:15:00"/>
    <s v="AM"/>
    <d v="1899-12-30T02:00:00"/>
    <m/>
    <m/>
    <x v="73"/>
    <x v="23"/>
    <s v="TP1"/>
    <x v="0"/>
    <m/>
  </r>
  <r>
    <x v="6"/>
    <s v="2017-47"/>
    <x v="83"/>
    <x v="6"/>
    <d v="1899-12-30T08:15:00"/>
    <d v="1899-12-30T12:15:00"/>
    <s v="AM"/>
    <d v="1899-12-30T04:00:00"/>
    <m/>
    <m/>
    <x v="0"/>
    <x v="0"/>
    <m/>
    <x v="0"/>
    <m/>
  </r>
  <r>
    <x v="3"/>
    <s v="2017-47"/>
    <x v="83"/>
    <x v="6"/>
    <d v="1899-12-30T08:15:00"/>
    <d v="1899-12-30T12:15:00"/>
    <s v="AM"/>
    <d v="1899-12-30T04:00:00"/>
    <m/>
    <s v="INI"/>
    <x v="1"/>
    <x v="1"/>
    <m/>
    <x v="0"/>
    <m/>
  </r>
  <r>
    <x v="1"/>
    <s v="2017-47"/>
    <x v="83"/>
    <x v="6"/>
    <d v="1899-12-30T09:15:00"/>
    <d v="1899-12-30T11:15:00"/>
    <s v="AM"/>
    <d v="1899-12-30T02:00:00"/>
    <m/>
    <m/>
    <x v="94"/>
    <x v="34"/>
    <s v="Jaune"/>
    <x v="0"/>
    <s v="éval B1 en même temps (logique)"/>
  </r>
  <r>
    <x v="0"/>
    <s v="2017-47"/>
    <x v="83"/>
    <x v="6"/>
    <d v="1899-12-30T09:15:00"/>
    <d v="1899-12-30T11:15:00"/>
    <s v="AM"/>
    <d v="1899-12-30T02:00:00"/>
    <m/>
    <m/>
    <x v="95"/>
    <x v="2"/>
    <s v="Verte"/>
    <x v="0"/>
    <s v="évaluation 2h"/>
  </r>
  <r>
    <x v="5"/>
    <s v="2017-47"/>
    <x v="83"/>
    <x v="6"/>
    <d v="1899-12-30T10:15:00"/>
    <d v="1899-12-30T12:15:00"/>
    <s v="AM"/>
    <d v="1899-12-30T02:00:00"/>
    <m/>
    <m/>
    <x v="96"/>
    <x v="23"/>
    <s v="TP1"/>
    <x v="0"/>
    <m/>
  </r>
  <r>
    <x v="1"/>
    <s v="2017-47"/>
    <x v="83"/>
    <x v="6"/>
    <d v="1899-12-30T11:15:00"/>
    <d v="1899-12-30T13:15:00"/>
    <s v="AM"/>
    <d v="1899-12-30T02:00:00"/>
    <m/>
    <m/>
    <x v="97"/>
    <x v="34"/>
    <s v="Jaune"/>
    <x v="0"/>
    <m/>
  </r>
  <r>
    <x v="2"/>
    <s v="2017-47"/>
    <x v="83"/>
    <x v="6"/>
    <d v="1899-12-30T13:45:00"/>
    <d v="1899-12-30T17:45:00"/>
    <s v="PM"/>
    <d v="1899-12-30T04:00:00"/>
    <m/>
    <m/>
    <x v="98"/>
    <x v="29"/>
    <s v="Conf."/>
    <x v="0"/>
    <m/>
  </r>
  <r>
    <x v="3"/>
    <s v="2017-47"/>
    <x v="83"/>
    <x v="6"/>
    <d v="1899-12-30T13:45:00"/>
    <d v="1899-12-30T17:45:00"/>
    <s v="PM"/>
    <d v="1899-12-30T04:00:00"/>
    <m/>
    <s v="ALT"/>
    <x v="8"/>
    <x v="0"/>
    <m/>
    <x v="0"/>
    <m/>
  </r>
  <r>
    <x v="4"/>
    <s v="2017-47"/>
    <x v="83"/>
    <x v="6"/>
    <d v="1899-12-30T13:45:00"/>
    <d v="1899-12-30T17:45:00"/>
    <s v="PM"/>
    <d v="1899-12-30T04:00:00"/>
    <m/>
    <s v="INI"/>
    <x v="1"/>
    <x v="1"/>
    <m/>
    <x v="0"/>
    <m/>
  </r>
  <r>
    <x v="4"/>
    <s v="2017-47"/>
    <x v="83"/>
    <x v="6"/>
    <d v="1899-12-30T13:45:00"/>
    <d v="1899-12-30T17:45:00"/>
    <s v="PM"/>
    <d v="1899-12-30T04:00:00"/>
    <m/>
    <s v="ALT"/>
    <x v="8"/>
    <x v="0"/>
    <m/>
    <x v="0"/>
    <m/>
  </r>
  <r>
    <x v="3"/>
    <s v="2017-47"/>
    <x v="83"/>
    <x v="6"/>
    <d v="1899-12-30T13:45:00"/>
    <d v="1899-12-30T17:45:00"/>
    <s v="PM"/>
    <d v="1899-12-30T04:00:00"/>
    <m/>
    <s v="INI"/>
    <x v="1"/>
    <x v="1"/>
    <m/>
    <x v="0"/>
    <m/>
  </r>
  <r>
    <x v="5"/>
    <s v="2017-47"/>
    <x v="83"/>
    <x v="6"/>
    <d v="1899-12-30T13:45:00"/>
    <d v="1899-12-30T17:45:00"/>
    <s v="PM"/>
    <d v="1899-12-30T04:00:00"/>
    <m/>
    <m/>
    <x v="96"/>
    <x v="23"/>
    <s v="TP1"/>
    <x v="0"/>
    <m/>
  </r>
  <r>
    <x v="6"/>
    <s v="2017-47"/>
    <x v="83"/>
    <x v="6"/>
    <d v="1899-12-30T13:45:00"/>
    <d v="1899-12-30T16:45:00"/>
    <s v="PM"/>
    <d v="1899-12-30T03:00:00"/>
    <m/>
    <m/>
    <x v="0"/>
    <x v="0"/>
    <m/>
    <x v="0"/>
    <m/>
  </r>
  <r>
    <x v="0"/>
    <s v="2017-47"/>
    <x v="83"/>
    <x v="6"/>
    <d v="1899-12-30T13:45:00"/>
    <d v="1899-12-30T17:45:00"/>
    <s v="PM"/>
    <d v="1899-12-30T04:00:00"/>
    <m/>
    <m/>
    <x v="30"/>
    <x v="13"/>
    <s v="Grise"/>
    <x v="0"/>
    <m/>
  </r>
  <r>
    <x v="1"/>
    <s v="2017-47"/>
    <x v="83"/>
    <x v="6"/>
    <d v="1899-12-30T14:15:00"/>
    <d v="1899-12-30T18:15:00"/>
    <s v="PM"/>
    <d v="1899-12-30T04:00:00"/>
    <m/>
    <m/>
    <x v="99"/>
    <x v="34"/>
    <s v="Jaune"/>
    <x v="0"/>
    <m/>
  </r>
  <r>
    <x v="1"/>
    <s v="2017-47"/>
    <x v="84"/>
    <x v="0"/>
    <d v="1899-12-30T08:15:00"/>
    <d v="1899-12-30T10:15:00"/>
    <s v="AM"/>
    <d v="1899-12-30T02:00:00"/>
    <m/>
    <m/>
    <x v="1"/>
    <x v="1"/>
    <m/>
    <x v="0"/>
    <m/>
  </r>
  <r>
    <x v="2"/>
    <s v="2017-47"/>
    <x v="84"/>
    <x v="0"/>
    <d v="1899-12-30T08:15:00"/>
    <d v="1899-12-30T12:15:00"/>
    <s v="AM"/>
    <d v="1899-12-30T04:00:00"/>
    <m/>
    <m/>
    <x v="41"/>
    <x v="25"/>
    <s v="Conf."/>
    <x v="0"/>
    <m/>
  </r>
  <r>
    <x v="3"/>
    <s v="2017-47"/>
    <x v="84"/>
    <x v="0"/>
    <d v="1899-12-30T08:15:00"/>
    <d v="1899-12-30T12:15:00"/>
    <s v="AM"/>
    <d v="1899-12-30T04:00:00"/>
    <m/>
    <s v="ALT"/>
    <x v="8"/>
    <x v="0"/>
    <m/>
    <x v="0"/>
    <m/>
  </r>
  <r>
    <x v="4"/>
    <s v="2017-47"/>
    <x v="84"/>
    <x v="0"/>
    <d v="1899-12-30T08:15:00"/>
    <d v="1899-12-30T12:15:00"/>
    <s v="AM"/>
    <d v="1899-12-30T04:00:00"/>
    <m/>
    <s v="INI"/>
    <x v="1"/>
    <x v="1"/>
    <m/>
    <x v="0"/>
    <m/>
  </r>
  <r>
    <x v="4"/>
    <s v="2017-47"/>
    <x v="84"/>
    <x v="0"/>
    <d v="1899-12-30T08:15:00"/>
    <d v="1899-12-30T12:15:00"/>
    <s v="AM"/>
    <d v="1899-12-30T04:00:00"/>
    <m/>
    <s v="ALT"/>
    <x v="8"/>
    <x v="0"/>
    <m/>
    <x v="0"/>
    <m/>
  </r>
  <r>
    <x v="3"/>
    <s v="2017-47"/>
    <x v="84"/>
    <x v="0"/>
    <d v="1899-12-30T08:15:00"/>
    <d v="1899-12-30T12:15:00"/>
    <s v="AM"/>
    <d v="1899-12-30T04:00:00"/>
    <m/>
    <s v="INI"/>
    <x v="1"/>
    <x v="1"/>
    <m/>
    <x v="0"/>
    <m/>
  </r>
  <r>
    <x v="5"/>
    <s v="2017-47"/>
    <x v="84"/>
    <x v="0"/>
    <d v="1899-12-30T08:15:00"/>
    <d v="1899-12-30T12:15:00"/>
    <s v="AM"/>
    <d v="1899-12-30T04:00:00"/>
    <m/>
    <m/>
    <x v="96"/>
    <x v="23"/>
    <s v="TP1"/>
    <x v="0"/>
    <m/>
  </r>
  <r>
    <x v="6"/>
    <s v="2017-47"/>
    <x v="84"/>
    <x v="0"/>
    <d v="1899-12-30T08:15:00"/>
    <d v="1899-12-30T12:15:00"/>
    <s v="AM"/>
    <d v="1899-12-30T04:00:00"/>
    <m/>
    <m/>
    <x v="0"/>
    <x v="0"/>
    <m/>
    <x v="0"/>
    <m/>
  </r>
  <r>
    <x v="0"/>
    <s v="2017-47"/>
    <x v="84"/>
    <x v="0"/>
    <d v="1899-12-30T08:15:00"/>
    <d v="1899-12-30T10:15:00"/>
    <s v="AM"/>
    <d v="1899-12-30T02:00:00"/>
    <m/>
    <m/>
    <x v="100"/>
    <x v="36"/>
    <s v="Verte"/>
    <x v="0"/>
    <m/>
  </r>
  <r>
    <x v="0"/>
    <s v="2017-47"/>
    <x v="84"/>
    <x v="0"/>
    <d v="1899-12-30T10:15:00"/>
    <d v="1899-12-30T12:15:00"/>
    <s v="AM"/>
    <d v="1899-12-30T02:00:00"/>
    <m/>
    <m/>
    <x v="76"/>
    <x v="17"/>
    <s v="Verte"/>
    <x v="0"/>
    <m/>
  </r>
  <r>
    <x v="1"/>
    <s v="2017-47"/>
    <x v="84"/>
    <x v="0"/>
    <d v="1899-12-30T10:15:00"/>
    <d v="1899-12-30T12:15:00"/>
    <s v="AM"/>
    <d v="1899-12-30T02:00:00"/>
    <m/>
    <m/>
    <x v="101"/>
    <x v="36"/>
    <s v="Jaune"/>
    <x v="0"/>
    <m/>
  </r>
  <r>
    <x v="1"/>
    <s v="2017-47"/>
    <x v="84"/>
    <x v="0"/>
    <d v="1899-12-30T13:45:00"/>
    <d v="1899-12-30T15:45:00"/>
    <s v="PM"/>
    <d v="1899-12-30T02:00:00"/>
    <m/>
    <m/>
    <x v="1"/>
    <x v="1"/>
    <m/>
    <x v="0"/>
    <m/>
  </r>
  <r>
    <x v="2"/>
    <s v="2017-47"/>
    <x v="84"/>
    <x v="0"/>
    <d v="1899-12-30T13:45:00"/>
    <d v="1899-12-30T17:45:00"/>
    <s v="PM"/>
    <d v="1899-12-30T04:00:00"/>
    <m/>
    <m/>
    <x v="1"/>
    <x v="1"/>
    <m/>
    <x v="0"/>
    <m/>
  </r>
  <r>
    <x v="3"/>
    <s v="2017-47"/>
    <x v="84"/>
    <x v="0"/>
    <d v="1899-12-30T13:45:00"/>
    <d v="1899-12-30T17:45:00"/>
    <s v="PM"/>
    <d v="1899-12-30T04:00:00"/>
    <m/>
    <s v="ALT"/>
    <x v="8"/>
    <x v="0"/>
    <m/>
    <x v="0"/>
    <m/>
  </r>
  <r>
    <x v="4"/>
    <s v="2017-47"/>
    <x v="84"/>
    <x v="0"/>
    <d v="1899-12-30T13:45:00"/>
    <d v="1899-12-30T17:45:00"/>
    <s v="PM"/>
    <d v="1899-12-30T04:00:00"/>
    <m/>
    <s v="INI"/>
    <x v="1"/>
    <x v="1"/>
    <m/>
    <x v="0"/>
    <m/>
  </r>
  <r>
    <x v="4"/>
    <s v="2017-47"/>
    <x v="84"/>
    <x v="0"/>
    <d v="1899-12-30T13:45:00"/>
    <d v="1899-12-30T17:45:00"/>
    <s v="PM"/>
    <d v="1899-12-30T04:00:00"/>
    <m/>
    <s v="ALT"/>
    <x v="8"/>
    <x v="0"/>
    <m/>
    <x v="0"/>
    <m/>
  </r>
  <r>
    <x v="3"/>
    <s v="2017-47"/>
    <x v="84"/>
    <x v="0"/>
    <d v="1899-12-30T13:45:00"/>
    <d v="1899-12-30T17:45:00"/>
    <s v="PM"/>
    <d v="1899-12-30T04:00:00"/>
    <m/>
    <s v="INI"/>
    <x v="1"/>
    <x v="1"/>
    <m/>
    <x v="0"/>
    <m/>
  </r>
  <r>
    <x v="5"/>
    <s v="2017-47"/>
    <x v="84"/>
    <x v="0"/>
    <d v="1899-12-30T13:45:00"/>
    <d v="1899-12-30T17:45:00"/>
    <s v="PM"/>
    <d v="1899-12-30T04:00:00"/>
    <m/>
    <m/>
    <x v="96"/>
    <x v="23"/>
    <s v="TP1"/>
    <x v="0"/>
    <m/>
  </r>
  <r>
    <x v="6"/>
    <s v="2017-47"/>
    <x v="84"/>
    <x v="0"/>
    <d v="1899-12-30T13:45:00"/>
    <d v="1899-12-30T16:45:00"/>
    <s v="PM"/>
    <d v="1899-12-30T03:00:00"/>
    <m/>
    <m/>
    <x v="0"/>
    <x v="0"/>
    <m/>
    <x v="0"/>
    <m/>
  </r>
  <r>
    <x v="0"/>
    <s v="2017-47"/>
    <x v="84"/>
    <x v="0"/>
    <d v="1899-12-30T13:45:00"/>
    <d v="1899-12-30T15:45:00"/>
    <s v="PM"/>
    <d v="1899-12-30T02:00:00"/>
    <m/>
    <m/>
    <x v="100"/>
    <x v="36"/>
    <s v="Verte"/>
    <x v="0"/>
    <m/>
  </r>
  <r>
    <x v="0"/>
    <s v="2017-47"/>
    <x v="84"/>
    <x v="0"/>
    <d v="1899-12-30T15:45:00"/>
    <d v="1899-12-30T17:45:00"/>
    <s v="PM"/>
    <d v="1899-12-30T02:00:00"/>
    <m/>
    <m/>
    <x v="76"/>
    <x v="17"/>
    <s v="Verte"/>
    <x v="0"/>
    <m/>
  </r>
  <r>
    <x v="1"/>
    <s v="2017-47"/>
    <x v="84"/>
    <x v="0"/>
    <d v="1899-12-30T15:45:00"/>
    <d v="1899-12-30T17:45:00"/>
    <s v="PM"/>
    <d v="1899-12-30T02:00:00"/>
    <m/>
    <m/>
    <x v="101"/>
    <x v="36"/>
    <s v="Jaune"/>
    <x v="0"/>
    <m/>
  </r>
  <r>
    <x v="1"/>
    <s v="2017-47"/>
    <x v="85"/>
    <x v="1"/>
    <d v="1899-12-30T08:15:00"/>
    <d v="1899-12-30T12:15:00"/>
    <s v="AM"/>
    <d v="1899-12-30T04:00:00"/>
    <m/>
    <m/>
    <x v="1"/>
    <x v="1"/>
    <m/>
    <x v="0"/>
    <m/>
  </r>
  <r>
    <x v="2"/>
    <s v="2017-47"/>
    <x v="85"/>
    <x v="1"/>
    <d v="1899-12-30T08:15:00"/>
    <d v="1899-12-30T12:15:00"/>
    <s v="AM"/>
    <d v="1899-12-30T04:00:00"/>
    <m/>
    <m/>
    <x v="1"/>
    <x v="1"/>
    <m/>
    <x v="0"/>
    <m/>
  </r>
  <r>
    <x v="3"/>
    <s v="2017-47"/>
    <x v="85"/>
    <x v="1"/>
    <d v="1899-12-30T08:15:00"/>
    <d v="1899-12-30T12:15:00"/>
    <s v="AM"/>
    <d v="1899-12-30T04:00:00"/>
    <m/>
    <m/>
    <x v="65"/>
    <x v="11"/>
    <s v="Verte"/>
    <x v="0"/>
    <m/>
  </r>
  <r>
    <x v="4"/>
    <s v="2017-47"/>
    <x v="85"/>
    <x v="1"/>
    <d v="1899-12-30T08:15:00"/>
    <d v="1899-12-30T12:15:00"/>
    <s v="AM"/>
    <d v="1899-12-30T04:00:00"/>
    <m/>
    <m/>
    <x v="102"/>
    <x v="37"/>
    <s v="Conf."/>
    <x v="0"/>
    <m/>
  </r>
  <r>
    <x v="5"/>
    <s v="2017-47"/>
    <x v="85"/>
    <x v="1"/>
    <d v="1899-12-30T08:15:00"/>
    <d v="1899-12-30T12:15:00"/>
    <s v="AM"/>
    <d v="1899-12-30T04:00:00"/>
    <m/>
    <m/>
    <x v="1"/>
    <x v="1"/>
    <m/>
    <x v="0"/>
    <m/>
  </r>
  <r>
    <x v="6"/>
    <s v="2017-47"/>
    <x v="85"/>
    <x v="1"/>
    <d v="1899-12-30T08:15:00"/>
    <d v="1899-12-30T12:15:00"/>
    <s v="AM"/>
    <d v="1899-12-30T04:00:00"/>
    <m/>
    <m/>
    <x v="1"/>
    <x v="1"/>
    <m/>
    <x v="0"/>
    <m/>
  </r>
  <r>
    <x v="0"/>
    <s v="2017-47"/>
    <x v="85"/>
    <x v="1"/>
    <d v="1899-12-30T08:15:00"/>
    <d v="1899-12-30T12:15:00"/>
    <s v="AM"/>
    <d v="1899-12-30T04:00:00"/>
    <m/>
    <m/>
    <x v="1"/>
    <x v="1"/>
    <m/>
    <x v="0"/>
    <m/>
  </r>
  <r>
    <x v="1"/>
    <s v="2017-47"/>
    <x v="85"/>
    <x v="1"/>
    <d v="1899-12-30T13:45:00"/>
    <d v="1899-12-30T17:45:00"/>
    <s v="PM"/>
    <d v="1899-12-30T04:00:00"/>
    <m/>
    <m/>
    <x v="1"/>
    <x v="1"/>
    <m/>
    <x v="0"/>
    <m/>
  </r>
  <r>
    <x v="2"/>
    <s v="2017-47"/>
    <x v="85"/>
    <x v="1"/>
    <d v="1899-12-30T13:45:00"/>
    <d v="1899-12-30T17:45:00"/>
    <s v="PM"/>
    <d v="1899-12-30T04:00:00"/>
    <m/>
    <m/>
    <x v="1"/>
    <x v="1"/>
    <m/>
    <x v="0"/>
    <m/>
  </r>
  <r>
    <x v="3"/>
    <s v="2017-47"/>
    <x v="85"/>
    <x v="1"/>
    <d v="1899-12-30T13:45:00"/>
    <d v="1899-12-30T17:45:00"/>
    <s v="PM"/>
    <d v="1899-12-30T04:00:00"/>
    <m/>
    <m/>
    <x v="1"/>
    <x v="1"/>
    <m/>
    <x v="0"/>
    <m/>
  </r>
  <r>
    <x v="4"/>
    <s v="2017-47"/>
    <x v="85"/>
    <x v="1"/>
    <d v="1899-12-30T13:45:00"/>
    <d v="1899-12-30T17:45:00"/>
    <s v="PM"/>
    <d v="1899-12-30T04:00:00"/>
    <m/>
    <m/>
    <x v="1"/>
    <x v="1"/>
    <m/>
    <x v="0"/>
    <m/>
  </r>
  <r>
    <x v="5"/>
    <s v="2017-47"/>
    <x v="85"/>
    <x v="1"/>
    <d v="1899-12-30T13:45:00"/>
    <d v="1899-12-30T16:45:00"/>
    <s v="PM"/>
    <d v="1899-12-30T03:00:00"/>
    <m/>
    <m/>
    <x v="1"/>
    <x v="1"/>
    <m/>
    <x v="0"/>
    <m/>
  </r>
  <r>
    <x v="6"/>
    <s v="2017-47"/>
    <x v="85"/>
    <x v="1"/>
    <d v="1899-12-30T13:45:00"/>
    <d v="1899-12-30T16:45:00"/>
    <s v="PM"/>
    <d v="1899-12-30T03:00:00"/>
    <m/>
    <m/>
    <x v="1"/>
    <x v="1"/>
    <m/>
    <x v="0"/>
    <m/>
  </r>
  <r>
    <x v="0"/>
    <s v="2017-47"/>
    <x v="85"/>
    <x v="1"/>
    <d v="1899-12-30T13:45:00"/>
    <d v="1899-12-30T17:45:00"/>
    <s v="PM"/>
    <d v="1899-12-30T04:00:00"/>
    <m/>
    <m/>
    <x v="1"/>
    <x v="1"/>
    <m/>
    <x v="0"/>
    <m/>
  </r>
  <r>
    <x v="1"/>
    <s v="2017-48"/>
    <x v="86"/>
    <x v="2"/>
    <d v="1899-12-30T08:15:00"/>
    <d v="1899-12-30T12:15:00"/>
    <s v="AM"/>
    <d v="1899-12-30T04:00:00"/>
    <m/>
    <m/>
    <x v="1"/>
    <x v="1"/>
    <m/>
    <x v="0"/>
    <m/>
  </r>
  <r>
    <x v="2"/>
    <s v="2017-48"/>
    <x v="86"/>
    <x v="2"/>
    <d v="1899-12-30T08:15:00"/>
    <d v="1899-12-30T12:15:00"/>
    <s v="AM"/>
    <d v="1899-12-30T04:00:00"/>
    <m/>
    <m/>
    <x v="1"/>
    <x v="1"/>
    <m/>
    <x v="0"/>
    <m/>
  </r>
  <r>
    <x v="3"/>
    <s v="2017-48"/>
    <x v="86"/>
    <x v="2"/>
    <d v="1899-12-30T08:15:00"/>
    <d v="1899-12-30T12:15:00"/>
    <s v="AM"/>
    <d v="1899-12-30T04:00:00"/>
    <m/>
    <m/>
    <x v="1"/>
    <x v="1"/>
    <m/>
    <x v="0"/>
    <m/>
  </r>
  <r>
    <x v="4"/>
    <s v="2017-48"/>
    <x v="86"/>
    <x v="2"/>
    <d v="1899-12-30T08:15:00"/>
    <d v="1899-12-30T12:15:00"/>
    <s v="AM"/>
    <d v="1899-12-30T04:00:00"/>
    <m/>
    <m/>
    <x v="1"/>
    <x v="1"/>
    <m/>
    <x v="0"/>
    <m/>
  </r>
  <r>
    <x v="5"/>
    <s v="2017-48"/>
    <x v="86"/>
    <x v="2"/>
    <d v="1899-12-30T08:15:00"/>
    <d v="1899-12-30T12:15:00"/>
    <s v="AM"/>
    <d v="1899-12-30T04:00:00"/>
    <m/>
    <m/>
    <x v="1"/>
    <x v="1"/>
    <m/>
    <x v="0"/>
    <m/>
  </r>
  <r>
    <x v="6"/>
    <s v="2017-48"/>
    <x v="86"/>
    <x v="2"/>
    <d v="1899-12-30T08:15:00"/>
    <d v="1899-12-30T12:15:00"/>
    <s v="AM"/>
    <d v="1899-12-30T04:00:00"/>
    <m/>
    <m/>
    <x v="1"/>
    <x v="1"/>
    <m/>
    <x v="0"/>
    <m/>
  </r>
  <r>
    <x v="0"/>
    <s v="2017-48"/>
    <x v="86"/>
    <x v="2"/>
    <d v="1899-12-30T08:15:00"/>
    <d v="1899-12-30T12:15:00"/>
    <s v="AM"/>
    <d v="1899-12-30T04:00:00"/>
    <m/>
    <m/>
    <x v="1"/>
    <x v="1"/>
    <m/>
    <x v="0"/>
    <m/>
  </r>
  <r>
    <x v="1"/>
    <s v="2017-48"/>
    <x v="86"/>
    <x v="2"/>
    <d v="1899-12-30T13:45:00"/>
    <d v="1899-12-30T17:45:00"/>
    <s v="PM"/>
    <d v="1899-12-30T04:00:00"/>
    <m/>
    <m/>
    <x v="1"/>
    <x v="1"/>
    <m/>
    <x v="0"/>
    <m/>
  </r>
  <r>
    <x v="2"/>
    <s v="2017-48"/>
    <x v="86"/>
    <x v="2"/>
    <d v="1899-12-30T13:45:00"/>
    <d v="1899-12-30T17:45:00"/>
    <s v="PM"/>
    <d v="1899-12-30T04:00:00"/>
    <m/>
    <m/>
    <x v="1"/>
    <x v="1"/>
    <m/>
    <x v="0"/>
    <m/>
  </r>
  <r>
    <x v="3"/>
    <s v="2017-48"/>
    <x v="86"/>
    <x v="2"/>
    <d v="1899-12-30T13:45:00"/>
    <d v="1899-12-30T17:45:00"/>
    <s v="PM"/>
    <d v="1899-12-30T04:00:00"/>
    <m/>
    <m/>
    <x v="1"/>
    <x v="1"/>
    <m/>
    <x v="0"/>
    <m/>
  </r>
  <r>
    <x v="4"/>
    <s v="2017-48"/>
    <x v="86"/>
    <x v="2"/>
    <d v="1899-12-30T13:45:00"/>
    <d v="1899-12-30T17:45:00"/>
    <s v="PM"/>
    <d v="1899-12-30T04:00:00"/>
    <m/>
    <m/>
    <x v="1"/>
    <x v="1"/>
    <m/>
    <x v="0"/>
    <m/>
  </r>
  <r>
    <x v="5"/>
    <s v="2017-48"/>
    <x v="86"/>
    <x v="2"/>
    <d v="1899-12-30T13:45:00"/>
    <d v="1899-12-30T16:45:00"/>
    <s v="PM"/>
    <d v="1899-12-30T03:00:00"/>
    <m/>
    <m/>
    <x v="1"/>
    <x v="1"/>
    <m/>
    <x v="0"/>
    <m/>
  </r>
  <r>
    <x v="6"/>
    <s v="2017-48"/>
    <x v="86"/>
    <x v="2"/>
    <d v="1899-12-30T13:45:00"/>
    <d v="1899-12-30T16:45:00"/>
    <s v="PM"/>
    <d v="1899-12-30T03:00:00"/>
    <m/>
    <m/>
    <x v="1"/>
    <x v="1"/>
    <m/>
    <x v="0"/>
    <m/>
  </r>
  <r>
    <x v="0"/>
    <s v="2017-48"/>
    <x v="86"/>
    <x v="2"/>
    <d v="1899-12-30T13:45:00"/>
    <d v="1899-12-30T17:45:00"/>
    <s v="PM"/>
    <d v="1899-12-30T04:00:00"/>
    <m/>
    <m/>
    <x v="1"/>
    <x v="1"/>
    <m/>
    <x v="0"/>
    <m/>
  </r>
  <r>
    <x v="1"/>
    <s v="2017-48"/>
    <x v="87"/>
    <x v="3"/>
    <d v="1899-12-30T08:15:00"/>
    <d v="1899-12-30T12:15:00"/>
    <s v="AM"/>
    <d v="1899-12-30T04:00:00"/>
    <m/>
    <m/>
    <x v="78"/>
    <x v="8"/>
    <m/>
    <x v="0"/>
    <m/>
  </r>
  <r>
    <x v="2"/>
    <s v="2017-48"/>
    <x v="87"/>
    <x v="3"/>
    <d v="1899-12-30T08:15:00"/>
    <d v="1899-12-30T12:15:00"/>
    <s v="AM"/>
    <d v="1899-12-30T04:00:00"/>
    <m/>
    <s v="ALT"/>
    <x v="8"/>
    <x v="0"/>
    <m/>
    <x v="0"/>
    <m/>
  </r>
  <r>
    <x v="2"/>
    <s v="2017-48"/>
    <x v="87"/>
    <x v="3"/>
    <d v="1899-12-30T08:15:00"/>
    <d v="1899-12-30T12:15:00"/>
    <s v="AM"/>
    <d v="1899-12-30T04:00:00"/>
    <m/>
    <s v="INI"/>
    <x v="1"/>
    <x v="1"/>
    <m/>
    <x v="0"/>
    <m/>
  </r>
  <r>
    <x v="0"/>
    <s v="2017-48"/>
    <x v="87"/>
    <x v="3"/>
    <d v="1899-12-30T08:15:00"/>
    <d v="1899-12-30T10:15:00"/>
    <s v="AM"/>
    <d v="1899-12-30T02:00:00"/>
    <m/>
    <m/>
    <x v="1"/>
    <x v="1"/>
    <m/>
    <x v="0"/>
    <m/>
  </r>
  <r>
    <x v="4"/>
    <s v="2017-48"/>
    <x v="87"/>
    <x v="3"/>
    <d v="1899-12-30T08:15:00"/>
    <d v="1899-12-30T12:15:00"/>
    <s v="AM"/>
    <d v="1899-12-30T04:00:00"/>
    <m/>
    <m/>
    <x v="103"/>
    <x v="2"/>
    <m/>
    <x v="0"/>
    <m/>
  </r>
  <r>
    <x v="6"/>
    <s v="2017-48"/>
    <x v="87"/>
    <x v="3"/>
    <d v="1899-12-30T08:15:00"/>
    <d v="1899-12-30T12:15:00"/>
    <s v="AM"/>
    <d v="1899-12-30T04:00:00"/>
    <m/>
    <m/>
    <x v="0"/>
    <x v="0"/>
    <m/>
    <x v="0"/>
    <m/>
  </r>
  <r>
    <x v="3"/>
    <s v="2017-48"/>
    <x v="87"/>
    <x v="3"/>
    <d v="1899-12-30T08:15:00"/>
    <d v="1899-12-30T12:15:00"/>
    <s v="AM"/>
    <d v="1899-12-30T04:00:00"/>
    <m/>
    <m/>
    <x v="56"/>
    <x v="28"/>
    <m/>
    <x v="0"/>
    <m/>
  </r>
  <r>
    <x v="5"/>
    <s v="2017-48"/>
    <x v="87"/>
    <x v="3"/>
    <d v="1899-12-30T09:15:00"/>
    <d v="1899-12-30T13:15:00"/>
    <s v="AM"/>
    <d v="1899-12-30T04:00:00"/>
    <m/>
    <m/>
    <x v="90"/>
    <x v="35"/>
    <m/>
    <x v="0"/>
    <m/>
  </r>
  <r>
    <x v="0"/>
    <s v="2017-48"/>
    <x v="87"/>
    <x v="3"/>
    <d v="1899-12-30T10:15:00"/>
    <d v="1899-12-30T12:15:00"/>
    <s v="AM"/>
    <d v="1899-12-30T02:00:00"/>
    <m/>
    <m/>
    <x v="104"/>
    <x v="16"/>
    <m/>
    <x v="0"/>
    <m/>
  </r>
  <r>
    <x v="1"/>
    <s v="2017-48"/>
    <x v="87"/>
    <x v="3"/>
    <d v="1899-12-30T13:45:00"/>
    <d v="1899-12-30T17:45:00"/>
    <s v="PM"/>
    <d v="1899-12-30T04:00:00"/>
    <m/>
    <m/>
    <x v="78"/>
    <x v="8"/>
    <m/>
    <x v="0"/>
    <m/>
  </r>
  <r>
    <x v="2"/>
    <s v="2017-48"/>
    <x v="87"/>
    <x v="3"/>
    <d v="1899-12-30T13:45:00"/>
    <d v="1899-12-30T17:45:00"/>
    <s v="PM"/>
    <d v="1899-12-30T04:00:00"/>
    <m/>
    <s v="ALT"/>
    <x v="8"/>
    <x v="0"/>
    <m/>
    <x v="0"/>
    <m/>
  </r>
  <r>
    <x v="2"/>
    <s v="2017-48"/>
    <x v="87"/>
    <x v="3"/>
    <d v="1899-12-30T13:45:00"/>
    <d v="1899-12-30T17:45:00"/>
    <s v="PM"/>
    <d v="1899-12-30T04:00:00"/>
    <m/>
    <s v="INI"/>
    <x v="1"/>
    <x v="1"/>
    <m/>
    <x v="0"/>
    <m/>
  </r>
  <r>
    <x v="0"/>
    <s v="2017-48"/>
    <x v="87"/>
    <x v="3"/>
    <d v="1899-12-30T13:45:00"/>
    <d v="1899-12-30T17:45:00"/>
    <s v="PM"/>
    <d v="1899-12-30T04:00:00"/>
    <m/>
    <m/>
    <x v="1"/>
    <x v="1"/>
    <m/>
    <x v="0"/>
    <m/>
  </r>
  <r>
    <x v="4"/>
    <s v="2017-48"/>
    <x v="87"/>
    <x v="3"/>
    <d v="1899-12-30T13:45:00"/>
    <d v="1899-12-30T17:45:00"/>
    <s v="PM"/>
    <d v="1899-12-30T04:00:00"/>
    <m/>
    <m/>
    <x v="103"/>
    <x v="2"/>
    <m/>
    <x v="0"/>
    <m/>
  </r>
  <r>
    <x v="6"/>
    <s v="2017-48"/>
    <x v="87"/>
    <x v="3"/>
    <d v="1899-12-30T13:45:00"/>
    <d v="1899-12-30T16:45:00"/>
    <s v="PM"/>
    <d v="1899-12-30T03:00:00"/>
    <m/>
    <m/>
    <x v="0"/>
    <x v="0"/>
    <m/>
    <x v="0"/>
    <m/>
  </r>
  <r>
    <x v="3"/>
    <s v="2017-48"/>
    <x v="87"/>
    <x v="3"/>
    <d v="1899-12-30T13:45:00"/>
    <d v="1899-12-30T17:45:00"/>
    <s v="PM"/>
    <d v="1899-12-30T04:00:00"/>
    <m/>
    <m/>
    <x v="54"/>
    <x v="6"/>
    <m/>
    <x v="0"/>
    <m/>
  </r>
  <r>
    <x v="5"/>
    <s v="2017-48"/>
    <x v="87"/>
    <x v="3"/>
    <d v="1899-12-30T14:15:00"/>
    <d v="1899-12-30T18:15:00"/>
    <s v="PM"/>
    <d v="1899-12-30T04:00:00"/>
    <m/>
    <m/>
    <x v="90"/>
    <x v="35"/>
    <m/>
    <x v="0"/>
    <m/>
  </r>
  <r>
    <x v="1"/>
    <s v="2017-48"/>
    <x v="88"/>
    <x v="4"/>
    <d v="1899-12-30T08:15:00"/>
    <d v="1899-12-30T10:15:00"/>
    <s v="AM"/>
    <d v="1899-12-30T02:00:00"/>
    <m/>
    <m/>
    <x v="105"/>
    <x v="2"/>
    <m/>
    <x v="0"/>
    <m/>
  </r>
  <r>
    <x v="2"/>
    <s v="2017-48"/>
    <x v="88"/>
    <x v="4"/>
    <d v="1899-12-30T08:15:00"/>
    <d v="1899-12-30T12:15:00"/>
    <s v="AM"/>
    <d v="1899-12-30T04:00:00"/>
    <m/>
    <s v="ALT"/>
    <x v="8"/>
    <x v="0"/>
    <m/>
    <x v="0"/>
    <m/>
  </r>
  <r>
    <x v="2"/>
    <s v="2017-48"/>
    <x v="88"/>
    <x v="4"/>
    <d v="1899-12-30T08:15:00"/>
    <d v="1899-12-30T12:15:00"/>
    <s v="AM"/>
    <d v="1899-12-30T04:00:00"/>
    <m/>
    <s v="INI"/>
    <x v="1"/>
    <x v="1"/>
    <m/>
    <x v="0"/>
    <m/>
  </r>
  <r>
    <x v="0"/>
    <s v="2017-48"/>
    <x v="88"/>
    <x v="4"/>
    <d v="1899-12-30T08:15:00"/>
    <d v="1899-12-30T12:15:00"/>
    <s v="AM"/>
    <d v="1899-12-30T04:00:00"/>
    <m/>
    <m/>
    <x v="1"/>
    <x v="1"/>
    <m/>
    <x v="0"/>
    <m/>
  </r>
  <r>
    <x v="4"/>
    <s v="2017-48"/>
    <x v="88"/>
    <x v="4"/>
    <d v="1899-12-30T08:15:00"/>
    <d v="1899-12-30T12:15:00"/>
    <s v="AM"/>
    <d v="1899-12-30T04:00:00"/>
    <m/>
    <m/>
    <x v="103"/>
    <x v="2"/>
    <m/>
    <x v="0"/>
    <m/>
  </r>
  <r>
    <x v="6"/>
    <s v="2017-48"/>
    <x v="88"/>
    <x v="4"/>
    <d v="1899-12-30T08:15:00"/>
    <d v="1899-12-30T12:15:00"/>
    <s v="AM"/>
    <d v="1899-12-30T04:00:00"/>
    <m/>
    <m/>
    <x v="0"/>
    <x v="0"/>
    <m/>
    <x v="0"/>
    <m/>
  </r>
  <r>
    <x v="3"/>
    <s v="2017-48"/>
    <x v="88"/>
    <x v="4"/>
    <d v="1899-12-30T08:15:00"/>
    <d v="1899-12-30T12:15:00"/>
    <s v="AM"/>
    <d v="1899-12-30T04:00:00"/>
    <m/>
    <m/>
    <x v="1"/>
    <x v="1"/>
    <m/>
    <x v="0"/>
    <m/>
  </r>
  <r>
    <x v="5"/>
    <s v="2017-48"/>
    <x v="88"/>
    <x v="4"/>
    <d v="1899-12-30T09:15:00"/>
    <d v="1899-12-30T13:15:00"/>
    <s v="AM"/>
    <d v="1899-12-30T04:00:00"/>
    <m/>
    <m/>
    <x v="90"/>
    <x v="35"/>
    <m/>
    <x v="0"/>
    <m/>
  </r>
  <r>
    <x v="1"/>
    <s v="2017-48"/>
    <x v="88"/>
    <x v="4"/>
    <d v="1899-12-30T10:15:00"/>
    <d v="1899-12-30T12:15:00"/>
    <s v="AM"/>
    <d v="1899-12-30T02:00:00"/>
    <m/>
    <m/>
    <x v="106"/>
    <x v="2"/>
    <m/>
    <x v="0"/>
    <m/>
  </r>
  <r>
    <x v="1"/>
    <s v="2017-48"/>
    <x v="88"/>
    <x v="4"/>
    <d v="1899-12-30T13:45:00"/>
    <d v="1899-12-30T17:45:00"/>
    <s v="PM"/>
    <d v="1899-12-30T04:00:00"/>
    <m/>
    <m/>
    <x v="14"/>
    <x v="10"/>
    <m/>
    <x v="0"/>
    <m/>
  </r>
  <r>
    <x v="2"/>
    <s v="2017-48"/>
    <x v="88"/>
    <x v="4"/>
    <d v="1899-12-30T13:45:00"/>
    <d v="1899-12-30T17:45:00"/>
    <s v="PM"/>
    <d v="1899-12-30T04:00:00"/>
    <m/>
    <s v="ALT"/>
    <x v="8"/>
    <x v="0"/>
    <m/>
    <x v="0"/>
    <m/>
  </r>
  <r>
    <x v="2"/>
    <s v="2017-48"/>
    <x v="88"/>
    <x v="4"/>
    <d v="1899-12-30T13:45:00"/>
    <d v="1899-12-30T17:45:00"/>
    <s v="PM"/>
    <d v="1899-12-30T04:00:00"/>
    <m/>
    <s v="INI"/>
    <x v="1"/>
    <x v="1"/>
    <m/>
    <x v="0"/>
    <m/>
  </r>
  <r>
    <x v="0"/>
    <s v="2017-48"/>
    <x v="88"/>
    <x v="4"/>
    <d v="1899-12-30T13:45:00"/>
    <d v="1899-12-30T15:45:00"/>
    <s v="PM"/>
    <d v="1899-12-30T02:00:00"/>
    <m/>
    <m/>
    <x v="107"/>
    <x v="18"/>
    <m/>
    <x v="0"/>
    <m/>
  </r>
  <r>
    <x v="4"/>
    <s v="2017-48"/>
    <x v="88"/>
    <x v="4"/>
    <d v="1899-12-30T13:45:00"/>
    <d v="1899-12-30T17:45:00"/>
    <s v="PM"/>
    <d v="1899-12-30T04:00:00"/>
    <m/>
    <m/>
    <x v="103"/>
    <x v="2"/>
    <m/>
    <x v="0"/>
    <m/>
  </r>
  <r>
    <x v="6"/>
    <s v="2017-48"/>
    <x v="88"/>
    <x v="4"/>
    <d v="1899-12-30T13:45:00"/>
    <d v="1899-12-30T16:45:00"/>
    <s v="PM"/>
    <d v="1899-12-30T03:00:00"/>
    <m/>
    <m/>
    <x v="0"/>
    <x v="0"/>
    <m/>
    <x v="0"/>
    <m/>
  </r>
  <r>
    <x v="3"/>
    <s v="2017-48"/>
    <x v="88"/>
    <x v="4"/>
    <d v="1899-12-30T13:45:00"/>
    <d v="1899-12-30T17:45:00"/>
    <s v="PM"/>
    <d v="1899-12-30T04:00:00"/>
    <m/>
    <s v="C-SECU"/>
    <x v="108"/>
    <x v="29"/>
    <m/>
    <x v="0"/>
    <m/>
  </r>
  <r>
    <x v="5"/>
    <s v="2017-48"/>
    <x v="88"/>
    <x v="4"/>
    <d v="1899-12-30T14:15:00"/>
    <d v="1899-12-30T18:15:00"/>
    <s v="PM"/>
    <d v="1899-12-30T04:00:00"/>
    <m/>
    <m/>
    <x v="90"/>
    <x v="35"/>
    <m/>
    <x v="0"/>
    <m/>
  </r>
  <r>
    <x v="0"/>
    <s v="2017-48"/>
    <x v="88"/>
    <x v="4"/>
    <d v="1899-12-30T15:45:00"/>
    <d v="1899-12-30T17:45:00"/>
    <s v="PM"/>
    <d v="1899-12-30T02:00:00"/>
    <m/>
    <m/>
    <x v="80"/>
    <x v="11"/>
    <m/>
    <x v="0"/>
    <m/>
  </r>
  <r>
    <x v="1"/>
    <s v="2017-48"/>
    <x v="89"/>
    <x v="5"/>
    <d v="1899-12-30T08:15:00"/>
    <d v="1899-12-30T12:15:00"/>
    <s v="AM"/>
    <d v="1899-12-30T04:00:00"/>
    <m/>
    <m/>
    <x v="109"/>
    <x v="23"/>
    <m/>
    <x v="0"/>
    <m/>
  </r>
  <r>
    <x v="2"/>
    <s v="2017-48"/>
    <x v="89"/>
    <x v="5"/>
    <d v="1899-12-30T08:15:00"/>
    <d v="1899-12-30T12:15:00"/>
    <s v="AM"/>
    <d v="1899-12-30T04:00:00"/>
    <m/>
    <s v="ALT"/>
    <x v="8"/>
    <x v="0"/>
    <m/>
    <x v="0"/>
    <m/>
  </r>
  <r>
    <x v="0"/>
    <s v="2017-48"/>
    <x v="89"/>
    <x v="5"/>
    <d v="1899-12-30T08:15:00"/>
    <d v="1899-12-30T12:15:00"/>
    <s v="AM"/>
    <d v="1899-12-30T04:00:00"/>
    <m/>
    <m/>
    <x v="47"/>
    <x v="8"/>
    <m/>
    <x v="0"/>
    <m/>
  </r>
  <r>
    <x v="2"/>
    <s v="2017-48"/>
    <x v="89"/>
    <x v="5"/>
    <d v="1899-12-30T08:15:00"/>
    <d v="1899-12-30T12:15:00"/>
    <s v="AM"/>
    <d v="1899-12-30T04:00:00"/>
    <m/>
    <s v="INI"/>
    <x v="1"/>
    <x v="1"/>
    <m/>
    <x v="0"/>
    <m/>
  </r>
  <r>
    <x v="4"/>
    <s v="2017-48"/>
    <x v="89"/>
    <x v="5"/>
    <d v="1899-12-30T08:15:00"/>
    <d v="1899-12-30T12:15:00"/>
    <s v="AM"/>
    <d v="1899-12-30T04:00:00"/>
    <m/>
    <m/>
    <x v="103"/>
    <x v="2"/>
    <m/>
    <x v="0"/>
    <m/>
  </r>
  <r>
    <x v="6"/>
    <s v="2017-48"/>
    <x v="89"/>
    <x v="5"/>
    <d v="1899-12-30T08:15:00"/>
    <d v="1899-12-30T12:15:00"/>
    <s v="AM"/>
    <d v="1899-12-30T04:00:00"/>
    <m/>
    <m/>
    <x v="0"/>
    <x v="0"/>
    <m/>
    <x v="0"/>
    <m/>
  </r>
  <r>
    <x v="3"/>
    <s v="2017-48"/>
    <x v="89"/>
    <x v="5"/>
    <d v="1899-12-30T08:15:00"/>
    <d v="1899-12-30T12:15:00"/>
    <s v="AM"/>
    <d v="1899-12-30T04:00:00"/>
    <m/>
    <m/>
    <x v="52"/>
    <x v="3"/>
    <m/>
    <x v="0"/>
    <m/>
  </r>
  <r>
    <x v="5"/>
    <s v="2017-48"/>
    <x v="89"/>
    <x v="5"/>
    <d v="1899-12-30T09:15:00"/>
    <d v="1899-12-30T13:15:00"/>
    <s v="AM"/>
    <d v="1899-12-30T04:00:00"/>
    <m/>
    <m/>
    <x v="90"/>
    <x v="35"/>
    <m/>
    <x v="0"/>
    <m/>
  </r>
  <r>
    <x v="1"/>
    <s v="2017-48"/>
    <x v="89"/>
    <x v="5"/>
    <d v="1899-12-30T13:45:00"/>
    <d v="1899-12-30T17:45:00"/>
    <s v="PM"/>
    <d v="1899-12-30T04:00:00"/>
    <m/>
    <m/>
    <x v="110"/>
    <x v="23"/>
    <m/>
    <x v="0"/>
    <m/>
  </r>
  <r>
    <x v="2"/>
    <s v="2017-48"/>
    <x v="89"/>
    <x v="5"/>
    <d v="1899-12-30T13:45:00"/>
    <d v="1899-12-30T17:45:00"/>
    <s v="PM"/>
    <d v="1899-12-30T04:00:00"/>
    <m/>
    <s v="ALT"/>
    <x v="8"/>
    <x v="0"/>
    <m/>
    <x v="0"/>
    <m/>
  </r>
  <r>
    <x v="0"/>
    <s v="2017-48"/>
    <x v="89"/>
    <x v="5"/>
    <d v="1899-12-30T13:45:00"/>
    <d v="1899-12-30T17:45:00"/>
    <s v="PM"/>
    <d v="1899-12-30T04:00:00"/>
    <m/>
    <m/>
    <x v="47"/>
    <x v="8"/>
    <m/>
    <x v="0"/>
    <m/>
  </r>
  <r>
    <x v="2"/>
    <s v="2017-48"/>
    <x v="89"/>
    <x v="5"/>
    <d v="1899-12-30T13:45:00"/>
    <d v="1899-12-30T17:45:00"/>
    <s v="PM"/>
    <d v="1899-12-30T04:00:00"/>
    <m/>
    <s v="INI"/>
    <x v="1"/>
    <x v="1"/>
    <m/>
    <x v="0"/>
    <m/>
  </r>
  <r>
    <x v="4"/>
    <s v="2017-48"/>
    <x v="89"/>
    <x v="5"/>
    <d v="1899-12-30T13:45:00"/>
    <d v="1899-12-30T17:45:00"/>
    <s v="PM"/>
    <d v="1899-12-30T04:00:00"/>
    <m/>
    <m/>
    <x v="103"/>
    <x v="2"/>
    <m/>
    <x v="0"/>
    <m/>
  </r>
  <r>
    <x v="6"/>
    <s v="2017-48"/>
    <x v="89"/>
    <x v="5"/>
    <d v="1899-12-30T13:45:00"/>
    <d v="1899-12-30T16:45:00"/>
    <s v="PM"/>
    <d v="1899-12-30T03:00:00"/>
    <m/>
    <m/>
    <x v="0"/>
    <x v="0"/>
    <m/>
    <x v="0"/>
    <m/>
  </r>
  <r>
    <x v="3"/>
    <s v="2017-48"/>
    <x v="89"/>
    <x v="5"/>
    <d v="1899-12-30T13:45:00"/>
    <d v="1899-12-30T17:45:00"/>
    <s v="PM"/>
    <d v="1899-12-30T04:00:00"/>
    <m/>
    <m/>
    <x v="52"/>
    <x v="3"/>
    <m/>
    <x v="0"/>
    <m/>
  </r>
  <r>
    <x v="5"/>
    <s v="2017-48"/>
    <x v="89"/>
    <x v="5"/>
    <d v="1899-12-30T14:15:00"/>
    <d v="1899-12-30T17:00:00"/>
    <s v="PM"/>
    <d v="1899-12-30T02:45:00"/>
    <m/>
    <m/>
    <x v="90"/>
    <x v="35"/>
    <m/>
    <x v="0"/>
    <m/>
  </r>
  <r>
    <x v="1"/>
    <s v="2017-48"/>
    <x v="90"/>
    <x v="6"/>
    <d v="1899-12-30T08:15:00"/>
    <d v="1899-12-30T10:15:00"/>
    <s v="AM"/>
    <d v="1899-12-30T02:00:00"/>
    <m/>
    <m/>
    <x v="28"/>
    <x v="18"/>
    <m/>
    <x v="0"/>
    <m/>
  </r>
  <r>
    <x v="2"/>
    <s v="2017-48"/>
    <x v="90"/>
    <x v="6"/>
    <d v="1899-12-30T08:15:00"/>
    <d v="1899-12-30T12:15:00"/>
    <s v="AM"/>
    <d v="1899-12-30T04:00:00"/>
    <m/>
    <s v="ALT"/>
    <x v="8"/>
    <x v="0"/>
    <m/>
    <x v="0"/>
    <m/>
  </r>
  <r>
    <x v="0"/>
    <s v="2017-48"/>
    <x v="90"/>
    <x v="6"/>
    <d v="1899-12-30T08:15:00"/>
    <d v="1899-12-30T10:15:00"/>
    <s v="AM"/>
    <d v="1899-12-30T02:00:00"/>
    <m/>
    <m/>
    <x v="25"/>
    <x v="11"/>
    <m/>
    <x v="0"/>
    <m/>
  </r>
  <r>
    <x v="2"/>
    <s v="2017-48"/>
    <x v="90"/>
    <x v="6"/>
    <d v="1899-12-30T08:15:00"/>
    <d v="1899-12-30T12:15:00"/>
    <s v="AM"/>
    <d v="1899-12-30T04:00:00"/>
    <m/>
    <s v="INI"/>
    <x v="1"/>
    <x v="1"/>
    <m/>
    <x v="0"/>
    <m/>
  </r>
  <r>
    <x v="4"/>
    <s v="2017-48"/>
    <x v="90"/>
    <x v="6"/>
    <d v="1899-12-30T08:15:00"/>
    <d v="1899-12-30T12:15:00"/>
    <s v="AM"/>
    <d v="1899-12-30T04:00:00"/>
    <m/>
    <m/>
    <x v="103"/>
    <x v="2"/>
    <m/>
    <x v="0"/>
    <m/>
  </r>
  <r>
    <x v="6"/>
    <s v="2017-48"/>
    <x v="90"/>
    <x v="6"/>
    <d v="1899-12-30T08:15:00"/>
    <d v="1899-12-30T12:15:00"/>
    <s v="AM"/>
    <d v="1899-12-30T04:00:00"/>
    <m/>
    <m/>
    <x v="0"/>
    <x v="0"/>
    <m/>
    <x v="0"/>
    <m/>
  </r>
  <r>
    <x v="3"/>
    <s v="2017-48"/>
    <x v="90"/>
    <x v="6"/>
    <d v="1899-12-30T08:15:00"/>
    <d v="1899-12-30T12:15:00"/>
    <s v="AM"/>
    <d v="1899-12-30T04:00:00"/>
    <m/>
    <m/>
    <x v="1"/>
    <x v="1"/>
    <m/>
    <x v="0"/>
    <s v="forum cybersecu Orange (matin)"/>
  </r>
  <r>
    <x v="5"/>
    <s v="2017-48"/>
    <x v="90"/>
    <x v="6"/>
    <d v="1899-12-30T08:15:00"/>
    <d v="1899-12-30T12:15:00"/>
    <s v="AM"/>
    <d v="1899-12-30T04:00:00"/>
    <m/>
    <m/>
    <x v="77"/>
    <x v="20"/>
    <m/>
    <x v="0"/>
    <m/>
  </r>
  <r>
    <x v="1"/>
    <s v="2017-48"/>
    <x v="90"/>
    <x v="6"/>
    <d v="1899-12-30T10:15:00"/>
    <d v="1899-12-30T12:15:00"/>
    <s v="AM"/>
    <d v="1899-12-30T02:00:00"/>
    <m/>
    <m/>
    <x v="12"/>
    <x v="9"/>
    <m/>
    <x v="0"/>
    <m/>
  </r>
  <r>
    <x v="0"/>
    <s v="2017-48"/>
    <x v="90"/>
    <x v="6"/>
    <d v="1899-12-30T10:15:00"/>
    <d v="1899-12-30T12:15:00"/>
    <s v="AM"/>
    <d v="1899-12-30T02:00:00"/>
    <m/>
    <m/>
    <x v="29"/>
    <x v="18"/>
    <m/>
    <x v="0"/>
    <m/>
  </r>
  <r>
    <x v="3"/>
    <s v="2017-48"/>
    <x v="90"/>
    <x v="6"/>
    <d v="1899-12-30T13:00:00"/>
    <d v="1899-12-30T15:00:00"/>
    <s v="PM"/>
    <d v="1899-12-30T02:00:00"/>
    <m/>
    <m/>
    <x v="59"/>
    <x v="27"/>
    <m/>
    <x v="0"/>
    <s v="horaires 13h-15h"/>
  </r>
  <r>
    <x v="1"/>
    <s v="2017-48"/>
    <x v="90"/>
    <x v="6"/>
    <d v="1899-12-30T13:45:00"/>
    <d v="1899-12-30T17:45:00"/>
    <s v="PM"/>
    <d v="1899-12-30T04:00:00"/>
    <m/>
    <m/>
    <x v="20"/>
    <x v="13"/>
    <m/>
    <x v="0"/>
    <s v="mutualisé B1/B2"/>
  </r>
  <r>
    <x v="2"/>
    <s v="2017-48"/>
    <x v="90"/>
    <x v="6"/>
    <d v="1899-12-30T13:45:00"/>
    <d v="1899-12-30T17:45:00"/>
    <s v="PM"/>
    <d v="1899-12-30T04:00:00"/>
    <m/>
    <s v="ALT"/>
    <x v="8"/>
    <x v="0"/>
    <m/>
    <x v="0"/>
    <m/>
  </r>
  <r>
    <x v="0"/>
    <s v="2017-48"/>
    <x v="90"/>
    <x v="6"/>
    <d v="1899-12-30T13:45:00"/>
    <d v="1899-12-30T17:45:00"/>
    <s v="PM"/>
    <d v="1899-12-30T04:00:00"/>
    <m/>
    <m/>
    <x v="111"/>
    <x v="23"/>
    <m/>
    <x v="0"/>
    <s v="mutualisé B1/B2"/>
  </r>
  <r>
    <x v="2"/>
    <s v="2017-48"/>
    <x v="90"/>
    <x v="6"/>
    <d v="1899-12-30T13:45:00"/>
    <d v="1899-12-30T17:45:00"/>
    <s v="PM"/>
    <d v="1899-12-30T04:00:00"/>
    <m/>
    <s v="INI"/>
    <x v="1"/>
    <x v="1"/>
    <m/>
    <x v="0"/>
    <m/>
  </r>
  <r>
    <x v="4"/>
    <s v="2017-48"/>
    <x v="90"/>
    <x v="6"/>
    <d v="1899-12-30T13:45:00"/>
    <d v="1899-12-30T17:45:00"/>
    <s v="PM"/>
    <d v="1899-12-30T04:00:00"/>
    <m/>
    <m/>
    <x v="103"/>
    <x v="2"/>
    <m/>
    <x v="0"/>
    <m/>
  </r>
  <r>
    <x v="5"/>
    <s v="2017-48"/>
    <x v="90"/>
    <x v="6"/>
    <d v="1899-12-30T13:45:00"/>
    <d v="1899-12-30T16:45:00"/>
    <s v="PM"/>
    <d v="1899-12-30T03:00:00"/>
    <m/>
    <m/>
    <x v="77"/>
    <x v="20"/>
    <m/>
    <x v="0"/>
    <m/>
  </r>
  <r>
    <x v="6"/>
    <s v="2017-48"/>
    <x v="90"/>
    <x v="6"/>
    <d v="1899-12-30T13:45:00"/>
    <d v="1899-12-30T16:45:00"/>
    <s v="PM"/>
    <d v="1899-12-30T03:00:00"/>
    <m/>
    <m/>
    <x v="0"/>
    <x v="0"/>
    <m/>
    <x v="0"/>
    <m/>
  </r>
  <r>
    <x v="3"/>
    <s v="2017-48"/>
    <x v="90"/>
    <x v="6"/>
    <d v="1899-12-30T15:45:00"/>
    <d v="1899-12-30T17:45:00"/>
    <s v="PM"/>
    <d v="1899-12-30T02:00:00"/>
    <m/>
    <m/>
    <x v="65"/>
    <x v="11"/>
    <m/>
    <x v="0"/>
    <m/>
  </r>
  <r>
    <x v="1"/>
    <s v="2017-48"/>
    <x v="91"/>
    <x v="0"/>
    <d v="1899-12-30T08:15:00"/>
    <d v="1899-12-30T10:15:00"/>
    <s v="AM"/>
    <d v="1899-12-30T02:00:00"/>
    <m/>
    <m/>
    <x v="40"/>
    <x v="7"/>
    <m/>
    <x v="0"/>
    <m/>
  </r>
  <r>
    <x v="2"/>
    <s v="2017-48"/>
    <x v="91"/>
    <x v="0"/>
    <d v="1899-12-30T08:15:00"/>
    <d v="1899-12-30T12:15:00"/>
    <s v="AM"/>
    <d v="1899-12-30T04:00:00"/>
    <m/>
    <s v="ALT"/>
    <x v="8"/>
    <x v="0"/>
    <m/>
    <x v="0"/>
    <m/>
  </r>
  <r>
    <x v="2"/>
    <s v="2017-48"/>
    <x v="91"/>
    <x v="0"/>
    <d v="1899-12-30T08:15:00"/>
    <d v="1899-12-30T12:15:00"/>
    <s v="AM"/>
    <d v="1899-12-30T04:00:00"/>
    <m/>
    <s v="INI"/>
    <x v="1"/>
    <x v="1"/>
    <m/>
    <x v="0"/>
    <m/>
  </r>
  <r>
    <x v="0"/>
    <s v="2017-48"/>
    <x v="91"/>
    <x v="0"/>
    <d v="1899-12-30T08:15:00"/>
    <d v="1899-12-30T10:15:00"/>
    <s v="AM"/>
    <d v="1899-12-30T02:00:00"/>
    <m/>
    <m/>
    <x v="80"/>
    <x v="11"/>
    <m/>
    <x v="0"/>
    <m/>
  </r>
  <r>
    <x v="4"/>
    <s v="2017-48"/>
    <x v="91"/>
    <x v="0"/>
    <d v="1899-12-30T08:15:00"/>
    <d v="1899-12-30T12:15:00"/>
    <s v="AM"/>
    <d v="1899-12-30T04:00:00"/>
    <m/>
    <m/>
    <x v="103"/>
    <x v="2"/>
    <m/>
    <x v="0"/>
    <m/>
  </r>
  <r>
    <x v="5"/>
    <s v="2017-48"/>
    <x v="91"/>
    <x v="0"/>
    <d v="1899-12-30T08:15:00"/>
    <d v="1899-12-30T12:15:00"/>
    <s v="AM"/>
    <d v="1899-12-30T04:00:00"/>
    <m/>
    <m/>
    <x v="96"/>
    <x v="23"/>
    <m/>
    <x v="0"/>
    <m/>
  </r>
  <r>
    <x v="6"/>
    <s v="2017-48"/>
    <x v="91"/>
    <x v="0"/>
    <d v="1899-12-30T08:15:00"/>
    <d v="1899-12-30T12:15:00"/>
    <s v="AM"/>
    <d v="1899-12-30T04:00:00"/>
    <m/>
    <m/>
    <x v="0"/>
    <x v="0"/>
    <m/>
    <x v="0"/>
    <m/>
  </r>
  <r>
    <x v="3"/>
    <s v="2017-48"/>
    <x v="91"/>
    <x v="0"/>
    <d v="1899-12-30T08:15:00"/>
    <d v="1899-12-30T12:15:00"/>
    <s v="AM"/>
    <d v="1899-12-30T04:00:00"/>
    <m/>
    <s v="C-SECU"/>
    <x v="108"/>
    <x v="29"/>
    <m/>
    <x v="0"/>
    <m/>
  </r>
  <r>
    <x v="0"/>
    <s v="2017-48"/>
    <x v="91"/>
    <x v="0"/>
    <d v="1899-12-30T10:15:00"/>
    <d v="1899-12-30T12:15:00"/>
    <s v="AM"/>
    <d v="1899-12-30T02:00:00"/>
    <m/>
    <m/>
    <x v="76"/>
    <x v="17"/>
    <m/>
    <x v="0"/>
    <m/>
  </r>
  <r>
    <x v="1"/>
    <s v="2017-48"/>
    <x v="91"/>
    <x v="0"/>
    <d v="1899-12-30T10:15:00"/>
    <d v="1899-12-30T12:15:00"/>
    <s v="AM"/>
    <d v="1899-12-30T02:00:00"/>
    <m/>
    <m/>
    <x v="112"/>
    <x v="7"/>
    <m/>
    <x v="0"/>
    <m/>
  </r>
  <r>
    <x v="1"/>
    <s v="2017-48"/>
    <x v="91"/>
    <x v="0"/>
    <d v="1899-12-30T13:45:00"/>
    <d v="1899-12-30T17:45:00"/>
    <s v="PM"/>
    <d v="1899-12-30T04:00:00"/>
    <m/>
    <m/>
    <x v="113"/>
    <x v="13"/>
    <m/>
    <x v="0"/>
    <m/>
  </r>
  <r>
    <x v="2"/>
    <s v="2017-48"/>
    <x v="91"/>
    <x v="0"/>
    <d v="1899-12-30T13:45:00"/>
    <d v="1899-12-30T17:45:00"/>
    <s v="PM"/>
    <d v="1899-12-30T04:00:00"/>
    <m/>
    <s v="ALT"/>
    <x v="8"/>
    <x v="0"/>
    <m/>
    <x v="0"/>
    <m/>
  </r>
  <r>
    <x v="2"/>
    <s v="2017-48"/>
    <x v="91"/>
    <x v="0"/>
    <d v="1899-12-30T13:45:00"/>
    <d v="1899-12-30T17:45:00"/>
    <s v="PM"/>
    <d v="1899-12-30T04:00:00"/>
    <m/>
    <s v="INI"/>
    <x v="1"/>
    <x v="1"/>
    <m/>
    <x v="0"/>
    <m/>
  </r>
  <r>
    <x v="0"/>
    <s v="2017-48"/>
    <x v="91"/>
    <x v="0"/>
    <d v="1899-12-30T13:45:00"/>
    <d v="1899-12-30T15:45:00"/>
    <s v="PM"/>
    <d v="1899-12-30T02:00:00"/>
    <m/>
    <m/>
    <x v="76"/>
    <x v="17"/>
    <m/>
    <x v="0"/>
    <m/>
  </r>
  <r>
    <x v="4"/>
    <s v="2017-48"/>
    <x v="91"/>
    <x v="0"/>
    <d v="1899-12-30T13:45:00"/>
    <d v="1899-12-30T17:45:00"/>
    <s v="PM"/>
    <d v="1899-12-30T04:00:00"/>
    <m/>
    <m/>
    <x v="103"/>
    <x v="2"/>
    <m/>
    <x v="0"/>
    <m/>
  </r>
  <r>
    <x v="5"/>
    <s v="2017-48"/>
    <x v="91"/>
    <x v="0"/>
    <d v="1899-12-30T13:45:00"/>
    <d v="1899-12-30T16:45:00"/>
    <s v="PM"/>
    <d v="1899-12-30T03:00:00"/>
    <m/>
    <m/>
    <x v="96"/>
    <x v="23"/>
    <m/>
    <x v="0"/>
    <m/>
  </r>
  <r>
    <x v="6"/>
    <s v="2017-48"/>
    <x v="91"/>
    <x v="0"/>
    <d v="1899-12-30T13:45:00"/>
    <d v="1899-12-30T16:45:00"/>
    <s v="PM"/>
    <d v="1899-12-30T03:00:00"/>
    <m/>
    <m/>
    <x v="0"/>
    <x v="0"/>
    <m/>
    <x v="0"/>
    <m/>
  </r>
  <r>
    <x v="3"/>
    <s v="2017-48"/>
    <x v="91"/>
    <x v="0"/>
    <d v="1899-12-30T13:45:00"/>
    <d v="1899-12-30T15:45:00"/>
    <s v="PM"/>
    <d v="1899-12-30T02:00:00"/>
    <m/>
    <m/>
    <x v="65"/>
    <x v="11"/>
    <m/>
    <x v="0"/>
    <m/>
  </r>
  <r>
    <x v="0"/>
    <s v="2017-48"/>
    <x v="91"/>
    <x v="0"/>
    <d v="1899-12-30T15:45:00"/>
    <d v="1899-12-30T17:45:00"/>
    <s v="PM"/>
    <d v="1899-12-30T02:00:00"/>
    <m/>
    <m/>
    <x v="1"/>
    <x v="1"/>
    <m/>
    <x v="0"/>
    <m/>
  </r>
  <r>
    <x v="3"/>
    <s v="2017-48"/>
    <x v="91"/>
    <x v="0"/>
    <d v="1899-12-30T15:45:00"/>
    <d v="1899-12-30T17:45:00"/>
    <s v="PM"/>
    <d v="1899-12-30T02:00:00"/>
    <m/>
    <m/>
    <x v="114"/>
    <x v="11"/>
    <m/>
    <x v="0"/>
    <m/>
  </r>
  <r>
    <x v="0"/>
    <s v="2017-48"/>
    <x v="92"/>
    <x v="1"/>
    <d v="1899-12-30T08:15:00"/>
    <d v="1899-12-30T12:15:00"/>
    <s v="AM"/>
    <d v="1899-12-30T04:00:00"/>
    <m/>
    <m/>
    <x v="1"/>
    <x v="1"/>
    <m/>
    <x v="0"/>
    <m/>
  </r>
  <r>
    <x v="1"/>
    <s v="2017-48"/>
    <x v="92"/>
    <x v="1"/>
    <d v="1899-12-30T08:15:00"/>
    <d v="1899-12-30T12:15:00"/>
    <s v="AM"/>
    <d v="1899-12-30T04:00:00"/>
    <m/>
    <m/>
    <x v="1"/>
    <x v="1"/>
    <m/>
    <x v="0"/>
    <m/>
  </r>
  <r>
    <x v="2"/>
    <s v="2017-48"/>
    <x v="92"/>
    <x v="1"/>
    <d v="1899-12-30T08:15:00"/>
    <d v="1899-12-30T12:15:00"/>
    <s v="AM"/>
    <d v="1899-12-30T04:00:00"/>
    <m/>
    <m/>
    <x v="1"/>
    <x v="1"/>
    <m/>
    <x v="0"/>
    <m/>
  </r>
  <r>
    <x v="4"/>
    <s v="2017-48"/>
    <x v="92"/>
    <x v="1"/>
    <d v="1899-12-30T08:15:00"/>
    <d v="1899-12-30T12:15:00"/>
    <s v="AM"/>
    <d v="1899-12-30T04:00:00"/>
    <m/>
    <m/>
    <x v="115"/>
    <x v="24"/>
    <m/>
    <x v="0"/>
    <m/>
  </r>
  <r>
    <x v="5"/>
    <s v="2017-48"/>
    <x v="92"/>
    <x v="1"/>
    <d v="1899-12-30T08:15:00"/>
    <d v="1899-12-30T12:15:00"/>
    <s v="AM"/>
    <d v="1899-12-30T04:00:00"/>
    <m/>
    <m/>
    <x v="1"/>
    <x v="1"/>
    <m/>
    <x v="0"/>
    <m/>
  </r>
  <r>
    <x v="6"/>
    <s v="2017-48"/>
    <x v="92"/>
    <x v="1"/>
    <d v="1899-12-30T08:15:00"/>
    <d v="1899-12-30T12:15:00"/>
    <s v="AM"/>
    <d v="1899-12-30T04:00:00"/>
    <m/>
    <m/>
    <x v="1"/>
    <x v="1"/>
    <m/>
    <x v="0"/>
    <m/>
  </r>
  <r>
    <x v="3"/>
    <s v="2017-48"/>
    <x v="92"/>
    <x v="1"/>
    <d v="1899-12-30T08:15:00"/>
    <d v="1899-12-30T12:15:00"/>
    <s v="AM"/>
    <d v="1899-12-30T04:00:00"/>
    <m/>
    <m/>
    <x v="1"/>
    <x v="1"/>
    <m/>
    <x v="0"/>
    <m/>
  </r>
  <r>
    <x v="0"/>
    <s v="2017-48"/>
    <x v="92"/>
    <x v="1"/>
    <d v="1899-12-30T13:45:00"/>
    <d v="1899-12-30T17:45:00"/>
    <s v="PM"/>
    <d v="1899-12-30T04:00:00"/>
    <m/>
    <m/>
    <x v="1"/>
    <x v="1"/>
    <m/>
    <x v="0"/>
    <m/>
  </r>
  <r>
    <x v="1"/>
    <s v="2017-48"/>
    <x v="92"/>
    <x v="1"/>
    <d v="1899-12-30T13:45:00"/>
    <d v="1899-12-30T17:45:00"/>
    <s v="PM"/>
    <d v="1899-12-30T04:00:00"/>
    <m/>
    <m/>
    <x v="1"/>
    <x v="1"/>
    <m/>
    <x v="0"/>
    <m/>
  </r>
  <r>
    <x v="2"/>
    <s v="2017-48"/>
    <x v="92"/>
    <x v="1"/>
    <d v="1899-12-30T13:45:00"/>
    <d v="1899-12-30T17:45:00"/>
    <s v="PM"/>
    <d v="1899-12-30T04:00:00"/>
    <m/>
    <m/>
    <x v="1"/>
    <x v="1"/>
    <m/>
    <x v="0"/>
    <m/>
  </r>
  <r>
    <x v="4"/>
    <s v="2017-48"/>
    <x v="92"/>
    <x v="1"/>
    <d v="1899-12-30T13:45:00"/>
    <d v="1899-12-30T17:45:00"/>
    <s v="PM"/>
    <d v="1899-12-30T04:00:00"/>
    <m/>
    <m/>
    <x v="1"/>
    <x v="1"/>
    <m/>
    <x v="0"/>
    <m/>
  </r>
  <r>
    <x v="5"/>
    <s v="2017-48"/>
    <x v="92"/>
    <x v="1"/>
    <d v="1899-12-30T13:45:00"/>
    <d v="1899-12-30T16:45:00"/>
    <s v="PM"/>
    <d v="1899-12-30T03:00:00"/>
    <m/>
    <m/>
    <x v="1"/>
    <x v="1"/>
    <m/>
    <x v="0"/>
    <m/>
  </r>
  <r>
    <x v="6"/>
    <s v="2017-48"/>
    <x v="92"/>
    <x v="1"/>
    <d v="1899-12-30T13:45:00"/>
    <d v="1899-12-30T16:45:00"/>
    <s v="PM"/>
    <d v="1899-12-30T03:00:00"/>
    <m/>
    <m/>
    <x v="1"/>
    <x v="1"/>
    <m/>
    <x v="0"/>
    <m/>
  </r>
  <r>
    <x v="3"/>
    <s v="2017-48"/>
    <x v="92"/>
    <x v="1"/>
    <d v="1899-12-30T13:45:00"/>
    <d v="1899-12-30T17:45:00"/>
    <s v="PM"/>
    <d v="1899-12-30T04:00:00"/>
    <m/>
    <m/>
    <x v="1"/>
    <x v="1"/>
    <m/>
    <x v="0"/>
    <m/>
  </r>
  <r>
    <x v="0"/>
    <s v="2017-49"/>
    <x v="93"/>
    <x v="2"/>
    <d v="1899-12-30T08:15:00"/>
    <d v="1899-12-30T12:15:00"/>
    <s v="AM"/>
    <d v="1899-12-30T04:00:00"/>
    <m/>
    <m/>
    <x v="1"/>
    <x v="1"/>
    <m/>
    <x v="0"/>
    <m/>
  </r>
  <r>
    <x v="1"/>
    <s v="2017-49"/>
    <x v="93"/>
    <x v="2"/>
    <d v="1899-12-30T08:15:00"/>
    <d v="1899-12-30T12:15:00"/>
    <s v="AM"/>
    <d v="1899-12-30T04:00:00"/>
    <m/>
    <m/>
    <x v="1"/>
    <x v="1"/>
    <m/>
    <x v="0"/>
    <m/>
  </r>
  <r>
    <x v="2"/>
    <s v="2017-49"/>
    <x v="93"/>
    <x v="2"/>
    <d v="1899-12-30T08:15:00"/>
    <d v="1899-12-30T12:15:00"/>
    <s v="AM"/>
    <d v="1899-12-30T04:00:00"/>
    <m/>
    <m/>
    <x v="1"/>
    <x v="1"/>
    <m/>
    <x v="0"/>
    <m/>
  </r>
  <r>
    <x v="4"/>
    <s v="2017-49"/>
    <x v="93"/>
    <x v="2"/>
    <d v="1899-12-30T08:15:00"/>
    <d v="1899-12-30T12:15:00"/>
    <s v="AM"/>
    <d v="1899-12-30T04:00:00"/>
    <m/>
    <m/>
    <x v="1"/>
    <x v="1"/>
    <m/>
    <x v="0"/>
    <m/>
  </r>
  <r>
    <x v="5"/>
    <s v="2017-49"/>
    <x v="93"/>
    <x v="2"/>
    <d v="1899-12-30T08:15:00"/>
    <d v="1899-12-30T12:15:00"/>
    <s v="AM"/>
    <d v="1899-12-30T04:00:00"/>
    <m/>
    <m/>
    <x v="1"/>
    <x v="1"/>
    <m/>
    <x v="0"/>
    <m/>
  </r>
  <r>
    <x v="6"/>
    <s v="2017-49"/>
    <x v="93"/>
    <x v="2"/>
    <d v="1899-12-30T08:15:00"/>
    <d v="1899-12-30T12:15:00"/>
    <s v="AM"/>
    <d v="1899-12-30T04:00:00"/>
    <m/>
    <m/>
    <x v="1"/>
    <x v="1"/>
    <m/>
    <x v="0"/>
    <m/>
  </r>
  <r>
    <x v="3"/>
    <s v="2017-49"/>
    <x v="93"/>
    <x v="2"/>
    <d v="1899-12-30T08:15:00"/>
    <d v="1899-12-30T12:15:00"/>
    <s v="AM"/>
    <d v="1899-12-30T04:00:00"/>
    <m/>
    <m/>
    <x v="1"/>
    <x v="1"/>
    <m/>
    <x v="0"/>
    <m/>
  </r>
  <r>
    <x v="0"/>
    <s v="2017-49"/>
    <x v="93"/>
    <x v="2"/>
    <d v="1899-12-30T13:45:00"/>
    <d v="1899-12-30T17:45:00"/>
    <s v="PM"/>
    <d v="1899-12-30T04:00:00"/>
    <m/>
    <m/>
    <x v="1"/>
    <x v="1"/>
    <m/>
    <x v="0"/>
    <m/>
  </r>
  <r>
    <x v="1"/>
    <s v="2017-49"/>
    <x v="93"/>
    <x v="2"/>
    <d v="1899-12-30T13:45:00"/>
    <d v="1899-12-30T17:45:00"/>
    <s v="PM"/>
    <d v="1899-12-30T04:00:00"/>
    <m/>
    <m/>
    <x v="1"/>
    <x v="1"/>
    <m/>
    <x v="0"/>
    <m/>
  </r>
  <r>
    <x v="2"/>
    <s v="2017-49"/>
    <x v="93"/>
    <x v="2"/>
    <d v="1899-12-30T13:45:00"/>
    <d v="1899-12-30T17:45:00"/>
    <s v="PM"/>
    <d v="1899-12-30T04:00:00"/>
    <m/>
    <m/>
    <x v="1"/>
    <x v="1"/>
    <m/>
    <x v="0"/>
    <m/>
  </r>
  <r>
    <x v="4"/>
    <s v="2017-49"/>
    <x v="93"/>
    <x v="2"/>
    <d v="1899-12-30T13:45:00"/>
    <d v="1899-12-30T17:45:00"/>
    <s v="PM"/>
    <d v="1899-12-30T04:00:00"/>
    <m/>
    <m/>
    <x v="1"/>
    <x v="1"/>
    <m/>
    <x v="0"/>
    <m/>
  </r>
  <r>
    <x v="5"/>
    <s v="2017-49"/>
    <x v="93"/>
    <x v="2"/>
    <d v="1899-12-30T13:45:00"/>
    <d v="1899-12-30T16:45:00"/>
    <s v="PM"/>
    <d v="1899-12-30T03:00:00"/>
    <m/>
    <m/>
    <x v="1"/>
    <x v="1"/>
    <m/>
    <x v="0"/>
    <m/>
  </r>
  <r>
    <x v="6"/>
    <s v="2017-49"/>
    <x v="93"/>
    <x v="2"/>
    <d v="1899-12-30T13:45:00"/>
    <d v="1899-12-30T16:45:00"/>
    <s v="PM"/>
    <d v="1899-12-30T03:00:00"/>
    <m/>
    <m/>
    <x v="1"/>
    <x v="1"/>
    <m/>
    <x v="0"/>
    <m/>
  </r>
  <r>
    <x v="3"/>
    <s v="2017-49"/>
    <x v="93"/>
    <x v="2"/>
    <d v="1899-12-30T13:45:00"/>
    <d v="1899-12-30T17:45:00"/>
    <s v="PM"/>
    <d v="1899-12-30T04:00:00"/>
    <m/>
    <m/>
    <x v="1"/>
    <x v="1"/>
    <m/>
    <x v="0"/>
    <m/>
  </r>
  <r>
    <x v="1"/>
    <s v="2017-49"/>
    <x v="94"/>
    <x v="3"/>
    <d v="1899-12-30T08:15:00"/>
    <d v="1899-12-30T12:15:00"/>
    <s v="AM"/>
    <d v="1899-12-30T04:00:00"/>
    <m/>
    <m/>
    <x v="78"/>
    <x v="8"/>
    <m/>
    <x v="0"/>
    <m/>
  </r>
  <r>
    <x v="2"/>
    <s v="2017-49"/>
    <x v="94"/>
    <x v="3"/>
    <d v="1899-12-30T08:15:00"/>
    <d v="1899-12-30T12:15:00"/>
    <s v="AM"/>
    <d v="1899-12-30T04:00:00"/>
    <m/>
    <m/>
    <x v="33"/>
    <x v="21"/>
    <m/>
    <x v="0"/>
    <m/>
  </r>
  <r>
    <x v="3"/>
    <s v="2017-49"/>
    <x v="94"/>
    <x v="3"/>
    <d v="1899-12-30T08:15:00"/>
    <d v="1899-12-30T12:15:00"/>
    <s v="AM"/>
    <d v="1899-12-30T04:00:00"/>
    <m/>
    <s v="ALT"/>
    <x v="8"/>
    <x v="0"/>
    <m/>
    <x v="0"/>
    <m/>
  </r>
  <r>
    <x v="4"/>
    <s v="2017-49"/>
    <x v="94"/>
    <x v="3"/>
    <d v="1899-12-30T08:15:00"/>
    <d v="1899-12-30T12:15:00"/>
    <s v="AM"/>
    <d v="1899-12-30T04:00:00"/>
    <m/>
    <m/>
    <x v="5"/>
    <x v="4"/>
    <m/>
    <x v="0"/>
    <m/>
  </r>
  <r>
    <x v="6"/>
    <s v="2017-49"/>
    <x v="94"/>
    <x v="3"/>
    <d v="1899-12-30T08:15:00"/>
    <d v="1899-12-30T12:15:00"/>
    <s v="AM"/>
    <d v="1899-12-30T04:00:00"/>
    <m/>
    <m/>
    <x v="0"/>
    <x v="0"/>
    <m/>
    <x v="0"/>
    <m/>
  </r>
  <r>
    <x v="0"/>
    <s v="2017-49"/>
    <x v="94"/>
    <x v="3"/>
    <d v="1899-12-30T08:15:00"/>
    <d v="1899-12-30T10:15:00"/>
    <s v="AM"/>
    <d v="1899-12-30T02:00:00"/>
    <m/>
    <m/>
    <x v="1"/>
    <x v="1"/>
    <m/>
    <x v="0"/>
    <m/>
  </r>
  <r>
    <x v="3"/>
    <s v="2017-49"/>
    <x v="94"/>
    <x v="3"/>
    <d v="1899-12-30T08:15:00"/>
    <d v="1899-12-30T12:15:00"/>
    <s v="AM"/>
    <d v="1899-12-30T04:00:00"/>
    <m/>
    <s v="INI"/>
    <x v="88"/>
    <x v="2"/>
    <m/>
    <x v="0"/>
    <m/>
  </r>
  <r>
    <x v="5"/>
    <s v="2017-49"/>
    <x v="94"/>
    <x v="3"/>
    <d v="1899-12-30T09:15:00"/>
    <d v="1899-12-30T12:15:00"/>
    <s v="AM"/>
    <d v="1899-12-30T03:00:00"/>
    <m/>
    <m/>
    <x v="13"/>
    <x v="2"/>
    <m/>
    <x v="0"/>
    <m/>
  </r>
  <r>
    <x v="0"/>
    <s v="2017-49"/>
    <x v="94"/>
    <x v="3"/>
    <d v="1899-12-30T10:15:00"/>
    <d v="1899-12-30T12:15:00"/>
    <s v="AM"/>
    <d v="1899-12-30T02:00:00"/>
    <m/>
    <m/>
    <x v="104"/>
    <x v="16"/>
    <m/>
    <x v="0"/>
    <m/>
  </r>
  <r>
    <x v="1"/>
    <s v="2017-49"/>
    <x v="94"/>
    <x v="3"/>
    <d v="1899-12-30T13:45:00"/>
    <d v="1899-12-30T17:45:00"/>
    <s v="PM"/>
    <d v="1899-12-30T04:00:00"/>
    <m/>
    <m/>
    <x v="1"/>
    <x v="1"/>
    <m/>
    <x v="0"/>
    <m/>
  </r>
  <r>
    <x v="2"/>
    <s v="2017-49"/>
    <x v="94"/>
    <x v="3"/>
    <d v="1899-12-30T13:45:00"/>
    <d v="1899-12-30T17:45:00"/>
    <s v="PM"/>
    <d v="1899-12-30T04:00:00"/>
    <m/>
    <m/>
    <x v="35"/>
    <x v="6"/>
    <m/>
    <x v="0"/>
    <m/>
  </r>
  <r>
    <x v="3"/>
    <s v="2017-49"/>
    <x v="94"/>
    <x v="3"/>
    <d v="1899-12-30T13:45:00"/>
    <d v="1899-12-30T17:45:00"/>
    <s v="PM"/>
    <d v="1899-12-30T04:00:00"/>
    <m/>
    <s v="ALT"/>
    <x v="8"/>
    <x v="0"/>
    <m/>
    <x v="0"/>
    <m/>
  </r>
  <r>
    <x v="4"/>
    <s v="2017-49"/>
    <x v="94"/>
    <x v="3"/>
    <d v="1899-12-30T13:45:00"/>
    <d v="1899-12-30T17:45:00"/>
    <s v="PM"/>
    <d v="1899-12-30T04:00:00"/>
    <m/>
    <m/>
    <x v="84"/>
    <x v="33"/>
    <m/>
    <x v="0"/>
    <m/>
  </r>
  <r>
    <x v="5"/>
    <s v="2017-49"/>
    <x v="94"/>
    <x v="3"/>
    <d v="1899-12-30T13:45:00"/>
    <d v="1899-12-30T16:45:00"/>
    <s v="PM"/>
    <d v="1899-12-30T03:00:00"/>
    <m/>
    <m/>
    <x v="13"/>
    <x v="2"/>
    <m/>
    <x v="0"/>
    <m/>
  </r>
  <r>
    <x v="6"/>
    <s v="2017-49"/>
    <x v="94"/>
    <x v="3"/>
    <d v="1899-12-30T13:45:00"/>
    <d v="1899-12-30T16:45:00"/>
    <s v="PM"/>
    <d v="1899-12-30T03:00:00"/>
    <m/>
    <m/>
    <x v="0"/>
    <x v="0"/>
    <m/>
    <x v="0"/>
    <m/>
  </r>
  <r>
    <x v="0"/>
    <s v="2017-49"/>
    <x v="94"/>
    <x v="3"/>
    <d v="1899-12-30T13:45:00"/>
    <d v="1899-12-30T17:45:00"/>
    <s v="PM"/>
    <d v="1899-12-30T04:00:00"/>
    <m/>
    <m/>
    <x v="47"/>
    <x v="8"/>
    <m/>
    <x v="0"/>
    <m/>
  </r>
  <r>
    <x v="3"/>
    <s v="2017-49"/>
    <x v="94"/>
    <x v="3"/>
    <d v="1899-12-30T13:45:00"/>
    <d v="1899-12-30T17:45:00"/>
    <s v="PM"/>
    <d v="1899-12-30T04:00:00"/>
    <m/>
    <s v="INI"/>
    <x v="1"/>
    <x v="1"/>
    <m/>
    <x v="0"/>
    <m/>
  </r>
  <r>
    <x v="1"/>
    <s v="2017-49"/>
    <x v="95"/>
    <x v="4"/>
    <d v="1899-12-30T08:15:00"/>
    <d v="1899-12-30T12:15:00"/>
    <s v="AM"/>
    <d v="1899-12-30T04:00:00"/>
    <m/>
    <m/>
    <x v="45"/>
    <x v="8"/>
    <m/>
    <x v="0"/>
    <m/>
  </r>
  <r>
    <x v="2"/>
    <s v="2017-49"/>
    <x v="95"/>
    <x v="4"/>
    <d v="1899-12-30T08:15:00"/>
    <d v="1899-12-30T12:15:00"/>
    <s v="AM"/>
    <d v="1899-12-30T04:00:00"/>
    <m/>
    <m/>
    <x v="116"/>
    <x v="2"/>
    <m/>
    <x v="0"/>
    <m/>
  </r>
  <r>
    <x v="3"/>
    <s v="2017-49"/>
    <x v="95"/>
    <x v="4"/>
    <d v="1899-12-30T08:15:00"/>
    <d v="1899-12-30T12:15:00"/>
    <s v="AM"/>
    <d v="1899-12-30T04:00:00"/>
    <m/>
    <s v="ALT"/>
    <x v="8"/>
    <x v="0"/>
    <m/>
    <x v="0"/>
    <m/>
  </r>
  <r>
    <x v="4"/>
    <s v="2017-49"/>
    <x v="95"/>
    <x v="4"/>
    <d v="1899-12-30T08:15:00"/>
    <d v="1899-12-30T12:15:00"/>
    <s v="AM"/>
    <d v="1899-12-30T04:00:00"/>
    <m/>
    <m/>
    <x v="84"/>
    <x v="33"/>
    <m/>
    <x v="0"/>
    <m/>
  </r>
  <r>
    <x v="5"/>
    <s v="2017-49"/>
    <x v="95"/>
    <x v="4"/>
    <d v="1899-12-30T08:15:00"/>
    <d v="1899-12-30T12:15:00"/>
    <s v="AM"/>
    <d v="1899-12-30T04:00:00"/>
    <m/>
    <m/>
    <x v="0"/>
    <x v="0"/>
    <m/>
    <x v="0"/>
    <m/>
  </r>
  <r>
    <x v="6"/>
    <s v="2017-49"/>
    <x v="95"/>
    <x v="4"/>
    <d v="1899-12-30T08:15:00"/>
    <d v="1899-12-30T12:15:00"/>
    <s v="AM"/>
    <d v="1899-12-30T04:00:00"/>
    <m/>
    <m/>
    <x v="117"/>
    <x v="38"/>
    <m/>
    <x v="0"/>
    <m/>
  </r>
  <r>
    <x v="3"/>
    <s v="2017-49"/>
    <x v="95"/>
    <x v="4"/>
    <d v="1899-12-30T08:15:00"/>
    <d v="1899-12-30T12:15:00"/>
    <s v="AM"/>
    <d v="1899-12-30T04:00:00"/>
    <m/>
    <s v="INI"/>
    <x v="1"/>
    <x v="1"/>
    <m/>
    <x v="0"/>
    <m/>
  </r>
  <r>
    <x v="0"/>
    <s v="2017-49"/>
    <x v="95"/>
    <x v="4"/>
    <d v="1899-12-30T08:15:00"/>
    <d v="1899-12-30T12:15:00"/>
    <s v="AM"/>
    <d v="1899-12-30T04:00:00"/>
    <m/>
    <m/>
    <x v="80"/>
    <x v="11"/>
    <m/>
    <x v="0"/>
    <m/>
  </r>
  <r>
    <x v="1"/>
    <s v="2017-49"/>
    <x v="95"/>
    <x v="4"/>
    <d v="1899-12-30T13:45:00"/>
    <d v="1899-12-30T17:45:00"/>
    <s v="PM"/>
    <d v="1899-12-30T04:00:00"/>
    <m/>
    <m/>
    <x v="45"/>
    <x v="8"/>
    <m/>
    <x v="0"/>
    <m/>
  </r>
  <r>
    <x v="2"/>
    <s v="2017-49"/>
    <x v="95"/>
    <x v="4"/>
    <d v="1899-12-30T13:45:00"/>
    <d v="1899-12-30T17:45:00"/>
    <s v="PM"/>
    <d v="1899-12-30T04:00:00"/>
    <m/>
    <m/>
    <x v="74"/>
    <x v="31"/>
    <m/>
    <x v="0"/>
    <m/>
  </r>
  <r>
    <x v="3"/>
    <s v="2017-49"/>
    <x v="95"/>
    <x v="4"/>
    <d v="1899-12-30T13:45:00"/>
    <d v="1899-12-30T17:45:00"/>
    <s v="PM"/>
    <d v="1899-12-30T04:00:00"/>
    <m/>
    <s v="ALT"/>
    <x v="8"/>
    <x v="0"/>
    <m/>
    <x v="0"/>
    <m/>
  </r>
  <r>
    <x v="3"/>
    <s v="2017-49"/>
    <x v="95"/>
    <x v="4"/>
    <d v="1899-12-30T13:45:00"/>
    <d v="1899-12-30T17:45:00"/>
    <s v="PM"/>
    <d v="1899-12-30T04:00:00"/>
    <m/>
    <s v="INI"/>
    <x v="1"/>
    <x v="1"/>
    <m/>
    <x v="0"/>
    <m/>
  </r>
  <r>
    <x v="4"/>
    <s v="2017-49"/>
    <x v="95"/>
    <x v="4"/>
    <d v="1899-12-30T13:45:00"/>
    <d v="1899-12-30T17:45:00"/>
    <s v="PM"/>
    <d v="1899-12-30T04:00:00"/>
    <m/>
    <m/>
    <x v="84"/>
    <x v="33"/>
    <m/>
    <x v="0"/>
    <m/>
  </r>
  <r>
    <x v="5"/>
    <s v="2017-49"/>
    <x v="95"/>
    <x v="4"/>
    <d v="1899-12-30T13:45:00"/>
    <d v="1899-12-30T16:45:00"/>
    <s v="PM"/>
    <d v="1899-12-30T03:00:00"/>
    <m/>
    <m/>
    <x v="0"/>
    <x v="0"/>
    <m/>
    <x v="0"/>
    <m/>
  </r>
  <r>
    <x v="6"/>
    <s v="2017-49"/>
    <x v="95"/>
    <x v="4"/>
    <d v="1899-12-30T13:45:00"/>
    <d v="1899-12-30T16:45:00"/>
    <s v="PM"/>
    <d v="1899-12-30T03:00:00"/>
    <m/>
    <m/>
    <x v="117"/>
    <x v="38"/>
    <m/>
    <x v="0"/>
    <m/>
  </r>
  <r>
    <x v="0"/>
    <s v="2017-49"/>
    <x v="95"/>
    <x v="4"/>
    <d v="1899-12-30T13:45:00"/>
    <d v="1899-12-30T17:45:00"/>
    <s v="PM"/>
    <d v="1899-12-30T04:00:00"/>
    <m/>
    <m/>
    <x v="118"/>
    <x v="23"/>
    <m/>
    <x v="0"/>
    <m/>
  </r>
  <r>
    <x v="1"/>
    <s v="2017-49"/>
    <x v="96"/>
    <x v="5"/>
    <d v="1899-12-30T08:15:00"/>
    <d v="1899-12-30T12:15:00"/>
    <s v="AM"/>
    <d v="1899-12-30T04:00:00"/>
    <m/>
    <m/>
    <x v="1"/>
    <x v="1"/>
    <m/>
    <x v="0"/>
    <m/>
  </r>
  <r>
    <x v="2"/>
    <s v="2017-49"/>
    <x v="96"/>
    <x v="5"/>
    <d v="1899-12-30T08:15:00"/>
    <d v="1899-12-30T12:15:00"/>
    <s v="AM"/>
    <d v="1899-12-30T04:00:00"/>
    <m/>
    <m/>
    <x v="119"/>
    <x v="2"/>
    <m/>
    <x v="0"/>
    <m/>
  </r>
  <r>
    <x v="3"/>
    <s v="2017-49"/>
    <x v="96"/>
    <x v="5"/>
    <d v="1899-12-30T08:15:00"/>
    <d v="1899-12-30T12:15:00"/>
    <s v="AM"/>
    <d v="1899-12-30T04:00:00"/>
    <m/>
    <s v="ALT"/>
    <x v="8"/>
    <x v="0"/>
    <m/>
    <x v="0"/>
    <m/>
  </r>
  <r>
    <x v="0"/>
    <s v="2017-49"/>
    <x v="96"/>
    <x v="5"/>
    <d v="1899-12-30T08:15:00"/>
    <d v="1899-12-30T10:15:00"/>
    <s v="AM"/>
    <d v="1899-12-30T02:00:00"/>
    <m/>
    <m/>
    <x v="120"/>
    <x v="8"/>
    <m/>
    <x v="0"/>
    <m/>
  </r>
  <r>
    <x v="4"/>
    <s v="2017-49"/>
    <x v="96"/>
    <x v="5"/>
    <d v="1899-12-30T08:15:00"/>
    <d v="1899-12-30T12:15:00"/>
    <s v="AM"/>
    <d v="1899-12-30T04:00:00"/>
    <m/>
    <s v="M-RESEAUX"/>
    <x v="121"/>
    <x v="29"/>
    <m/>
    <x v="0"/>
    <m/>
  </r>
  <r>
    <x v="5"/>
    <s v="2017-49"/>
    <x v="96"/>
    <x v="5"/>
    <d v="1899-12-30T08:15:00"/>
    <d v="1899-12-30T12:15:00"/>
    <s v="AM"/>
    <d v="1899-12-30T04:00:00"/>
    <m/>
    <m/>
    <x v="0"/>
    <x v="0"/>
    <m/>
    <x v="0"/>
    <m/>
  </r>
  <r>
    <x v="6"/>
    <s v="2017-49"/>
    <x v="96"/>
    <x v="5"/>
    <d v="1899-12-30T08:15:00"/>
    <d v="1899-12-30T12:15:00"/>
    <s v="AM"/>
    <d v="1899-12-30T04:00:00"/>
    <m/>
    <m/>
    <x v="117"/>
    <x v="38"/>
    <m/>
    <x v="0"/>
    <m/>
  </r>
  <r>
    <x v="3"/>
    <s v="2017-49"/>
    <x v="96"/>
    <x v="5"/>
    <d v="1899-12-30T08:15:00"/>
    <d v="1899-12-30T12:15:00"/>
    <s v="AM"/>
    <d v="1899-12-30T04:00:00"/>
    <m/>
    <s v="INI"/>
    <x v="1"/>
    <x v="1"/>
    <m/>
    <x v="0"/>
    <m/>
  </r>
  <r>
    <x v="4"/>
    <s v="2017-49"/>
    <x v="96"/>
    <x v="5"/>
    <d v="1899-12-30T08:15:00"/>
    <d v="1899-12-30T12:15:00"/>
    <s v="AM"/>
    <d v="1899-12-30T04:00:00"/>
    <m/>
    <m/>
    <x v="1"/>
    <x v="1"/>
    <m/>
    <x v="0"/>
    <m/>
  </r>
  <r>
    <x v="0"/>
    <s v="2017-49"/>
    <x v="96"/>
    <x v="5"/>
    <d v="1899-12-30T10:15:00"/>
    <d v="1899-12-30T12:15:00"/>
    <s v="AM"/>
    <d v="1899-12-30T02:00:00"/>
    <m/>
    <m/>
    <x v="120"/>
    <x v="8"/>
    <m/>
    <x v="0"/>
    <m/>
  </r>
  <r>
    <x v="2"/>
    <s v="2017-49"/>
    <x v="96"/>
    <x v="5"/>
    <d v="1899-12-30T13:45:00"/>
    <d v="1899-12-30T17:45:00"/>
    <s v="PM"/>
    <d v="1899-12-30T04:00:00"/>
    <m/>
    <m/>
    <x v="36"/>
    <x v="3"/>
    <m/>
    <x v="0"/>
    <m/>
  </r>
  <r>
    <x v="3"/>
    <s v="2017-49"/>
    <x v="96"/>
    <x v="5"/>
    <d v="1899-12-30T13:45:00"/>
    <d v="1899-12-30T17:45:00"/>
    <s v="PM"/>
    <d v="1899-12-30T04:00:00"/>
    <m/>
    <s v="ALT"/>
    <x v="8"/>
    <x v="0"/>
    <m/>
    <x v="0"/>
    <m/>
  </r>
  <r>
    <x v="3"/>
    <s v="2017-49"/>
    <x v="96"/>
    <x v="5"/>
    <d v="1899-12-30T13:45:00"/>
    <d v="1899-12-30T17:45:00"/>
    <s v="PM"/>
    <d v="1899-12-30T04:00:00"/>
    <m/>
    <s v="INI"/>
    <x v="1"/>
    <x v="1"/>
    <m/>
    <x v="0"/>
    <m/>
  </r>
  <r>
    <x v="0"/>
    <s v="2017-49"/>
    <x v="96"/>
    <x v="5"/>
    <d v="1899-12-30T13:45:00"/>
    <d v="1899-12-30T17:45:00"/>
    <s v="PM"/>
    <d v="1899-12-30T04:00:00"/>
    <m/>
    <m/>
    <x v="120"/>
    <x v="8"/>
    <m/>
    <x v="0"/>
    <m/>
  </r>
  <r>
    <x v="4"/>
    <s v="2017-49"/>
    <x v="96"/>
    <x v="5"/>
    <d v="1899-12-30T13:45:00"/>
    <d v="1899-12-30T17:45:00"/>
    <s v="PM"/>
    <d v="1899-12-30T04:00:00"/>
    <m/>
    <s v="C-SECU"/>
    <x v="122"/>
    <x v="29"/>
    <m/>
    <x v="0"/>
    <m/>
  </r>
  <r>
    <x v="5"/>
    <s v="2017-49"/>
    <x v="96"/>
    <x v="5"/>
    <d v="1899-12-30T13:45:00"/>
    <d v="1899-12-30T16:45:00"/>
    <s v="PM"/>
    <d v="1899-12-30T03:00:00"/>
    <m/>
    <m/>
    <x v="0"/>
    <x v="0"/>
    <m/>
    <x v="0"/>
    <m/>
  </r>
  <r>
    <x v="6"/>
    <s v="2017-49"/>
    <x v="96"/>
    <x v="5"/>
    <d v="1899-12-30T13:45:00"/>
    <d v="1899-12-30T16:45:00"/>
    <s v="PM"/>
    <d v="1899-12-30T03:00:00"/>
    <m/>
    <m/>
    <x v="117"/>
    <x v="38"/>
    <m/>
    <x v="0"/>
    <m/>
  </r>
  <r>
    <x v="1"/>
    <s v="2017-49"/>
    <x v="96"/>
    <x v="5"/>
    <d v="1899-12-30T13:45:00"/>
    <d v="1899-12-30T17:45:00"/>
    <s v="PM"/>
    <d v="1899-12-30T04:00:00"/>
    <m/>
    <m/>
    <x v="1"/>
    <x v="1"/>
    <m/>
    <x v="0"/>
    <m/>
  </r>
  <r>
    <x v="1"/>
    <s v="2017-49"/>
    <x v="97"/>
    <x v="6"/>
    <d v="1899-12-30T08:15:00"/>
    <d v="1899-12-30T10:15:00"/>
    <s v="AM"/>
    <d v="1899-12-30T02:00:00"/>
    <m/>
    <m/>
    <x v="28"/>
    <x v="18"/>
    <m/>
    <x v="0"/>
    <m/>
  </r>
  <r>
    <x v="2"/>
    <s v="2017-49"/>
    <x v="97"/>
    <x v="6"/>
    <d v="1899-12-30T08:15:00"/>
    <d v="1899-12-30T12:15:00"/>
    <s v="AM"/>
    <d v="1899-12-30T04:00:00"/>
    <m/>
    <m/>
    <x v="98"/>
    <x v="29"/>
    <m/>
    <x v="0"/>
    <m/>
  </r>
  <r>
    <x v="3"/>
    <s v="2017-49"/>
    <x v="97"/>
    <x v="6"/>
    <d v="1899-12-30T08:15:00"/>
    <d v="1899-12-30T12:15:00"/>
    <s v="AM"/>
    <d v="1899-12-30T04:00:00"/>
    <m/>
    <s v="ALT"/>
    <x v="8"/>
    <x v="0"/>
    <m/>
    <x v="0"/>
    <m/>
  </r>
  <r>
    <x v="0"/>
    <s v="2017-49"/>
    <x v="97"/>
    <x v="6"/>
    <d v="1899-12-30T08:15:00"/>
    <d v="1899-12-30T10:15:00"/>
    <s v="AM"/>
    <d v="1899-12-30T02:00:00"/>
    <m/>
    <m/>
    <x v="1"/>
    <x v="1"/>
    <m/>
    <x v="0"/>
    <m/>
  </r>
  <r>
    <x v="4"/>
    <s v="2017-49"/>
    <x v="97"/>
    <x v="6"/>
    <d v="1899-12-30T08:15:00"/>
    <d v="1899-12-30T12:15:00"/>
    <s v="AM"/>
    <d v="1899-12-30T04:00:00"/>
    <m/>
    <m/>
    <x v="7"/>
    <x v="6"/>
    <m/>
    <x v="0"/>
    <m/>
  </r>
  <r>
    <x v="5"/>
    <s v="2017-49"/>
    <x v="97"/>
    <x v="6"/>
    <d v="1899-12-30T08:15:00"/>
    <d v="1899-12-30T12:15:00"/>
    <s v="AM"/>
    <d v="1899-12-30T04:00:00"/>
    <m/>
    <m/>
    <x v="0"/>
    <x v="0"/>
    <m/>
    <x v="0"/>
    <m/>
  </r>
  <r>
    <x v="6"/>
    <s v="2017-49"/>
    <x v="97"/>
    <x v="6"/>
    <d v="1899-12-30T08:15:00"/>
    <d v="1899-12-30T12:15:00"/>
    <s v="AM"/>
    <d v="1899-12-30T04:00:00"/>
    <m/>
    <m/>
    <x v="117"/>
    <x v="38"/>
    <m/>
    <x v="0"/>
    <m/>
  </r>
  <r>
    <x v="3"/>
    <s v="2017-49"/>
    <x v="97"/>
    <x v="6"/>
    <d v="1899-12-30T08:15:00"/>
    <d v="1899-12-30T12:15:00"/>
    <s v="AM"/>
    <d v="1899-12-30T04:00:00"/>
    <m/>
    <s v="INI"/>
    <x v="1"/>
    <x v="1"/>
    <m/>
    <x v="0"/>
    <m/>
  </r>
  <r>
    <x v="1"/>
    <s v="2017-49"/>
    <x v="97"/>
    <x v="6"/>
    <d v="1899-12-30T10:15:00"/>
    <d v="1899-12-30T12:15:00"/>
    <s v="AM"/>
    <d v="1899-12-30T02:00:00"/>
    <m/>
    <m/>
    <x v="12"/>
    <x v="9"/>
    <m/>
    <x v="0"/>
    <m/>
  </r>
  <r>
    <x v="1"/>
    <s v="2017-49"/>
    <x v="97"/>
    <x v="6"/>
    <d v="1899-12-30T13:45:00"/>
    <d v="1899-12-30T17:45:00"/>
    <s v="PM"/>
    <d v="1899-12-30T04:00:00"/>
    <m/>
    <m/>
    <x v="20"/>
    <x v="13"/>
    <m/>
    <x v="0"/>
    <s v="mutualisé B1/B2"/>
  </r>
  <r>
    <x v="2"/>
    <s v="2017-49"/>
    <x v="97"/>
    <x v="6"/>
    <d v="1899-12-30T13:45:00"/>
    <d v="1899-12-30T17:45:00"/>
    <s v="PM"/>
    <d v="1899-12-30T04:00:00"/>
    <m/>
    <m/>
    <x v="123"/>
    <x v="2"/>
    <m/>
    <x v="0"/>
    <m/>
  </r>
  <r>
    <x v="3"/>
    <s v="2017-49"/>
    <x v="97"/>
    <x v="6"/>
    <d v="1899-12-30T13:45:00"/>
    <d v="1899-12-30T17:45:00"/>
    <s v="PM"/>
    <d v="1899-12-30T04:00:00"/>
    <m/>
    <s v="ALT"/>
    <x v="8"/>
    <x v="0"/>
    <m/>
    <x v="0"/>
    <m/>
  </r>
  <r>
    <x v="0"/>
    <s v="2017-49"/>
    <x v="97"/>
    <x v="6"/>
    <d v="1899-12-30T13:45:00"/>
    <d v="1899-12-30T17:45:00"/>
    <s v="PM"/>
    <d v="1899-12-30T04:00:00"/>
    <m/>
    <m/>
    <x v="1"/>
    <x v="1"/>
    <m/>
    <x v="0"/>
    <s v="mutualisé B1/B2"/>
  </r>
  <r>
    <x v="4"/>
    <s v="2017-49"/>
    <x v="97"/>
    <x v="6"/>
    <d v="1899-12-30T13:45:00"/>
    <d v="1899-12-30T17:45:00"/>
    <s v="PM"/>
    <d v="1899-12-30T04:00:00"/>
    <m/>
    <m/>
    <x v="21"/>
    <x v="14"/>
    <m/>
    <x v="0"/>
    <m/>
  </r>
  <r>
    <x v="5"/>
    <s v="2017-49"/>
    <x v="97"/>
    <x v="6"/>
    <d v="1899-12-30T13:45:00"/>
    <d v="1899-12-30T16:45:00"/>
    <s v="PM"/>
    <d v="1899-12-30T03:00:00"/>
    <m/>
    <m/>
    <x v="0"/>
    <x v="0"/>
    <m/>
    <x v="0"/>
    <m/>
  </r>
  <r>
    <x v="6"/>
    <s v="2017-49"/>
    <x v="97"/>
    <x v="6"/>
    <d v="1899-12-30T13:45:00"/>
    <d v="1899-12-30T16:45:00"/>
    <s v="PM"/>
    <d v="1899-12-30T03:00:00"/>
    <m/>
    <m/>
    <x v="117"/>
    <x v="38"/>
    <m/>
    <x v="0"/>
    <m/>
  </r>
  <r>
    <x v="3"/>
    <s v="2017-49"/>
    <x v="97"/>
    <x v="6"/>
    <d v="1899-12-30T13:45:00"/>
    <d v="1899-12-30T17:45:00"/>
    <s v="PM"/>
    <d v="1899-12-30T04:00:00"/>
    <m/>
    <s v="INI"/>
    <x v="1"/>
    <x v="1"/>
    <m/>
    <x v="0"/>
    <m/>
  </r>
  <r>
    <x v="1"/>
    <s v="2017-49"/>
    <x v="98"/>
    <x v="0"/>
    <d v="1899-12-30T08:15:00"/>
    <d v="1899-12-30T10:15:00"/>
    <s v="AM"/>
    <d v="1899-12-30T02:00:00"/>
    <m/>
    <m/>
    <x v="11"/>
    <x v="8"/>
    <m/>
    <x v="0"/>
    <m/>
  </r>
  <r>
    <x v="2"/>
    <s v="2017-49"/>
    <x v="98"/>
    <x v="0"/>
    <d v="1899-12-30T08:15:00"/>
    <d v="1899-12-30T12:15:00"/>
    <s v="AM"/>
    <d v="1899-12-30T04:00:00"/>
    <m/>
    <m/>
    <x v="62"/>
    <x v="29"/>
    <m/>
    <x v="0"/>
    <m/>
  </r>
  <r>
    <x v="3"/>
    <s v="2017-49"/>
    <x v="98"/>
    <x v="0"/>
    <d v="1899-12-30T08:15:00"/>
    <d v="1899-12-30T12:15:00"/>
    <s v="AM"/>
    <d v="1899-12-30T04:00:00"/>
    <m/>
    <s v="ALT"/>
    <x v="8"/>
    <x v="0"/>
    <m/>
    <x v="0"/>
    <m/>
  </r>
  <r>
    <x v="3"/>
    <s v="2017-49"/>
    <x v="98"/>
    <x v="0"/>
    <d v="1899-12-30T08:15:00"/>
    <d v="1899-12-30T12:15:00"/>
    <s v="AM"/>
    <d v="1899-12-30T04:00:00"/>
    <m/>
    <s v="INI"/>
    <x v="1"/>
    <x v="1"/>
    <m/>
    <x v="0"/>
    <m/>
  </r>
  <r>
    <x v="4"/>
    <s v="2017-49"/>
    <x v="98"/>
    <x v="0"/>
    <d v="1899-12-30T08:15:00"/>
    <d v="1899-12-30T12:15:00"/>
    <s v="AM"/>
    <d v="1899-12-30T04:00:00"/>
    <m/>
    <s v="C-DATA"/>
    <x v="124"/>
    <x v="30"/>
    <m/>
    <x v="0"/>
    <m/>
  </r>
  <r>
    <x v="5"/>
    <s v="2017-49"/>
    <x v="98"/>
    <x v="0"/>
    <d v="1899-12-30T08:15:00"/>
    <d v="1899-12-30T12:15:00"/>
    <s v="AM"/>
    <d v="1899-12-30T04:00:00"/>
    <m/>
    <m/>
    <x v="0"/>
    <x v="0"/>
    <m/>
    <x v="0"/>
    <m/>
  </r>
  <r>
    <x v="6"/>
    <s v="2017-49"/>
    <x v="98"/>
    <x v="0"/>
    <d v="1899-12-30T08:15:00"/>
    <d v="1899-12-30T12:15:00"/>
    <s v="AM"/>
    <d v="1899-12-30T04:00:00"/>
    <m/>
    <m/>
    <x v="125"/>
    <x v="38"/>
    <m/>
    <x v="0"/>
    <m/>
  </r>
  <r>
    <x v="0"/>
    <s v="2017-49"/>
    <x v="98"/>
    <x v="0"/>
    <d v="1899-12-30T08:15:00"/>
    <d v="1899-12-30T10:15:00"/>
    <s v="AM"/>
    <d v="1899-12-30T02:00:00"/>
    <m/>
    <m/>
    <x v="1"/>
    <x v="1"/>
    <m/>
    <x v="0"/>
    <m/>
  </r>
  <r>
    <x v="0"/>
    <s v="2017-49"/>
    <x v="98"/>
    <x v="0"/>
    <d v="1899-12-30T10:15:00"/>
    <d v="1899-12-30T12:15:00"/>
    <s v="AM"/>
    <d v="1899-12-30T02:00:00"/>
    <m/>
    <m/>
    <x v="76"/>
    <x v="17"/>
    <m/>
    <x v="0"/>
    <m/>
  </r>
  <r>
    <x v="1"/>
    <s v="2017-49"/>
    <x v="98"/>
    <x v="0"/>
    <d v="1899-12-30T10:15:00"/>
    <d v="1899-12-30T12:15:00"/>
    <s v="AM"/>
    <d v="1899-12-30T02:00:00"/>
    <m/>
    <m/>
    <x v="113"/>
    <x v="13"/>
    <m/>
    <x v="0"/>
    <m/>
  </r>
  <r>
    <x v="4"/>
    <s v="2017-49"/>
    <x v="98"/>
    <x v="0"/>
    <d v="1899-12-30T13:45:00"/>
    <d v="1899-12-30T17:45:00"/>
    <s v="PM"/>
    <d v="1899-12-30T04:00:00"/>
    <m/>
    <s v="C-SECU"/>
    <x v="122"/>
    <x v="29"/>
    <m/>
    <x v="0"/>
    <m/>
  </r>
  <r>
    <x v="1"/>
    <s v="2017-49"/>
    <x v="98"/>
    <x v="0"/>
    <d v="1899-12-30T13:45:00"/>
    <d v="1899-12-30T15:45:00"/>
    <s v="PM"/>
    <d v="1899-12-30T02:00:00"/>
    <m/>
    <m/>
    <x v="43"/>
    <x v="26"/>
    <m/>
    <x v="0"/>
    <m/>
  </r>
  <r>
    <x v="2"/>
    <s v="2017-49"/>
    <x v="98"/>
    <x v="0"/>
    <d v="1899-12-30T13:45:00"/>
    <d v="1899-12-30T17:45:00"/>
    <s v="PM"/>
    <d v="1899-12-30T04:00:00"/>
    <m/>
    <m/>
    <x v="123"/>
    <x v="2"/>
    <m/>
    <x v="0"/>
    <m/>
  </r>
  <r>
    <x v="3"/>
    <s v="2017-49"/>
    <x v="98"/>
    <x v="0"/>
    <d v="1899-12-30T13:45:00"/>
    <d v="1899-12-30T17:45:00"/>
    <s v="PM"/>
    <d v="1899-12-30T04:00:00"/>
    <m/>
    <s v="ALT"/>
    <x v="8"/>
    <x v="0"/>
    <m/>
    <x v="0"/>
    <m/>
  </r>
  <r>
    <x v="3"/>
    <s v="2017-49"/>
    <x v="98"/>
    <x v="0"/>
    <d v="1899-12-30T13:45:00"/>
    <d v="1899-12-30T17:45:00"/>
    <s v="PM"/>
    <d v="1899-12-30T04:00:00"/>
    <m/>
    <s v="INI"/>
    <x v="1"/>
    <x v="1"/>
    <m/>
    <x v="0"/>
    <m/>
  </r>
  <r>
    <x v="0"/>
    <s v="2017-49"/>
    <x v="98"/>
    <x v="0"/>
    <d v="1899-12-30T13:45:00"/>
    <d v="1899-12-30T15:45:00"/>
    <s v="PM"/>
    <d v="1899-12-30T02:00:00"/>
    <m/>
    <m/>
    <x v="1"/>
    <x v="1"/>
    <m/>
    <x v="0"/>
    <m/>
  </r>
  <r>
    <x v="4"/>
    <s v="2017-49"/>
    <x v="98"/>
    <x v="0"/>
    <d v="1899-12-30T13:45:00"/>
    <d v="1899-12-30T17:45:00"/>
    <s v="PM"/>
    <d v="1899-12-30T04:00:00"/>
    <m/>
    <s v="C-DATA"/>
    <x v="124"/>
    <x v="30"/>
    <m/>
    <x v="0"/>
    <m/>
  </r>
  <r>
    <x v="5"/>
    <s v="2017-49"/>
    <x v="98"/>
    <x v="0"/>
    <d v="1899-12-30T13:45:00"/>
    <d v="1899-12-30T16:45:00"/>
    <s v="PM"/>
    <d v="1899-12-30T03:00:00"/>
    <m/>
    <m/>
    <x v="0"/>
    <x v="0"/>
    <m/>
    <x v="0"/>
    <m/>
  </r>
  <r>
    <x v="6"/>
    <s v="2017-49"/>
    <x v="98"/>
    <x v="0"/>
    <d v="1899-12-30T13:45:00"/>
    <d v="1899-12-30T16:45:00"/>
    <s v="PM"/>
    <d v="1899-12-30T03:00:00"/>
    <m/>
    <m/>
    <x v="125"/>
    <x v="38"/>
    <m/>
    <x v="0"/>
    <m/>
  </r>
  <r>
    <x v="0"/>
    <s v="2017-49"/>
    <x v="98"/>
    <x v="0"/>
    <d v="1899-12-30T15:45:00"/>
    <d v="1899-12-30T17:45:00"/>
    <s v="PM"/>
    <d v="1899-12-30T02:00:00"/>
    <m/>
    <m/>
    <x v="76"/>
    <x v="17"/>
    <m/>
    <x v="0"/>
    <m/>
  </r>
  <r>
    <x v="1"/>
    <s v="2017-49"/>
    <x v="98"/>
    <x v="0"/>
    <d v="1899-12-30T15:45:00"/>
    <d v="1899-12-30T17:45:00"/>
    <s v="PM"/>
    <d v="1899-12-30T02:00:00"/>
    <m/>
    <m/>
    <x v="113"/>
    <x v="13"/>
    <m/>
    <x v="0"/>
    <m/>
  </r>
  <r>
    <x v="0"/>
    <s v="2017-49"/>
    <x v="99"/>
    <x v="1"/>
    <d v="1899-12-30T08:15:00"/>
    <d v="1899-12-30T12:15:00"/>
    <s v="AM"/>
    <d v="1899-12-30T04:00:00"/>
    <m/>
    <m/>
    <x v="1"/>
    <x v="1"/>
    <m/>
    <x v="0"/>
    <m/>
  </r>
  <r>
    <x v="2"/>
    <s v="2017-49"/>
    <x v="99"/>
    <x v="1"/>
    <d v="1899-12-30T08:15:00"/>
    <d v="1899-12-30T12:15:00"/>
    <s v="AM"/>
    <d v="1899-12-30T04:00:00"/>
    <m/>
    <m/>
    <x v="98"/>
    <x v="29"/>
    <m/>
    <x v="0"/>
    <m/>
  </r>
  <r>
    <x v="3"/>
    <s v="2017-49"/>
    <x v="99"/>
    <x v="1"/>
    <d v="1899-12-30T08:15:00"/>
    <d v="1899-12-30T12:15:00"/>
    <s v="AM"/>
    <d v="1899-12-30T04:00:00"/>
    <m/>
    <m/>
    <x v="114"/>
    <x v="11"/>
    <m/>
    <x v="0"/>
    <m/>
  </r>
  <r>
    <x v="4"/>
    <s v="2017-49"/>
    <x v="99"/>
    <x v="1"/>
    <d v="1899-12-30T08:15:00"/>
    <d v="1899-12-30T12:15:00"/>
    <s v="AM"/>
    <d v="1899-12-30T04:00:00"/>
    <m/>
    <m/>
    <x v="102"/>
    <x v="37"/>
    <m/>
    <x v="0"/>
    <m/>
  </r>
  <r>
    <x v="5"/>
    <s v="2017-49"/>
    <x v="99"/>
    <x v="1"/>
    <d v="1899-12-30T08:15:00"/>
    <d v="1899-12-30T12:15:00"/>
    <s v="AM"/>
    <d v="1899-12-30T04:00:00"/>
    <m/>
    <m/>
    <x v="1"/>
    <x v="1"/>
    <m/>
    <x v="0"/>
    <m/>
  </r>
  <r>
    <x v="6"/>
    <s v="2017-49"/>
    <x v="99"/>
    <x v="1"/>
    <d v="1899-12-30T08:15:00"/>
    <d v="1899-12-30T12:15:00"/>
    <s v="AM"/>
    <d v="1899-12-30T04:00:00"/>
    <m/>
    <m/>
    <x v="1"/>
    <x v="1"/>
    <m/>
    <x v="0"/>
    <m/>
  </r>
  <r>
    <x v="1"/>
    <s v="2017-49"/>
    <x v="99"/>
    <x v="1"/>
    <d v="1899-12-30T08:15:00"/>
    <d v="1899-12-30T12:15:00"/>
    <s v="AM"/>
    <d v="1899-12-30T04:00:00"/>
    <m/>
    <m/>
    <x v="1"/>
    <x v="1"/>
    <m/>
    <x v="0"/>
    <m/>
  </r>
  <r>
    <x v="0"/>
    <s v="2017-49"/>
    <x v="99"/>
    <x v="1"/>
    <d v="1899-12-30T13:45:00"/>
    <d v="1899-12-30T17:45:00"/>
    <s v="PM"/>
    <d v="1899-12-30T04:00:00"/>
    <m/>
    <m/>
    <x v="1"/>
    <x v="1"/>
    <m/>
    <x v="0"/>
    <m/>
  </r>
  <r>
    <x v="2"/>
    <s v="2017-49"/>
    <x v="99"/>
    <x v="1"/>
    <d v="1899-12-30T13:45:00"/>
    <d v="1899-12-30T17:45:00"/>
    <s v="PM"/>
    <d v="1899-12-30T04:00:00"/>
    <m/>
    <m/>
    <x v="1"/>
    <x v="1"/>
    <m/>
    <x v="0"/>
    <m/>
  </r>
  <r>
    <x v="3"/>
    <s v="2017-49"/>
    <x v="99"/>
    <x v="1"/>
    <d v="1899-12-30T13:45:00"/>
    <d v="1899-12-30T17:45:00"/>
    <s v="PM"/>
    <d v="1899-12-30T04:00:00"/>
    <m/>
    <m/>
    <x v="1"/>
    <x v="1"/>
    <m/>
    <x v="0"/>
    <m/>
  </r>
  <r>
    <x v="4"/>
    <s v="2017-49"/>
    <x v="99"/>
    <x v="1"/>
    <d v="1899-12-30T13:45:00"/>
    <d v="1899-12-30T17:45:00"/>
    <s v="PM"/>
    <d v="1899-12-30T04:00:00"/>
    <m/>
    <m/>
    <x v="1"/>
    <x v="1"/>
    <m/>
    <x v="0"/>
    <m/>
  </r>
  <r>
    <x v="5"/>
    <s v="2017-49"/>
    <x v="99"/>
    <x v="1"/>
    <d v="1899-12-30T13:45:00"/>
    <d v="1899-12-30T16:45:00"/>
    <s v="PM"/>
    <d v="1899-12-30T03:00:00"/>
    <m/>
    <m/>
    <x v="1"/>
    <x v="1"/>
    <m/>
    <x v="0"/>
    <m/>
  </r>
  <r>
    <x v="6"/>
    <s v="2017-49"/>
    <x v="99"/>
    <x v="1"/>
    <d v="1899-12-30T13:45:00"/>
    <d v="1899-12-30T16:45:00"/>
    <s v="PM"/>
    <d v="1899-12-30T03:00:00"/>
    <m/>
    <m/>
    <x v="1"/>
    <x v="1"/>
    <m/>
    <x v="0"/>
    <m/>
  </r>
  <r>
    <x v="1"/>
    <s v="2017-49"/>
    <x v="99"/>
    <x v="1"/>
    <d v="1899-12-30T13:45:00"/>
    <d v="1899-12-30T17:45:00"/>
    <s v="PM"/>
    <d v="1899-12-30T04:00:00"/>
    <m/>
    <m/>
    <x v="1"/>
    <x v="1"/>
    <m/>
    <x v="0"/>
    <m/>
  </r>
  <r>
    <x v="0"/>
    <s v="2017-50"/>
    <x v="100"/>
    <x v="2"/>
    <d v="1899-12-30T08:15:00"/>
    <d v="1899-12-30T12:15:00"/>
    <s v="AM"/>
    <d v="1899-12-30T04:00:00"/>
    <m/>
    <m/>
    <x v="1"/>
    <x v="1"/>
    <m/>
    <x v="0"/>
    <m/>
  </r>
  <r>
    <x v="2"/>
    <s v="2017-50"/>
    <x v="100"/>
    <x v="2"/>
    <d v="1899-12-30T08:15:00"/>
    <d v="1899-12-30T12:15:00"/>
    <s v="AM"/>
    <d v="1899-12-30T04:00:00"/>
    <m/>
    <m/>
    <x v="1"/>
    <x v="1"/>
    <m/>
    <x v="0"/>
    <m/>
  </r>
  <r>
    <x v="3"/>
    <s v="2017-50"/>
    <x v="100"/>
    <x v="2"/>
    <d v="1899-12-30T08:15:00"/>
    <d v="1899-12-30T12:15:00"/>
    <s v="AM"/>
    <d v="1899-12-30T04:00:00"/>
    <m/>
    <m/>
    <x v="1"/>
    <x v="1"/>
    <m/>
    <x v="0"/>
    <m/>
  </r>
  <r>
    <x v="4"/>
    <s v="2017-50"/>
    <x v="100"/>
    <x v="2"/>
    <d v="1899-12-30T08:15:00"/>
    <d v="1899-12-30T12:15:00"/>
    <s v="AM"/>
    <d v="1899-12-30T04:00:00"/>
    <m/>
    <m/>
    <x v="1"/>
    <x v="1"/>
    <m/>
    <x v="0"/>
    <m/>
  </r>
  <r>
    <x v="5"/>
    <s v="2017-50"/>
    <x v="100"/>
    <x v="2"/>
    <d v="1899-12-30T08:15:00"/>
    <d v="1899-12-30T12:15:00"/>
    <s v="AM"/>
    <d v="1899-12-30T04:00:00"/>
    <m/>
    <m/>
    <x v="1"/>
    <x v="1"/>
    <m/>
    <x v="0"/>
    <m/>
  </r>
  <r>
    <x v="6"/>
    <s v="2017-50"/>
    <x v="100"/>
    <x v="2"/>
    <d v="1899-12-30T08:15:00"/>
    <d v="1899-12-30T12:15:00"/>
    <s v="AM"/>
    <d v="1899-12-30T04:00:00"/>
    <m/>
    <m/>
    <x v="1"/>
    <x v="1"/>
    <m/>
    <x v="0"/>
    <m/>
  </r>
  <r>
    <x v="1"/>
    <s v="2017-50"/>
    <x v="100"/>
    <x v="2"/>
    <d v="1899-12-30T08:15:00"/>
    <d v="1899-12-30T12:15:00"/>
    <s v="AM"/>
    <d v="1899-12-30T04:00:00"/>
    <m/>
    <m/>
    <x v="1"/>
    <x v="1"/>
    <m/>
    <x v="0"/>
    <m/>
  </r>
  <r>
    <x v="0"/>
    <s v="2017-50"/>
    <x v="100"/>
    <x v="2"/>
    <d v="1899-12-30T13:45:00"/>
    <d v="1899-12-30T17:45:00"/>
    <s v="PM"/>
    <d v="1899-12-30T04:00:00"/>
    <m/>
    <m/>
    <x v="1"/>
    <x v="1"/>
    <m/>
    <x v="0"/>
    <m/>
  </r>
  <r>
    <x v="2"/>
    <s v="2017-50"/>
    <x v="100"/>
    <x v="2"/>
    <d v="1899-12-30T13:45:00"/>
    <d v="1899-12-30T17:45:00"/>
    <s v="PM"/>
    <d v="1899-12-30T04:00:00"/>
    <m/>
    <m/>
    <x v="1"/>
    <x v="1"/>
    <m/>
    <x v="0"/>
    <m/>
  </r>
  <r>
    <x v="3"/>
    <s v="2017-50"/>
    <x v="100"/>
    <x v="2"/>
    <d v="1899-12-30T13:45:00"/>
    <d v="1899-12-30T17:45:00"/>
    <s v="PM"/>
    <d v="1899-12-30T04:00:00"/>
    <m/>
    <m/>
    <x v="1"/>
    <x v="1"/>
    <m/>
    <x v="0"/>
    <m/>
  </r>
  <r>
    <x v="4"/>
    <s v="2017-50"/>
    <x v="100"/>
    <x v="2"/>
    <d v="1899-12-30T13:45:00"/>
    <d v="1899-12-30T17:45:00"/>
    <s v="PM"/>
    <d v="1899-12-30T04:00:00"/>
    <m/>
    <m/>
    <x v="1"/>
    <x v="1"/>
    <m/>
    <x v="0"/>
    <m/>
  </r>
  <r>
    <x v="5"/>
    <s v="2017-50"/>
    <x v="100"/>
    <x v="2"/>
    <d v="1899-12-30T13:45:00"/>
    <d v="1899-12-30T16:45:00"/>
    <s v="PM"/>
    <d v="1899-12-30T03:00:00"/>
    <m/>
    <m/>
    <x v="1"/>
    <x v="1"/>
    <m/>
    <x v="0"/>
    <m/>
  </r>
  <r>
    <x v="6"/>
    <s v="2017-50"/>
    <x v="100"/>
    <x v="2"/>
    <d v="1899-12-30T13:45:00"/>
    <d v="1899-12-30T16:45:00"/>
    <s v="PM"/>
    <d v="1899-12-30T03:00:00"/>
    <m/>
    <m/>
    <x v="1"/>
    <x v="1"/>
    <m/>
    <x v="0"/>
    <m/>
  </r>
  <r>
    <x v="1"/>
    <s v="2017-50"/>
    <x v="100"/>
    <x v="2"/>
    <d v="1899-12-30T13:45:00"/>
    <d v="1899-12-30T17:45:00"/>
    <s v="PM"/>
    <d v="1899-12-30T04:00:00"/>
    <m/>
    <m/>
    <x v="1"/>
    <x v="1"/>
    <m/>
    <x v="0"/>
    <m/>
  </r>
  <r>
    <x v="1"/>
    <s v="2017-50"/>
    <x v="101"/>
    <x v="3"/>
    <d v="1899-12-30T08:15:00"/>
    <d v="1899-12-30T10:15:00"/>
    <s v="AM"/>
    <d v="1899-12-30T02:00:00"/>
    <m/>
    <m/>
    <x v="126"/>
    <x v="36"/>
    <m/>
    <x v="0"/>
    <m/>
  </r>
  <r>
    <x v="2"/>
    <s v="2017-50"/>
    <x v="101"/>
    <x v="3"/>
    <d v="1899-12-30T08:15:00"/>
    <d v="1899-12-30T12:15:00"/>
    <s v="AM"/>
    <d v="1899-12-30T04:00:00"/>
    <m/>
    <s v="ALT"/>
    <x v="8"/>
    <x v="0"/>
    <m/>
    <x v="0"/>
    <m/>
  </r>
  <r>
    <x v="4"/>
    <s v="2017-50"/>
    <x v="101"/>
    <x v="3"/>
    <d v="1899-12-30T08:15:00"/>
    <d v="1899-12-30T12:15:00"/>
    <s v="AM"/>
    <d v="1899-12-30T04:00:00"/>
    <m/>
    <s v="INI"/>
    <x v="1"/>
    <x v="1"/>
    <m/>
    <x v="0"/>
    <m/>
  </r>
  <r>
    <x v="4"/>
    <s v="2017-50"/>
    <x v="101"/>
    <x v="3"/>
    <d v="1899-12-30T08:15:00"/>
    <d v="1899-12-30T12:15:00"/>
    <s v="AM"/>
    <d v="1899-12-30T04:00:00"/>
    <m/>
    <s v="ALT"/>
    <x v="8"/>
    <x v="0"/>
    <m/>
    <x v="0"/>
    <m/>
  </r>
  <r>
    <x v="2"/>
    <s v="2017-50"/>
    <x v="101"/>
    <x v="3"/>
    <d v="1899-12-30T08:15:00"/>
    <d v="1899-12-30T12:15:00"/>
    <s v="AM"/>
    <d v="1899-12-30T04:00:00"/>
    <m/>
    <s v="INI"/>
    <x v="1"/>
    <x v="1"/>
    <m/>
    <x v="0"/>
    <m/>
  </r>
  <r>
    <x v="0"/>
    <s v="2017-50"/>
    <x v="101"/>
    <x v="3"/>
    <d v="1899-12-30T08:15:00"/>
    <d v="1899-12-30T10:15:00"/>
    <s v="AM"/>
    <d v="1899-12-30T02:00:00"/>
    <m/>
    <m/>
    <x v="95"/>
    <x v="2"/>
    <m/>
    <x v="0"/>
    <s v="évaluation 2h"/>
  </r>
  <r>
    <x v="5"/>
    <s v="2017-50"/>
    <x v="101"/>
    <x v="3"/>
    <d v="1899-12-30T08:15:00"/>
    <d v="1899-12-30T12:15:00"/>
    <s v="AM"/>
    <d v="1899-12-30T04:00:00"/>
    <m/>
    <m/>
    <x v="0"/>
    <x v="0"/>
    <m/>
    <x v="0"/>
    <m/>
  </r>
  <r>
    <x v="6"/>
    <s v="2017-50"/>
    <x v="101"/>
    <x v="3"/>
    <d v="1899-12-30T08:15:00"/>
    <d v="1899-12-30T12:15:00"/>
    <s v="AM"/>
    <d v="1899-12-30T04:00:00"/>
    <m/>
    <m/>
    <x v="125"/>
    <x v="38"/>
    <m/>
    <x v="0"/>
    <m/>
  </r>
  <r>
    <x v="3"/>
    <s v="2017-50"/>
    <x v="101"/>
    <x v="3"/>
    <d v="1899-12-30T08:15:00"/>
    <d v="1899-12-30T10:15:00"/>
    <s v="AM"/>
    <d v="1899-12-30T02:00:00"/>
    <m/>
    <m/>
    <x v="56"/>
    <x v="28"/>
    <m/>
    <x v="0"/>
    <m/>
  </r>
  <r>
    <x v="1"/>
    <s v="2017-50"/>
    <x v="101"/>
    <x v="3"/>
    <d v="1899-12-30T10:15:00"/>
    <d v="1899-12-30T12:15:00"/>
    <s v="AM"/>
    <d v="1899-12-30T02:00:00"/>
    <m/>
    <m/>
    <x v="127"/>
    <x v="2"/>
    <m/>
    <x v="0"/>
    <m/>
  </r>
  <r>
    <x v="0"/>
    <s v="2017-50"/>
    <x v="101"/>
    <x v="3"/>
    <d v="1899-12-30T10:15:00"/>
    <d v="1899-12-30T12:15:00"/>
    <s v="AM"/>
    <d v="1899-12-30T02:00:00"/>
    <m/>
    <m/>
    <x v="104"/>
    <x v="16"/>
    <m/>
    <x v="0"/>
    <m/>
  </r>
  <r>
    <x v="3"/>
    <s v="2017-50"/>
    <x v="101"/>
    <x v="3"/>
    <d v="1899-12-30T10:15:00"/>
    <d v="1899-12-30T12:15:00"/>
    <s v="AM"/>
    <d v="1899-12-30T02:00:00"/>
    <m/>
    <m/>
    <x v="128"/>
    <x v="28"/>
    <m/>
    <x v="0"/>
    <m/>
  </r>
  <r>
    <x v="3"/>
    <s v="2017-50"/>
    <x v="101"/>
    <x v="3"/>
    <d v="1899-12-30T13:45:00"/>
    <d v="1899-12-30T17:45:00"/>
    <s v="PM"/>
    <d v="1899-12-30T04:00:00"/>
    <m/>
    <m/>
    <x v="54"/>
    <x v="6"/>
    <m/>
    <x v="0"/>
    <m/>
  </r>
  <r>
    <x v="1"/>
    <s v="2017-50"/>
    <x v="101"/>
    <x v="3"/>
    <d v="1899-12-30T13:45:00"/>
    <d v="1899-12-30T17:45:00"/>
    <s v="PM"/>
    <d v="1899-12-30T04:00:00"/>
    <m/>
    <m/>
    <x v="1"/>
    <x v="1"/>
    <m/>
    <x v="0"/>
    <m/>
  </r>
  <r>
    <x v="2"/>
    <s v="2017-50"/>
    <x v="101"/>
    <x v="3"/>
    <d v="1899-12-30T13:45:00"/>
    <d v="1899-12-30T17:45:00"/>
    <s v="PM"/>
    <d v="1899-12-30T04:00:00"/>
    <m/>
    <s v="ALT"/>
    <x v="8"/>
    <x v="0"/>
    <m/>
    <x v="0"/>
    <m/>
  </r>
  <r>
    <x v="4"/>
    <s v="2017-50"/>
    <x v="101"/>
    <x v="3"/>
    <d v="1899-12-30T13:45:00"/>
    <d v="1899-12-30T17:45:00"/>
    <s v="PM"/>
    <d v="1899-12-30T04:00:00"/>
    <m/>
    <s v="INI"/>
    <x v="1"/>
    <x v="1"/>
    <m/>
    <x v="0"/>
    <m/>
  </r>
  <r>
    <x v="4"/>
    <s v="2017-50"/>
    <x v="101"/>
    <x v="3"/>
    <d v="1899-12-30T13:45:00"/>
    <d v="1899-12-30T17:45:00"/>
    <s v="PM"/>
    <d v="1899-12-30T04:00:00"/>
    <m/>
    <s v="ALT"/>
    <x v="8"/>
    <x v="0"/>
    <m/>
    <x v="0"/>
    <m/>
  </r>
  <r>
    <x v="2"/>
    <s v="2017-50"/>
    <x v="101"/>
    <x v="3"/>
    <d v="1899-12-30T13:45:00"/>
    <d v="1899-12-30T17:45:00"/>
    <s v="PM"/>
    <d v="1899-12-30T04:00:00"/>
    <m/>
    <s v="INI"/>
    <x v="1"/>
    <x v="1"/>
    <m/>
    <x v="0"/>
    <m/>
  </r>
  <r>
    <x v="0"/>
    <s v="2017-50"/>
    <x v="101"/>
    <x v="3"/>
    <d v="1899-12-30T13:45:00"/>
    <d v="1899-12-30T17:45:00"/>
    <s v="PM"/>
    <d v="1899-12-30T04:00:00"/>
    <m/>
    <m/>
    <x v="127"/>
    <x v="2"/>
    <m/>
    <x v="0"/>
    <m/>
  </r>
  <r>
    <x v="5"/>
    <s v="2017-50"/>
    <x v="101"/>
    <x v="3"/>
    <d v="1899-12-30T13:45:00"/>
    <d v="1899-12-30T16:45:00"/>
    <s v="PM"/>
    <d v="1899-12-30T03:00:00"/>
    <m/>
    <m/>
    <x v="0"/>
    <x v="0"/>
    <m/>
    <x v="0"/>
    <m/>
  </r>
  <r>
    <x v="6"/>
    <s v="2017-50"/>
    <x v="101"/>
    <x v="3"/>
    <d v="1899-12-30T13:45:00"/>
    <d v="1899-12-30T16:45:00"/>
    <s v="PM"/>
    <d v="1899-12-30T03:00:00"/>
    <m/>
    <m/>
    <x v="125"/>
    <x v="38"/>
    <m/>
    <x v="0"/>
    <m/>
  </r>
  <r>
    <x v="1"/>
    <s v="2017-50"/>
    <x v="102"/>
    <x v="4"/>
    <d v="1899-12-30T08:15:00"/>
    <d v="1899-12-30T12:15:00"/>
    <s v="AM"/>
    <d v="1899-12-30T04:00:00"/>
    <m/>
    <m/>
    <x v="127"/>
    <x v="2"/>
    <m/>
    <x v="0"/>
    <m/>
  </r>
  <r>
    <x v="2"/>
    <s v="2017-50"/>
    <x v="102"/>
    <x v="4"/>
    <d v="1899-12-30T08:15:00"/>
    <d v="1899-12-30T12:15:00"/>
    <s v="AM"/>
    <d v="1899-12-30T04:00:00"/>
    <m/>
    <s v="ALT"/>
    <x v="8"/>
    <x v="0"/>
    <m/>
    <x v="0"/>
    <m/>
  </r>
  <r>
    <x v="4"/>
    <s v="2017-50"/>
    <x v="102"/>
    <x v="4"/>
    <d v="1899-12-30T08:15:00"/>
    <d v="1899-12-30T12:15:00"/>
    <s v="AM"/>
    <d v="1899-12-30T04:00:00"/>
    <m/>
    <s v="INI"/>
    <x v="1"/>
    <x v="1"/>
    <m/>
    <x v="0"/>
    <m/>
  </r>
  <r>
    <x v="4"/>
    <s v="2017-50"/>
    <x v="102"/>
    <x v="4"/>
    <d v="1899-12-30T08:15:00"/>
    <d v="1899-12-30T12:15:00"/>
    <s v="AM"/>
    <d v="1899-12-30T04:00:00"/>
    <m/>
    <s v="ALT"/>
    <x v="8"/>
    <x v="0"/>
    <m/>
    <x v="0"/>
    <m/>
  </r>
  <r>
    <x v="2"/>
    <s v="2017-50"/>
    <x v="102"/>
    <x v="4"/>
    <d v="1899-12-30T08:15:00"/>
    <d v="1899-12-30T12:15:00"/>
    <s v="AM"/>
    <d v="1899-12-30T04:00:00"/>
    <m/>
    <s v="INI"/>
    <x v="1"/>
    <x v="1"/>
    <m/>
    <x v="0"/>
    <m/>
  </r>
  <r>
    <x v="0"/>
    <s v="2017-50"/>
    <x v="102"/>
    <x v="4"/>
    <d v="1899-12-30T08:15:00"/>
    <d v="1899-12-30T12:15:00"/>
    <s v="AM"/>
    <d v="1899-12-30T04:00:00"/>
    <m/>
    <m/>
    <x v="127"/>
    <x v="2"/>
    <m/>
    <x v="0"/>
    <m/>
  </r>
  <r>
    <x v="5"/>
    <s v="2017-50"/>
    <x v="102"/>
    <x v="4"/>
    <d v="1899-12-30T08:15:00"/>
    <d v="1899-12-30T12:15:00"/>
    <s v="AM"/>
    <d v="1899-12-30T04:00:00"/>
    <m/>
    <m/>
    <x v="0"/>
    <x v="0"/>
    <m/>
    <x v="0"/>
    <m/>
  </r>
  <r>
    <x v="6"/>
    <s v="2017-50"/>
    <x v="102"/>
    <x v="4"/>
    <d v="1899-12-30T08:15:00"/>
    <d v="1899-12-30T12:15:00"/>
    <s v="AM"/>
    <d v="1899-12-30T04:00:00"/>
    <m/>
    <m/>
    <x v="129"/>
    <x v="38"/>
    <m/>
    <x v="0"/>
    <m/>
  </r>
  <r>
    <x v="3"/>
    <s v="2017-50"/>
    <x v="102"/>
    <x v="4"/>
    <d v="1899-12-30T08:15:00"/>
    <d v="1899-12-30T12:15:00"/>
    <s v="AM"/>
    <d v="1899-12-30T04:00:00"/>
    <m/>
    <m/>
    <x v="81"/>
    <x v="2"/>
    <m/>
    <x v="0"/>
    <m/>
  </r>
  <r>
    <x v="1"/>
    <s v="2017-50"/>
    <x v="102"/>
    <x v="4"/>
    <d v="1899-12-30T13:45:00"/>
    <d v="1899-12-30T17:45:00"/>
    <s v="PM"/>
    <d v="1899-12-30T04:00:00"/>
    <m/>
    <m/>
    <x v="1"/>
    <x v="1"/>
    <m/>
    <x v="0"/>
    <m/>
  </r>
  <r>
    <x v="2"/>
    <s v="2017-50"/>
    <x v="102"/>
    <x v="4"/>
    <d v="1899-12-30T13:45:00"/>
    <d v="1899-12-30T17:45:00"/>
    <s v="PM"/>
    <d v="1899-12-30T04:00:00"/>
    <m/>
    <s v="ALT"/>
    <x v="8"/>
    <x v="0"/>
    <m/>
    <x v="0"/>
    <m/>
  </r>
  <r>
    <x v="4"/>
    <s v="2017-50"/>
    <x v="102"/>
    <x v="4"/>
    <d v="1899-12-30T13:45:00"/>
    <d v="1899-12-30T17:45:00"/>
    <s v="PM"/>
    <d v="1899-12-30T04:00:00"/>
    <m/>
    <s v="INI"/>
    <x v="1"/>
    <x v="1"/>
    <m/>
    <x v="0"/>
    <m/>
  </r>
  <r>
    <x v="4"/>
    <s v="2017-50"/>
    <x v="102"/>
    <x v="4"/>
    <d v="1899-12-30T13:45:00"/>
    <d v="1899-12-30T17:45:00"/>
    <s v="PM"/>
    <d v="1899-12-30T04:00:00"/>
    <m/>
    <s v="ALT"/>
    <x v="8"/>
    <x v="0"/>
    <m/>
    <x v="0"/>
    <m/>
  </r>
  <r>
    <x v="2"/>
    <s v="2017-50"/>
    <x v="102"/>
    <x v="4"/>
    <d v="1899-12-30T13:45:00"/>
    <d v="1899-12-30T17:45:00"/>
    <s v="PM"/>
    <d v="1899-12-30T04:00:00"/>
    <m/>
    <s v="INI"/>
    <x v="1"/>
    <x v="1"/>
    <m/>
    <x v="0"/>
    <m/>
  </r>
  <r>
    <x v="0"/>
    <s v="2017-50"/>
    <x v="102"/>
    <x v="4"/>
    <d v="1899-12-30T13:45:00"/>
    <d v="1899-12-30T17:45:00"/>
    <s v="PM"/>
    <d v="1899-12-30T04:00:00"/>
    <m/>
    <m/>
    <x v="118"/>
    <x v="23"/>
    <m/>
    <x v="0"/>
    <m/>
  </r>
  <r>
    <x v="5"/>
    <s v="2017-50"/>
    <x v="102"/>
    <x v="4"/>
    <d v="1899-12-30T13:45:00"/>
    <d v="1899-12-30T16:45:00"/>
    <s v="PM"/>
    <d v="1899-12-30T03:00:00"/>
    <m/>
    <m/>
    <x v="0"/>
    <x v="0"/>
    <m/>
    <x v="0"/>
    <m/>
  </r>
  <r>
    <x v="6"/>
    <s v="2017-50"/>
    <x v="102"/>
    <x v="4"/>
    <d v="1899-12-30T13:45:00"/>
    <d v="1899-12-30T16:45:00"/>
    <s v="PM"/>
    <d v="1899-12-30T03:00:00"/>
    <m/>
    <m/>
    <x v="129"/>
    <x v="38"/>
    <m/>
    <x v="0"/>
    <m/>
  </r>
  <r>
    <x v="3"/>
    <s v="2017-50"/>
    <x v="102"/>
    <x v="4"/>
    <d v="1899-12-30T13:45:00"/>
    <d v="1899-12-30T17:45:00"/>
    <s v="PM"/>
    <d v="1899-12-30T04:00:00"/>
    <m/>
    <m/>
    <x v="52"/>
    <x v="3"/>
    <m/>
    <x v="0"/>
    <m/>
  </r>
  <r>
    <x v="1"/>
    <s v="2017-50"/>
    <x v="103"/>
    <x v="5"/>
    <d v="1899-12-30T08:15:00"/>
    <d v="1899-12-30T12:15:00"/>
    <s v="AM"/>
    <d v="1899-12-30T04:00:00"/>
    <m/>
    <m/>
    <x v="130"/>
    <x v="10"/>
    <m/>
    <x v="0"/>
    <m/>
  </r>
  <r>
    <x v="2"/>
    <s v="2017-50"/>
    <x v="103"/>
    <x v="5"/>
    <d v="1899-12-30T08:15:00"/>
    <d v="1899-12-30T12:15:00"/>
    <s v="AM"/>
    <d v="1899-12-30T04:00:00"/>
    <m/>
    <s v="ALT"/>
    <x v="8"/>
    <x v="0"/>
    <m/>
    <x v="0"/>
    <m/>
  </r>
  <r>
    <x v="4"/>
    <s v="2017-50"/>
    <x v="103"/>
    <x v="5"/>
    <d v="1899-12-30T08:15:00"/>
    <d v="1899-12-30T12:15:00"/>
    <s v="AM"/>
    <d v="1899-12-30T04:00:00"/>
    <m/>
    <s v="INI"/>
    <x v="1"/>
    <x v="1"/>
    <m/>
    <x v="0"/>
    <m/>
  </r>
  <r>
    <x v="4"/>
    <s v="2017-50"/>
    <x v="103"/>
    <x v="5"/>
    <d v="1899-12-30T08:15:00"/>
    <d v="1899-12-30T12:15:00"/>
    <s v="AM"/>
    <d v="1899-12-30T04:00:00"/>
    <m/>
    <s v="ALT"/>
    <x v="8"/>
    <x v="0"/>
    <m/>
    <x v="0"/>
    <m/>
  </r>
  <r>
    <x v="0"/>
    <s v="2017-50"/>
    <x v="103"/>
    <x v="5"/>
    <d v="1899-12-30T08:15:00"/>
    <d v="1899-12-30T12:15:00"/>
    <s v="AM"/>
    <d v="1899-12-30T04:00:00"/>
    <m/>
    <m/>
    <x v="120"/>
    <x v="8"/>
    <m/>
    <x v="0"/>
    <m/>
  </r>
  <r>
    <x v="2"/>
    <s v="2017-50"/>
    <x v="103"/>
    <x v="5"/>
    <d v="1899-12-30T08:15:00"/>
    <d v="1899-12-30T12:15:00"/>
    <s v="AM"/>
    <d v="1899-12-30T04:00:00"/>
    <m/>
    <s v="INI"/>
    <x v="1"/>
    <x v="1"/>
    <m/>
    <x v="0"/>
    <m/>
  </r>
  <r>
    <x v="5"/>
    <s v="2017-50"/>
    <x v="103"/>
    <x v="5"/>
    <d v="1899-12-30T08:15:00"/>
    <d v="1899-12-30T12:15:00"/>
    <s v="AM"/>
    <d v="1899-12-30T04:00:00"/>
    <m/>
    <m/>
    <x v="0"/>
    <x v="0"/>
    <m/>
    <x v="0"/>
    <m/>
  </r>
  <r>
    <x v="6"/>
    <s v="2017-50"/>
    <x v="103"/>
    <x v="5"/>
    <d v="1899-12-30T08:15:00"/>
    <d v="1899-12-30T12:15:00"/>
    <s v="AM"/>
    <d v="1899-12-30T04:00:00"/>
    <m/>
    <m/>
    <x v="129"/>
    <x v="38"/>
    <m/>
    <x v="0"/>
    <m/>
  </r>
  <r>
    <x v="3"/>
    <s v="2017-50"/>
    <x v="103"/>
    <x v="5"/>
    <d v="1899-12-30T08:15:00"/>
    <d v="1899-12-30T12:15:00"/>
    <s v="AM"/>
    <d v="1899-12-30T04:00:00"/>
    <m/>
    <m/>
    <x v="61"/>
    <x v="29"/>
    <m/>
    <x v="0"/>
    <m/>
  </r>
  <r>
    <x v="1"/>
    <s v="2017-50"/>
    <x v="103"/>
    <x v="5"/>
    <d v="1899-12-30T13:45:00"/>
    <d v="1899-12-30T17:45:00"/>
    <s v="PM"/>
    <d v="1899-12-30T04:00:00"/>
    <m/>
    <m/>
    <x v="131"/>
    <x v="17"/>
    <m/>
    <x v="0"/>
    <m/>
  </r>
  <r>
    <x v="2"/>
    <s v="2017-50"/>
    <x v="103"/>
    <x v="5"/>
    <d v="1899-12-30T13:45:00"/>
    <d v="1899-12-30T17:45:00"/>
    <s v="PM"/>
    <d v="1899-12-30T04:00:00"/>
    <m/>
    <s v="ALT"/>
    <x v="8"/>
    <x v="0"/>
    <m/>
    <x v="0"/>
    <m/>
  </r>
  <r>
    <x v="4"/>
    <s v="2017-50"/>
    <x v="103"/>
    <x v="5"/>
    <d v="1899-12-30T13:45:00"/>
    <d v="1899-12-30T17:45:00"/>
    <s v="PM"/>
    <d v="1899-12-30T04:00:00"/>
    <m/>
    <s v="INI"/>
    <x v="1"/>
    <x v="1"/>
    <m/>
    <x v="0"/>
    <m/>
  </r>
  <r>
    <x v="4"/>
    <s v="2017-50"/>
    <x v="103"/>
    <x v="5"/>
    <d v="1899-12-30T13:45:00"/>
    <d v="1899-12-30T17:45:00"/>
    <s v="PM"/>
    <d v="1899-12-30T04:00:00"/>
    <m/>
    <s v="ALT"/>
    <x v="8"/>
    <x v="0"/>
    <m/>
    <x v="0"/>
    <m/>
  </r>
  <r>
    <x v="0"/>
    <s v="2017-50"/>
    <x v="103"/>
    <x v="5"/>
    <d v="1899-12-30T13:45:00"/>
    <d v="1899-12-30T17:45:00"/>
    <s v="PM"/>
    <d v="1899-12-30T04:00:00"/>
    <m/>
    <m/>
    <x v="120"/>
    <x v="8"/>
    <m/>
    <x v="0"/>
    <m/>
  </r>
  <r>
    <x v="2"/>
    <s v="2017-50"/>
    <x v="103"/>
    <x v="5"/>
    <d v="1899-12-30T13:45:00"/>
    <d v="1899-12-30T17:45:00"/>
    <s v="PM"/>
    <d v="1899-12-30T04:00:00"/>
    <m/>
    <s v="INI"/>
    <x v="1"/>
    <x v="1"/>
    <m/>
    <x v="0"/>
    <m/>
  </r>
  <r>
    <x v="5"/>
    <s v="2017-50"/>
    <x v="103"/>
    <x v="5"/>
    <d v="1899-12-30T13:45:00"/>
    <d v="1899-12-30T16:45:00"/>
    <s v="PM"/>
    <d v="1899-12-30T03:00:00"/>
    <m/>
    <m/>
    <x v="0"/>
    <x v="0"/>
    <m/>
    <x v="0"/>
    <m/>
  </r>
  <r>
    <x v="6"/>
    <s v="2017-50"/>
    <x v="103"/>
    <x v="5"/>
    <d v="1899-12-30T13:45:00"/>
    <d v="1899-12-30T16:45:00"/>
    <s v="PM"/>
    <d v="1899-12-30T03:00:00"/>
    <m/>
    <m/>
    <x v="129"/>
    <x v="38"/>
    <m/>
    <x v="0"/>
    <m/>
  </r>
  <r>
    <x v="3"/>
    <s v="2017-50"/>
    <x v="103"/>
    <x v="5"/>
    <d v="1899-12-30T13:45:00"/>
    <d v="1899-12-30T17:45:00"/>
    <s v="PM"/>
    <d v="1899-12-30T04:00:00"/>
    <m/>
    <m/>
    <x v="54"/>
    <x v="6"/>
    <m/>
    <x v="0"/>
    <m/>
  </r>
  <r>
    <x v="1"/>
    <s v="2017-50"/>
    <x v="104"/>
    <x v="6"/>
    <d v="1899-12-30T08:15:00"/>
    <d v="1899-12-30T12:15:00"/>
    <s v="AM"/>
    <d v="1899-12-30T04:00:00"/>
    <m/>
    <m/>
    <x v="28"/>
    <x v="18"/>
    <m/>
    <x v="0"/>
    <s v="mutualisé B1/B2"/>
  </r>
  <r>
    <x v="2"/>
    <s v="2017-50"/>
    <x v="104"/>
    <x v="6"/>
    <d v="1899-12-30T08:15:00"/>
    <d v="1899-12-30T12:15:00"/>
    <s v="AM"/>
    <d v="1899-12-30T04:00:00"/>
    <m/>
    <s v="ALT"/>
    <x v="8"/>
    <x v="0"/>
    <m/>
    <x v="0"/>
    <m/>
  </r>
  <r>
    <x v="4"/>
    <s v="2017-50"/>
    <x v="104"/>
    <x v="6"/>
    <d v="1899-12-30T08:15:00"/>
    <d v="1899-12-30T12:15:00"/>
    <s v="AM"/>
    <d v="1899-12-30T04:00:00"/>
    <m/>
    <s v="INI"/>
    <x v="1"/>
    <x v="1"/>
    <m/>
    <x v="0"/>
    <m/>
  </r>
  <r>
    <x v="4"/>
    <s v="2017-50"/>
    <x v="104"/>
    <x v="6"/>
    <d v="1899-12-30T08:15:00"/>
    <d v="1899-12-30T12:15:00"/>
    <s v="AM"/>
    <d v="1899-12-30T04:00:00"/>
    <m/>
    <s v="ALT"/>
    <x v="8"/>
    <x v="0"/>
    <m/>
    <x v="0"/>
    <m/>
  </r>
  <r>
    <x v="0"/>
    <s v="2017-50"/>
    <x v="104"/>
    <x v="6"/>
    <d v="1899-12-30T08:15:00"/>
    <d v="1899-12-30T12:15:00"/>
    <s v="AM"/>
    <d v="1899-12-30T04:00:00"/>
    <m/>
    <m/>
    <x v="29"/>
    <x v="18"/>
    <m/>
    <x v="0"/>
    <s v="mutualisé B1/B2"/>
  </r>
  <r>
    <x v="2"/>
    <s v="2017-50"/>
    <x v="104"/>
    <x v="6"/>
    <d v="1899-12-30T08:15:00"/>
    <d v="1899-12-30T12:15:00"/>
    <s v="AM"/>
    <d v="1899-12-30T04:00:00"/>
    <m/>
    <s v="INI"/>
    <x v="1"/>
    <x v="1"/>
    <m/>
    <x v="0"/>
    <m/>
  </r>
  <r>
    <x v="5"/>
    <s v="2017-50"/>
    <x v="104"/>
    <x v="6"/>
    <d v="1899-12-30T08:15:00"/>
    <d v="1899-12-30T12:15:00"/>
    <s v="AM"/>
    <d v="1899-12-30T04:00:00"/>
    <m/>
    <m/>
    <x v="0"/>
    <x v="0"/>
    <m/>
    <x v="0"/>
    <m/>
  </r>
  <r>
    <x v="6"/>
    <s v="2017-50"/>
    <x v="104"/>
    <x v="6"/>
    <d v="1899-12-30T09:15:00"/>
    <d v="1899-12-30T12:15:00"/>
    <s v="AM"/>
    <d v="1899-12-30T03:00:00"/>
    <m/>
    <m/>
    <x v="132"/>
    <x v="2"/>
    <m/>
    <x v="0"/>
    <m/>
  </r>
  <r>
    <x v="3"/>
    <s v="2017-50"/>
    <x v="104"/>
    <x v="6"/>
    <d v="1899-12-30T08:15:00"/>
    <d v="1899-12-30T12:15:00"/>
    <s v="AM"/>
    <d v="1899-12-30T04:00:00"/>
    <m/>
    <m/>
    <x v="133"/>
    <x v="3"/>
    <m/>
    <x v="0"/>
    <m/>
  </r>
  <r>
    <x v="1"/>
    <s v="2017-50"/>
    <x v="104"/>
    <x v="6"/>
    <d v="1899-12-30T13:45:00"/>
    <d v="1899-12-30T17:45:00"/>
    <s v="PM"/>
    <d v="1899-12-30T04:00:00"/>
    <m/>
    <m/>
    <x v="20"/>
    <x v="13"/>
    <m/>
    <x v="0"/>
    <s v="mutualisé B1/B2"/>
  </r>
  <r>
    <x v="4"/>
    <s v="2017-50"/>
    <x v="104"/>
    <x v="6"/>
    <d v="1899-12-30T13:45:00"/>
    <d v="1899-12-30T17:45:00"/>
    <s v="PM"/>
    <d v="1899-12-30T04:00:00"/>
    <m/>
    <s v="INI"/>
    <x v="1"/>
    <x v="1"/>
    <m/>
    <x v="0"/>
    <m/>
  </r>
  <r>
    <x v="4"/>
    <s v="2017-50"/>
    <x v="104"/>
    <x v="6"/>
    <d v="1899-12-30T13:45:00"/>
    <d v="1899-12-30T17:45:00"/>
    <s v="PM"/>
    <d v="1899-12-30T04:00:00"/>
    <m/>
    <s v="ALT"/>
    <x v="8"/>
    <x v="0"/>
    <m/>
    <x v="0"/>
    <m/>
  </r>
  <r>
    <x v="2"/>
    <s v="2017-50"/>
    <x v="104"/>
    <x v="6"/>
    <d v="1899-12-30T13:45:00"/>
    <d v="1899-12-30T17:45:00"/>
    <s v="PM"/>
    <d v="1899-12-30T04:00:00"/>
    <m/>
    <s v="ALT"/>
    <x v="8"/>
    <x v="0"/>
    <m/>
    <x v="0"/>
    <m/>
  </r>
  <r>
    <x v="0"/>
    <s v="2017-50"/>
    <x v="104"/>
    <x v="6"/>
    <d v="1899-12-30T13:45:00"/>
    <d v="1899-12-30T17:45:00"/>
    <s v="PM"/>
    <d v="1899-12-30T04:00:00"/>
    <m/>
    <m/>
    <x v="30"/>
    <x v="13"/>
    <m/>
    <x v="0"/>
    <s v="mutualisé B1/B2"/>
  </r>
  <r>
    <x v="2"/>
    <s v="2017-50"/>
    <x v="104"/>
    <x v="6"/>
    <d v="1899-12-30T13:45:00"/>
    <d v="1899-12-30T17:45:00"/>
    <s v="PM"/>
    <d v="1899-12-30T04:00:00"/>
    <m/>
    <s v="INI"/>
    <x v="1"/>
    <x v="1"/>
    <m/>
    <x v="0"/>
    <m/>
  </r>
  <r>
    <x v="5"/>
    <s v="2017-50"/>
    <x v="104"/>
    <x v="6"/>
    <d v="1899-12-30T13:45:00"/>
    <d v="1899-12-30T16:45:00"/>
    <s v="PM"/>
    <d v="1899-12-30T03:00:00"/>
    <m/>
    <m/>
    <x v="0"/>
    <x v="0"/>
    <m/>
    <x v="0"/>
    <m/>
  </r>
  <r>
    <x v="6"/>
    <s v="2017-50"/>
    <x v="104"/>
    <x v="6"/>
    <d v="1899-12-30T13:45:00"/>
    <d v="1899-12-30T17:45:00"/>
    <s v="PM"/>
    <d v="1899-12-30T04:00:00"/>
    <m/>
    <m/>
    <x v="132"/>
    <x v="2"/>
    <m/>
    <x v="0"/>
    <m/>
  </r>
  <r>
    <x v="3"/>
    <s v="2017-50"/>
    <x v="104"/>
    <x v="6"/>
    <d v="1899-12-30T13:15:00"/>
    <d v="1899-12-30T17:15:00"/>
    <s v="PM"/>
    <d v="1899-12-30T04:00:00"/>
    <m/>
    <m/>
    <x v="59"/>
    <x v="27"/>
    <m/>
    <x v="0"/>
    <s v="horaires 13h15-17h15"/>
  </r>
  <r>
    <x v="1"/>
    <s v="2017-50"/>
    <x v="105"/>
    <x v="0"/>
    <d v="1899-12-30T08:15:00"/>
    <d v="1899-12-30T12:15:00"/>
    <s v="AM"/>
    <d v="1899-12-30T04:00:00"/>
    <m/>
    <m/>
    <x v="109"/>
    <x v="23"/>
    <m/>
    <x v="0"/>
    <m/>
  </r>
  <r>
    <x v="4"/>
    <s v="2017-50"/>
    <x v="105"/>
    <x v="0"/>
    <d v="1899-12-30T08:15:00"/>
    <d v="1899-12-30T12:15:00"/>
    <s v="AM"/>
    <d v="1899-12-30T04:00:00"/>
    <m/>
    <s v="INI"/>
    <x v="1"/>
    <x v="1"/>
    <m/>
    <x v="0"/>
    <m/>
  </r>
  <r>
    <x v="4"/>
    <s v="2017-50"/>
    <x v="105"/>
    <x v="0"/>
    <d v="1899-12-30T08:15:00"/>
    <d v="1899-12-30T12:15:00"/>
    <s v="AM"/>
    <d v="1899-12-30T04:00:00"/>
    <m/>
    <s v="ALT"/>
    <x v="8"/>
    <x v="0"/>
    <m/>
    <x v="0"/>
    <m/>
  </r>
  <r>
    <x v="2"/>
    <s v="2017-50"/>
    <x v="105"/>
    <x v="0"/>
    <d v="1899-12-30T08:15:00"/>
    <d v="1899-12-30T12:15:00"/>
    <s v="AM"/>
    <d v="1899-12-30T04:00:00"/>
    <m/>
    <s v="ALT"/>
    <x v="8"/>
    <x v="0"/>
    <m/>
    <x v="0"/>
    <m/>
  </r>
  <r>
    <x v="2"/>
    <s v="2017-50"/>
    <x v="105"/>
    <x v="0"/>
    <d v="1899-12-30T08:15:00"/>
    <d v="1899-12-30T12:15:00"/>
    <s v="AM"/>
    <d v="1899-12-30T04:00:00"/>
    <m/>
    <s v="INI"/>
    <x v="1"/>
    <x v="1"/>
    <m/>
    <x v="0"/>
    <m/>
  </r>
  <r>
    <x v="0"/>
    <s v="2017-50"/>
    <x v="105"/>
    <x v="0"/>
    <d v="1899-12-30T08:15:00"/>
    <d v="1899-12-30T12:15:00"/>
    <s v="AM"/>
    <d v="1899-12-30T04:00:00"/>
    <m/>
    <m/>
    <x v="127"/>
    <x v="2"/>
    <m/>
    <x v="0"/>
    <m/>
  </r>
  <r>
    <x v="5"/>
    <s v="2017-50"/>
    <x v="105"/>
    <x v="0"/>
    <d v="1899-12-30T08:15:00"/>
    <d v="1899-12-30T12:15:00"/>
    <s v="AM"/>
    <d v="1899-12-30T04:00:00"/>
    <m/>
    <m/>
    <x v="0"/>
    <x v="0"/>
    <m/>
    <x v="0"/>
    <m/>
  </r>
  <r>
    <x v="6"/>
    <s v="2017-50"/>
    <x v="105"/>
    <x v="0"/>
    <d v="1899-12-30T08:15:00"/>
    <d v="1899-12-30T12:15:00"/>
    <s v="AM"/>
    <d v="1899-12-30T04:00:00"/>
    <m/>
    <m/>
    <x v="132"/>
    <x v="2"/>
    <m/>
    <x v="0"/>
    <m/>
  </r>
  <r>
    <x v="3"/>
    <s v="2017-50"/>
    <x v="105"/>
    <x v="0"/>
    <d v="1899-12-30T08:15:00"/>
    <d v="1899-12-30T12:15:00"/>
    <s v="AM"/>
    <d v="1899-12-30T04:00:00"/>
    <m/>
    <s v="C-SECU"/>
    <x v="108"/>
    <x v="29"/>
    <m/>
    <x v="0"/>
    <m/>
  </r>
  <r>
    <x v="1"/>
    <s v="2017-50"/>
    <x v="105"/>
    <x v="0"/>
    <d v="1899-12-30T13:45:00"/>
    <d v="1899-12-30T17:45:00"/>
    <s v="PM"/>
    <d v="1899-12-30T04:00:00"/>
    <m/>
    <m/>
    <x v="110"/>
    <x v="23"/>
    <m/>
    <x v="0"/>
    <m/>
  </r>
  <r>
    <x v="4"/>
    <s v="2017-50"/>
    <x v="105"/>
    <x v="0"/>
    <d v="1899-12-30T13:45:00"/>
    <d v="1899-12-30T17:45:00"/>
    <s v="PM"/>
    <d v="1899-12-30T04:00:00"/>
    <m/>
    <s v="INI"/>
    <x v="1"/>
    <x v="1"/>
    <m/>
    <x v="0"/>
    <m/>
  </r>
  <r>
    <x v="4"/>
    <s v="2017-50"/>
    <x v="105"/>
    <x v="0"/>
    <d v="1899-12-30T13:45:00"/>
    <d v="1899-12-30T17:45:00"/>
    <s v="PM"/>
    <d v="1899-12-30T04:00:00"/>
    <m/>
    <s v="ALT"/>
    <x v="8"/>
    <x v="0"/>
    <m/>
    <x v="0"/>
    <m/>
  </r>
  <r>
    <x v="2"/>
    <s v="2017-50"/>
    <x v="105"/>
    <x v="0"/>
    <d v="1899-12-30T13:45:00"/>
    <d v="1899-12-30T17:45:00"/>
    <s v="PM"/>
    <d v="1899-12-30T04:00:00"/>
    <m/>
    <s v="ALT"/>
    <x v="8"/>
    <x v="0"/>
    <m/>
    <x v="0"/>
    <m/>
  </r>
  <r>
    <x v="2"/>
    <s v="2017-50"/>
    <x v="105"/>
    <x v="0"/>
    <d v="1899-12-30T13:45:00"/>
    <d v="1899-12-30T17:45:00"/>
    <s v="PM"/>
    <d v="1899-12-30T04:00:00"/>
    <m/>
    <s v="INI"/>
    <x v="1"/>
    <x v="1"/>
    <m/>
    <x v="0"/>
    <m/>
  </r>
  <r>
    <x v="5"/>
    <s v="2017-50"/>
    <x v="105"/>
    <x v="0"/>
    <d v="1899-12-30T13:45:00"/>
    <d v="1899-12-30T16:45:00"/>
    <s v="PM"/>
    <d v="1899-12-30T03:00:00"/>
    <m/>
    <m/>
    <x v="0"/>
    <x v="0"/>
    <m/>
    <x v="0"/>
    <m/>
  </r>
  <r>
    <x v="6"/>
    <s v="2017-50"/>
    <x v="105"/>
    <x v="0"/>
    <d v="1899-12-30T13:45:00"/>
    <d v="1899-12-30T16:45:00"/>
    <s v="PM"/>
    <d v="1899-12-30T03:00:00"/>
    <m/>
    <m/>
    <x v="132"/>
    <x v="2"/>
    <m/>
    <x v="0"/>
    <m/>
  </r>
  <r>
    <x v="3"/>
    <s v="2017-50"/>
    <x v="105"/>
    <x v="0"/>
    <d v="1899-12-30T13:45:00"/>
    <d v="1899-12-30T15:45:00"/>
    <s v="PM"/>
    <d v="1899-12-30T02:00:00"/>
    <m/>
    <s v="C-SECU"/>
    <x v="108"/>
    <x v="29"/>
    <m/>
    <x v="0"/>
    <m/>
  </r>
  <r>
    <x v="0"/>
    <s v="2017-50"/>
    <x v="105"/>
    <x v="0"/>
    <d v="1899-12-30T13:45:00"/>
    <d v="1899-12-30T17:45:00"/>
    <s v="PM"/>
    <d v="1899-12-30T04:00:00"/>
    <m/>
    <m/>
    <x v="30"/>
    <x v="13"/>
    <m/>
    <x v="0"/>
    <m/>
  </r>
  <r>
    <x v="3"/>
    <s v="2017-50"/>
    <x v="105"/>
    <x v="0"/>
    <d v="1899-12-30T15:45:00"/>
    <d v="1899-12-30T17:45:00"/>
    <s v="PM"/>
    <d v="1899-12-30T02:00:00"/>
    <m/>
    <m/>
    <x v="128"/>
    <x v="28"/>
    <m/>
    <x v="0"/>
    <m/>
  </r>
  <r>
    <x v="0"/>
    <s v="2017-50"/>
    <x v="106"/>
    <x v="1"/>
    <d v="1899-12-30T08:15:00"/>
    <d v="1899-12-30T12:15:00"/>
    <s v="AM"/>
    <d v="1899-12-30T04:00:00"/>
    <m/>
    <m/>
    <x v="1"/>
    <x v="1"/>
    <m/>
    <x v="0"/>
    <m/>
  </r>
  <r>
    <x v="1"/>
    <s v="2017-50"/>
    <x v="106"/>
    <x v="1"/>
    <d v="1899-12-30T08:15:00"/>
    <d v="1899-12-30T12:15:00"/>
    <s v="AM"/>
    <d v="1899-12-30T04:00:00"/>
    <m/>
    <m/>
    <x v="1"/>
    <x v="1"/>
    <m/>
    <x v="0"/>
    <m/>
  </r>
  <r>
    <x v="4"/>
    <s v="2017-50"/>
    <x v="106"/>
    <x v="1"/>
    <d v="1899-12-30T08:15:00"/>
    <d v="1899-12-30T12:15:00"/>
    <s v="AM"/>
    <d v="1899-12-30T04:00:00"/>
    <m/>
    <m/>
    <x v="1"/>
    <x v="1"/>
    <m/>
    <x v="0"/>
    <m/>
  </r>
  <r>
    <x v="2"/>
    <s v="2017-50"/>
    <x v="106"/>
    <x v="1"/>
    <d v="1899-12-30T08:15:00"/>
    <d v="1899-12-30T12:15:00"/>
    <s v="AM"/>
    <d v="1899-12-30T04:00:00"/>
    <m/>
    <m/>
    <x v="1"/>
    <x v="1"/>
    <m/>
    <x v="0"/>
    <m/>
  </r>
  <r>
    <x v="5"/>
    <s v="2017-50"/>
    <x v="106"/>
    <x v="1"/>
    <d v="1899-12-30T08:15:00"/>
    <d v="1899-12-30T12:15:00"/>
    <s v="AM"/>
    <d v="1899-12-30T04:00:00"/>
    <m/>
    <m/>
    <x v="1"/>
    <x v="1"/>
    <m/>
    <x v="0"/>
    <m/>
  </r>
  <r>
    <x v="6"/>
    <s v="2017-50"/>
    <x v="106"/>
    <x v="1"/>
    <d v="1899-12-30T08:15:00"/>
    <d v="1899-12-30T12:15:00"/>
    <s v="AM"/>
    <d v="1899-12-30T04:00:00"/>
    <m/>
    <m/>
    <x v="1"/>
    <x v="1"/>
    <m/>
    <x v="0"/>
    <m/>
  </r>
  <r>
    <x v="3"/>
    <s v="2017-50"/>
    <x v="106"/>
    <x v="1"/>
    <d v="1899-12-30T08:15:00"/>
    <d v="1899-12-30T12:15:00"/>
    <s v="AM"/>
    <d v="1899-12-30T04:00:00"/>
    <m/>
    <m/>
    <x v="1"/>
    <x v="1"/>
    <m/>
    <x v="0"/>
    <m/>
  </r>
  <r>
    <x v="0"/>
    <s v="2017-50"/>
    <x v="106"/>
    <x v="1"/>
    <d v="1899-12-30T13:45:00"/>
    <d v="1899-12-30T17:45:00"/>
    <s v="PM"/>
    <d v="1899-12-30T04:00:00"/>
    <m/>
    <m/>
    <x v="1"/>
    <x v="1"/>
    <m/>
    <x v="0"/>
    <m/>
  </r>
  <r>
    <x v="1"/>
    <s v="2017-50"/>
    <x v="106"/>
    <x v="1"/>
    <d v="1899-12-30T13:45:00"/>
    <d v="1899-12-30T17:45:00"/>
    <s v="PM"/>
    <d v="1899-12-30T04:00:00"/>
    <m/>
    <m/>
    <x v="1"/>
    <x v="1"/>
    <m/>
    <x v="0"/>
    <m/>
  </r>
  <r>
    <x v="4"/>
    <s v="2017-50"/>
    <x v="106"/>
    <x v="1"/>
    <d v="1899-12-30T13:45:00"/>
    <d v="1899-12-30T17:45:00"/>
    <s v="PM"/>
    <d v="1899-12-30T04:00:00"/>
    <m/>
    <m/>
    <x v="1"/>
    <x v="1"/>
    <m/>
    <x v="0"/>
    <m/>
  </r>
  <r>
    <x v="2"/>
    <s v="2017-50"/>
    <x v="106"/>
    <x v="1"/>
    <d v="1899-12-30T13:45:00"/>
    <d v="1899-12-30T17:45:00"/>
    <s v="PM"/>
    <d v="1899-12-30T04:00:00"/>
    <m/>
    <m/>
    <x v="1"/>
    <x v="1"/>
    <m/>
    <x v="0"/>
    <m/>
  </r>
  <r>
    <x v="5"/>
    <s v="2017-50"/>
    <x v="106"/>
    <x v="1"/>
    <d v="1899-12-30T13:45:00"/>
    <d v="1899-12-30T16:45:00"/>
    <s v="PM"/>
    <d v="1899-12-30T03:00:00"/>
    <m/>
    <m/>
    <x v="1"/>
    <x v="1"/>
    <m/>
    <x v="0"/>
    <m/>
  </r>
  <r>
    <x v="6"/>
    <s v="2017-50"/>
    <x v="106"/>
    <x v="1"/>
    <d v="1899-12-30T13:45:00"/>
    <d v="1899-12-30T16:45:00"/>
    <s v="PM"/>
    <d v="1899-12-30T03:00:00"/>
    <m/>
    <m/>
    <x v="1"/>
    <x v="1"/>
    <m/>
    <x v="0"/>
    <m/>
  </r>
  <r>
    <x v="3"/>
    <s v="2017-50"/>
    <x v="106"/>
    <x v="1"/>
    <d v="1899-12-30T13:45:00"/>
    <d v="1899-12-30T17:45:00"/>
    <s v="PM"/>
    <d v="1899-12-30T04:00:00"/>
    <m/>
    <m/>
    <x v="1"/>
    <x v="1"/>
    <m/>
    <x v="0"/>
    <m/>
  </r>
  <r>
    <x v="0"/>
    <s v="2017-51"/>
    <x v="107"/>
    <x v="2"/>
    <d v="1899-12-30T08:15:00"/>
    <d v="1899-12-30T12:15:00"/>
    <s v="AM"/>
    <d v="1899-12-30T04:00:00"/>
    <m/>
    <m/>
    <x v="1"/>
    <x v="1"/>
    <m/>
    <x v="0"/>
    <m/>
  </r>
  <r>
    <x v="1"/>
    <s v="2017-51"/>
    <x v="107"/>
    <x v="2"/>
    <d v="1899-12-30T08:15:00"/>
    <d v="1899-12-30T12:15:00"/>
    <s v="AM"/>
    <d v="1899-12-30T04:00:00"/>
    <m/>
    <m/>
    <x v="1"/>
    <x v="1"/>
    <m/>
    <x v="0"/>
    <m/>
  </r>
  <r>
    <x v="4"/>
    <s v="2017-51"/>
    <x v="107"/>
    <x v="2"/>
    <d v="1899-12-30T08:15:00"/>
    <d v="1899-12-30T12:15:00"/>
    <s v="AM"/>
    <d v="1899-12-30T04:00:00"/>
    <m/>
    <m/>
    <x v="1"/>
    <x v="1"/>
    <m/>
    <x v="0"/>
    <m/>
  </r>
  <r>
    <x v="2"/>
    <s v="2017-51"/>
    <x v="107"/>
    <x v="2"/>
    <d v="1899-12-30T08:15:00"/>
    <d v="1899-12-30T12:15:00"/>
    <s v="AM"/>
    <d v="1899-12-30T04:00:00"/>
    <m/>
    <m/>
    <x v="1"/>
    <x v="1"/>
    <m/>
    <x v="0"/>
    <m/>
  </r>
  <r>
    <x v="5"/>
    <s v="2017-51"/>
    <x v="107"/>
    <x v="2"/>
    <d v="1899-12-30T08:15:00"/>
    <d v="1899-12-30T12:15:00"/>
    <s v="AM"/>
    <d v="1899-12-30T04:00:00"/>
    <m/>
    <m/>
    <x v="1"/>
    <x v="1"/>
    <m/>
    <x v="0"/>
    <m/>
  </r>
  <r>
    <x v="6"/>
    <s v="2017-51"/>
    <x v="107"/>
    <x v="2"/>
    <d v="1899-12-30T08:15:00"/>
    <d v="1899-12-30T12:15:00"/>
    <s v="AM"/>
    <d v="1899-12-30T04:00:00"/>
    <m/>
    <m/>
    <x v="1"/>
    <x v="1"/>
    <m/>
    <x v="0"/>
    <m/>
  </r>
  <r>
    <x v="3"/>
    <s v="2017-51"/>
    <x v="107"/>
    <x v="2"/>
    <d v="1899-12-30T08:15:00"/>
    <d v="1899-12-30T12:15:00"/>
    <s v="AM"/>
    <d v="1899-12-30T04:00:00"/>
    <m/>
    <m/>
    <x v="1"/>
    <x v="1"/>
    <m/>
    <x v="0"/>
    <m/>
  </r>
  <r>
    <x v="0"/>
    <s v="2017-51"/>
    <x v="107"/>
    <x v="2"/>
    <d v="1899-12-30T13:45:00"/>
    <d v="1899-12-30T17:45:00"/>
    <s v="PM"/>
    <d v="1899-12-30T04:00:00"/>
    <m/>
    <m/>
    <x v="1"/>
    <x v="1"/>
    <m/>
    <x v="0"/>
    <m/>
  </r>
  <r>
    <x v="1"/>
    <s v="2017-51"/>
    <x v="107"/>
    <x v="2"/>
    <d v="1899-12-30T13:45:00"/>
    <d v="1899-12-30T17:45:00"/>
    <s v="PM"/>
    <d v="1899-12-30T04:00:00"/>
    <m/>
    <m/>
    <x v="1"/>
    <x v="1"/>
    <m/>
    <x v="0"/>
    <m/>
  </r>
  <r>
    <x v="4"/>
    <s v="2017-51"/>
    <x v="107"/>
    <x v="2"/>
    <d v="1899-12-30T13:45:00"/>
    <d v="1899-12-30T17:45:00"/>
    <s v="PM"/>
    <d v="1899-12-30T04:00:00"/>
    <m/>
    <m/>
    <x v="1"/>
    <x v="1"/>
    <m/>
    <x v="0"/>
    <m/>
  </r>
  <r>
    <x v="2"/>
    <s v="2017-51"/>
    <x v="107"/>
    <x v="2"/>
    <d v="1899-12-30T13:45:00"/>
    <d v="1899-12-30T17:45:00"/>
    <s v="PM"/>
    <d v="1899-12-30T04:00:00"/>
    <m/>
    <m/>
    <x v="1"/>
    <x v="1"/>
    <m/>
    <x v="0"/>
    <m/>
  </r>
  <r>
    <x v="5"/>
    <s v="2017-51"/>
    <x v="107"/>
    <x v="2"/>
    <d v="1899-12-30T13:45:00"/>
    <d v="1899-12-30T16:45:00"/>
    <s v="PM"/>
    <d v="1899-12-30T03:00:00"/>
    <m/>
    <m/>
    <x v="1"/>
    <x v="1"/>
    <m/>
    <x v="0"/>
    <m/>
  </r>
  <r>
    <x v="6"/>
    <s v="2017-51"/>
    <x v="107"/>
    <x v="2"/>
    <d v="1899-12-30T13:45:00"/>
    <d v="1899-12-30T16:45:00"/>
    <s v="PM"/>
    <d v="1899-12-30T03:00:00"/>
    <m/>
    <m/>
    <x v="1"/>
    <x v="1"/>
    <m/>
    <x v="0"/>
    <m/>
  </r>
  <r>
    <x v="3"/>
    <s v="2017-51"/>
    <x v="107"/>
    <x v="2"/>
    <d v="1899-12-30T13:45:00"/>
    <d v="1899-12-30T17:45:00"/>
    <s v="PM"/>
    <d v="1899-12-30T04:00:00"/>
    <m/>
    <m/>
    <x v="1"/>
    <x v="1"/>
    <m/>
    <x v="0"/>
    <m/>
  </r>
  <r>
    <x v="1"/>
    <s v="2017-51"/>
    <x v="108"/>
    <x v="3"/>
    <d v="1899-12-30T08:15:00"/>
    <d v="1899-12-30T10:15:00"/>
    <s v="AM"/>
    <d v="1899-12-30T02:00:00"/>
    <m/>
    <m/>
    <x v="126"/>
    <x v="36"/>
    <m/>
    <x v="0"/>
    <m/>
  </r>
  <r>
    <x v="3"/>
    <s v="2017-51"/>
    <x v="108"/>
    <x v="3"/>
    <d v="1899-12-30T08:15:00"/>
    <d v="1899-12-30T12:15:00"/>
    <s v="AM"/>
    <d v="1899-12-30T04:00:00"/>
    <m/>
    <s v="ALT"/>
    <x v="8"/>
    <x v="0"/>
    <m/>
    <x v="0"/>
    <m/>
  </r>
  <r>
    <x v="2"/>
    <s v="2017-51"/>
    <x v="108"/>
    <x v="3"/>
    <d v="1899-12-30T08:15:00"/>
    <d v="1899-12-30T12:15:00"/>
    <s v="AM"/>
    <d v="1899-12-30T04:00:00"/>
    <m/>
    <m/>
    <x v="134"/>
    <x v="23"/>
    <m/>
    <x v="0"/>
    <m/>
  </r>
  <r>
    <x v="3"/>
    <s v="2017-51"/>
    <x v="108"/>
    <x v="3"/>
    <d v="1899-12-30T08:15:00"/>
    <d v="1899-12-30T12:15:00"/>
    <s v="AM"/>
    <d v="1899-12-30T04:00:00"/>
    <m/>
    <s v="INI"/>
    <x v="1"/>
    <x v="1"/>
    <m/>
    <x v="0"/>
    <m/>
  </r>
  <r>
    <x v="4"/>
    <s v="2017-51"/>
    <x v="108"/>
    <x v="3"/>
    <d v="1899-12-30T08:15:00"/>
    <d v="1899-12-30T12:15:00"/>
    <s v="AM"/>
    <d v="1899-12-30T04:00:00"/>
    <m/>
    <m/>
    <x v="7"/>
    <x v="6"/>
    <m/>
    <x v="0"/>
    <m/>
  </r>
  <r>
    <x v="5"/>
    <s v="2017-51"/>
    <x v="108"/>
    <x v="3"/>
    <d v="1899-12-30T08:15:00"/>
    <d v="1899-12-30T12:15:00"/>
    <s v="AM"/>
    <d v="1899-12-30T04:00:00"/>
    <m/>
    <m/>
    <x v="0"/>
    <x v="0"/>
    <m/>
    <x v="0"/>
    <m/>
  </r>
  <r>
    <x v="6"/>
    <s v="2017-51"/>
    <x v="108"/>
    <x v="3"/>
    <d v="1899-12-30T08:15:00"/>
    <d v="1899-12-30T12:15:00"/>
    <s v="AM"/>
    <d v="1899-12-30T04:00:00"/>
    <m/>
    <m/>
    <x v="135"/>
    <x v="0"/>
    <m/>
    <x v="0"/>
    <m/>
  </r>
  <r>
    <x v="0"/>
    <s v="2017-51"/>
    <x v="108"/>
    <x v="3"/>
    <d v="1899-12-30T08:15:00"/>
    <d v="1899-12-30T10:15:00"/>
    <s v="AM"/>
    <d v="1899-12-30T02:00:00"/>
    <m/>
    <m/>
    <x v="127"/>
    <x v="2"/>
    <m/>
    <x v="0"/>
    <m/>
  </r>
  <r>
    <x v="0"/>
    <s v="2017-51"/>
    <x v="108"/>
    <x v="3"/>
    <d v="1899-12-30T10:15:00"/>
    <d v="1899-12-30T12:15:00"/>
    <s v="AM"/>
    <d v="1899-12-30T02:00:00"/>
    <m/>
    <m/>
    <x v="104"/>
    <x v="16"/>
    <m/>
    <x v="0"/>
    <m/>
  </r>
  <r>
    <x v="1"/>
    <s v="2017-51"/>
    <x v="108"/>
    <x v="3"/>
    <d v="1899-12-30T10:15:00"/>
    <d v="1899-12-30T12:15:00"/>
    <s v="AM"/>
    <d v="1899-12-30T02:00:00"/>
    <m/>
    <m/>
    <x v="1"/>
    <x v="1"/>
    <m/>
    <x v="0"/>
    <m/>
  </r>
  <r>
    <x v="1"/>
    <s v="2017-51"/>
    <x v="108"/>
    <x v="3"/>
    <d v="1899-12-30T13:45:00"/>
    <d v="1899-12-30T17:45:00"/>
    <s v="PM"/>
    <d v="1899-12-30T04:00:00"/>
    <m/>
    <m/>
    <x v="130"/>
    <x v="10"/>
    <m/>
    <x v="0"/>
    <m/>
  </r>
  <r>
    <x v="3"/>
    <s v="2017-51"/>
    <x v="108"/>
    <x v="3"/>
    <d v="1899-12-30T13:45:00"/>
    <d v="1899-12-30T17:45:00"/>
    <s v="PM"/>
    <d v="1899-12-30T04:00:00"/>
    <m/>
    <s v="ALT"/>
    <x v="8"/>
    <x v="0"/>
    <m/>
    <x v="0"/>
    <m/>
  </r>
  <r>
    <x v="2"/>
    <s v="2017-51"/>
    <x v="108"/>
    <x v="3"/>
    <d v="1899-12-30T13:45:00"/>
    <d v="1899-12-30T17:45:00"/>
    <s v="PM"/>
    <d v="1899-12-30T04:00:00"/>
    <m/>
    <m/>
    <x v="134"/>
    <x v="23"/>
    <m/>
    <x v="0"/>
    <m/>
  </r>
  <r>
    <x v="3"/>
    <s v="2017-51"/>
    <x v="108"/>
    <x v="3"/>
    <d v="1899-12-30T13:45:00"/>
    <d v="1899-12-30T17:45:00"/>
    <s v="PM"/>
    <d v="1899-12-30T04:00:00"/>
    <m/>
    <s v="INI"/>
    <x v="1"/>
    <x v="1"/>
    <m/>
    <x v="0"/>
    <m/>
  </r>
  <r>
    <x v="4"/>
    <s v="2017-51"/>
    <x v="108"/>
    <x v="3"/>
    <d v="1899-12-30T13:45:00"/>
    <d v="1899-12-30T17:45:00"/>
    <s v="PM"/>
    <d v="1899-12-30T04:00:00"/>
    <m/>
    <m/>
    <x v="84"/>
    <x v="33"/>
    <m/>
    <x v="0"/>
    <m/>
  </r>
  <r>
    <x v="5"/>
    <s v="2017-51"/>
    <x v="108"/>
    <x v="3"/>
    <d v="1899-12-30T13:45:00"/>
    <d v="1899-12-30T16:45:00"/>
    <s v="PM"/>
    <d v="1899-12-30T03:00:00"/>
    <m/>
    <m/>
    <x v="0"/>
    <x v="0"/>
    <m/>
    <x v="0"/>
    <m/>
  </r>
  <r>
    <x v="6"/>
    <s v="2017-51"/>
    <x v="108"/>
    <x v="3"/>
    <d v="1899-12-30T13:45:00"/>
    <d v="1899-12-30T16:45:00"/>
    <s v="PM"/>
    <d v="1899-12-30T03:00:00"/>
    <m/>
    <m/>
    <x v="135"/>
    <x v="0"/>
    <m/>
    <x v="0"/>
    <m/>
  </r>
  <r>
    <x v="0"/>
    <s v="2017-51"/>
    <x v="108"/>
    <x v="3"/>
    <d v="1899-12-30T13:45:00"/>
    <d v="1899-12-30T17:45:00"/>
    <s v="PM"/>
    <d v="1899-12-30T04:00:00"/>
    <m/>
    <m/>
    <x v="136"/>
    <x v="3"/>
    <m/>
    <x v="0"/>
    <m/>
  </r>
  <r>
    <x v="1"/>
    <s v="2017-51"/>
    <x v="109"/>
    <x v="4"/>
    <d v="1899-12-30T08:15:00"/>
    <d v="1899-12-30T12:15:00"/>
    <s v="AM"/>
    <d v="1899-12-30T04:00:00"/>
    <m/>
    <m/>
    <x v="126"/>
    <x v="36"/>
    <m/>
    <x v="0"/>
    <m/>
  </r>
  <r>
    <x v="3"/>
    <s v="2017-51"/>
    <x v="109"/>
    <x v="4"/>
    <d v="1899-12-30T08:15:00"/>
    <d v="1899-12-30T12:15:00"/>
    <s v="AM"/>
    <d v="1899-12-30T04:00:00"/>
    <m/>
    <s v="ALT"/>
    <x v="8"/>
    <x v="0"/>
    <m/>
    <x v="0"/>
    <m/>
  </r>
  <r>
    <x v="3"/>
    <s v="2017-51"/>
    <x v="109"/>
    <x v="4"/>
    <d v="1899-12-30T08:15:00"/>
    <d v="1899-12-30T12:15:00"/>
    <s v="AM"/>
    <d v="1899-12-30T04:00:00"/>
    <m/>
    <s v="INI"/>
    <x v="1"/>
    <x v="1"/>
    <m/>
    <x v="0"/>
    <m/>
  </r>
  <r>
    <x v="2"/>
    <s v="2017-51"/>
    <x v="109"/>
    <x v="4"/>
    <d v="1899-12-30T08:15:00"/>
    <d v="1899-12-30T12:15:00"/>
    <s v="AM"/>
    <d v="1899-12-30T04:00:00"/>
    <m/>
    <m/>
    <x v="74"/>
    <x v="31"/>
    <m/>
    <x v="0"/>
    <m/>
  </r>
  <r>
    <x v="5"/>
    <s v="2017-51"/>
    <x v="109"/>
    <x v="4"/>
    <d v="1899-12-30T08:15:00"/>
    <d v="1899-12-30T12:15:00"/>
    <s v="AM"/>
    <d v="1899-12-30T04:00:00"/>
    <m/>
    <m/>
    <x v="0"/>
    <x v="0"/>
    <m/>
    <x v="0"/>
    <m/>
  </r>
  <r>
    <x v="6"/>
    <s v="2017-51"/>
    <x v="109"/>
    <x v="4"/>
    <d v="1899-12-30T08:15:00"/>
    <d v="1899-12-30T12:15:00"/>
    <s v="AM"/>
    <d v="1899-12-30T04:00:00"/>
    <m/>
    <m/>
    <x v="135"/>
    <x v="0"/>
    <m/>
    <x v="0"/>
    <m/>
  </r>
  <r>
    <x v="0"/>
    <s v="2017-51"/>
    <x v="109"/>
    <x v="4"/>
    <d v="1899-12-30T08:15:00"/>
    <d v="1899-12-30T12:15:00"/>
    <s v="AM"/>
    <d v="1899-12-30T04:00:00"/>
    <m/>
    <m/>
    <x v="137"/>
    <x v="11"/>
    <m/>
    <x v="0"/>
    <m/>
  </r>
  <r>
    <x v="4"/>
    <s v="2017-51"/>
    <x v="109"/>
    <x v="4"/>
    <d v="1899-12-30T08:15:00"/>
    <d v="1899-12-30T10:15:00"/>
    <s v="AM"/>
    <d v="1899-12-30T02:00:00"/>
    <m/>
    <s v="M-DEV"/>
    <x v="6"/>
    <x v="5"/>
    <m/>
    <x v="0"/>
    <s v="à confirmer"/>
  </r>
  <r>
    <x v="4"/>
    <s v="2017-51"/>
    <x v="109"/>
    <x v="4"/>
    <d v="1899-12-30T10:15:00"/>
    <d v="1899-12-30T12:15:00"/>
    <s v="AM"/>
    <d v="1899-12-30T02:00:00"/>
    <m/>
    <m/>
    <x v="21"/>
    <x v="14"/>
    <m/>
    <x v="0"/>
    <s v="à confirmer"/>
  </r>
  <r>
    <x v="1"/>
    <s v="2017-51"/>
    <x v="109"/>
    <x v="4"/>
    <d v="1899-12-30T13:45:00"/>
    <d v="1899-12-30T17:45:00"/>
    <s v="PM"/>
    <d v="1899-12-30T04:00:00"/>
    <m/>
    <m/>
    <x v="130"/>
    <x v="10"/>
    <m/>
    <x v="0"/>
    <m/>
  </r>
  <r>
    <x v="3"/>
    <s v="2017-51"/>
    <x v="109"/>
    <x v="4"/>
    <d v="1899-12-30T13:45:00"/>
    <d v="1899-12-30T17:45:00"/>
    <s v="PM"/>
    <d v="1899-12-30T04:00:00"/>
    <m/>
    <s v="ALT"/>
    <x v="8"/>
    <x v="0"/>
    <m/>
    <x v="0"/>
    <m/>
  </r>
  <r>
    <x v="3"/>
    <s v="2017-51"/>
    <x v="109"/>
    <x v="4"/>
    <d v="1899-12-30T13:45:00"/>
    <d v="1899-12-30T17:45:00"/>
    <s v="PM"/>
    <d v="1899-12-30T04:00:00"/>
    <m/>
    <s v="INI"/>
    <x v="1"/>
    <x v="1"/>
    <m/>
    <x v="0"/>
    <m/>
  </r>
  <r>
    <x v="2"/>
    <s v="2017-51"/>
    <x v="109"/>
    <x v="4"/>
    <d v="1899-12-30T13:45:00"/>
    <d v="1899-12-30T17:45:00"/>
    <s v="PM"/>
    <d v="1899-12-30T04:00:00"/>
    <m/>
    <m/>
    <x v="74"/>
    <x v="31"/>
    <m/>
    <x v="0"/>
    <m/>
  </r>
  <r>
    <x v="4"/>
    <s v="2017-51"/>
    <x v="109"/>
    <x v="4"/>
    <d v="1899-12-30T13:45:00"/>
    <d v="1899-12-30T15:45:00"/>
    <s v="PM"/>
    <d v="1899-12-30T02:00:00"/>
    <m/>
    <s v="C-DATA"/>
    <x v="124"/>
    <x v="30"/>
    <m/>
    <x v="0"/>
    <m/>
  </r>
  <r>
    <x v="5"/>
    <s v="2017-51"/>
    <x v="109"/>
    <x v="4"/>
    <d v="1899-12-30T13:45:00"/>
    <d v="1899-12-30T16:45:00"/>
    <s v="PM"/>
    <d v="1899-12-30T03:00:00"/>
    <m/>
    <m/>
    <x v="0"/>
    <x v="0"/>
    <m/>
    <x v="0"/>
    <m/>
  </r>
  <r>
    <x v="6"/>
    <s v="2017-51"/>
    <x v="109"/>
    <x v="4"/>
    <d v="1899-12-30T13:45:00"/>
    <d v="1899-12-30T16:45:00"/>
    <s v="PM"/>
    <d v="1899-12-30T03:00:00"/>
    <m/>
    <m/>
    <x v="135"/>
    <x v="0"/>
    <m/>
    <x v="0"/>
    <m/>
  </r>
  <r>
    <x v="0"/>
    <s v="2017-51"/>
    <x v="109"/>
    <x v="4"/>
    <d v="1899-12-30T13:45:00"/>
    <d v="1899-12-30T17:45:00"/>
    <s v="PM"/>
    <d v="1899-12-30T04:00:00"/>
    <m/>
    <m/>
    <x v="1"/>
    <x v="1"/>
    <m/>
    <x v="0"/>
    <m/>
  </r>
  <r>
    <x v="4"/>
    <s v="2017-51"/>
    <x v="109"/>
    <x v="4"/>
    <d v="1899-12-30T13:45:00"/>
    <d v="1899-12-30T15:45:00"/>
    <s v="PM"/>
    <d v="1899-12-30T02:00:00"/>
    <m/>
    <s v="C-CLOUD"/>
    <x v="138"/>
    <x v="2"/>
    <m/>
    <x v="0"/>
    <m/>
  </r>
  <r>
    <x v="4"/>
    <s v="2017-51"/>
    <x v="109"/>
    <x v="4"/>
    <d v="1899-12-30T13:45:00"/>
    <d v="1899-12-30T15:45:00"/>
    <s v="PM"/>
    <d v="1899-12-30T02:00:00"/>
    <m/>
    <s v="C-MOBILITE"/>
    <x v="138"/>
    <x v="2"/>
    <m/>
    <x v="0"/>
    <m/>
  </r>
  <r>
    <x v="4"/>
    <s v="2017-51"/>
    <x v="109"/>
    <x v="4"/>
    <d v="1899-12-30T13:45:00"/>
    <d v="1899-12-30T15:45:00"/>
    <s v="PM"/>
    <d v="1899-12-30T02:00:00"/>
    <m/>
    <s v="C-SECU"/>
    <x v="138"/>
    <x v="2"/>
    <m/>
    <x v="0"/>
    <m/>
  </r>
  <r>
    <x v="4"/>
    <s v="2017-51"/>
    <x v="109"/>
    <x v="4"/>
    <d v="1899-12-30T15:45:00"/>
    <d v="1899-12-30T17:45:00"/>
    <s v="PM"/>
    <d v="1899-12-30T02:00:00"/>
    <m/>
    <m/>
    <x v="139"/>
    <x v="30"/>
    <m/>
    <x v="0"/>
    <m/>
  </r>
  <r>
    <x v="1"/>
    <s v="2017-51"/>
    <x v="110"/>
    <x v="5"/>
    <d v="1899-12-30T08:15:00"/>
    <d v="1899-12-30T12:15:00"/>
    <s v="AM"/>
    <d v="1899-12-30T04:00:00"/>
    <m/>
    <m/>
    <x v="0"/>
    <x v="0"/>
    <m/>
    <x v="0"/>
    <m/>
  </r>
  <r>
    <x v="3"/>
    <s v="2017-51"/>
    <x v="110"/>
    <x v="5"/>
    <d v="1899-12-30T08:15:00"/>
    <d v="1899-12-30T12:15:00"/>
    <s v="AM"/>
    <d v="1899-12-30T04:00:00"/>
    <m/>
    <s v="ALT"/>
    <x v="8"/>
    <x v="0"/>
    <m/>
    <x v="0"/>
    <m/>
  </r>
  <r>
    <x v="3"/>
    <s v="2017-51"/>
    <x v="110"/>
    <x v="5"/>
    <d v="1899-12-30T08:15:00"/>
    <d v="1899-12-30T12:15:00"/>
    <s v="AM"/>
    <d v="1899-12-30T04:00:00"/>
    <m/>
    <s v="INI"/>
    <x v="1"/>
    <x v="1"/>
    <m/>
    <x v="0"/>
    <m/>
  </r>
  <r>
    <x v="0"/>
    <s v="2017-51"/>
    <x v="110"/>
    <x v="5"/>
    <d v="1899-12-30T08:15:00"/>
    <d v="1899-12-30T12:15:00"/>
    <s v="AM"/>
    <d v="1899-12-30T04:00:00"/>
    <m/>
    <m/>
    <x v="120"/>
    <x v="8"/>
    <m/>
    <x v="0"/>
    <m/>
  </r>
  <r>
    <x v="4"/>
    <s v="2017-51"/>
    <x v="110"/>
    <x v="5"/>
    <d v="1899-12-30T08:15:00"/>
    <d v="1899-12-30T12:15:00"/>
    <s v="AM"/>
    <d v="1899-12-30T04:00:00"/>
    <m/>
    <m/>
    <x v="115"/>
    <x v="24"/>
    <m/>
    <x v="0"/>
    <m/>
  </r>
  <r>
    <x v="5"/>
    <s v="2017-51"/>
    <x v="110"/>
    <x v="5"/>
    <d v="1899-12-30T08:15:00"/>
    <d v="1899-12-30T12:15:00"/>
    <s v="AM"/>
    <d v="1899-12-30T04:00:00"/>
    <m/>
    <m/>
    <x v="0"/>
    <x v="0"/>
    <m/>
    <x v="0"/>
    <m/>
  </r>
  <r>
    <x v="6"/>
    <s v="2017-51"/>
    <x v="110"/>
    <x v="5"/>
    <d v="1899-12-30T08:15:00"/>
    <d v="1899-12-30T12:15:00"/>
    <s v="AM"/>
    <d v="1899-12-30T04:00:00"/>
    <m/>
    <m/>
    <x v="135"/>
    <x v="0"/>
    <m/>
    <x v="0"/>
    <m/>
  </r>
  <r>
    <x v="2"/>
    <s v="2017-51"/>
    <x v="110"/>
    <x v="5"/>
    <d v="1899-12-30T08:15:00"/>
    <d v="1899-12-30T12:15:00"/>
    <s v="AM"/>
    <d v="1899-12-30T04:00:00"/>
    <m/>
    <m/>
    <x v="1"/>
    <x v="1"/>
    <m/>
    <x v="0"/>
    <m/>
  </r>
  <r>
    <x v="1"/>
    <s v="2017-51"/>
    <x v="110"/>
    <x v="5"/>
    <d v="1899-12-30T13:45:00"/>
    <d v="1899-12-30T17:45:00"/>
    <s v="PM"/>
    <d v="1899-12-30T04:00:00"/>
    <m/>
    <m/>
    <x v="0"/>
    <x v="0"/>
    <m/>
    <x v="0"/>
    <m/>
  </r>
  <r>
    <x v="3"/>
    <s v="2017-51"/>
    <x v="110"/>
    <x v="5"/>
    <d v="1899-12-30T13:45:00"/>
    <d v="1899-12-30T17:45:00"/>
    <s v="PM"/>
    <d v="1899-12-30T04:00:00"/>
    <m/>
    <s v="ALT"/>
    <x v="8"/>
    <x v="0"/>
    <m/>
    <x v="0"/>
    <m/>
  </r>
  <r>
    <x v="3"/>
    <s v="2017-51"/>
    <x v="110"/>
    <x v="5"/>
    <d v="1899-12-30T13:45:00"/>
    <d v="1899-12-30T17:45:00"/>
    <s v="PM"/>
    <d v="1899-12-30T04:00:00"/>
    <m/>
    <s v="INI"/>
    <x v="1"/>
    <x v="1"/>
    <m/>
    <x v="0"/>
    <m/>
  </r>
  <r>
    <x v="0"/>
    <s v="2017-51"/>
    <x v="110"/>
    <x v="5"/>
    <d v="1899-12-30T13:45:00"/>
    <d v="1899-12-30T17:45:00"/>
    <s v="PM"/>
    <d v="1899-12-30T04:00:00"/>
    <m/>
    <m/>
    <x v="120"/>
    <x v="8"/>
    <m/>
    <x v="0"/>
    <m/>
  </r>
  <r>
    <x v="4"/>
    <s v="2017-51"/>
    <x v="110"/>
    <x v="5"/>
    <d v="1899-12-30T13:45:00"/>
    <d v="1899-12-30T17:45:00"/>
    <s v="PM"/>
    <d v="1899-12-30T04:00:00"/>
    <m/>
    <m/>
    <x v="5"/>
    <x v="4"/>
    <m/>
    <x v="0"/>
    <m/>
  </r>
  <r>
    <x v="5"/>
    <s v="2017-51"/>
    <x v="110"/>
    <x v="5"/>
    <d v="1899-12-30T13:45:00"/>
    <d v="1899-12-30T16:45:00"/>
    <s v="PM"/>
    <d v="1899-12-30T03:00:00"/>
    <m/>
    <m/>
    <x v="0"/>
    <x v="0"/>
    <m/>
    <x v="0"/>
    <m/>
  </r>
  <r>
    <x v="6"/>
    <s v="2017-51"/>
    <x v="110"/>
    <x v="5"/>
    <d v="1899-12-30T13:45:00"/>
    <d v="1899-12-30T16:45:00"/>
    <s v="PM"/>
    <d v="1899-12-30T03:00:00"/>
    <m/>
    <m/>
    <x v="135"/>
    <x v="0"/>
    <m/>
    <x v="0"/>
    <m/>
  </r>
  <r>
    <x v="2"/>
    <s v="2017-51"/>
    <x v="110"/>
    <x v="5"/>
    <d v="1899-12-30T14:00:00"/>
    <d v="1899-12-30T18:00:00"/>
    <s v="PM"/>
    <d v="1899-12-30T04:00:00"/>
    <m/>
    <m/>
    <x v="53"/>
    <x v="27"/>
    <m/>
    <x v="0"/>
    <m/>
  </r>
  <r>
    <x v="1"/>
    <s v="2017-51"/>
    <x v="111"/>
    <x v="6"/>
    <d v="1899-12-30T08:15:00"/>
    <d v="1899-12-30T12:15:00"/>
    <s v="AM"/>
    <d v="1899-12-30T04:00:00"/>
    <m/>
    <m/>
    <x v="28"/>
    <x v="18"/>
    <m/>
    <x v="0"/>
    <s v="mutualisé B1/B2"/>
  </r>
  <r>
    <x v="3"/>
    <s v="2017-51"/>
    <x v="111"/>
    <x v="6"/>
    <d v="1899-12-30T08:15:00"/>
    <d v="1899-12-30T12:15:00"/>
    <s v="AM"/>
    <d v="1899-12-30T04:00:00"/>
    <m/>
    <s v="ALT"/>
    <x v="8"/>
    <x v="0"/>
    <m/>
    <x v="0"/>
    <m/>
  </r>
  <r>
    <x v="3"/>
    <s v="2017-51"/>
    <x v="111"/>
    <x v="6"/>
    <d v="1899-12-30T08:15:00"/>
    <d v="1899-12-30T12:15:00"/>
    <s v="AM"/>
    <d v="1899-12-30T04:00:00"/>
    <m/>
    <s v="INI"/>
    <x v="1"/>
    <x v="1"/>
    <m/>
    <x v="0"/>
    <m/>
  </r>
  <r>
    <x v="0"/>
    <s v="2017-51"/>
    <x v="111"/>
    <x v="6"/>
    <d v="1899-12-30T08:15:00"/>
    <d v="1899-12-30T12:15:00"/>
    <s v="AM"/>
    <d v="1899-12-30T04:00:00"/>
    <m/>
    <m/>
    <x v="29"/>
    <x v="18"/>
    <m/>
    <x v="0"/>
    <s v="mutualisé B1/B2"/>
  </r>
  <r>
    <x v="4"/>
    <s v="2017-51"/>
    <x v="111"/>
    <x v="6"/>
    <d v="1899-12-30T08:15:00"/>
    <d v="1899-12-30T12:15:00"/>
    <s v="AM"/>
    <d v="1899-12-30T04:00:00"/>
    <m/>
    <s v="C-SECU"/>
    <x v="140"/>
    <x v="29"/>
    <m/>
    <x v="0"/>
    <m/>
  </r>
  <r>
    <x v="4"/>
    <s v="2017-51"/>
    <x v="111"/>
    <x v="6"/>
    <d v="1899-12-30T08:15:00"/>
    <d v="1899-12-30T12:15:00"/>
    <s v="AM"/>
    <d v="1899-12-30T04:00:00"/>
    <m/>
    <s v="C-DATA"/>
    <x v="124"/>
    <x v="30"/>
    <m/>
    <x v="0"/>
    <m/>
  </r>
  <r>
    <x v="5"/>
    <s v="2017-51"/>
    <x v="111"/>
    <x v="6"/>
    <d v="1899-12-30T08:15:00"/>
    <d v="1899-12-30T12:15:00"/>
    <s v="AM"/>
    <d v="1899-12-30T04:00:00"/>
    <m/>
    <m/>
    <x v="0"/>
    <x v="0"/>
    <m/>
    <x v="0"/>
    <m/>
  </r>
  <r>
    <x v="6"/>
    <s v="2017-51"/>
    <x v="111"/>
    <x v="6"/>
    <d v="1899-12-30T08:15:00"/>
    <d v="1899-12-30T12:15:00"/>
    <s v="AM"/>
    <d v="1899-12-30T04:00:00"/>
    <m/>
    <m/>
    <x v="135"/>
    <x v="0"/>
    <m/>
    <x v="0"/>
    <m/>
  </r>
  <r>
    <x v="2"/>
    <s v="2017-51"/>
    <x v="111"/>
    <x v="6"/>
    <d v="1899-12-30T08:15:00"/>
    <d v="1899-12-30T12:15:00"/>
    <s v="AM"/>
    <d v="1899-12-30T04:00:00"/>
    <m/>
    <m/>
    <x v="53"/>
    <x v="27"/>
    <m/>
    <x v="0"/>
    <m/>
  </r>
  <r>
    <x v="4"/>
    <s v="2017-51"/>
    <x v="111"/>
    <x v="6"/>
    <d v="1899-12-30T08:15:00"/>
    <d v="1899-12-30T12:15:00"/>
    <s v="AM"/>
    <d v="1899-12-30T04:00:00"/>
    <m/>
    <s v="C-CLOUD"/>
    <x v="138"/>
    <x v="2"/>
    <m/>
    <x v="0"/>
    <m/>
  </r>
  <r>
    <x v="4"/>
    <s v="2017-51"/>
    <x v="111"/>
    <x v="6"/>
    <d v="1899-12-30T08:15:00"/>
    <d v="1899-12-30T12:15:00"/>
    <s v="AM"/>
    <d v="1899-12-30T04:00:00"/>
    <m/>
    <s v="C-MOBILITE"/>
    <x v="138"/>
    <x v="2"/>
    <m/>
    <x v="0"/>
    <m/>
  </r>
  <r>
    <x v="4"/>
    <s v="2017-51"/>
    <x v="111"/>
    <x v="6"/>
    <d v="1899-12-30T13:45:00"/>
    <d v="1899-12-30T17:45:00"/>
    <s v="PM"/>
    <d v="1899-12-30T04:00:00"/>
    <m/>
    <s v="C-SECU"/>
    <x v="122"/>
    <x v="29"/>
    <m/>
    <x v="0"/>
    <m/>
  </r>
  <r>
    <x v="1"/>
    <s v="2017-51"/>
    <x v="111"/>
    <x v="6"/>
    <d v="1899-12-30T13:45:00"/>
    <d v="1899-12-30T17:45:00"/>
    <s v="PM"/>
    <d v="1899-12-30T04:00:00"/>
    <m/>
    <m/>
    <x v="20"/>
    <x v="13"/>
    <m/>
    <x v="0"/>
    <s v="mutualisé B1/B2"/>
  </r>
  <r>
    <x v="3"/>
    <s v="2017-51"/>
    <x v="111"/>
    <x v="6"/>
    <d v="1899-12-30T13:45:00"/>
    <d v="1899-12-30T17:45:00"/>
    <s v="PM"/>
    <d v="1899-12-30T04:00:00"/>
    <m/>
    <s v="ALT"/>
    <x v="8"/>
    <x v="0"/>
    <m/>
    <x v="0"/>
    <m/>
  </r>
  <r>
    <x v="3"/>
    <s v="2017-51"/>
    <x v="111"/>
    <x v="6"/>
    <d v="1899-12-30T13:45:00"/>
    <d v="1899-12-30T17:45:00"/>
    <s v="PM"/>
    <d v="1899-12-30T04:00:00"/>
    <m/>
    <s v="INI"/>
    <x v="1"/>
    <x v="1"/>
    <m/>
    <x v="0"/>
    <m/>
  </r>
  <r>
    <x v="0"/>
    <s v="2017-51"/>
    <x v="111"/>
    <x v="6"/>
    <d v="1899-12-30T13:45:00"/>
    <d v="1899-12-30T17:45:00"/>
    <s v="PM"/>
    <d v="1899-12-30T04:00:00"/>
    <m/>
    <m/>
    <x v="30"/>
    <x v="13"/>
    <m/>
    <x v="0"/>
    <s v="mutualisé B1/B2"/>
  </r>
  <r>
    <x v="4"/>
    <s v="2017-51"/>
    <x v="111"/>
    <x v="6"/>
    <d v="1899-12-30T13:45:00"/>
    <d v="1899-12-30T17:45:00"/>
    <s v="PM"/>
    <d v="1899-12-30T04:00:00"/>
    <m/>
    <s v="C-DATA"/>
    <x v="124"/>
    <x v="30"/>
    <m/>
    <x v="0"/>
    <m/>
  </r>
  <r>
    <x v="5"/>
    <s v="2017-51"/>
    <x v="111"/>
    <x v="6"/>
    <d v="1899-12-30T13:45:00"/>
    <d v="1899-12-30T16:45:00"/>
    <s v="PM"/>
    <d v="1899-12-30T03:00:00"/>
    <m/>
    <m/>
    <x v="0"/>
    <x v="0"/>
    <m/>
    <x v="0"/>
    <m/>
  </r>
  <r>
    <x v="6"/>
    <s v="2017-51"/>
    <x v="111"/>
    <x v="6"/>
    <d v="1899-12-30T13:45:00"/>
    <d v="1899-12-30T16:45:00"/>
    <s v="PM"/>
    <d v="1899-12-30T03:00:00"/>
    <m/>
    <m/>
    <x v="135"/>
    <x v="0"/>
    <m/>
    <x v="0"/>
    <m/>
  </r>
  <r>
    <x v="2"/>
    <s v="2017-51"/>
    <x v="111"/>
    <x v="6"/>
    <d v="1899-12-30T13:15:00"/>
    <d v="1899-12-30T17:15:00"/>
    <s v="PM"/>
    <d v="1899-12-30T04:00:00"/>
    <m/>
    <m/>
    <x v="53"/>
    <x v="27"/>
    <m/>
    <x v="0"/>
    <m/>
  </r>
  <r>
    <x v="2"/>
    <s v="2017-51"/>
    <x v="111"/>
    <x v="6"/>
    <d v="1899-12-30T15:45:00"/>
    <d v="1899-12-30T17:45:00"/>
    <s v="PM"/>
    <d v="1899-12-30T02:00:00"/>
    <m/>
    <m/>
    <x v="1"/>
    <x v="1"/>
    <m/>
    <x v="0"/>
    <m/>
  </r>
  <r>
    <x v="1"/>
    <s v="2017-51"/>
    <x v="112"/>
    <x v="0"/>
    <d v="1899-12-30T08:15:00"/>
    <d v="1899-12-30T10:15:00"/>
    <s v="AM"/>
    <d v="1899-12-30T02:00:00"/>
    <m/>
    <m/>
    <x v="113"/>
    <x v="13"/>
    <m/>
    <x v="0"/>
    <m/>
  </r>
  <r>
    <x v="3"/>
    <s v="2017-51"/>
    <x v="112"/>
    <x v="0"/>
    <d v="1899-12-30T08:15:00"/>
    <d v="1899-12-30T12:15:00"/>
    <s v="AM"/>
    <d v="1899-12-30T04:00:00"/>
    <m/>
    <s v="ALT"/>
    <x v="8"/>
    <x v="0"/>
    <m/>
    <x v="0"/>
    <m/>
  </r>
  <r>
    <x v="2"/>
    <s v="2017-51"/>
    <x v="112"/>
    <x v="0"/>
    <d v="1899-12-30T08:15:00"/>
    <d v="1899-12-30T12:15:00"/>
    <s v="AM"/>
    <d v="1899-12-30T04:00:00"/>
    <m/>
    <m/>
    <x v="134"/>
    <x v="23"/>
    <m/>
    <x v="0"/>
    <m/>
  </r>
  <r>
    <x v="3"/>
    <s v="2017-51"/>
    <x v="112"/>
    <x v="0"/>
    <d v="1899-12-30T08:15:00"/>
    <d v="1899-12-30T12:15:00"/>
    <s v="AM"/>
    <d v="1899-12-30T04:00:00"/>
    <m/>
    <s v="INI"/>
    <x v="1"/>
    <x v="1"/>
    <m/>
    <x v="0"/>
    <m/>
  </r>
  <r>
    <x v="4"/>
    <s v="2017-51"/>
    <x v="112"/>
    <x v="0"/>
    <d v="1899-12-30T08:15:00"/>
    <d v="1899-12-30T12:15:00"/>
    <s v="AM"/>
    <d v="1899-12-30T04:00:00"/>
    <m/>
    <m/>
    <x v="139"/>
    <x v="30"/>
    <m/>
    <x v="0"/>
    <m/>
  </r>
  <r>
    <x v="5"/>
    <s v="2017-51"/>
    <x v="112"/>
    <x v="0"/>
    <d v="1899-12-30T08:15:00"/>
    <d v="1899-12-30T12:15:00"/>
    <s v="AM"/>
    <d v="1899-12-30T04:00:00"/>
    <m/>
    <m/>
    <x v="0"/>
    <x v="0"/>
    <m/>
    <x v="0"/>
    <m/>
  </r>
  <r>
    <x v="6"/>
    <s v="2017-51"/>
    <x v="112"/>
    <x v="0"/>
    <d v="1899-12-30T08:15:00"/>
    <d v="1899-12-30T12:15:00"/>
    <s v="AM"/>
    <d v="1899-12-30T04:00:00"/>
    <m/>
    <m/>
    <x v="135"/>
    <x v="0"/>
    <m/>
    <x v="0"/>
    <m/>
  </r>
  <r>
    <x v="0"/>
    <s v="2017-51"/>
    <x v="112"/>
    <x v="0"/>
    <d v="1899-12-30T08:15:00"/>
    <d v="1899-12-30T10:15:00"/>
    <s v="AM"/>
    <d v="1899-12-30T02:00:00"/>
    <m/>
    <m/>
    <x v="136"/>
    <x v="3"/>
    <m/>
    <x v="0"/>
    <m/>
  </r>
  <r>
    <x v="1"/>
    <s v="2017-51"/>
    <x v="112"/>
    <x v="0"/>
    <d v="1899-12-30T10:15:00"/>
    <d v="1899-12-30T12:15:00"/>
    <s v="AM"/>
    <d v="1899-12-30T02:00:00"/>
    <m/>
    <m/>
    <x v="131"/>
    <x v="17"/>
    <m/>
    <x v="0"/>
    <m/>
  </r>
  <r>
    <x v="0"/>
    <s v="2017-51"/>
    <x v="112"/>
    <x v="0"/>
    <d v="1899-12-30T10:15:00"/>
    <d v="1899-12-30T12:15:00"/>
    <s v="AM"/>
    <d v="1899-12-30T02:00:00"/>
    <m/>
    <m/>
    <x v="127"/>
    <x v="2"/>
    <m/>
    <x v="0"/>
    <m/>
  </r>
  <r>
    <x v="1"/>
    <s v="2017-51"/>
    <x v="112"/>
    <x v="0"/>
    <d v="1899-12-30T13:45:00"/>
    <d v="1899-12-30T15:45:00"/>
    <s v="PM"/>
    <d v="1899-12-30T02:00:00"/>
    <m/>
    <m/>
    <x v="113"/>
    <x v="13"/>
    <m/>
    <x v="0"/>
    <m/>
  </r>
  <r>
    <x v="3"/>
    <s v="2017-51"/>
    <x v="112"/>
    <x v="0"/>
    <d v="1899-12-30T13:45:00"/>
    <d v="1899-12-30T17:45:00"/>
    <s v="PM"/>
    <d v="1899-12-30T04:00:00"/>
    <m/>
    <s v="ALT"/>
    <x v="8"/>
    <x v="0"/>
    <m/>
    <x v="0"/>
    <m/>
  </r>
  <r>
    <x v="2"/>
    <s v="2017-51"/>
    <x v="112"/>
    <x v="0"/>
    <d v="1899-12-30T13:45:00"/>
    <d v="1899-12-30T17:45:00"/>
    <s v="PM"/>
    <d v="1899-12-30T04:00:00"/>
    <m/>
    <m/>
    <x v="134"/>
    <x v="23"/>
    <m/>
    <x v="0"/>
    <m/>
  </r>
  <r>
    <x v="3"/>
    <s v="2017-51"/>
    <x v="112"/>
    <x v="0"/>
    <d v="1899-12-30T13:45:00"/>
    <d v="1899-12-30T17:45:00"/>
    <s v="PM"/>
    <d v="1899-12-30T04:00:00"/>
    <m/>
    <s v="INI"/>
    <x v="1"/>
    <x v="1"/>
    <m/>
    <x v="0"/>
    <m/>
  </r>
  <r>
    <x v="4"/>
    <s v="2017-51"/>
    <x v="112"/>
    <x v="0"/>
    <d v="1899-12-30T13:45:00"/>
    <d v="1899-12-30T17:45:00"/>
    <s v="PM"/>
    <d v="1899-12-30T04:00:00"/>
    <m/>
    <m/>
    <x v="139"/>
    <x v="30"/>
    <m/>
    <x v="0"/>
    <m/>
  </r>
  <r>
    <x v="5"/>
    <s v="2017-51"/>
    <x v="112"/>
    <x v="0"/>
    <d v="1899-12-30T13:45:00"/>
    <d v="1899-12-30T16:45:00"/>
    <s v="PM"/>
    <d v="1899-12-30T03:00:00"/>
    <m/>
    <m/>
    <x v="0"/>
    <x v="0"/>
    <m/>
    <x v="0"/>
    <m/>
  </r>
  <r>
    <x v="6"/>
    <s v="2017-51"/>
    <x v="112"/>
    <x v="0"/>
    <d v="1899-12-30T13:45:00"/>
    <d v="1899-12-30T16:45:00"/>
    <s v="PM"/>
    <d v="1899-12-30T03:00:00"/>
    <m/>
    <m/>
    <x v="135"/>
    <x v="0"/>
    <m/>
    <x v="0"/>
    <m/>
  </r>
  <r>
    <x v="0"/>
    <s v="2017-51"/>
    <x v="112"/>
    <x v="0"/>
    <d v="1899-12-30T13:45:00"/>
    <d v="1899-12-30T17:45:00"/>
    <s v="PM"/>
    <d v="1899-12-30T04:00:00"/>
    <m/>
    <m/>
    <x v="1"/>
    <x v="1"/>
    <m/>
    <x v="0"/>
    <m/>
  </r>
  <r>
    <x v="1"/>
    <s v="2017-51"/>
    <x v="112"/>
    <x v="0"/>
    <d v="1899-12-30T15:45:00"/>
    <d v="1899-12-30T17:45:00"/>
    <s v="PM"/>
    <d v="1899-12-30T02:00:00"/>
    <m/>
    <m/>
    <x v="131"/>
    <x v="17"/>
    <m/>
    <x v="0"/>
    <m/>
  </r>
  <r>
    <x v="1"/>
    <s v="2017-51"/>
    <x v="113"/>
    <x v="1"/>
    <d v="1899-12-30T08:15:00"/>
    <d v="1899-12-30T12:15:00"/>
    <s v="AM"/>
    <d v="1899-12-30T04:00:00"/>
    <m/>
    <m/>
    <x v="1"/>
    <x v="1"/>
    <m/>
    <x v="0"/>
    <m/>
  </r>
  <r>
    <x v="3"/>
    <s v="2017-51"/>
    <x v="113"/>
    <x v="1"/>
    <d v="1899-12-30T08:15:00"/>
    <d v="1899-12-30T12:15:00"/>
    <s v="AM"/>
    <d v="1899-12-30T04:00:00"/>
    <m/>
    <m/>
    <x v="1"/>
    <x v="1"/>
    <m/>
    <x v="0"/>
    <m/>
  </r>
  <r>
    <x v="4"/>
    <s v="2017-51"/>
    <x v="113"/>
    <x v="1"/>
    <d v="1899-12-30T08:15:00"/>
    <d v="1899-12-30T12:15:00"/>
    <s v="AM"/>
    <d v="1899-12-30T04:00:00"/>
    <m/>
    <m/>
    <x v="1"/>
    <x v="1"/>
    <m/>
    <x v="0"/>
    <m/>
  </r>
  <r>
    <x v="5"/>
    <s v="2017-51"/>
    <x v="113"/>
    <x v="1"/>
    <d v="1899-12-30T08:15:00"/>
    <d v="1899-12-30T12:15:00"/>
    <s v="AM"/>
    <d v="1899-12-30T04:00:00"/>
    <m/>
    <m/>
    <x v="1"/>
    <x v="1"/>
    <m/>
    <x v="0"/>
    <m/>
  </r>
  <r>
    <x v="2"/>
    <s v="2017-51"/>
    <x v="113"/>
    <x v="1"/>
    <d v="1899-12-30T08:15:00"/>
    <d v="1899-12-30T12:15:00"/>
    <s v="AM"/>
    <d v="1899-12-30T04:00:00"/>
    <m/>
    <m/>
    <x v="1"/>
    <x v="1"/>
    <m/>
    <x v="0"/>
    <m/>
  </r>
  <r>
    <x v="6"/>
    <s v="2017-51"/>
    <x v="113"/>
    <x v="1"/>
    <d v="1899-12-30T08:15:00"/>
    <d v="1899-12-30T12:15:00"/>
    <s v="AM"/>
    <d v="1899-12-30T04:00:00"/>
    <m/>
    <m/>
    <x v="1"/>
    <x v="1"/>
    <m/>
    <x v="0"/>
    <m/>
  </r>
  <r>
    <x v="0"/>
    <s v="2017-51"/>
    <x v="113"/>
    <x v="1"/>
    <d v="1899-12-30T08:15:00"/>
    <d v="1899-12-30T12:15:00"/>
    <s v="AM"/>
    <d v="1899-12-30T04:00:00"/>
    <m/>
    <m/>
    <x v="1"/>
    <x v="1"/>
    <m/>
    <x v="0"/>
    <m/>
  </r>
  <r>
    <x v="1"/>
    <s v="2017-51"/>
    <x v="113"/>
    <x v="1"/>
    <d v="1899-12-30T13:45:00"/>
    <d v="1899-12-30T17:45:00"/>
    <s v="PM"/>
    <d v="1899-12-30T04:00:00"/>
    <m/>
    <m/>
    <x v="1"/>
    <x v="1"/>
    <m/>
    <x v="0"/>
    <m/>
  </r>
  <r>
    <x v="3"/>
    <s v="2017-51"/>
    <x v="113"/>
    <x v="1"/>
    <d v="1899-12-30T13:45:00"/>
    <d v="1899-12-30T17:45:00"/>
    <s v="PM"/>
    <d v="1899-12-30T04:00:00"/>
    <m/>
    <m/>
    <x v="1"/>
    <x v="1"/>
    <m/>
    <x v="0"/>
    <m/>
  </r>
  <r>
    <x v="4"/>
    <s v="2017-51"/>
    <x v="113"/>
    <x v="1"/>
    <d v="1899-12-30T13:45:00"/>
    <d v="1899-12-30T17:45:00"/>
    <s v="PM"/>
    <d v="1899-12-30T04:00:00"/>
    <m/>
    <m/>
    <x v="1"/>
    <x v="1"/>
    <m/>
    <x v="0"/>
    <m/>
  </r>
  <r>
    <x v="5"/>
    <s v="2017-51"/>
    <x v="113"/>
    <x v="1"/>
    <d v="1899-12-30T13:45:00"/>
    <d v="1899-12-30T16:45:00"/>
    <s v="PM"/>
    <d v="1899-12-30T03:00:00"/>
    <m/>
    <m/>
    <x v="1"/>
    <x v="1"/>
    <m/>
    <x v="0"/>
    <m/>
  </r>
  <r>
    <x v="2"/>
    <s v="2017-51"/>
    <x v="113"/>
    <x v="1"/>
    <d v="1899-12-30T13:45:00"/>
    <d v="1899-12-30T17:45:00"/>
    <s v="PM"/>
    <d v="1899-12-30T04:00:00"/>
    <m/>
    <m/>
    <x v="1"/>
    <x v="1"/>
    <m/>
    <x v="0"/>
    <m/>
  </r>
  <r>
    <x v="6"/>
    <s v="2017-51"/>
    <x v="113"/>
    <x v="1"/>
    <d v="1899-12-30T13:45:00"/>
    <d v="1899-12-30T16:45:00"/>
    <s v="PM"/>
    <d v="1899-12-30T03:00:00"/>
    <m/>
    <m/>
    <x v="1"/>
    <x v="1"/>
    <m/>
    <x v="0"/>
    <m/>
  </r>
  <r>
    <x v="0"/>
    <s v="2017-51"/>
    <x v="113"/>
    <x v="1"/>
    <d v="1899-12-30T13:45:00"/>
    <d v="1899-12-30T17:45:00"/>
    <s v="PM"/>
    <d v="1899-12-30T04:00:00"/>
    <m/>
    <m/>
    <x v="1"/>
    <x v="1"/>
    <m/>
    <x v="0"/>
    <m/>
  </r>
  <r>
    <x v="1"/>
    <s v="2017-52"/>
    <x v="114"/>
    <x v="2"/>
    <d v="1899-12-30T08:15:00"/>
    <d v="1899-12-30T12:15:00"/>
    <s v="AM"/>
    <d v="1899-12-30T04:00:00"/>
    <m/>
    <m/>
    <x v="1"/>
    <x v="1"/>
    <m/>
    <x v="0"/>
    <m/>
  </r>
  <r>
    <x v="3"/>
    <s v="2017-52"/>
    <x v="114"/>
    <x v="2"/>
    <d v="1899-12-30T08:15:00"/>
    <d v="1899-12-30T12:15:00"/>
    <s v="AM"/>
    <d v="1899-12-30T04:00:00"/>
    <m/>
    <m/>
    <x v="1"/>
    <x v="1"/>
    <m/>
    <x v="0"/>
    <m/>
  </r>
  <r>
    <x v="4"/>
    <s v="2017-52"/>
    <x v="114"/>
    <x v="2"/>
    <d v="1899-12-30T08:15:00"/>
    <d v="1899-12-30T12:15:00"/>
    <s v="AM"/>
    <d v="1899-12-30T04:00:00"/>
    <m/>
    <m/>
    <x v="1"/>
    <x v="1"/>
    <m/>
    <x v="0"/>
    <m/>
  </r>
  <r>
    <x v="5"/>
    <s v="2017-52"/>
    <x v="114"/>
    <x v="2"/>
    <d v="1899-12-30T08:15:00"/>
    <d v="1899-12-30T12:15:00"/>
    <s v="AM"/>
    <d v="1899-12-30T04:00:00"/>
    <m/>
    <m/>
    <x v="1"/>
    <x v="1"/>
    <m/>
    <x v="0"/>
    <m/>
  </r>
  <r>
    <x v="2"/>
    <s v="2017-52"/>
    <x v="114"/>
    <x v="2"/>
    <d v="1899-12-30T08:15:00"/>
    <d v="1899-12-30T12:15:00"/>
    <s v="AM"/>
    <d v="1899-12-30T04:00:00"/>
    <m/>
    <m/>
    <x v="1"/>
    <x v="1"/>
    <m/>
    <x v="0"/>
    <m/>
  </r>
  <r>
    <x v="6"/>
    <s v="2017-52"/>
    <x v="114"/>
    <x v="2"/>
    <d v="1899-12-30T08:15:00"/>
    <d v="1899-12-30T12:15:00"/>
    <s v="AM"/>
    <d v="1899-12-30T04:00:00"/>
    <m/>
    <m/>
    <x v="1"/>
    <x v="1"/>
    <m/>
    <x v="0"/>
    <m/>
  </r>
  <r>
    <x v="0"/>
    <s v="2017-52"/>
    <x v="114"/>
    <x v="2"/>
    <d v="1899-12-30T08:15:00"/>
    <d v="1899-12-30T12:15:00"/>
    <s v="AM"/>
    <d v="1899-12-30T04:00:00"/>
    <m/>
    <m/>
    <x v="1"/>
    <x v="1"/>
    <m/>
    <x v="0"/>
    <m/>
  </r>
  <r>
    <x v="1"/>
    <s v="2017-52"/>
    <x v="114"/>
    <x v="2"/>
    <d v="1899-12-30T13:45:00"/>
    <d v="1899-12-30T17:45:00"/>
    <s v="PM"/>
    <d v="1899-12-30T04:00:00"/>
    <m/>
    <m/>
    <x v="1"/>
    <x v="1"/>
    <m/>
    <x v="0"/>
    <m/>
  </r>
  <r>
    <x v="3"/>
    <s v="2017-52"/>
    <x v="114"/>
    <x v="2"/>
    <d v="1899-12-30T13:45:00"/>
    <d v="1899-12-30T17:45:00"/>
    <s v="PM"/>
    <d v="1899-12-30T04:00:00"/>
    <m/>
    <m/>
    <x v="1"/>
    <x v="1"/>
    <m/>
    <x v="0"/>
    <m/>
  </r>
  <r>
    <x v="4"/>
    <s v="2017-52"/>
    <x v="114"/>
    <x v="2"/>
    <d v="1899-12-30T13:45:00"/>
    <d v="1899-12-30T17:45:00"/>
    <s v="PM"/>
    <d v="1899-12-30T04:00:00"/>
    <m/>
    <m/>
    <x v="1"/>
    <x v="1"/>
    <m/>
    <x v="0"/>
    <m/>
  </r>
  <r>
    <x v="5"/>
    <s v="2017-52"/>
    <x v="114"/>
    <x v="2"/>
    <d v="1899-12-30T13:45:00"/>
    <d v="1899-12-30T16:45:00"/>
    <s v="PM"/>
    <d v="1899-12-30T03:00:00"/>
    <m/>
    <m/>
    <x v="1"/>
    <x v="1"/>
    <m/>
    <x v="0"/>
    <m/>
  </r>
  <r>
    <x v="2"/>
    <s v="2017-52"/>
    <x v="114"/>
    <x v="2"/>
    <d v="1899-12-30T13:45:00"/>
    <d v="1899-12-30T17:45:00"/>
    <s v="PM"/>
    <d v="1899-12-30T04:00:00"/>
    <m/>
    <m/>
    <x v="1"/>
    <x v="1"/>
    <m/>
    <x v="0"/>
    <m/>
  </r>
  <r>
    <x v="6"/>
    <s v="2017-52"/>
    <x v="114"/>
    <x v="2"/>
    <d v="1899-12-30T13:45:00"/>
    <d v="1899-12-30T16:45:00"/>
    <s v="PM"/>
    <d v="1899-12-30T03:00:00"/>
    <m/>
    <m/>
    <x v="1"/>
    <x v="1"/>
    <m/>
    <x v="0"/>
    <m/>
  </r>
  <r>
    <x v="0"/>
    <s v="2017-52"/>
    <x v="114"/>
    <x v="2"/>
    <d v="1899-12-30T13:45:00"/>
    <d v="1899-12-30T17:45:00"/>
    <s v="PM"/>
    <d v="1899-12-30T04:00:00"/>
    <m/>
    <m/>
    <x v="1"/>
    <x v="1"/>
    <m/>
    <x v="0"/>
    <m/>
  </r>
  <r>
    <x v="1"/>
    <s v="2017-52"/>
    <x v="115"/>
    <x v="3"/>
    <d v="1899-12-30T08:15:00"/>
    <d v="1899-12-30T12:15:00"/>
    <s v="AM"/>
    <d v="1899-12-30T04:00:00"/>
    <m/>
    <m/>
    <x v="67"/>
    <x v="0"/>
    <m/>
    <x v="0"/>
    <m/>
  </r>
  <r>
    <x v="2"/>
    <s v="2017-52"/>
    <x v="115"/>
    <x v="3"/>
    <d v="1899-12-30T08:15:00"/>
    <d v="1899-12-30T12:15:00"/>
    <s v="AM"/>
    <d v="1899-12-30T04:00:00"/>
    <m/>
    <m/>
    <x v="67"/>
    <x v="0"/>
    <m/>
    <x v="0"/>
    <m/>
  </r>
  <r>
    <x v="3"/>
    <s v="2017-52"/>
    <x v="115"/>
    <x v="3"/>
    <d v="1899-12-30T08:15:00"/>
    <d v="1899-12-30T12:15:00"/>
    <s v="AM"/>
    <d v="1899-12-30T04:00:00"/>
    <m/>
    <m/>
    <x v="67"/>
    <x v="0"/>
    <m/>
    <x v="0"/>
    <m/>
  </r>
  <r>
    <x v="4"/>
    <s v="2017-52"/>
    <x v="115"/>
    <x v="3"/>
    <d v="1899-12-30T08:15:00"/>
    <d v="1899-12-30T12:15:00"/>
    <s v="AM"/>
    <d v="1899-12-30T04:00:00"/>
    <m/>
    <m/>
    <x v="67"/>
    <x v="0"/>
    <m/>
    <x v="0"/>
    <m/>
  </r>
  <r>
    <x v="5"/>
    <s v="2017-52"/>
    <x v="115"/>
    <x v="3"/>
    <d v="1899-12-30T08:15:00"/>
    <d v="1899-12-30T12:15:00"/>
    <s v="AM"/>
    <d v="1899-12-30T04:00:00"/>
    <m/>
    <m/>
    <x v="67"/>
    <x v="0"/>
    <m/>
    <x v="0"/>
    <m/>
  </r>
  <r>
    <x v="6"/>
    <s v="2017-52"/>
    <x v="115"/>
    <x v="3"/>
    <d v="1899-12-30T08:15:00"/>
    <d v="1899-12-30T12:15:00"/>
    <s v="AM"/>
    <d v="1899-12-30T04:00:00"/>
    <m/>
    <m/>
    <x v="67"/>
    <x v="0"/>
    <m/>
    <x v="0"/>
    <m/>
  </r>
  <r>
    <x v="0"/>
    <s v="2017-52"/>
    <x v="115"/>
    <x v="3"/>
    <d v="1899-12-30T08:15:00"/>
    <d v="1899-12-30T12:15:00"/>
    <s v="AM"/>
    <d v="1899-12-30T04:00:00"/>
    <m/>
    <m/>
    <x v="67"/>
    <x v="0"/>
    <m/>
    <x v="0"/>
    <m/>
  </r>
  <r>
    <x v="1"/>
    <s v="2017-52"/>
    <x v="115"/>
    <x v="3"/>
    <d v="1899-12-30T13:45:00"/>
    <d v="1899-12-30T17:45:00"/>
    <s v="PM"/>
    <d v="1899-12-30T04:00:00"/>
    <m/>
    <m/>
    <x v="67"/>
    <x v="0"/>
    <m/>
    <x v="0"/>
    <m/>
  </r>
  <r>
    <x v="2"/>
    <s v="2017-52"/>
    <x v="115"/>
    <x v="3"/>
    <d v="1899-12-30T13:45:00"/>
    <d v="1899-12-30T17:45:00"/>
    <s v="PM"/>
    <d v="1899-12-30T04:00:00"/>
    <m/>
    <m/>
    <x v="67"/>
    <x v="0"/>
    <m/>
    <x v="0"/>
    <m/>
  </r>
  <r>
    <x v="3"/>
    <s v="2017-52"/>
    <x v="115"/>
    <x v="3"/>
    <d v="1899-12-30T13:45:00"/>
    <d v="1899-12-30T17:45:00"/>
    <s v="PM"/>
    <d v="1899-12-30T04:00:00"/>
    <m/>
    <m/>
    <x v="67"/>
    <x v="0"/>
    <m/>
    <x v="0"/>
    <m/>
  </r>
  <r>
    <x v="4"/>
    <s v="2017-52"/>
    <x v="115"/>
    <x v="3"/>
    <d v="1899-12-30T13:45:00"/>
    <d v="1899-12-30T17:45:00"/>
    <s v="PM"/>
    <d v="1899-12-30T04:00:00"/>
    <m/>
    <m/>
    <x v="67"/>
    <x v="0"/>
    <m/>
    <x v="0"/>
    <m/>
  </r>
  <r>
    <x v="5"/>
    <s v="2017-52"/>
    <x v="115"/>
    <x v="3"/>
    <d v="1899-12-30T13:45:00"/>
    <d v="1899-12-30T16:45:00"/>
    <s v="PM"/>
    <d v="1899-12-30T03:00:00"/>
    <m/>
    <m/>
    <x v="67"/>
    <x v="0"/>
    <m/>
    <x v="0"/>
    <m/>
  </r>
  <r>
    <x v="6"/>
    <s v="2017-52"/>
    <x v="115"/>
    <x v="3"/>
    <d v="1899-12-30T13:45:00"/>
    <d v="1899-12-30T16:45:00"/>
    <s v="PM"/>
    <d v="1899-12-30T03:00:00"/>
    <m/>
    <m/>
    <x v="67"/>
    <x v="0"/>
    <m/>
    <x v="0"/>
    <m/>
  </r>
  <r>
    <x v="0"/>
    <s v="2017-52"/>
    <x v="115"/>
    <x v="3"/>
    <d v="1899-12-30T13:45:00"/>
    <d v="1899-12-30T17:45:00"/>
    <s v="PM"/>
    <d v="1899-12-30T04:00:00"/>
    <m/>
    <m/>
    <x v="67"/>
    <x v="0"/>
    <m/>
    <x v="0"/>
    <m/>
  </r>
  <r>
    <x v="1"/>
    <s v="2017-52"/>
    <x v="116"/>
    <x v="4"/>
    <d v="1899-12-30T08:15:00"/>
    <d v="1899-12-30T12:15:00"/>
    <s v="AM"/>
    <d v="1899-12-30T04:00:00"/>
    <m/>
    <m/>
    <x v="51"/>
    <x v="0"/>
    <m/>
    <x v="0"/>
    <m/>
  </r>
  <r>
    <x v="4"/>
    <s v="2017-52"/>
    <x v="116"/>
    <x v="4"/>
    <d v="1899-12-30T08:15:00"/>
    <d v="1899-12-30T12:15:00"/>
    <s v="AM"/>
    <d v="1899-12-30T04:00:00"/>
    <m/>
    <m/>
    <x v="51"/>
    <x v="0"/>
    <m/>
    <x v="0"/>
    <m/>
  </r>
  <r>
    <x v="4"/>
    <s v="2017-52"/>
    <x v="116"/>
    <x v="4"/>
    <d v="1899-12-30T08:15:00"/>
    <d v="1899-12-30T12:15:00"/>
    <s v="AM"/>
    <d v="1899-12-30T04:00:00"/>
    <m/>
    <s v="ALT"/>
    <x v="8"/>
    <x v="0"/>
    <m/>
    <x v="0"/>
    <m/>
  </r>
  <r>
    <x v="0"/>
    <s v="2017-52"/>
    <x v="116"/>
    <x v="4"/>
    <d v="1899-12-30T08:15:00"/>
    <d v="1899-12-30T12:15:00"/>
    <s v="AM"/>
    <d v="1899-12-30T04:00:00"/>
    <m/>
    <m/>
    <x v="51"/>
    <x v="0"/>
    <m/>
    <x v="0"/>
    <m/>
  </r>
  <r>
    <x v="2"/>
    <s v="2017-52"/>
    <x v="116"/>
    <x v="4"/>
    <d v="1899-12-30T08:15:00"/>
    <d v="1899-12-30T10:15:00"/>
    <s v="AM"/>
    <d v="1899-12-30T02:00:00"/>
    <m/>
    <m/>
    <x v="1"/>
    <x v="1"/>
    <m/>
    <x v="0"/>
    <m/>
  </r>
  <r>
    <x v="5"/>
    <s v="2017-52"/>
    <x v="116"/>
    <x v="4"/>
    <d v="1899-12-30T08:15:00"/>
    <d v="1899-12-30T12:15:00"/>
    <s v="AM"/>
    <d v="1899-12-30T04:00:00"/>
    <m/>
    <m/>
    <x v="0"/>
    <x v="0"/>
    <m/>
    <x v="0"/>
    <m/>
  </r>
  <r>
    <x v="6"/>
    <s v="2017-52"/>
    <x v="116"/>
    <x v="4"/>
    <d v="1899-12-30T08:15:00"/>
    <d v="1899-12-30T12:15:00"/>
    <s v="AM"/>
    <d v="1899-12-30T04:00:00"/>
    <m/>
    <m/>
    <x v="135"/>
    <x v="0"/>
    <m/>
    <x v="0"/>
    <m/>
  </r>
  <r>
    <x v="3"/>
    <s v="2017-52"/>
    <x v="116"/>
    <x v="4"/>
    <d v="1899-12-30T08:15:00"/>
    <d v="1899-12-30T12:15:00"/>
    <s v="AM"/>
    <d v="1899-12-30T04:00:00"/>
    <m/>
    <m/>
    <x v="0"/>
    <x v="0"/>
    <m/>
    <x v="0"/>
    <m/>
  </r>
  <r>
    <x v="2"/>
    <s v="2017-52"/>
    <x v="116"/>
    <x v="4"/>
    <d v="1899-12-30T10:15:00"/>
    <d v="1899-12-30T12:15:00"/>
    <s v="AM"/>
    <d v="1899-12-30T02:00:00"/>
    <m/>
    <m/>
    <x v="1"/>
    <x v="1"/>
    <m/>
    <x v="0"/>
    <m/>
  </r>
  <r>
    <x v="1"/>
    <s v="2017-52"/>
    <x v="116"/>
    <x v="4"/>
    <d v="1899-12-30T13:45:00"/>
    <d v="1899-12-30T17:45:00"/>
    <s v="PM"/>
    <d v="1899-12-30T04:00:00"/>
    <m/>
    <m/>
    <x v="51"/>
    <x v="0"/>
    <m/>
    <x v="0"/>
    <m/>
  </r>
  <r>
    <x v="4"/>
    <s v="2017-52"/>
    <x v="116"/>
    <x v="4"/>
    <d v="1899-12-30T13:45:00"/>
    <d v="1899-12-30T17:45:00"/>
    <s v="PM"/>
    <d v="1899-12-30T04:00:00"/>
    <m/>
    <m/>
    <x v="51"/>
    <x v="0"/>
    <m/>
    <x v="0"/>
    <m/>
  </r>
  <r>
    <x v="4"/>
    <s v="2017-52"/>
    <x v="116"/>
    <x v="4"/>
    <d v="1899-12-30T13:45:00"/>
    <d v="1899-12-30T17:45:00"/>
    <s v="PM"/>
    <d v="1899-12-30T04:00:00"/>
    <m/>
    <s v="ALT"/>
    <x v="8"/>
    <x v="0"/>
    <m/>
    <x v="0"/>
    <m/>
  </r>
  <r>
    <x v="0"/>
    <s v="2017-52"/>
    <x v="116"/>
    <x v="4"/>
    <d v="1899-12-30T13:45:00"/>
    <d v="1899-12-30T17:45:00"/>
    <s v="PM"/>
    <d v="1899-12-30T04:00:00"/>
    <m/>
    <m/>
    <x v="51"/>
    <x v="0"/>
    <m/>
    <x v="0"/>
    <m/>
  </r>
  <r>
    <x v="2"/>
    <s v="2017-52"/>
    <x v="116"/>
    <x v="4"/>
    <d v="1899-12-30T13:45:00"/>
    <d v="1899-12-30T15:45:00"/>
    <s v="PM"/>
    <d v="1899-12-30T02:00:00"/>
    <m/>
    <m/>
    <x v="1"/>
    <x v="1"/>
    <m/>
    <x v="0"/>
    <m/>
  </r>
  <r>
    <x v="5"/>
    <s v="2017-52"/>
    <x v="116"/>
    <x v="4"/>
    <d v="1899-12-30T13:45:00"/>
    <d v="1899-12-30T16:45:00"/>
    <s v="PM"/>
    <d v="1899-12-30T03:00:00"/>
    <m/>
    <m/>
    <x v="0"/>
    <x v="0"/>
    <m/>
    <x v="0"/>
    <m/>
  </r>
  <r>
    <x v="6"/>
    <s v="2017-52"/>
    <x v="116"/>
    <x v="4"/>
    <d v="1899-12-30T13:45:00"/>
    <d v="1899-12-30T16:45:00"/>
    <s v="PM"/>
    <d v="1899-12-30T03:00:00"/>
    <m/>
    <m/>
    <x v="135"/>
    <x v="0"/>
    <m/>
    <x v="0"/>
    <m/>
  </r>
  <r>
    <x v="3"/>
    <s v="2017-52"/>
    <x v="116"/>
    <x v="4"/>
    <d v="1899-12-30T13:45:00"/>
    <d v="1899-12-30T17:45:00"/>
    <s v="PM"/>
    <d v="1899-12-30T04:00:00"/>
    <m/>
    <m/>
    <x v="0"/>
    <x v="0"/>
    <m/>
    <x v="0"/>
    <m/>
  </r>
  <r>
    <x v="2"/>
    <s v="2017-52"/>
    <x v="116"/>
    <x v="4"/>
    <d v="1899-12-30T15:45:00"/>
    <d v="1899-12-30T17:45:00"/>
    <s v="PM"/>
    <d v="1899-12-30T02:00:00"/>
    <m/>
    <m/>
    <x v="1"/>
    <x v="1"/>
    <m/>
    <x v="0"/>
    <m/>
  </r>
  <r>
    <x v="1"/>
    <s v="2017-52"/>
    <x v="117"/>
    <x v="5"/>
    <d v="1899-12-30T08:15:00"/>
    <d v="1899-12-30T12:15:00"/>
    <s v="AM"/>
    <d v="1899-12-30T04:00:00"/>
    <m/>
    <m/>
    <x v="51"/>
    <x v="0"/>
    <m/>
    <x v="0"/>
    <m/>
  </r>
  <r>
    <x v="4"/>
    <s v="2017-52"/>
    <x v="117"/>
    <x v="5"/>
    <d v="1899-12-30T08:15:00"/>
    <d v="1899-12-30T12:15:00"/>
    <s v="AM"/>
    <d v="1899-12-30T04:00:00"/>
    <m/>
    <m/>
    <x v="51"/>
    <x v="0"/>
    <m/>
    <x v="0"/>
    <m/>
  </r>
  <r>
    <x v="4"/>
    <s v="2017-52"/>
    <x v="117"/>
    <x v="5"/>
    <d v="1899-12-30T08:15:00"/>
    <d v="1899-12-30T12:15:00"/>
    <s v="AM"/>
    <d v="1899-12-30T04:00:00"/>
    <m/>
    <s v="ALT"/>
    <x v="8"/>
    <x v="0"/>
    <m/>
    <x v="0"/>
    <m/>
  </r>
  <r>
    <x v="0"/>
    <s v="2017-52"/>
    <x v="117"/>
    <x v="5"/>
    <d v="1899-12-30T08:15:00"/>
    <d v="1899-12-30T12:15:00"/>
    <s v="AM"/>
    <d v="1899-12-30T04:00:00"/>
    <m/>
    <m/>
    <x v="51"/>
    <x v="0"/>
    <m/>
    <x v="0"/>
    <m/>
  </r>
  <r>
    <x v="2"/>
    <s v="2017-52"/>
    <x v="117"/>
    <x v="5"/>
    <d v="1899-12-30T08:15:00"/>
    <d v="1899-12-30T12:15:00"/>
    <s v="AM"/>
    <d v="1899-12-30T04:00:00"/>
    <m/>
    <m/>
    <x v="1"/>
    <x v="1"/>
    <m/>
    <x v="0"/>
    <m/>
  </r>
  <r>
    <x v="5"/>
    <s v="2017-52"/>
    <x v="117"/>
    <x v="5"/>
    <d v="1899-12-30T08:15:00"/>
    <d v="1899-12-30T12:15:00"/>
    <s v="AM"/>
    <d v="1899-12-30T04:00:00"/>
    <m/>
    <m/>
    <x v="0"/>
    <x v="0"/>
    <m/>
    <x v="0"/>
    <m/>
  </r>
  <r>
    <x v="6"/>
    <s v="2017-52"/>
    <x v="117"/>
    <x v="5"/>
    <d v="1899-12-30T08:15:00"/>
    <d v="1899-12-30T12:15:00"/>
    <s v="AM"/>
    <d v="1899-12-30T04:00:00"/>
    <m/>
    <m/>
    <x v="135"/>
    <x v="0"/>
    <m/>
    <x v="0"/>
    <m/>
  </r>
  <r>
    <x v="3"/>
    <s v="2017-52"/>
    <x v="117"/>
    <x v="5"/>
    <d v="1899-12-30T08:15:00"/>
    <d v="1899-12-30T12:15:00"/>
    <s v="AM"/>
    <d v="1899-12-30T04:00:00"/>
    <m/>
    <m/>
    <x v="0"/>
    <x v="0"/>
    <m/>
    <x v="0"/>
    <m/>
  </r>
  <r>
    <x v="1"/>
    <s v="2017-52"/>
    <x v="117"/>
    <x v="5"/>
    <d v="1899-12-30T13:45:00"/>
    <d v="1899-12-30T17:45:00"/>
    <s v="PM"/>
    <d v="1899-12-30T04:00:00"/>
    <m/>
    <m/>
    <x v="51"/>
    <x v="0"/>
    <m/>
    <x v="0"/>
    <m/>
  </r>
  <r>
    <x v="4"/>
    <s v="2017-52"/>
    <x v="117"/>
    <x v="5"/>
    <d v="1899-12-30T13:45:00"/>
    <d v="1899-12-30T17:45:00"/>
    <s v="PM"/>
    <d v="1899-12-30T04:00:00"/>
    <m/>
    <m/>
    <x v="51"/>
    <x v="0"/>
    <m/>
    <x v="0"/>
    <m/>
  </r>
  <r>
    <x v="4"/>
    <s v="2017-52"/>
    <x v="117"/>
    <x v="5"/>
    <d v="1899-12-30T13:45:00"/>
    <d v="1899-12-30T17:45:00"/>
    <s v="PM"/>
    <d v="1899-12-30T04:00:00"/>
    <m/>
    <s v="ALT"/>
    <x v="8"/>
    <x v="0"/>
    <m/>
    <x v="0"/>
    <m/>
  </r>
  <r>
    <x v="0"/>
    <s v="2017-52"/>
    <x v="117"/>
    <x v="5"/>
    <d v="1899-12-30T13:45:00"/>
    <d v="1899-12-30T17:45:00"/>
    <s v="PM"/>
    <d v="1899-12-30T04:00:00"/>
    <m/>
    <m/>
    <x v="51"/>
    <x v="0"/>
    <m/>
    <x v="0"/>
    <m/>
  </r>
  <r>
    <x v="2"/>
    <s v="2017-52"/>
    <x v="117"/>
    <x v="5"/>
    <d v="1899-12-30T13:45:00"/>
    <d v="1899-12-30T15:45:00"/>
    <s v="PM"/>
    <d v="1899-12-30T02:00:00"/>
    <m/>
    <m/>
    <x v="1"/>
    <x v="1"/>
    <m/>
    <x v="0"/>
    <m/>
  </r>
  <r>
    <x v="3"/>
    <s v="2017-52"/>
    <x v="117"/>
    <x v="5"/>
    <d v="1899-12-30T13:45:00"/>
    <d v="1899-12-30T15:45:00"/>
    <s v="PM"/>
    <d v="1899-12-30T02:00:00"/>
    <m/>
    <m/>
    <x v="0"/>
    <x v="0"/>
    <m/>
    <x v="0"/>
    <m/>
  </r>
  <r>
    <x v="5"/>
    <s v="2017-52"/>
    <x v="117"/>
    <x v="5"/>
    <d v="1899-12-30T13:45:00"/>
    <d v="1899-12-30T16:45:00"/>
    <s v="PM"/>
    <d v="1899-12-30T03:00:00"/>
    <m/>
    <m/>
    <x v="0"/>
    <x v="0"/>
    <m/>
    <x v="0"/>
    <m/>
  </r>
  <r>
    <x v="6"/>
    <s v="2017-52"/>
    <x v="117"/>
    <x v="5"/>
    <d v="1899-12-30T13:45:00"/>
    <d v="1899-12-30T16:45:00"/>
    <s v="PM"/>
    <d v="1899-12-30T03:00:00"/>
    <m/>
    <m/>
    <x v="135"/>
    <x v="0"/>
    <m/>
    <x v="0"/>
    <m/>
  </r>
  <r>
    <x v="2"/>
    <s v="2017-52"/>
    <x v="117"/>
    <x v="5"/>
    <d v="1899-12-30T15:45:00"/>
    <d v="1899-12-30T17:45:00"/>
    <s v="PM"/>
    <d v="1899-12-30T02:00:00"/>
    <m/>
    <m/>
    <x v="1"/>
    <x v="1"/>
    <m/>
    <x v="0"/>
    <m/>
  </r>
  <r>
    <x v="3"/>
    <s v="2017-52"/>
    <x v="117"/>
    <x v="5"/>
    <d v="1899-12-30T15:45:00"/>
    <d v="1899-12-30T17:45:00"/>
    <s v="PM"/>
    <d v="1899-12-30T02:00:00"/>
    <m/>
    <m/>
    <x v="0"/>
    <x v="0"/>
    <m/>
    <x v="0"/>
    <m/>
  </r>
  <r>
    <x v="1"/>
    <s v="2017-52"/>
    <x v="118"/>
    <x v="6"/>
    <d v="1899-12-30T08:15:00"/>
    <d v="1899-12-30T12:15:00"/>
    <s v="AM"/>
    <d v="1899-12-30T04:00:00"/>
    <m/>
    <m/>
    <x v="51"/>
    <x v="0"/>
    <m/>
    <x v="0"/>
    <m/>
  </r>
  <r>
    <x v="4"/>
    <s v="2017-52"/>
    <x v="118"/>
    <x v="6"/>
    <d v="1899-12-30T08:15:00"/>
    <d v="1899-12-30T12:15:00"/>
    <s v="AM"/>
    <d v="1899-12-30T04:00:00"/>
    <m/>
    <m/>
    <x v="51"/>
    <x v="0"/>
    <m/>
    <x v="0"/>
    <m/>
  </r>
  <r>
    <x v="4"/>
    <s v="2017-52"/>
    <x v="118"/>
    <x v="6"/>
    <d v="1899-12-30T08:15:00"/>
    <d v="1899-12-30T12:15:00"/>
    <s v="AM"/>
    <d v="1899-12-30T04:00:00"/>
    <m/>
    <s v="ALT"/>
    <x v="8"/>
    <x v="0"/>
    <m/>
    <x v="0"/>
    <m/>
  </r>
  <r>
    <x v="0"/>
    <s v="2017-52"/>
    <x v="118"/>
    <x v="6"/>
    <d v="1899-12-30T08:15:00"/>
    <d v="1899-12-30T12:15:00"/>
    <s v="AM"/>
    <d v="1899-12-30T04:00:00"/>
    <m/>
    <m/>
    <x v="51"/>
    <x v="0"/>
    <m/>
    <x v="0"/>
    <m/>
  </r>
  <r>
    <x v="3"/>
    <s v="2017-52"/>
    <x v="118"/>
    <x v="6"/>
    <d v="1899-12-30T08:15:00"/>
    <d v="1899-12-30T12:15:00"/>
    <s v="AM"/>
    <d v="1899-12-30T04:00:00"/>
    <m/>
    <m/>
    <x v="0"/>
    <x v="0"/>
    <m/>
    <x v="0"/>
    <m/>
  </r>
  <r>
    <x v="5"/>
    <s v="2017-52"/>
    <x v="118"/>
    <x v="6"/>
    <d v="1899-12-30T08:15:00"/>
    <d v="1899-12-30T12:15:00"/>
    <s v="AM"/>
    <d v="1899-12-30T04:00:00"/>
    <m/>
    <m/>
    <x v="0"/>
    <x v="0"/>
    <m/>
    <x v="0"/>
    <m/>
  </r>
  <r>
    <x v="6"/>
    <s v="2017-52"/>
    <x v="118"/>
    <x v="6"/>
    <d v="1899-12-30T08:15:00"/>
    <d v="1899-12-30T12:15:00"/>
    <s v="AM"/>
    <d v="1899-12-30T04:00:00"/>
    <m/>
    <m/>
    <x v="135"/>
    <x v="0"/>
    <m/>
    <x v="0"/>
    <m/>
  </r>
  <r>
    <x v="2"/>
    <s v="2017-52"/>
    <x v="118"/>
    <x v="6"/>
    <d v="1899-12-30T08:15:00"/>
    <d v="1899-12-30T12:15:00"/>
    <s v="AM"/>
    <d v="1899-12-30T04:00:00"/>
    <m/>
    <m/>
    <x v="1"/>
    <x v="1"/>
    <m/>
    <x v="0"/>
    <m/>
  </r>
  <r>
    <x v="1"/>
    <s v="2017-52"/>
    <x v="118"/>
    <x v="6"/>
    <d v="1899-12-30T13:45:00"/>
    <d v="1899-12-30T17:45:00"/>
    <s v="PM"/>
    <d v="1899-12-30T04:00:00"/>
    <m/>
    <m/>
    <x v="51"/>
    <x v="0"/>
    <m/>
    <x v="0"/>
    <m/>
  </r>
  <r>
    <x v="4"/>
    <s v="2017-52"/>
    <x v="118"/>
    <x v="6"/>
    <d v="1899-12-30T13:45:00"/>
    <d v="1899-12-30T17:45:00"/>
    <s v="PM"/>
    <d v="1899-12-30T04:00:00"/>
    <m/>
    <m/>
    <x v="51"/>
    <x v="0"/>
    <m/>
    <x v="0"/>
    <m/>
  </r>
  <r>
    <x v="4"/>
    <s v="2017-52"/>
    <x v="118"/>
    <x v="6"/>
    <d v="1899-12-30T13:45:00"/>
    <d v="1899-12-30T17:45:00"/>
    <s v="PM"/>
    <d v="1899-12-30T04:00:00"/>
    <m/>
    <s v="ALT"/>
    <x v="8"/>
    <x v="0"/>
    <m/>
    <x v="0"/>
    <m/>
  </r>
  <r>
    <x v="0"/>
    <s v="2017-52"/>
    <x v="118"/>
    <x v="6"/>
    <d v="1899-12-30T13:45:00"/>
    <d v="1899-12-30T17:45:00"/>
    <s v="PM"/>
    <d v="1899-12-30T04:00:00"/>
    <m/>
    <m/>
    <x v="51"/>
    <x v="0"/>
    <m/>
    <x v="0"/>
    <m/>
  </r>
  <r>
    <x v="3"/>
    <s v="2017-52"/>
    <x v="118"/>
    <x v="6"/>
    <d v="1899-12-30T13:45:00"/>
    <d v="1899-12-30T17:45:00"/>
    <s v="PM"/>
    <d v="1899-12-30T04:00:00"/>
    <m/>
    <m/>
    <x v="0"/>
    <x v="0"/>
    <m/>
    <x v="0"/>
    <m/>
  </r>
  <r>
    <x v="5"/>
    <s v="2017-52"/>
    <x v="118"/>
    <x v="6"/>
    <d v="1899-12-30T13:45:00"/>
    <d v="1899-12-30T16:45:00"/>
    <s v="PM"/>
    <d v="1899-12-30T03:00:00"/>
    <m/>
    <m/>
    <x v="0"/>
    <x v="0"/>
    <m/>
    <x v="0"/>
    <m/>
  </r>
  <r>
    <x v="6"/>
    <s v="2017-52"/>
    <x v="118"/>
    <x v="6"/>
    <d v="1899-12-30T13:45:00"/>
    <d v="1899-12-30T16:45:00"/>
    <s v="PM"/>
    <d v="1899-12-30T03:00:00"/>
    <m/>
    <m/>
    <x v="135"/>
    <x v="0"/>
    <m/>
    <x v="0"/>
    <m/>
  </r>
  <r>
    <x v="2"/>
    <s v="2017-52"/>
    <x v="118"/>
    <x v="6"/>
    <d v="1899-12-30T13:45:00"/>
    <d v="1899-12-30T17:45:00"/>
    <s v="PM"/>
    <d v="1899-12-30T04:00:00"/>
    <m/>
    <m/>
    <x v="1"/>
    <x v="1"/>
    <m/>
    <x v="0"/>
    <m/>
  </r>
  <r>
    <x v="1"/>
    <s v="2017-52"/>
    <x v="119"/>
    <x v="0"/>
    <d v="1899-12-30T08:15:00"/>
    <d v="1899-12-30T12:15:00"/>
    <s v="AM"/>
    <d v="1899-12-30T04:00:00"/>
    <m/>
    <m/>
    <x v="51"/>
    <x v="0"/>
    <m/>
    <x v="0"/>
    <m/>
  </r>
  <r>
    <x v="4"/>
    <s v="2017-52"/>
    <x v="119"/>
    <x v="0"/>
    <d v="1899-12-30T08:15:00"/>
    <d v="1899-12-30T12:15:00"/>
    <s v="AM"/>
    <d v="1899-12-30T04:00:00"/>
    <m/>
    <m/>
    <x v="51"/>
    <x v="0"/>
    <m/>
    <x v="0"/>
    <m/>
  </r>
  <r>
    <x v="4"/>
    <s v="2017-52"/>
    <x v="119"/>
    <x v="0"/>
    <d v="1899-12-30T08:15:00"/>
    <d v="1899-12-30T12:15:00"/>
    <s v="AM"/>
    <d v="1899-12-30T04:00:00"/>
    <m/>
    <s v="ALT"/>
    <x v="8"/>
    <x v="0"/>
    <m/>
    <x v="0"/>
    <m/>
  </r>
  <r>
    <x v="0"/>
    <s v="2017-52"/>
    <x v="119"/>
    <x v="0"/>
    <d v="1899-12-30T08:15:00"/>
    <d v="1899-12-30T12:15:00"/>
    <s v="AM"/>
    <d v="1899-12-30T04:00:00"/>
    <m/>
    <m/>
    <x v="51"/>
    <x v="0"/>
    <m/>
    <x v="0"/>
    <m/>
  </r>
  <r>
    <x v="3"/>
    <s v="2017-52"/>
    <x v="119"/>
    <x v="0"/>
    <d v="1899-12-30T08:15:00"/>
    <d v="1899-12-30T12:15:00"/>
    <s v="AM"/>
    <d v="1899-12-30T04:00:00"/>
    <m/>
    <m/>
    <x v="0"/>
    <x v="0"/>
    <m/>
    <x v="0"/>
    <m/>
  </r>
  <r>
    <x v="5"/>
    <s v="2017-52"/>
    <x v="119"/>
    <x v="0"/>
    <d v="1899-12-30T08:15:00"/>
    <d v="1899-12-30T12:15:00"/>
    <s v="AM"/>
    <d v="1899-12-30T04:00:00"/>
    <m/>
    <m/>
    <x v="0"/>
    <x v="0"/>
    <m/>
    <x v="0"/>
    <m/>
  </r>
  <r>
    <x v="6"/>
    <s v="2017-52"/>
    <x v="119"/>
    <x v="0"/>
    <d v="1899-12-30T08:15:00"/>
    <d v="1899-12-30T12:15:00"/>
    <s v="AM"/>
    <d v="1899-12-30T04:00:00"/>
    <m/>
    <m/>
    <x v="135"/>
    <x v="0"/>
    <m/>
    <x v="0"/>
    <m/>
  </r>
  <r>
    <x v="2"/>
    <s v="2017-52"/>
    <x v="119"/>
    <x v="0"/>
    <d v="1899-12-30T08:15:00"/>
    <d v="1899-12-30T12:15:00"/>
    <s v="AM"/>
    <d v="1899-12-30T04:00:00"/>
    <m/>
    <m/>
    <x v="1"/>
    <x v="1"/>
    <m/>
    <x v="0"/>
    <m/>
  </r>
  <r>
    <x v="1"/>
    <s v="2017-52"/>
    <x v="119"/>
    <x v="0"/>
    <d v="1899-12-30T13:45:00"/>
    <d v="1899-12-30T17:45:00"/>
    <s v="PM"/>
    <d v="1899-12-30T04:00:00"/>
    <m/>
    <m/>
    <x v="51"/>
    <x v="0"/>
    <m/>
    <x v="0"/>
    <m/>
  </r>
  <r>
    <x v="4"/>
    <s v="2017-52"/>
    <x v="119"/>
    <x v="0"/>
    <d v="1899-12-30T13:45:00"/>
    <d v="1899-12-30T17:45:00"/>
    <s v="PM"/>
    <d v="1899-12-30T04:00:00"/>
    <m/>
    <m/>
    <x v="51"/>
    <x v="0"/>
    <m/>
    <x v="0"/>
    <m/>
  </r>
  <r>
    <x v="4"/>
    <s v="2017-52"/>
    <x v="119"/>
    <x v="0"/>
    <d v="1899-12-30T13:45:00"/>
    <d v="1899-12-30T17:45:00"/>
    <s v="PM"/>
    <d v="1899-12-30T04:00:00"/>
    <m/>
    <s v="ALT"/>
    <x v="8"/>
    <x v="0"/>
    <m/>
    <x v="0"/>
    <m/>
  </r>
  <r>
    <x v="0"/>
    <s v="2017-52"/>
    <x v="119"/>
    <x v="0"/>
    <d v="1899-12-30T13:45:00"/>
    <d v="1899-12-30T17:45:00"/>
    <s v="PM"/>
    <d v="1899-12-30T04:00:00"/>
    <m/>
    <m/>
    <x v="51"/>
    <x v="0"/>
    <m/>
    <x v="0"/>
    <m/>
  </r>
  <r>
    <x v="3"/>
    <s v="2017-52"/>
    <x v="119"/>
    <x v="0"/>
    <d v="1899-12-30T13:45:00"/>
    <d v="1899-12-30T17:45:00"/>
    <s v="PM"/>
    <d v="1899-12-30T04:00:00"/>
    <m/>
    <m/>
    <x v="0"/>
    <x v="0"/>
    <m/>
    <x v="0"/>
    <m/>
  </r>
  <r>
    <x v="5"/>
    <s v="2017-52"/>
    <x v="119"/>
    <x v="0"/>
    <d v="1899-12-30T13:45:00"/>
    <d v="1899-12-30T16:45:00"/>
    <s v="PM"/>
    <d v="1899-12-30T03:00:00"/>
    <m/>
    <m/>
    <x v="0"/>
    <x v="0"/>
    <m/>
    <x v="0"/>
    <m/>
  </r>
  <r>
    <x v="6"/>
    <s v="2017-52"/>
    <x v="119"/>
    <x v="0"/>
    <d v="1899-12-30T13:45:00"/>
    <d v="1899-12-30T16:45:00"/>
    <s v="PM"/>
    <d v="1899-12-30T03:00:00"/>
    <m/>
    <m/>
    <x v="135"/>
    <x v="0"/>
    <m/>
    <x v="0"/>
    <m/>
  </r>
  <r>
    <x v="2"/>
    <s v="2017-52"/>
    <x v="119"/>
    <x v="0"/>
    <d v="1899-12-30T13:45:00"/>
    <d v="1899-12-30T17:45:00"/>
    <s v="PM"/>
    <d v="1899-12-30T04:00:00"/>
    <m/>
    <m/>
    <x v="1"/>
    <x v="1"/>
    <m/>
    <x v="0"/>
    <m/>
  </r>
  <r>
    <x v="0"/>
    <s v="2017-52"/>
    <x v="120"/>
    <x v="1"/>
    <d v="1899-12-30T08:15:00"/>
    <d v="1899-12-30T12:15:00"/>
    <s v="AM"/>
    <d v="1899-12-30T04:00:00"/>
    <m/>
    <m/>
    <x v="1"/>
    <x v="1"/>
    <m/>
    <x v="0"/>
    <m/>
  </r>
  <r>
    <x v="1"/>
    <s v="2017-52"/>
    <x v="120"/>
    <x v="1"/>
    <d v="1899-12-30T08:15:00"/>
    <d v="1899-12-30T12:15:00"/>
    <s v="AM"/>
    <d v="1899-12-30T04:00:00"/>
    <m/>
    <m/>
    <x v="1"/>
    <x v="1"/>
    <m/>
    <x v="0"/>
    <m/>
  </r>
  <r>
    <x v="3"/>
    <s v="2017-52"/>
    <x v="120"/>
    <x v="1"/>
    <d v="1899-12-30T08:15:00"/>
    <d v="1899-12-30T12:15:00"/>
    <s v="AM"/>
    <d v="1899-12-30T04:00:00"/>
    <m/>
    <m/>
    <x v="1"/>
    <x v="1"/>
    <m/>
    <x v="0"/>
    <m/>
  </r>
  <r>
    <x v="4"/>
    <s v="2017-52"/>
    <x v="120"/>
    <x v="1"/>
    <d v="1899-12-30T08:15:00"/>
    <d v="1899-12-30T12:15:00"/>
    <s v="AM"/>
    <d v="1899-12-30T04:00:00"/>
    <m/>
    <m/>
    <x v="1"/>
    <x v="1"/>
    <m/>
    <x v="0"/>
    <m/>
  </r>
  <r>
    <x v="5"/>
    <s v="2017-52"/>
    <x v="120"/>
    <x v="1"/>
    <d v="1899-12-30T08:15:00"/>
    <d v="1899-12-30T12:15:00"/>
    <s v="AM"/>
    <d v="1899-12-30T04:00:00"/>
    <m/>
    <m/>
    <x v="1"/>
    <x v="1"/>
    <m/>
    <x v="0"/>
    <m/>
  </r>
  <r>
    <x v="6"/>
    <s v="2017-52"/>
    <x v="120"/>
    <x v="1"/>
    <d v="1899-12-30T08:15:00"/>
    <d v="1899-12-30T12:15:00"/>
    <s v="AM"/>
    <d v="1899-12-30T04:00:00"/>
    <m/>
    <m/>
    <x v="1"/>
    <x v="1"/>
    <m/>
    <x v="0"/>
    <m/>
  </r>
  <r>
    <x v="2"/>
    <s v="2017-52"/>
    <x v="120"/>
    <x v="1"/>
    <d v="1899-12-30T08:15:00"/>
    <d v="1899-12-30T12:15:00"/>
    <s v="AM"/>
    <d v="1899-12-30T04:00:00"/>
    <m/>
    <m/>
    <x v="1"/>
    <x v="1"/>
    <m/>
    <x v="0"/>
    <m/>
  </r>
  <r>
    <x v="0"/>
    <s v="2017-52"/>
    <x v="120"/>
    <x v="1"/>
    <d v="1899-12-30T13:45:00"/>
    <d v="1899-12-30T17:45:00"/>
    <s v="PM"/>
    <d v="1899-12-30T04:00:00"/>
    <m/>
    <m/>
    <x v="1"/>
    <x v="1"/>
    <m/>
    <x v="0"/>
    <m/>
  </r>
  <r>
    <x v="1"/>
    <s v="2017-52"/>
    <x v="120"/>
    <x v="1"/>
    <d v="1899-12-30T13:45:00"/>
    <d v="1899-12-30T17:45:00"/>
    <s v="PM"/>
    <d v="1899-12-30T04:00:00"/>
    <m/>
    <m/>
    <x v="1"/>
    <x v="1"/>
    <m/>
    <x v="0"/>
    <m/>
  </r>
  <r>
    <x v="3"/>
    <s v="2017-52"/>
    <x v="120"/>
    <x v="1"/>
    <d v="1899-12-30T13:45:00"/>
    <d v="1899-12-30T17:45:00"/>
    <s v="PM"/>
    <d v="1899-12-30T04:00:00"/>
    <m/>
    <m/>
    <x v="1"/>
    <x v="1"/>
    <m/>
    <x v="0"/>
    <m/>
  </r>
  <r>
    <x v="4"/>
    <s v="2017-52"/>
    <x v="120"/>
    <x v="1"/>
    <d v="1899-12-30T13:45:00"/>
    <d v="1899-12-30T17:45:00"/>
    <s v="PM"/>
    <d v="1899-12-30T04:00:00"/>
    <m/>
    <m/>
    <x v="1"/>
    <x v="1"/>
    <m/>
    <x v="0"/>
    <m/>
  </r>
  <r>
    <x v="5"/>
    <s v="2017-52"/>
    <x v="120"/>
    <x v="1"/>
    <d v="1899-12-30T13:45:00"/>
    <d v="1899-12-30T16:45:00"/>
    <s v="PM"/>
    <d v="1899-12-30T03:00:00"/>
    <m/>
    <m/>
    <x v="1"/>
    <x v="1"/>
    <m/>
    <x v="0"/>
    <m/>
  </r>
  <r>
    <x v="6"/>
    <s v="2017-52"/>
    <x v="120"/>
    <x v="1"/>
    <d v="1899-12-30T13:45:00"/>
    <d v="1899-12-30T16:45:00"/>
    <s v="PM"/>
    <d v="1899-12-30T03:00:00"/>
    <m/>
    <m/>
    <x v="1"/>
    <x v="1"/>
    <m/>
    <x v="0"/>
    <m/>
  </r>
  <r>
    <x v="2"/>
    <s v="2017-52"/>
    <x v="120"/>
    <x v="1"/>
    <d v="1899-12-30T13:45:00"/>
    <d v="1899-12-30T17:45:00"/>
    <s v="PM"/>
    <d v="1899-12-30T04:00:00"/>
    <m/>
    <m/>
    <x v="1"/>
    <x v="1"/>
    <m/>
    <x v="0"/>
    <m/>
  </r>
  <r>
    <x v="0"/>
    <s v="2017-53"/>
    <x v="121"/>
    <x v="2"/>
    <d v="1899-12-30T08:15:00"/>
    <d v="1899-12-30T12:15:00"/>
    <s v="AM"/>
    <d v="1899-12-30T04:00:00"/>
    <m/>
    <m/>
    <x v="1"/>
    <x v="1"/>
    <m/>
    <x v="0"/>
    <m/>
  </r>
  <r>
    <x v="1"/>
    <s v="2017-53"/>
    <x v="121"/>
    <x v="2"/>
    <d v="1899-12-30T08:15:00"/>
    <d v="1899-12-30T12:15:00"/>
    <s v="AM"/>
    <d v="1899-12-30T04:00:00"/>
    <m/>
    <m/>
    <x v="1"/>
    <x v="1"/>
    <m/>
    <x v="0"/>
    <m/>
  </r>
  <r>
    <x v="3"/>
    <s v="2017-53"/>
    <x v="121"/>
    <x v="2"/>
    <d v="1899-12-30T08:15:00"/>
    <d v="1899-12-30T12:15:00"/>
    <s v="AM"/>
    <d v="1899-12-30T04:00:00"/>
    <m/>
    <m/>
    <x v="1"/>
    <x v="1"/>
    <m/>
    <x v="0"/>
    <m/>
  </r>
  <r>
    <x v="4"/>
    <s v="2017-53"/>
    <x v="121"/>
    <x v="2"/>
    <d v="1899-12-30T08:15:00"/>
    <d v="1899-12-30T12:15:00"/>
    <s v="AM"/>
    <d v="1899-12-30T04:00:00"/>
    <m/>
    <m/>
    <x v="1"/>
    <x v="1"/>
    <m/>
    <x v="0"/>
    <m/>
  </r>
  <r>
    <x v="5"/>
    <s v="2017-53"/>
    <x v="121"/>
    <x v="2"/>
    <d v="1899-12-30T08:15:00"/>
    <d v="1899-12-30T12:15:00"/>
    <s v="AM"/>
    <d v="1899-12-30T04:00:00"/>
    <m/>
    <m/>
    <x v="1"/>
    <x v="1"/>
    <m/>
    <x v="0"/>
    <m/>
  </r>
  <r>
    <x v="6"/>
    <s v="2017-53"/>
    <x v="121"/>
    <x v="2"/>
    <d v="1899-12-30T08:15:00"/>
    <d v="1899-12-30T12:15:00"/>
    <s v="AM"/>
    <d v="1899-12-30T04:00:00"/>
    <m/>
    <m/>
    <x v="1"/>
    <x v="1"/>
    <m/>
    <x v="0"/>
    <m/>
  </r>
  <r>
    <x v="2"/>
    <s v="2017-53"/>
    <x v="121"/>
    <x v="2"/>
    <d v="1899-12-30T08:15:00"/>
    <d v="1899-12-30T12:15:00"/>
    <s v="AM"/>
    <d v="1899-12-30T04:00:00"/>
    <m/>
    <m/>
    <x v="1"/>
    <x v="1"/>
    <m/>
    <x v="0"/>
    <m/>
  </r>
  <r>
    <x v="0"/>
    <s v="2017-53"/>
    <x v="121"/>
    <x v="2"/>
    <d v="1899-12-30T13:45:00"/>
    <d v="1899-12-30T17:45:00"/>
    <s v="PM"/>
    <d v="1899-12-30T04:00:00"/>
    <m/>
    <m/>
    <x v="1"/>
    <x v="1"/>
    <m/>
    <x v="0"/>
    <m/>
  </r>
  <r>
    <x v="1"/>
    <s v="2017-53"/>
    <x v="121"/>
    <x v="2"/>
    <d v="1899-12-30T13:45:00"/>
    <d v="1899-12-30T17:45:00"/>
    <s v="PM"/>
    <d v="1899-12-30T04:00:00"/>
    <m/>
    <m/>
    <x v="1"/>
    <x v="1"/>
    <m/>
    <x v="0"/>
    <m/>
  </r>
  <r>
    <x v="3"/>
    <s v="2017-53"/>
    <x v="121"/>
    <x v="2"/>
    <d v="1899-12-30T13:45:00"/>
    <d v="1899-12-30T17:45:00"/>
    <s v="PM"/>
    <d v="1899-12-30T04:00:00"/>
    <m/>
    <m/>
    <x v="1"/>
    <x v="1"/>
    <m/>
    <x v="0"/>
    <m/>
  </r>
  <r>
    <x v="4"/>
    <s v="2017-53"/>
    <x v="121"/>
    <x v="2"/>
    <d v="1899-12-30T13:45:00"/>
    <d v="1899-12-30T17:45:00"/>
    <s v="PM"/>
    <d v="1899-12-30T04:00:00"/>
    <m/>
    <m/>
    <x v="1"/>
    <x v="1"/>
    <m/>
    <x v="0"/>
    <m/>
  </r>
  <r>
    <x v="5"/>
    <s v="2017-53"/>
    <x v="121"/>
    <x v="2"/>
    <d v="1899-12-30T13:45:00"/>
    <d v="1899-12-30T16:45:00"/>
    <s v="PM"/>
    <d v="1899-12-30T03:00:00"/>
    <m/>
    <m/>
    <x v="1"/>
    <x v="1"/>
    <m/>
    <x v="0"/>
    <m/>
  </r>
  <r>
    <x v="6"/>
    <s v="2017-53"/>
    <x v="121"/>
    <x v="2"/>
    <d v="1899-12-30T13:45:00"/>
    <d v="1899-12-30T16:45:00"/>
    <s v="PM"/>
    <d v="1899-12-30T03:00:00"/>
    <m/>
    <m/>
    <x v="1"/>
    <x v="1"/>
    <m/>
    <x v="0"/>
    <m/>
  </r>
  <r>
    <x v="2"/>
    <s v="2017-53"/>
    <x v="121"/>
    <x v="2"/>
    <d v="1899-12-30T13:45:00"/>
    <d v="1899-12-30T17:45:00"/>
    <s v="PM"/>
    <d v="1899-12-30T04:00:00"/>
    <m/>
    <m/>
    <x v="1"/>
    <x v="1"/>
    <m/>
    <x v="0"/>
    <m/>
  </r>
  <r>
    <x v="0"/>
    <s v="2018-1"/>
    <x v="122"/>
    <x v="3"/>
    <d v="1899-12-30T08:15:00"/>
    <d v="1899-12-30T12:15:00"/>
    <s v="AM"/>
    <d v="1899-12-30T04:00:00"/>
    <m/>
    <m/>
    <x v="67"/>
    <x v="0"/>
    <m/>
    <x v="0"/>
    <m/>
  </r>
  <r>
    <x v="1"/>
    <s v="2018-1"/>
    <x v="122"/>
    <x v="3"/>
    <d v="1899-12-30T08:15:00"/>
    <d v="1899-12-30T12:15:00"/>
    <s v="AM"/>
    <d v="1899-12-30T04:00:00"/>
    <m/>
    <m/>
    <x v="67"/>
    <x v="0"/>
    <m/>
    <x v="0"/>
    <m/>
  </r>
  <r>
    <x v="3"/>
    <s v="2018-1"/>
    <x v="122"/>
    <x v="3"/>
    <d v="1899-12-30T08:15:00"/>
    <d v="1899-12-30T12:15:00"/>
    <s v="AM"/>
    <d v="1899-12-30T04:00:00"/>
    <m/>
    <m/>
    <x v="67"/>
    <x v="0"/>
    <m/>
    <x v="0"/>
    <m/>
  </r>
  <r>
    <x v="4"/>
    <s v="2018-1"/>
    <x v="122"/>
    <x v="3"/>
    <d v="1899-12-30T08:15:00"/>
    <d v="1899-12-30T12:15:00"/>
    <s v="AM"/>
    <d v="1899-12-30T04:00:00"/>
    <m/>
    <m/>
    <x v="67"/>
    <x v="0"/>
    <m/>
    <x v="0"/>
    <m/>
  </r>
  <r>
    <x v="5"/>
    <s v="2018-1"/>
    <x v="122"/>
    <x v="3"/>
    <d v="1899-12-30T08:15:00"/>
    <d v="1899-12-30T12:15:00"/>
    <s v="AM"/>
    <d v="1899-12-30T04:00:00"/>
    <m/>
    <m/>
    <x v="67"/>
    <x v="0"/>
    <m/>
    <x v="0"/>
    <m/>
  </r>
  <r>
    <x v="6"/>
    <s v="2018-1"/>
    <x v="122"/>
    <x v="3"/>
    <d v="1899-12-30T08:15:00"/>
    <d v="1899-12-30T12:15:00"/>
    <s v="AM"/>
    <d v="1899-12-30T04:00:00"/>
    <m/>
    <m/>
    <x v="67"/>
    <x v="0"/>
    <m/>
    <x v="0"/>
    <m/>
  </r>
  <r>
    <x v="2"/>
    <s v="2018-1"/>
    <x v="122"/>
    <x v="3"/>
    <d v="1899-12-30T08:15:00"/>
    <d v="1899-12-30T12:15:00"/>
    <s v="AM"/>
    <d v="1899-12-30T04:00:00"/>
    <m/>
    <m/>
    <x v="67"/>
    <x v="0"/>
    <m/>
    <x v="0"/>
    <m/>
  </r>
  <r>
    <x v="0"/>
    <s v="2018-1"/>
    <x v="122"/>
    <x v="3"/>
    <d v="1899-12-30T13:45:00"/>
    <d v="1899-12-30T17:45:00"/>
    <s v="PM"/>
    <d v="1899-12-30T04:00:00"/>
    <m/>
    <m/>
    <x v="67"/>
    <x v="0"/>
    <m/>
    <x v="0"/>
    <m/>
  </r>
  <r>
    <x v="1"/>
    <s v="2018-1"/>
    <x v="122"/>
    <x v="3"/>
    <d v="1899-12-30T13:45:00"/>
    <d v="1899-12-30T17:45:00"/>
    <s v="PM"/>
    <d v="1899-12-30T04:00:00"/>
    <m/>
    <m/>
    <x v="67"/>
    <x v="0"/>
    <m/>
    <x v="0"/>
    <m/>
  </r>
  <r>
    <x v="3"/>
    <s v="2018-1"/>
    <x v="122"/>
    <x v="3"/>
    <d v="1899-12-30T13:45:00"/>
    <d v="1899-12-30T17:45:00"/>
    <s v="PM"/>
    <d v="1899-12-30T04:00:00"/>
    <m/>
    <m/>
    <x v="67"/>
    <x v="0"/>
    <m/>
    <x v="0"/>
    <m/>
  </r>
  <r>
    <x v="4"/>
    <s v="2018-1"/>
    <x v="122"/>
    <x v="3"/>
    <d v="1899-12-30T13:45:00"/>
    <d v="1899-12-30T17:45:00"/>
    <s v="PM"/>
    <d v="1899-12-30T04:00:00"/>
    <m/>
    <m/>
    <x v="67"/>
    <x v="0"/>
    <m/>
    <x v="0"/>
    <m/>
  </r>
  <r>
    <x v="5"/>
    <s v="2018-1"/>
    <x v="122"/>
    <x v="3"/>
    <d v="1899-12-30T13:45:00"/>
    <d v="1899-12-30T16:45:00"/>
    <s v="PM"/>
    <d v="1899-12-30T03:00:00"/>
    <m/>
    <m/>
    <x v="67"/>
    <x v="0"/>
    <m/>
    <x v="0"/>
    <m/>
  </r>
  <r>
    <x v="6"/>
    <s v="2018-1"/>
    <x v="122"/>
    <x v="3"/>
    <d v="1899-12-30T13:45:00"/>
    <d v="1899-12-30T16:45:00"/>
    <s v="PM"/>
    <d v="1899-12-30T03:00:00"/>
    <m/>
    <m/>
    <x v="67"/>
    <x v="0"/>
    <m/>
    <x v="0"/>
    <m/>
  </r>
  <r>
    <x v="2"/>
    <s v="2018-1"/>
    <x v="122"/>
    <x v="3"/>
    <d v="1899-12-30T13:45:00"/>
    <d v="1899-12-30T17:45:00"/>
    <s v="PM"/>
    <d v="1899-12-30T04:00:00"/>
    <m/>
    <m/>
    <x v="67"/>
    <x v="0"/>
    <m/>
    <x v="0"/>
    <m/>
  </r>
  <r>
    <x v="0"/>
    <s v="2018-1"/>
    <x v="123"/>
    <x v="4"/>
    <d v="1899-12-30T08:15:00"/>
    <d v="1899-12-30T12:15:00"/>
    <s v="AM"/>
    <d v="1899-12-30T04:00:00"/>
    <m/>
    <m/>
    <x v="141"/>
    <x v="0"/>
    <m/>
    <x v="0"/>
    <m/>
  </r>
  <r>
    <x v="1"/>
    <s v="2018-1"/>
    <x v="123"/>
    <x v="4"/>
    <d v="1899-12-30T08:15:00"/>
    <d v="1899-12-30T12:15:00"/>
    <s v="AM"/>
    <d v="1899-12-30T04:00:00"/>
    <m/>
    <m/>
    <x v="141"/>
    <x v="0"/>
    <m/>
    <x v="0"/>
    <m/>
  </r>
  <r>
    <x v="3"/>
    <s v="2018-1"/>
    <x v="123"/>
    <x v="4"/>
    <d v="1899-12-30T08:15:00"/>
    <d v="1899-12-30T12:15:00"/>
    <s v="AM"/>
    <d v="1899-12-30T04:00:00"/>
    <m/>
    <m/>
    <x v="141"/>
    <x v="0"/>
    <m/>
    <x v="0"/>
    <m/>
  </r>
  <r>
    <x v="4"/>
    <s v="2018-1"/>
    <x v="123"/>
    <x v="4"/>
    <d v="1899-12-30T08:15:00"/>
    <d v="1899-12-30T12:15:00"/>
    <s v="AM"/>
    <d v="1899-12-30T04:00:00"/>
    <m/>
    <m/>
    <x v="141"/>
    <x v="0"/>
    <m/>
    <x v="0"/>
    <m/>
  </r>
  <r>
    <x v="5"/>
    <s v="2018-1"/>
    <x v="123"/>
    <x v="4"/>
    <d v="1899-12-30T08:15:00"/>
    <d v="1899-12-30T12:15:00"/>
    <s v="AM"/>
    <d v="1899-12-30T04:00:00"/>
    <m/>
    <m/>
    <x v="141"/>
    <x v="0"/>
    <m/>
    <x v="0"/>
    <m/>
  </r>
  <r>
    <x v="6"/>
    <s v="2018-1"/>
    <x v="123"/>
    <x v="4"/>
    <d v="1899-12-30T08:15:00"/>
    <d v="1899-12-30T12:15:00"/>
    <s v="AM"/>
    <d v="1899-12-30T04:00:00"/>
    <m/>
    <m/>
    <x v="141"/>
    <x v="0"/>
    <m/>
    <x v="0"/>
    <m/>
  </r>
  <r>
    <x v="2"/>
    <s v="2018-1"/>
    <x v="123"/>
    <x v="4"/>
    <d v="1899-12-30T08:15:00"/>
    <d v="1899-12-30T12:15:00"/>
    <s v="AM"/>
    <d v="1899-12-30T04:00:00"/>
    <m/>
    <m/>
    <x v="141"/>
    <x v="0"/>
    <m/>
    <x v="0"/>
    <m/>
  </r>
  <r>
    <x v="0"/>
    <s v="2018-1"/>
    <x v="123"/>
    <x v="4"/>
    <d v="1899-12-30T13:45:00"/>
    <d v="1899-12-30T17:45:00"/>
    <s v="PM"/>
    <d v="1899-12-30T04:00:00"/>
    <m/>
    <m/>
    <x v="141"/>
    <x v="0"/>
    <m/>
    <x v="0"/>
    <m/>
  </r>
  <r>
    <x v="1"/>
    <s v="2018-1"/>
    <x v="123"/>
    <x v="4"/>
    <d v="1899-12-30T13:45:00"/>
    <d v="1899-12-30T17:45:00"/>
    <s v="PM"/>
    <d v="1899-12-30T04:00:00"/>
    <m/>
    <m/>
    <x v="141"/>
    <x v="0"/>
    <m/>
    <x v="0"/>
    <m/>
  </r>
  <r>
    <x v="3"/>
    <s v="2018-1"/>
    <x v="123"/>
    <x v="4"/>
    <d v="1899-12-30T13:45:00"/>
    <d v="1899-12-30T17:45:00"/>
    <s v="PM"/>
    <d v="1899-12-30T04:00:00"/>
    <m/>
    <m/>
    <x v="141"/>
    <x v="0"/>
    <m/>
    <x v="0"/>
    <m/>
  </r>
  <r>
    <x v="4"/>
    <s v="2018-1"/>
    <x v="123"/>
    <x v="4"/>
    <d v="1899-12-30T13:45:00"/>
    <d v="1899-12-30T17:45:00"/>
    <s v="PM"/>
    <d v="1899-12-30T04:00:00"/>
    <m/>
    <m/>
    <x v="141"/>
    <x v="0"/>
    <m/>
    <x v="0"/>
    <m/>
  </r>
  <r>
    <x v="5"/>
    <s v="2018-1"/>
    <x v="123"/>
    <x v="4"/>
    <d v="1899-12-30T13:45:00"/>
    <d v="1899-12-30T16:45:00"/>
    <s v="PM"/>
    <d v="1899-12-30T03:00:00"/>
    <m/>
    <m/>
    <x v="141"/>
    <x v="0"/>
    <m/>
    <x v="0"/>
    <m/>
  </r>
  <r>
    <x v="6"/>
    <s v="2018-1"/>
    <x v="123"/>
    <x v="4"/>
    <d v="1899-12-30T13:45:00"/>
    <d v="1899-12-30T16:45:00"/>
    <s v="PM"/>
    <d v="1899-12-30T03:00:00"/>
    <m/>
    <m/>
    <x v="141"/>
    <x v="0"/>
    <m/>
    <x v="0"/>
    <m/>
  </r>
  <r>
    <x v="2"/>
    <s v="2018-1"/>
    <x v="123"/>
    <x v="4"/>
    <d v="1899-12-30T13:45:00"/>
    <d v="1899-12-30T17:45:00"/>
    <s v="PM"/>
    <d v="1899-12-30T04:00:00"/>
    <m/>
    <m/>
    <x v="141"/>
    <x v="0"/>
    <m/>
    <x v="0"/>
    <m/>
  </r>
  <r>
    <x v="0"/>
    <s v="2018-1"/>
    <x v="124"/>
    <x v="5"/>
    <d v="1899-12-30T08:15:00"/>
    <d v="1899-12-30T12:15:00"/>
    <s v="AM"/>
    <d v="1899-12-30T04:00:00"/>
    <m/>
    <m/>
    <x v="51"/>
    <x v="0"/>
    <m/>
    <x v="0"/>
    <m/>
  </r>
  <r>
    <x v="1"/>
    <s v="2018-1"/>
    <x v="124"/>
    <x v="5"/>
    <d v="1899-12-30T08:15:00"/>
    <d v="1899-12-30T12:15:00"/>
    <s v="AM"/>
    <d v="1899-12-30T04:00:00"/>
    <m/>
    <m/>
    <x v="142"/>
    <x v="0"/>
    <m/>
    <x v="0"/>
    <m/>
  </r>
  <r>
    <x v="2"/>
    <s v="2018-1"/>
    <x v="124"/>
    <x v="5"/>
    <d v="1899-12-30T08:15:00"/>
    <d v="1899-12-30T12:15:00"/>
    <s v="AM"/>
    <d v="1899-12-30T04:00:00"/>
    <m/>
    <s v="INI"/>
    <x v="142"/>
    <x v="0"/>
    <m/>
    <x v="0"/>
    <m/>
  </r>
  <r>
    <x v="3"/>
    <s v="2018-1"/>
    <x v="124"/>
    <x v="5"/>
    <d v="1899-12-30T08:15:00"/>
    <d v="1899-12-30T12:15:00"/>
    <s v="AM"/>
    <d v="1899-12-30T04:00:00"/>
    <m/>
    <s v="ALT"/>
    <x v="8"/>
    <x v="0"/>
    <m/>
    <x v="0"/>
    <m/>
  </r>
  <r>
    <x v="3"/>
    <s v="2018-1"/>
    <x v="124"/>
    <x v="5"/>
    <d v="1899-12-30T08:15:00"/>
    <d v="1899-12-30T12:15:00"/>
    <s v="AM"/>
    <d v="1899-12-30T04:00:00"/>
    <m/>
    <s v="INI"/>
    <x v="142"/>
    <x v="0"/>
    <m/>
    <x v="0"/>
    <m/>
  </r>
  <r>
    <x v="4"/>
    <s v="2018-1"/>
    <x v="124"/>
    <x v="5"/>
    <d v="1899-12-30T08:15:00"/>
    <d v="1899-12-30T12:15:00"/>
    <s v="AM"/>
    <d v="1899-12-30T04:00:00"/>
    <m/>
    <m/>
    <x v="51"/>
    <x v="0"/>
    <m/>
    <x v="0"/>
    <m/>
  </r>
  <r>
    <x v="4"/>
    <s v="2018-1"/>
    <x v="124"/>
    <x v="5"/>
    <d v="1899-12-30T08:15:00"/>
    <d v="1899-12-30T12:15:00"/>
    <s v="AM"/>
    <d v="1899-12-30T04:00:00"/>
    <m/>
    <s v="ALT"/>
    <x v="8"/>
    <x v="0"/>
    <m/>
    <x v="0"/>
    <m/>
  </r>
  <r>
    <x v="5"/>
    <s v="2018-1"/>
    <x v="124"/>
    <x v="5"/>
    <d v="1899-12-30T08:15:00"/>
    <d v="1899-12-30T12:15:00"/>
    <s v="AM"/>
    <d v="1899-12-30T04:00:00"/>
    <m/>
    <m/>
    <x v="0"/>
    <x v="0"/>
    <m/>
    <x v="0"/>
    <m/>
  </r>
  <r>
    <x v="6"/>
    <s v="2018-1"/>
    <x v="124"/>
    <x v="5"/>
    <d v="1899-12-30T08:15:00"/>
    <d v="1899-12-30T12:15:00"/>
    <s v="AM"/>
    <d v="1899-12-30T04:00:00"/>
    <m/>
    <m/>
    <x v="135"/>
    <x v="0"/>
    <m/>
    <x v="0"/>
    <m/>
  </r>
  <r>
    <x v="2"/>
    <s v="2018-1"/>
    <x v="124"/>
    <x v="5"/>
    <d v="1899-12-30T08:15:00"/>
    <d v="1899-12-30T12:15:00"/>
    <s v="AM"/>
    <d v="1899-12-30T04:00:00"/>
    <m/>
    <s v="ALT"/>
    <x v="8"/>
    <x v="0"/>
    <m/>
    <x v="0"/>
    <m/>
  </r>
  <r>
    <x v="0"/>
    <s v="2018-1"/>
    <x v="124"/>
    <x v="5"/>
    <d v="1899-12-30T13:45:00"/>
    <d v="1899-12-30T17:45:00"/>
    <s v="PM"/>
    <d v="1899-12-30T04:00:00"/>
    <m/>
    <m/>
    <x v="51"/>
    <x v="0"/>
    <m/>
    <x v="0"/>
    <m/>
  </r>
  <r>
    <x v="1"/>
    <s v="2018-1"/>
    <x v="124"/>
    <x v="5"/>
    <d v="1899-12-30T13:45:00"/>
    <d v="1899-12-30T17:45:00"/>
    <s v="PM"/>
    <d v="1899-12-30T04:00:00"/>
    <m/>
    <m/>
    <x v="142"/>
    <x v="0"/>
    <m/>
    <x v="0"/>
    <m/>
  </r>
  <r>
    <x v="2"/>
    <s v="2018-1"/>
    <x v="124"/>
    <x v="5"/>
    <d v="1899-12-30T13:45:00"/>
    <d v="1899-12-30T17:45:00"/>
    <s v="PM"/>
    <d v="1899-12-30T04:00:00"/>
    <m/>
    <s v="INI"/>
    <x v="142"/>
    <x v="0"/>
    <m/>
    <x v="0"/>
    <m/>
  </r>
  <r>
    <x v="3"/>
    <s v="2018-1"/>
    <x v="124"/>
    <x v="5"/>
    <d v="1899-12-30T13:45:00"/>
    <d v="1899-12-30T17:45:00"/>
    <s v="PM"/>
    <d v="1899-12-30T04:00:00"/>
    <m/>
    <s v="ALT"/>
    <x v="8"/>
    <x v="0"/>
    <m/>
    <x v="0"/>
    <m/>
  </r>
  <r>
    <x v="3"/>
    <s v="2018-1"/>
    <x v="124"/>
    <x v="5"/>
    <d v="1899-12-30T13:45:00"/>
    <d v="1899-12-30T17:45:00"/>
    <s v="PM"/>
    <d v="1899-12-30T04:00:00"/>
    <m/>
    <s v="INI"/>
    <x v="142"/>
    <x v="0"/>
    <m/>
    <x v="0"/>
    <m/>
  </r>
  <r>
    <x v="4"/>
    <s v="2018-1"/>
    <x v="124"/>
    <x v="5"/>
    <d v="1899-12-30T13:45:00"/>
    <d v="1899-12-30T17:45:00"/>
    <s v="PM"/>
    <d v="1899-12-30T04:00:00"/>
    <m/>
    <m/>
    <x v="51"/>
    <x v="0"/>
    <m/>
    <x v="0"/>
    <m/>
  </r>
  <r>
    <x v="4"/>
    <s v="2018-1"/>
    <x v="124"/>
    <x v="5"/>
    <d v="1899-12-30T13:45:00"/>
    <d v="1899-12-30T17:45:00"/>
    <s v="PM"/>
    <d v="1899-12-30T04:00:00"/>
    <m/>
    <s v="ALT"/>
    <x v="8"/>
    <x v="0"/>
    <m/>
    <x v="0"/>
    <m/>
  </r>
  <r>
    <x v="5"/>
    <s v="2018-1"/>
    <x v="124"/>
    <x v="5"/>
    <d v="1899-12-30T13:45:00"/>
    <d v="1899-12-30T16:45:00"/>
    <s v="PM"/>
    <d v="1899-12-30T03:00:00"/>
    <m/>
    <m/>
    <x v="0"/>
    <x v="0"/>
    <m/>
    <x v="0"/>
    <m/>
  </r>
  <r>
    <x v="6"/>
    <s v="2018-1"/>
    <x v="124"/>
    <x v="5"/>
    <d v="1899-12-30T13:45:00"/>
    <d v="1899-12-30T16:45:00"/>
    <s v="PM"/>
    <d v="1899-12-30T03:00:00"/>
    <m/>
    <m/>
    <x v="135"/>
    <x v="0"/>
    <m/>
    <x v="0"/>
    <m/>
  </r>
  <r>
    <x v="2"/>
    <s v="2018-1"/>
    <x v="124"/>
    <x v="5"/>
    <d v="1899-12-30T13:45:00"/>
    <d v="1899-12-30T17:45:00"/>
    <s v="PM"/>
    <d v="1899-12-30T04:00:00"/>
    <m/>
    <s v="ALT"/>
    <x v="8"/>
    <x v="0"/>
    <m/>
    <x v="0"/>
    <m/>
  </r>
  <r>
    <x v="0"/>
    <s v="2018-1"/>
    <x v="125"/>
    <x v="6"/>
    <d v="1899-12-30T08:15:00"/>
    <d v="1899-12-30T12:15:00"/>
    <s v="AM"/>
    <d v="1899-12-30T04:00:00"/>
    <m/>
    <m/>
    <x v="51"/>
    <x v="0"/>
    <m/>
    <x v="0"/>
    <m/>
  </r>
  <r>
    <x v="1"/>
    <s v="2018-1"/>
    <x v="125"/>
    <x v="6"/>
    <d v="1899-12-30T08:15:00"/>
    <d v="1899-12-30T12:15:00"/>
    <s v="AM"/>
    <d v="1899-12-30T04:00:00"/>
    <m/>
    <m/>
    <x v="142"/>
    <x v="0"/>
    <m/>
    <x v="0"/>
    <m/>
  </r>
  <r>
    <x v="2"/>
    <s v="2018-1"/>
    <x v="125"/>
    <x v="6"/>
    <d v="1899-12-30T08:15:00"/>
    <d v="1899-12-30T12:15:00"/>
    <s v="AM"/>
    <d v="1899-12-30T04:00:00"/>
    <m/>
    <s v="INI"/>
    <x v="142"/>
    <x v="0"/>
    <m/>
    <x v="0"/>
    <m/>
  </r>
  <r>
    <x v="3"/>
    <s v="2018-1"/>
    <x v="125"/>
    <x v="6"/>
    <d v="1899-12-30T08:15:00"/>
    <d v="1899-12-30T12:15:00"/>
    <s v="AM"/>
    <d v="1899-12-30T04:00:00"/>
    <m/>
    <s v="ALT"/>
    <x v="8"/>
    <x v="0"/>
    <m/>
    <x v="0"/>
    <m/>
  </r>
  <r>
    <x v="3"/>
    <s v="2018-1"/>
    <x v="125"/>
    <x v="6"/>
    <d v="1899-12-30T08:15:00"/>
    <d v="1899-12-30T12:15:00"/>
    <s v="AM"/>
    <d v="1899-12-30T04:00:00"/>
    <m/>
    <s v="INI"/>
    <x v="142"/>
    <x v="0"/>
    <m/>
    <x v="0"/>
    <m/>
  </r>
  <r>
    <x v="4"/>
    <s v="2018-1"/>
    <x v="125"/>
    <x v="6"/>
    <d v="1899-12-30T08:15:00"/>
    <d v="1899-12-30T12:15:00"/>
    <s v="AM"/>
    <d v="1899-12-30T04:00:00"/>
    <m/>
    <m/>
    <x v="51"/>
    <x v="0"/>
    <m/>
    <x v="0"/>
    <m/>
  </r>
  <r>
    <x v="4"/>
    <s v="2018-1"/>
    <x v="125"/>
    <x v="6"/>
    <d v="1899-12-30T08:15:00"/>
    <d v="1899-12-30T12:15:00"/>
    <s v="AM"/>
    <d v="1899-12-30T04:00:00"/>
    <m/>
    <s v="ALT"/>
    <x v="8"/>
    <x v="0"/>
    <m/>
    <x v="0"/>
    <m/>
  </r>
  <r>
    <x v="5"/>
    <s v="2018-1"/>
    <x v="125"/>
    <x v="6"/>
    <d v="1899-12-30T08:15:00"/>
    <d v="1899-12-30T12:15:00"/>
    <s v="AM"/>
    <d v="1899-12-30T04:00:00"/>
    <m/>
    <m/>
    <x v="0"/>
    <x v="0"/>
    <m/>
    <x v="0"/>
    <m/>
  </r>
  <r>
    <x v="6"/>
    <s v="2018-1"/>
    <x v="125"/>
    <x v="6"/>
    <d v="1899-12-30T08:15:00"/>
    <d v="1899-12-30T12:15:00"/>
    <s v="AM"/>
    <d v="1899-12-30T04:00:00"/>
    <m/>
    <m/>
    <x v="135"/>
    <x v="0"/>
    <m/>
    <x v="0"/>
    <m/>
  </r>
  <r>
    <x v="2"/>
    <s v="2018-1"/>
    <x v="125"/>
    <x v="6"/>
    <d v="1899-12-30T08:15:00"/>
    <d v="1899-12-30T12:15:00"/>
    <s v="AM"/>
    <d v="1899-12-30T04:00:00"/>
    <m/>
    <s v="ALT"/>
    <x v="8"/>
    <x v="0"/>
    <m/>
    <x v="0"/>
    <m/>
  </r>
  <r>
    <x v="0"/>
    <s v="2018-1"/>
    <x v="125"/>
    <x v="6"/>
    <d v="1899-12-30T13:45:00"/>
    <d v="1899-12-30T17:45:00"/>
    <s v="PM"/>
    <d v="1899-12-30T04:00:00"/>
    <m/>
    <m/>
    <x v="51"/>
    <x v="0"/>
    <m/>
    <x v="0"/>
    <m/>
  </r>
  <r>
    <x v="1"/>
    <s v="2018-1"/>
    <x v="125"/>
    <x v="6"/>
    <d v="1899-12-30T13:45:00"/>
    <d v="1899-12-30T17:45:00"/>
    <s v="PM"/>
    <d v="1899-12-30T04:00:00"/>
    <m/>
    <m/>
    <x v="142"/>
    <x v="0"/>
    <m/>
    <x v="0"/>
    <m/>
  </r>
  <r>
    <x v="2"/>
    <s v="2018-1"/>
    <x v="125"/>
    <x v="6"/>
    <d v="1899-12-30T13:45:00"/>
    <d v="1899-12-30T17:45:00"/>
    <s v="PM"/>
    <d v="1899-12-30T04:00:00"/>
    <m/>
    <s v="INI"/>
    <x v="142"/>
    <x v="0"/>
    <m/>
    <x v="0"/>
    <m/>
  </r>
  <r>
    <x v="3"/>
    <s v="2018-1"/>
    <x v="125"/>
    <x v="6"/>
    <d v="1899-12-30T13:45:00"/>
    <d v="1899-12-30T17:45:00"/>
    <s v="PM"/>
    <d v="1899-12-30T04:00:00"/>
    <m/>
    <s v="ALT"/>
    <x v="8"/>
    <x v="0"/>
    <m/>
    <x v="0"/>
    <m/>
  </r>
  <r>
    <x v="3"/>
    <s v="2018-1"/>
    <x v="125"/>
    <x v="6"/>
    <d v="1899-12-30T13:45:00"/>
    <d v="1899-12-30T17:45:00"/>
    <s v="PM"/>
    <d v="1899-12-30T04:00:00"/>
    <m/>
    <s v="INI"/>
    <x v="142"/>
    <x v="0"/>
    <m/>
    <x v="0"/>
    <m/>
  </r>
  <r>
    <x v="4"/>
    <s v="2018-1"/>
    <x v="125"/>
    <x v="6"/>
    <d v="1899-12-30T13:45:00"/>
    <d v="1899-12-30T17:45:00"/>
    <s v="PM"/>
    <d v="1899-12-30T04:00:00"/>
    <m/>
    <m/>
    <x v="51"/>
    <x v="0"/>
    <m/>
    <x v="0"/>
    <m/>
  </r>
  <r>
    <x v="4"/>
    <s v="2018-1"/>
    <x v="125"/>
    <x v="6"/>
    <d v="1899-12-30T13:45:00"/>
    <d v="1899-12-30T17:45:00"/>
    <s v="PM"/>
    <d v="1899-12-30T04:00:00"/>
    <m/>
    <s v="ALT"/>
    <x v="8"/>
    <x v="0"/>
    <m/>
    <x v="0"/>
    <m/>
  </r>
  <r>
    <x v="5"/>
    <s v="2018-1"/>
    <x v="125"/>
    <x v="6"/>
    <d v="1899-12-30T13:45:00"/>
    <d v="1899-12-30T16:45:00"/>
    <s v="PM"/>
    <d v="1899-12-30T03:00:00"/>
    <m/>
    <m/>
    <x v="0"/>
    <x v="0"/>
    <m/>
    <x v="0"/>
    <m/>
  </r>
  <r>
    <x v="6"/>
    <s v="2018-1"/>
    <x v="125"/>
    <x v="6"/>
    <d v="1899-12-30T13:45:00"/>
    <d v="1899-12-30T16:45:00"/>
    <s v="PM"/>
    <d v="1899-12-30T03:00:00"/>
    <m/>
    <m/>
    <x v="135"/>
    <x v="0"/>
    <m/>
    <x v="0"/>
    <m/>
  </r>
  <r>
    <x v="2"/>
    <s v="2018-1"/>
    <x v="125"/>
    <x v="6"/>
    <d v="1899-12-30T13:45:00"/>
    <d v="1899-12-30T17:45:00"/>
    <s v="PM"/>
    <d v="1899-12-30T04:00:00"/>
    <m/>
    <s v="ALT"/>
    <x v="8"/>
    <x v="0"/>
    <m/>
    <x v="0"/>
    <m/>
  </r>
  <r>
    <x v="0"/>
    <s v="2018-1"/>
    <x v="126"/>
    <x v="0"/>
    <d v="1899-12-30T08:15:00"/>
    <d v="1899-12-30T12:15:00"/>
    <s v="AM"/>
    <d v="1899-12-30T04:00:00"/>
    <m/>
    <m/>
    <x v="51"/>
    <x v="0"/>
    <m/>
    <x v="0"/>
    <m/>
  </r>
  <r>
    <x v="1"/>
    <s v="2018-1"/>
    <x v="126"/>
    <x v="0"/>
    <d v="1899-12-30T08:15:00"/>
    <d v="1899-12-30T12:15:00"/>
    <s v="AM"/>
    <d v="1899-12-30T04:00:00"/>
    <m/>
    <m/>
    <x v="142"/>
    <x v="0"/>
    <m/>
    <x v="0"/>
    <m/>
  </r>
  <r>
    <x v="2"/>
    <s v="2018-1"/>
    <x v="126"/>
    <x v="0"/>
    <d v="1899-12-30T08:15:00"/>
    <d v="1899-12-30T12:15:00"/>
    <s v="AM"/>
    <d v="1899-12-30T04:00:00"/>
    <m/>
    <s v="INI"/>
    <x v="142"/>
    <x v="0"/>
    <m/>
    <x v="0"/>
    <m/>
  </r>
  <r>
    <x v="3"/>
    <s v="2018-1"/>
    <x v="126"/>
    <x v="0"/>
    <d v="1899-12-30T08:15:00"/>
    <d v="1899-12-30T12:15:00"/>
    <s v="AM"/>
    <d v="1899-12-30T04:00:00"/>
    <m/>
    <s v="ALT"/>
    <x v="8"/>
    <x v="0"/>
    <m/>
    <x v="0"/>
    <m/>
  </r>
  <r>
    <x v="3"/>
    <s v="2018-1"/>
    <x v="126"/>
    <x v="0"/>
    <d v="1899-12-30T08:15:00"/>
    <d v="1899-12-30T12:15:00"/>
    <s v="AM"/>
    <d v="1899-12-30T04:00:00"/>
    <m/>
    <s v="INI"/>
    <x v="142"/>
    <x v="0"/>
    <m/>
    <x v="0"/>
    <m/>
  </r>
  <r>
    <x v="4"/>
    <s v="2018-1"/>
    <x v="126"/>
    <x v="0"/>
    <d v="1899-12-30T08:15:00"/>
    <d v="1899-12-30T12:15:00"/>
    <s v="AM"/>
    <d v="1899-12-30T04:00:00"/>
    <m/>
    <m/>
    <x v="51"/>
    <x v="0"/>
    <m/>
    <x v="0"/>
    <m/>
  </r>
  <r>
    <x v="4"/>
    <s v="2018-1"/>
    <x v="126"/>
    <x v="0"/>
    <d v="1899-12-30T08:15:00"/>
    <d v="1899-12-30T12:15:00"/>
    <s v="AM"/>
    <d v="1899-12-30T04:00:00"/>
    <m/>
    <s v="ALT"/>
    <x v="8"/>
    <x v="0"/>
    <m/>
    <x v="0"/>
    <m/>
  </r>
  <r>
    <x v="5"/>
    <s v="2018-1"/>
    <x v="126"/>
    <x v="0"/>
    <d v="1899-12-30T08:15:00"/>
    <d v="1899-12-30T12:15:00"/>
    <s v="AM"/>
    <d v="1899-12-30T04:00:00"/>
    <m/>
    <m/>
    <x v="0"/>
    <x v="0"/>
    <m/>
    <x v="0"/>
    <m/>
  </r>
  <r>
    <x v="6"/>
    <s v="2018-1"/>
    <x v="126"/>
    <x v="0"/>
    <d v="1899-12-30T08:15:00"/>
    <d v="1899-12-30T12:15:00"/>
    <s v="AM"/>
    <d v="1899-12-30T04:00:00"/>
    <m/>
    <m/>
    <x v="135"/>
    <x v="0"/>
    <m/>
    <x v="0"/>
    <m/>
  </r>
  <r>
    <x v="2"/>
    <s v="2018-1"/>
    <x v="126"/>
    <x v="0"/>
    <d v="1899-12-30T08:15:00"/>
    <d v="1899-12-30T12:15:00"/>
    <s v="AM"/>
    <d v="1899-12-30T04:00:00"/>
    <m/>
    <s v="ALT"/>
    <x v="8"/>
    <x v="0"/>
    <m/>
    <x v="0"/>
    <m/>
  </r>
  <r>
    <x v="0"/>
    <s v="2018-1"/>
    <x v="126"/>
    <x v="0"/>
    <d v="1899-12-30T13:45:00"/>
    <d v="1899-12-30T17:45:00"/>
    <s v="PM"/>
    <d v="1899-12-30T04:00:00"/>
    <m/>
    <m/>
    <x v="51"/>
    <x v="0"/>
    <m/>
    <x v="0"/>
    <m/>
  </r>
  <r>
    <x v="1"/>
    <s v="2018-1"/>
    <x v="126"/>
    <x v="0"/>
    <d v="1899-12-30T13:45:00"/>
    <d v="1899-12-30T17:45:00"/>
    <s v="PM"/>
    <d v="1899-12-30T04:00:00"/>
    <m/>
    <m/>
    <x v="142"/>
    <x v="0"/>
    <m/>
    <x v="0"/>
    <m/>
  </r>
  <r>
    <x v="2"/>
    <s v="2018-1"/>
    <x v="126"/>
    <x v="0"/>
    <d v="1899-12-30T13:45:00"/>
    <d v="1899-12-30T17:45:00"/>
    <s v="PM"/>
    <d v="1899-12-30T04:00:00"/>
    <m/>
    <s v="INI"/>
    <x v="142"/>
    <x v="0"/>
    <m/>
    <x v="0"/>
    <m/>
  </r>
  <r>
    <x v="3"/>
    <s v="2018-1"/>
    <x v="126"/>
    <x v="0"/>
    <d v="1899-12-30T13:45:00"/>
    <d v="1899-12-30T17:45:00"/>
    <s v="PM"/>
    <d v="1899-12-30T04:00:00"/>
    <m/>
    <s v="ALT"/>
    <x v="8"/>
    <x v="0"/>
    <m/>
    <x v="0"/>
    <m/>
  </r>
  <r>
    <x v="3"/>
    <s v="2018-1"/>
    <x v="126"/>
    <x v="0"/>
    <d v="1899-12-30T13:45:00"/>
    <d v="1899-12-30T17:45:00"/>
    <s v="PM"/>
    <d v="1899-12-30T04:00:00"/>
    <m/>
    <s v="INI"/>
    <x v="142"/>
    <x v="0"/>
    <m/>
    <x v="0"/>
    <m/>
  </r>
  <r>
    <x v="4"/>
    <s v="2018-1"/>
    <x v="126"/>
    <x v="0"/>
    <d v="1899-12-30T13:45:00"/>
    <d v="1899-12-30T17:45:00"/>
    <s v="PM"/>
    <d v="1899-12-30T04:00:00"/>
    <m/>
    <m/>
    <x v="51"/>
    <x v="0"/>
    <m/>
    <x v="0"/>
    <m/>
  </r>
  <r>
    <x v="4"/>
    <s v="2018-1"/>
    <x v="126"/>
    <x v="0"/>
    <d v="1899-12-30T13:45:00"/>
    <d v="1899-12-30T17:45:00"/>
    <s v="PM"/>
    <d v="1899-12-30T04:00:00"/>
    <m/>
    <s v="ALT"/>
    <x v="8"/>
    <x v="0"/>
    <m/>
    <x v="0"/>
    <m/>
  </r>
  <r>
    <x v="5"/>
    <s v="2018-1"/>
    <x v="126"/>
    <x v="0"/>
    <d v="1899-12-30T13:45:00"/>
    <d v="1899-12-30T16:45:00"/>
    <s v="PM"/>
    <d v="1899-12-30T03:00:00"/>
    <m/>
    <m/>
    <x v="0"/>
    <x v="0"/>
    <m/>
    <x v="0"/>
    <m/>
  </r>
  <r>
    <x v="6"/>
    <s v="2018-1"/>
    <x v="126"/>
    <x v="0"/>
    <d v="1899-12-30T13:45:00"/>
    <d v="1899-12-30T16:45:00"/>
    <s v="PM"/>
    <d v="1899-12-30T03:00:00"/>
    <m/>
    <m/>
    <x v="135"/>
    <x v="0"/>
    <m/>
    <x v="0"/>
    <m/>
  </r>
  <r>
    <x v="2"/>
    <s v="2018-1"/>
    <x v="126"/>
    <x v="0"/>
    <d v="1899-12-30T13:45:00"/>
    <d v="1899-12-30T17:45:00"/>
    <s v="PM"/>
    <d v="1899-12-30T04:00:00"/>
    <m/>
    <s v="ALT"/>
    <x v="8"/>
    <x v="0"/>
    <m/>
    <x v="0"/>
    <m/>
  </r>
  <r>
    <x v="0"/>
    <s v="2018-1"/>
    <x v="127"/>
    <x v="1"/>
    <d v="1899-12-30T08:15:00"/>
    <d v="1899-12-30T12:15:00"/>
    <s v="AM"/>
    <d v="1899-12-30T04:00:00"/>
    <m/>
    <m/>
    <x v="1"/>
    <x v="1"/>
    <m/>
    <x v="0"/>
    <m/>
  </r>
  <r>
    <x v="1"/>
    <s v="2018-1"/>
    <x v="127"/>
    <x v="1"/>
    <d v="1899-12-30T08:15:00"/>
    <d v="1899-12-30T12:15:00"/>
    <s v="AM"/>
    <d v="1899-12-30T04:00:00"/>
    <m/>
    <m/>
    <x v="1"/>
    <x v="1"/>
    <m/>
    <x v="0"/>
    <m/>
  </r>
  <r>
    <x v="3"/>
    <s v="2018-1"/>
    <x v="127"/>
    <x v="1"/>
    <d v="1899-12-30T08:15:00"/>
    <d v="1899-12-30T12:15:00"/>
    <s v="AM"/>
    <d v="1899-12-30T04:00:00"/>
    <m/>
    <m/>
    <x v="1"/>
    <x v="1"/>
    <m/>
    <x v="0"/>
    <m/>
  </r>
  <r>
    <x v="4"/>
    <s v="2018-1"/>
    <x v="127"/>
    <x v="1"/>
    <d v="1899-12-30T08:15:00"/>
    <d v="1899-12-30T12:15:00"/>
    <s v="AM"/>
    <d v="1899-12-30T04:00:00"/>
    <m/>
    <m/>
    <x v="1"/>
    <x v="1"/>
    <m/>
    <x v="0"/>
    <m/>
  </r>
  <r>
    <x v="5"/>
    <s v="2018-1"/>
    <x v="127"/>
    <x v="1"/>
    <d v="1899-12-30T08:15:00"/>
    <d v="1899-12-30T12:15:00"/>
    <s v="AM"/>
    <d v="1899-12-30T04:00:00"/>
    <m/>
    <m/>
    <x v="1"/>
    <x v="1"/>
    <m/>
    <x v="0"/>
    <m/>
  </r>
  <r>
    <x v="6"/>
    <s v="2018-1"/>
    <x v="127"/>
    <x v="1"/>
    <d v="1899-12-30T08:15:00"/>
    <d v="1899-12-30T12:15:00"/>
    <s v="AM"/>
    <d v="1899-12-30T04:00:00"/>
    <m/>
    <m/>
    <x v="1"/>
    <x v="1"/>
    <m/>
    <x v="0"/>
    <m/>
  </r>
  <r>
    <x v="2"/>
    <s v="2018-1"/>
    <x v="127"/>
    <x v="1"/>
    <d v="1899-12-30T08:15:00"/>
    <d v="1899-12-30T12:15:00"/>
    <s v="AM"/>
    <d v="1899-12-30T04:00:00"/>
    <m/>
    <m/>
    <x v="1"/>
    <x v="1"/>
    <m/>
    <x v="0"/>
    <m/>
  </r>
  <r>
    <x v="0"/>
    <s v="2018-1"/>
    <x v="127"/>
    <x v="1"/>
    <d v="1899-12-30T13:45:00"/>
    <d v="1899-12-30T17:45:00"/>
    <s v="PM"/>
    <d v="1899-12-30T04:00:00"/>
    <m/>
    <m/>
    <x v="1"/>
    <x v="1"/>
    <m/>
    <x v="0"/>
    <m/>
  </r>
  <r>
    <x v="1"/>
    <s v="2018-1"/>
    <x v="127"/>
    <x v="1"/>
    <d v="1899-12-30T13:45:00"/>
    <d v="1899-12-30T17:45:00"/>
    <s v="PM"/>
    <d v="1899-12-30T04:00:00"/>
    <m/>
    <m/>
    <x v="1"/>
    <x v="1"/>
    <m/>
    <x v="0"/>
    <m/>
  </r>
  <r>
    <x v="3"/>
    <s v="2018-1"/>
    <x v="127"/>
    <x v="1"/>
    <d v="1899-12-30T13:45:00"/>
    <d v="1899-12-30T17:45:00"/>
    <s v="PM"/>
    <d v="1899-12-30T04:00:00"/>
    <m/>
    <m/>
    <x v="1"/>
    <x v="1"/>
    <m/>
    <x v="0"/>
    <m/>
  </r>
  <r>
    <x v="4"/>
    <s v="2018-1"/>
    <x v="127"/>
    <x v="1"/>
    <d v="1899-12-30T13:45:00"/>
    <d v="1899-12-30T17:45:00"/>
    <s v="PM"/>
    <d v="1899-12-30T04:00:00"/>
    <m/>
    <m/>
    <x v="1"/>
    <x v="1"/>
    <m/>
    <x v="0"/>
    <m/>
  </r>
  <r>
    <x v="5"/>
    <s v="2018-1"/>
    <x v="127"/>
    <x v="1"/>
    <d v="1899-12-30T13:45:00"/>
    <d v="1899-12-30T16:45:00"/>
    <s v="PM"/>
    <d v="1899-12-30T03:00:00"/>
    <m/>
    <m/>
    <x v="1"/>
    <x v="1"/>
    <m/>
    <x v="0"/>
    <m/>
  </r>
  <r>
    <x v="6"/>
    <s v="2018-1"/>
    <x v="127"/>
    <x v="1"/>
    <d v="1899-12-30T13:45:00"/>
    <d v="1899-12-30T16:45:00"/>
    <s v="PM"/>
    <d v="1899-12-30T03:00:00"/>
    <m/>
    <m/>
    <x v="1"/>
    <x v="1"/>
    <m/>
    <x v="0"/>
    <m/>
  </r>
  <r>
    <x v="2"/>
    <s v="2018-1"/>
    <x v="127"/>
    <x v="1"/>
    <d v="1899-12-30T13:45:00"/>
    <d v="1899-12-30T17:45:00"/>
    <s v="PM"/>
    <d v="1899-12-30T04:00:00"/>
    <m/>
    <m/>
    <x v="1"/>
    <x v="1"/>
    <m/>
    <x v="0"/>
    <m/>
  </r>
  <r>
    <x v="0"/>
    <s v="2018-2"/>
    <x v="128"/>
    <x v="2"/>
    <d v="1899-12-30T08:15:00"/>
    <d v="1899-12-30T12:15:00"/>
    <s v="AM"/>
    <d v="1899-12-30T04:00:00"/>
    <m/>
    <m/>
    <x v="1"/>
    <x v="1"/>
    <m/>
    <x v="0"/>
    <m/>
  </r>
  <r>
    <x v="1"/>
    <s v="2018-2"/>
    <x v="128"/>
    <x v="2"/>
    <d v="1899-12-30T08:15:00"/>
    <d v="1899-12-30T12:15:00"/>
    <s v="AM"/>
    <d v="1899-12-30T04:00:00"/>
    <m/>
    <m/>
    <x v="1"/>
    <x v="1"/>
    <m/>
    <x v="0"/>
    <m/>
  </r>
  <r>
    <x v="3"/>
    <s v="2018-2"/>
    <x v="128"/>
    <x v="2"/>
    <d v="1899-12-30T08:15:00"/>
    <d v="1899-12-30T12:15:00"/>
    <s v="AM"/>
    <d v="1899-12-30T04:00:00"/>
    <m/>
    <m/>
    <x v="1"/>
    <x v="1"/>
    <m/>
    <x v="0"/>
    <m/>
  </r>
  <r>
    <x v="4"/>
    <s v="2018-2"/>
    <x v="128"/>
    <x v="2"/>
    <d v="1899-12-30T08:15:00"/>
    <d v="1899-12-30T12:15:00"/>
    <s v="AM"/>
    <d v="1899-12-30T04:00:00"/>
    <m/>
    <m/>
    <x v="1"/>
    <x v="1"/>
    <m/>
    <x v="0"/>
    <m/>
  </r>
  <r>
    <x v="5"/>
    <s v="2018-2"/>
    <x v="128"/>
    <x v="2"/>
    <d v="1899-12-30T08:15:00"/>
    <d v="1899-12-30T12:15:00"/>
    <s v="AM"/>
    <d v="1899-12-30T04:00:00"/>
    <m/>
    <m/>
    <x v="1"/>
    <x v="1"/>
    <m/>
    <x v="0"/>
    <m/>
  </r>
  <r>
    <x v="6"/>
    <s v="2018-2"/>
    <x v="128"/>
    <x v="2"/>
    <d v="1899-12-30T08:15:00"/>
    <d v="1899-12-30T12:15:00"/>
    <s v="AM"/>
    <d v="1899-12-30T04:00:00"/>
    <m/>
    <m/>
    <x v="1"/>
    <x v="1"/>
    <m/>
    <x v="0"/>
    <m/>
  </r>
  <r>
    <x v="2"/>
    <s v="2018-2"/>
    <x v="128"/>
    <x v="2"/>
    <d v="1899-12-30T08:15:00"/>
    <d v="1899-12-30T12:15:00"/>
    <s v="AM"/>
    <d v="1899-12-30T04:00:00"/>
    <m/>
    <m/>
    <x v="1"/>
    <x v="1"/>
    <m/>
    <x v="0"/>
    <m/>
  </r>
  <r>
    <x v="0"/>
    <s v="2018-2"/>
    <x v="128"/>
    <x v="2"/>
    <d v="1899-12-30T13:45:00"/>
    <d v="1899-12-30T17:45:00"/>
    <s v="PM"/>
    <d v="1899-12-30T04:00:00"/>
    <m/>
    <m/>
    <x v="1"/>
    <x v="1"/>
    <m/>
    <x v="0"/>
    <m/>
  </r>
  <r>
    <x v="1"/>
    <s v="2018-2"/>
    <x v="128"/>
    <x v="2"/>
    <d v="1899-12-30T13:45:00"/>
    <d v="1899-12-30T17:45:00"/>
    <s v="PM"/>
    <d v="1899-12-30T04:00:00"/>
    <m/>
    <m/>
    <x v="1"/>
    <x v="1"/>
    <m/>
    <x v="0"/>
    <m/>
  </r>
  <r>
    <x v="3"/>
    <s v="2018-2"/>
    <x v="128"/>
    <x v="2"/>
    <d v="1899-12-30T13:45:00"/>
    <d v="1899-12-30T17:45:00"/>
    <s v="PM"/>
    <d v="1899-12-30T04:00:00"/>
    <m/>
    <m/>
    <x v="1"/>
    <x v="1"/>
    <m/>
    <x v="0"/>
    <m/>
  </r>
  <r>
    <x v="4"/>
    <s v="2018-2"/>
    <x v="128"/>
    <x v="2"/>
    <d v="1899-12-30T13:45:00"/>
    <d v="1899-12-30T17:45:00"/>
    <s v="PM"/>
    <d v="1899-12-30T04:00:00"/>
    <m/>
    <m/>
    <x v="1"/>
    <x v="1"/>
    <m/>
    <x v="0"/>
    <m/>
  </r>
  <r>
    <x v="5"/>
    <s v="2018-2"/>
    <x v="128"/>
    <x v="2"/>
    <d v="1899-12-30T13:45:00"/>
    <d v="1899-12-30T16:45:00"/>
    <s v="PM"/>
    <d v="1899-12-30T03:00:00"/>
    <m/>
    <m/>
    <x v="1"/>
    <x v="1"/>
    <m/>
    <x v="0"/>
    <m/>
  </r>
  <r>
    <x v="6"/>
    <s v="2018-2"/>
    <x v="128"/>
    <x v="2"/>
    <d v="1899-12-30T13:45:00"/>
    <d v="1899-12-30T16:45:00"/>
    <s v="PM"/>
    <d v="1899-12-30T03:00:00"/>
    <m/>
    <m/>
    <x v="1"/>
    <x v="1"/>
    <m/>
    <x v="0"/>
    <m/>
  </r>
  <r>
    <x v="2"/>
    <s v="2018-2"/>
    <x v="128"/>
    <x v="2"/>
    <d v="1899-12-30T13:45:00"/>
    <d v="1899-12-30T17:45:00"/>
    <s v="PM"/>
    <d v="1899-12-30T04:00:00"/>
    <m/>
    <m/>
    <x v="1"/>
    <x v="1"/>
    <m/>
    <x v="0"/>
    <m/>
  </r>
  <r>
    <x v="0"/>
    <s v="2018-2"/>
    <x v="129"/>
    <x v="3"/>
    <d v="1899-12-30T08:15:00"/>
    <d v="1899-12-30T12:15:00"/>
    <s v="AM"/>
    <d v="1899-12-30T04:00:00"/>
    <m/>
    <m/>
    <x v="143"/>
    <x v="7"/>
    <m/>
    <x v="0"/>
    <m/>
  </r>
  <r>
    <x v="1"/>
    <s v="2018-2"/>
    <x v="129"/>
    <x v="3"/>
    <d v="1899-12-30T08:15:00"/>
    <d v="1899-12-30T12:15:00"/>
    <s v="AM"/>
    <d v="1899-12-30T04:00:00"/>
    <m/>
    <m/>
    <x v="142"/>
    <x v="0"/>
    <m/>
    <x v="0"/>
    <m/>
  </r>
  <r>
    <x v="2"/>
    <s v="2018-2"/>
    <x v="129"/>
    <x v="3"/>
    <d v="1899-12-30T08:15:00"/>
    <d v="1899-12-30T12:15:00"/>
    <s v="AM"/>
    <d v="1899-12-30T04:00:00"/>
    <m/>
    <s v="INI"/>
    <x v="142"/>
    <x v="0"/>
    <m/>
    <x v="0"/>
    <m/>
  </r>
  <r>
    <x v="3"/>
    <s v="2018-2"/>
    <x v="129"/>
    <x v="3"/>
    <d v="1899-12-30T08:15:00"/>
    <d v="1899-12-30T12:15:00"/>
    <s v="AM"/>
    <d v="1899-12-30T04:00:00"/>
    <m/>
    <s v="ALT"/>
    <x v="8"/>
    <x v="0"/>
    <m/>
    <x v="0"/>
    <m/>
  </r>
  <r>
    <x v="3"/>
    <s v="2018-2"/>
    <x v="129"/>
    <x v="3"/>
    <d v="1899-12-30T08:15:00"/>
    <d v="1899-12-30T12:15:00"/>
    <s v="AM"/>
    <d v="1899-12-30T04:00:00"/>
    <m/>
    <s v="INI"/>
    <x v="142"/>
    <x v="0"/>
    <m/>
    <x v="0"/>
    <m/>
  </r>
  <r>
    <x v="4"/>
    <s v="2018-2"/>
    <x v="129"/>
    <x v="3"/>
    <d v="1899-12-30T08:15:00"/>
    <d v="1899-12-30T12:15:00"/>
    <s v="AM"/>
    <d v="1899-12-30T04:00:00"/>
    <m/>
    <s v="INI"/>
    <x v="1"/>
    <x v="1"/>
    <m/>
    <x v="0"/>
    <m/>
  </r>
  <r>
    <x v="4"/>
    <s v="2018-2"/>
    <x v="129"/>
    <x v="3"/>
    <d v="1899-12-30T08:15:00"/>
    <d v="1899-12-30T12:15:00"/>
    <s v="AM"/>
    <d v="1899-12-30T04:00:00"/>
    <m/>
    <s v="ALT"/>
    <x v="8"/>
    <x v="0"/>
    <m/>
    <x v="0"/>
    <m/>
  </r>
  <r>
    <x v="5"/>
    <s v="2018-2"/>
    <x v="129"/>
    <x v="3"/>
    <d v="1899-12-30T08:15:00"/>
    <d v="1899-12-30T12:15:00"/>
    <s v="AM"/>
    <d v="1899-12-30T04:00:00"/>
    <m/>
    <m/>
    <x v="0"/>
    <x v="0"/>
    <m/>
    <x v="0"/>
    <m/>
  </r>
  <r>
    <x v="6"/>
    <s v="2018-2"/>
    <x v="129"/>
    <x v="3"/>
    <d v="1899-12-30T08:15:00"/>
    <d v="1899-12-30T12:15:00"/>
    <s v="AM"/>
    <d v="1899-12-30T04:00:00"/>
    <m/>
    <m/>
    <x v="135"/>
    <x v="0"/>
    <m/>
    <x v="0"/>
    <m/>
  </r>
  <r>
    <x v="2"/>
    <s v="2018-2"/>
    <x v="129"/>
    <x v="3"/>
    <d v="1899-12-30T08:15:00"/>
    <d v="1899-12-30T12:15:00"/>
    <s v="AM"/>
    <d v="1899-12-30T04:00:00"/>
    <m/>
    <s v="ALT"/>
    <x v="8"/>
    <x v="0"/>
    <m/>
    <x v="0"/>
    <m/>
  </r>
  <r>
    <x v="1"/>
    <s v="2018-2"/>
    <x v="129"/>
    <x v="3"/>
    <d v="1899-12-30T13:45:00"/>
    <d v="1899-12-30T17:45:00"/>
    <s v="PM"/>
    <d v="1899-12-30T04:00:00"/>
    <m/>
    <m/>
    <x v="142"/>
    <x v="0"/>
    <m/>
    <x v="0"/>
    <m/>
  </r>
  <r>
    <x v="2"/>
    <s v="2018-2"/>
    <x v="129"/>
    <x v="3"/>
    <d v="1899-12-30T13:45:00"/>
    <d v="1899-12-30T17:45:00"/>
    <s v="PM"/>
    <d v="1899-12-30T04:00:00"/>
    <m/>
    <s v="INI"/>
    <x v="142"/>
    <x v="0"/>
    <m/>
    <x v="0"/>
    <m/>
  </r>
  <r>
    <x v="2"/>
    <s v="2018-2"/>
    <x v="129"/>
    <x v="3"/>
    <d v="1899-12-30T13:45:00"/>
    <d v="1899-12-30T17:45:00"/>
    <s v="PM"/>
    <d v="1899-12-30T04:00:00"/>
    <m/>
    <s v="ALT"/>
    <x v="8"/>
    <x v="0"/>
    <m/>
    <x v="0"/>
    <m/>
  </r>
  <r>
    <x v="3"/>
    <s v="2018-2"/>
    <x v="129"/>
    <x v="3"/>
    <d v="1899-12-30T13:45:00"/>
    <d v="1899-12-30T17:45:00"/>
    <s v="PM"/>
    <d v="1899-12-30T04:00:00"/>
    <m/>
    <s v="ALT"/>
    <x v="8"/>
    <x v="0"/>
    <m/>
    <x v="0"/>
    <m/>
  </r>
  <r>
    <x v="3"/>
    <s v="2018-2"/>
    <x v="129"/>
    <x v="3"/>
    <d v="1899-12-30T13:45:00"/>
    <d v="1899-12-30T17:45:00"/>
    <s v="PM"/>
    <d v="1899-12-30T04:00:00"/>
    <m/>
    <s v="INI"/>
    <x v="142"/>
    <x v="0"/>
    <m/>
    <x v="0"/>
    <m/>
  </r>
  <r>
    <x v="4"/>
    <s v="2018-2"/>
    <x v="129"/>
    <x v="3"/>
    <d v="1899-12-30T13:45:00"/>
    <d v="1899-12-30T17:45:00"/>
    <s v="PM"/>
    <d v="1899-12-30T04:00:00"/>
    <m/>
    <s v="INI"/>
    <x v="1"/>
    <x v="1"/>
    <m/>
    <x v="0"/>
    <m/>
  </r>
  <r>
    <x v="4"/>
    <s v="2018-2"/>
    <x v="129"/>
    <x v="3"/>
    <d v="1899-12-30T13:45:00"/>
    <d v="1899-12-30T17:45:00"/>
    <s v="PM"/>
    <d v="1899-12-30T04:00:00"/>
    <m/>
    <s v="ALT"/>
    <x v="8"/>
    <x v="0"/>
    <m/>
    <x v="0"/>
    <m/>
  </r>
  <r>
    <x v="5"/>
    <s v="2018-2"/>
    <x v="129"/>
    <x v="3"/>
    <d v="1899-12-30T13:45:00"/>
    <d v="1899-12-30T16:45:00"/>
    <s v="PM"/>
    <d v="1899-12-30T03:00:00"/>
    <m/>
    <m/>
    <x v="0"/>
    <x v="0"/>
    <m/>
    <x v="0"/>
    <m/>
  </r>
  <r>
    <x v="6"/>
    <s v="2018-2"/>
    <x v="129"/>
    <x v="3"/>
    <d v="1899-12-30T13:45:00"/>
    <d v="1899-12-30T16:45:00"/>
    <s v="PM"/>
    <d v="1899-12-30T03:00:00"/>
    <m/>
    <m/>
    <x v="135"/>
    <x v="0"/>
    <m/>
    <x v="0"/>
    <m/>
  </r>
  <r>
    <x v="0"/>
    <s v="2018-2"/>
    <x v="129"/>
    <x v="3"/>
    <d v="1899-12-30T13:45:00"/>
    <d v="1899-12-30T17:45:00"/>
    <s v="PM"/>
    <d v="1899-12-30T04:00:00"/>
    <m/>
    <m/>
    <x v="104"/>
    <x v="16"/>
    <m/>
    <x v="0"/>
    <m/>
  </r>
  <r>
    <x v="1"/>
    <s v="2018-2"/>
    <x v="130"/>
    <x v="4"/>
    <d v="1899-12-30T08:15:00"/>
    <d v="1899-12-30T12:15:00"/>
    <s v="AM"/>
    <d v="1899-12-30T04:00:00"/>
    <m/>
    <m/>
    <x v="142"/>
    <x v="0"/>
    <m/>
    <x v="0"/>
    <m/>
  </r>
  <r>
    <x v="2"/>
    <s v="2018-2"/>
    <x v="130"/>
    <x v="4"/>
    <d v="1899-12-30T08:15:00"/>
    <d v="1899-12-30T12:15:00"/>
    <s v="AM"/>
    <d v="1899-12-30T04:00:00"/>
    <m/>
    <s v="INI"/>
    <x v="142"/>
    <x v="0"/>
    <m/>
    <x v="0"/>
    <m/>
  </r>
  <r>
    <x v="2"/>
    <s v="2018-2"/>
    <x v="130"/>
    <x v="4"/>
    <d v="1899-12-30T08:15:00"/>
    <d v="1899-12-30T12:15:00"/>
    <s v="AM"/>
    <d v="1899-12-30T04:00:00"/>
    <m/>
    <s v="ALT"/>
    <x v="8"/>
    <x v="0"/>
    <m/>
    <x v="0"/>
    <m/>
  </r>
  <r>
    <x v="3"/>
    <s v="2018-2"/>
    <x v="130"/>
    <x v="4"/>
    <d v="1899-12-30T08:15:00"/>
    <d v="1899-12-30T12:15:00"/>
    <s v="AM"/>
    <d v="1899-12-30T04:00:00"/>
    <m/>
    <s v="ALT"/>
    <x v="8"/>
    <x v="0"/>
    <m/>
    <x v="0"/>
    <m/>
  </r>
  <r>
    <x v="3"/>
    <s v="2018-2"/>
    <x v="130"/>
    <x v="4"/>
    <d v="1899-12-30T08:15:00"/>
    <d v="1899-12-30T12:15:00"/>
    <s v="AM"/>
    <d v="1899-12-30T04:00:00"/>
    <m/>
    <s v="INI"/>
    <x v="142"/>
    <x v="0"/>
    <m/>
    <x v="0"/>
    <m/>
  </r>
  <r>
    <x v="4"/>
    <s v="2018-2"/>
    <x v="130"/>
    <x v="4"/>
    <d v="1899-12-30T08:15:00"/>
    <d v="1899-12-30T12:15:00"/>
    <s v="AM"/>
    <d v="1899-12-30T04:00:00"/>
    <m/>
    <s v="INI"/>
    <x v="1"/>
    <x v="1"/>
    <m/>
    <x v="0"/>
    <m/>
  </r>
  <r>
    <x v="4"/>
    <s v="2018-2"/>
    <x v="130"/>
    <x v="4"/>
    <d v="1899-12-30T08:15:00"/>
    <d v="1899-12-30T12:15:00"/>
    <s v="AM"/>
    <d v="1899-12-30T04:00:00"/>
    <m/>
    <s v="ALT"/>
    <x v="8"/>
    <x v="0"/>
    <m/>
    <x v="0"/>
    <m/>
  </r>
  <r>
    <x v="5"/>
    <s v="2018-2"/>
    <x v="130"/>
    <x v="4"/>
    <d v="1899-12-30T08:15:00"/>
    <d v="1899-12-30T12:15:00"/>
    <s v="AM"/>
    <d v="1899-12-30T04:00:00"/>
    <m/>
    <m/>
    <x v="0"/>
    <x v="0"/>
    <m/>
    <x v="0"/>
    <m/>
  </r>
  <r>
    <x v="6"/>
    <s v="2018-2"/>
    <x v="130"/>
    <x v="4"/>
    <d v="1899-12-30T08:15:00"/>
    <d v="1899-12-30T12:15:00"/>
    <s v="AM"/>
    <d v="1899-12-30T04:00:00"/>
    <m/>
    <m/>
    <x v="135"/>
    <x v="0"/>
    <m/>
    <x v="0"/>
    <m/>
  </r>
  <r>
    <x v="0"/>
    <s v="2018-2"/>
    <x v="130"/>
    <x v="4"/>
    <d v="1899-12-30T08:15:00"/>
    <d v="1899-12-30T12:15:00"/>
    <s v="AM"/>
    <d v="1899-12-30T04:00:00"/>
    <m/>
    <m/>
    <x v="1"/>
    <x v="1"/>
    <m/>
    <x v="0"/>
    <m/>
  </r>
  <r>
    <x v="1"/>
    <s v="2018-2"/>
    <x v="130"/>
    <x v="4"/>
    <d v="1899-12-30T13:45:00"/>
    <d v="1899-12-30T17:45:00"/>
    <s v="PM"/>
    <d v="1899-12-30T04:00:00"/>
    <m/>
    <m/>
    <x v="142"/>
    <x v="0"/>
    <m/>
    <x v="0"/>
    <m/>
  </r>
  <r>
    <x v="2"/>
    <s v="2018-2"/>
    <x v="130"/>
    <x v="4"/>
    <d v="1899-12-30T13:45:00"/>
    <d v="1899-12-30T17:45:00"/>
    <s v="PM"/>
    <d v="1899-12-30T04:00:00"/>
    <m/>
    <s v="INI"/>
    <x v="142"/>
    <x v="0"/>
    <m/>
    <x v="0"/>
    <m/>
  </r>
  <r>
    <x v="2"/>
    <s v="2018-2"/>
    <x v="130"/>
    <x v="4"/>
    <d v="1899-12-30T13:45:00"/>
    <d v="1899-12-30T17:45:00"/>
    <s v="PM"/>
    <d v="1899-12-30T04:00:00"/>
    <m/>
    <s v="ALT"/>
    <x v="8"/>
    <x v="0"/>
    <m/>
    <x v="0"/>
    <m/>
  </r>
  <r>
    <x v="3"/>
    <s v="2018-2"/>
    <x v="130"/>
    <x v="4"/>
    <d v="1899-12-30T13:45:00"/>
    <d v="1899-12-30T17:45:00"/>
    <s v="PM"/>
    <d v="1899-12-30T04:00:00"/>
    <m/>
    <s v="ALT"/>
    <x v="8"/>
    <x v="0"/>
    <m/>
    <x v="0"/>
    <m/>
  </r>
  <r>
    <x v="3"/>
    <s v="2018-2"/>
    <x v="130"/>
    <x v="4"/>
    <d v="1899-12-30T13:45:00"/>
    <d v="1899-12-30T17:45:00"/>
    <s v="PM"/>
    <d v="1899-12-30T04:00:00"/>
    <m/>
    <s v="INI"/>
    <x v="142"/>
    <x v="0"/>
    <m/>
    <x v="0"/>
    <m/>
  </r>
  <r>
    <x v="4"/>
    <s v="2018-2"/>
    <x v="130"/>
    <x v="4"/>
    <d v="1899-12-30T13:45:00"/>
    <d v="1899-12-30T17:45:00"/>
    <s v="PM"/>
    <d v="1899-12-30T04:00:00"/>
    <m/>
    <s v="INI"/>
    <x v="1"/>
    <x v="1"/>
    <m/>
    <x v="0"/>
    <m/>
  </r>
  <r>
    <x v="4"/>
    <s v="2018-2"/>
    <x v="130"/>
    <x v="4"/>
    <d v="1899-12-30T13:45:00"/>
    <d v="1899-12-30T17:45:00"/>
    <s v="PM"/>
    <d v="1899-12-30T04:00:00"/>
    <m/>
    <s v="ALT"/>
    <x v="8"/>
    <x v="0"/>
    <m/>
    <x v="0"/>
    <m/>
  </r>
  <r>
    <x v="5"/>
    <s v="2018-2"/>
    <x v="130"/>
    <x v="4"/>
    <d v="1899-12-30T13:45:00"/>
    <d v="1899-12-30T16:45:00"/>
    <s v="PM"/>
    <d v="1899-12-30T03:00:00"/>
    <m/>
    <m/>
    <x v="0"/>
    <x v="0"/>
    <m/>
    <x v="0"/>
    <m/>
  </r>
  <r>
    <x v="6"/>
    <s v="2018-2"/>
    <x v="130"/>
    <x v="4"/>
    <d v="1899-12-30T13:45:00"/>
    <d v="1899-12-30T16:45:00"/>
    <s v="PM"/>
    <d v="1899-12-30T03:00:00"/>
    <m/>
    <m/>
    <x v="135"/>
    <x v="0"/>
    <m/>
    <x v="0"/>
    <m/>
  </r>
  <r>
    <x v="0"/>
    <s v="2018-2"/>
    <x v="130"/>
    <x v="4"/>
    <d v="1899-12-30T13:45:00"/>
    <d v="1899-12-30T17:45:00"/>
    <s v="PM"/>
    <d v="1899-12-30T04:00:00"/>
    <m/>
    <m/>
    <x v="118"/>
    <x v="23"/>
    <m/>
    <x v="0"/>
    <m/>
  </r>
  <r>
    <x v="1"/>
    <s v="2018-2"/>
    <x v="131"/>
    <x v="5"/>
    <d v="1899-12-30T08:15:00"/>
    <d v="1899-12-30T12:15:00"/>
    <s v="AM"/>
    <d v="1899-12-30T04:00:00"/>
    <m/>
    <m/>
    <x v="142"/>
    <x v="0"/>
    <m/>
    <x v="0"/>
    <m/>
  </r>
  <r>
    <x v="2"/>
    <s v="2018-2"/>
    <x v="131"/>
    <x v="5"/>
    <d v="1899-12-30T08:15:00"/>
    <d v="1899-12-30T12:15:00"/>
    <s v="AM"/>
    <d v="1899-12-30T04:00:00"/>
    <m/>
    <s v="INI"/>
    <x v="142"/>
    <x v="0"/>
    <m/>
    <x v="0"/>
    <m/>
  </r>
  <r>
    <x v="2"/>
    <s v="2018-2"/>
    <x v="131"/>
    <x v="5"/>
    <d v="1899-12-30T08:15:00"/>
    <d v="1899-12-30T12:15:00"/>
    <s v="AM"/>
    <d v="1899-12-30T04:00:00"/>
    <m/>
    <s v="ALT"/>
    <x v="8"/>
    <x v="0"/>
    <m/>
    <x v="0"/>
    <m/>
  </r>
  <r>
    <x v="3"/>
    <s v="2018-2"/>
    <x v="131"/>
    <x v="5"/>
    <d v="1899-12-30T08:15:00"/>
    <d v="1899-12-30T12:15:00"/>
    <s v="AM"/>
    <d v="1899-12-30T04:00:00"/>
    <m/>
    <s v="ALT"/>
    <x v="8"/>
    <x v="0"/>
    <m/>
    <x v="0"/>
    <m/>
  </r>
  <r>
    <x v="3"/>
    <s v="2018-2"/>
    <x v="131"/>
    <x v="5"/>
    <d v="1899-12-30T08:15:00"/>
    <d v="1899-12-30T12:15:00"/>
    <s v="AM"/>
    <d v="1899-12-30T04:00:00"/>
    <m/>
    <s v="INI"/>
    <x v="142"/>
    <x v="0"/>
    <m/>
    <x v="0"/>
    <m/>
  </r>
  <r>
    <x v="4"/>
    <s v="2018-2"/>
    <x v="131"/>
    <x v="5"/>
    <d v="1899-12-30T08:15:00"/>
    <d v="1899-12-30T12:15:00"/>
    <s v="AM"/>
    <d v="1899-12-30T04:00:00"/>
    <m/>
    <s v="INI"/>
    <x v="1"/>
    <x v="1"/>
    <m/>
    <x v="0"/>
    <m/>
  </r>
  <r>
    <x v="4"/>
    <s v="2018-2"/>
    <x v="131"/>
    <x v="5"/>
    <d v="1899-12-30T08:15:00"/>
    <d v="1899-12-30T12:15:00"/>
    <s v="AM"/>
    <d v="1899-12-30T04:00:00"/>
    <m/>
    <s v="ALT"/>
    <x v="8"/>
    <x v="0"/>
    <m/>
    <x v="0"/>
    <m/>
  </r>
  <r>
    <x v="5"/>
    <s v="2018-2"/>
    <x v="131"/>
    <x v="5"/>
    <d v="1899-12-30T08:15:00"/>
    <d v="1899-12-30T12:15:00"/>
    <s v="AM"/>
    <d v="1899-12-30T04:00:00"/>
    <m/>
    <m/>
    <x v="0"/>
    <x v="0"/>
    <m/>
    <x v="0"/>
    <m/>
  </r>
  <r>
    <x v="6"/>
    <s v="2018-2"/>
    <x v="131"/>
    <x v="5"/>
    <d v="1899-12-30T08:15:00"/>
    <d v="1899-12-30T12:15:00"/>
    <s v="AM"/>
    <d v="1899-12-30T04:00:00"/>
    <m/>
    <m/>
    <x v="135"/>
    <x v="0"/>
    <m/>
    <x v="0"/>
    <m/>
  </r>
  <r>
    <x v="0"/>
    <s v="2018-2"/>
    <x v="131"/>
    <x v="5"/>
    <d v="1899-12-30T08:15:00"/>
    <d v="1899-12-30T12:15:00"/>
    <s v="AM"/>
    <d v="1899-12-30T04:00:00"/>
    <m/>
    <m/>
    <x v="137"/>
    <x v="11"/>
    <m/>
    <x v="0"/>
    <m/>
  </r>
  <r>
    <x v="1"/>
    <s v="2018-2"/>
    <x v="131"/>
    <x v="5"/>
    <d v="1899-12-30T13:45:00"/>
    <d v="1899-12-30T17:45:00"/>
    <s v="PM"/>
    <d v="1899-12-30T04:00:00"/>
    <m/>
    <m/>
    <x v="142"/>
    <x v="0"/>
    <m/>
    <x v="0"/>
    <m/>
  </r>
  <r>
    <x v="2"/>
    <s v="2018-2"/>
    <x v="131"/>
    <x v="5"/>
    <d v="1899-12-30T13:45:00"/>
    <d v="1899-12-30T17:45:00"/>
    <s v="PM"/>
    <d v="1899-12-30T04:00:00"/>
    <m/>
    <s v="INI"/>
    <x v="142"/>
    <x v="0"/>
    <m/>
    <x v="0"/>
    <m/>
  </r>
  <r>
    <x v="2"/>
    <s v="2018-2"/>
    <x v="131"/>
    <x v="5"/>
    <d v="1899-12-30T13:45:00"/>
    <d v="1899-12-30T17:45:00"/>
    <s v="PM"/>
    <d v="1899-12-30T04:00:00"/>
    <m/>
    <s v="ALT"/>
    <x v="8"/>
    <x v="0"/>
    <m/>
    <x v="0"/>
    <m/>
  </r>
  <r>
    <x v="3"/>
    <s v="2018-2"/>
    <x v="131"/>
    <x v="5"/>
    <d v="1899-12-30T13:45:00"/>
    <d v="1899-12-30T17:45:00"/>
    <s v="PM"/>
    <d v="1899-12-30T04:00:00"/>
    <m/>
    <s v="ALT"/>
    <x v="8"/>
    <x v="0"/>
    <m/>
    <x v="0"/>
    <m/>
  </r>
  <r>
    <x v="3"/>
    <s v="2018-2"/>
    <x v="131"/>
    <x v="5"/>
    <d v="1899-12-30T13:45:00"/>
    <d v="1899-12-30T17:45:00"/>
    <s v="PM"/>
    <d v="1899-12-30T04:00:00"/>
    <m/>
    <s v="INI"/>
    <x v="142"/>
    <x v="0"/>
    <m/>
    <x v="0"/>
    <m/>
  </r>
  <r>
    <x v="4"/>
    <s v="2018-2"/>
    <x v="131"/>
    <x v="5"/>
    <d v="1899-12-30T13:45:00"/>
    <d v="1899-12-30T17:45:00"/>
    <s v="PM"/>
    <d v="1899-12-30T04:00:00"/>
    <m/>
    <s v="INI"/>
    <x v="1"/>
    <x v="1"/>
    <m/>
    <x v="0"/>
    <m/>
  </r>
  <r>
    <x v="4"/>
    <s v="2018-2"/>
    <x v="131"/>
    <x v="5"/>
    <d v="1899-12-30T13:45:00"/>
    <d v="1899-12-30T17:45:00"/>
    <s v="PM"/>
    <d v="1899-12-30T04:00:00"/>
    <m/>
    <s v="ALT"/>
    <x v="8"/>
    <x v="0"/>
    <m/>
    <x v="0"/>
    <m/>
  </r>
  <r>
    <x v="5"/>
    <s v="2018-2"/>
    <x v="131"/>
    <x v="5"/>
    <d v="1899-12-30T13:45:00"/>
    <d v="1899-12-30T16:45:00"/>
    <s v="PM"/>
    <d v="1899-12-30T03:00:00"/>
    <m/>
    <m/>
    <x v="0"/>
    <x v="0"/>
    <m/>
    <x v="0"/>
    <m/>
  </r>
  <r>
    <x v="6"/>
    <s v="2018-2"/>
    <x v="131"/>
    <x v="5"/>
    <d v="1899-12-30T13:45:00"/>
    <d v="1899-12-30T16:45:00"/>
    <s v="PM"/>
    <d v="1899-12-30T03:00:00"/>
    <m/>
    <m/>
    <x v="135"/>
    <x v="0"/>
    <m/>
    <x v="0"/>
    <m/>
  </r>
  <r>
    <x v="0"/>
    <s v="2018-2"/>
    <x v="131"/>
    <x v="5"/>
    <d v="1899-12-30T13:45:00"/>
    <d v="1899-12-30T17:45:00"/>
    <s v="PM"/>
    <d v="1899-12-30T04:00:00"/>
    <m/>
    <m/>
    <x v="144"/>
    <x v="23"/>
    <m/>
    <x v="0"/>
    <m/>
  </r>
  <r>
    <x v="1"/>
    <s v="2018-2"/>
    <x v="132"/>
    <x v="6"/>
    <d v="1899-12-30T08:15:00"/>
    <d v="1899-12-30T12:15:00"/>
    <s v="AM"/>
    <d v="1899-12-30T04:00:00"/>
    <m/>
    <m/>
    <x v="142"/>
    <x v="0"/>
    <m/>
    <x v="0"/>
    <m/>
  </r>
  <r>
    <x v="2"/>
    <s v="2018-2"/>
    <x v="132"/>
    <x v="6"/>
    <d v="1899-12-30T08:15:00"/>
    <d v="1899-12-30T12:15:00"/>
    <s v="AM"/>
    <d v="1899-12-30T04:00:00"/>
    <m/>
    <s v="INI"/>
    <x v="142"/>
    <x v="0"/>
    <m/>
    <x v="0"/>
    <m/>
  </r>
  <r>
    <x v="2"/>
    <s v="2018-2"/>
    <x v="132"/>
    <x v="6"/>
    <d v="1899-12-30T08:15:00"/>
    <d v="1899-12-30T12:15:00"/>
    <s v="AM"/>
    <d v="1899-12-30T04:00:00"/>
    <m/>
    <s v="ALT"/>
    <x v="8"/>
    <x v="0"/>
    <m/>
    <x v="0"/>
    <m/>
  </r>
  <r>
    <x v="3"/>
    <s v="2018-2"/>
    <x v="132"/>
    <x v="6"/>
    <d v="1899-12-30T08:15:00"/>
    <d v="1899-12-30T12:15:00"/>
    <s v="AM"/>
    <d v="1899-12-30T04:00:00"/>
    <m/>
    <s v="ALT"/>
    <x v="8"/>
    <x v="0"/>
    <m/>
    <x v="0"/>
    <m/>
  </r>
  <r>
    <x v="3"/>
    <s v="2018-2"/>
    <x v="132"/>
    <x v="6"/>
    <d v="1899-12-30T08:15:00"/>
    <d v="1899-12-30T12:15:00"/>
    <s v="AM"/>
    <d v="1899-12-30T04:00:00"/>
    <m/>
    <s v="INI"/>
    <x v="142"/>
    <x v="0"/>
    <m/>
    <x v="0"/>
    <m/>
  </r>
  <r>
    <x v="4"/>
    <s v="2018-2"/>
    <x v="132"/>
    <x v="6"/>
    <d v="1899-12-30T08:15:00"/>
    <d v="1899-12-30T12:15:00"/>
    <s v="AM"/>
    <d v="1899-12-30T04:00:00"/>
    <m/>
    <s v="INI"/>
    <x v="1"/>
    <x v="1"/>
    <m/>
    <x v="0"/>
    <m/>
  </r>
  <r>
    <x v="4"/>
    <s v="2018-2"/>
    <x v="132"/>
    <x v="6"/>
    <d v="1899-12-30T08:15:00"/>
    <d v="1899-12-30T12:15:00"/>
    <s v="AM"/>
    <d v="1899-12-30T04:00:00"/>
    <m/>
    <s v="ALT"/>
    <x v="8"/>
    <x v="0"/>
    <m/>
    <x v="0"/>
    <m/>
  </r>
  <r>
    <x v="5"/>
    <s v="2018-2"/>
    <x v="132"/>
    <x v="6"/>
    <d v="1899-12-30T08:15:00"/>
    <d v="1899-12-30T12:15:00"/>
    <s v="AM"/>
    <d v="1899-12-30T04:00:00"/>
    <m/>
    <m/>
    <x v="0"/>
    <x v="0"/>
    <m/>
    <x v="0"/>
    <m/>
  </r>
  <r>
    <x v="6"/>
    <s v="2018-2"/>
    <x v="132"/>
    <x v="6"/>
    <d v="1899-12-30T08:15:00"/>
    <d v="1899-12-30T12:15:00"/>
    <s v="AM"/>
    <d v="1899-12-30T04:00:00"/>
    <m/>
    <m/>
    <x v="135"/>
    <x v="0"/>
    <m/>
    <x v="0"/>
    <m/>
  </r>
  <r>
    <x v="0"/>
    <s v="2018-2"/>
    <x v="132"/>
    <x v="6"/>
    <d v="1899-12-30T08:15:00"/>
    <d v="1899-12-30T12:15:00"/>
    <s v="AM"/>
    <d v="1899-12-30T04:00:00"/>
    <m/>
    <m/>
    <x v="145"/>
    <x v="0"/>
    <m/>
    <x v="0"/>
    <m/>
  </r>
  <r>
    <x v="1"/>
    <s v="2018-2"/>
    <x v="132"/>
    <x v="6"/>
    <d v="1899-12-30T13:45:00"/>
    <d v="1899-12-30T17:45:00"/>
    <s v="PM"/>
    <d v="1899-12-30T04:00:00"/>
    <m/>
    <m/>
    <x v="142"/>
    <x v="0"/>
    <m/>
    <x v="0"/>
    <m/>
  </r>
  <r>
    <x v="2"/>
    <s v="2018-2"/>
    <x v="132"/>
    <x v="6"/>
    <d v="1899-12-30T13:45:00"/>
    <d v="1899-12-30T17:45:00"/>
    <s v="PM"/>
    <d v="1899-12-30T04:00:00"/>
    <m/>
    <s v="INI"/>
    <x v="142"/>
    <x v="0"/>
    <m/>
    <x v="0"/>
    <m/>
  </r>
  <r>
    <x v="2"/>
    <s v="2018-2"/>
    <x v="132"/>
    <x v="6"/>
    <d v="1899-12-30T13:45:00"/>
    <d v="1899-12-30T17:45:00"/>
    <s v="PM"/>
    <d v="1899-12-30T04:00:00"/>
    <m/>
    <s v="ALT"/>
    <x v="8"/>
    <x v="0"/>
    <m/>
    <x v="0"/>
    <m/>
  </r>
  <r>
    <x v="3"/>
    <s v="2018-2"/>
    <x v="132"/>
    <x v="6"/>
    <d v="1899-12-30T13:45:00"/>
    <d v="1899-12-30T17:45:00"/>
    <s v="PM"/>
    <d v="1899-12-30T04:00:00"/>
    <m/>
    <s v="ALT"/>
    <x v="8"/>
    <x v="0"/>
    <m/>
    <x v="0"/>
    <m/>
  </r>
  <r>
    <x v="3"/>
    <s v="2018-2"/>
    <x v="132"/>
    <x v="6"/>
    <d v="1899-12-30T13:45:00"/>
    <d v="1899-12-30T17:45:00"/>
    <s v="PM"/>
    <d v="1899-12-30T04:00:00"/>
    <m/>
    <s v="INI"/>
    <x v="142"/>
    <x v="0"/>
    <m/>
    <x v="0"/>
    <m/>
  </r>
  <r>
    <x v="4"/>
    <s v="2018-2"/>
    <x v="132"/>
    <x v="6"/>
    <d v="1899-12-30T13:45:00"/>
    <d v="1899-12-30T17:45:00"/>
    <s v="PM"/>
    <d v="1899-12-30T04:00:00"/>
    <m/>
    <s v="INI"/>
    <x v="1"/>
    <x v="1"/>
    <m/>
    <x v="0"/>
    <m/>
  </r>
  <r>
    <x v="4"/>
    <s v="2018-2"/>
    <x v="132"/>
    <x v="6"/>
    <d v="1899-12-30T13:45:00"/>
    <d v="1899-12-30T17:45:00"/>
    <s v="PM"/>
    <d v="1899-12-30T04:00:00"/>
    <m/>
    <s v="ALT"/>
    <x v="8"/>
    <x v="0"/>
    <m/>
    <x v="0"/>
    <m/>
  </r>
  <r>
    <x v="5"/>
    <s v="2018-2"/>
    <x v="132"/>
    <x v="6"/>
    <d v="1899-12-30T13:45:00"/>
    <d v="1899-12-30T16:45:00"/>
    <s v="PM"/>
    <d v="1899-12-30T03:00:00"/>
    <m/>
    <m/>
    <x v="0"/>
    <x v="0"/>
    <m/>
    <x v="0"/>
    <m/>
  </r>
  <r>
    <x v="6"/>
    <s v="2018-2"/>
    <x v="132"/>
    <x v="6"/>
    <d v="1899-12-30T13:45:00"/>
    <d v="1899-12-30T16:45:00"/>
    <s v="PM"/>
    <d v="1899-12-30T03:00:00"/>
    <m/>
    <m/>
    <x v="135"/>
    <x v="0"/>
    <m/>
    <x v="0"/>
    <m/>
  </r>
  <r>
    <x v="0"/>
    <s v="2018-2"/>
    <x v="132"/>
    <x v="6"/>
    <d v="1899-12-30T13:45:00"/>
    <d v="1899-12-30T17:45:00"/>
    <s v="PM"/>
    <d v="1899-12-30T04:00:00"/>
    <m/>
    <m/>
    <x v="145"/>
    <x v="0"/>
    <m/>
    <x v="0"/>
    <m/>
  </r>
  <r>
    <x v="1"/>
    <s v="2018-2"/>
    <x v="133"/>
    <x v="0"/>
    <d v="1899-12-30T08:15:00"/>
    <d v="1899-12-30T12:15:00"/>
    <s v="AM"/>
    <d v="1899-12-30T04:00:00"/>
    <m/>
    <m/>
    <x v="142"/>
    <x v="0"/>
    <m/>
    <x v="0"/>
    <m/>
  </r>
  <r>
    <x v="2"/>
    <s v="2018-2"/>
    <x v="133"/>
    <x v="0"/>
    <d v="1899-12-30T08:15:00"/>
    <d v="1899-12-30T12:15:00"/>
    <s v="AM"/>
    <d v="1899-12-30T04:00:00"/>
    <m/>
    <s v="INI"/>
    <x v="142"/>
    <x v="0"/>
    <m/>
    <x v="0"/>
    <m/>
  </r>
  <r>
    <x v="2"/>
    <s v="2018-2"/>
    <x v="133"/>
    <x v="0"/>
    <d v="1899-12-30T08:15:00"/>
    <d v="1899-12-30T12:15:00"/>
    <s v="AM"/>
    <d v="1899-12-30T04:00:00"/>
    <m/>
    <s v="ALT"/>
    <x v="8"/>
    <x v="0"/>
    <m/>
    <x v="0"/>
    <m/>
  </r>
  <r>
    <x v="3"/>
    <s v="2018-2"/>
    <x v="133"/>
    <x v="0"/>
    <d v="1899-12-30T08:15:00"/>
    <d v="1899-12-30T12:15:00"/>
    <s v="AM"/>
    <d v="1899-12-30T04:00:00"/>
    <m/>
    <s v="ALT"/>
    <x v="8"/>
    <x v="0"/>
    <m/>
    <x v="0"/>
    <m/>
  </r>
  <r>
    <x v="3"/>
    <s v="2018-2"/>
    <x v="133"/>
    <x v="0"/>
    <d v="1899-12-30T08:15:00"/>
    <d v="1899-12-30T12:15:00"/>
    <s v="AM"/>
    <d v="1899-12-30T04:00:00"/>
    <m/>
    <s v="INI"/>
    <x v="142"/>
    <x v="0"/>
    <m/>
    <x v="0"/>
    <m/>
  </r>
  <r>
    <x v="4"/>
    <s v="2018-2"/>
    <x v="133"/>
    <x v="0"/>
    <d v="1899-12-30T08:15:00"/>
    <d v="1899-12-30T12:15:00"/>
    <s v="AM"/>
    <d v="1899-12-30T04:00:00"/>
    <m/>
    <s v="INI"/>
    <x v="1"/>
    <x v="1"/>
    <m/>
    <x v="0"/>
    <m/>
  </r>
  <r>
    <x v="4"/>
    <s v="2018-2"/>
    <x v="133"/>
    <x v="0"/>
    <d v="1899-12-30T08:15:00"/>
    <d v="1899-12-30T12:15:00"/>
    <s v="AM"/>
    <d v="1899-12-30T04:00:00"/>
    <m/>
    <s v="ALT"/>
    <x v="8"/>
    <x v="0"/>
    <m/>
    <x v="0"/>
    <m/>
  </r>
  <r>
    <x v="5"/>
    <s v="2018-2"/>
    <x v="133"/>
    <x v="0"/>
    <d v="1899-12-30T08:15:00"/>
    <d v="1899-12-30T12:15:00"/>
    <s v="AM"/>
    <d v="1899-12-30T04:00:00"/>
    <m/>
    <m/>
    <x v="0"/>
    <x v="0"/>
    <m/>
    <x v="0"/>
    <m/>
  </r>
  <r>
    <x v="6"/>
    <s v="2018-2"/>
    <x v="133"/>
    <x v="0"/>
    <d v="1899-12-30T08:15:00"/>
    <d v="1899-12-30T12:15:00"/>
    <s v="AM"/>
    <d v="1899-12-30T04:00:00"/>
    <m/>
    <m/>
    <x v="135"/>
    <x v="0"/>
    <m/>
    <x v="0"/>
    <m/>
  </r>
  <r>
    <x v="0"/>
    <s v="2018-2"/>
    <x v="133"/>
    <x v="0"/>
    <d v="1899-12-30T08:15:00"/>
    <d v="1899-12-30T12:15:00"/>
    <s v="AM"/>
    <d v="1899-12-30T04:00:00"/>
    <m/>
    <m/>
    <x v="145"/>
    <x v="0"/>
    <m/>
    <x v="0"/>
    <m/>
  </r>
  <r>
    <x v="1"/>
    <s v="2018-2"/>
    <x v="133"/>
    <x v="0"/>
    <d v="1899-12-30T13:45:00"/>
    <d v="1899-12-30T17:45:00"/>
    <s v="PM"/>
    <d v="1899-12-30T04:00:00"/>
    <m/>
    <m/>
    <x v="142"/>
    <x v="0"/>
    <m/>
    <x v="0"/>
    <m/>
  </r>
  <r>
    <x v="2"/>
    <s v="2018-2"/>
    <x v="133"/>
    <x v="0"/>
    <d v="1899-12-30T13:45:00"/>
    <d v="1899-12-30T17:45:00"/>
    <s v="PM"/>
    <d v="1899-12-30T04:00:00"/>
    <m/>
    <s v="INI"/>
    <x v="142"/>
    <x v="0"/>
    <m/>
    <x v="0"/>
    <m/>
  </r>
  <r>
    <x v="2"/>
    <s v="2018-2"/>
    <x v="133"/>
    <x v="0"/>
    <d v="1899-12-30T13:45:00"/>
    <d v="1899-12-30T17:45:00"/>
    <s v="PM"/>
    <d v="1899-12-30T04:00:00"/>
    <m/>
    <s v="ALT"/>
    <x v="8"/>
    <x v="0"/>
    <m/>
    <x v="0"/>
    <m/>
  </r>
  <r>
    <x v="3"/>
    <s v="2018-2"/>
    <x v="133"/>
    <x v="0"/>
    <d v="1899-12-30T13:45:00"/>
    <d v="1899-12-30T17:45:00"/>
    <s v="PM"/>
    <d v="1899-12-30T04:00:00"/>
    <m/>
    <s v="ALT"/>
    <x v="8"/>
    <x v="0"/>
    <m/>
    <x v="0"/>
    <m/>
  </r>
  <r>
    <x v="3"/>
    <s v="2018-2"/>
    <x v="133"/>
    <x v="0"/>
    <d v="1899-12-30T13:45:00"/>
    <d v="1899-12-30T17:45:00"/>
    <s v="PM"/>
    <d v="1899-12-30T04:00:00"/>
    <m/>
    <s v="INI"/>
    <x v="142"/>
    <x v="0"/>
    <m/>
    <x v="0"/>
    <m/>
  </r>
  <r>
    <x v="4"/>
    <s v="2018-2"/>
    <x v="133"/>
    <x v="0"/>
    <d v="1899-12-30T13:45:00"/>
    <d v="1899-12-30T17:45:00"/>
    <s v="PM"/>
    <d v="1899-12-30T04:00:00"/>
    <m/>
    <s v="INI"/>
    <x v="1"/>
    <x v="1"/>
    <m/>
    <x v="0"/>
    <m/>
  </r>
  <r>
    <x v="4"/>
    <s v="2018-2"/>
    <x v="133"/>
    <x v="0"/>
    <d v="1899-12-30T13:45:00"/>
    <d v="1899-12-30T17:45:00"/>
    <s v="PM"/>
    <d v="1899-12-30T04:00:00"/>
    <m/>
    <s v="ALT"/>
    <x v="8"/>
    <x v="0"/>
    <m/>
    <x v="0"/>
    <m/>
  </r>
  <r>
    <x v="5"/>
    <s v="2018-2"/>
    <x v="133"/>
    <x v="0"/>
    <d v="1899-12-30T13:45:00"/>
    <d v="1899-12-30T16:45:00"/>
    <s v="PM"/>
    <d v="1899-12-30T03:00:00"/>
    <m/>
    <m/>
    <x v="0"/>
    <x v="0"/>
    <m/>
    <x v="0"/>
    <m/>
  </r>
  <r>
    <x v="6"/>
    <s v="2018-2"/>
    <x v="133"/>
    <x v="0"/>
    <d v="1899-12-30T13:45:00"/>
    <d v="1899-12-30T16:45:00"/>
    <s v="PM"/>
    <d v="1899-12-30T03:00:00"/>
    <m/>
    <m/>
    <x v="135"/>
    <x v="0"/>
    <m/>
    <x v="0"/>
    <m/>
  </r>
  <r>
    <x v="0"/>
    <s v="2018-2"/>
    <x v="133"/>
    <x v="0"/>
    <d v="1899-12-30T13:45:00"/>
    <d v="1899-12-30T17:45:00"/>
    <s v="PM"/>
    <d v="1899-12-30T04:00:00"/>
    <m/>
    <m/>
    <x v="145"/>
    <x v="0"/>
    <m/>
    <x v="0"/>
    <m/>
  </r>
  <r>
    <x v="1"/>
    <s v="2018-2"/>
    <x v="134"/>
    <x v="1"/>
    <d v="1899-12-30T08:15:00"/>
    <d v="1899-12-30T12:15:00"/>
    <s v="AM"/>
    <d v="1899-12-30T04:00:00"/>
    <m/>
    <m/>
    <x v="1"/>
    <x v="1"/>
    <m/>
    <x v="0"/>
    <m/>
  </r>
  <r>
    <x v="2"/>
    <s v="2018-2"/>
    <x v="134"/>
    <x v="1"/>
    <d v="1899-12-30T08:15:00"/>
    <d v="1899-12-30T12:15:00"/>
    <s v="AM"/>
    <d v="1899-12-30T04:00:00"/>
    <m/>
    <m/>
    <x v="1"/>
    <x v="1"/>
    <m/>
    <x v="0"/>
    <m/>
  </r>
  <r>
    <x v="3"/>
    <s v="2018-2"/>
    <x v="134"/>
    <x v="1"/>
    <d v="1899-12-30T08:15:00"/>
    <d v="1899-12-30T12:15:00"/>
    <s v="AM"/>
    <d v="1899-12-30T04:00:00"/>
    <m/>
    <m/>
    <x v="1"/>
    <x v="1"/>
    <m/>
    <x v="0"/>
    <m/>
  </r>
  <r>
    <x v="4"/>
    <s v="2018-2"/>
    <x v="134"/>
    <x v="1"/>
    <d v="1899-12-30T08:15:00"/>
    <d v="1899-12-30T12:15:00"/>
    <s v="AM"/>
    <d v="1899-12-30T04:00:00"/>
    <m/>
    <m/>
    <x v="115"/>
    <x v="24"/>
    <m/>
    <x v="0"/>
    <m/>
  </r>
  <r>
    <x v="5"/>
    <s v="2018-2"/>
    <x v="134"/>
    <x v="1"/>
    <d v="1899-12-30T08:15:00"/>
    <d v="1899-12-30T12:15:00"/>
    <s v="AM"/>
    <d v="1899-12-30T04:00:00"/>
    <m/>
    <m/>
    <x v="1"/>
    <x v="1"/>
    <m/>
    <x v="0"/>
    <m/>
  </r>
  <r>
    <x v="6"/>
    <s v="2018-2"/>
    <x v="134"/>
    <x v="1"/>
    <d v="1899-12-30T08:15:00"/>
    <d v="1899-12-30T12:15:00"/>
    <s v="AM"/>
    <d v="1899-12-30T04:00:00"/>
    <m/>
    <m/>
    <x v="1"/>
    <x v="1"/>
    <m/>
    <x v="0"/>
    <m/>
  </r>
  <r>
    <x v="0"/>
    <s v="2018-2"/>
    <x v="134"/>
    <x v="1"/>
    <d v="1899-12-30T08:15:00"/>
    <d v="1899-12-30T12:15:00"/>
    <s v="AM"/>
    <d v="1899-12-30T04:00:00"/>
    <m/>
    <m/>
    <x v="1"/>
    <x v="1"/>
    <m/>
    <x v="0"/>
    <m/>
  </r>
  <r>
    <x v="1"/>
    <s v="2018-2"/>
    <x v="134"/>
    <x v="1"/>
    <d v="1899-12-30T13:45:00"/>
    <d v="1899-12-30T17:45:00"/>
    <s v="PM"/>
    <d v="1899-12-30T04:00:00"/>
    <m/>
    <m/>
    <x v="1"/>
    <x v="1"/>
    <m/>
    <x v="0"/>
    <m/>
  </r>
  <r>
    <x v="2"/>
    <s v="2018-2"/>
    <x v="134"/>
    <x v="1"/>
    <d v="1899-12-30T13:45:00"/>
    <d v="1899-12-30T17:45:00"/>
    <s v="PM"/>
    <d v="1899-12-30T04:00:00"/>
    <m/>
    <m/>
    <x v="1"/>
    <x v="1"/>
    <m/>
    <x v="0"/>
    <m/>
  </r>
  <r>
    <x v="3"/>
    <s v="2018-2"/>
    <x v="134"/>
    <x v="1"/>
    <d v="1899-12-30T13:45:00"/>
    <d v="1899-12-30T17:45:00"/>
    <s v="PM"/>
    <d v="1899-12-30T04:00:00"/>
    <m/>
    <m/>
    <x v="1"/>
    <x v="1"/>
    <m/>
    <x v="0"/>
    <m/>
  </r>
  <r>
    <x v="4"/>
    <s v="2018-2"/>
    <x v="134"/>
    <x v="1"/>
    <d v="1899-12-30T13:45:00"/>
    <d v="1899-12-30T17:45:00"/>
    <s v="PM"/>
    <d v="1899-12-30T04:00:00"/>
    <m/>
    <m/>
    <x v="1"/>
    <x v="1"/>
    <m/>
    <x v="0"/>
    <m/>
  </r>
  <r>
    <x v="5"/>
    <s v="2018-2"/>
    <x v="134"/>
    <x v="1"/>
    <d v="1899-12-30T13:45:00"/>
    <d v="1899-12-30T16:45:00"/>
    <s v="PM"/>
    <d v="1899-12-30T03:00:00"/>
    <m/>
    <m/>
    <x v="1"/>
    <x v="1"/>
    <m/>
    <x v="0"/>
    <m/>
  </r>
  <r>
    <x v="6"/>
    <s v="2018-2"/>
    <x v="134"/>
    <x v="1"/>
    <d v="1899-12-30T13:45:00"/>
    <d v="1899-12-30T16:45:00"/>
    <s v="PM"/>
    <d v="1899-12-30T03:00:00"/>
    <m/>
    <m/>
    <x v="1"/>
    <x v="1"/>
    <m/>
    <x v="0"/>
    <m/>
  </r>
  <r>
    <x v="0"/>
    <s v="2018-2"/>
    <x v="134"/>
    <x v="1"/>
    <d v="1899-12-30T13:45:00"/>
    <d v="1899-12-30T17:45:00"/>
    <s v="PM"/>
    <d v="1899-12-30T04:00:00"/>
    <m/>
    <m/>
    <x v="1"/>
    <x v="1"/>
    <m/>
    <x v="0"/>
    <m/>
  </r>
  <r>
    <x v="1"/>
    <s v="2018-3"/>
    <x v="135"/>
    <x v="2"/>
    <d v="1899-12-30T08:15:00"/>
    <d v="1899-12-30T12:15:00"/>
    <s v="AM"/>
    <d v="1899-12-30T04:00:00"/>
    <m/>
    <m/>
    <x v="1"/>
    <x v="1"/>
    <m/>
    <x v="0"/>
    <m/>
  </r>
  <r>
    <x v="2"/>
    <s v="2018-3"/>
    <x v="135"/>
    <x v="2"/>
    <d v="1899-12-30T08:15:00"/>
    <d v="1899-12-30T12:15:00"/>
    <s v="AM"/>
    <d v="1899-12-30T04:00:00"/>
    <m/>
    <m/>
    <x v="1"/>
    <x v="1"/>
    <m/>
    <x v="0"/>
    <m/>
  </r>
  <r>
    <x v="3"/>
    <s v="2018-3"/>
    <x v="135"/>
    <x v="2"/>
    <d v="1899-12-30T08:15:00"/>
    <d v="1899-12-30T12:15:00"/>
    <s v="AM"/>
    <d v="1899-12-30T04:00:00"/>
    <m/>
    <m/>
    <x v="1"/>
    <x v="1"/>
    <m/>
    <x v="0"/>
    <m/>
  </r>
  <r>
    <x v="4"/>
    <s v="2018-3"/>
    <x v="135"/>
    <x v="2"/>
    <d v="1899-12-30T08:15:00"/>
    <d v="1899-12-30T12:15:00"/>
    <s v="AM"/>
    <d v="1899-12-30T04:00:00"/>
    <m/>
    <m/>
    <x v="1"/>
    <x v="1"/>
    <m/>
    <x v="0"/>
    <m/>
  </r>
  <r>
    <x v="5"/>
    <s v="2018-3"/>
    <x v="135"/>
    <x v="2"/>
    <d v="1899-12-30T08:15:00"/>
    <d v="1899-12-30T12:15:00"/>
    <s v="AM"/>
    <d v="1899-12-30T04:00:00"/>
    <m/>
    <m/>
    <x v="1"/>
    <x v="1"/>
    <m/>
    <x v="0"/>
    <m/>
  </r>
  <r>
    <x v="6"/>
    <s v="2018-3"/>
    <x v="135"/>
    <x v="2"/>
    <d v="1899-12-30T08:15:00"/>
    <d v="1899-12-30T12:15:00"/>
    <s v="AM"/>
    <d v="1899-12-30T04:00:00"/>
    <m/>
    <m/>
    <x v="1"/>
    <x v="1"/>
    <m/>
    <x v="0"/>
    <m/>
  </r>
  <r>
    <x v="0"/>
    <s v="2018-3"/>
    <x v="135"/>
    <x v="2"/>
    <d v="1899-12-30T08:15:00"/>
    <d v="1899-12-30T12:15:00"/>
    <s v="AM"/>
    <d v="1899-12-30T04:00:00"/>
    <m/>
    <m/>
    <x v="1"/>
    <x v="1"/>
    <m/>
    <x v="0"/>
    <m/>
  </r>
  <r>
    <x v="1"/>
    <s v="2018-3"/>
    <x v="135"/>
    <x v="2"/>
    <d v="1899-12-30T13:45:00"/>
    <d v="1899-12-30T17:45:00"/>
    <s v="PM"/>
    <d v="1899-12-30T04:00:00"/>
    <m/>
    <m/>
    <x v="1"/>
    <x v="1"/>
    <m/>
    <x v="0"/>
    <m/>
  </r>
  <r>
    <x v="2"/>
    <s v="2018-3"/>
    <x v="135"/>
    <x v="2"/>
    <d v="1899-12-30T13:45:00"/>
    <d v="1899-12-30T17:45:00"/>
    <s v="PM"/>
    <d v="1899-12-30T04:00:00"/>
    <m/>
    <m/>
    <x v="1"/>
    <x v="1"/>
    <m/>
    <x v="0"/>
    <m/>
  </r>
  <r>
    <x v="3"/>
    <s v="2018-3"/>
    <x v="135"/>
    <x v="2"/>
    <d v="1899-12-30T13:45:00"/>
    <d v="1899-12-30T17:45:00"/>
    <s v="PM"/>
    <d v="1899-12-30T04:00:00"/>
    <m/>
    <m/>
    <x v="1"/>
    <x v="1"/>
    <m/>
    <x v="0"/>
    <m/>
  </r>
  <r>
    <x v="4"/>
    <s v="2018-3"/>
    <x v="135"/>
    <x v="2"/>
    <d v="1899-12-30T13:45:00"/>
    <d v="1899-12-30T17:45:00"/>
    <s v="PM"/>
    <d v="1899-12-30T04:00:00"/>
    <m/>
    <m/>
    <x v="1"/>
    <x v="1"/>
    <m/>
    <x v="0"/>
    <m/>
  </r>
  <r>
    <x v="5"/>
    <s v="2018-3"/>
    <x v="135"/>
    <x v="2"/>
    <d v="1899-12-30T13:45:00"/>
    <d v="1899-12-30T16:45:00"/>
    <s v="PM"/>
    <d v="1899-12-30T03:00:00"/>
    <m/>
    <m/>
    <x v="1"/>
    <x v="1"/>
    <m/>
    <x v="0"/>
    <m/>
  </r>
  <r>
    <x v="6"/>
    <s v="2018-3"/>
    <x v="135"/>
    <x v="2"/>
    <d v="1899-12-30T13:45:00"/>
    <d v="1899-12-30T16:45:00"/>
    <s v="PM"/>
    <d v="1899-12-30T03:00:00"/>
    <m/>
    <m/>
    <x v="1"/>
    <x v="1"/>
    <m/>
    <x v="0"/>
    <m/>
  </r>
  <r>
    <x v="0"/>
    <s v="2018-3"/>
    <x v="135"/>
    <x v="2"/>
    <d v="1899-12-30T13:45:00"/>
    <d v="1899-12-30T17:45:00"/>
    <s v="PM"/>
    <d v="1899-12-30T04:00:00"/>
    <m/>
    <m/>
    <x v="1"/>
    <x v="1"/>
    <m/>
    <x v="0"/>
    <m/>
  </r>
  <r>
    <x v="1"/>
    <s v="2018-3"/>
    <x v="136"/>
    <x v="3"/>
    <d v="1899-12-30T08:15:00"/>
    <d v="1899-12-30T12:15:00"/>
    <s v="AM"/>
    <d v="1899-12-30T04:00:00"/>
    <m/>
    <m/>
    <x v="142"/>
    <x v="0"/>
    <m/>
    <x v="0"/>
    <m/>
  </r>
  <r>
    <x v="2"/>
    <s v="2018-3"/>
    <x v="136"/>
    <x v="3"/>
    <d v="1899-12-30T08:15:00"/>
    <d v="1899-12-30T12:15:00"/>
    <s v="AM"/>
    <d v="1899-12-30T04:00:00"/>
    <m/>
    <s v="INI"/>
    <x v="142"/>
    <x v="0"/>
    <m/>
    <x v="0"/>
    <m/>
  </r>
  <r>
    <x v="2"/>
    <s v="2018-3"/>
    <x v="136"/>
    <x v="3"/>
    <d v="1899-12-30T08:15:00"/>
    <d v="1899-12-30T12:15:00"/>
    <s v="AM"/>
    <d v="1899-12-30T04:00:00"/>
    <m/>
    <s v="ALT"/>
    <x v="8"/>
    <x v="0"/>
    <m/>
    <x v="0"/>
    <m/>
  </r>
  <r>
    <x v="3"/>
    <s v="2018-3"/>
    <x v="136"/>
    <x v="3"/>
    <d v="1899-12-30T08:15:00"/>
    <d v="1899-12-30T12:15:00"/>
    <s v="AM"/>
    <d v="1899-12-30T04:00:00"/>
    <m/>
    <s v="ALT"/>
    <x v="8"/>
    <x v="0"/>
    <m/>
    <x v="0"/>
    <m/>
  </r>
  <r>
    <x v="3"/>
    <s v="2018-3"/>
    <x v="136"/>
    <x v="3"/>
    <d v="1899-12-30T08:15:00"/>
    <d v="1899-12-30T12:15:00"/>
    <s v="AM"/>
    <d v="1899-12-30T04:00:00"/>
    <m/>
    <s v="INI"/>
    <x v="142"/>
    <x v="0"/>
    <m/>
    <x v="0"/>
    <m/>
  </r>
  <r>
    <x v="4"/>
    <s v="2018-3"/>
    <x v="136"/>
    <x v="3"/>
    <d v="1899-12-30T08:15:00"/>
    <d v="1899-12-30T12:15:00"/>
    <s v="AM"/>
    <d v="1899-12-30T04:00:00"/>
    <m/>
    <s v="M-RESEAUX"/>
    <x v="121"/>
    <x v="29"/>
    <m/>
    <x v="0"/>
    <m/>
  </r>
  <r>
    <x v="4"/>
    <s v="2018-3"/>
    <x v="136"/>
    <x v="3"/>
    <d v="1899-12-30T08:15:00"/>
    <d v="1899-12-30T12:15:00"/>
    <s v="AM"/>
    <d v="1899-12-30T04:00:00"/>
    <m/>
    <s v="M-DEV"/>
    <x v="4"/>
    <x v="3"/>
    <m/>
    <x v="0"/>
    <m/>
  </r>
  <r>
    <x v="5"/>
    <s v="2018-3"/>
    <x v="136"/>
    <x v="3"/>
    <d v="1899-12-30T08:15:00"/>
    <d v="1899-12-30T12:15:00"/>
    <s v="AM"/>
    <d v="1899-12-30T04:00:00"/>
    <m/>
    <m/>
    <x v="0"/>
    <x v="0"/>
    <m/>
    <x v="0"/>
    <m/>
  </r>
  <r>
    <x v="6"/>
    <s v="2018-3"/>
    <x v="136"/>
    <x v="3"/>
    <d v="1899-12-30T08:15:00"/>
    <d v="1899-12-30T12:15:00"/>
    <s v="AM"/>
    <d v="1899-12-30T04:00:00"/>
    <m/>
    <m/>
    <x v="135"/>
    <x v="0"/>
    <m/>
    <x v="0"/>
    <m/>
  </r>
  <r>
    <x v="0"/>
    <s v="2018-3"/>
    <x v="136"/>
    <x v="3"/>
    <d v="1899-12-30T08:15:00"/>
    <d v="1899-12-30T12:15:00"/>
    <s v="AM"/>
    <d v="1899-12-30T04:00:00"/>
    <m/>
    <m/>
    <x v="143"/>
    <x v="7"/>
    <m/>
    <x v="0"/>
    <m/>
  </r>
  <r>
    <x v="4"/>
    <s v="2018-3"/>
    <x v="136"/>
    <x v="3"/>
    <d v="1899-12-30T13:45:00"/>
    <d v="1899-12-30T15:45:00"/>
    <s v="PM"/>
    <d v="1899-12-30T02:00:00"/>
    <m/>
    <s v="M-RESEAUX"/>
    <x v="121"/>
    <x v="29"/>
    <m/>
    <x v="0"/>
    <m/>
  </r>
  <r>
    <x v="1"/>
    <s v="2018-3"/>
    <x v="136"/>
    <x v="3"/>
    <d v="1899-12-30T13:45:00"/>
    <d v="1899-12-30T17:45:00"/>
    <s v="PM"/>
    <d v="1899-12-30T04:00:00"/>
    <m/>
    <m/>
    <x v="142"/>
    <x v="0"/>
    <m/>
    <x v="0"/>
    <m/>
  </r>
  <r>
    <x v="2"/>
    <s v="2018-3"/>
    <x v="136"/>
    <x v="3"/>
    <d v="1899-12-30T13:45:00"/>
    <d v="1899-12-30T17:45:00"/>
    <s v="PM"/>
    <d v="1899-12-30T04:00:00"/>
    <m/>
    <s v="INI"/>
    <x v="142"/>
    <x v="0"/>
    <m/>
    <x v="0"/>
    <m/>
  </r>
  <r>
    <x v="2"/>
    <s v="2018-3"/>
    <x v="136"/>
    <x v="3"/>
    <d v="1899-12-30T13:45:00"/>
    <d v="1899-12-30T17:45:00"/>
    <s v="PM"/>
    <d v="1899-12-30T04:00:00"/>
    <m/>
    <s v="ALT"/>
    <x v="8"/>
    <x v="0"/>
    <m/>
    <x v="0"/>
    <m/>
  </r>
  <r>
    <x v="3"/>
    <s v="2018-3"/>
    <x v="136"/>
    <x v="3"/>
    <d v="1899-12-30T13:45:00"/>
    <d v="1899-12-30T17:45:00"/>
    <s v="PM"/>
    <d v="1899-12-30T04:00:00"/>
    <m/>
    <s v="ALT"/>
    <x v="8"/>
    <x v="0"/>
    <m/>
    <x v="0"/>
    <m/>
  </r>
  <r>
    <x v="3"/>
    <s v="2018-3"/>
    <x v="136"/>
    <x v="3"/>
    <d v="1899-12-30T13:45:00"/>
    <d v="1899-12-30T17:45:00"/>
    <s v="PM"/>
    <d v="1899-12-30T04:00:00"/>
    <m/>
    <s v="INI"/>
    <x v="142"/>
    <x v="0"/>
    <m/>
    <x v="0"/>
    <m/>
  </r>
  <r>
    <x v="4"/>
    <s v="2018-3"/>
    <x v="136"/>
    <x v="3"/>
    <d v="1899-12-30T13:45:00"/>
    <d v="1899-12-30T15:45:00"/>
    <s v="PM"/>
    <d v="1899-12-30T02:00:00"/>
    <m/>
    <s v="M-DEV"/>
    <x v="4"/>
    <x v="3"/>
    <m/>
    <x v="0"/>
    <m/>
  </r>
  <r>
    <x v="5"/>
    <s v="2018-3"/>
    <x v="136"/>
    <x v="3"/>
    <d v="1899-12-30T13:45:00"/>
    <d v="1899-12-30T16:45:00"/>
    <s v="PM"/>
    <d v="1899-12-30T03:00:00"/>
    <m/>
    <m/>
    <x v="0"/>
    <x v="0"/>
    <m/>
    <x v="0"/>
    <m/>
  </r>
  <r>
    <x v="6"/>
    <s v="2018-3"/>
    <x v="136"/>
    <x v="3"/>
    <d v="1899-12-30T13:45:00"/>
    <d v="1899-12-30T16:45:00"/>
    <s v="PM"/>
    <d v="1899-12-30T03:00:00"/>
    <m/>
    <m/>
    <x v="135"/>
    <x v="0"/>
    <m/>
    <x v="0"/>
    <m/>
  </r>
  <r>
    <x v="0"/>
    <s v="2018-3"/>
    <x v="136"/>
    <x v="3"/>
    <d v="1899-12-30T13:45:00"/>
    <d v="1899-12-30T17:45:00"/>
    <s v="PM"/>
    <d v="1899-12-30T04:00:00"/>
    <m/>
    <m/>
    <x v="104"/>
    <x v="16"/>
    <m/>
    <x v="0"/>
    <m/>
  </r>
  <r>
    <x v="4"/>
    <s v="2018-3"/>
    <x v="136"/>
    <x v="3"/>
    <d v="1899-12-30T15:45:00"/>
    <d v="1899-12-30T17:45:00"/>
    <s v="PM"/>
    <d v="1899-12-30T02:00:00"/>
    <m/>
    <m/>
    <x v="7"/>
    <x v="6"/>
    <m/>
    <x v="0"/>
    <m/>
  </r>
  <r>
    <x v="1"/>
    <s v="2018-3"/>
    <x v="137"/>
    <x v="4"/>
    <d v="1899-12-30T08:15:00"/>
    <d v="1899-12-30T12:15:00"/>
    <s v="AM"/>
    <d v="1899-12-30T04:00:00"/>
    <m/>
    <m/>
    <x v="142"/>
    <x v="0"/>
    <m/>
    <x v="0"/>
    <m/>
  </r>
  <r>
    <x v="2"/>
    <s v="2018-3"/>
    <x v="137"/>
    <x v="4"/>
    <d v="1899-12-30T08:15:00"/>
    <d v="1899-12-30T12:15:00"/>
    <s v="AM"/>
    <d v="1899-12-30T04:00:00"/>
    <m/>
    <s v="INI"/>
    <x v="142"/>
    <x v="0"/>
    <m/>
    <x v="0"/>
    <m/>
  </r>
  <r>
    <x v="2"/>
    <s v="2018-3"/>
    <x v="137"/>
    <x v="4"/>
    <d v="1899-12-30T08:15:00"/>
    <d v="1899-12-30T12:15:00"/>
    <s v="AM"/>
    <d v="1899-12-30T04:00:00"/>
    <m/>
    <s v="ALT"/>
    <x v="8"/>
    <x v="0"/>
    <m/>
    <x v="0"/>
    <m/>
  </r>
  <r>
    <x v="3"/>
    <s v="2018-3"/>
    <x v="137"/>
    <x v="4"/>
    <d v="1899-12-30T08:15:00"/>
    <d v="1899-12-30T12:15:00"/>
    <s v="AM"/>
    <d v="1899-12-30T04:00:00"/>
    <m/>
    <s v="ALT"/>
    <x v="8"/>
    <x v="0"/>
    <m/>
    <x v="0"/>
    <m/>
  </r>
  <r>
    <x v="3"/>
    <s v="2018-3"/>
    <x v="137"/>
    <x v="4"/>
    <d v="1899-12-30T08:15:00"/>
    <d v="1899-12-30T12:15:00"/>
    <s v="AM"/>
    <d v="1899-12-30T04:00:00"/>
    <m/>
    <s v="INI"/>
    <x v="142"/>
    <x v="0"/>
    <m/>
    <x v="0"/>
    <m/>
  </r>
  <r>
    <x v="4"/>
    <s v="2018-3"/>
    <x v="137"/>
    <x v="4"/>
    <d v="1899-12-30T08:15:00"/>
    <d v="1899-12-30T10:15:00"/>
    <s v="AM"/>
    <d v="1899-12-30T02:00:00"/>
    <m/>
    <s v="C-SECU"/>
    <x v="122"/>
    <x v="29"/>
    <m/>
    <x v="0"/>
    <m/>
  </r>
  <r>
    <x v="5"/>
    <s v="2018-3"/>
    <x v="137"/>
    <x v="4"/>
    <d v="1899-12-30T08:15:00"/>
    <d v="1899-12-30T12:15:00"/>
    <s v="AM"/>
    <d v="1899-12-30T04:00:00"/>
    <m/>
    <m/>
    <x v="0"/>
    <x v="0"/>
    <m/>
    <x v="0"/>
    <m/>
  </r>
  <r>
    <x v="6"/>
    <s v="2018-3"/>
    <x v="137"/>
    <x v="4"/>
    <d v="1899-12-30T08:15:00"/>
    <d v="1899-12-30T12:15:00"/>
    <s v="AM"/>
    <d v="1899-12-30T04:00:00"/>
    <m/>
    <m/>
    <x v="135"/>
    <x v="0"/>
    <m/>
    <x v="0"/>
    <m/>
  </r>
  <r>
    <x v="0"/>
    <s v="2018-3"/>
    <x v="137"/>
    <x v="4"/>
    <d v="1899-12-30T08:15:00"/>
    <d v="1899-12-30T10:15:00"/>
    <s v="AM"/>
    <d v="1899-12-30T02:00:00"/>
    <m/>
    <m/>
    <x v="1"/>
    <x v="1"/>
    <m/>
    <x v="0"/>
    <m/>
  </r>
  <r>
    <x v="4"/>
    <s v="2018-3"/>
    <x v="137"/>
    <x v="4"/>
    <d v="1899-12-30T08:15:00"/>
    <d v="1899-12-30T12:15:00"/>
    <s v="AM"/>
    <d v="1899-12-30T04:00:00"/>
    <m/>
    <s v="C-CLOUD"/>
    <x v="138"/>
    <x v="2"/>
    <m/>
    <x v="0"/>
    <m/>
  </r>
  <r>
    <x v="4"/>
    <s v="2018-3"/>
    <x v="137"/>
    <x v="4"/>
    <d v="1899-12-30T08:15:00"/>
    <d v="1899-12-30T12:15:00"/>
    <s v="AM"/>
    <d v="1899-12-30T04:00:00"/>
    <m/>
    <s v="C-DATA"/>
    <x v="138"/>
    <x v="2"/>
    <m/>
    <x v="0"/>
    <m/>
  </r>
  <r>
    <x v="4"/>
    <s v="2018-3"/>
    <x v="137"/>
    <x v="4"/>
    <d v="1899-12-30T08:15:00"/>
    <d v="1899-12-30T12:15:00"/>
    <s v="AM"/>
    <d v="1899-12-30T04:00:00"/>
    <m/>
    <s v="C-MOBILITE"/>
    <x v="138"/>
    <x v="2"/>
    <m/>
    <x v="0"/>
    <m/>
  </r>
  <r>
    <x v="0"/>
    <s v="2018-3"/>
    <x v="137"/>
    <x v="4"/>
    <d v="1899-12-30T10:15:00"/>
    <d v="1899-12-30T12:15:00"/>
    <s v="AM"/>
    <d v="1899-12-30T02:00:00"/>
    <m/>
    <m/>
    <x v="137"/>
    <x v="11"/>
    <m/>
    <x v="0"/>
    <m/>
  </r>
  <r>
    <x v="4"/>
    <s v="2018-3"/>
    <x v="137"/>
    <x v="4"/>
    <d v="1899-12-30T10:15:00"/>
    <d v="1899-12-30T12:15:00"/>
    <s v="AM"/>
    <d v="1899-12-30T02:00:00"/>
    <m/>
    <s v="C-SECU"/>
    <x v="140"/>
    <x v="29"/>
    <m/>
    <x v="0"/>
    <m/>
  </r>
  <r>
    <x v="1"/>
    <s v="2018-3"/>
    <x v="137"/>
    <x v="4"/>
    <d v="1899-12-30T13:45:00"/>
    <d v="1899-12-30T17:45:00"/>
    <s v="PM"/>
    <d v="1899-12-30T04:00:00"/>
    <m/>
    <m/>
    <x v="142"/>
    <x v="0"/>
    <m/>
    <x v="0"/>
    <m/>
  </r>
  <r>
    <x v="2"/>
    <s v="2018-3"/>
    <x v="137"/>
    <x v="4"/>
    <d v="1899-12-30T13:45:00"/>
    <d v="1899-12-30T17:45:00"/>
    <s v="PM"/>
    <d v="1899-12-30T04:00:00"/>
    <m/>
    <s v="INI"/>
    <x v="142"/>
    <x v="0"/>
    <m/>
    <x v="0"/>
    <m/>
  </r>
  <r>
    <x v="2"/>
    <s v="2018-3"/>
    <x v="137"/>
    <x v="4"/>
    <d v="1899-12-30T13:45:00"/>
    <d v="1899-12-30T17:45:00"/>
    <s v="PM"/>
    <d v="1899-12-30T04:00:00"/>
    <m/>
    <s v="ALT"/>
    <x v="8"/>
    <x v="0"/>
    <m/>
    <x v="0"/>
    <m/>
  </r>
  <r>
    <x v="3"/>
    <s v="2018-3"/>
    <x v="137"/>
    <x v="4"/>
    <d v="1899-12-30T13:45:00"/>
    <d v="1899-12-30T17:45:00"/>
    <s v="PM"/>
    <d v="1899-12-30T04:00:00"/>
    <m/>
    <s v="ALT"/>
    <x v="8"/>
    <x v="0"/>
    <m/>
    <x v="0"/>
    <m/>
  </r>
  <r>
    <x v="3"/>
    <s v="2018-3"/>
    <x v="137"/>
    <x v="4"/>
    <d v="1899-12-30T13:45:00"/>
    <d v="1899-12-30T17:45:00"/>
    <s v="PM"/>
    <d v="1899-12-30T04:00:00"/>
    <m/>
    <s v="INI"/>
    <x v="142"/>
    <x v="0"/>
    <m/>
    <x v="0"/>
    <m/>
  </r>
  <r>
    <x v="5"/>
    <s v="2018-3"/>
    <x v="137"/>
    <x v="4"/>
    <d v="1899-12-30T13:45:00"/>
    <d v="1899-12-30T16:45:00"/>
    <s v="PM"/>
    <d v="1899-12-30T03:00:00"/>
    <m/>
    <m/>
    <x v="0"/>
    <x v="0"/>
    <m/>
    <x v="0"/>
    <m/>
  </r>
  <r>
    <x v="6"/>
    <s v="2018-3"/>
    <x v="137"/>
    <x v="4"/>
    <d v="1899-12-30T13:45:00"/>
    <d v="1899-12-30T16:45:00"/>
    <s v="PM"/>
    <d v="1899-12-30T03:00:00"/>
    <m/>
    <m/>
    <x v="135"/>
    <x v="0"/>
    <m/>
    <x v="0"/>
    <m/>
  </r>
  <r>
    <x v="0"/>
    <s v="2018-3"/>
    <x v="137"/>
    <x v="4"/>
    <d v="1899-12-30T13:45:00"/>
    <d v="1899-12-30T17:45:00"/>
    <s v="PM"/>
    <d v="1899-12-30T04:00:00"/>
    <m/>
    <m/>
    <x v="118"/>
    <x v="23"/>
    <m/>
    <x v="0"/>
    <m/>
  </r>
  <r>
    <x v="4"/>
    <s v="2018-3"/>
    <x v="137"/>
    <x v="4"/>
    <d v="1899-12-30T13:45:00"/>
    <d v="1899-12-30T17:45:00"/>
    <s v="PM"/>
    <d v="1899-12-30T04:00:00"/>
    <m/>
    <m/>
    <x v="139"/>
    <x v="30"/>
    <m/>
    <x v="0"/>
    <m/>
  </r>
  <r>
    <x v="1"/>
    <s v="2018-3"/>
    <x v="138"/>
    <x v="5"/>
    <d v="1899-12-30T08:15:00"/>
    <d v="1899-12-30T12:15:00"/>
    <s v="AM"/>
    <d v="1899-12-30T04:00:00"/>
    <m/>
    <m/>
    <x v="142"/>
    <x v="0"/>
    <m/>
    <x v="0"/>
    <m/>
  </r>
  <r>
    <x v="2"/>
    <s v="2018-3"/>
    <x v="138"/>
    <x v="5"/>
    <d v="1899-12-30T08:15:00"/>
    <d v="1899-12-30T12:15:00"/>
    <s v="AM"/>
    <d v="1899-12-30T04:00:00"/>
    <m/>
    <s v="INI"/>
    <x v="142"/>
    <x v="0"/>
    <m/>
    <x v="0"/>
    <m/>
  </r>
  <r>
    <x v="2"/>
    <s v="2018-3"/>
    <x v="138"/>
    <x v="5"/>
    <d v="1899-12-30T08:15:00"/>
    <d v="1899-12-30T12:15:00"/>
    <s v="AM"/>
    <d v="1899-12-30T04:00:00"/>
    <m/>
    <s v="ALT"/>
    <x v="8"/>
    <x v="0"/>
    <m/>
    <x v="0"/>
    <m/>
  </r>
  <r>
    <x v="3"/>
    <s v="2018-3"/>
    <x v="138"/>
    <x v="5"/>
    <d v="1899-12-30T08:15:00"/>
    <d v="1899-12-30T12:15:00"/>
    <s v="AM"/>
    <d v="1899-12-30T04:00:00"/>
    <m/>
    <s v="ALT"/>
    <x v="8"/>
    <x v="0"/>
    <m/>
    <x v="0"/>
    <m/>
  </r>
  <r>
    <x v="3"/>
    <s v="2018-3"/>
    <x v="138"/>
    <x v="5"/>
    <d v="1899-12-30T08:15:00"/>
    <d v="1899-12-30T12:15:00"/>
    <s v="AM"/>
    <d v="1899-12-30T04:00:00"/>
    <m/>
    <s v="INI"/>
    <x v="142"/>
    <x v="0"/>
    <m/>
    <x v="0"/>
    <m/>
  </r>
  <r>
    <x v="4"/>
    <s v="2018-3"/>
    <x v="138"/>
    <x v="5"/>
    <d v="1899-12-30T08:15:00"/>
    <d v="1899-12-30T12:15:00"/>
    <s v="AM"/>
    <d v="1899-12-30T04:00:00"/>
    <m/>
    <m/>
    <x v="5"/>
    <x v="4"/>
    <m/>
    <x v="0"/>
    <s v="20h total au lieu de 18h (petit volume)"/>
  </r>
  <r>
    <x v="5"/>
    <s v="2018-3"/>
    <x v="138"/>
    <x v="5"/>
    <d v="1899-12-30T08:15:00"/>
    <d v="1899-12-30T12:15:00"/>
    <s v="AM"/>
    <d v="1899-12-30T04:00:00"/>
    <m/>
    <m/>
    <x v="0"/>
    <x v="0"/>
    <m/>
    <x v="0"/>
    <m/>
  </r>
  <r>
    <x v="6"/>
    <s v="2018-3"/>
    <x v="138"/>
    <x v="5"/>
    <d v="1899-12-30T08:15:00"/>
    <d v="1899-12-30T12:15:00"/>
    <s v="AM"/>
    <d v="1899-12-30T04:00:00"/>
    <m/>
    <m/>
    <x v="135"/>
    <x v="0"/>
    <m/>
    <x v="0"/>
    <m/>
  </r>
  <r>
    <x v="0"/>
    <s v="2018-3"/>
    <x v="138"/>
    <x v="5"/>
    <d v="1899-12-30T08:15:00"/>
    <d v="1899-12-30T12:15:00"/>
    <s v="AM"/>
    <d v="1899-12-30T04:00:00"/>
    <m/>
    <m/>
    <x v="111"/>
    <x v="23"/>
    <m/>
    <x v="0"/>
    <m/>
  </r>
  <r>
    <x v="1"/>
    <s v="2018-3"/>
    <x v="138"/>
    <x v="5"/>
    <d v="1899-12-30T13:45:00"/>
    <d v="1899-12-30T17:45:00"/>
    <s v="PM"/>
    <d v="1899-12-30T04:00:00"/>
    <m/>
    <m/>
    <x v="142"/>
    <x v="0"/>
    <m/>
    <x v="0"/>
    <m/>
  </r>
  <r>
    <x v="2"/>
    <s v="2018-3"/>
    <x v="138"/>
    <x v="5"/>
    <d v="1899-12-30T13:45:00"/>
    <d v="1899-12-30T17:45:00"/>
    <s v="PM"/>
    <d v="1899-12-30T04:00:00"/>
    <m/>
    <s v="INI"/>
    <x v="142"/>
    <x v="0"/>
    <m/>
    <x v="0"/>
    <m/>
  </r>
  <r>
    <x v="2"/>
    <s v="2018-3"/>
    <x v="138"/>
    <x v="5"/>
    <d v="1899-12-30T13:45:00"/>
    <d v="1899-12-30T17:45:00"/>
    <s v="PM"/>
    <d v="1899-12-30T04:00:00"/>
    <m/>
    <s v="ALT"/>
    <x v="8"/>
    <x v="0"/>
    <m/>
    <x v="0"/>
    <m/>
  </r>
  <r>
    <x v="3"/>
    <s v="2018-3"/>
    <x v="138"/>
    <x v="5"/>
    <d v="1899-12-30T13:45:00"/>
    <d v="1899-12-30T17:45:00"/>
    <s v="PM"/>
    <d v="1899-12-30T04:00:00"/>
    <m/>
    <s v="ALT"/>
    <x v="8"/>
    <x v="0"/>
    <m/>
    <x v="0"/>
    <m/>
  </r>
  <r>
    <x v="3"/>
    <s v="2018-3"/>
    <x v="138"/>
    <x v="5"/>
    <d v="1899-12-30T13:45:00"/>
    <d v="1899-12-30T17:45:00"/>
    <s v="PM"/>
    <d v="1899-12-30T04:00:00"/>
    <m/>
    <s v="INI"/>
    <x v="142"/>
    <x v="0"/>
    <m/>
    <x v="0"/>
    <m/>
  </r>
  <r>
    <x v="4"/>
    <s v="2018-3"/>
    <x v="138"/>
    <x v="5"/>
    <d v="1899-12-30T13:45:00"/>
    <d v="1899-12-30T17:45:00"/>
    <s v="PM"/>
    <d v="1899-12-30T04:00:00"/>
    <m/>
    <m/>
    <x v="7"/>
    <x v="6"/>
    <m/>
    <x v="0"/>
    <m/>
  </r>
  <r>
    <x v="5"/>
    <s v="2018-3"/>
    <x v="138"/>
    <x v="5"/>
    <d v="1899-12-30T13:45:00"/>
    <d v="1899-12-30T16:45:00"/>
    <s v="PM"/>
    <d v="1899-12-30T03:00:00"/>
    <m/>
    <m/>
    <x v="0"/>
    <x v="0"/>
    <m/>
    <x v="0"/>
    <m/>
  </r>
  <r>
    <x v="6"/>
    <s v="2018-3"/>
    <x v="138"/>
    <x v="5"/>
    <d v="1899-12-30T13:45:00"/>
    <d v="1899-12-30T16:45:00"/>
    <s v="PM"/>
    <d v="1899-12-30T03:00:00"/>
    <m/>
    <m/>
    <x v="135"/>
    <x v="0"/>
    <m/>
    <x v="0"/>
    <m/>
  </r>
  <r>
    <x v="0"/>
    <s v="2018-3"/>
    <x v="138"/>
    <x v="5"/>
    <d v="1899-12-30T13:45:00"/>
    <d v="1899-12-30T17:45:00"/>
    <s v="PM"/>
    <d v="1899-12-30T04:00:00"/>
    <m/>
    <m/>
    <x v="120"/>
    <x v="8"/>
    <m/>
    <x v="0"/>
    <m/>
  </r>
  <r>
    <x v="1"/>
    <s v="2018-3"/>
    <x v="139"/>
    <x v="6"/>
    <d v="1899-12-30T08:15:00"/>
    <d v="1899-12-30T12:15:00"/>
    <s v="AM"/>
    <d v="1899-12-30T04:00:00"/>
    <m/>
    <m/>
    <x v="142"/>
    <x v="0"/>
    <m/>
    <x v="0"/>
    <m/>
  </r>
  <r>
    <x v="2"/>
    <s v="2018-3"/>
    <x v="139"/>
    <x v="6"/>
    <d v="1899-12-30T08:15:00"/>
    <d v="1899-12-30T12:15:00"/>
    <s v="AM"/>
    <d v="1899-12-30T04:00:00"/>
    <m/>
    <s v="INI"/>
    <x v="142"/>
    <x v="0"/>
    <m/>
    <x v="0"/>
    <m/>
  </r>
  <r>
    <x v="2"/>
    <s v="2018-3"/>
    <x v="139"/>
    <x v="6"/>
    <d v="1899-12-30T08:15:00"/>
    <d v="1899-12-30T12:15:00"/>
    <s v="AM"/>
    <d v="1899-12-30T04:00:00"/>
    <m/>
    <s v="ALT"/>
    <x v="8"/>
    <x v="0"/>
    <m/>
    <x v="0"/>
    <m/>
  </r>
  <r>
    <x v="3"/>
    <s v="2018-3"/>
    <x v="139"/>
    <x v="6"/>
    <d v="1899-12-30T08:15:00"/>
    <d v="1899-12-30T12:15:00"/>
    <s v="AM"/>
    <d v="1899-12-30T04:00:00"/>
    <m/>
    <s v="ALT"/>
    <x v="8"/>
    <x v="0"/>
    <m/>
    <x v="0"/>
    <m/>
  </r>
  <r>
    <x v="3"/>
    <s v="2018-3"/>
    <x v="139"/>
    <x v="6"/>
    <d v="1899-12-30T08:15:00"/>
    <d v="1899-12-30T12:15:00"/>
    <s v="AM"/>
    <d v="1899-12-30T04:00:00"/>
    <m/>
    <s v="INI"/>
    <x v="142"/>
    <x v="0"/>
    <m/>
    <x v="0"/>
    <m/>
  </r>
  <r>
    <x v="4"/>
    <s v="2018-3"/>
    <x v="139"/>
    <x v="6"/>
    <d v="1899-12-30T08:15:00"/>
    <d v="1899-12-30T12:15:00"/>
    <s v="AM"/>
    <d v="1899-12-30T04:00:00"/>
    <m/>
    <m/>
    <x v="139"/>
    <x v="30"/>
    <m/>
    <x v="0"/>
    <m/>
  </r>
  <r>
    <x v="5"/>
    <s v="2018-3"/>
    <x v="139"/>
    <x v="6"/>
    <d v="1899-12-30T08:15:00"/>
    <d v="1899-12-30T12:15:00"/>
    <s v="AM"/>
    <d v="1899-12-30T04:00:00"/>
    <m/>
    <m/>
    <x v="0"/>
    <x v="0"/>
    <m/>
    <x v="0"/>
    <m/>
  </r>
  <r>
    <x v="6"/>
    <s v="2018-3"/>
    <x v="139"/>
    <x v="6"/>
    <d v="1899-12-30T08:15:00"/>
    <d v="1899-12-30T12:15:00"/>
    <s v="AM"/>
    <d v="1899-12-30T04:00:00"/>
    <m/>
    <m/>
    <x v="135"/>
    <x v="0"/>
    <m/>
    <x v="0"/>
    <m/>
  </r>
  <r>
    <x v="0"/>
    <s v="2018-3"/>
    <x v="139"/>
    <x v="6"/>
    <d v="1899-12-30T08:15:00"/>
    <d v="1899-12-30T12:15:00"/>
    <s v="AM"/>
    <d v="1899-12-30T04:00:00"/>
    <m/>
    <m/>
    <x v="146"/>
    <x v="39"/>
    <m/>
    <x v="0"/>
    <m/>
  </r>
  <r>
    <x v="1"/>
    <s v="2018-3"/>
    <x v="139"/>
    <x v="6"/>
    <d v="1899-12-30T13:45:00"/>
    <d v="1899-12-30T17:45:00"/>
    <s v="PM"/>
    <d v="1899-12-30T04:00:00"/>
    <m/>
    <m/>
    <x v="142"/>
    <x v="0"/>
    <m/>
    <x v="0"/>
    <m/>
  </r>
  <r>
    <x v="2"/>
    <s v="2018-3"/>
    <x v="139"/>
    <x v="6"/>
    <d v="1899-12-30T13:45:00"/>
    <d v="1899-12-30T17:45:00"/>
    <s v="PM"/>
    <d v="1899-12-30T04:00:00"/>
    <m/>
    <s v="INI"/>
    <x v="142"/>
    <x v="0"/>
    <m/>
    <x v="0"/>
    <m/>
  </r>
  <r>
    <x v="2"/>
    <s v="2018-3"/>
    <x v="139"/>
    <x v="6"/>
    <d v="1899-12-30T13:45:00"/>
    <d v="1899-12-30T17:45:00"/>
    <s v="PM"/>
    <d v="1899-12-30T04:00:00"/>
    <m/>
    <s v="ALT"/>
    <x v="8"/>
    <x v="0"/>
    <m/>
    <x v="0"/>
    <m/>
  </r>
  <r>
    <x v="3"/>
    <s v="2018-3"/>
    <x v="139"/>
    <x v="6"/>
    <d v="1899-12-30T13:45:00"/>
    <d v="1899-12-30T17:45:00"/>
    <s v="PM"/>
    <d v="1899-12-30T04:00:00"/>
    <m/>
    <s v="ALT"/>
    <x v="8"/>
    <x v="0"/>
    <m/>
    <x v="0"/>
    <m/>
  </r>
  <r>
    <x v="3"/>
    <s v="2018-3"/>
    <x v="139"/>
    <x v="6"/>
    <d v="1899-12-30T13:45:00"/>
    <d v="1899-12-30T17:45:00"/>
    <s v="PM"/>
    <d v="1899-12-30T04:00:00"/>
    <m/>
    <s v="INI"/>
    <x v="142"/>
    <x v="0"/>
    <m/>
    <x v="0"/>
    <m/>
  </r>
  <r>
    <x v="4"/>
    <s v="2018-3"/>
    <x v="139"/>
    <x v="6"/>
    <d v="1899-12-30T13:45:00"/>
    <d v="1899-12-30T17:45:00"/>
    <s v="PM"/>
    <d v="1899-12-30T04:00:00"/>
    <m/>
    <m/>
    <x v="21"/>
    <x v="14"/>
    <m/>
    <x v="0"/>
    <m/>
  </r>
  <r>
    <x v="5"/>
    <s v="2018-3"/>
    <x v="139"/>
    <x v="6"/>
    <d v="1899-12-30T13:45:00"/>
    <d v="1899-12-30T16:45:00"/>
    <s v="PM"/>
    <d v="1899-12-30T03:00:00"/>
    <m/>
    <m/>
    <x v="0"/>
    <x v="0"/>
    <m/>
    <x v="0"/>
    <m/>
  </r>
  <r>
    <x v="6"/>
    <s v="2018-3"/>
    <x v="139"/>
    <x v="6"/>
    <d v="1899-12-30T13:45:00"/>
    <d v="1899-12-30T16:45:00"/>
    <s v="PM"/>
    <d v="1899-12-30T03:00:00"/>
    <m/>
    <m/>
    <x v="135"/>
    <x v="0"/>
    <m/>
    <x v="0"/>
    <m/>
  </r>
  <r>
    <x v="0"/>
    <s v="2018-3"/>
    <x v="139"/>
    <x v="6"/>
    <d v="1899-12-30T13:45:00"/>
    <d v="1899-12-30T17:45:00"/>
    <s v="PM"/>
    <d v="1899-12-30T04:00:00"/>
    <m/>
    <m/>
    <x v="146"/>
    <x v="39"/>
    <m/>
    <x v="0"/>
    <m/>
  </r>
  <r>
    <x v="1"/>
    <s v="2018-3"/>
    <x v="140"/>
    <x v="0"/>
    <d v="1899-12-30T08:15:00"/>
    <d v="1899-12-30T12:15:00"/>
    <s v="AM"/>
    <d v="1899-12-30T04:00:00"/>
    <m/>
    <m/>
    <x v="142"/>
    <x v="0"/>
    <m/>
    <x v="0"/>
    <m/>
  </r>
  <r>
    <x v="2"/>
    <s v="2018-3"/>
    <x v="140"/>
    <x v="0"/>
    <d v="1899-12-30T08:15:00"/>
    <d v="1899-12-30T12:15:00"/>
    <s v="AM"/>
    <d v="1899-12-30T04:00:00"/>
    <m/>
    <s v="INI"/>
    <x v="142"/>
    <x v="0"/>
    <m/>
    <x v="0"/>
    <m/>
  </r>
  <r>
    <x v="2"/>
    <s v="2018-3"/>
    <x v="140"/>
    <x v="0"/>
    <d v="1899-12-30T08:15:00"/>
    <d v="1899-12-30T12:15:00"/>
    <s v="AM"/>
    <d v="1899-12-30T04:00:00"/>
    <m/>
    <s v="ALT"/>
    <x v="8"/>
    <x v="0"/>
    <m/>
    <x v="0"/>
    <m/>
  </r>
  <r>
    <x v="3"/>
    <s v="2018-3"/>
    <x v="140"/>
    <x v="0"/>
    <d v="1899-12-30T08:15:00"/>
    <d v="1899-12-30T12:15:00"/>
    <s v="AM"/>
    <d v="1899-12-30T04:00:00"/>
    <m/>
    <s v="ALT"/>
    <x v="8"/>
    <x v="0"/>
    <m/>
    <x v="0"/>
    <m/>
  </r>
  <r>
    <x v="3"/>
    <s v="2018-3"/>
    <x v="140"/>
    <x v="0"/>
    <d v="1899-12-30T08:15:00"/>
    <d v="1899-12-30T12:15:00"/>
    <s v="AM"/>
    <d v="1899-12-30T04:00:00"/>
    <m/>
    <s v="INI"/>
    <x v="142"/>
    <x v="0"/>
    <m/>
    <x v="0"/>
    <m/>
  </r>
  <r>
    <x v="4"/>
    <s v="2018-3"/>
    <x v="140"/>
    <x v="0"/>
    <d v="1899-12-30T08:15:00"/>
    <d v="1899-12-30T12:15:00"/>
    <s v="AM"/>
    <d v="1899-12-30T04:00:00"/>
    <m/>
    <m/>
    <x v="87"/>
    <x v="15"/>
    <m/>
    <x v="0"/>
    <s v="attention horaires : 9h00  ==&gt; 12h30  puis 13h30 ==&gt; 18h"/>
  </r>
  <r>
    <x v="5"/>
    <s v="2018-3"/>
    <x v="140"/>
    <x v="0"/>
    <d v="1899-12-30T08:15:00"/>
    <d v="1899-12-30T12:15:00"/>
    <s v="AM"/>
    <d v="1899-12-30T04:00:00"/>
    <m/>
    <m/>
    <x v="0"/>
    <x v="0"/>
    <m/>
    <x v="0"/>
    <m/>
  </r>
  <r>
    <x v="6"/>
    <s v="2018-3"/>
    <x v="140"/>
    <x v="0"/>
    <d v="1899-12-30T08:15:00"/>
    <d v="1899-12-30T12:15:00"/>
    <s v="AM"/>
    <d v="1899-12-30T04:00:00"/>
    <m/>
    <m/>
    <x v="135"/>
    <x v="0"/>
    <m/>
    <x v="0"/>
    <m/>
  </r>
  <r>
    <x v="0"/>
    <s v="2018-3"/>
    <x v="140"/>
    <x v="0"/>
    <d v="1899-12-30T08:15:00"/>
    <d v="1899-12-30T12:15:00"/>
    <s v="AM"/>
    <d v="1899-12-30T04:00:00"/>
    <m/>
    <m/>
    <x v="146"/>
    <x v="39"/>
    <m/>
    <x v="0"/>
    <m/>
  </r>
  <r>
    <x v="1"/>
    <s v="2018-3"/>
    <x v="140"/>
    <x v="0"/>
    <d v="1899-12-30T13:45:00"/>
    <d v="1899-12-30T17:45:00"/>
    <s v="PM"/>
    <d v="1899-12-30T04:00:00"/>
    <m/>
    <m/>
    <x v="142"/>
    <x v="0"/>
    <m/>
    <x v="0"/>
    <m/>
  </r>
  <r>
    <x v="2"/>
    <s v="2018-3"/>
    <x v="140"/>
    <x v="0"/>
    <d v="1899-12-30T13:45:00"/>
    <d v="1899-12-30T17:45:00"/>
    <s v="PM"/>
    <d v="1899-12-30T04:00:00"/>
    <m/>
    <s v="INI"/>
    <x v="142"/>
    <x v="0"/>
    <m/>
    <x v="0"/>
    <m/>
  </r>
  <r>
    <x v="2"/>
    <s v="2018-3"/>
    <x v="140"/>
    <x v="0"/>
    <d v="1899-12-30T13:45:00"/>
    <d v="1899-12-30T17:45:00"/>
    <s v="PM"/>
    <d v="1899-12-30T04:00:00"/>
    <m/>
    <s v="ALT"/>
    <x v="8"/>
    <x v="0"/>
    <m/>
    <x v="0"/>
    <m/>
  </r>
  <r>
    <x v="3"/>
    <s v="2018-3"/>
    <x v="140"/>
    <x v="0"/>
    <d v="1899-12-30T13:45:00"/>
    <d v="1899-12-30T17:45:00"/>
    <s v="PM"/>
    <d v="1899-12-30T04:00:00"/>
    <m/>
    <s v="ALT"/>
    <x v="8"/>
    <x v="0"/>
    <m/>
    <x v="0"/>
    <m/>
  </r>
  <r>
    <x v="3"/>
    <s v="2018-3"/>
    <x v="140"/>
    <x v="0"/>
    <d v="1899-12-30T13:45:00"/>
    <d v="1899-12-30T17:45:00"/>
    <s v="PM"/>
    <d v="1899-12-30T04:00:00"/>
    <m/>
    <s v="INI"/>
    <x v="142"/>
    <x v="0"/>
    <m/>
    <x v="0"/>
    <m/>
  </r>
  <r>
    <x v="4"/>
    <s v="2018-3"/>
    <x v="140"/>
    <x v="0"/>
    <d v="1899-12-30T13:45:00"/>
    <d v="1899-12-30T17:45:00"/>
    <s v="PM"/>
    <d v="1899-12-30T04:00:00"/>
    <m/>
    <m/>
    <x v="87"/>
    <x v="15"/>
    <m/>
    <x v="0"/>
    <s v="attention horaires : 9h00  ==&gt; 12h30  puis 13h30 ==&gt; 18h"/>
  </r>
  <r>
    <x v="5"/>
    <s v="2018-3"/>
    <x v="140"/>
    <x v="0"/>
    <d v="1899-12-30T13:45:00"/>
    <d v="1899-12-30T16:45:00"/>
    <s v="PM"/>
    <d v="1899-12-30T03:00:00"/>
    <m/>
    <m/>
    <x v="0"/>
    <x v="0"/>
    <m/>
    <x v="0"/>
    <m/>
  </r>
  <r>
    <x v="6"/>
    <s v="2018-3"/>
    <x v="140"/>
    <x v="0"/>
    <d v="1899-12-30T13:45:00"/>
    <d v="1899-12-30T16:45:00"/>
    <s v="PM"/>
    <d v="1899-12-30T03:00:00"/>
    <m/>
    <m/>
    <x v="135"/>
    <x v="0"/>
    <m/>
    <x v="0"/>
    <m/>
  </r>
  <r>
    <x v="0"/>
    <s v="2018-3"/>
    <x v="140"/>
    <x v="0"/>
    <d v="1899-12-30T13:45:00"/>
    <d v="1899-12-30T17:45:00"/>
    <s v="PM"/>
    <d v="1899-12-30T04:00:00"/>
    <m/>
    <m/>
    <x v="146"/>
    <x v="39"/>
    <m/>
    <x v="0"/>
    <m/>
  </r>
  <r>
    <x v="1"/>
    <s v="2018-3"/>
    <x v="141"/>
    <x v="1"/>
    <d v="1899-12-30T08:15:00"/>
    <d v="1899-12-30T12:15:00"/>
    <s v="AM"/>
    <d v="1899-12-30T04:00:00"/>
    <m/>
    <m/>
    <x v="1"/>
    <x v="1"/>
    <m/>
    <x v="0"/>
    <m/>
  </r>
  <r>
    <x v="2"/>
    <s v="2018-3"/>
    <x v="141"/>
    <x v="1"/>
    <d v="1899-12-30T08:15:00"/>
    <d v="1899-12-30T12:15:00"/>
    <s v="AM"/>
    <d v="1899-12-30T04:00:00"/>
    <m/>
    <m/>
    <x v="1"/>
    <x v="1"/>
    <m/>
    <x v="0"/>
    <m/>
  </r>
  <r>
    <x v="3"/>
    <s v="2018-3"/>
    <x v="141"/>
    <x v="1"/>
    <d v="1899-12-30T08:15:00"/>
    <d v="1899-12-30T12:15:00"/>
    <s v="AM"/>
    <d v="1899-12-30T04:00:00"/>
    <m/>
    <m/>
    <x v="1"/>
    <x v="1"/>
    <m/>
    <x v="0"/>
    <m/>
  </r>
  <r>
    <x v="4"/>
    <s v="2018-3"/>
    <x v="141"/>
    <x v="1"/>
    <d v="1899-12-30T08:15:00"/>
    <d v="1899-12-30T12:15:00"/>
    <s v="AM"/>
    <d v="1899-12-30T04:00:00"/>
    <m/>
    <m/>
    <x v="87"/>
    <x v="15"/>
    <m/>
    <x v="0"/>
    <s v="horaire normal 08h15-12h15"/>
  </r>
  <r>
    <x v="5"/>
    <s v="2018-3"/>
    <x v="141"/>
    <x v="1"/>
    <d v="1899-12-30T08:15:00"/>
    <d v="1899-12-30T12:15:00"/>
    <s v="AM"/>
    <d v="1899-12-30T04:00:00"/>
    <m/>
    <m/>
    <x v="1"/>
    <x v="1"/>
    <m/>
    <x v="0"/>
    <m/>
  </r>
  <r>
    <x v="6"/>
    <s v="2018-3"/>
    <x v="141"/>
    <x v="1"/>
    <d v="1899-12-30T08:15:00"/>
    <d v="1899-12-30T12:15:00"/>
    <s v="AM"/>
    <d v="1899-12-30T04:00:00"/>
    <m/>
    <m/>
    <x v="1"/>
    <x v="1"/>
    <m/>
    <x v="0"/>
    <m/>
  </r>
  <r>
    <x v="0"/>
    <s v="2018-3"/>
    <x v="141"/>
    <x v="1"/>
    <d v="1899-12-30T08:15:00"/>
    <d v="1899-12-30T12:15:00"/>
    <s v="AM"/>
    <d v="1899-12-30T04:00:00"/>
    <m/>
    <m/>
    <x v="1"/>
    <x v="1"/>
    <m/>
    <x v="0"/>
    <m/>
  </r>
  <r>
    <x v="1"/>
    <s v="2018-3"/>
    <x v="141"/>
    <x v="1"/>
    <d v="1899-12-30T13:45:00"/>
    <d v="1899-12-30T17:45:00"/>
    <s v="PM"/>
    <d v="1899-12-30T04:00:00"/>
    <m/>
    <m/>
    <x v="1"/>
    <x v="1"/>
    <m/>
    <x v="0"/>
    <m/>
  </r>
  <r>
    <x v="2"/>
    <s v="2018-3"/>
    <x v="141"/>
    <x v="1"/>
    <d v="1899-12-30T13:45:00"/>
    <d v="1899-12-30T17:45:00"/>
    <s v="PM"/>
    <d v="1899-12-30T04:00:00"/>
    <m/>
    <m/>
    <x v="1"/>
    <x v="1"/>
    <m/>
    <x v="0"/>
    <m/>
  </r>
  <r>
    <x v="3"/>
    <s v="2018-3"/>
    <x v="141"/>
    <x v="1"/>
    <d v="1899-12-30T13:45:00"/>
    <d v="1899-12-30T17:45:00"/>
    <s v="PM"/>
    <d v="1899-12-30T04:00:00"/>
    <m/>
    <m/>
    <x v="1"/>
    <x v="1"/>
    <m/>
    <x v="0"/>
    <m/>
  </r>
  <r>
    <x v="4"/>
    <s v="2018-3"/>
    <x v="141"/>
    <x v="1"/>
    <d v="1899-12-30T13:45:00"/>
    <d v="1899-12-30T17:45:00"/>
    <s v="PM"/>
    <d v="1899-12-30T04:00:00"/>
    <m/>
    <m/>
    <x v="1"/>
    <x v="1"/>
    <m/>
    <x v="0"/>
    <m/>
  </r>
  <r>
    <x v="5"/>
    <s v="2018-3"/>
    <x v="141"/>
    <x v="1"/>
    <d v="1899-12-30T13:45:00"/>
    <d v="1899-12-30T16:45:00"/>
    <s v="PM"/>
    <d v="1899-12-30T03:00:00"/>
    <m/>
    <m/>
    <x v="1"/>
    <x v="1"/>
    <m/>
    <x v="0"/>
    <m/>
  </r>
  <r>
    <x v="6"/>
    <s v="2018-3"/>
    <x v="141"/>
    <x v="1"/>
    <d v="1899-12-30T13:45:00"/>
    <d v="1899-12-30T16:45:00"/>
    <s v="PM"/>
    <d v="1899-12-30T03:00:00"/>
    <m/>
    <m/>
    <x v="1"/>
    <x v="1"/>
    <m/>
    <x v="0"/>
    <m/>
  </r>
  <r>
    <x v="0"/>
    <s v="2018-3"/>
    <x v="141"/>
    <x v="1"/>
    <d v="1899-12-30T13:45:00"/>
    <d v="1899-12-30T17:45:00"/>
    <s v="PM"/>
    <d v="1899-12-30T04:00:00"/>
    <m/>
    <m/>
    <x v="1"/>
    <x v="1"/>
    <m/>
    <x v="0"/>
    <m/>
  </r>
  <r>
    <x v="1"/>
    <s v="2018-4"/>
    <x v="142"/>
    <x v="2"/>
    <d v="1899-12-30T08:15:00"/>
    <d v="1899-12-30T12:15:00"/>
    <s v="AM"/>
    <d v="1899-12-30T04:00:00"/>
    <m/>
    <m/>
    <x v="1"/>
    <x v="1"/>
    <m/>
    <x v="0"/>
    <m/>
  </r>
  <r>
    <x v="2"/>
    <s v="2018-4"/>
    <x v="142"/>
    <x v="2"/>
    <d v="1899-12-30T08:15:00"/>
    <d v="1899-12-30T12:15:00"/>
    <s v="AM"/>
    <d v="1899-12-30T04:00:00"/>
    <m/>
    <m/>
    <x v="1"/>
    <x v="1"/>
    <m/>
    <x v="0"/>
    <m/>
  </r>
  <r>
    <x v="3"/>
    <s v="2018-4"/>
    <x v="142"/>
    <x v="2"/>
    <d v="1899-12-30T08:15:00"/>
    <d v="1899-12-30T12:15:00"/>
    <s v="AM"/>
    <d v="1899-12-30T04:00:00"/>
    <m/>
    <m/>
    <x v="1"/>
    <x v="1"/>
    <m/>
    <x v="0"/>
    <m/>
  </r>
  <r>
    <x v="4"/>
    <s v="2018-4"/>
    <x v="142"/>
    <x v="2"/>
    <d v="1899-12-30T08:15:00"/>
    <d v="1899-12-30T12:15:00"/>
    <s v="AM"/>
    <d v="1899-12-30T04:00:00"/>
    <m/>
    <m/>
    <x v="1"/>
    <x v="1"/>
    <m/>
    <x v="0"/>
    <m/>
  </r>
  <r>
    <x v="5"/>
    <s v="2018-4"/>
    <x v="142"/>
    <x v="2"/>
    <d v="1899-12-30T08:15:00"/>
    <d v="1899-12-30T12:15:00"/>
    <s v="AM"/>
    <d v="1899-12-30T04:00:00"/>
    <m/>
    <m/>
    <x v="1"/>
    <x v="1"/>
    <m/>
    <x v="0"/>
    <m/>
  </r>
  <r>
    <x v="6"/>
    <s v="2018-4"/>
    <x v="142"/>
    <x v="2"/>
    <d v="1899-12-30T08:15:00"/>
    <d v="1899-12-30T12:15:00"/>
    <s v="AM"/>
    <d v="1899-12-30T04:00:00"/>
    <m/>
    <m/>
    <x v="1"/>
    <x v="1"/>
    <m/>
    <x v="0"/>
    <m/>
  </r>
  <r>
    <x v="0"/>
    <s v="2018-4"/>
    <x v="142"/>
    <x v="2"/>
    <d v="1899-12-30T08:15:00"/>
    <d v="1899-12-30T12:15:00"/>
    <s v="AM"/>
    <d v="1899-12-30T04:00:00"/>
    <m/>
    <m/>
    <x v="1"/>
    <x v="1"/>
    <m/>
    <x v="0"/>
    <m/>
  </r>
  <r>
    <x v="1"/>
    <s v="2018-4"/>
    <x v="142"/>
    <x v="2"/>
    <d v="1899-12-30T13:45:00"/>
    <d v="1899-12-30T17:45:00"/>
    <s v="PM"/>
    <d v="1899-12-30T04:00:00"/>
    <m/>
    <m/>
    <x v="1"/>
    <x v="1"/>
    <m/>
    <x v="0"/>
    <m/>
  </r>
  <r>
    <x v="2"/>
    <s v="2018-4"/>
    <x v="142"/>
    <x v="2"/>
    <d v="1899-12-30T13:45:00"/>
    <d v="1899-12-30T17:45:00"/>
    <s v="PM"/>
    <d v="1899-12-30T04:00:00"/>
    <m/>
    <m/>
    <x v="1"/>
    <x v="1"/>
    <m/>
    <x v="0"/>
    <m/>
  </r>
  <r>
    <x v="3"/>
    <s v="2018-4"/>
    <x v="142"/>
    <x v="2"/>
    <d v="1899-12-30T13:45:00"/>
    <d v="1899-12-30T17:45:00"/>
    <s v="PM"/>
    <d v="1899-12-30T04:00:00"/>
    <m/>
    <m/>
    <x v="1"/>
    <x v="1"/>
    <m/>
    <x v="0"/>
    <m/>
  </r>
  <r>
    <x v="4"/>
    <s v="2018-4"/>
    <x v="142"/>
    <x v="2"/>
    <d v="1899-12-30T13:45:00"/>
    <d v="1899-12-30T17:45:00"/>
    <s v="PM"/>
    <d v="1899-12-30T04:00:00"/>
    <m/>
    <m/>
    <x v="1"/>
    <x v="1"/>
    <m/>
    <x v="0"/>
    <m/>
  </r>
  <r>
    <x v="5"/>
    <s v="2018-4"/>
    <x v="142"/>
    <x v="2"/>
    <d v="1899-12-30T13:45:00"/>
    <d v="1899-12-30T16:45:00"/>
    <s v="PM"/>
    <d v="1899-12-30T03:00:00"/>
    <m/>
    <m/>
    <x v="1"/>
    <x v="1"/>
    <m/>
    <x v="0"/>
    <m/>
  </r>
  <r>
    <x v="6"/>
    <s v="2018-4"/>
    <x v="142"/>
    <x v="2"/>
    <d v="1899-12-30T13:45:00"/>
    <d v="1899-12-30T16:45:00"/>
    <s v="PM"/>
    <d v="1899-12-30T03:00:00"/>
    <m/>
    <m/>
    <x v="1"/>
    <x v="1"/>
    <m/>
    <x v="0"/>
    <m/>
  </r>
  <r>
    <x v="0"/>
    <s v="2018-4"/>
    <x v="142"/>
    <x v="2"/>
    <d v="1899-12-30T13:45:00"/>
    <d v="1899-12-30T17:45:00"/>
    <s v="PM"/>
    <d v="1899-12-30T04:00:00"/>
    <m/>
    <m/>
    <x v="1"/>
    <x v="1"/>
    <m/>
    <x v="0"/>
    <m/>
  </r>
  <r>
    <x v="1"/>
    <s v="2018-4"/>
    <x v="143"/>
    <x v="3"/>
    <d v="1899-12-30T08:15:00"/>
    <d v="1899-12-30T12:15:00"/>
    <s v="AM"/>
    <d v="1899-12-30T04:00:00"/>
    <m/>
    <m/>
    <x v="142"/>
    <x v="0"/>
    <m/>
    <x v="0"/>
    <m/>
  </r>
  <r>
    <x v="2"/>
    <s v="2018-4"/>
    <x v="143"/>
    <x v="3"/>
    <d v="1899-12-30T08:15:00"/>
    <d v="1899-12-30T12:15:00"/>
    <s v="AM"/>
    <d v="1899-12-30T04:00:00"/>
    <m/>
    <s v="INI"/>
    <x v="142"/>
    <x v="0"/>
    <m/>
    <x v="0"/>
    <m/>
  </r>
  <r>
    <x v="2"/>
    <s v="2018-4"/>
    <x v="143"/>
    <x v="3"/>
    <d v="1899-12-30T08:15:00"/>
    <d v="1899-12-30T12:15:00"/>
    <s v="AM"/>
    <d v="1899-12-30T04:00:00"/>
    <m/>
    <s v="ALT"/>
    <x v="8"/>
    <x v="0"/>
    <m/>
    <x v="0"/>
    <m/>
  </r>
  <r>
    <x v="3"/>
    <s v="2018-4"/>
    <x v="143"/>
    <x v="3"/>
    <d v="1899-12-30T08:15:00"/>
    <d v="1899-12-30T12:15:00"/>
    <s v="AM"/>
    <d v="1899-12-30T04:00:00"/>
    <m/>
    <s v="ALT"/>
    <x v="8"/>
    <x v="0"/>
    <m/>
    <x v="0"/>
    <m/>
  </r>
  <r>
    <x v="3"/>
    <s v="2018-4"/>
    <x v="143"/>
    <x v="3"/>
    <d v="1899-12-30T08:15:00"/>
    <d v="1899-12-30T12:15:00"/>
    <s v="AM"/>
    <d v="1899-12-30T04:00:00"/>
    <m/>
    <s v="INI"/>
    <x v="142"/>
    <x v="0"/>
    <m/>
    <x v="0"/>
    <m/>
  </r>
  <r>
    <x v="4"/>
    <s v="2018-4"/>
    <x v="143"/>
    <x v="3"/>
    <d v="1899-12-30T08:15:00"/>
    <d v="1899-12-30T12:15:00"/>
    <s v="AM"/>
    <d v="1899-12-30T04:00:00"/>
    <m/>
    <s v="INI"/>
    <x v="1"/>
    <x v="1"/>
    <m/>
    <x v="0"/>
    <m/>
  </r>
  <r>
    <x v="4"/>
    <s v="2018-4"/>
    <x v="143"/>
    <x v="3"/>
    <d v="1899-12-30T08:15:00"/>
    <d v="1899-12-30T12:15:00"/>
    <s v="AM"/>
    <d v="1899-12-30T04:00:00"/>
    <m/>
    <s v="ALT"/>
    <x v="8"/>
    <x v="0"/>
    <m/>
    <x v="0"/>
    <m/>
  </r>
  <r>
    <x v="5"/>
    <s v="2018-4"/>
    <x v="143"/>
    <x v="3"/>
    <d v="1899-12-30T08:15:00"/>
    <d v="1899-12-30T12:15:00"/>
    <s v="AM"/>
    <d v="1899-12-30T04:00:00"/>
    <m/>
    <m/>
    <x v="0"/>
    <x v="0"/>
    <m/>
    <x v="0"/>
    <m/>
  </r>
  <r>
    <x v="6"/>
    <s v="2018-4"/>
    <x v="143"/>
    <x v="3"/>
    <d v="1899-12-30T08:15:00"/>
    <d v="1899-12-30T12:15:00"/>
    <s v="AM"/>
    <d v="1899-12-30T04:00:00"/>
    <m/>
    <m/>
    <x v="135"/>
    <x v="0"/>
    <m/>
    <x v="0"/>
    <m/>
  </r>
  <r>
    <x v="0"/>
    <s v="2018-4"/>
    <x v="143"/>
    <x v="3"/>
    <d v="1899-12-30T08:15:00"/>
    <d v="1899-12-30T10:15:00"/>
    <s v="AM"/>
    <d v="1899-12-30T02:00:00"/>
    <m/>
    <m/>
    <x v="137"/>
    <x v="11"/>
    <m/>
    <x v="0"/>
    <m/>
  </r>
  <r>
    <x v="0"/>
    <s v="2018-4"/>
    <x v="143"/>
    <x v="3"/>
    <d v="1899-12-30T10:15:00"/>
    <d v="1899-12-30T12:15:00"/>
    <s v="AM"/>
    <d v="1899-12-30T02:00:00"/>
    <m/>
    <m/>
    <x v="104"/>
    <x v="16"/>
    <m/>
    <x v="0"/>
    <m/>
  </r>
  <r>
    <x v="1"/>
    <s v="2018-4"/>
    <x v="143"/>
    <x v="3"/>
    <d v="1899-12-30T13:45:00"/>
    <d v="1899-12-30T17:45:00"/>
    <s v="PM"/>
    <d v="1899-12-30T04:00:00"/>
    <m/>
    <m/>
    <x v="142"/>
    <x v="0"/>
    <m/>
    <x v="0"/>
    <m/>
  </r>
  <r>
    <x v="2"/>
    <s v="2018-4"/>
    <x v="143"/>
    <x v="3"/>
    <d v="1899-12-30T13:45:00"/>
    <d v="1899-12-30T17:45:00"/>
    <s v="PM"/>
    <d v="1899-12-30T04:00:00"/>
    <m/>
    <s v="INI"/>
    <x v="142"/>
    <x v="0"/>
    <m/>
    <x v="0"/>
    <m/>
  </r>
  <r>
    <x v="2"/>
    <s v="2018-4"/>
    <x v="143"/>
    <x v="3"/>
    <d v="1899-12-30T13:45:00"/>
    <d v="1899-12-30T17:45:00"/>
    <s v="PM"/>
    <d v="1899-12-30T04:00:00"/>
    <m/>
    <s v="ALT"/>
    <x v="8"/>
    <x v="0"/>
    <m/>
    <x v="0"/>
    <m/>
  </r>
  <r>
    <x v="3"/>
    <s v="2018-4"/>
    <x v="143"/>
    <x v="3"/>
    <d v="1899-12-30T13:45:00"/>
    <d v="1899-12-30T17:45:00"/>
    <s v="PM"/>
    <d v="1899-12-30T04:00:00"/>
    <m/>
    <s v="ALT"/>
    <x v="8"/>
    <x v="0"/>
    <m/>
    <x v="0"/>
    <m/>
  </r>
  <r>
    <x v="3"/>
    <s v="2018-4"/>
    <x v="143"/>
    <x v="3"/>
    <d v="1899-12-30T13:45:00"/>
    <d v="1899-12-30T17:45:00"/>
    <s v="PM"/>
    <d v="1899-12-30T04:00:00"/>
    <m/>
    <s v="INI"/>
    <x v="142"/>
    <x v="0"/>
    <m/>
    <x v="0"/>
    <m/>
  </r>
  <r>
    <x v="4"/>
    <s v="2018-4"/>
    <x v="143"/>
    <x v="3"/>
    <d v="1899-12-30T13:45:00"/>
    <d v="1899-12-30T17:45:00"/>
    <s v="PM"/>
    <d v="1899-12-30T04:00:00"/>
    <m/>
    <s v="INI"/>
    <x v="1"/>
    <x v="1"/>
    <m/>
    <x v="0"/>
    <m/>
  </r>
  <r>
    <x v="4"/>
    <s v="2018-4"/>
    <x v="143"/>
    <x v="3"/>
    <d v="1899-12-30T13:45:00"/>
    <d v="1899-12-30T17:45:00"/>
    <s v="PM"/>
    <d v="1899-12-30T04:00:00"/>
    <m/>
    <s v="ALT"/>
    <x v="8"/>
    <x v="0"/>
    <m/>
    <x v="0"/>
    <m/>
  </r>
  <r>
    <x v="5"/>
    <s v="2018-4"/>
    <x v="143"/>
    <x v="3"/>
    <d v="1899-12-30T13:45:00"/>
    <d v="1899-12-30T16:45:00"/>
    <s v="PM"/>
    <d v="1899-12-30T03:00:00"/>
    <m/>
    <m/>
    <x v="0"/>
    <x v="0"/>
    <m/>
    <x v="0"/>
    <m/>
  </r>
  <r>
    <x v="6"/>
    <s v="2018-4"/>
    <x v="143"/>
    <x v="3"/>
    <d v="1899-12-30T13:45:00"/>
    <d v="1899-12-30T16:45:00"/>
    <s v="PM"/>
    <d v="1899-12-30T03:00:00"/>
    <m/>
    <m/>
    <x v="135"/>
    <x v="0"/>
    <m/>
    <x v="0"/>
    <m/>
  </r>
  <r>
    <x v="0"/>
    <s v="2018-4"/>
    <x v="143"/>
    <x v="3"/>
    <d v="1899-12-30T13:45:00"/>
    <d v="1899-12-30T17:45:00"/>
    <s v="PM"/>
    <d v="1899-12-30T04:00:00"/>
    <m/>
    <m/>
    <x v="143"/>
    <x v="7"/>
    <m/>
    <x v="0"/>
    <m/>
  </r>
  <r>
    <x v="1"/>
    <s v="2018-4"/>
    <x v="144"/>
    <x v="4"/>
    <d v="1899-12-30T08:15:00"/>
    <d v="1899-12-30T12:15:00"/>
    <s v="AM"/>
    <d v="1899-12-30T04:00:00"/>
    <m/>
    <m/>
    <x v="142"/>
    <x v="0"/>
    <m/>
    <x v="0"/>
    <m/>
  </r>
  <r>
    <x v="2"/>
    <s v="2018-4"/>
    <x v="144"/>
    <x v="4"/>
    <d v="1899-12-30T08:15:00"/>
    <d v="1899-12-30T12:15:00"/>
    <s v="AM"/>
    <d v="1899-12-30T04:00:00"/>
    <m/>
    <s v="INI"/>
    <x v="142"/>
    <x v="0"/>
    <m/>
    <x v="0"/>
    <m/>
  </r>
  <r>
    <x v="2"/>
    <s v="2018-4"/>
    <x v="144"/>
    <x v="4"/>
    <d v="1899-12-30T08:15:00"/>
    <d v="1899-12-30T12:15:00"/>
    <s v="AM"/>
    <d v="1899-12-30T04:00:00"/>
    <m/>
    <s v="ALT"/>
    <x v="8"/>
    <x v="0"/>
    <m/>
    <x v="0"/>
    <m/>
  </r>
  <r>
    <x v="3"/>
    <s v="2018-4"/>
    <x v="144"/>
    <x v="4"/>
    <d v="1899-12-30T08:15:00"/>
    <d v="1899-12-30T12:15:00"/>
    <s v="AM"/>
    <d v="1899-12-30T04:00:00"/>
    <m/>
    <s v="ALT"/>
    <x v="8"/>
    <x v="0"/>
    <m/>
    <x v="0"/>
    <m/>
  </r>
  <r>
    <x v="3"/>
    <s v="2018-4"/>
    <x v="144"/>
    <x v="4"/>
    <d v="1899-12-30T08:15:00"/>
    <d v="1899-12-30T12:15:00"/>
    <s v="AM"/>
    <d v="1899-12-30T04:00:00"/>
    <m/>
    <s v="INI"/>
    <x v="142"/>
    <x v="0"/>
    <m/>
    <x v="0"/>
    <m/>
  </r>
  <r>
    <x v="4"/>
    <s v="2018-4"/>
    <x v="144"/>
    <x v="4"/>
    <d v="1899-12-30T08:15:00"/>
    <d v="1899-12-30T12:15:00"/>
    <s v="AM"/>
    <d v="1899-12-30T04:00:00"/>
    <m/>
    <s v="INI"/>
    <x v="1"/>
    <x v="1"/>
    <m/>
    <x v="0"/>
    <m/>
  </r>
  <r>
    <x v="4"/>
    <s v="2018-4"/>
    <x v="144"/>
    <x v="4"/>
    <d v="1899-12-30T08:15:00"/>
    <d v="1899-12-30T12:15:00"/>
    <s v="AM"/>
    <d v="1899-12-30T04:00:00"/>
    <m/>
    <s v="ALT"/>
    <x v="8"/>
    <x v="0"/>
    <m/>
    <x v="0"/>
    <m/>
  </r>
  <r>
    <x v="5"/>
    <s v="2018-4"/>
    <x v="144"/>
    <x v="4"/>
    <d v="1899-12-30T08:15:00"/>
    <d v="1899-12-30T12:15:00"/>
    <s v="AM"/>
    <d v="1899-12-30T04:00:00"/>
    <m/>
    <m/>
    <x v="0"/>
    <x v="0"/>
    <m/>
    <x v="0"/>
    <m/>
  </r>
  <r>
    <x v="6"/>
    <s v="2018-4"/>
    <x v="144"/>
    <x v="4"/>
    <d v="1899-12-30T08:15:00"/>
    <d v="1899-12-30T12:15:00"/>
    <s v="AM"/>
    <d v="1899-12-30T04:00:00"/>
    <m/>
    <m/>
    <x v="135"/>
    <x v="0"/>
    <m/>
    <x v="0"/>
    <m/>
  </r>
  <r>
    <x v="0"/>
    <s v="2018-4"/>
    <x v="144"/>
    <x v="4"/>
    <d v="1899-12-30T08:15:00"/>
    <d v="1899-12-30T12:15:00"/>
    <s v="AM"/>
    <d v="1899-12-30T04:00:00"/>
    <m/>
    <m/>
    <x v="107"/>
    <x v="18"/>
    <m/>
    <x v="0"/>
    <m/>
  </r>
  <r>
    <x v="1"/>
    <s v="2018-4"/>
    <x v="144"/>
    <x v="4"/>
    <d v="1899-12-30T13:45:00"/>
    <d v="1899-12-30T17:45:00"/>
    <s v="PM"/>
    <d v="1899-12-30T04:00:00"/>
    <m/>
    <m/>
    <x v="142"/>
    <x v="0"/>
    <m/>
    <x v="0"/>
    <m/>
  </r>
  <r>
    <x v="2"/>
    <s v="2018-4"/>
    <x v="144"/>
    <x v="4"/>
    <d v="1899-12-30T13:45:00"/>
    <d v="1899-12-30T17:45:00"/>
    <s v="PM"/>
    <d v="1899-12-30T04:00:00"/>
    <m/>
    <s v="INI"/>
    <x v="142"/>
    <x v="0"/>
    <m/>
    <x v="0"/>
    <m/>
  </r>
  <r>
    <x v="2"/>
    <s v="2018-4"/>
    <x v="144"/>
    <x v="4"/>
    <d v="1899-12-30T13:45:00"/>
    <d v="1899-12-30T17:45:00"/>
    <s v="PM"/>
    <d v="1899-12-30T04:00:00"/>
    <m/>
    <s v="ALT"/>
    <x v="8"/>
    <x v="0"/>
    <m/>
    <x v="0"/>
    <m/>
  </r>
  <r>
    <x v="3"/>
    <s v="2018-4"/>
    <x v="144"/>
    <x v="4"/>
    <d v="1899-12-30T13:45:00"/>
    <d v="1899-12-30T17:45:00"/>
    <s v="PM"/>
    <d v="1899-12-30T04:00:00"/>
    <m/>
    <s v="ALT"/>
    <x v="8"/>
    <x v="0"/>
    <m/>
    <x v="0"/>
    <m/>
  </r>
  <r>
    <x v="3"/>
    <s v="2018-4"/>
    <x v="144"/>
    <x v="4"/>
    <d v="1899-12-30T13:45:00"/>
    <d v="1899-12-30T17:45:00"/>
    <s v="PM"/>
    <d v="1899-12-30T04:00:00"/>
    <m/>
    <s v="INI"/>
    <x v="142"/>
    <x v="0"/>
    <m/>
    <x v="0"/>
    <m/>
  </r>
  <r>
    <x v="4"/>
    <s v="2018-4"/>
    <x v="144"/>
    <x v="4"/>
    <d v="1899-12-30T13:45:00"/>
    <d v="1899-12-30T17:45:00"/>
    <s v="PM"/>
    <d v="1899-12-30T04:00:00"/>
    <m/>
    <s v="INI"/>
    <x v="1"/>
    <x v="1"/>
    <m/>
    <x v="0"/>
    <m/>
  </r>
  <r>
    <x v="4"/>
    <s v="2018-4"/>
    <x v="144"/>
    <x v="4"/>
    <d v="1899-12-30T13:45:00"/>
    <d v="1899-12-30T17:45:00"/>
    <s v="PM"/>
    <d v="1899-12-30T04:00:00"/>
    <m/>
    <s v="ALT"/>
    <x v="8"/>
    <x v="0"/>
    <m/>
    <x v="0"/>
    <m/>
  </r>
  <r>
    <x v="5"/>
    <s v="2018-4"/>
    <x v="144"/>
    <x v="4"/>
    <d v="1899-12-30T13:45:00"/>
    <d v="1899-12-30T16:45:00"/>
    <s v="PM"/>
    <d v="1899-12-30T03:00:00"/>
    <m/>
    <m/>
    <x v="0"/>
    <x v="0"/>
    <m/>
    <x v="0"/>
    <m/>
  </r>
  <r>
    <x v="6"/>
    <s v="2018-4"/>
    <x v="144"/>
    <x v="4"/>
    <d v="1899-12-30T13:45:00"/>
    <d v="1899-12-30T16:45:00"/>
    <s v="PM"/>
    <d v="1899-12-30T03:00:00"/>
    <m/>
    <m/>
    <x v="135"/>
    <x v="0"/>
    <m/>
    <x v="0"/>
    <m/>
  </r>
  <r>
    <x v="0"/>
    <s v="2018-4"/>
    <x v="144"/>
    <x v="4"/>
    <d v="1899-12-30T13:45:00"/>
    <d v="1899-12-30T15:45:00"/>
    <s v="PM"/>
    <d v="1899-12-30T02:00:00"/>
    <m/>
    <m/>
    <x v="118"/>
    <x v="23"/>
    <m/>
    <x v="0"/>
    <m/>
  </r>
  <r>
    <x v="0"/>
    <s v="2018-4"/>
    <x v="144"/>
    <x v="4"/>
    <d v="1899-12-30T15:45:00"/>
    <d v="1899-12-30T17:45:00"/>
    <s v="PM"/>
    <d v="1899-12-30T02:00:00"/>
    <m/>
    <m/>
    <x v="147"/>
    <x v="23"/>
    <m/>
    <x v="0"/>
    <m/>
  </r>
  <r>
    <x v="1"/>
    <s v="2018-4"/>
    <x v="145"/>
    <x v="5"/>
    <d v="1899-12-30T08:15:00"/>
    <d v="1899-12-30T12:15:00"/>
    <s v="AM"/>
    <d v="1899-12-30T04:00:00"/>
    <m/>
    <m/>
    <x v="142"/>
    <x v="0"/>
    <m/>
    <x v="0"/>
    <m/>
  </r>
  <r>
    <x v="2"/>
    <s v="2018-4"/>
    <x v="145"/>
    <x v="5"/>
    <d v="1899-12-30T08:15:00"/>
    <d v="1899-12-30T12:15:00"/>
    <s v="AM"/>
    <d v="1899-12-30T04:00:00"/>
    <m/>
    <s v="INI"/>
    <x v="142"/>
    <x v="0"/>
    <m/>
    <x v="0"/>
    <m/>
  </r>
  <r>
    <x v="2"/>
    <s v="2018-4"/>
    <x v="145"/>
    <x v="5"/>
    <d v="1899-12-30T08:15:00"/>
    <d v="1899-12-30T12:15:00"/>
    <s v="AM"/>
    <d v="1899-12-30T04:00:00"/>
    <m/>
    <s v="ALT"/>
    <x v="8"/>
    <x v="0"/>
    <m/>
    <x v="0"/>
    <m/>
  </r>
  <r>
    <x v="3"/>
    <s v="2018-4"/>
    <x v="145"/>
    <x v="5"/>
    <d v="1899-12-30T08:15:00"/>
    <d v="1899-12-30T12:15:00"/>
    <s v="AM"/>
    <d v="1899-12-30T04:00:00"/>
    <m/>
    <s v="ALT"/>
    <x v="8"/>
    <x v="0"/>
    <m/>
    <x v="0"/>
    <m/>
  </r>
  <r>
    <x v="3"/>
    <s v="2018-4"/>
    <x v="145"/>
    <x v="5"/>
    <d v="1899-12-30T08:15:00"/>
    <d v="1899-12-30T12:15:00"/>
    <s v="AM"/>
    <d v="1899-12-30T04:00:00"/>
    <m/>
    <s v="INI"/>
    <x v="142"/>
    <x v="0"/>
    <m/>
    <x v="0"/>
    <m/>
  </r>
  <r>
    <x v="4"/>
    <s v="2018-4"/>
    <x v="145"/>
    <x v="5"/>
    <d v="1899-12-30T08:15:00"/>
    <d v="1899-12-30T12:15:00"/>
    <s v="AM"/>
    <d v="1899-12-30T04:00:00"/>
    <m/>
    <s v="INI"/>
    <x v="1"/>
    <x v="1"/>
    <m/>
    <x v="0"/>
    <m/>
  </r>
  <r>
    <x v="4"/>
    <s v="2018-4"/>
    <x v="145"/>
    <x v="5"/>
    <d v="1899-12-30T08:15:00"/>
    <d v="1899-12-30T12:15:00"/>
    <s v="AM"/>
    <d v="1899-12-30T04:00:00"/>
    <m/>
    <s v="ALT"/>
    <x v="8"/>
    <x v="0"/>
    <m/>
    <x v="0"/>
    <m/>
  </r>
  <r>
    <x v="5"/>
    <s v="2018-4"/>
    <x v="145"/>
    <x v="5"/>
    <d v="1899-12-30T08:15:00"/>
    <d v="1899-12-30T12:15:00"/>
    <s v="AM"/>
    <d v="1899-12-30T04:00:00"/>
    <m/>
    <m/>
    <x v="0"/>
    <x v="0"/>
    <m/>
    <x v="0"/>
    <m/>
  </r>
  <r>
    <x v="6"/>
    <s v="2018-4"/>
    <x v="145"/>
    <x v="5"/>
    <d v="1899-12-30T08:15:00"/>
    <d v="1899-12-30T12:15:00"/>
    <s v="AM"/>
    <d v="1899-12-30T04:00:00"/>
    <m/>
    <m/>
    <x v="135"/>
    <x v="0"/>
    <m/>
    <x v="0"/>
    <m/>
  </r>
  <r>
    <x v="0"/>
    <s v="2018-4"/>
    <x v="145"/>
    <x v="5"/>
    <d v="1899-12-30T08:15:00"/>
    <d v="1899-12-30T12:15:00"/>
    <s v="AM"/>
    <d v="1899-12-30T04:00:00"/>
    <m/>
    <m/>
    <x v="120"/>
    <x v="8"/>
    <m/>
    <x v="0"/>
    <m/>
  </r>
  <r>
    <x v="1"/>
    <s v="2018-4"/>
    <x v="145"/>
    <x v="5"/>
    <d v="1899-12-30T13:45:00"/>
    <d v="1899-12-30T17:45:00"/>
    <s v="PM"/>
    <d v="1899-12-30T04:00:00"/>
    <m/>
    <m/>
    <x v="142"/>
    <x v="0"/>
    <m/>
    <x v="0"/>
    <m/>
  </r>
  <r>
    <x v="2"/>
    <s v="2018-4"/>
    <x v="145"/>
    <x v="5"/>
    <d v="1899-12-30T13:45:00"/>
    <d v="1899-12-30T17:45:00"/>
    <s v="PM"/>
    <d v="1899-12-30T04:00:00"/>
    <m/>
    <s v="INI"/>
    <x v="142"/>
    <x v="0"/>
    <m/>
    <x v="0"/>
    <m/>
  </r>
  <r>
    <x v="2"/>
    <s v="2018-4"/>
    <x v="145"/>
    <x v="5"/>
    <d v="1899-12-30T13:45:00"/>
    <d v="1899-12-30T17:45:00"/>
    <s v="PM"/>
    <d v="1899-12-30T04:00:00"/>
    <m/>
    <s v="ALT"/>
    <x v="8"/>
    <x v="0"/>
    <m/>
    <x v="0"/>
    <m/>
  </r>
  <r>
    <x v="3"/>
    <s v="2018-4"/>
    <x v="145"/>
    <x v="5"/>
    <d v="1899-12-30T13:45:00"/>
    <d v="1899-12-30T17:45:00"/>
    <s v="PM"/>
    <d v="1899-12-30T04:00:00"/>
    <m/>
    <s v="ALT"/>
    <x v="8"/>
    <x v="0"/>
    <m/>
    <x v="0"/>
    <m/>
  </r>
  <r>
    <x v="3"/>
    <s v="2018-4"/>
    <x v="145"/>
    <x v="5"/>
    <d v="1899-12-30T13:45:00"/>
    <d v="1899-12-30T17:45:00"/>
    <s v="PM"/>
    <d v="1899-12-30T04:00:00"/>
    <m/>
    <s v="INI"/>
    <x v="142"/>
    <x v="0"/>
    <m/>
    <x v="0"/>
    <m/>
  </r>
  <r>
    <x v="4"/>
    <s v="2018-4"/>
    <x v="145"/>
    <x v="5"/>
    <d v="1899-12-30T13:45:00"/>
    <d v="1899-12-30T17:45:00"/>
    <s v="PM"/>
    <d v="1899-12-30T04:00:00"/>
    <m/>
    <s v="INI"/>
    <x v="1"/>
    <x v="1"/>
    <m/>
    <x v="0"/>
    <m/>
  </r>
  <r>
    <x v="4"/>
    <s v="2018-4"/>
    <x v="145"/>
    <x v="5"/>
    <d v="1899-12-30T13:45:00"/>
    <d v="1899-12-30T17:45:00"/>
    <s v="PM"/>
    <d v="1899-12-30T04:00:00"/>
    <m/>
    <s v="ALT"/>
    <x v="8"/>
    <x v="0"/>
    <m/>
    <x v="0"/>
    <m/>
  </r>
  <r>
    <x v="5"/>
    <s v="2018-4"/>
    <x v="145"/>
    <x v="5"/>
    <d v="1899-12-30T13:45:00"/>
    <d v="1899-12-30T16:45:00"/>
    <s v="PM"/>
    <d v="1899-12-30T03:00:00"/>
    <m/>
    <m/>
    <x v="0"/>
    <x v="0"/>
    <m/>
    <x v="0"/>
    <m/>
  </r>
  <r>
    <x v="6"/>
    <s v="2018-4"/>
    <x v="145"/>
    <x v="5"/>
    <d v="1899-12-30T13:45:00"/>
    <d v="1899-12-30T16:45:00"/>
    <s v="PM"/>
    <d v="1899-12-30T03:00:00"/>
    <m/>
    <m/>
    <x v="135"/>
    <x v="0"/>
    <m/>
    <x v="0"/>
    <m/>
  </r>
  <r>
    <x v="0"/>
    <s v="2018-4"/>
    <x v="145"/>
    <x v="5"/>
    <d v="1899-12-30T13:45:00"/>
    <d v="1899-12-30T15:45:00"/>
    <s v="PM"/>
    <d v="1899-12-30T02:00:00"/>
    <m/>
    <m/>
    <x v="1"/>
    <x v="1"/>
    <m/>
    <x v="0"/>
    <m/>
  </r>
  <r>
    <x v="0"/>
    <s v="2018-4"/>
    <x v="145"/>
    <x v="5"/>
    <d v="1899-12-30T15:45:00"/>
    <d v="1899-12-30T17:45:00"/>
    <s v="PM"/>
    <d v="1899-12-30T02:00:00"/>
    <m/>
    <m/>
    <x v="1"/>
    <x v="1"/>
    <m/>
    <x v="0"/>
    <m/>
  </r>
  <r>
    <x v="1"/>
    <s v="2018-4"/>
    <x v="146"/>
    <x v="6"/>
    <d v="1899-12-30T08:15:00"/>
    <d v="1899-12-30T12:15:00"/>
    <s v="AM"/>
    <d v="1899-12-30T04:00:00"/>
    <m/>
    <m/>
    <x v="142"/>
    <x v="0"/>
    <m/>
    <x v="0"/>
    <m/>
  </r>
  <r>
    <x v="2"/>
    <s v="2018-4"/>
    <x v="146"/>
    <x v="6"/>
    <d v="1899-12-30T08:15:00"/>
    <d v="1899-12-30T12:15:00"/>
    <s v="AM"/>
    <d v="1899-12-30T04:00:00"/>
    <m/>
    <s v="INI"/>
    <x v="142"/>
    <x v="0"/>
    <m/>
    <x v="0"/>
    <m/>
  </r>
  <r>
    <x v="2"/>
    <s v="2018-4"/>
    <x v="146"/>
    <x v="6"/>
    <d v="1899-12-30T08:15:00"/>
    <d v="1899-12-30T12:15:00"/>
    <s v="AM"/>
    <d v="1899-12-30T04:00:00"/>
    <m/>
    <s v="ALT"/>
    <x v="8"/>
    <x v="0"/>
    <m/>
    <x v="0"/>
    <m/>
  </r>
  <r>
    <x v="3"/>
    <s v="2018-4"/>
    <x v="146"/>
    <x v="6"/>
    <d v="1899-12-30T08:15:00"/>
    <d v="1899-12-30T12:15:00"/>
    <s v="AM"/>
    <d v="1899-12-30T04:00:00"/>
    <m/>
    <s v="ALT"/>
    <x v="8"/>
    <x v="0"/>
    <m/>
    <x v="0"/>
    <m/>
  </r>
  <r>
    <x v="3"/>
    <s v="2018-4"/>
    <x v="146"/>
    <x v="6"/>
    <d v="1899-12-30T08:15:00"/>
    <d v="1899-12-30T12:15:00"/>
    <s v="AM"/>
    <d v="1899-12-30T04:00:00"/>
    <m/>
    <s v="INI"/>
    <x v="142"/>
    <x v="0"/>
    <m/>
    <x v="0"/>
    <m/>
  </r>
  <r>
    <x v="4"/>
    <s v="2018-4"/>
    <x v="146"/>
    <x v="6"/>
    <d v="1899-12-30T08:15:00"/>
    <d v="1899-12-30T12:15:00"/>
    <s v="AM"/>
    <d v="1899-12-30T04:00:00"/>
    <m/>
    <s v="INI"/>
    <x v="1"/>
    <x v="1"/>
    <m/>
    <x v="0"/>
    <m/>
  </r>
  <r>
    <x v="4"/>
    <s v="2018-4"/>
    <x v="146"/>
    <x v="6"/>
    <d v="1899-12-30T08:15:00"/>
    <d v="1899-12-30T12:15:00"/>
    <s v="AM"/>
    <d v="1899-12-30T04:00:00"/>
    <m/>
    <s v="ALT"/>
    <x v="8"/>
    <x v="0"/>
    <m/>
    <x v="0"/>
    <m/>
  </r>
  <r>
    <x v="5"/>
    <s v="2018-4"/>
    <x v="146"/>
    <x v="6"/>
    <d v="1899-12-30T08:15:00"/>
    <d v="1899-12-30T12:15:00"/>
    <s v="AM"/>
    <d v="1899-12-30T04:00:00"/>
    <m/>
    <m/>
    <x v="0"/>
    <x v="0"/>
    <m/>
    <x v="0"/>
    <m/>
  </r>
  <r>
    <x v="6"/>
    <s v="2018-4"/>
    <x v="146"/>
    <x v="6"/>
    <d v="1899-12-30T08:15:00"/>
    <d v="1899-12-30T12:15:00"/>
    <s v="AM"/>
    <d v="1899-12-30T04:00:00"/>
    <m/>
    <m/>
    <x v="135"/>
    <x v="0"/>
    <m/>
    <x v="0"/>
    <m/>
  </r>
  <r>
    <x v="0"/>
    <s v="2018-4"/>
    <x v="146"/>
    <x v="6"/>
    <d v="1899-12-30T08:15:00"/>
    <d v="1899-12-30T10:15:00"/>
    <s v="AM"/>
    <d v="1899-12-30T02:00:00"/>
    <m/>
    <m/>
    <x v="146"/>
    <x v="39"/>
    <m/>
    <x v="0"/>
    <s v="prévoir salle pour évaluation"/>
  </r>
  <r>
    <x v="0"/>
    <s v="2018-4"/>
    <x v="146"/>
    <x v="6"/>
    <d v="1899-12-30T10:15:00"/>
    <d v="1899-12-30T12:15:00"/>
    <s v="AM"/>
    <d v="1899-12-30T02:00:00"/>
    <m/>
    <m/>
    <x v="107"/>
    <x v="18"/>
    <m/>
    <x v="0"/>
    <m/>
  </r>
  <r>
    <x v="1"/>
    <s v="2018-4"/>
    <x v="146"/>
    <x v="6"/>
    <d v="1899-12-30T13:45:00"/>
    <d v="1899-12-30T17:45:00"/>
    <s v="PM"/>
    <d v="1899-12-30T04:00:00"/>
    <m/>
    <m/>
    <x v="142"/>
    <x v="0"/>
    <m/>
    <x v="0"/>
    <m/>
  </r>
  <r>
    <x v="2"/>
    <s v="2018-4"/>
    <x v="146"/>
    <x v="6"/>
    <d v="1899-12-30T13:45:00"/>
    <d v="1899-12-30T17:45:00"/>
    <s v="PM"/>
    <d v="1899-12-30T04:00:00"/>
    <m/>
    <s v="INI"/>
    <x v="142"/>
    <x v="0"/>
    <m/>
    <x v="0"/>
    <m/>
  </r>
  <r>
    <x v="2"/>
    <s v="2018-4"/>
    <x v="146"/>
    <x v="6"/>
    <d v="1899-12-30T13:45:00"/>
    <d v="1899-12-30T17:45:00"/>
    <s v="PM"/>
    <d v="1899-12-30T04:00:00"/>
    <m/>
    <s v="ALT"/>
    <x v="8"/>
    <x v="0"/>
    <m/>
    <x v="0"/>
    <m/>
  </r>
  <r>
    <x v="3"/>
    <s v="2018-4"/>
    <x v="146"/>
    <x v="6"/>
    <d v="1899-12-30T13:45:00"/>
    <d v="1899-12-30T17:45:00"/>
    <s v="PM"/>
    <d v="1899-12-30T04:00:00"/>
    <m/>
    <s v="ALT"/>
    <x v="8"/>
    <x v="0"/>
    <m/>
    <x v="0"/>
    <m/>
  </r>
  <r>
    <x v="3"/>
    <s v="2018-4"/>
    <x v="146"/>
    <x v="6"/>
    <d v="1899-12-30T13:45:00"/>
    <d v="1899-12-30T17:45:00"/>
    <s v="PM"/>
    <d v="1899-12-30T04:00:00"/>
    <m/>
    <s v="INI"/>
    <x v="142"/>
    <x v="0"/>
    <m/>
    <x v="0"/>
    <m/>
  </r>
  <r>
    <x v="4"/>
    <s v="2018-4"/>
    <x v="146"/>
    <x v="6"/>
    <d v="1899-12-30T13:45:00"/>
    <d v="1899-12-30T17:45:00"/>
    <s v="PM"/>
    <d v="1899-12-30T04:00:00"/>
    <m/>
    <s v="INI"/>
    <x v="1"/>
    <x v="1"/>
    <m/>
    <x v="0"/>
    <m/>
  </r>
  <r>
    <x v="4"/>
    <s v="2018-4"/>
    <x v="146"/>
    <x v="6"/>
    <d v="1899-12-30T13:45:00"/>
    <d v="1899-12-30T17:45:00"/>
    <s v="PM"/>
    <d v="1899-12-30T04:00:00"/>
    <m/>
    <s v="ALT"/>
    <x v="8"/>
    <x v="0"/>
    <m/>
    <x v="0"/>
    <m/>
  </r>
  <r>
    <x v="5"/>
    <s v="2018-4"/>
    <x v="146"/>
    <x v="6"/>
    <d v="1899-12-30T13:45:00"/>
    <d v="1899-12-30T16:45:00"/>
    <s v="PM"/>
    <d v="1899-12-30T03:00:00"/>
    <m/>
    <m/>
    <x v="0"/>
    <x v="0"/>
    <m/>
    <x v="0"/>
    <m/>
  </r>
  <r>
    <x v="6"/>
    <s v="2018-4"/>
    <x v="146"/>
    <x v="6"/>
    <d v="1899-12-30T13:45:00"/>
    <d v="1899-12-30T16:45:00"/>
    <s v="PM"/>
    <d v="1899-12-30T03:00:00"/>
    <m/>
    <m/>
    <x v="135"/>
    <x v="0"/>
    <m/>
    <x v="0"/>
    <m/>
  </r>
  <r>
    <x v="0"/>
    <s v="2018-4"/>
    <x v="146"/>
    <x v="6"/>
    <d v="1899-12-30T13:45:00"/>
    <d v="1899-12-30T17:45:00"/>
    <s v="PM"/>
    <d v="1899-12-30T04:00:00"/>
    <m/>
    <m/>
    <x v="148"/>
    <x v="40"/>
    <m/>
    <x v="0"/>
    <m/>
  </r>
  <r>
    <x v="1"/>
    <s v="2018-4"/>
    <x v="147"/>
    <x v="0"/>
    <d v="1899-12-30T08:15:00"/>
    <d v="1899-12-30T12:15:00"/>
    <s v="AM"/>
    <d v="1899-12-30T04:00:00"/>
    <m/>
    <m/>
    <x v="142"/>
    <x v="0"/>
    <m/>
    <x v="0"/>
    <m/>
  </r>
  <r>
    <x v="2"/>
    <s v="2018-4"/>
    <x v="147"/>
    <x v="0"/>
    <d v="1899-12-30T08:15:00"/>
    <d v="1899-12-30T12:15:00"/>
    <s v="AM"/>
    <d v="1899-12-30T04:00:00"/>
    <m/>
    <s v="INI"/>
    <x v="142"/>
    <x v="0"/>
    <m/>
    <x v="0"/>
    <m/>
  </r>
  <r>
    <x v="2"/>
    <s v="2018-4"/>
    <x v="147"/>
    <x v="0"/>
    <d v="1899-12-30T08:15:00"/>
    <d v="1899-12-30T12:15:00"/>
    <s v="AM"/>
    <d v="1899-12-30T04:00:00"/>
    <m/>
    <s v="ALT"/>
    <x v="8"/>
    <x v="0"/>
    <m/>
    <x v="0"/>
    <m/>
  </r>
  <r>
    <x v="3"/>
    <s v="2018-4"/>
    <x v="147"/>
    <x v="0"/>
    <d v="1899-12-30T08:15:00"/>
    <d v="1899-12-30T12:15:00"/>
    <s v="AM"/>
    <d v="1899-12-30T04:00:00"/>
    <m/>
    <s v="ALT"/>
    <x v="8"/>
    <x v="0"/>
    <m/>
    <x v="0"/>
    <m/>
  </r>
  <r>
    <x v="3"/>
    <s v="2018-4"/>
    <x v="147"/>
    <x v="0"/>
    <d v="1899-12-30T08:15:00"/>
    <d v="1899-12-30T12:15:00"/>
    <s v="AM"/>
    <d v="1899-12-30T04:00:00"/>
    <m/>
    <s v="INI"/>
    <x v="142"/>
    <x v="0"/>
    <m/>
    <x v="0"/>
    <m/>
  </r>
  <r>
    <x v="4"/>
    <s v="2018-4"/>
    <x v="147"/>
    <x v="0"/>
    <d v="1899-12-30T08:15:00"/>
    <d v="1899-12-30T12:15:00"/>
    <s v="AM"/>
    <d v="1899-12-30T04:00:00"/>
    <m/>
    <s v="INI"/>
    <x v="1"/>
    <x v="1"/>
    <m/>
    <x v="0"/>
    <m/>
  </r>
  <r>
    <x v="4"/>
    <s v="2018-4"/>
    <x v="147"/>
    <x v="0"/>
    <d v="1899-12-30T08:15:00"/>
    <d v="1899-12-30T12:15:00"/>
    <s v="AM"/>
    <d v="1899-12-30T04:00:00"/>
    <m/>
    <s v="ALT"/>
    <x v="8"/>
    <x v="0"/>
    <m/>
    <x v="0"/>
    <m/>
  </r>
  <r>
    <x v="5"/>
    <s v="2018-4"/>
    <x v="147"/>
    <x v="0"/>
    <d v="1899-12-30T08:15:00"/>
    <d v="1899-12-30T12:15:00"/>
    <s v="AM"/>
    <d v="1899-12-30T04:00:00"/>
    <m/>
    <m/>
    <x v="0"/>
    <x v="0"/>
    <m/>
    <x v="0"/>
    <m/>
  </r>
  <r>
    <x v="6"/>
    <s v="2018-4"/>
    <x v="147"/>
    <x v="0"/>
    <d v="1899-12-30T08:15:00"/>
    <d v="1899-12-30T12:15:00"/>
    <s v="AM"/>
    <d v="1899-12-30T04:00:00"/>
    <m/>
    <m/>
    <x v="135"/>
    <x v="0"/>
    <m/>
    <x v="0"/>
    <m/>
  </r>
  <r>
    <x v="0"/>
    <s v="2018-4"/>
    <x v="147"/>
    <x v="0"/>
    <d v="1899-12-30T08:15:00"/>
    <d v="1899-12-30T12:15:00"/>
    <s v="AM"/>
    <d v="1899-12-30T04:00:00"/>
    <m/>
    <m/>
    <x v="100"/>
    <x v="36"/>
    <m/>
    <x v="0"/>
    <m/>
  </r>
  <r>
    <x v="1"/>
    <s v="2018-4"/>
    <x v="147"/>
    <x v="0"/>
    <d v="1899-12-30T13:45:00"/>
    <d v="1899-12-30T17:45:00"/>
    <s v="PM"/>
    <d v="1899-12-30T04:00:00"/>
    <m/>
    <m/>
    <x v="142"/>
    <x v="0"/>
    <m/>
    <x v="0"/>
    <m/>
  </r>
  <r>
    <x v="2"/>
    <s v="2018-4"/>
    <x v="147"/>
    <x v="0"/>
    <d v="1899-12-30T13:45:00"/>
    <d v="1899-12-30T17:45:00"/>
    <s v="PM"/>
    <d v="1899-12-30T04:00:00"/>
    <m/>
    <s v="INI"/>
    <x v="142"/>
    <x v="0"/>
    <m/>
    <x v="0"/>
    <m/>
  </r>
  <r>
    <x v="2"/>
    <s v="2018-4"/>
    <x v="147"/>
    <x v="0"/>
    <d v="1899-12-30T13:45:00"/>
    <d v="1899-12-30T17:45:00"/>
    <s v="PM"/>
    <d v="1899-12-30T04:00:00"/>
    <m/>
    <s v="ALT"/>
    <x v="8"/>
    <x v="0"/>
    <m/>
    <x v="0"/>
    <m/>
  </r>
  <r>
    <x v="3"/>
    <s v="2018-4"/>
    <x v="147"/>
    <x v="0"/>
    <d v="1899-12-30T13:45:00"/>
    <d v="1899-12-30T17:45:00"/>
    <s v="PM"/>
    <d v="1899-12-30T04:00:00"/>
    <m/>
    <s v="ALT"/>
    <x v="8"/>
    <x v="0"/>
    <m/>
    <x v="0"/>
    <m/>
  </r>
  <r>
    <x v="3"/>
    <s v="2018-4"/>
    <x v="147"/>
    <x v="0"/>
    <d v="1899-12-30T13:45:00"/>
    <d v="1899-12-30T17:45:00"/>
    <s v="PM"/>
    <d v="1899-12-30T04:00:00"/>
    <m/>
    <s v="INI"/>
    <x v="142"/>
    <x v="0"/>
    <m/>
    <x v="0"/>
    <m/>
  </r>
  <r>
    <x v="4"/>
    <s v="2018-4"/>
    <x v="147"/>
    <x v="0"/>
    <d v="1899-12-30T13:45:00"/>
    <d v="1899-12-30T17:45:00"/>
    <s v="PM"/>
    <d v="1899-12-30T04:00:00"/>
    <m/>
    <s v="INI"/>
    <x v="1"/>
    <x v="1"/>
    <m/>
    <x v="0"/>
    <m/>
  </r>
  <r>
    <x v="4"/>
    <s v="2018-4"/>
    <x v="147"/>
    <x v="0"/>
    <d v="1899-12-30T13:45:00"/>
    <d v="1899-12-30T17:45:00"/>
    <s v="PM"/>
    <d v="1899-12-30T04:00:00"/>
    <m/>
    <s v="ALT"/>
    <x v="8"/>
    <x v="0"/>
    <m/>
    <x v="0"/>
    <m/>
  </r>
  <r>
    <x v="5"/>
    <s v="2018-4"/>
    <x v="147"/>
    <x v="0"/>
    <d v="1899-12-30T13:45:00"/>
    <d v="1899-12-30T16:45:00"/>
    <s v="PM"/>
    <d v="1899-12-30T03:00:00"/>
    <m/>
    <m/>
    <x v="0"/>
    <x v="0"/>
    <m/>
    <x v="0"/>
    <m/>
  </r>
  <r>
    <x v="6"/>
    <s v="2018-4"/>
    <x v="147"/>
    <x v="0"/>
    <d v="1899-12-30T13:45:00"/>
    <d v="1899-12-30T16:45:00"/>
    <s v="PM"/>
    <d v="1899-12-30T03:00:00"/>
    <m/>
    <m/>
    <x v="135"/>
    <x v="0"/>
    <m/>
    <x v="0"/>
    <m/>
  </r>
  <r>
    <x v="0"/>
    <s v="2018-4"/>
    <x v="147"/>
    <x v="0"/>
    <d v="1899-12-30T13:45:00"/>
    <d v="1899-12-30T17:45:00"/>
    <s v="PM"/>
    <d v="1899-12-30T04:00:00"/>
    <m/>
    <m/>
    <x v="120"/>
    <x v="8"/>
    <m/>
    <x v="0"/>
    <m/>
  </r>
  <r>
    <x v="1"/>
    <s v="2018-4"/>
    <x v="148"/>
    <x v="1"/>
    <d v="1899-12-30T08:15:00"/>
    <d v="1899-12-30T12:15:00"/>
    <s v="AM"/>
    <d v="1899-12-30T04:00:00"/>
    <m/>
    <m/>
    <x v="1"/>
    <x v="1"/>
    <m/>
    <x v="0"/>
    <m/>
  </r>
  <r>
    <x v="2"/>
    <s v="2018-4"/>
    <x v="148"/>
    <x v="1"/>
    <d v="1899-12-30T08:15:00"/>
    <d v="1899-12-30T12:15:00"/>
    <s v="AM"/>
    <d v="1899-12-30T04:00:00"/>
    <m/>
    <m/>
    <x v="1"/>
    <x v="1"/>
    <m/>
    <x v="0"/>
    <m/>
  </r>
  <r>
    <x v="3"/>
    <s v="2018-4"/>
    <x v="148"/>
    <x v="1"/>
    <d v="1899-12-30T08:15:00"/>
    <d v="1899-12-30T12:15:00"/>
    <s v="AM"/>
    <d v="1899-12-30T04:00:00"/>
    <m/>
    <m/>
    <x v="1"/>
    <x v="1"/>
    <m/>
    <x v="0"/>
    <m/>
  </r>
  <r>
    <x v="4"/>
    <s v="2018-4"/>
    <x v="148"/>
    <x v="1"/>
    <d v="1899-12-30T08:15:00"/>
    <d v="1899-12-30T12:15:00"/>
    <s v="AM"/>
    <d v="1899-12-30T04:00:00"/>
    <m/>
    <m/>
    <x v="1"/>
    <x v="1"/>
    <m/>
    <x v="0"/>
    <m/>
  </r>
  <r>
    <x v="5"/>
    <s v="2018-4"/>
    <x v="148"/>
    <x v="1"/>
    <d v="1899-12-30T08:15:00"/>
    <d v="1899-12-30T12:15:00"/>
    <s v="AM"/>
    <d v="1899-12-30T04:00:00"/>
    <m/>
    <m/>
    <x v="1"/>
    <x v="1"/>
    <m/>
    <x v="0"/>
    <m/>
  </r>
  <r>
    <x v="6"/>
    <s v="2018-4"/>
    <x v="148"/>
    <x v="1"/>
    <d v="1899-12-30T08:15:00"/>
    <d v="1899-12-30T12:15:00"/>
    <s v="AM"/>
    <d v="1899-12-30T04:00:00"/>
    <m/>
    <m/>
    <x v="1"/>
    <x v="1"/>
    <m/>
    <x v="0"/>
    <m/>
  </r>
  <r>
    <x v="0"/>
    <s v="2018-4"/>
    <x v="148"/>
    <x v="1"/>
    <d v="1899-12-30T08:15:00"/>
    <d v="1899-12-30T12:15:00"/>
    <s v="AM"/>
    <d v="1899-12-30T04:00:00"/>
    <m/>
    <m/>
    <x v="1"/>
    <x v="1"/>
    <m/>
    <x v="0"/>
    <m/>
  </r>
  <r>
    <x v="1"/>
    <s v="2018-4"/>
    <x v="148"/>
    <x v="1"/>
    <d v="1899-12-30T13:45:00"/>
    <d v="1899-12-30T17:45:00"/>
    <s v="PM"/>
    <d v="1899-12-30T04:00:00"/>
    <m/>
    <m/>
    <x v="1"/>
    <x v="1"/>
    <m/>
    <x v="0"/>
    <m/>
  </r>
  <r>
    <x v="2"/>
    <s v="2018-4"/>
    <x v="148"/>
    <x v="1"/>
    <d v="1899-12-30T13:45:00"/>
    <d v="1899-12-30T17:45:00"/>
    <s v="PM"/>
    <d v="1899-12-30T04:00:00"/>
    <m/>
    <m/>
    <x v="1"/>
    <x v="1"/>
    <m/>
    <x v="0"/>
    <m/>
  </r>
  <r>
    <x v="3"/>
    <s v="2018-4"/>
    <x v="148"/>
    <x v="1"/>
    <d v="1899-12-30T13:45:00"/>
    <d v="1899-12-30T17:45:00"/>
    <s v="PM"/>
    <d v="1899-12-30T04:00:00"/>
    <m/>
    <m/>
    <x v="1"/>
    <x v="1"/>
    <m/>
    <x v="0"/>
    <m/>
  </r>
  <r>
    <x v="4"/>
    <s v="2018-4"/>
    <x v="148"/>
    <x v="1"/>
    <d v="1899-12-30T13:45:00"/>
    <d v="1899-12-30T17:45:00"/>
    <s v="PM"/>
    <d v="1899-12-30T04:00:00"/>
    <m/>
    <m/>
    <x v="1"/>
    <x v="1"/>
    <m/>
    <x v="0"/>
    <m/>
  </r>
  <r>
    <x v="5"/>
    <s v="2018-4"/>
    <x v="148"/>
    <x v="1"/>
    <d v="1899-12-30T13:45:00"/>
    <d v="1899-12-30T16:45:00"/>
    <s v="PM"/>
    <d v="1899-12-30T03:00:00"/>
    <m/>
    <m/>
    <x v="1"/>
    <x v="1"/>
    <m/>
    <x v="0"/>
    <m/>
  </r>
  <r>
    <x v="6"/>
    <s v="2018-4"/>
    <x v="148"/>
    <x v="1"/>
    <d v="1899-12-30T13:45:00"/>
    <d v="1899-12-30T16:45:00"/>
    <s v="PM"/>
    <d v="1899-12-30T03:00:00"/>
    <m/>
    <m/>
    <x v="1"/>
    <x v="1"/>
    <m/>
    <x v="0"/>
    <m/>
  </r>
  <r>
    <x v="0"/>
    <s v="2018-4"/>
    <x v="148"/>
    <x v="1"/>
    <d v="1899-12-30T13:45:00"/>
    <d v="1899-12-30T17:45:00"/>
    <s v="PM"/>
    <d v="1899-12-30T04:00:00"/>
    <m/>
    <m/>
    <x v="1"/>
    <x v="1"/>
    <m/>
    <x v="0"/>
    <m/>
  </r>
  <r>
    <x v="1"/>
    <s v="2018-5"/>
    <x v="149"/>
    <x v="2"/>
    <d v="1899-12-30T08:15:00"/>
    <d v="1899-12-30T12:15:00"/>
    <s v="AM"/>
    <d v="1899-12-30T04:00:00"/>
    <m/>
    <m/>
    <x v="1"/>
    <x v="1"/>
    <m/>
    <x v="0"/>
    <m/>
  </r>
  <r>
    <x v="2"/>
    <s v="2018-5"/>
    <x v="149"/>
    <x v="2"/>
    <d v="1899-12-30T08:15:00"/>
    <d v="1899-12-30T12:15:00"/>
    <s v="AM"/>
    <d v="1899-12-30T04:00:00"/>
    <m/>
    <m/>
    <x v="1"/>
    <x v="1"/>
    <m/>
    <x v="0"/>
    <m/>
  </r>
  <r>
    <x v="3"/>
    <s v="2018-5"/>
    <x v="149"/>
    <x v="2"/>
    <d v="1899-12-30T08:15:00"/>
    <d v="1899-12-30T12:15:00"/>
    <s v="AM"/>
    <d v="1899-12-30T04:00:00"/>
    <m/>
    <m/>
    <x v="1"/>
    <x v="1"/>
    <m/>
    <x v="0"/>
    <m/>
  </r>
  <r>
    <x v="4"/>
    <s v="2018-5"/>
    <x v="149"/>
    <x v="2"/>
    <d v="1899-12-30T08:15:00"/>
    <d v="1899-12-30T12:15:00"/>
    <s v="AM"/>
    <d v="1899-12-30T04:00:00"/>
    <m/>
    <m/>
    <x v="1"/>
    <x v="1"/>
    <m/>
    <x v="0"/>
    <m/>
  </r>
  <r>
    <x v="5"/>
    <s v="2018-5"/>
    <x v="149"/>
    <x v="2"/>
    <d v="1899-12-30T08:15:00"/>
    <d v="1899-12-30T12:15:00"/>
    <s v="AM"/>
    <d v="1899-12-30T04:00:00"/>
    <m/>
    <m/>
    <x v="1"/>
    <x v="1"/>
    <m/>
    <x v="0"/>
    <m/>
  </r>
  <r>
    <x v="6"/>
    <s v="2018-5"/>
    <x v="149"/>
    <x v="2"/>
    <d v="1899-12-30T08:15:00"/>
    <d v="1899-12-30T12:15:00"/>
    <s v="AM"/>
    <d v="1899-12-30T04:00:00"/>
    <m/>
    <m/>
    <x v="1"/>
    <x v="1"/>
    <m/>
    <x v="0"/>
    <m/>
  </r>
  <r>
    <x v="0"/>
    <s v="2018-5"/>
    <x v="149"/>
    <x v="2"/>
    <d v="1899-12-30T08:15:00"/>
    <d v="1899-12-30T12:15:00"/>
    <s v="AM"/>
    <d v="1899-12-30T04:00:00"/>
    <m/>
    <m/>
    <x v="1"/>
    <x v="1"/>
    <m/>
    <x v="0"/>
    <m/>
  </r>
  <r>
    <x v="1"/>
    <s v="2018-5"/>
    <x v="149"/>
    <x v="2"/>
    <d v="1899-12-30T13:45:00"/>
    <d v="1899-12-30T17:45:00"/>
    <s v="PM"/>
    <d v="1899-12-30T04:00:00"/>
    <m/>
    <m/>
    <x v="1"/>
    <x v="1"/>
    <m/>
    <x v="0"/>
    <m/>
  </r>
  <r>
    <x v="2"/>
    <s v="2018-5"/>
    <x v="149"/>
    <x v="2"/>
    <d v="1899-12-30T13:45:00"/>
    <d v="1899-12-30T17:45:00"/>
    <s v="PM"/>
    <d v="1899-12-30T04:00:00"/>
    <m/>
    <m/>
    <x v="1"/>
    <x v="1"/>
    <m/>
    <x v="0"/>
    <m/>
  </r>
  <r>
    <x v="3"/>
    <s v="2018-5"/>
    <x v="149"/>
    <x v="2"/>
    <d v="1899-12-30T13:45:00"/>
    <d v="1899-12-30T17:45:00"/>
    <s v="PM"/>
    <d v="1899-12-30T04:00:00"/>
    <m/>
    <m/>
    <x v="1"/>
    <x v="1"/>
    <m/>
    <x v="0"/>
    <m/>
  </r>
  <r>
    <x v="4"/>
    <s v="2018-5"/>
    <x v="149"/>
    <x v="2"/>
    <d v="1899-12-30T13:45:00"/>
    <d v="1899-12-30T17:45:00"/>
    <s v="PM"/>
    <d v="1899-12-30T04:00:00"/>
    <m/>
    <m/>
    <x v="1"/>
    <x v="1"/>
    <m/>
    <x v="0"/>
    <m/>
  </r>
  <r>
    <x v="5"/>
    <s v="2018-5"/>
    <x v="149"/>
    <x v="2"/>
    <d v="1899-12-30T13:45:00"/>
    <d v="1899-12-30T16:45:00"/>
    <s v="PM"/>
    <d v="1899-12-30T03:00:00"/>
    <m/>
    <m/>
    <x v="1"/>
    <x v="1"/>
    <m/>
    <x v="0"/>
    <m/>
  </r>
  <r>
    <x v="6"/>
    <s v="2018-5"/>
    <x v="149"/>
    <x v="2"/>
    <d v="1899-12-30T13:45:00"/>
    <d v="1899-12-30T16:45:00"/>
    <s v="PM"/>
    <d v="1899-12-30T03:00:00"/>
    <m/>
    <m/>
    <x v="1"/>
    <x v="1"/>
    <m/>
    <x v="0"/>
    <m/>
  </r>
  <r>
    <x v="0"/>
    <s v="2018-5"/>
    <x v="149"/>
    <x v="2"/>
    <d v="1899-12-30T13:45:00"/>
    <d v="1899-12-30T17:45:00"/>
    <s v="PM"/>
    <d v="1899-12-30T04:00:00"/>
    <m/>
    <m/>
    <x v="1"/>
    <x v="1"/>
    <m/>
    <x v="0"/>
    <m/>
  </r>
  <r>
    <x v="1"/>
    <s v="2018-5"/>
    <x v="150"/>
    <x v="3"/>
    <d v="1899-12-30T08:15:00"/>
    <d v="1899-12-30T12:15:00"/>
    <s v="AM"/>
    <d v="1899-12-30T04:00:00"/>
    <m/>
    <m/>
    <x v="142"/>
    <x v="0"/>
    <m/>
    <x v="0"/>
    <m/>
  </r>
  <r>
    <x v="2"/>
    <s v="2018-5"/>
    <x v="150"/>
    <x v="3"/>
    <d v="1899-12-30T08:15:00"/>
    <d v="1899-12-30T12:15:00"/>
    <s v="AM"/>
    <d v="1899-12-30T04:00:00"/>
    <m/>
    <s v="INI"/>
    <x v="142"/>
    <x v="0"/>
    <m/>
    <x v="0"/>
    <m/>
  </r>
  <r>
    <x v="2"/>
    <s v="2018-5"/>
    <x v="150"/>
    <x v="3"/>
    <d v="1899-12-30T08:15:00"/>
    <d v="1899-12-30T12:15:00"/>
    <s v="AM"/>
    <d v="1899-12-30T04:00:00"/>
    <m/>
    <s v="ALT"/>
    <x v="8"/>
    <x v="0"/>
    <m/>
    <x v="0"/>
    <m/>
  </r>
  <r>
    <x v="3"/>
    <s v="2018-5"/>
    <x v="150"/>
    <x v="3"/>
    <d v="1899-12-30T08:15:00"/>
    <d v="1899-12-30T12:15:00"/>
    <s v="AM"/>
    <d v="1899-12-30T04:00:00"/>
    <m/>
    <s v="ALT"/>
    <x v="8"/>
    <x v="0"/>
    <m/>
    <x v="0"/>
    <m/>
  </r>
  <r>
    <x v="3"/>
    <s v="2018-5"/>
    <x v="150"/>
    <x v="3"/>
    <d v="1899-12-30T08:15:00"/>
    <d v="1899-12-30T12:15:00"/>
    <s v="AM"/>
    <d v="1899-12-30T04:00:00"/>
    <m/>
    <s v="INI"/>
    <x v="142"/>
    <x v="0"/>
    <m/>
    <x v="0"/>
    <m/>
  </r>
  <r>
    <x v="4"/>
    <s v="2018-5"/>
    <x v="150"/>
    <x v="3"/>
    <d v="1899-12-30T08:15:00"/>
    <d v="1899-12-30T12:15:00"/>
    <s v="AM"/>
    <d v="1899-12-30T04:00:00"/>
    <m/>
    <s v="M-RESEAUX"/>
    <x v="121"/>
    <x v="29"/>
    <m/>
    <x v="0"/>
    <m/>
  </r>
  <r>
    <x v="4"/>
    <s v="2018-5"/>
    <x v="150"/>
    <x v="3"/>
    <d v="1899-12-30T08:15:00"/>
    <d v="1899-12-30T12:15:00"/>
    <s v="AM"/>
    <d v="1899-12-30T04:00:00"/>
    <m/>
    <s v="M-DEV"/>
    <x v="149"/>
    <x v="41"/>
    <m/>
    <x v="0"/>
    <m/>
  </r>
  <r>
    <x v="5"/>
    <s v="2018-5"/>
    <x v="150"/>
    <x v="3"/>
    <d v="1899-12-30T08:15:00"/>
    <d v="1899-12-30T12:15:00"/>
    <s v="AM"/>
    <d v="1899-12-30T04:00:00"/>
    <m/>
    <m/>
    <x v="0"/>
    <x v="0"/>
    <m/>
    <x v="0"/>
    <m/>
  </r>
  <r>
    <x v="6"/>
    <s v="2018-5"/>
    <x v="150"/>
    <x v="3"/>
    <d v="1899-12-30T08:15:00"/>
    <d v="1899-12-30T12:15:00"/>
    <s v="AM"/>
    <d v="1899-12-30T04:00:00"/>
    <m/>
    <m/>
    <x v="135"/>
    <x v="0"/>
    <m/>
    <x v="0"/>
    <m/>
  </r>
  <r>
    <x v="0"/>
    <s v="2018-5"/>
    <x v="150"/>
    <x v="3"/>
    <d v="1899-12-30T08:15:00"/>
    <d v="1899-12-30T12:15:00"/>
    <s v="AM"/>
    <d v="1899-12-30T04:00:00"/>
    <m/>
    <m/>
    <x v="143"/>
    <x v="7"/>
    <m/>
    <x v="0"/>
    <m/>
  </r>
  <r>
    <x v="4"/>
    <s v="2018-5"/>
    <x v="150"/>
    <x v="3"/>
    <d v="1899-12-30T13:45:00"/>
    <d v="1899-12-30T17:45:00"/>
    <s v="PM"/>
    <d v="1899-12-30T04:00:00"/>
    <m/>
    <s v="M-RESEAUX"/>
    <x v="121"/>
    <x v="29"/>
    <m/>
    <x v="0"/>
    <m/>
  </r>
  <r>
    <x v="1"/>
    <s v="2018-5"/>
    <x v="150"/>
    <x v="3"/>
    <d v="1899-12-30T13:45:00"/>
    <d v="1899-12-30T17:45:00"/>
    <s v="PM"/>
    <d v="1899-12-30T04:00:00"/>
    <m/>
    <m/>
    <x v="142"/>
    <x v="0"/>
    <m/>
    <x v="0"/>
    <m/>
  </r>
  <r>
    <x v="2"/>
    <s v="2018-5"/>
    <x v="150"/>
    <x v="3"/>
    <d v="1899-12-30T13:45:00"/>
    <d v="1899-12-30T17:45:00"/>
    <s v="PM"/>
    <d v="1899-12-30T04:00:00"/>
    <m/>
    <s v="INI"/>
    <x v="142"/>
    <x v="0"/>
    <m/>
    <x v="0"/>
    <m/>
  </r>
  <r>
    <x v="2"/>
    <s v="2018-5"/>
    <x v="150"/>
    <x v="3"/>
    <d v="1899-12-30T13:45:00"/>
    <d v="1899-12-30T17:45:00"/>
    <s v="PM"/>
    <d v="1899-12-30T04:00:00"/>
    <m/>
    <s v="ALT"/>
    <x v="8"/>
    <x v="0"/>
    <m/>
    <x v="0"/>
    <m/>
  </r>
  <r>
    <x v="3"/>
    <s v="2018-5"/>
    <x v="150"/>
    <x v="3"/>
    <d v="1899-12-30T13:45:00"/>
    <d v="1899-12-30T17:45:00"/>
    <s v="PM"/>
    <d v="1899-12-30T04:00:00"/>
    <m/>
    <s v="ALT"/>
    <x v="8"/>
    <x v="0"/>
    <m/>
    <x v="0"/>
    <m/>
  </r>
  <r>
    <x v="3"/>
    <s v="2018-5"/>
    <x v="150"/>
    <x v="3"/>
    <d v="1899-12-30T13:45:00"/>
    <d v="1899-12-30T17:45:00"/>
    <s v="PM"/>
    <d v="1899-12-30T04:00:00"/>
    <m/>
    <s v="INI"/>
    <x v="142"/>
    <x v="0"/>
    <m/>
    <x v="0"/>
    <m/>
  </r>
  <r>
    <x v="4"/>
    <s v="2018-5"/>
    <x v="150"/>
    <x v="3"/>
    <d v="1899-12-30T13:45:00"/>
    <d v="1899-12-30T17:45:00"/>
    <s v="PM"/>
    <d v="1899-12-30T04:00:00"/>
    <m/>
    <s v="M-DEV"/>
    <x v="149"/>
    <x v="41"/>
    <m/>
    <x v="0"/>
    <m/>
  </r>
  <r>
    <x v="5"/>
    <s v="2018-5"/>
    <x v="150"/>
    <x v="3"/>
    <d v="1899-12-30T13:45:00"/>
    <d v="1899-12-30T16:45:00"/>
    <s v="PM"/>
    <d v="1899-12-30T03:00:00"/>
    <m/>
    <m/>
    <x v="0"/>
    <x v="0"/>
    <m/>
    <x v="0"/>
    <m/>
  </r>
  <r>
    <x v="6"/>
    <s v="2018-5"/>
    <x v="150"/>
    <x v="3"/>
    <d v="1899-12-30T13:45:00"/>
    <d v="1899-12-30T16:45:00"/>
    <s v="PM"/>
    <d v="1899-12-30T03:00:00"/>
    <m/>
    <m/>
    <x v="135"/>
    <x v="0"/>
    <m/>
    <x v="0"/>
    <m/>
  </r>
  <r>
    <x v="0"/>
    <s v="2018-5"/>
    <x v="150"/>
    <x v="3"/>
    <d v="1899-12-30T13:45:00"/>
    <d v="1899-12-30T15:45:00"/>
    <s v="PM"/>
    <d v="1899-12-30T02:00:00"/>
    <m/>
    <m/>
    <x v="1"/>
    <x v="1"/>
    <m/>
    <x v="0"/>
    <m/>
  </r>
  <r>
    <x v="0"/>
    <s v="2018-5"/>
    <x v="150"/>
    <x v="3"/>
    <d v="1899-12-30T15:45:00"/>
    <d v="1899-12-30T17:45:00"/>
    <s v="PM"/>
    <d v="1899-12-30T02:00:00"/>
    <m/>
    <m/>
    <x v="1"/>
    <x v="1"/>
    <m/>
    <x v="0"/>
    <m/>
  </r>
  <r>
    <x v="1"/>
    <s v="2018-5"/>
    <x v="151"/>
    <x v="4"/>
    <d v="1899-12-30T08:15:00"/>
    <d v="1899-12-30T12:15:00"/>
    <s v="AM"/>
    <d v="1899-12-30T04:00:00"/>
    <m/>
    <m/>
    <x v="142"/>
    <x v="0"/>
    <m/>
    <x v="0"/>
    <m/>
  </r>
  <r>
    <x v="2"/>
    <s v="2018-5"/>
    <x v="151"/>
    <x v="4"/>
    <d v="1899-12-30T08:15:00"/>
    <d v="1899-12-30T12:15:00"/>
    <s v="AM"/>
    <d v="1899-12-30T04:00:00"/>
    <m/>
    <s v="INI"/>
    <x v="142"/>
    <x v="0"/>
    <m/>
    <x v="0"/>
    <m/>
  </r>
  <r>
    <x v="2"/>
    <s v="2018-5"/>
    <x v="151"/>
    <x v="4"/>
    <d v="1899-12-30T08:15:00"/>
    <d v="1899-12-30T12:15:00"/>
    <s v="AM"/>
    <d v="1899-12-30T04:00:00"/>
    <m/>
    <s v="ALT"/>
    <x v="8"/>
    <x v="0"/>
    <m/>
    <x v="0"/>
    <m/>
  </r>
  <r>
    <x v="3"/>
    <s v="2018-5"/>
    <x v="151"/>
    <x v="4"/>
    <d v="1899-12-30T08:15:00"/>
    <d v="1899-12-30T12:15:00"/>
    <s v="AM"/>
    <d v="1899-12-30T04:00:00"/>
    <m/>
    <s v="ALT"/>
    <x v="8"/>
    <x v="0"/>
    <m/>
    <x v="0"/>
    <m/>
  </r>
  <r>
    <x v="3"/>
    <s v="2018-5"/>
    <x v="151"/>
    <x v="4"/>
    <d v="1899-12-30T08:15:00"/>
    <d v="1899-12-30T12:15:00"/>
    <s v="AM"/>
    <d v="1899-12-30T04:00:00"/>
    <m/>
    <s v="INI"/>
    <x v="142"/>
    <x v="0"/>
    <m/>
    <x v="0"/>
    <m/>
  </r>
  <r>
    <x v="4"/>
    <s v="2018-5"/>
    <x v="151"/>
    <x v="4"/>
    <d v="1899-12-30T08:15:00"/>
    <d v="1899-12-30T12:15:00"/>
    <s v="AM"/>
    <d v="1899-12-30T04:00:00"/>
    <m/>
    <s v="M-DEV"/>
    <x v="149"/>
    <x v="41"/>
    <m/>
    <x v="0"/>
    <m/>
  </r>
  <r>
    <x v="5"/>
    <s v="2018-5"/>
    <x v="151"/>
    <x v="4"/>
    <d v="1899-12-30T08:15:00"/>
    <d v="1899-12-30T12:15:00"/>
    <s v="AM"/>
    <d v="1899-12-30T04:00:00"/>
    <m/>
    <m/>
    <x v="0"/>
    <x v="0"/>
    <m/>
    <x v="0"/>
    <m/>
  </r>
  <r>
    <x v="6"/>
    <s v="2018-5"/>
    <x v="151"/>
    <x v="4"/>
    <d v="1899-12-30T08:15:00"/>
    <d v="1899-12-30T12:15:00"/>
    <s v="AM"/>
    <d v="1899-12-30T04:00:00"/>
    <m/>
    <m/>
    <x v="135"/>
    <x v="0"/>
    <m/>
    <x v="0"/>
    <m/>
  </r>
  <r>
    <x v="0"/>
    <s v="2018-5"/>
    <x v="151"/>
    <x v="4"/>
    <d v="1899-12-30T08:15:00"/>
    <d v="1899-12-30T12:15:00"/>
    <s v="AM"/>
    <d v="1899-12-30T04:00:00"/>
    <m/>
    <m/>
    <x v="107"/>
    <x v="18"/>
    <m/>
    <x v="0"/>
    <m/>
  </r>
  <r>
    <x v="4"/>
    <s v="2018-5"/>
    <x v="151"/>
    <x v="4"/>
    <d v="1899-12-30T08:15:00"/>
    <d v="1899-12-30T12:15:00"/>
    <s v="AM"/>
    <d v="1899-12-30T04:00:00"/>
    <m/>
    <s v="M-RESEAUX"/>
    <x v="150"/>
    <x v="22"/>
    <m/>
    <x v="0"/>
    <m/>
  </r>
  <r>
    <x v="1"/>
    <s v="2018-5"/>
    <x v="151"/>
    <x v="4"/>
    <d v="1899-12-30T13:45:00"/>
    <d v="1899-12-30T17:45:00"/>
    <s v="PM"/>
    <d v="1899-12-30T04:00:00"/>
    <m/>
    <m/>
    <x v="142"/>
    <x v="0"/>
    <m/>
    <x v="0"/>
    <m/>
  </r>
  <r>
    <x v="2"/>
    <s v="2018-5"/>
    <x v="151"/>
    <x v="4"/>
    <d v="1899-12-30T13:45:00"/>
    <d v="1899-12-30T17:45:00"/>
    <s v="PM"/>
    <d v="1899-12-30T04:00:00"/>
    <m/>
    <s v="INI"/>
    <x v="142"/>
    <x v="0"/>
    <m/>
    <x v="0"/>
    <m/>
  </r>
  <r>
    <x v="2"/>
    <s v="2018-5"/>
    <x v="151"/>
    <x v="4"/>
    <d v="1899-12-30T13:45:00"/>
    <d v="1899-12-30T17:45:00"/>
    <s v="PM"/>
    <d v="1899-12-30T04:00:00"/>
    <m/>
    <s v="ALT"/>
    <x v="8"/>
    <x v="0"/>
    <m/>
    <x v="0"/>
    <m/>
  </r>
  <r>
    <x v="3"/>
    <s v="2018-5"/>
    <x v="151"/>
    <x v="4"/>
    <d v="1899-12-30T13:45:00"/>
    <d v="1899-12-30T17:45:00"/>
    <s v="PM"/>
    <d v="1899-12-30T04:00:00"/>
    <m/>
    <s v="ALT"/>
    <x v="8"/>
    <x v="0"/>
    <m/>
    <x v="0"/>
    <m/>
  </r>
  <r>
    <x v="3"/>
    <s v="2018-5"/>
    <x v="151"/>
    <x v="4"/>
    <d v="1899-12-30T13:45:00"/>
    <d v="1899-12-30T17:45:00"/>
    <s v="PM"/>
    <d v="1899-12-30T04:00:00"/>
    <m/>
    <s v="INI"/>
    <x v="142"/>
    <x v="0"/>
    <m/>
    <x v="0"/>
    <m/>
  </r>
  <r>
    <x v="4"/>
    <s v="2018-5"/>
    <x v="151"/>
    <x v="4"/>
    <d v="1899-12-30T13:45:00"/>
    <d v="1899-12-30T17:45:00"/>
    <s v="PM"/>
    <d v="1899-12-30T04:00:00"/>
    <m/>
    <s v="M-RESEAUX"/>
    <x v="150"/>
    <x v="22"/>
    <m/>
    <x v="0"/>
    <m/>
  </r>
  <r>
    <x v="4"/>
    <s v="2018-5"/>
    <x v="151"/>
    <x v="4"/>
    <d v="1899-12-30T13:45:00"/>
    <d v="1899-12-30T17:45:00"/>
    <s v="PM"/>
    <d v="1899-12-30T04:00:00"/>
    <m/>
    <s v="M-DEV"/>
    <x v="149"/>
    <x v="41"/>
    <m/>
    <x v="0"/>
    <m/>
  </r>
  <r>
    <x v="5"/>
    <s v="2018-5"/>
    <x v="151"/>
    <x v="4"/>
    <d v="1899-12-30T13:45:00"/>
    <d v="1899-12-30T16:45:00"/>
    <s v="PM"/>
    <d v="1899-12-30T03:00:00"/>
    <m/>
    <m/>
    <x v="0"/>
    <x v="0"/>
    <m/>
    <x v="0"/>
    <m/>
  </r>
  <r>
    <x v="6"/>
    <s v="2018-5"/>
    <x v="151"/>
    <x v="4"/>
    <d v="1899-12-30T13:45:00"/>
    <d v="1899-12-30T16:45:00"/>
    <s v="PM"/>
    <d v="1899-12-30T03:00:00"/>
    <m/>
    <m/>
    <x v="135"/>
    <x v="0"/>
    <m/>
    <x v="0"/>
    <m/>
  </r>
  <r>
    <x v="0"/>
    <s v="2018-5"/>
    <x v="151"/>
    <x v="4"/>
    <d v="1899-12-30T13:45:00"/>
    <d v="1899-12-30T17:45:00"/>
    <s v="PM"/>
    <d v="1899-12-30T04:00:00"/>
    <m/>
    <m/>
    <x v="147"/>
    <x v="23"/>
    <m/>
    <x v="0"/>
    <m/>
  </r>
  <r>
    <x v="4"/>
    <s v="2018-5"/>
    <x v="152"/>
    <x v="5"/>
    <d v="1899-12-30T08:15:00"/>
    <d v="1899-12-30T12:15:00"/>
    <s v="AM"/>
    <d v="1899-12-30T04:00:00"/>
    <m/>
    <s v="M-RESEAUX"/>
    <x v="138"/>
    <x v="2"/>
    <m/>
    <x v="0"/>
    <m/>
  </r>
  <r>
    <x v="1"/>
    <s v="2018-5"/>
    <x v="152"/>
    <x v="5"/>
    <d v="1899-12-30T08:15:00"/>
    <d v="1899-12-30T12:15:00"/>
    <s v="AM"/>
    <d v="1899-12-30T04:00:00"/>
    <m/>
    <m/>
    <x v="142"/>
    <x v="0"/>
    <m/>
    <x v="0"/>
    <m/>
  </r>
  <r>
    <x v="2"/>
    <s v="2018-5"/>
    <x v="152"/>
    <x v="5"/>
    <d v="1899-12-30T08:15:00"/>
    <d v="1899-12-30T12:15:00"/>
    <s v="AM"/>
    <d v="1899-12-30T04:00:00"/>
    <m/>
    <s v="INI"/>
    <x v="142"/>
    <x v="0"/>
    <m/>
    <x v="0"/>
    <m/>
  </r>
  <r>
    <x v="2"/>
    <s v="2018-5"/>
    <x v="152"/>
    <x v="5"/>
    <d v="1899-12-30T08:15:00"/>
    <d v="1899-12-30T12:15:00"/>
    <s v="AM"/>
    <d v="1899-12-30T04:00:00"/>
    <m/>
    <s v="ALT"/>
    <x v="8"/>
    <x v="0"/>
    <m/>
    <x v="0"/>
    <m/>
  </r>
  <r>
    <x v="3"/>
    <s v="2018-5"/>
    <x v="152"/>
    <x v="5"/>
    <d v="1899-12-30T08:15:00"/>
    <d v="1899-12-30T12:15:00"/>
    <s v="AM"/>
    <d v="1899-12-30T04:00:00"/>
    <m/>
    <s v="ALT"/>
    <x v="8"/>
    <x v="0"/>
    <m/>
    <x v="0"/>
    <m/>
  </r>
  <r>
    <x v="3"/>
    <s v="2018-5"/>
    <x v="152"/>
    <x v="5"/>
    <d v="1899-12-30T08:15:00"/>
    <d v="1899-12-30T12:15:00"/>
    <s v="AM"/>
    <d v="1899-12-30T04:00:00"/>
    <m/>
    <s v="INI"/>
    <x v="142"/>
    <x v="0"/>
    <m/>
    <x v="0"/>
    <m/>
  </r>
  <r>
    <x v="4"/>
    <s v="2018-5"/>
    <x v="152"/>
    <x v="5"/>
    <d v="1899-12-30T08:15:00"/>
    <d v="1899-12-30T10:15:00"/>
    <s v="AM"/>
    <d v="1899-12-30T02:00:00"/>
    <m/>
    <s v="M-DEV"/>
    <x v="149"/>
    <x v="41"/>
    <m/>
    <x v="0"/>
    <m/>
  </r>
  <r>
    <x v="5"/>
    <s v="2018-5"/>
    <x v="152"/>
    <x v="5"/>
    <d v="1899-12-30T08:15:00"/>
    <d v="1899-12-30T12:15:00"/>
    <s v="AM"/>
    <d v="1899-12-30T04:00:00"/>
    <m/>
    <m/>
    <x v="0"/>
    <x v="0"/>
    <m/>
    <x v="0"/>
    <m/>
  </r>
  <r>
    <x v="6"/>
    <s v="2018-5"/>
    <x v="152"/>
    <x v="5"/>
    <d v="1899-12-30T08:15:00"/>
    <d v="1899-12-30T12:15:00"/>
    <s v="AM"/>
    <d v="1899-12-30T04:00:00"/>
    <m/>
    <m/>
    <x v="135"/>
    <x v="0"/>
    <m/>
    <x v="0"/>
    <m/>
  </r>
  <r>
    <x v="0"/>
    <s v="2018-5"/>
    <x v="152"/>
    <x v="5"/>
    <d v="1899-12-30T08:15:00"/>
    <d v="1899-12-30T12:15:00"/>
    <s v="AM"/>
    <d v="1899-12-30T04:00:00"/>
    <m/>
    <m/>
    <x v="137"/>
    <x v="11"/>
    <m/>
    <x v="0"/>
    <m/>
  </r>
  <r>
    <x v="4"/>
    <s v="2018-5"/>
    <x v="152"/>
    <x v="5"/>
    <d v="1899-12-30T10:15:00"/>
    <d v="1899-12-30T12:15:00"/>
    <s v="AM"/>
    <d v="1899-12-30T02:00:00"/>
    <m/>
    <s v="M-DEV"/>
    <x v="151"/>
    <x v="41"/>
    <m/>
    <x v="0"/>
    <m/>
  </r>
  <r>
    <x v="1"/>
    <s v="2018-5"/>
    <x v="152"/>
    <x v="5"/>
    <d v="1899-12-30T13:45:00"/>
    <d v="1899-12-30T17:45:00"/>
    <s v="PM"/>
    <d v="1899-12-30T04:00:00"/>
    <m/>
    <m/>
    <x v="142"/>
    <x v="0"/>
    <m/>
    <x v="0"/>
    <m/>
  </r>
  <r>
    <x v="2"/>
    <s v="2018-5"/>
    <x v="152"/>
    <x v="5"/>
    <d v="1899-12-30T13:45:00"/>
    <d v="1899-12-30T17:45:00"/>
    <s v="PM"/>
    <d v="1899-12-30T04:00:00"/>
    <m/>
    <s v="INI"/>
    <x v="142"/>
    <x v="0"/>
    <m/>
    <x v="0"/>
    <m/>
  </r>
  <r>
    <x v="2"/>
    <s v="2018-5"/>
    <x v="152"/>
    <x v="5"/>
    <d v="1899-12-30T13:45:00"/>
    <d v="1899-12-30T17:45:00"/>
    <s v="PM"/>
    <d v="1899-12-30T04:00:00"/>
    <m/>
    <s v="ALT"/>
    <x v="8"/>
    <x v="0"/>
    <m/>
    <x v="0"/>
    <m/>
  </r>
  <r>
    <x v="3"/>
    <s v="2018-5"/>
    <x v="152"/>
    <x v="5"/>
    <d v="1899-12-30T13:45:00"/>
    <d v="1899-12-30T17:45:00"/>
    <s v="PM"/>
    <d v="1899-12-30T04:00:00"/>
    <m/>
    <s v="ALT"/>
    <x v="8"/>
    <x v="0"/>
    <m/>
    <x v="0"/>
    <m/>
  </r>
  <r>
    <x v="3"/>
    <s v="2018-5"/>
    <x v="152"/>
    <x v="5"/>
    <d v="1899-12-30T13:45:00"/>
    <d v="1899-12-30T17:45:00"/>
    <s v="PM"/>
    <d v="1899-12-30T04:00:00"/>
    <m/>
    <s v="INI"/>
    <x v="142"/>
    <x v="0"/>
    <m/>
    <x v="0"/>
    <m/>
  </r>
  <r>
    <x v="4"/>
    <s v="2018-5"/>
    <x v="152"/>
    <x v="5"/>
    <d v="1899-12-30T13:45:00"/>
    <d v="1899-12-30T17:45:00"/>
    <s v="PM"/>
    <d v="1899-12-30T04:00:00"/>
    <m/>
    <m/>
    <x v="102"/>
    <x v="37"/>
    <m/>
    <x v="0"/>
    <m/>
  </r>
  <r>
    <x v="5"/>
    <s v="2018-5"/>
    <x v="152"/>
    <x v="5"/>
    <d v="1899-12-30T13:45:00"/>
    <d v="1899-12-30T16:45:00"/>
    <s v="PM"/>
    <d v="1899-12-30T03:00:00"/>
    <m/>
    <m/>
    <x v="0"/>
    <x v="0"/>
    <m/>
    <x v="0"/>
    <m/>
  </r>
  <r>
    <x v="6"/>
    <s v="2018-5"/>
    <x v="152"/>
    <x v="5"/>
    <d v="1899-12-30T13:45:00"/>
    <d v="1899-12-30T16:45:00"/>
    <s v="PM"/>
    <d v="1899-12-30T03:00:00"/>
    <m/>
    <m/>
    <x v="135"/>
    <x v="0"/>
    <m/>
    <x v="0"/>
    <m/>
  </r>
  <r>
    <x v="0"/>
    <s v="2018-5"/>
    <x v="152"/>
    <x v="5"/>
    <d v="1899-12-30T13:45:00"/>
    <d v="1899-12-30T17:45:00"/>
    <s v="PM"/>
    <d v="1899-12-30T04:00:00"/>
    <m/>
    <m/>
    <x v="1"/>
    <x v="1"/>
    <m/>
    <x v="0"/>
    <m/>
  </r>
  <r>
    <x v="1"/>
    <s v="2018-5"/>
    <x v="153"/>
    <x v="6"/>
    <d v="1899-12-30T08:15:00"/>
    <d v="1899-12-30T12:15:00"/>
    <s v="AM"/>
    <d v="1899-12-30T04:00:00"/>
    <m/>
    <m/>
    <x v="142"/>
    <x v="0"/>
    <m/>
    <x v="0"/>
    <m/>
  </r>
  <r>
    <x v="2"/>
    <s v="2018-5"/>
    <x v="153"/>
    <x v="6"/>
    <d v="1899-12-30T08:15:00"/>
    <d v="1899-12-30T12:15:00"/>
    <s v="AM"/>
    <d v="1899-12-30T04:00:00"/>
    <m/>
    <s v="INI"/>
    <x v="142"/>
    <x v="0"/>
    <m/>
    <x v="0"/>
    <m/>
  </r>
  <r>
    <x v="2"/>
    <s v="2018-5"/>
    <x v="153"/>
    <x v="6"/>
    <d v="1899-12-30T08:15:00"/>
    <d v="1899-12-30T12:15:00"/>
    <s v="AM"/>
    <d v="1899-12-30T04:00:00"/>
    <m/>
    <s v="ALT"/>
    <x v="8"/>
    <x v="0"/>
    <m/>
    <x v="0"/>
    <m/>
  </r>
  <r>
    <x v="3"/>
    <s v="2018-5"/>
    <x v="153"/>
    <x v="6"/>
    <d v="1899-12-30T08:15:00"/>
    <d v="1899-12-30T12:15:00"/>
    <s v="AM"/>
    <d v="1899-12-30T04:00:00"/>
    <m/>
    <s v="ALT"/>
    <x v="8"/>
    <x v="0"/>
    <m/>
    <x v="0"/>
    <m/>
  </r>
  <r>
    <x v="3"/>
    <s v="2018-5"/>
    <x v="153"/>
    <x v="6"/>
    <d v="1899-12-30T08:15:00"/>
    <d v="1899-12-30T12:15:00"/>
    <s v="AM"/>
    <d v="1899-12-30T04:00:00"/>
    <m/>
    <s v="INI"/>
    <x v="142"/>
    <x v="0"/>
    <m/>
    <x v="0"/>
    <m/>
  </r>
  <r>
    <x v="4"/>
    <s v="2018-5"/>
    <x v="153"/>
    <x v="6"/>
    <d v="1899-12-30T08:15:00"/>
    <d v="1899-12-30T12:15:00"/>
    <s v="AM"/>
    <d v="1899-12-30T04:00:00"/>
    <m/>
    <s v="M-DEV"/>
    <x v="151"/>
    <x v="41"/>
    <m/>
    <x v="0"/>
    <m/>
  </r>
  <r>
    <x v="5"/>
    <s v="2018-5"/>
    <x v="153"/>
    <x v="6"/>
    <d v="1899-12-30T08:15:00"/>
    <d v="1899-12-30T12:15:00"/>
    <s v="AM"/>
    <d v="1899-12-30T04:00:00"/>
    <m/>
    <m/>
    <x v="0"/>
    <x v="0"/>
    <m/>
    <x v="0"/>
    <m/>
  </r>
  <r>
    <x v="6"/>
    <s v="2018-5"/>
    <x v="153"/>
    <x v="6"/>
    <d v="1899-12-30T08:15:00"/>
    <d v="1899-12-30T12:15:00"/>
    <s v="AM"/>
    <d v="1899-12-30T04:00:00"/>
    <m/>
    <m/>
    <x v="135"/>
    <x v="0"/>
    <m/>
    <x v="0"/>
    <m/>
  </r>
  <r>
    <x v="0"/>
    <s v="2018-5"/>
    <x v="153"/>
    <x v="6"/>
    <d v="1899-12-30T08:15:00"/>
    <d v="1899-12-30T12:15:00"/>
    <s v="AM"/>
    <d v="1899-12-30T04:00:00"/>
    <m/>
    <m/>
    <x v="148"/>
    <x v="40"/>
    <m/>
    <x v="0"/>
    <m/>
  </r>
  <r>
    <x v="4"/>
    <s v="2018-5"/>
    <x v="153"/>
    <x v="6"/>
    <d v="1899-12-30T08:15:00"/>
    <d v="1899-12-30T12:15:00"/>
    <s v="AM"/>
    <d v="1899-12-30T04:00:00"/>
    <m/>
    <s v="M-RESEAUX"/>
    <x v="150"/>
    <x v="22"/>
    <m/>
    <x v="0"/>
    <m/>
  </r>
  <r>
    <x v="1"/>
    <s v="2018-5"/>
    <x v="153"/>
    <x v="6"/>
    <d v="1899-12-30T13:45:00"/>
    <d v="1899-12-30T17:45:00"/>
    <s v="PM"/>
    <d v="1899-12-30T04:00:00"/>
    <m/>
    <m/>
    <x v="142"/>
    <x v="0"/>
    <m/>
    <x v="0"/>
    <m/>
  </r>
  <r>
    <x v="2"/>
    <s v="2018-5"/>
    <x v="153"/>
    <x v="6"/>
    <d v="1899-12-30T13:45:00"/>
    <d v="1899-12-30T17:45:00"/>
    <s v="PM"/>
    <d v="1899-12-30T04:00:00"/>
    <m/>
    <s v="INI"/>
    <x v="142"/>
    <x v="0"/>
    <m/>
    <x v="0"/>
    <m/>
  </r>
  <r>
    <x v="2"/>
    <s v="2018-5"/>
    <x v="153"/>
    <x v="6"/>
    <d v="1899-12-30T13:45:00"/>
    <d v="1899-12-30T17:45:00"/>
    <s v="PM"/>
    <d v="1899-12-30T04:00:00"/>
    <m/>
    <s v="ALT"/>
    <x v="8"/>
    <x v="0"/>
    <m/>
    <x v="0"/>
    <m/>
  </r>
  <r>
    <x v="3"/>
    <s v="2018-5"/>
    <x v="153"/>
    <x v="6"/>
    <d v="1899-12-30T13:45:00"/>
    <d v="1899-12-30T17:45:00"/>
    <s v="PM"/>
    <d v="1899-12-30T04:00:00"/>
    <m/>
    <s v="ALT"/>
    <x v="8"/>
    <x v="0"/>
    <m/>
    <x v="0"/>
    <m/>
  </r>
  <r>
    <x v="3"/>
    <s v="2018-5"/>
    <x v="153"/>
    <x v="6"/>
    <d v="1899-12-30T13:45:00"/>
    <d v="1899-12-30T17:45:00"/>
    <s v="PM"/>
    <d v="1899-12-30T04:00:00"/>
    <m/>
    <s v="INI"/>
    <x v="142"/>
    <x v="0"/>
    <m/>
    <x v="0"/>
    <m/>
  </r>
  <r>
    <x v="4"/>
    <s v="2018-5"/>
    <x v="153"/>
    <x v="6"/>
    <d v="1899-12-30T13:45:00"/>
    <d v="1899-12-30T17:45:00"/>
    <s v="PM"/>
    <d v="1899-12-30T04:00:00"/>
    <m/>
    <s v="M-RESEAUX"/>
    <x v="150"/>
    <x v="22"/>
    <m/>
    <x v="0"/>
    <m/>
  </r>
  <r>
    <x v="4"/>
    <s v="2018-5"/>
    <x v="153"/>
    <x v="6"/>
    <d v="1899-12-30T13:45:00"/>
    <d v="1899-12-30T17:45:00"/>
    <s v="PM"/>
    <d v="1899-12-30T04:00:00"/>
    <m/>
    <s v="M-DEV"/>
    <x v="151"/>
    <x v="41"/>
    <m/>
    <x v="0"/>
    <m/>
  </r>
  <r>
    <x v="5"/>
    <s v="2018-5"/>
    <x v="153"/>
    <x v="6"/>
    <d v="1899-12-30T13:45:00"/>
    <d v="1899-12-30T16:45:00"/>
    <s v="PM"/>
    <d v="1899-12-30T03:00:00"/>
    <m/>
    <m/>
    <x v="0"/>
    <x v="0"/>
    <m/>
    <x v="0"/>
    <m/>
  </r>
  <r>
    <x v="6"/>
    <s v="2018-5"/>
    <x v="153"/>
    <x v="6"/>
    <d v="1899-12-30T13:45:00"/>
    <d v="1899-12-30T16:45:00"/>
    <s v="PM"/>
    <d v="1899-12-30T03:00:00"/>
    <m/>
    <m/>
    <x v="135"/>
    <x v="0"/>
    <m/>
    <x v="0"/>
    <m/>
  </r>
  <r>
    <x v="0"/>
    <s v="2018-5"/>
    <x v="153"/>
    <x v="6"/>
    <d v="1899-12-30T13:45:00"/>
    <d v="1899-12-30T17:45:00"/>
    <s v="PM"/>
    <d v="1899-12-30T04:00:00"/>
    <m/>
    <m/>
    <x v="30"/>
    <x v="13"/>
    <m/>
    <x v="0"/>
    <m/>
  </r>
  <r>
    <x v="1"/>
    <s v="2018-5"/>
    <x v="154"/>
    <x v="0"/>
    <d v="1899-12-30T08:15:00"/>
    <d v="1899-12-30T12:15:00"/>
    <s v="AM"/>
    <d v="1899-12-30T04:00:00"/>
    <m/>
    <m/>
    <x v="142"/>
    <x v="0"/>
    <m/>
    <x v="0"/>
    <m/>
  </r>
  <r>
    <x v="2"/>
    <s v="2018-5"/>
    <x v="154"/>
    <x v="0"/>
    <d v="1899-12-30T08:15:00"/>
    <d v="1899-12-30T12:15:00"/>
    <s v="AM"/>
    <d v="1899-12-30T04:00:00"/>
    <m/>
    <s v="INI"/>
    <x v="142"/>
    <x v="0"/>
    <m/>
    <x v="0"/>
    <m/>
  </r>
  <r>
    <x v="2"/>
    <s v="2018-5"/>
    <x v="154"/>
    <x v="0"/>
    <d v="1899-12-30T08:15:00"/>
    <d v="1899-12-30T12:15:00"/>
    <s v="AM"/>
    <d v="1899-12-30T04:00:00"/>
    <m/>
    <s v="ALT"/>
    <x v="8"/>
    <x v="0"/>
    <m/>
    <x v="0"/>
    <m/>
  </r>
  <r>
    <x v="3"/>
    <s v="2018-5"/>
    <x v="154"/>
    <x v="0"/>
    <d v="1899-12-30T08:15:00"/>
    <d v="1899-12-30T12:15:00"/>
    <s v="AM"/>
    <d v="1899-12-30T04:00:00"/>
    <m/>
    <s v="ALT"/>
    <x v="8"/>
    <x v="0"/>
    <m/>
    <x v="0"/>
    <m/>
  </r>
  <r>
    <x v="3"/>
    <s v="2018-5"/>
    <x v="154"/>
    <x v="0"/>
    <d v="1899-12-30T08:15:00"/>
    <d v="1899-12-30T12:15:00"/>
    <s v="AM"/>
    <d v="1899-12-30T04:00:00"/>
    <m/>
    <s v="INI"/>
    <x v="142"/>
    <x v="0"/>
    <m/>
    <x v="0"/>
    <m/>
  </r>
  <r>
    <x v="4"/>
    <s v="2018-5"/>
    <x v="154"/>
    <x v="0"/>
    <d v="1899-12-30T08:15:00"/>
    <d v="1899-12-30T10:15:00"/>
    <s v="AM"/>
    <d v="1899-12-30T02:00:00"/>
    <m/>
    <m/>
    <x v="87"/>
    <x v="15"/>
    <m/>
    <x v="0"/>
    <s v="attention horaires : 9h00  ==&gt; 12h30  puis 13h30 ==&gt; 18h"/>
  </r>
  <r>
    <x v="5"/>
    <s v="2018-5"/>
    <x v="154"/>
    <x v="0"/>
    <d v="1899-12-30T08:15:00"/>
    <d v="1899-12-30T12:15:00"/>
    <s v="AM"/>
    <d v="1899-12-30T04:00:00"/>
    <m/>
    <m/>
    <x v="0"/>
    <x v="0"/>
    <m/>
    <x v="0"/>
    <m/>
  </r>
  <r>
    <x v="6"/>
    <s v="2018-5"/>
    <x v="154"/>
    <x v="0"/>
    <d v="1899-12-30T08:15:00"/>
    <d v="1899-12-30T12:15:00"/>
    <s v="AM"/>
    <d v="1899-12-30T04:00:00"/>
    <m/>
    <m/>
    <x v="135"/>
    <x v="0"/>
    <m/>
    <x v="0"/>
    <m/>
  </r>
  <r>
    <x v="0"/>
    <s v="2018-5"/>
    <x v="154"/>
    <x v="0"/>
    <d v="1899-12-30T08:15:00"/>
    <d v="1899-12-30T12:15:00"/>
    <s v="AM"/>
    <d v="1899-12-30T04:00:00"/>
    <m/>
    <m/>
    <x v="147"/>
    <x v="23"/>
    <m/>
    <x v="0"/>
    <m/>
  </r>
  <r>
    <x v="4"/>
    <s v="2018-5"/>
    <x v="154"/>
    <x v="0"/>
    <d v="1899-12-30T10:15:00"/>
    <d v="1899-12-30T12:15:00"/>
    <s v="AM"/>
    <d v="1899-12-30T02:00:00"/>
    <m/>
    <m/>
    <x v="152"/>
    <x v="15"/>
    <m/>
    <x v="0"/>
    <s v="attention horaires : 9h00  ==&gt; 12h30  puis 13h30 ==&gt; 18h"/>
  </r>
  <r>
    <x v="1"/>
    <s v="2018-5"/>
    <x v="154"/>
    <x v="0"/>
    <d v="1899-12-30T13:45:00"/>
    <d v="1899-12-30T17:45:00"/>
    <s v="PM"/>
    <d v="1899-12-30T04:00:00"/>
    <m/>
    <m/>
    <x v="142"/>
    <x v="0"/>
    <m/>
    <x v="0"/>
    <m/>
  </r>
  <r>
    <x v="2"/>
    <s v="2018-5"/>
    <x v="154"/>
    <x v="0"/>
    <d v="1899-12-30T13:45:00"/>
    <d v="1899-12-30T17:45:00"/>
    <s v="PM"/>
    <d v="1899-12-30T04:00:00"/>
    <m/>
    <s v="INI"/>
    <x v="142"/>
    <x v="0"/>
    <m/>
    <x v="0"/>
    <m/>
  </r>
  <r>
    <x v="2"/>
    <s v="2018-5"/>
    <x v="154"/>
    <x v="0"/>
    <d v="1899-12-30T13:45:00"/>
    <d v="1899-12-30T17:45:00"/>
    <s v="PM"/>
    <d v="1899-12-30T04:00:00"/>
    <m/>
    <s v="ALT"/>
    <x v="8"/>
    <x v="0"/>
    <m/>
    <x v="0"/>
    <m/>
  </r>
  <r>
    <x v="3"/>
    <s v="2018-5"/>
    <x v="154"/>
    <x v="0"/>
    <d v="1899-12-30T13:45:00"/>
    <d v="1899-12-30T17:45:00"/>
    <s v="PM"/>
    <d v="1899-12-30T04:00:00"/>
    <m/>
    <s v="ALT"/>
    <x v="8"/>
    <x v="0"/>
    <m/>
    <x v="0"/>
    <m/>
  </r>
  <r>
    <x v="3"/>
    <s v="2018-5"/>
    <x v="154"/>
    <x v="0"/>
    <d v="1899-12-30T13:45:00"/>
    <d v="1899-12-30T17:45:00"/>
    <s v="PM"/>
    <d v="1899-12-30T04:00:00"/>
    <m/>
    <s v="INI"/>
    <x v="142"/>
    <x v="0"/>
    <m/>
    <x v="0"/>
    <m/>
  </r>
  <r>
    <x v="5"/>
    <s v="2018-5"/>
    <x v="154"/>
    <x v="0"/>
    <d v="1899-12-30T13:45:00"/>
    <d v="1899-12-30T16:45:00"/>
    <s v="PM"/>
    <d v="1899-12-30T03:00:00"/>
    <m/>
    <m/>
    <x v="0"/>
    <x v="0"/>
    <m/>
    <x v="0"/>
    <m/>
  </r>
  <r>
    <x v="6"/>
    <s v="2018-5"/>
    <x v="154"/>
    <x v="0"/>
    <d v="1899-12-30T13:45:00"/>
    <d v="1899-12-30T16:45:00"/>
    <s v="PM"/>
    <d v="1899-12-30T03:00:00"/>
    <m/>
    <m/>
    <x v="135"/>
    <x v="0"/>
    <m/>
    <x v="0"/>
    <m/>
  </r>
  <r>
    <x v="4"/>
    <s v="2018-5"/>
    <x v="154"/>
    <x v="0"/>
    <d v="1899-12-30T13:45:00"/>
    <d v="1899-12-30T17:45:00"/>
    <s v="PM"/>
    <d v="1899-12-30T04:00:00"/>
    <m/>
    <m/>
    <x v="152"/>
    <x v="15"/>
    <m/>
    <x v="0"/>
    <s v="attention horaires : 9h00  ==&gt; 12h30  puis 13h30 ==&gt; 18h"/>
  </r>
  <r>
    <x v="0"/>
    <s v="2018-5"/>
    <x v="154"/>
    <x v="0"/>
    <d v="1899-12-30T13:45:00"/>
    <d v="1899-12-30T17:45:00"/>
    <s v="PM"/>
    <d v="1899-12-30T04:00:00"/>
    <m/>
    <m/>
    <x v="147"/>
    <x v="23"/>
    <m/>
    <x v="0"/>
    <s v="audrey DUPLOUICH"/>
  </r>
  <r>
    <x v="1"/>
    <s v="2018-5"/>
    <x v="155"/>
    <x v="1"/>
    <d v="1899-12-30T08:15:00"/>
    <d v="1899-12-30T12:15:00"/>
    <s v="AM"/>
    <d v="1899-12-30T04:00:00"/>
    <m/>
    <m/>
    <x v="1"/>
    <x v="1"/>
    <m/>
    <x v="0"/>
    <m/>
  </r>
  <r>
    <x v="2"/>
    <s v="2018-5"/>
    <x v="155"/>
    <x v="1"/>
    <d v="1899-12-30T08:15:00"/>
    <d v="1899-12-30T12:15:00"/>
    <s v="AM"/>
    <d v="1899-12-30T04:00:00"/>
    <m/>
    <m/>
    <x v="1"/>
    <x v="1"/>
    <m/>
    <x v="0"/>
    <m/>
  </r>
  <r>
    <x v="3"/>
    <s v="2018-5"/>
    <x v="155"/>
    <x v="1"/>
    <d v="1899-12-30T08:15:00"/>
    <d v="1899-12-30T12:15:00"/>
    <s v="AM"/>
    <d v="1899-12-30T04:00:00"/>
    <m/>
    <m/>
    <x v="1"/>
    <x v="1"/>
    <m/>
    <x v="0"/>
    <m/>
  </r>
  <r>
    <x v="4"/>
    <s v="2018-5"/>
    <x v="155"/>
    <x v="1"/>
    <d v="1899-12-30T08:15:00"/>
    <d v="1899-12-30T12:15:00"/>
    <s v="AM"/>
    <d v="1899-12-30T04:00:00"/>
    <m/>
    <m/>
    <x v="152"/>
    <x v="15"/>
    <m/>
    <x v="0"/>
    <s v="horaire normal 08h15-12h15"/>
  </r>
  <r>
    <x v="5"/>
    <s v="2018-5"/>
    <x v="155"/>
    <x v="1"/>
    <d v="1899-12-30T08:15:00"/>
    <d v="1899-12-30T12:15:00"/>
    <s v="AM"/>
    <d v="1899-12-30T04:00:00"/>
    <m/>
    <m/>
    <x v="1"/>
    <x v="1"/>
    <m/>
    <x v="0"/>
    <m/>
  </r>
  <r>
    <x v="6"/>
    <s v="2018-5"/>
    <x v="155"/>
    <x v="1"/>
    <d v="1899-12-30T08:15:00"/>
    <d v="1899-12-30T12:15:00"/>
    <s v="AM"/>
    <d v="1899-12-30T04:00:00"/>
    <m/>
    <m/>
    <x v="1"/>
    <x v="1"/>
    <m/>
    <x v="0"/>
    <m/>
  </r>
  <r>
    <x v="0"/>
    <s v="2018-5"/>
    <x v="155"/>
    <x v="1"/>
    <d v="1899-12-30T08:15:00"/>
    <d v="1899-12-30T12:15:00"/>
    <s v="AM"/>
    <d v="1899-12-30T04:00:00"/>
    <m/>
    <m/>
    <x v="1"/>
    <x v="1"/>
    <m/>
    <x v="0"/>
    <m/>
  </r>
  <r>
    <x v="1"/>
    <s v="2018-5"/>
    <x v="155"/>
    <x v="1"/>
    <d v="1899-12-30T13:45:00"/>
    <d v="1899-12-30T17:45:00"/>
    <s v="PM"/>
    <d v="1899-12-30T04:00:00"/>
    <m/>
    <m/>
    <x v="1"/>
    <x v="1"/>
    <m/>
    <x v="0"/>
    <m/>
  </r>
  <r>
    <x v="2"/>
    <s v="2018-5"/>
    <x v="155"/>
    <x v="1"/>
    <d v="1899-12-30T13:45:00"/>
    <d v="1899-12-30T17:45:00"/>
    <s v="PM"/>
    <d v="1899-12-30T04:00:00"/>
    <m/>
    <m/>
    <x v="1"/>
    <x v="1"/>
    <m/>
    <x v="0"/>
    <m/>
  </r>
  <r>
    <x v="3"/>
    <s v="2018-5"/>
    <x v="155"/>
    <x v="1"/>
    <d v="1899-12-30T13:45:00"/>
    <d v="1899-12-30T17:45:00"/>
    <s v="PM"/>
    <d v="1899-12-30T04:00:00"/>
    <m/>
    <m/>
    <x v="1"/>
    <x v="1"/>
    <m/>
    <x v="0"/>
    <m/>
  </r>
  <r>
    <x v="4"/>
    <s v="2018-5"/>
    <x v="155"/>
    <x v="1"/>
    <d v="1899-12-30T13:45:00"/>
    <d v="1899-12-30T17:45:00"/>
    <s v="PM"/>
    <d v="1899-12-30T04:00:00"/>
    <m/>
    <m/>
    <x v="1"/>
    <x v="1"/>
    <m/>
    <x v="0"/>
    <m/>
  </r>
  <r>
    <x v="5"/>
    <s v="2018-5"/>
    <x v="155"/>
    <x v="1"/>
    <d v="1899-12-30T13:45:00"/>
    <d v="1899-12-30T16:45:00"/>
    <s v="PM"/>
    <d v="1899-12-30T03:00:00"/>
    <m/>
    <m/>
    <x v="1"/>
    <x v="1"/>
    <m/>
    <x v="0"/>
    <m/>
  </r>
  <r>
    <x v="6"/>
    <s v="2018-5"/>
    <x v="155"/>
    <x v="1"/>
    <d v="1899-12-30T13:45:00"/>
    <d v="1899-12-30T16:45:00"/>
    <s v="PM"/>
    <d v="1899-12-30T03:00:00"/>
    <m/>
    <m/>
    <x v="1"/>
    <x v="1"/>
    <m/>
    <x v="0"/>
    <m/>
  </r>
  <r>
    <x v="0"/>
    <s v="2018-5"/>
    <x v="155"/>
    <x v="1"/>
    <d v="1899-12-30T13:45:00"/>
    <d v="1899-12-30T17:45:00"/>
    <s v="PM"/>
    <d v="1899-12-30T04:00:00"/>
    <m/>
    <m/>
    <x v="1"/>
    <x v="1"/>
    <m/>
    <x v="0"/>
    <m/>
  </r>
  <r>
    <x v="1"/>
    <s v="2018-6"/>
    <x v="156"/>
    <x v="2"/>
    <d v="1899-12-30T08:15:00"/>
    <d v="1899-12-30T12:15:00"/>
    <s v="AM"/>
    <d v="1899-12-30T04:00:00"/>
    <m/>
    <m/>
    <x v="1"/>
    <x v="1"/>
    <m/>
    <x v="0"/>
    <m/>
  </r>
  <r>
    <x v="2"/>
    <s v="2018-6"/>
    <x v="156"/>
    <x v="2"/>
    <d v="1899-12-30T08:15:00"/>
    <d v="1899-12-30T12:15:00"/>
    <s v="AM"/>
    <d v="1899-12-30T04:00:00"/>
    <m/>
    <m/>
    <x v="1"/>
    <x v="1"/>
    <m/>
    <x v="0"/>
    <m/>
  </r>
  <r>
    <x v="3"/>
    <s v="2018-6"/>
    <x v="156"/>
    <x v="2"/>
    <d v="1899-12-30T08:15:00"/>
    <d v="1899-12-30T12:15:00"/>
    <s v="AM"/>
    <d v="1899-12-30T04:00:00"/>
    <m/>
    <m/>
    <x v="1"/>
    <x v="1"/>
    <m/>
    <x v="0"/>
    <m/>
  </r>
  <r>
    <x v="4"/>
    <s v="2018-6"/>
    <x v="156"/>
    <x v="2"/>
    <d v="1899-12-30T08:15:00"/>
    <d v="1899-12-30T12:15:00"/>
    <s v="AM"/>
    <d v="1899-12-30T04:00:00"/>
    <m/>
    <m/>
    <x v="1"/>
    <x v="1"/>
    <m/>
    <x v="0"/>
    <m/>
  </r>
  <r>
    <x v="5"/>
    <s v="2018-6"/>
    <x v="156"/>
    <x v="2"/>
    <d v="1899-12-30T08:15:00"/>
    <d v="1899-12-30T12:15:00"/>
    <s v="AM"/>
    <d v="1899-12-30T04:00:00"/>
    <m/>
    <m/>
    <x v="1"/>
    <x v="1"/>
    <m/>
    <x v="0"/>
    <m/>
  </r>
  <r>
    <x v="6"/>
    <s v="2018-6"/>
    <x v="156"/>
    <x v="2"/>
    <d v="1899-12-30T08:15:00"/>
    <d v="1899-12-30T12:15:00"/>
    <s v="AM"/>
    <d v="1899-12-30T04:00:00"/>
    <m/>
    <m/>
    <x v="1"/>
    <x v="1"/>
    <m/>
    <x v="0"/>
    <m/>
  </r>
  <r>
    <x v="0"/>
    <s v="2018-6"/>
    <x v="156"/>
    <x v="2"/>
    <d v="1899-12-30T08:15:00"/>
    <d v="1899-12-30T12:15:00"/>
    <s v="AM"/>
    <d v="1899-12-30T04:00:00"/>
    <m/>
    <m/>
    <x v="1"/>
    <x v="1"/>
    <m/>
    <x v="0"/>
    <m/>
  </r>
  <r>
    <x v="1"/>
    <s v="2018-6"/>
    <x v="156"/>
    <x v="2"/>
    <d v="1899-12-30T13:45:00"/>
    <d v="1899-12-30T17:45:00"/>
    <s v="PM"/>
    <d v="1899-12-30T04:00:00"/>
    <m/>
    <m/>
    <x v="1"/>
    <x v="1"/>
    <m/>
    <x v="0"/>
    <m/>
  </r>
  <r>
    <x v="2"/>
    <s v="2018-6"/>
    <x v="156"/>
    <x v="2"/>
    <d v="1899-12-30T13:45:00"/>
    <d v="1899-12-30T17:45:00"/>
    <s v="PM"/>
    <d v="1899-12-30T04:00:00"/>
    <m/>
    <m/>
    <x v="1"/>
    <x v="1"/>
    <m/>
    <x v="0"/>
    <m/>
  </r>
  <r>
    <x v="3"/>
    <s v="2018-6"/>
    <x v="156"/>
    <x v="2"/>
    <d v="1899-12-30T13:45:00"/>
    <d v="1899-12-30T17:45:00"/>
    <s v="PM"/>
    <d v="1899-12-30T04:00:00"/>
    <m/>
    <m/>
    <x v="1"/>
    <x v="1"/>
    <m/>
    <x v="0"/>
    <m/>
  </r>
  <r>
    <x v="4"/>
    <s v="2018-6"/>
    <x v="156"/>
    <x v="2"/>
    <d v="1899-12-30T13:45:00"/>
    <d v="1899-12-30T17:45:00"/>
    <s v="PM"/>
    <d v="1899-12-30T04:00:00"/>
    <m/>
    <m/>
    <x v="1"/>
    <x v="1"/>
    <m/>
    <x v="0"/>
    <m/>
  </r>
  <r>
    <x v="5"/>
    <s v="2018-6"/>
    <x v="156"/>
    <x v="2"/>
    <d v="1899-12-30T13:45:00"/>
    <d v="1899-12-30T16:45:00"/>
    <s v="PM"/>
    <d v="1899-12-30T03:00:00"/>
    <m/>
    <m/>
    <x v="1"/>
    <x v="1"/>
    <m/>
    <x v="0"/>
    <m/>
  </r>
  <r>
    <x v="6"/>
    <s v="2018-6"/>
    <x v="156"/>
    <x v="2"/>
    <d v="1899-12-30T13:45:00"/>
    <d v="1899-12-30T16:45:00"/>
    <s v="PM"/>
    <d v="1899-12-30T03:00:00"/>
    <m/>
    <m/>
    <x v="1"/>
    <x v="1"/>
    <m/>
    <x v="0"/>
    <m/>
  </r>
  <r>
    <x v="0"/>
    <s v="2018-6"/>
    <x v="156"/>
    <x v="2"/>
    <d v="1899-12-30T13:45:00"/>
    <d v="1899-12-30T17:45:00"/>
    <s v="PM"/>
    <d v="1899-12-30T04:00:00"/>
    <m/>
    <m/>
    <x v="1"/>
    <x v="1"/>
    <m/>
    <x v="0"/>
    <m/>
  </r>
  <r>
    <x v="1"/>
    <s v="2018-6"/>
    <x v="157"/>
    <x v="3"/>
    <d v="1899-12-30T08:15:00"/>
    <d v="1899-12-30T12:15:00"/>
    <s v="AM"/>
    <d v="1899-12-30T04:00:00"/>
    <m/>
    <m/>
    <x v="142"/>
    <x v="0"/>
    <m/>
    <x v="0"/>
    <m/>
  </r>
  <r>
    <x v="2"/>
    <s v="2018-6"/>
    <x v="157"/>
    <x v="3"/>
    <d v="1899-12-30T08:15:00"/>
    <d v="1899-12-30T12:15:00"/>
    <s v="AM"/>
    <d v="1899-12-30T04:00:00"/>
    <m/>
    <s v="INI"/>
    <x v="142"/>
    <x v="0"/>
    <m/>
    <x v="0"/>
    <m/>
  </r>
  <r>
    <x v="2"/>
    <s v="2018-6"/>
    <x v="157"/>
    <x v="3"/>
    <d v="1899-12-30T08:15:00"/>
    <d v="1899-12-30T12:15:00"/>
    <s v="AM"/>
    <d v="1899-12-30T04:00:00"/>
    <m/>
    <s v="ALT"/>
    <x v="8"/>
    <x v="0"/>
    <m/>
    <x v="0"/>
    <m/>
  </r>
  <r>
    <x v="3"/>
    <s v="2018-6"/>
    <x v="157"/>
    <x v="3"/>
    <d v="1899-12-30T08:15:00"/>
    <d v="1899-12-30T12:15:00"/>
    <s v="AM"/>
    <d v="1899-12-30T04:00:00"/>
    <m/>
    <s v="ALT"/>
    <x v="8"/>
    <x v="0"/>
    <m/>
    <x v="0"/>
    <m/>
  </r>
  <r>
    <x v="3"/>
    <s v="2018-6"/>
    <x v="157"/>
    <x v="3"/>
    <d v="1899-12-30T08:15:00"/>
    <d v="1899-12-30T12:15:00"/>
    <s v="AM"/>
    <d v="1899-12-30T04:00:00"/>
    <m/>
    <s v="INI"/>
    <x v="142"/>
    <x v="0"/>
    <m/>
    <x v="0"/>
    <m/>
  </r>
  <r>
    <x v="4"/>
    <s v="2018-6"/>
    <x v="157"/>
    <x v="3"/>
    <d v="1899-12-30T08:15:00"/>
    <d v="1899-12-30T12:15:00"/>
    <s v="AM"/>
    <d v="1899-12-30T04:00:00"/>
    <m/>
    <s v="INI"/>
    <x v="1"/>
    <x v="1"/>
    <m/>
    <x v="0"/>
    <m/>
  </r>
  <r>
    <x v="4"/>
    <s v="2018-6"/>
    <x v="157"/>
    <x v="3"/>
    <d v="1899-12-30T08:15:00"/>
    <d v="1899-12-30T12:15:00"/>
    <s v="AM"/>
    <d v="1899-12-30T04:00:00"/>
    <m/>
    <s v="ALT"/>
    <x v="8"/>
    <x v="0"/>
    <m/>
    <x v="0"/>
    <m/>
  </r>
  <r>
    <x v="5"/>
    <s v="2018-6"/>
    <x v="157"/>
    <x v="3"/>
    <d v="1899-12-30T08:15:00"/>
    <d v="1899-12-30T12:15:00"/>
    <s v="AM"/>
    <d v="1899-12-30T04:00:00"/>
    <m/>
    <m/>
    <x v="0"/>
    <x v="0"/>
    <m/>
    <x v="0"/>
    <m/>
  </r>
  <r>
    <x v="6"/>
    <s v="2018-6"/>
    <x v="157"/>
    <x v="3"/>
    <d v="1899-12-30T08:15:00"/>
    <d v="1899-12-30T12:15:00"/>
    <s v="AM"/>
    <d v="1899-12-30T04:00:00"/>
    <m/>
    <m/>
    <x v="153"/>
    <x v="41"/>
    <m/>
    <x v="0"/>
    <m/>
  </r>
  <r>
    <x v="0"/>
    <s v="2018-6"/>
    <x v="157"/>
    <x v="3"/>
    <d v="1899-12-30T08:15:00"/>
    <d v="1899-12-30T10:15:00"/>
    <s v="AM"/>
    <d v="1899-12-30T02:00:00"/>
    <m/>
    <m/>
    <x v="143"/>
    <x v="7"/>
    <m/>
    <x v="0"/>
    <m/>
  </r>
  <r>
    <x v="0"/>
    <s v="2018-6"/>
    <x v="157"/>
    <x v="3"/>
    <d v="1899-12-30T10:15:00"/>
    <d v="1899-12-30T12:15:00"/>
    <s v="AM"/>
    <d v="1899-12-30T02:00:00"/>
    <m/>
    <m/>
    <x v="154"/>
    <x v="7"/>
    <m/>
    <x v="0"/>
    <m/>
  </r>
  <r>
    <x v="1"/>
    <s v="2018-6"/>
    <x v="157"/>
    <x v="3"/>
    <d v="1899-12-30T13:45:00"/>
    <d v="1899-12-30T17:45:00"/>
    <s v="PM"/>
    <d v="1899-12-30T04:00:00"/>
    <m/>
    <m/>
    <x v="142"/>
    <x v="0"/>
    <m/>
    <x v="0"/>
    <m/>
  </r>
  <r>
    <x v="2"/>
    <s v="2018-6"/>
    <x v="157"/>
    <x v="3"/>
    <d v="1899-12-30T13:45:00"/>
    <d v="1899-12-30T17:45:00"/>
    <s v="PM"/>
    <d v="1899-12-30T04:00:00"/>
    <m/>
    <s v="INI"/>
    <x v="142"/>
    <x v="0"/>
    <m/>
    <x v="0"/>
    <m/>
  </r>
  <r>
    <x v="2"/>
    <s v="2018-6"/>
    <x v="157"/>
    <x v="3"/>
    <d v="1899-12-30T13:45:00"/>
    <d v="1899-12-30T17:45:00"/>
    <s v="PM"/>
    <d v="1899-12-30T04:00:00"/>
    <m/>
    <s v="ALT"/>
    <x v="8"/>
    <x v="0"/>
    <m/>
    <x v="0"/>
    <m/>
  </r>
  <r>
    <x v="3"/>
    <s v="2018-6"/>
    <x v="157"/>
    <x v="3"/>
    <d v="1899-12-30T13:45:00"/>
    <d v="1899-12-30T17:45:00"/>
    <s v="PM"/>
    <d v="1899-12-30T04:00:00"/>
    <m/>
    <s v="ALT"/>
    <x v="8"/>
    <x v="0"/>
    <m/>
    <x v="0"/>
    <m/>
  </r>
  <r>
    <x v="3"/>
    <s v="2018-6"/>
    <x v="157"/>
    <x v="3"/>
    <d v="1899-12-30T13:45:00"/>
    <d v="1899-12-30T17:45:00"/>
    <s v="PM"/>
    <d v="1899-12-30T04:00:00"/>
    <m/>
    <s v="INI"/>
    <x v="142"/>
    <x v="0"/>
    <m/>
    <x v="0"/>
    <m/>
  </r>
  <r>
    <x v="4"/>
    <s v="2018-6"/>
    <x v="157"/>
    <x v="3"/>
    <d v="1899-12-30T13:45:00"/>
    <d v="1899-12-30T17:45:00"/>
    <s v="PM"/>
    <d v="1899-12-30T04:00:00"/>
    <m/>
    <s v="INI"/>
    <x v="1"/>
    <x v="1"/>
    <m/>
    <x v="0"/>
    <m/>
  </r>
  <r>
    <x v="4"/>
    <s v="2018-6"/>
    <x v="157"/>
    <x v="3"/>
    <d v="1899-12-30T13:45:00"/>
    <d v="1899-12-30T17:45:00"/>
    <s v="PM"/>
    <d v="1899-12-30T04:00:00"/>
    <m/>
    <s v="ALT"/>
    <x v="8"/>
    <x v="0"/>
    <m/>
    <x v="0"/>
    <m/>
  </r>
  <r>
    <x v="5"/>
    <s v="2018-6"/>
    <x v="157"/>
    <x v="3"/>
    <d v="1899-12-30T13:45:00"/>
    <d v="1899-12-30T16:45:00"/>
    <s v="PM"/>
    <d v="1899-12-30T03:00:00"/>
    <m/>
    <m/>
    <x v="0"/>
    <x v="0"/>
    <m/>
    <x v="0"/>
    <m/>
  </r>
  <r>
    <x v="6"/>
    <s v="2018-6"/>
    <x v="157"/>
    <x v="3"/>
    <d v="1899-12-30T13:45:00"/>
    <d v="1899-12-30T16:45:00"/>
    <s v="PM"/>
    <d v="1899-12-30T03:00:00"/>
    <m/>
    <m/>
    <x v="153"/>
    <x v="41"/>
    <m/>
    <x v="0"/>
    <m/>
  </r>
  <r>
    <x v="0"/>
    <s v="2018-6"/>
    <x v="157"/>
    <x v="3"/>
    <d v="1899-12-30T13:45:00"/>
    <d v="1899-12-30T17:45:00"/>
    <s v="PM"/>
    <d v="1899-12-30T04:00:00"/>
    <m/>
    <m/>
    <x v="155"/>
    <x v="16"/>
    <m/>
    <x v="0"/>
    <m/>
  </r>
  <r>
    <x v="1"/>
    <s v="2018-6"/>
    <x v="158"/>
    <x v="4"/>
    <d v="1899-12-30T08:15:00"/>
    <d v="1899-12-30T12:15:00"/>
    <s v="AM"/>
    <d v="1899-12-30T04:00:00"/>
    <m/>
    <m/>
    <x v="142"/>
    <x v="0"/>
    <m/>
    <x v="0"/>
    <m/>
  </r>
  <r>
    <x v="2"/>
    <s v="2018-6"/>
    <x v="158"/>
    <x v="4"/>
    <d v="1899-12-30T08:15:00"/>
    <d v="1899-12-30T12:15:00"/>
    <s v="AM"/>
    <d v="1899-12-30T04:00:00"/>
    <m/>
    <s v="INI"/>
    <x v="142"/>
    <x v="0"/>
    <m/>
    <x v="0"/>
    <m/>
  </r>
  <r>
    <x v="2"/>
    <s v="2018-6"/>
    <x v="158"/>
    <x v="4"/>
    <d v="1899-12-30T08:15:00"/>
    <d v="1899-12-30T12:15:00"/>
    <s v="AM"/>
    <d v="1899-12-30T04:00:00"/>
    <m/>
    <s v="ALT"/>
    <x v="8"/>
    <x v="0"/>
    <m/>
    <x v="0"/>
    <m/>
  </r>
  <r>
    <x v="3"/>
    <s v="2018-6"/>
    <x v="158"/>
    <x v="4"/>
    <d v="1899-12-30T08:15:00"/>
    <d v="1899-12-30T12:15:00"/>
    <s v="AM"/>
    <d v="1899-12-30T04:00:00"/>
    <m/>
    <s v="ALT"/>
    <x v="8"/>
    <x v="0"/>
    <m/>
    <x v="0"/>
    <m/>
  </r>
  <r>
    <x v="3"/>
    <s v="2018-6"/>
    <x v="158"/>
    <x v="4"/>
    <d v="1899-12-30T08:15:00"/>
    <d v="1899-12-30T12:15:00"/>
    <s v="AM"/>
    <d v="1899-12-30T04:00:00"/>
    <m/>
    <s v="INI"/>
    <x v="142"/>
    <x v="0"/>
    <m/>
    <x v="0"/>
    <m/>
  </r>
  <r>
    <x v="4"/>
    <s v="2018-6"/>
    <x v="158"/>
    <x v="4"/>
    <d v="1899-12-30T08:15:00"/>
    <d v="1899-12-30T12:15:00"/>
    <s v="AM"/>
    <d v="1899-12-30T04:00:00"/>
    <m/>
    <s v="INI"/>
    <x v="1"/>
    <x v="1"/>
    <m/>
    <x v="0"/>
    <m/>
  </r>
  <r>
    <x v="4"/>
    <s v="2018-6"/>
    <x v="158"/>
    <x v="4"/>
    <d v="1899-12-30T08:15:00"/>
    <d v="1899-12-30T12:15:00"/>
    <s v="AM"/>
    <d v="1899-12-30T04:00:00"/>
    <m/>
    <s v="ALT"/>
    <x v="8"/>
    <x v="0"/>
    <m/>
    <x v="0"/>
    <m/>
  </r>
  <r>
    <x v="5"/>
    <s v="2018-6"/>
    <x v="158"/>
    <x v="4"/>
    <d v="1899-12-30T08:15:00"/>
    <d v="1899-12-30T12:15:00"/>
    <s v="AM"/>
    <d v="1899-12-30T04:00:00"/>
    <m/>
    <m/>
    <x v="0"/>
    <x v="0"/>
    <m/>
    <x v="0"/>
    <m/>
  </r>
  <r>
    <x v="6"/>
    <s v="2018-6"/>
    <x v="158"/>
    <x v="4"/>
    <d v="1899-12-30T08:15:00"/>
    <d v="1899-12-30T12:15:00"/>
    <s v="AM"/>
    <d v="1899-12-30T04:00:00"/>
    <m/>
    <m/>
    <x v="153"/>
    <x v="41"/>
    <m/>
    <x v="0"/>
    <m/>
  </r>
  <r>
    <x v="0"/>
    <s v="2018-6"/>
    <x v="158"/>
    <x v="4"/>
    <d v="1899-12-30T08:15:00"/>
    <d v="1899-12-30T12:15:00"/>
    <s v="AM"/>
    <d v="1899-12-30T04:00:00"/>
    <m/>
    <m/>
    <x v="107"/>
    <x v="18"/>
    <m/>
    <x v="0"/>
    <m/>
  </r>
  <r>
    <x v="1"/>
    <s v="2018-6"/>
    <x v="158"/>
    <x v="4"/>
    <d v="1899-12-30T13:45:00"/>
    <d v="1899-12-30T17:45:00"/>
    <s v="PM"/>
    <d v="1899-12-30T04:00:00"/>
    <m/>
    <m/>
    <x v="142"/>
    <x v="0"/>
    <m/>
    <x v="0"/>
    <m/>
  </r>
  <r>
    <x v="2"/>
    <s v="2018-6"/>
    <x v="158"/>
    <x v="4"/>
    <d v="1899-12-30T13:45:00"/>
    <d v="1899-12-30T17:45:00"/>
    <s v="PM"/>
    <d v="1899-12-30T04:00:00"/>
    <m/>
    <s v="INI"/>
    <x v="142"/>
    <x v="0"/>
    <m/>
    <x v="0"/>
    <m/>
  </r>
  <r>
    <x v="2"/>
    <s v="2018-6"/>
    <x v="158"/>
    <x v="4"/>
    <d v="1899-12-30T13:45:00"/>
    <d v="1899-12-30T17:45:00"/>
    <s v="PM"/>
    <d v="1899-12-30T04:00:00"/>
    <m/>
    <s v="ALT"/>
    <x v="8"/>
    <x v="0"/>
    <m/>
    <x v="0"/>
    <m/>
  </r>
  <r>
    <x v="3"/>
    <s v="2018-6"/>
    <x v="158"/>
    <x v="4"/>
    <d v="1899-12-30T13:45:00"/>
    <d v="1899-12-30T17:45:00"/>
    <s v="PM"/>
    <d v="1899-12-30T04:00:00"/>
    <m/>
    <s v="ALT"/>
    <x v="8"/>
    <x v="0"/>
    <m/>
    <x v="0"/>
    <m/>
  </r>
  <r>
    <x v="3"/>
    <s v="2018-6"/>
    <x v="158"/>
    <x v="4"/>
    <d v="1899-12-30T13:45:00"/>
    <d v="1899-12-30T17:45:00"/>
    <s v="PM"/>
    <d v="1899-12-30T04:00:00"/>
    <m/>
    <s v="INI"/>
    <x v="142"/>
    <x v="0"/>
    <m/>
    <x v="0"/>
    <m/>
  </r>
  <r>
    <x v="4"/>
    <s v="2018-6"/>
    <x v="158"/>
    <x v="4"/>
    <d v="1899-12-30T13:45:00"/>
    <d v="1899-12-30T17:45:00"/>
    <s v="PM"/>
    <d v="1899-12-30T04:00:00"/>
    <m/>
    <s v="INI"/>
    <x v="1"/>
    <x v="1"/>
    <m/>
    <x v="0"/>
    <m/>
  </r>
  <r>
    <x v="4"/>
    <s v="2018-6"/>
    <x v="158"/>
    <x v="4"/>
    <d v="1899-12-30T13:45:00"/>
    <d v="1899-12-30T17:45:00"/>
    <s v="PM"/>
    <d v="1899-12-30T04:00:00"/>
    <m/>
    <s v="ALT"/>
    <x v="8"/>
    <x v="0"/>
    <m/>
    <x v="0"/>
    <m/>
  </r>
  <r>
    <x v="5"/>
    <s v="2018-6"/>
    <x v="158"/>
    <x v="4"/>
    <d v="1899-12-30T13:45:00"/>
    <d v="1899-12-30T16:45:00"/>
    <s v="PM"/>
    <d v="1899-12-30T03:00:00"/>
    <m/>
    <m/>
    <x v="0"/>
    <x v="0"/>
    <m/>
    <x v="0"/>
    <m/>
  </r>
  <r>
    <x v="6"/>
    <s v="2018-6"/>
    <x v="158"/>
    <x v="4"/>
    <d v="1899-12-30T13:45:00"/>
    <d v="1899-12-30T16:45:00"/>
    <s v="PM"/>
    <d v="1899-12-30T03:00:00"/>
    <m/>
    <m/>
    <x v="153"/>
    <x v="41"/>
    <m/>
    <x v="0"/>
    <m/>
  </r>
  <r>
    <x v="0"/>
    <s v="2018-6"/>
    <x v="158"/>
    <x v="4"/>
    <d v="1899-12-30T13:45:00"/>
    <d v="1899-12-30T17:45:00"/>
    <s v="PM"/>
    <d v="1899-12-30T04:00:00"/>
    <m/>
    <m/>
    <x v="30"/>
    <x v="13"/>
    <m/>
    <x v="0"/>
    <m/>
  </r>
  <r>
    <x v="1"/>
    <s v="2018-6"/>
    <x v="159"/>
    <x v="5"/>
    <d v="1899-12-30T08:15:00"/>
    <d v="1899-12-30T12:15:00"/>
    <s v="AM"/>
    <d v="1899-12-30T04:00:00"/>
    <m/>
    <m/>
    <x v="142"/>
    <x v="0"/>
    <m/>
    <x v="0"/>
    <m/>
  </r>
  <r>
    <x v="2"/>
    <s v="2018-6"/>
    <x v="159"/>
    <x v="5"/>
    <d v="1899-12-30T08:15:00"/>
    <d v="1899-12-30T12:15:00"/>
    <s v="AM"/>
    <d v="1899-12-30T04:00:00"/>
    <m/>
    <s v="INI"/>
    <x v="142"/>
    <x v="0"/>
    <m/>
    <x v="0"/>
    <m/>
  </r>
  <r>
    <x v="2"/>
    <s v="2018-6"/>
    <x v="159"/>
    <x v="5"/>
    <d v="1899-12-30T08:15:00"/>
    <d v="1899-12-30T12:15:00"/>
    <s v="AM"/>
    <d v="1899-12-30T04:00:00"/>
    <m/>
    <s v="ALT"/>
    <x v="8"/>
    <x v="0"/>
    <m/>
    <x v="0"/>
    <m/>
  </r>
  <r>
    <x v="3"/>
    <s v="2018-6"/>
    <x v="159"/>
    <x v="5"/>
    <d v="1899-12-30T08:15:00"/>
    <d v="1899-12-30T12:15:00"/>
    <s v="AM"/>
    <d v="1899-12-30T04:00:00"/>
    <m/>
    <s v="ALT"/>
    <x v="8"/>
    <x v="0"/>
    <m/>
    <x v="0"/>
    <m/>
  </r>
  <r>
    <x v="3"/>
    <s v="2018-6"/>
    <x v="159"/>
    <x v="5"/>
    <d v="1899-12-30T08:15:00"/>
    <d v="1899-12-30T12:15:00"/>
    <s v="AM"/>
    <d v="1899-12-30T04:00:00"/>
    <m/>
    <s v="INI"/>
    <x v="142"/>
    <x v="0"/>
    <m/>
    <x v="0"/>
    <m/>
  </r>
  <r>
    <x v="4"/>
    <s v="2018-6"/>
    <x v="159"/>
    <x v="5"/>
    <d v="1899-12-30T08:15:00"/>
    <d v="1899-12-30T12:15:00"/>
    <s v="AM"/>
    <d v="1899-12-30T04:00:00"/>
    <m/>
    <s v="INI"/>
    <x v="1"/>
    <x v="1"/>
    <m/>
    <x v="0"/>
    <m/>
  </r>
  <r>
    <x v="4"/>
    <s v="2018-6"/>
    <x v="159"/>
    <x v="5"/>
    <d v="1899-12-30T08:15:00"/>
    <d v="1899-12-30T12:15:00"/>
    <s v="AM"/>
    <d v="1899-12-30T04:00:00"/>
    <m/>
    <s v="ALT"/>
    <x v="8"/>
    <x v="0"/>
    <m/>
    <x v="0"/>
    <m/>
  </r>
  <r>
    <x v="5"/>
    <s v="2018-6"/>
    <x v="159"/>
    <x v="5"/>
    <d v="1899-12-30T08:15:00"/>
    <d v="1899-12-30T12:15:00"/>
    <s v="AM"/>
    <d v="1899-12-30T04:00:00"/>
    <m/>
    <m/>
    <x v="0"/>
    <x v="0"/>
    <m/>
    <x v="0"/>
    <m/>
  </r>
  <r>
    <x v="6"/>
    <s v="2018-6"/>
    <x v="159"/>
    <x v="5"/>
    <d v="1899-12-30T08:15:00"/>
    <d v="1899-12-30T12:15:00"/>
    <s v="AM"/>
    <d v="1899-12-30T04:00:00"/>
    <m/>
    <m/>
    <x v="156"/>
    <x v="41"/>
    <m/>
    <x v="0"/>
    <m/>
  </r>
  <r>
    <x v="0"/>
    <s v="2018-6"/>
    <x v="159"/>
    <x v="5"/>
    <d v="1899-12-30T08:15:00"/>
    <d v="1899-12-30T10:15:00"/>
    <s v="AM"/>
    <d v="1899-12-30T02:00:00"/>
    <m/>
    <m/>
    <x v="1"/>
    <x v="1"/>
    <m/>
    <x v="0"/>
    <m/>
  </r>
  <r>
    <x v="0"/>
    <s v="2018-6"/>
    <x v="159"/>
    <x v="5"/>
    <d v="1899-12-30T10:15:00"/>
    <d v="1899-12-30T12:15:00"/>
    <s v="AM"/>
    <d v="1899-12-30T02:00:00"/>
    <m/>
    <m/>
    <x v="1"/>
    <x v="1"/>
    <m/>
    <x v="0"/>
    <m/>
  </r>
  <r>
    <x v="1"/>
    <s v="2018-6"/>
    <x v="159"/>
    <x v="5"/>
    <d v="1899-12-30T13:45:00"/>
    <d v="1899-12-30T17:45:00"/>
    <s v="PM"/>
    <d v="1899-12-30T04:00:00"/>
    <m/>
    <m/>
    <x v="142"/>
    <x v="0"/>
    <m/>
    <x v="0"/>
    <m/>
  </r>
  <r>
    <x v="2"/>
    <s v="2018-6"/>
    <x v="159"/>
    <x v="5"/>
    <d v="1899-12-30T13:45:00"/>
    <d v="1899-12-30T17:45:00"/>
    <s v="PM"/>
    <d v="1899-12-30T04:00:00"/>
    <m/>
    <s v="INI"/>
    <x v="142"/>
    <x v="0"/>
    <m/>
    <x v="0"/>
    <m/>
  </r>
  <r>
    <x v="2"/>
    <s v="2018-6"/>
    <x v="159"/>
    <x v="5"/>
    <d v="1899-12-30T13:45:00"/>
    <d v="1899-12-30T17:45:00"/>
    <s v="PM"/>
    <d v="1899-12-30T04:00:00"/>
    <m/>
    <s v="ALT"/>
    <x v="8"/>
    <x v="0"/>
    <m/>
    <x v="0"/>
    <m/>
  </r>
  <r>
    <x v="3"/>
    <s v="2018-6"/>
    <x v="159"/>
    <x v="5"/>
    <d v="1899-12-30T13:45:00"/>
    <d v="1899-12-30T17:45:00"/>
    <s v="PM"/>
    <d v="1899-12-30T04:00:00"/>
    <m/>
    <s v="ALT"/>
    <x v="8"/>
    <x v="0"/>
    <m/>
    <x v="0"/>
    <m/>
  </r>
  <r>
    <x v="3"/>
    <s v="2018-6"/>
    <x v="159"/>
    <x v="5"/>
    <d v="1899-12-30T13:45:00"/>
    <d v="1899-12-30T17:45:00"/>
    <s v="PM"/>
    <d v="1899-12-30T04:00:00"/>
    <m/>
    <s v="INI"/>
    <x v="142"/>
    <x v="0"/>
    <m/>
    <x v="0"/>
    <m/>
  </r>
  <r>
    <x v="4"/>
    <s v="2018-6"/>
    <x v="159"/>
    <x v="5"/>
    <d v="1899-12-30T13:45:00"/>
    <d v="1899-12-30T17:45:00"/>
    <s v="PM"/>
    <d v="1899-12-30T04:00:00"/>
    <m/>
    <s v="INI"/>
    <x v="1"/>
    <x v="1"/>
    <m/>
    <x v="0"/>
    <m/>
  </r>
  <r>
    <x v="4"/>
    <s v="2018-6"/>
    <x v="159"/>
    <x v="5"/>
    <d v="1899-12-30T13:45:00"/>
    <d v="1899-12-30T17:45:00"/>
    <s v="PM"/>
    <d v="1899-12-30T04:00:00"/>
    <m/>
    <s v="ALT"/>
    <x v="8"/>
    <x v="0"/>
    <m/>
    <x v="0"/>
    <m/>
  </r>
  <r>
    <x v="5"/>
    <s v="2018-6"/>
    <x v="159"/>
    <x v="5"/>
    <d v="1899-12-30T13:45:00"/>
    <d v="1899-12-30T16:45:00"/>
    <s v="PM"/>
    <d v="1899-12-30T03:00:00"/>
    <m/>
    <m/>
    <x v="0"/>
    <x v="0"/>
    <m/>
    <x v="0"/>
    <m/>
  </r>
  <r>
    <x v="6"/>
    <s v="2018-6"/>
    <x v="159"/>
    <x v="5"/>
    <d v="1899-12-30T13:45:00"/>
    <d v="1899-12-30T16:45:00"/>
    <s v="PM"/>
    <d v="1899-12-30T03:00:00"/>
    <m/>
    <m/>
    <x v="156"/>
    <x v="41"/>
    <m/>
    <x v="0"/>
    <m/>
  </r>
  <r>
    <x v="0"/>
    <s v="2018-6"/>
    <x v="159"/>
    <x v="5"/>
    <d v="1899-12-30T13:45:00"/>
    <d v="1899-12-30T17:45:00"/>
    <s v="PM"/>
    <d v="1899-12-30T04:00:00"/>
    <m/>
    <m/>
    <x v="1"/>
    <x v="1"/>
    <m/>
    <x v="0"/>
    <m/>
  </r>
  <r>
    <x v="1"/>
    <s v="2018-6"/>
    <x v="160"/>
    <x v="6"/>
    <d v="1899-12-30T08:15:00"/>
    <d v="1899-12-30T12:15:00"/>
    <s v="AM"/>
    <d v="1899-12-30T04:00:00"/>
    <m/>
    <m/>
    <x v="142"/>
    <x v="0"/>
    <m/>
    <x v="0"/>
    <m/>
  </r>
  <r>
    <x v="2"/>
    <s v="2018-6"/>
    <x v="160"/>
    <x v="6"/>
    <d v="1899-12-30T08:15:00"/>
    <d v="1899-12-30T12:15:00"/>
    <s v="AM"/>
    <d v="1899-12-30T04:00:00"/>
    <m/>
    <s v="INI"/>
    <x v="142"/>
    <x v="0"/>
    <m/>
    <x v="0"/>
    <m/>
  </r>
  <r>
    <x v="2"/>
    <s v="2018-6"/>
    <x v="160"/>
    <x v="6"/>
    <d v="1899-12-30T08:15:00"/>
    <d v="1899-12-30T12:15:00"/>
    <s v="AM"/>
    <d v="1899-12-30T04:00:00"/>
    <m/>
    <s v="ALT"/>
    <x v="8"/>
    <x v="0"/>
    <m/>
    <x v="0"/>
    <m/>
  </r>
  <r>
    <x v="3"/>
    <s v="2018-6"/>
    <x v="160"/>
    <x v="6"/>
    <d v="1899-12-30T08:15:00"/>
    <d v="1899-12-30T12:15:00"/>
    <s v="AM"/>
    <d v="1899-12-30T04:00:00"/>
    <m/>
    <s v="ALT"/>
    <x v="8"/>
    <x v="0"/>
    <m/>
    <x v="0"/>
    <m/>
  </r>
  <r>
    <x v="3"/>
    <s v="2018-6"/>
    <x v="160"/>
    <x v="6"/>
    <d v="1899-12-30T08:15:00"/>
    <d v="1899-12-30T12:15:00"/>
    <s v="AM"/>
    <d v="1899-12-30T04:00:00"/>
    <m/>
    <s v="INI"/>
    <x v="142"/>
    <x v="0"/>
    <m/>
    <x v="0"/>
    <m/>
  </r>
  <r>
    <x v="4"/>
    <s v="2018-6"/>
    <x v="160"/>
    <x v="6"/>
    <d v="1899-12-30T08:15:00"/>
    <d v="1899-12-30T12:15:00"/>
    <s v="AM"/>
    <d v="1899-12-30T04:00:00"/>
    <m/>
    <s v="INI"/>
    <x v="1"/>
    <x v="1"/>
    <m/>
    <x v="0"/>
    <m/>
  </r>
  <r>
    <x v="4"/>
    <s v="2018-6"/>
    <x v="160"/>
    <x v="6"/>
    <d v="1899-12-30T08:15:00"/>
    <d v="1899-12-30T12:15:00"/>
    <s v="AM"/>
    <d v="1899-12-30T04:00:00"/>
    <m/>
    <s v="ALT"/>
    <x v="8"/>
    <x v="0"/>
    <m/>
    <x v="0"/>
    <m/>
  </r>
  <r>
    <x v="5"/>
    <s v="2018-6"/>
    <x v="160"/>
    <x v="6"/>
    <d v="1899-12-30T08:15:00"/>
    <d v="1899-12-30T12:15:00"/>
    <s v="AM"/>
    <d v="1899-12-30T04:00:00"/>
    <m/>
    <m/>
    <x v="0"/>
    <x v="0"/>
    <m/>
    <x v="0"/>
    <m/>
  </r>
  <r>
    <x v="6"/>
    <s v="2018-6"/>
    <x v="160"/>
    <x v="6"/>
    <d v="1899-12-30T08:15:00"/>
    <d v="1899-12-30T12:15:00"/>
    <s v="AM"/>
    <d v="1899-12-30T04:00:00"/>
    <m/>
    <m/>
    <x v="157"/>
    <x v="41"/>
    <m/>
    <x v="0"/>
    <m/>
  </r>
  <r>
    <x v="0"/>
    <s v="2018-6"/>
    <x v="160"/>
    <x v="6"/>
    <d v="1899-12-30T08:15:00"/>
    <d v="1899-12-30T12:15:00"/>
    <s v="AM"/>
    <d v="1899-12-30T04:00:00"/>
    <m/>
    <m/>
    <x v="107"/>
    <x v="18"/>
    <m/>
    <x v="0"/>
    <m/>
  </r>
  <r>
    <x v="1"/>
    <s v="2018-6"/>
    <x v="160"/>
    <x v="6"/>
    <d v="1899-12-30T13:45:00"/>
    <d v="1899-12-30T17:45:00"/>
    <s v="PM"/>
    <d v="1899-12-30T04:00:00"/>
    <m/>
    <m/>
    <x v="142"/>
    <x v="0"/>
    <m/>
    <x v="0"/>
    <m/>
  </r>
  <r>
    <x v="2"/>
    <s v="2018-6"/>
    <x v="160"/>
    <x v="6"/>
    <d v="1899-12-30T13:45:00"/>
    <d v="1899-12-30T17:45:00"/>
    <s v="PM"/>
    <d v="1899-12-30T04:00:00"/>
    <m/>
    <s v="INI"/>
    <x v="142"/>
    <x v="0"/>
    <m/>
    <x v="0"/>
    <m/>
  </r>
  <r>
    <x v="2"/>
    <s v="2018-6"/>
    <x v="160"/>
    <x v="6"/>
    <d v="1899-12-30T13:45:00"/>
    <d v="1899-12-30T17:45:00"/>
    <s v="PM"/>
    <d v="1899-12-30T04:00:00"/>
    <m/>
    <s v="ALT"/>
    <x v="8"/>
    <x v="0"/>
    <m/>
    <x v="0"/>
    <m/>
  </r>
  <r>
    <x v="3"/>
    <s v="2018-6"/>
    <x v="160"/>
    <x v="6"/>
    <d v="1899-12-30T13:45:00"/>
    <d v="1899-12-30T17:45:00"/>
    <s v="PM"/>
    <d v="1899-12-30T04:00:00"/>
    <m/>
    <s v="ALT"/>
    <x v="8"/>
    <x v="0"/>
    <m/>
    <x v="0"/>
    <m/>
  </r>
  <r>
    <x v="3"/>
    <s v="2018-6"/>
    <x v="160"/>
    <x v="6"/>
    <d v="1899-12-30T13:45:00"/>
    <d v="1899-12-30T17:45:00"/>
    <s v="PM"/>
    <d v="1899-12-30T04:00:00"/>
    <m/>
    <s v="INI"/>
    <x v="142"/>
    <x v="0"/>
    <m/>
    <x v="0"/>
    <m/>
  </r>
  <r>
    <x v="4"/>
    <s v="2018-6"/>
    <x v="160"/>
    <x v="6"/>
    <d v="1899-12-30T13:45:00"/>
    <d v="1899-12-30T17:45:00"/>
    <s v="PM"/>
    <d v="1899-12-30T04:00:00"/>
    <m/>
    <s v="INI"/>
    <x v="1"/>
    <x v="1"/>
    <m/>
    <x v="0"/>
    <m/>
  </r>
  <r>
    <x v="4"/>
    <s v="2018-6"/>
    <x v="160"/>
    <x v="6"/>
    <d v="1899-12-30T13:45:00"/>
    <d v="1899-12-30T17:45:00"/>
    <s v="PM"/>
    <d v="1899-12-30T04:00:00"/>
    <m/>
    <s v="ALT"/>
    <x v="8"/>
    <x v="0"/>
    <m/>
    <x v="0"/>
    <m/>
  </r>
  <r>
    <x v="5"/>
    <s v="2018-6"/>
    <x v="160"/>
    <x v="6"/>
    <d v="1899-12-30T13:45:00"/>
    <d v="1899-12-30T16:45:00"/>
    <s v="PM"/>
    <d v="1899-12-30T03:00:00"/>
    <m/>
    <m/>
    <x v="0"/>
    <x v="0"/>
    <m/>
    <x v="0"/>
    <m/>
  </r>
  <r>
    <x v="6"/>
    <s v="2018-6"/>
    <x v="160"/>
    <x v="6"/>
    <d v="1899-12-30T13:45:00"/>
    <d v="1899-12-30T16:45:00"/>
    <s v="PM"/>
    <d v="1899-12-30T03:00:00"/>
    <m/>
    <m/>
    <x v="157"/>
    <x v="41"/>
    <m/>
    <x v="0"/>
    <m/>
  </r>
  <r>
    <x v="0"/>
    <s v="2018-6"/>
    <x v="160"/>
    <x v="6"/>
    <d v="1899-12-30T13:45:00"/>
    <d v="1899-12-30T17:45:00"/>
    <s v="PM"/>
    <d v="1899-12-30T04:00:00"/>
    <m/>
    <m/>
    <x v="148"/>
    <x v="40"/>
    <m/>
    <x v="0"/>
    <m/>
  </r>
  <r>
    <x v="1"/>
    <s v="2018-6"/>
    <x v="161"/>
    <x v="0"/>
    <d v="1899-12-30T08:15:00"/>
    <d v="1899-12-30T12:15:00"/>
    <s v="AM"/>
    <d v="1899-12-30T04:00:00"/>
    <m/>
    <m/>
    <x v="142"/>
    <x v="0"/>
    <m/>
    <x v="0"/>
    <m/>
  </r>
  <r>
    <x v="2"/>
    <s v="2018-6"/>
    <x v="161"/>
    <x v="0"/>
    <d v="1899-12-30T08:15:00"/>
    <d v="1899-12-30T12:15:00"/>
    <s v="AM"/>
    <d v="1899-12-30T04:00:00"/>
    <m/>
    <s v="INI"/>
    <x v="142"/>
    <x v="0"/>
    <m/>
    <x v="0"/>
    <m/>
  </r>
  <r>
    <x v="2"/>
    <s v="2018-6"/>
    <x v="161"/>
    <x v="0"/>
    <d v="1899-12-30T08:15:00"/>
    <d v="1899-12-30T12:15:00"/>
    <s v="AM"/>
    <d v="1899-12-30T04:00:00"/>
    <m/>
    <s v="ALT"/>
    <x v="8"/>
    <x v="0"/>
    <m/>
    <x v="0"/>
    <m/>
  </r>
  <r>
    <x v="3"/>
    <s v="2018-6"/>
    <x v="161"/>
    <x v="0"/>
    <d v="1899-12-30T08:15:00"/>
    <d v="1899-12-30T12:15:00"/>
    <s v="AM"/>
    <d v="1899-12-30T04:00:00"/>
    <m/>
    <s v="ALT"/>
    <x v="8"/>
    <x v="0"/>
    <m/>
    <x v="0"/>
    <m/>
  </r>
  <r>
    <x v="3"/>
    <s v="2018-6"/>
    <x v="161"/>
    <x v="0"/>
    <d v="1899-12-30T08:15:00"/>
    <d v="1899-12-30T12:15:00"/>
    <s v="AM"/>
    <d v="1899-12-30T04:00:00"/>
    <m/>
    <s v="INI"/>
    <x v="142"/>
    <x v="0"/>
    <m/>
    <x v="0"/>
    <m/>
  </r>
  <r>
    <x v="4"/>
    <s v="2018-6"/>
    <x v="161"/>
    <x v="0"/>
    <d v="1899-12-30T08:15:00"/>
    <d v="1899-12-30T12:15:00"/>
    <s v="AM"/>
    <d v="1899-12-30T04:00:00"/>
    <m/>
    <s v="INI"/>
    <x v="1"/>
    <x v="1"/>
    <m/>
    <x v="0"/>
    <m/>
  </r>
  <r>
    <x v="4"/>
    <s v="2018-6"/>
    <x v="161"/>
    <x v="0"/>
    <d v="1899-12-30T08:15:00"/>
    <d v="1899-12-30T12:15:00"/>
    <s v="AM"/>
    <d v="1899-12-30T04:00:00"/>
    <m/>
    <s v="ALT"/>
    <x v="8"/>
    <x v="0"/>
    <m/>
    <x v="0"/>
    <m/>
  </r>
  <r>
    <x v="5"/>
    <s v="2018-6"/>
    <x v="161"/>
    <x v="0"/>
    <d v="1899-12-30T08:15:00"/>
    <d v="1899-12-30T12:15:00"/>
    <s v="AM"/>
    <d v="1899-12-30T04:00:00"/>
    <m/>
    <m/>
    <x v="0"/>
    <x v="0"/>
    <m/>
    <x v="0"/>
    <m/>
  </r>
  <r>
    <x v="6"/>
    <s v="2018-6"/>
    <x v="161"/>
    <x v="0"/>
    <d v="1899-12-30T08:15:00"/>
    <d v="1899-12-30T12:15:00"/>
    <s v="AM"/>
    <d v="1899-12-30T04:00:00"/>
    <m/>
    <m/>
    <x v="157"/>
    <x v="41"/>
    <m/>
    <x v="0"/>
    <m/>
  </r>
  <r>
    <x v="0"/>
    <s v="2018-6"/>
    <x v="161"/>
    <x v="0"/>
    <d v="1899-12-30T08:15:00"/>
    <d v="1899-12-30T12:15:00"/>
    <s v="AM"/>
    <d v="1899-12-30T04:00:00"/>
    <m/>
    <m/>
    <x v="111"/>
    <x v="23"/>
    <m/>
    <x v="0"/>
    <m/>
  </r>
  <r>
    <x v="1"/>
    <s v="2018-6"/>
    <x v="161"/>
    <x v="0"/>
    <d v="1899-12-30T13:45:00"/>
    <d v="1899-12-30T17:45:00"/>
    <s v="PM"/>
    <d v="1899-12-30T04:00:00"/>
    <m/>
    <m/>
    <x v="142"/>
    <x v="0"/>
    <m/>
    <x v="0"/>
    <m/>
  </r>
  <r>
    <x v="2"/>
    <s v="2018-6"/>
    <x v="161"/>
    <x v="0"/>
    <d v="1899-12-30T13:45:00"/>
    <d v="1899-12-30T17:45:00"/>
    <s v="PM"/>
    <d v="1899-12-30T04:00:00"/>
    <m/>
    <s v="INI"/>
    <x v="142"/>
    <x v="0"/>
    <m/>
    <x v="0"/>
    <m/>
  </r>
  <r>
    <x v="2"/>
    <s v="2018-6"/>
    <x v="161"/>
    <x v="0"/>
    <d v="1899-12-30T13:45:00"/>
    <d v="1899-12-30T17:45:00"/>
    <s v="PM"/>
    <d v="1899-12-30T04:00:00"/>
    <m/>
    <s v="ALT"/>
    <x v="8"/>
    <x v="0"/>
    <m/>
    <x v="0"/>
    <m/>
  </r>
  <r>
    <x v="3"/>
    <s v="2018-6"/>
    <x v="161"/>
    <x v="0"/>
    <d v="1899-12-30T13:45:00"/>
    <d v="1899-12-30T17:45:00"/>
    <s v="PM"/>
    <d v="1899-12-30T04:00:00"/>
    <m/>
    <s v="ALT"/>
    <x v="8"/>
    <x v="0"/>
    <m/>
    <x v="0"/>
    <m/>
  </r>
  <r>
    <x v="3"/>
    <s v="2018-6"/>
    <x v="161"/>
    <x v="0"/>
    <d v="1899-12-30T13:45:00"/>
    <d v="1899-12-30T17:45:00"/>
    <s v="PM"/>
    <d v="1899-12-30T04:00:00"/>
    <m/>
    <s v="INI"/>
    <x v="142"/>
    <x v="0"/>
    <m/>
    <x v="0"/>
    <m/>
  </r>
  <r>
    <x v="4"/>
    <s v="2018-6"/>
    <x v="161"/>
    <x v="0"/>
    <d v="1899-12-30T13:45:00"/>
    <d v="1899-12-30T17:45:00"/>
    <s v="PM"/>
    <d v="1899-12-30T04:00:00"/>
    <m/>
    <s v="INI"/>
    <x v="1"/>
    <x v="1"/>
    <m/>
    <x v="0"/>
    <m/>
  </r>
  <r>
    <x v="4"/>
    <s v="2018-6"/>
    <x v="161"/>
    <x v="0"/>
    <d v="1899-12-30T13:45:00"/>
    <d v="1899-12-30T17:45:00"/>
    <s v="PM"/>
    <d v="1899-12-30T04:00:00"/>
    <m/>
    <s v="ALT"/>
    <x v="8"/>
    <x v="0"/>
    <m/>
    <x v="0"/>
    <m/>
  </r>
  <r>
    <x v="5"/>
    <s v="2018-6"/>
    <x v="161"/>
    <x v="0"/>
    <d v="1899-12-30T13:45:00"/>
    <d v="1899-12-30T16:45:00"/>
    <s v="PM"/>
    <d v="1899-12-30T03:00:00"/>
    <m/>
    <m/>
    <x v="0"/>
    <x v="0"/>
    <m/>
    <x v="0"/>
    <m/>
  </r>
  <r>
    <x v="6"/>
    <s v="2018-6"/>
    <x v="161"/>
    <x v="0"/>
    <d v="1899-12-30T13:45:00"/>
    <d v="1899-12-30T16:45:00"/>
    <s v="PM"/>
    <d v="1899-12-30T03:00:00"/>
    <m/>
    <m/>
    <x v="157"/>
    <x v="41"/>
    <m/>
    <x v="0"/>
    <m/>
  </r>
  <r>
    <x v="0"/>
    <s v="2018-6"/>
    <x v="161"/>
    <x v="0"/>
    <d v="1899-12-30T13:45:00"/>
    <d v="1899-12-30T15:45:00"/>
    <s v="PM"/>
    <d v="1899-12-30T02:00:00"/>
    <m/>
    <m/>
    <x v="155"/>
    <x v="16"/>
    <m/>
    <x v="0"/>
    <m/>
  </r>
  <r>
    <x v="0"/>
    <s v="2018-6"/>
    <x v="161"/>
    <x v="0"/>
    <d v="1899-12-30T15:45:00"/>
    <d v="1899-12-30T17:45:00"/>
    <s v="PM"/>
    <d v="1899-12-30T02:00:00"/>
    <m/>
    <m/>
    <x v="137"/>
    <x v="11"/>
    <m/>
    <x v="0"/>
    <m/>
  </r>
  <r>
    <x v="1"/>
    <s v="2018-6"/>
    <x v="162"/>
    <x v="1"/>
    <d v="1899-12-30T08:15:00"/>
    <d v="1899-12-30T12:15:00"/>
    <s v="AM"/>
    <d v="1899-12-30T04:00:00"/>
    <m/>
    <m/>
    <x v="1"/>
    <x v="1"/>
    <m/>
    <x v="0"/>
    <m/>
  </r>
  <r>
    <x v="2"/>
    <s v="2018-6"/>
    <x v="162"/>
    <x v="1"/>
    <d v="1899-12-30T08:15:00"/>
    <d v="1899-12-30T12:15:00"/>
    <s v="AM"/>
    <d v="1899-12-30T04:00:00"/>
    <m/>
    <m/>
    <x v="1"/>
    <x v="1"/>
    <m/>
    <x v="0"/>
    <m/>
  </r>
  <r>
    <x v="3"/>
    <s v="2018-6"/>
    <x v="162"/>
    <x v="1"/>
    <d v="1899-12-30T08:15:00"/>
    <d v="1899-12-30T12:45:00"/>
    <s v="AM"/>
    <d v="1899-12-30T04:30:00"/>
    <m/>
    <m/>
    <x v="61"/>
    <x v="29"/>
    <m/>
    <x v="0"/>
    <m/>
  </r>
  <r>
    <x v="4"/>
    <s v="2018-6"/>
    <x v="162"/>
    <x v="1"/>
    <d v="1899-12-30T08:15:00"/>
    <d v="1899-12-30T12:15:00"/>
    <s v="AM"/>
    <d v="1899-12-30T04:00:00"/>
    <m/>
    <s v="M-DEV"/>
    <x v="151"/>
    <x v="41"/>
    <m/>
    <x v="0"/>
    <m/>
  </r>
  <r>
    <x v="5"/>
    <s v="2018-6"/>
    <x v="162"/>
    <x v="1"/>
    <d v="1899-12-30T08:15:00"/>
    <d v="1899-12-30T12:15:00"/>
    <s v="AM"/>
    <d v="1899-12-30T04:00:00"/>
    <m/>
    <m/>
    <x v="1"/>
    <x v="1"/>
    <m/>
    <x v="0"/>
    <m/>
  </r>
  <r>
    <x v="6"/>
    <s v="2018-6"/>
    <x v="162"/>
    <x v="1"/>
    <d v="1899-12-30T08:15:00"/>
    <d v="1899-12-30T12:15:00"/>
    <s v="AM"/>
    <d v="1899-12-30T04:00:00"/>
    <m/>
    <m/>
    <x v="1"/>
    <x v="1"/>
    <m/>
    <x v="0"/>
    <m/>
  </r>
  <r>
    <x v="0"/>
    <s v="2018-6"/>
    <x v="162"/>
    <x v="1"/>
    <d v="1899-12-30T08:15:00"/>
    <d v="1899-12-30T12:15:00"/>
    <s v="AM"/>
    <d v="1899-12-30T04:00:00"/>
    <m/>
    <m/>
    <x v="1"/>
    <x v="1"/>
    <m/>
    <x v="0"/>
    <m/>
  </r>
  <r>
    <x v="1"/>
    <s v="2018-6"/>
    <x v="162"/>
    <x v="1"/>
    <d v="1899-12-30T13:45:00"/>
    <d v="1899-12-30T17:45:00"/>
    <s v="PM"/>
    <d v="1899-12-30T04:00:00"/>
    <m/>
    <m/>
    <x v="1"/>
    <x v="1"/>
    <m/>
    <x v="0"/>
    <m/>
  </r>
  <r>
    <x v="2"/>
    <s v="2018-6"/>
    <x v="162"/>
    <x v="1"/>
    <d v="1899-12-30T13:45:00"/>
    <d v="1899-12-30T17:45:00"/>
    <s v="PM"/>
    <d v="1899-12-30T04:00:00"/>
    <m/>
    <m/>
    <x v="1"/>
    <x v="1"/>
    <m/>
    <x v="0"/>
    <m/>
  </r>
  <r>
    <x v="3"/>
    <s v="2018-6"/>
    <x v="162"/>
    <x v="1"/>
    <d v="1899-12-30T13:45:00"/>
    <d v="1899-12-30T17:45:00"/>
    <s v="PM"/>
    <d v="1899-12-30T04:00:00"/>
    <m/>
    <m/>
    <x v="1"/>
    <x v="1"/>
    <m/>
    <x v="0"/>
    <m/>
  </r>
  <r>
    <x v="4"/>
    <s v="2018-6"/>
    <x v="162"/>
    <x v="1"/>
    <d v="1899-12-30T13:45:00"/>
    <d v="1899-12-30T17:45:00"/>
    <s v="PM"/>
    <d v="1899-12-30T04:00:00"/>
    <m/>
    <m/>
    <x v="1"/>
    <x v="1"/>
    <m/>
    <x v="0"/>
    <m/>
  </r>
  <r>
    <x v="5"/>
    <s v="2018-6"/>
    <x v="162"/>
    <x v="1"/>
    <d v="1899-12-30T13:45:00"/>
    <d v="1899-12-30T16:45:00"/>
    <s v="PM"/>
    <d v="1899-12-30T03:00:00"/>
    <m/>
    <m/>
    <x v="1"/>
    <x v="1"/>
    <m/>
    <x v="0"/>
    <m/>
  </r>
  <r>
    <x v="6"/>
    <s v="2018-6"/>
    <x v="162"/>
    <x v="1"/>
    <d v="1899-12-30T13:45:00"/>
    <d v="1899-12-30T16:45:00"/>
    <s v="PM"/>
    <d v="1899-12-30T03:00:00"/>
    <m/>
    <m/>
    <x v="1"/>
    <x v="1"/>
    <m/>
    <x v="0"/>
    <m/>
  </r>
  <r>
    <x v="0"/>
    <s v="2018-6"/>
    <x v="162"/>
    <x v="1"/>
    <d v="1899-12-30T13:45:00"/>
    <d v="1899-12-30T17:45:00"/>
    <s v="PM"/>
    <d v="1899-12-30T04:00:00"/>
    <m/>
    <m/>
    <x v="1"/>
    <x v="1"/>
    <m/>
    <x v="0"/>
    <m/>
  </r>
  <r>
    <x v="1"/>
    <s v="2018-7"/>
    <x v="163"/>
    <x v="2"/>
    <d v="1899-12-30T08:15:00"/>
    <d v="1899-12-30T12:15:00"/>
    <s v="AM"/>
    <d v="1899-12-30T04:00:00"/>
    <m/>
    <m/>
    <x v="1"/>
    <x v="1"/>
    <m/>
    <x v="0"/>
    <m/>
  </r>
  <r>
    <x v="2"/>
    <s v="2018-7"/>
    <x v="163"/>
    <x v="2"/>
    <d v="1899-12-30T08:15:00"/>
    <d v="1899-12-30T12:15:00"/>
    <s v="AM"/>
    <d v="1899-12-30T04:00:00"/>
    <m/>
    <m/>
    <x v="1"/>
    <x v="1"/>
    <m/>
    <x v="0"/>
    <m/>
  </r>
  <r>
    <x v="3"/>
    <s v="2018-7"/>
    <x v="163"/>
    <x v="2"/>
    <d v="1899-12-30T08:15:00"/>
    <d v="1899-12-30T12:15:00"/>
    <s v="AM"/>
    <d v="1899-12-30T04:00:00"/>
    <m/>
    <m/>
    <x v="1"/>
    <x v="1"/>
    <m/>
    <x v="0"/>
    <m/>
  </r>
  <r>
    <x v="4"/>
    <s v="2018-7"/>
    <x v="163"/>
    <x v="2"/>
    <d v="1899-12-30T08:15:00"/>
    <d v="1899-12-30T12:15:00"/>
    <s v="AM"/>
    <d v="1899-12-30T04:00:00"/>
    <m/>
    <m/>
    <x v="1"/>
    <x v="1"/>
    <m/>
    <x v="0"/>
    <m/>
  </r>
  <r>
    <x v="5"/>
    <s v="2018-7"/>
    <x v="163"/>
    <x v="2"/>
    <d v="1899-12-30T08:15:00"/>
    <d v="1899-12-30T12:15:00"/>
    <s v="AM"/>
    <d v="1899-12-30T04:00:00"/>
    <m/>
    <m/>
    <x v="1"/>
    <x v="1"/>
    <m/>
    <x v="0"/>
    <m/>
  </r>
  <r>
    <x v="6"/>
    <s v="2018-7"/>
    <x v="163"/>
    <x v="2"/>
    <d v="1899-12-30T08:15:00"/>
    <d v="1899-12-30T12:15:00"/>
    <s v="AM"/>
    <d v="1899-12-30T04:00:00"/>
    <m/>
    <m/>
    <x v="1"/>
    <x v="1"/>
    <m/>
    <x v="0"/>
    <m/>
  </r>
  <r>
    <x v="0"/>
    <s v="2018-7"/>
    <x v="163"/>
    <x v="2"/>
    <d v="1899-12-30T08:15:00"/>
    <d v="1899-12-30T12:15:00"/>
    <s v="AM"/>
    <d v="1899-12-30T04:00:00"/>
    <m/>
    <m/>
    <x v="1"/>
    <x v="1"/>
    <m/>
    <x v="0"/>
    <m/>
  </r>
  <r>
    <x v="1"/>
    <s v="2018-7"/>
    <x v="163"/>
    <x v="2"/>
    <d v="1899-12-30T13:45:00"/>
    <d v="1899-12-30T17:45:00"/>
    <s v="PM"/>
    <d v="1899-12-30T04:00:00"/>
    <m/>
    <m/>
    <x v="1"/>
    <x v="1"/>
    <m/>
    <x v="0"/>
    <m/>
  </r>
  <r>
    <x v="2"/>
    <s v="2018-7"/>
    <x v="163"/>
    <x v="2"/>
    <d v="1899-12-30T13:45:00"/>
    <d v="1899-12-30T17:45:00"/>
    <s v="PM"/>
    <d v="1899-12-30T04:00:00"/>
    <m/>
    <m/>
    <x v="1"/>
    <x v="1"/>
    <m/>
    <x v="0"/>
    <m/>
  </r>
  <r>
    <x v="3"/>
    <s v="2018-7"/>
    <x v="163"/>
    <x v="2"/>
    <d v="1899-12-30T13:45:00"/>
    <d v="1899-12-30T17:45:00"/>
    <s v="PM"/>
    <d v="1899-12-30T04:00:00"/>
    <m/>
    <m/>
    <x v="1"/>
    <x v="1"/>
    <m/>
    <x v="0"/>
    <m/>
  </r>
  <r>
    <x v="4"/>
    <s v="2018-7"/>
    <x v="163"/>
    <x v="2"/>
    <d v="1899-12-30T13:45:00"/>
    <d v="1899-12-30T17:45:00"/>
    <s v="PM"/>
    <d v="1899-12-30T04:00:00"/>
    <m/>
    <m/>
    <x v="1"/>
    <x v="1"/>
    <m/>
    <x v="0"/>
    <m/>
  </r>
  <r>
    <x v="5"/>
    <s v="2018-7"/>
    <x v="163"/>
    <x v="2"/>
    <d v="1899-12-30T13:45:00"/>
    <d v="1899-12-30T16:45:00"/>
    <s v="PM"/>
    <d v="1899-12-30T03:00:00"/>
    <m/>
    <m/>
    <x v="1"/>
    <x v="1"/>
    <m/>
    <x v="0"/>
    <m/>
  </r>
  <r>
    <x v="6"/>
    <s v="2018-7"/>
    <x v="163"/>
    <x v="2"/>
    <d v="1899-12-30T13:45:00"/>
    <d v="1899-12-30T16:45:00"/>
    <s v="PM"/>
    <d v="1899-12-30T03:00:00"/>
    <m/>
    <m/>
    <x v="1"/>
    <x v="1"/>
    <m/>
    <x v="0"/>
    <m/>
  </r>
  <r>
    <x v="0"/>
    <s v="2018-7"/>
    <x v="163"/>
    <x v="2"/>
    <d v="1899-12-30T13:45:00"/>
    <d v="1899-12-30T17:45:00"/>
    <s v="PM"/>
    <d v="1899-12-30T04:00:00"/>
    <m/>
    <m/>
    <x v="1"/>
    <x v="1"/>
    <m/>
    <x v="0"/>
    <m/>
  </r>
  <r>
    <x v="1"/>
    <s v="2018-7"/>
    <x v="164"/>
    <x v="3"/>
    <d v="1899-12-30T08:15:00"/>
    <d v="1899-12-30T12:15:00"/>
    <s v="AM"/>
    <d v="1899-12-30T04:00:00"/>
    <m/>
    <m/>
    <x v="142"/>
    <x v="0"/>
    <m/>
    <x v="0"/>
    <m/>
  </r>
  <r>
    <x v="2"/>
    <s v="2018-7"/>
    <x v="164"/>
    <x v="3"/>
    <d v="1899-12-30T08:15:00"/>
    <d v="1899-12-30T12:15:00"/>
    <s v="AM"/>
    <d v="1899-12-30T04:00:00"/>
    <m/>
    <s v="INI"/>
    <x v="142"/>
    <x v="0"/>
    <m/>
    <x v="0"/>
    <m/>
  </r>
  <r>
    <x v="2"/>
    <s v="2018-7"/>
    <x v="164"/>
    <x v="3"/>
    <d v="1899-12-30T08:15:00"/>
    <d v="1899-12-30T12:15:00"/>
    <s v="AM"/>
    <d v="1899-12-30T04:00:00"/>
    <m/>
    <s v="ALT"/>
    <x v="8"/>
    <x v="0"/>
    <m/>
    <x v="0"/>
    <m/>
  </r>
  <r>
    <x v="3"/>
    <s v="2018-7"/>
    <x v="164"/>
    <x v="3"/>
    <d v="1899-12-30T08:15:00"/>
    <d v="1899-12-30T12:15:00"/>
    <s v="AM"/>
    <d v="1899-12-30T04:00:00"/>
    <m/>
    <s v="ALT"/>
    <x v="8"/>
    <x v="0"/>
    <m/>
    <x v="0"/>
    <m/>
  </r>
  <r>
    <x v="3"/>
    <s v="2018-7"/>
    <x v="164"/>
    <x v="3"/>
    <d v="1899-12-30T08:15:00"/>
    <d v="1899-12-30T12:15:00"/>
    <s v="AM"/>
    <d v="1899-12-30T04:00:00"/>
    <m/>
    <s v="INI"/>
    <x v="142"/>
    <x v="0"/>
    <m/>
    <x v="0"/>
    <m/>
  </r>
  <r>
    <x v="4"/>
    <s v="2018-7"/>
    <x v="164"/>
    <x v="3"/>
    <d v="1899-12-30T08:15:00"/>
    <d v="1899-12-30T12:15:00"/>
    <s v="AM"/>
    <d v="1899-12-30T04:00:00"/>
    <m/>
    <s v="C-SECU"/>
    <x v="122"/>
    <x v="29"/>
    <m/>
    <x v="0"/>
    <m/>
  </r>
  <r>
    <x v="5"/>
    <s v="2018-7"/>
    <x v="164"/>
    <x v="3"/>
    <d v="1899-12-30T08:15:00"/>
    <d v="1899-12-30T12:15:00"/>
    <s v="AM"/>
    <d v="1899-12-30T04:00:00"/>
    <m/>
    <m/>
    <x v="0"/>
    <x v="0"/>
    <m/>
    <x v="0"/>
    <m/>
  </r>
  <r>
    <x v="6"/>
    <s v="2018-7"/>
    <x v="164"/>
    <x v="3"/>
    <d v="1899-12-30T08:15:00"/>
    <d v="1899-12-30T12:15:00"/>
    <s v="AM"/>
    <d v="1899-12-30T04:00:00"/>
    <m/>
    <m/>
    <x v="158"/>
    <x v="41"/>
    <m/>
    <x v="0"/>
    <m/>
  </r>
  <r>
    <x v="0"/>
    <s v="2018-7"/>
    <x v="164"/>
    <x v="3"/>
    <d v="1899-12-30T08:15:00"/>
    <d v="1899-12-30T12:15:00"/>
    <s v="AM"/>
    <d v="1899-12-30T04:00:00"/>
    <m/>
    <m/>
    <x v="154"/>
    <x v="7"/>
    <m/>
    <x v="0"/>
    <m/>
  </r>
  <r>
    <x v="4"/>
    <s v="2018-7"/>
    <x v="164"/>
    <x v="3"/>
    <d v="1899-12-30T08:15:00"/>
    <d v="1899-12-30T12:15:00"/>
    <s v="AM"/>
    <d v="1899-12-30T04:00:00"/>
    <m/>
    <s v="C-CLOUD"/>
    <x v="159"/>
    <x v="22"/>
    <m/>
    <x v="0"/>
    <m/>
  </r>
  <r>
    <x v="4"/>
    <s v="2018-7"/>
    <x v="164"/>
    <x v="3"/>
    <d v="1899-12-30T08:15:00"/>
    <d v="1899-12-30T12:15:00"/>
    <s v="AM"/>
    <d v="1899-12-30T04:00:00"/>
    <m/>
    <s v="C-DATA"/>
    <x v="138"/>
    <x v="2"/>
    <m/>
    <x v="0"/>
    <m/>
  </r>
  <r>
    <x v="4"/>
    <s v="2018-7"/>
    <x v="164"/>
    <x v="3"/>
    <d v="1899-12-30T08:15:00"/>
    <d v="1899-12-30T12:15:00"/>
    <s v="AM"/>
    <d v="1899-12-30T04:00:00"/>
    <m/>
    <s v="C-MOBILITE"/>
    <x v="138"/>
    <x v="2"/>
    <m/>
    <x v="0"/>
    <m/>
  </r>
  <r>
    <x v="1"/>
    <s v="2018-7"/>
    <x v="164"/>
    <x v="3"/>
    <d v="1899-12-30T13:45:00"/>
    <d v="1899-12-30T17:45:00"/>
    <s v="PM"/>
    <d v="1899-12-30T04:00:00"/>
    <m/>
    <m/>
    <x v="142"/>
    <x v="0"/>
    <m/>
    <x v="0"/>
    <m/>
  </r>
  <r>
    <x v="2"/>
    <s v="2018-7"/>
    <x v="164"/>
    <x v="3"/>
    <d v="1899-12-30T13:45:00"/>
    <d v="1899-12-30T17:45:00"/>
    <s v="PM"/>
    <d v="1899-12-30T04:00:00"/>
    <m/>
    <s v="INI"/>
    <x v="142"/>
    <x v="0"/>
    <m/>
    <x v="0"/>
    <m/>
  </r>
  <r>
    <x v="2"/>
    <s v="2018-7"/>
    <x v="164"/>
    <x v="3"/>
    <d v="1899-12-30T13:45:00"/>
    <d v="1899-12-30T17:45:00"/>
    <s v="PM"/>
    <d v="1899-12-30T04:00:00"/>
    <m/>
    <s v="ALT"/>
    <x v="8"/>
    <x v="0"/>
    <m/>
    <x v="0"/>
    <m/>
  </r>
  <r>
    <x v="3"/>
    <s v="2018-7"/>
    <x v="164"/>
    <x v="3"/>
    <d v="1899-12-30T13:45:00"/>
    <d v="1899-12-30T17:45:00"/>
    <s v="PM"/>
    <d v="1899-12-30T04:00:00"/>
    <m/>
    <s v="ALT"/>
    <x v="8"/>
    <x v="0"/>
    <m/>
    <x v="0"/>
    <m/>
  </r>
  <r>
    <x v="3"/>
    <s v="2018-7"/>
    <x v="164"/>
    <x v="3"/>
    <d v="1899-12-30T13:45:00"/>
    <d v="1899-12-30T17:45:00"/>
    <s v="PM"/>
    <d v="1899-12-30T04:00:00"/>
    <m/>
    <s v="INI"/>
    <x v="142"/>
    <x v="0"/>
    <m/>
    <x v="0"/>
    <m/>
  </r>
  <r>
    <x v="5"/>
    <s v="2018-7"/>
    <x v="164"/>
    <x v="3"/>
    <d v="1899-12-30T13:45:00"/>
    <d v="1899-12-30T16:45:00"/>
    <s v="PM"/>
    <d v="1899-12-30T03:00:00"/>
    <m/>
    <m/>
    <x v="0"/>
    <x v="0"/>
    <m/>
    <x v="0"/>
    <m/>
  </r>
  <r>
    <x v="6"/>
    <s v="2018-7"/>
    <x v="164"/>
    <x v="3"/>
    <d v="1899-12-30T13:45:00"/>
    <d v="1899-12-30T16:45:00"/>
    <s v="PM"/>
    <d v="1899-12-30T03:00:00"/>
    <m/>
    <m/>
    <x v="158"/>
    <x v="41"/>
    <m/>
    <x v="0"/>
    <m/>
  </r>
  <r>
    <x v="0"/>
    <s v="2018-7"/>
    <x v="164"/>
    <x v="3"/>
    <d v="1899-12-30T13:45:00"/>
    <d v="1899-12-30T15:45:00"/>
    <s v="PM"/>
    <d v="1899-12-30T02:00:00"/>
    <m/>
    <m/>
    <x v="155"/>
    <x v="16"/>
    <m/>
    <x v="0"/>
    <m/>
  </r>
  <r>
    <x v="4"/>
    <s v="2018-7"/>
    <x v="164"/>
    <x v="3"/>
    <d v="1899-12-30T13:45:00"/>
    <d v="1899-12-30T17:45:00"/>
    <s v="PM"/>
    <d v="1899-12-30T04:00:00"/>
    <m/>
    <s v="C-SECU"/>
    <x v="140"/>
    <x v="29"/>
    <m/>
    <x v="0"/>
    <m/>
  </r>
  <r>
    <x v="4"/>
    <s v="2018-7"/>
    <x v="164"/>
    <x v="3"/>
    <d v="1899-12-30T13:45:00"/>
    <d v="1899-12-30T17:45:00"/>
    <s v="PM"/>
    <d v="1899-12-30T04:00:00"/>
    <m/>
    <s v="C-CLOUD"/>
    <x v="159"/>
    <x v="22"/>
    <m/>
    <x v="0"/>
    <m/>
  </r>
  <r>
    <x v="0"/>
    <s v="2018-7"/>
    <x v="164"/>
    <x v="3"/>
    <d v="1899-12-30T15:45:00"/>
    <d v="1899-12-30T17:45:00"/>
    <s v="PM"/>
    <d v="1899-12-30T02:00:00"/>
    <m/>
    <m/>
    <x v="1"/>
    <x v="1"/>
    <m/>
    <x v="0"/>
    <m/>
  </r>
  <r>
    <x v="1"/>
    <s v="2018-7"/>
    <x v="165"/>
    <x v="4"/>
    <d v="1899-12-30T08:15:00"/>
    <d v="1899-12-30T12:15:00"/>
    <s v="AM"/>
    <d v="1899-12-30T04:00:00"/>
    <m/>
    <m/>
    <x v="142"/>
    <x v="0"/>
    <m/>
    <x v="0"/>
    <m/>
  </r>
  <r>
    <x v="2"/>
    <s v="2018-7"/>
    <x v="165"/>
    <x v="4"/>
    <d v="1899-12-30T08:15:00"/>
    <d v="1899-12-30T12:15:00"/>
    <s v="AM"/>
    <d v="1899-12-30T04:00:00"/>
    <m/>
    <s v="INI"/>
    <x v="142"/>
    <x v="0"/>
    <m/>
    <x v="0"/>
    <m/>
  </r>
  <r>
    <x v="2"/>
    <s v="2018-7"/>
    <x v="165"/>
    <x v="4"/>
    <d v="1899-12-30T08:15:00"/>
    <d v="1899-12-30T12:15:00"/>
    <s v="AM"/>
    <d v="1899-12-30T04:00:00"/>
    <m/>
    <s v="ALT"/>
    <x v="8"/>
    <x v="0"/>
    <m/>
    <x v="0"/>
    <m/>
  </r>
  <r>
    <x v="3"/>
    <s v="2018-7"/>
    <x v="165"/>
    <x v="4"/>
    <d v="1899-12-30T08:15:00"/>
    <d v="1899-12-30T12:15:00"/>
    <s v="AM"/>
    <d v="1899-12-30T04:00:00"/>
    <m/>
    <s v="ALT"/>
    <x v="8"/>
    <x v="0"/>
    <m/>
    <x v="0"/>
    <m/>
  </r>
  <r>
    <x v="3"/>
    <s v="2018-7"/>
    <x v="165"/>
    <x v="4"/>
    <d v="1899-12-30T08:15:00"/>
    <d v="1899-12-30T12:15:00"/>
    <s v="AM"/>
    <d v="1899-12-30T04:00:00"/>
    <m/>
    <s v="INI"/>
    <x v="142"/>
    <x v="0"/>
    <m/>
    <x v="0"/>
    <m/>
  </r>
  <r>
    <x v="4"/>
    <s v="2018-7"/>
    <x v="165"/>
    <x v="4"/>
    <d v="1899-12-30T08:15:00"/>
    <d v="1899-12-30T12:15:00"/>
    <s v="AM"/>
    <d v="1899-12-30T04:00:00"/>
    <m/>
    <s v="M-DEV"/>
    <x v="4"/>
    <x v="3"/>
    <m/>
    <x v="0"/>
    <m/>
  </r>
  <r>
    <x v="5"/>
    <s v="2018-7"/>
    <x v="165"/>
    <x v="4"/>
    <d v="1899-12-30T08:15:00"/>
    <d v="1899-12-30T12:15:00"/>
    <s v="AM"/>
    <d v="1899-12-30T04:00:00"/>
    <m/>
    <m/>
    <x v="0"/>
    <x v="0"/>
    <m/>
    <x v="0"/>
    <m/>
  </r>
  <r>
    <x v="6"/>
    <s v="2018-7"/>
    <x v="165"/>
    <x v="4"/>
    <d v="1899-12-30T08:15:00"/>
    <d v="1899-12-30T12:15:00"/>
    <s v="AM"/>
    <d v="1899-12-30T04:00:00"/>
    <m/>
    <m/>
    <x v="158"/>
    <x v="41"/>
    <m/>
    <x v="0"/>
    <m/>
  </r>
  <r>
    <x v="0"/>
    <s v="2018-7"/>
    <x v="165"/>
    <x v="4"/>
    <d v="1899-12-30T08:15:00"/>
    <d v="1899-12-30T12:15:00"/>
    <s v="AM"/>
    <d v="1899-12-30T04:00:00"/>
    <m/>
    <m/>
    <x v="107"/>
    <x v="18"/>
    <m/>
    <x v="0"/>
    <m/>
  </r>
  <r>
    <x v="1"/>
    <s v="2018-7"/>
    <x v="165"/>
    <x v="4"/>
    <d v="1899-12-30T13:45:00"/>
    <d v="1899-12-30T17:45:00"/>
    <s v="PM"/>
    <d v="1899-12-30T04:00:00"/>
    <m/>
    <m/>
    <x v="142"/>
    <x v="0"/>
    <m/>
    <x v="0"/>
    <m/>
  </r>
  <r>
    <x v="2"/>
    <s v="2018-7"/>
    <x v="165"/>
    <x v="4"/>
    <d v="1899-12-30T13:45:00"/>
    <d v="1899-12-30T17:45:00"/>
    <s v="PM"/>
    <d v="1899-12-30T04:00:00"/>
    <m/>
    <s v="INI"/>
    <x v="142"/>
    <x v="0"/>
    <m/>
    <x v="0"/>
    <m/>
  </r>
  <r>
    <x v="2"/>
    <s v="2018-7"/>
    <x v="165"/>
    <x v="4"/>
    <d v="1899-12-30T13:45:00"/>
    <d v="1899-12-30T17:45:00"/>
    <s v="PM"/>
    <d v="1899-12-30T04:00:00"/>
    <m/>
    <s v="ALT"/>
    <x v="8"/>
    <x v="0"/>
    <m/>
    <x v="0"/>
    <m/>
  </r>
  <r>
    <x v="3"/>
    <s v="2018-7"/>
    <x v="165"/>
    <x v="4"/>
    <d v="1899-12-30T13:45:00"/>
    <d v="1899-12-30T17:45:00"/>
    <s v="PM"/>
    <d v="1899-12-30T04:00:00"/>
    <m/>
    <s v="ALT"/>
    <x v="8"/>
    <x v="0"/>
    <m/>
    <x v="0"/>
    <m/>
  </r>
  <r>
    <x v="3"/>
    <s v="2018-7"/>
    <x v="165"/>
    <x v="4"/>
    <d v="1899-12-30T13:45:00"/>
    <d v="1899-12-30T17:45:00"/>
    <s v="PM"/>
    <d v="1899-12-30T04:00:00"/>
    <m/>
    <s v="INI"/>
    <x v="142"/>
    <x v="0"/>
    <m/>
    <x v="0"/>
    <m/>
  </r>
  <r>
    <x v="4"/>
    <s v="2018-7"/>
    <x v="165"/>
    <x v="4"/>
    <d v="1899-12-30T13:45:00"/>
    <d v="1899-12-30T17:45:00"/>
    <s v="PM"/>
    <d v="1899-12-30T04:00:00"/>
    <m/>
    <s v="C-SECU"/>
    <x v="140"/>
    <x v="29"/>
    <m/>
    <x v="0"/>
    <m/>
  </r>
  <r>
    <x v="5"/>
    <s v="2018-7"/>
    <x v="165"/>
    <x v="4"/>
    <d v="1899-12-30T13:45:00"/>
    <d v="1899-12-30T16:45:00"/>
    <s v="PM"/>
    <d v="1899-12-30T03:00:00"/>
    <m/>
    <m/>
    <x v="0"/>
    <x v="0"/>
    <m/>
    <x v="0"/>
    <m/>
  </r>
  <r>
    <x v="6"/>
    <s v="2018-7"/>
    <x v="165"/>
    <x v="4"/>
    <d v="1899-12-30T13:45:00"/>
    <d v="1899-12-30T16:45:00"/>
    <s v="PM"/>
    <d v="1899-12-30T03:00:00"/>
    <m/>
    <m/>
    <x v="158"/>
    <x v="41"/>
    <m/>
    <x v="0"/>
    <m/>
  </r>
  <r>
    <x v="0"/>
    <s v="2018-7"/>
    <x v="165"/>
    <x v="4"/>
    <d v="1899-12-30T13:45:00"/>
    <d v="1899-12-30T17:45:00"/>
    <s v="PM"/>
    <d v="1899-12-30T04:00:00"/>
    <m/>
    <m/>
    <x v="160"/>
    <x v="11"/>
    <m/>
    <x v="0"/>
    <m/>
  </r>
  <r>
    <x v="4"/>
    <s v="2018-7"/>
    <x v="165"/>
    <x v="4"/>
    <d v="1899-12-30T13:45:00"/>
    <d v="1899-12-30T17:45:00"/>
    <s v="PM"/>
    <d v="1899-12-30T04:00:00"/>
    <m/>
    <s v="C-CLOUD"/>
    <x v="159"/>
    <x v="22"/>
    <m/>
    <x v="0"/>
    <m/>
  </r>
  <r>
    <x v="1"/>
    <s v="2018-7"/>
    <x v="166"/>
    <x v="5"/>
    <d v="1899-12-30T08:15:00"/>
    <d v="1899-12-30T12:15:00"/>
    <s v="AM"/>
    <d v="1899-12-30T04:00:00"/>
    <m/>
    <m/>
    <x v="142"/>
    <x v="0"/>
    <m/>
    <x v="0"/>
    <m/>
  </r>
  <r>
    <x v="2"/>
    <s v="2018-7"/>
    <x v="166"/>
    <x v="5"/>
    <d v="1899-12-30T08:15:00"/>
    <d v="1899-12-30T12:15:00"/>
    <s v="AM"/>
    <d v="1899-12-30T04:00:00"/>
    <m/>
    <s v="INI"/>
    <x v="142"/>
    <x v="0"/>
    <m/>
    <x v="0"/>
    <m/>
  </r>
  <r>
    <x v="2"/>
    <s v="2018-7"/>
    <x v="166"/>
    <x v="5"/>
    <d v="1899-12-30T08:15:00"/>
    <d v="1899-12-30T12:15:00"/>
    <s v="AM"/>
    <d v="1899-12-30T04:00:00"/>
    <m/>
    <s v="ALT"/>
    <x v="8"/>
    <x v="0"/>
    <m/>
    <x v="0"/>
    <m/>
  </r>
  <r>
    <x v="3"/>
    <s v="2018-7"/>
    <x v="166"/>
    <x v="5"/>
    <d v="1899-12-30T08:15:00"/>
    <d v="1899-12-30T12:15:00"/>
    <s v="AM"/>
    <d v="1899-12-30T04:00:00"/>
    <m/>
    <s v="ALT"/>
    <x v="8"/>
    <x v="0"/>
    <m/>
    <x v="0"/>
    <m/>
  </r>
  <r>
    <x v="3"/>
    <s v="2018-7"/>
    <x v="166"/>
    <x v="5"/>
    <d v="1899-12-30T08:15:00"/>
    <d v="1899-12-30T12:15:00"/>
    <s v="AM"/>
    <d v="1899-12-30T04:00:00"/>
    <m/>
    <s v="INI"/>
    <x v="142"/>
    <x v="0"/>
    <m/>
    <x v="0"/>
    <m/>
  </r>
  <r>
    <x v="4"/>
    <s v="2018-7"/>
    <x v="166"/>
    <x v="5"/>
    <d v="1899-12-30T08:15:00"/>
    <d v="1899-12-30T12:15:00"/>
    <s v="AM"/>
    <d v="1899-12-30T04:00:00"/>
    <m/>
    <s v="C-MOBILITE"/>
    <x v="161"/>
    <x v="29"/>
    <m/>
    <x v="0"/>
    <m/>
  </r>
  <r>
    <x v="5"/>
    <s v="2018-7"/>
    <x v="166"/>
    <x v="5"/>
    <d v="1899-12-30T08:15:00"/>
    <d v="1899-12-30T12:15:00"/>
    <s v="AM"/>
    <d v="1899-12-30T04:00:00"/>
    <m/>
    <m/>
    <x v="0"/>
    <x v="0"/>
    <m/>
    <x v="0"/>
    <m/>
  </r>
  <r>
    <x v="6"/>
    <s v="2018-7"/>
    <x v="166"/>
    <x v="5"/>
    <d v="1899-12-30T08:15:00"/>
    <d v="1899-12-30T12:15:00"/>
    <s v="AM"/>
    <d v="1899-12-30T04:00:00"/>
    <m/>
    <m/>
    <x v="158"/>
    <x v="41"/>
    <m/>
    <x v="0"/>
    <m/>
  </r>
  <r>
    <x v="0"/>
    <s v="2018-7"/>
    <x v="166"/>
    <x v="5"/>
    <d v="1899-12-30T08:15:00"/>
    <d v="1899-12-30T12:15:00"/>
    <s v="AM"/>
    <d v="1899-12-30T04:00:00"/>
    <m/>
    <m/>
    <x v="1"/>
    <x v="1"/>
    <m/>
    <x v="0"/>
    <m/>
  </r>
  <r>
    <x v="4"/>
    <s v="2018-7"/>
    <x v="166"/>
    <x v="5"/>
    <d v="1899-12-30T08:15:00"/>
    <d v="1899-12-30T12:15:00"/>
    <s v="AM"/>
    <d v="1899-12-30T04:00:00"/>
    <m/>
    <s v="C-CLOUD"/>
    <x v="159"/>
    <x v="22"/>
    <m/>
    <x v="0"/>
    <m/>
  </r>
  <r>
    <x v="1"/>
    <s v="2018-7"/>
    <x v="166"/>
    <x v="5"/>
    <d v="1899-12-30T13:45:00"/>
    <d v="1899-12-30T17:45:00"/>
    <s v="PM"/>
    <d v="1899-12-30T04:00:00"/>
    <m/>
    <m/>
    <x v="142"/>
    <x v="0"/>
    <m/>
    <x v="0"/>
    <m/>
  </r>
  <r>
    <x v="2"/>
    <s v="2018-7"/>
    <x v="166"/>
    <x v="5"/>
    <d v="1899-12-30T13:45:00"/>
    <d v="1899-12-30T17:45:00"/>
    <s v="PM"/>
    <d v="1899-12-30T04:00:00"/>
    <m/>
    <s v="INI"/>
    <x v="142"/>
    <x v="0"/>
    <m/>
    <x v="0"/>
    <m/>
  </r>
  <r>
    <x v="2"/>
    <s v="2018-7"/>
    <x v="166"/>
    <x v="5"/>
    <d v="1899-12-30T13:45:00"/>
    <d v="1899-12-30T17:45:00"/>
    <s v="PM"/>
    <d v="1899-12-30T04:00:00"/>
    <m/>
    <s v="ALT"/>
    <x v="8"/>
    <x v="0"/>
    <m/>
    <x v="0"/>
    <m/>
  </r>
  <r>
    <x v="3"/>
    <s v="2018-7"/>
    <x v="166"/>
    <x v="5"/>
    <d v="1899-12-30T13:45:00"/>
    <d v="1899-12-30T17:45:00"/>
    <s v="PM"/>
    <d v="1899-12-30T04:00:00"/>
    <m/>
    <s v="ALT"/>
    <x v="8"/>
    <x v="0"/>
    <m/>
    <x v="0"/>
    <m/>
  </r>
  <r>
    <x v="3"/>
    <s v="2018-7"/>
    <x v="166"/>
    <x v="5"/>
    <d v="1899-12-30T13:45:00"/>
    <d v="1899-12-30T17:45:00"/>
    <s v="PM"/>
    <d v="1899-12-30T04:00:00"/>
    <m/>
    <s v="INI"/>
    <x v="142"/>
    <x v="0"/>
    <m/>
    <x v="0"/>
    <m/>
  </r>
  <r>
    <x v="5"/>
    <s v="2018-7"/>
    <x v="166"/>
    <x v="5"/>
    <d v="1899-12-30T13:45:00"/>
    <d v="1899-12-30T16:45:00"/>
    <s v="PM"/>
    <d v="1899-12-30T03:00:00"/>
    <m/>
    <m/>
    <x v="0"/>
    <x v="0"/>
    <m/>
    <x v="0"/>
    <m/>
  </r>
  <r>
    <x v="6"/>
    <s v="2018-7"/>
    <x v="166"/>
    <x v="5"/>
    <d v="1899-12-30T13:45:00"/>
    <d v="1899-12-30T16:45:00"/>
    <s v="PM"/>
    <d v="1899-12-30T03:00:00"/>
    <m/>
    <m/>
    <x v="158"/>
    <x v="41"/>
    <m/>
    <x v="0"/>
    <m/>
  </r>
  <r>
    <x v="0"/>
    <s v="2018-7"/>
    <x v="166"/>
    <x v="5"/>
    <d v="1899-12-30T13:45:00"/>
    <d v="1899-12-30T17:45:00"/>
    <s v="PM"/>
    <d v="1899-12-30T04:00:00"/>
    <m/>
    <m/>
    <x v="1"/>
    <x v="1"/>
    <m/>
    <x v="0"/>
    <m/>
  </r>
  <r>
    <x v="4"/>
    <s v="2018-7"/>
    <x v="166"/>
    <x v="5"/>
    <d v="1899-12-30T13:45:00"/>
    <d v="1899-12-30T17:45:00"/>
    <s v="PM"/>
    <d v="1899-12-30T04:00:00"/>
    <m/>
    <s v="C-MOBILITE"/>
    <x v="161"/>
    <x v="29"/>
    <m/>
    <x v="0"/>
    <m/>
  </r>
  <r>
    <x v="4"/>
    <s v="2018-7"/>
    <x v="166"/>
    <x v="5"/>
    <d v="1899-12-30T13:45:00"/>
    <d v="1899-12-30T15:45:00"/>
    <s v="PM"/>
    <d v="1899-12-30T02:00:00"/>
    <m/>
    <s v="C-CLOUD"/>
    <x v="159"/>
    <x v="22"/>
    <m/>
    <x v="0"/>
    <m/>
  </r>
  <r>
    <x v="1"/>
    <s v="2018-7"/>
    <x v="167"/>
    <x v="6"/>
    <d v="1899-12-30T08:15:00"/>
    <d v="1899-12-30T12:15:00"/>
    <s v="AM"/>
    <d v="1899-12-30T04:00:00"/>
    <m/>
    <m/>
    <x v="142"/>
    <x v="0"/>
    <m/>
    <x v="0"/>
    <m/>
  </r>
  <r>
    <x v="2"/>
    <s v="2018-7"/>
    <x v="167"/>
    <x v="6"/>
    <d v="1899-12-30T08:15:00"/>
    <d v="1899-12-30T12:15:00"/>
    <s v="AM"/>
    <d v="1899-12-30T04:00:00"/>
    <m/>
    <s v="INI"/>
    <x v="142"/>
    <x v="0"/>
    <m/>
    <x v="0"/>
    <m/>
  </r>
  <r>
    <x v="2"/>
    <s v="2018-7"/>
    <x v="167"/>
    <x v="6"/>
    <d v="1899-12-30T08:15:00"/>
    <d v="1899-12-30T12:15:00"/>
    <s v="AM"/>
    <d v="1899-12-30T04:00:00"/>
    <m/>
    <s v="ALT"/>
    <x v="8"/>
    <x v="0"/>
    <m/>
    <x v="0"/>
    <m/>
  </r>
  <r>
    <x v="3"/>
    <s v="2018-7"/>
    <x v="167"/>
    <x v="6"/>
    <d v="1899-12-30T08:15:00"/>
    <d v="1899-12-30T12:15:00"/>
    <s v="AM"/>
    <d v="1899-12-30T04:00:00"/>
    <m/>
    <s v="ALT"/>
    <x v="8"/>
    <x v="0"/>
    <m/>
    <x v="0"/>
    <m/>
  </r>
  <r>
    <x v="3"/>
    <s v="2018-7"/>
    <x v="167"/>
    <x v="6"/>
    <d v="1899-12-30T08:15:00"/>
    <d v="1899-12-30T12:15:00"/>
    <s v="AM"/>
    <d v="1899-12-30T04:00:00"/>
    <m/>
    <s v="INI"/>
    <x v="142"/>
    <x v="0"/>
    <m/>
    <x v="0"/>
    <m/>
  </r>
  <r>
    <x v="4"/>
    <s v="2018-7"/>
    <x v="167"/>
    <x v="6"/>
    <d v="1899-12-30T08:15:00"/>
    <d v="1899-12-30T12:15:00"/>
    <s v="AM"/>
    <d v="1899-12-30T04:00:00"/>
    <m/>
    <s v="M-DEV"/>
    <x v="151"/>
    <x v="41"/>
    <m/>
    <x v="0"/>
    <m/>
  </r>
  <r>
    <x v="5"/>
    <s v="2018-7"/>
    <x v="167"/>
    <x v="6"/>
    <d v="1899-12-30T08:15:00"/>
    <d v="1899-12-30T12:15:00"/>
    <s v="AM"/>
    <d v="1899-12-30T04:00:00"/>
    <m/>
    <m/>
    <x v="0"/>
    <x v="0"/>
    <m/>
    <x v="0"/>
    <m/>
  </r>
  <r>
    <x v="6"/>
    <s v="2018-7"/>
    <x v="167"/>
    <x v="6"/>
    <d v="1899-12-30T08:15:00"/>
    <d v="1899-12-30T12:15:00"/>
    <s v="AM"/>
    <d v="1899-12-30T04:00:00"/>
    <m/>
    <m/>
    <x v="162"/>
    <x v="42"/>
    <m/>
    <x v="0"/>
    <m/>
  </r>
  <r>
    <x v="0"/>
    <s v="2018-7"/>
    <x v="167"/>
    <x v="6"/>
    <d v="1899-12-30T08:15:00"/>
    <d v="1899-12-30T12:15:00"/>
    <s v="AM"/>
    <d v="1899-12-30T04:00:00"/>
    <m/>
    <m/>
    <x v="107"/>
    <x v="18"/>
    <m/>
    <x v="0"/>
    <m/>
  </r>
  <r>
    <x v="4"/>
    <s v="2018-7"/>
    <x v="167"/>
    <x v="6"/>
    <d v="1899-12-30T08:15:00"/>
    <d v="1899-12-30T12:15:00"/>
    <s v="AM"/>
    <d v="1899-12-30T04:00:00"/>
    <m/>
    <s v="M-RESEAUX"/>
    <x v="138"/>
    <x v="2"/>
    <m/>
    <x v="0"/>
    <m/>
  </r>
  <r>
    <x v="1"/>
    <s v="2018-7"/>
    <x v="167"/>
    <x v="6"/>
    <d v="1899-12-30T13:45:00"/>
    <d v="1899-12-30T17:45:00"/>
    <s v="PM"/>
    <d v="1899-12-30T04:00:00"/>
    <m/>
    <m/>
    <x v="142"/>
    <x v="0"/>
    <m/>
    <x v="0"/>
    <m/>
  </r>
  <r>
    <x v="2"/>
    <s v="2018-7"/>
    <x v="167"/>
    <x v="6"/>
    <d v="1899-12-30T13:45:00"/>
    <d v="1899-12-30T17:45:00"/>
    <s v="PM"/>
    <d v="1899-12-30T04:00:00"/>
    <m/>
    <s v="INI"/>
    <x v="142"/>
    <x v="0"/>
    <m/>
    <x v="0"/>
    <m/>
  </r>
  <r>
    <x v="2"/>
    <s v="2018-7"/>
    <x v="167"/>
    <x v="6"/>
    <d v="1899-12-30T13:45:00"/>
    <d v="1899-12-30T17:45:00"/>
    <s v="PM"/>
    <d v="1899-12-30T04:00:00"/>
    <m/>
    <s v="ALT"/>
    <x v="8"/>
    <x v="0"/>
    <m/>
    <x v="0"/>
    <m/>
  </r>
  <r>
    <x v="3"/>
    <s v="2018-7"/>
    <x v="167"/>
    <x v="6"/>
    <d v="1899-12-30T13:45:00"/>
    <d v="1899-12-30T17:45:00"/>
    <s v="PM"/>
    <d v="1899-12-30T04:00:00"/>
    <m/>
    <s v="ALT"/>
    <x v="8"/>
    <x v="0"/>
    <m/>
    <x v="0"/>
    <m/>
  </r>
  <r>
    <x v="3"/>
    <s v="2018-7"/>
    <x v="167"/>
    <x v="6"/>
    <d v="1899-12-30T13:45:00"/>
    <d v="1899-12-30T17:45:00"/>
    <s v="PM"/>
    <d v="1899-12-30T04:00:00"/>
    <m/>
    <s v="INI"/>
    <x v="142"/>
    <x v="0"/>
    <m/>
    <x v="0"/>
    <m/>
  </r>
  <r>
    <x v="4"/>
    <s v="2018-7"/>
    <x v="167"/>
    <x v="6"/>
    <d v="1899-12-30T13:45:00"/>
    <d v="1899-12-30T17:45:00"/>
    <s v="PM"/>
    <d v="1899-12-30T04:00:00"/>
    <m/>
    <m/>
    <x v="21"/>
    <x v="14"/>
    <m/>
    <x v="0"/>
    <m/>
  </r>
  <r>
    <x v="5"/>
    <s v="2018-7"/>
    <x v="167"/>
    <x v="6"/>
    <d v="1899-12-30T13:45:00"/>
    <d v="1899-12-30T16:45:00"/>
    <s v="PM"/>
    <d v="1899-12-30T03:00:00"/>
    <m/>
    <m/>
    <x v="0"/>
    <x v="0"/>
    <m/>
    <x v="0"/>
    <m/>
  </r>
  <r>
    <x v="6"/>
    <s v="2018-7"/>
    <x v="167"/>
    <x v="6"/>
    <d v="1899-12-30T13:45:00"/>
    <d v="1899-12-30T16:45:00"/>
    <s v="PM"/>
    <d v="1899-12-30T03:00:00"/>
    <m/>
    <m/>
    <x v="162"/>
    <x v="42"/>
    <m/>
    <x v="0"/>
    <m/>
  </r>
  <r>
    <x v="0"/>
    <s v="2018-7"/>
    <x v="167"/>
    <x v="6"/>
    <d v="1899-12-30T13:45:00"/>
    <d v="1899-12-30T17:45:00"/>
    <s v="PM"/>
    <d v="1899-12-30T04:00:00"/>
    <m/>
    <m/>
    <x v="148"/>
    <x v="40"/>
    <m/>
    <x v="0"/>
    <m/>
  </r>
  <r>
    <x v="1"/>
    <s v="2018-7"/>
    <x v="168"/>
    <x v="0"/>
    <d v="1899-12-30T08:15:00"/>
    <d v="1899-12-30T12:15:00"/>
    <s v="AM"/>
    <d v="1899-12-30T04:00:00"/>
    <m/>
    <m/>
    <x v="142"/>
    <x v="0"/>
    <m/>
    <x v="0"/>
    <m/>
  </r>
  <r>
    <x v="2"/>
    <s v="2018-7"/>
    <x v="168"/>
    <x v="0"/>
    <d v="1899-12-30T08:15:00"/>
    <d v="1899-12-30T12:15:00"/>
    <s v="AM"/>
    <d v="1899-12-30T04:00:00"/>
    <m/>
    <s v="INI"/>
    <x v="142"/>
    <x v="0"/>
    <m/>
    <x v="0"/>
    <m/>
  </r>
  <r>
    <x v="2"/>
    <s v="2018-7"/>
    <x v="168"/>
    <x v="0"/>
    <d v="1899-12-30T08:15:00"/>
    <d v="1899-12-30T12:15:00"/>
    <s v="AM"/>
    <d v="1899-12-30T04:00:00"/>
    <m/>
    <s v="ALT"/>
    <x v="8"/>
    <x v="0"/>
    <m/>
    <x v="0"/>
    <m/>
  </r>
  <r>
    <x v="3"/>
    <s v="2018-7"/>
    <x v="168"/>
    <x v="0"/>
    <d v="1899-12-30T08:15:00"/>
    <d v="1899-12-30T12:15:00"/>
    <s v="AM"/>
    <d v="1899-12-30T04:00:00"/>
    <m/>
    <s v="ALT"/>
    <x v="8"/>
    <x v="0"/>
    <m/>
    <x v="0"/>
    <m/>
  </r>
  <r>
    <x v="3"/>
    <s v="2018-7"/>
    <x v="168"/>
    <x v="0"/>
    <d v="1899-12-30T08:15:00"/>
    <d v="1899-12-30T12:15:00"/>
    <s v="AM"/>
    <d v="1899-12-30T04:00:00"/>
    <m/>
    <s v="INI"/>
    <x v="142"/>
    <x v="0"/>
    <m/>
    <x v="0"/>
    <m/>
  </r>
  <r>
    <x v="4"/>
    <s v="2018-7"/>
    <x v="168"/>
    <x v="0"/>
    <d v="1899-12-30T08:15:00"/>
    <d v="1899-12-30T12:15:00"/>
    <s v="AM"/>
    <d v="1899-12-30T04:00:00"/>
    <m/>
    <s v="C-MOBILITE"/>
    <x v="161"/>
    <x v="29"/>
    <m/>
    <x v="0"/>
    <m/>
  </r>
  <r>
    <x v="5"/>
    <s v="2018-7"/>
    <x v="168"/>
    <x v="0"/>
    <d v="1899-12-30T08:15:00"/>
    <d v="1899-12-30T12:15:00"/>
    <s v="AM"/>
    <d v="1899-12-30T04:00:00"/>
    <m/>
    <m/>
    <x v="0"/>
    <x v="0"/>
    <m/>
    <x v="0"/>
    <m/>
  </r>
  <r>
    <x v="6"/>
    <s v="2018-7"/>
    <x v="168"/>
    <x v="0"/>
    <d v="1899-12-30T08:15:00"/>
    <d v="1899-12-30T12:15:00"/>
    <s v="AM"/>
    <d v="1899-12-30T04:00:00"/>
    <m/>
    <m/>
    <x v="162"/>
    <x v="42"/>
    <m/>
    <x v="0"/>
    <m/>
  </r>
  <r>
    <x v="0"/>
    <s v="2018-7"/>
    <x v="168"/>
    <x v="0"/>
    <d v="1899-12-30T08:15:00"/>
    <d v="1899-12-30T12:15:00"/>
    <s v="AM"/>
    <d v="1899-12-30T04:00:00"/>
    <m/>
    <m/>
    <x v="111"/>
    <x v="23"/>
    <m/>
    <x v="0"/>
    <m/>
  </r>
  <r>
    <x v="4"/>
    <s v="2018-7"/>
    <x v="168"/>
    <x v="0"/>
    <d v="1899-12-30T08:15:00"/>
    <d v="1899-12-30T12:15:00"/>
    <s v="AM"/>
    <d v="1899-12-30T04:00:00"/>
    <m/>
    <s v="C-CLOUD"/>
    <x v="138"/>
    <x v="2"/>
    <m/>
    <x v="0"/>
    <m/>
  </r>
  <r>
    <x v="4"/>
    <s v="2018-7"/>
    <x v="168"/>
    <x v="0"/>
    <d v="1899-12-30T08:15:00"/>
    <d v="1899-12-30T12:15:00"/>
    <s v="AM"/>
    <d v="1899-12-30T04:00:00"/>
    <m/>
    <s v="C-DATA"/>
    <x v="138"/>
    <x v="2"/>
    <m/>
    <x v="0"/>
    <m/>
  </r>
  <r>
    <x v="4"/>
    <s v="2018-7"/>
    <x v="168"/>
    <x v="0"/>
    <d v="1899-12-30T08:15:00"/>
    <d v="1899-12-30T12:15:00"/>
    <s v="AM"/>
    <d v="1899-12-30T04:00:00"/>
    <m/>
    <s v="C-SECU"/>
    <x v="138"/>
    <x v="2"/>
    <m/>
    <x v="0"/>
    <m/>
  </r>
  <r>
    <x v="1"/>
    <s v="2018-7"/>
    <x v="168"/>
    <x v="0"/>
    <d v="1899-12-30T13:45:00"/>
    <d v="1899-12-30T17:45:00"/>
    <s v="PM"/>
    <d v="1899-12-30T04:00:00"/>
    <m/>
    <m/>
    <x v="142"/>
    <x v="0"/>
    <m/>
    <x v="0"/>
    <m/>
  </r>
  <r>
    <x v="2"/>
    <s v="2018-7"/>
    <x v="168"/>
    <x v="0"/>
    <d v="1899-12-30T13:45:00"/>
    <d v="1899-12-30T17:45:00"/>
    <s v="PM"/>
    <d v="1899-12-30T04:00:00"/>
    <m/>
    <s v="INI"/>
    <x v="142"/>
    <x v="0"/>
    <m/>
    <x v="0"/>
    <m/>
  </r>
  <r>
    <x v="2"/>
    <s v="2018-7"/>
    <x v="168"/>
    <x v="0"/>
    <d v="1899-12-30T13:45:00"/>
    <d v="1899-12-30T17:45:00"/>
    <s v="PM"/>
    <d v="1899-12-30T04:00:00"/>
    <m/>
    <s v="ALT"/>
    <x v="8"/>
    <x v="0"/>
    <m/>
    <x v="0"/>
    <m/>
  </r>
  <r>
    <x v="3"/>
    <s v="2018-7"/>
    <x v="168"/>
    <x v="0"/>
    <d v="1899-12-30T13:45:00"/>
    <d v="1899-12-30T17:45:00"/>
    <s v="PM"/>
    <d v="1899-12-30T04:00:00"/>
    <m/>
    <s v="ALT"/>
    <x v="8"/>
    <x v="0"/>
    <m/>
    <x v="0"/>
    <m/>
  </r>
  <r>
    <x v="3"/>
    <s v="2018-7"/>
    <x v="168"/>
    <x v="0"/>
    <d v="1899-12-30T13:45:00"/>
    <d v="1899-12-30T17:45:00"/>
    <s v="PM"/>
    <d v="1899-12-30T04:00:00"/>
    <m/>
    <s v="INI"/>
    <x v="142"/>
    <x v="0"/>
    <m/>
    <x v="0"/>
    <m/>
  </r>
  <r>
    <x v="4"/>
    <s v="2018-7"/>
    <x v="168"/>
    <x v="0"/>
    <d v="1899-12-30T13:45:00"/>
    <d v="1899-12-30T15:45:00"/>
    <s v="PM"/>
    <d v="1899-12-30T02:00:00"/>
    <m/>
    <m/>
    <x v="102"/>
    <x v="37"/>
    <m/>
    <x v="0"/>
    <m/>
  </r>
  <r>
    <x v="5"/>
    <s v="2018-7"/>
    <x v="168"/>
    <x v="0"/>
    <d v="1899-12-30T13:45:00"/>
    <d v="1899-12-30T16:45:00"/>
    <s v="PM"/>
    <d v="1899-12-30T03:00:00"/>
    <m/>
    <m/>
    <x v="0"/>
    <x v="0"/>
    <m/>
    <x v="0"/>
    <m/>
  </r>
  <r>
    <x v="6"/>
    <s v="2018-7"/>
    <x v="168"/>
    <x v="0"/>
    <d v="1899-12-30T13:45:00"/>
    <d v="1899-12-30T16:45:00"/>
    <s v="PM"/>
    <d v="1899-12-30T03:00:00"/>
    <m/>
    <m/>
    <x v="162"/>
    <x v="42"/>
    <m/>
    <x v="0"/>
    <m/>
  </r>
  <r>
    <x v="0"/>
    <s v="2018-7"/>
    <x v="168"/>
    <x v="0"/>
    <d v="1899-12-30T13:45:00"/>
    <d v="1899-12-30T17:45:00"/>
    <s v="PM"/>
    <d v="1899-12-30T04:00:00"/>
    <m/>
    <m/>
    <x v="100"/>
    <x v="36"/>
    <m/>
    <x v="0"/>
    <m/>
  </r>
  <r>
    <x v="4"/>
    <s v="2018-7"/>
    <x v="168"/>
    <x v="0"/>
    <d v="1899-12-30T15:45:00"/>
    <d v="1899-12-30T17:45:00"/>
    <s v="PM"/>
    <d v="1899-12-30T02:00:00"/>
    <m/>
    <m/>
    <x v="163"/>
    <x v="2"/>
    <m/>
    <x v="0"/>
    <m/>
  </r>
  <r>
    <x v="1"/>
    <s v="2018-7"/>
    <x v="169"/>
    <x v="1"/>
    <d v="1899-12-30T08:15:00"/>
    <d v="1899-12-30T12:15:00"/>
    <s v="AM"/>
    <d v="1899-12-30T04:00:00"/>
    <m/>
    <m/>
    <x v="1"/>
    <x v="1"/>
    <m/>
    <x v="0"/>
    <m/>
  </r>
  <r>
    <x v="2"/>
    <s v="2018-7"/>
    <x v="169"/>
    <x v="1"/>
    <d v="1899-12-30T08:15:00"/>
    <d v="1899-12-30T12:15:00"/>
    <s v="AM"/>
    <d v="1899-12-30T04:00:00"/>
    <m/>
    <m/>
    <x v="1"/>
    <x v="1"/>
    <m/>
    <x v="0"/>
    <m/>
  </r>
  <r>
    <x v="3"/>
    <s v="2018-7"/>
    <x v="169"/>
    <x v="1"/>
    <d v="1899-12-30T08:15:00"/>
    <d v="1899-12-30T12:15:00"/>
    <s v="AM"/>
    <d v="1899-12-30T04:00:00"/>
    <m/>
    <m/>
    <x v="1"/>
    <x v="1"/>
    <m/>
    <x v="0"/>
    <m/>
  </r>
  <r>
    <x v="4"/>
    <s v="2018-7"/>
    <x v="169"/>
    <x v="1"/>
    <d v="1899-12-30T08:15:00"/>
    <d v="1899-12-30T12:15:00"/>
    <s v="AM"/>
    <d v="1899-12-30T04:00:00"/>
    <m/>
    <m/>
    <x v="1"/>
    <x v="1"/>
    <m/>
    <x v="0"/>
    <m/>
  </r>
  <r>
    <x v="5"/>
    <s v="2018-7"/>
    <x v="169"/>
    <x v="1"/>
    <d v="1899-12-30T08:15:00"/>
    <d v="1899-12-30T12:15:00"/>
    <s v="AM"/>
    <d v="1899-12-30T04:00:00"/>
    <m/>
    <m/>
    <x v="1"/>
    <x v="1"/>
    <m/>
    <x v="0"/>
    <m/>
  </r>
  <r>
    <x v="6"/>
    <s v="2018-7"/>
    <x v="169"/>
    <x v="1"/>
    <d v="1899-12-30T08:15:00"/>
    <d v="1899-12-30T12:15:00"/>
    <s v="AM"/>
    <d v="1899-12-30T04:00:00"/>
    <m/>
    <m/>
    <x v="1"/>
    <x v="1"/>
    <m/>
    <x v="0"/>
    <m/>
  </r>
  <r>
    <x v="0"/>
    <s v="2018-7"/>
    <x v="169"/>
    <x v="1"/>
    <d v="1899-12-30T08:15:00"/>
    <d v="1899-12-30T12:15:00"/>
    <s v="AM"/>
    <d v="1899-12-30T04:00:00"/>
    <m/>
    <m/>
    <x v="1"/>
    <x v="1"/>
    <m/>
    <x v="0"/>
    <m/>
  </r>
  <r>
    <x v="1"/>
    <s v="2018-7"/>
    <x v="169"/>
    <x v="1"/>
    <d v="1899-12-30T13:45:00"/>
    <d v="1899-12-30T17:45:00"/>
    <s v="PM"/>
    <d v="1899-12-30T04:00:00"/>
    <m/>
    <m/>
    <x v="1"/>
    <x v="1"/>
    <m/>
    <x v="0"/>
    <m/>
  </r>
  <r>
    <x v="2"/>
    <s v="2018-7"/>
    <x v="169"/>
    <x v="1"/>
    <d v="1899-12-30T13:45:00"/>
    <d v="1899-12-30T17:45:00"/>
    <s v="PM"/>
    <d v="1899-12-30T04:00:00"/>
    <m/>
    <m/>
    <x v="1"/>
    <x v="1"/>
    <m/>
    <x v="0"/>
    <m/>
  </r>
  <r>
    <x v="3"/>
    <s v="2018-7"/>
    <x v="169"/>
    <x v="1"/>
    <d v="1899-12-30T13:45:00"/>
    <d v="1899-12-30T17:45:00"/>
    <s v="PM"/>
    <d v="1899-12-30T04:00:00"/>
    <m/>
    <m/>
    <x v="1"/>
    <x v="1"/>
    <m/>
    <x v="0"/>
    <m/>
  </r>
  <r>
    <x v="4"/>
    <s v="2018-7"/>
    <x v="169"/>
    <x v="1"/>
    <d v="1899-12-30T13:45:00"/>
    <d v="1899-12-30T17:45:00"/>
    <s v="PM"/>
    <d v="1899-12-30T04:00:00"/>
    <m/>
    <m/>
    <x v="1"/>
    <x v="1"/>
    <m/>
    <x v="0"/>
    <m/>
  </r>
  <r>
    <x v="5"/>
    <s v="2018-7"/>
    <x v="169"/>
    <x v="1"/>
    <d v="1899-12-30T13:45:00"/>
    <d v="1899-12-30T16:45:00"/>
    <s v="PM"/>
    <d v="1899-12-30T03:00:00"/>
    <m/>
    <m/>
    <x v="1"/>
    <x v="1"/>
    <m/>
    <x v="0"/>
    <m/>
  </r>
  <r>
    <x v="6"/>
    <s v="2018-7"/>
    <x v="169"/>
    <x v="1"/>
    <d v="1899-12-30T13:45:00"/>
    <d v="1899-12-30T16:45:00"/>
    <s v="PM"/>
    <d v="1899-12-30T03:00:00"/>
    <m/>
    <m/>
    <x v="1"/>
    <x v="1"/>
    <m/>
    <x v="0"/>
    <m/>
  </r>
  <r>
    <x v="0"/>
    <s v="2018-7"/>
    <x v="169"/>
    <x v="1"/>
    <d v="1899-12-30T13:45:00"/>
    <d v="1899-12-30T17:45:00"/>
    <s v="PM"/>
    <d v="1899-12-30T04:00:00"/>
    <m/>
    <m/>
    <x v="1"/>
    <x v="1"/>
    <m/>
    <x v="0"/>
    <m/>
  </r>
  <r>
    <x v="1"/>
    <s v="2018-8"/>
    <x v="170"/>
    <x v="2"/>
    <d v="1899-12-30T08:15:00"/>
    <d v="1899-12-30T12:15:00"/>
    <s v="AM"/>
    <d v="1899-12-30T04:00:00"/>
    <m/>
    <m/>
    <x v="1"/>
    <x v="1"/>
    <m/>
    <x v="0"/>
    <m/>
  </r>
  <r>
    <x v="2"/>
    <s v="2018-8"/>
    <x v="170"/>
    <x v="2"/>
    <d v="1899-12-30T08:15:00"/>
    <d v="1899-12-30T12:15:00"/>
    <s v="AM"/>
    <d v="1899-12-30T04:00:00"/>
    <m/>
    <m/>
    <x v="1"/>
    <x v="1"/>
    <m/>
    <x v="0"/>
    <m/>
  </r>
  <r>
    <x v="3"/>
    <s v="2018-8"/>
    <x v="170"/>
    <x v="2"/>
    <d v="1899-12-30T08:15:00"/>
    <d v="1899-12-30T12:15:00"/>
    <s v="AM"/>
    <d v="1899-12-30T04:00:00"/>
    <m/>
    <m/>
    <x v="1"/>
    <x v="1"/>
    <m/>
    <x v="0"/>
    <m/>
  </r>
  <r>
    <x v="4"/>
    <s v="2018-8"/>
    <x v="170"/>
    <x v="2"/>
    <d v="1899-12-30T08:15:00"/>
    <d v="1899-12-30T12:15:00"/>
    <s v="AM"/>
    <d v="1899-12-30T04:00:00"/>
    <m/>
    <m/>
    <x v="1"/>
    <x v="1"/>
    <m/>
    <x v="0"/>
    <m/>
  </r>
  <r>
    <x v="5"/>
    <s v="2018-8"/>
    <x v="170"/>
    <x v="2"/>
    <d v="1899-12-30T08:15:00"/>
    <d v="1899-12-30T12:15:00"/>
    <s v="AM"/>
    <d v="1899-12-30T04:00:00"/>
    <m/>
    <m/>
    <x v="1"/>
    <x v="1"/>
    <m/>
    <x v="0"/>
    <m/>
  </r>
  <r>
    <x v="6"/>
    <s v="2018-8"/>
    <x v="170"/>
    <x v="2"/>
    <d v="1899-12-30T08:15:00"/>
    <d v="1899-12-30T12:15:00"/>
    <s v="AM"/>
    <d v="1899-12-30T04:00:00"/>
    <m/>
    <m/>
    <x v="1"/>
    <x v="1"/>
    <m/>
    <x v="0"/>
    <m/>
  </r>
  <r>
    <x v="0"/>
    <s v="2018-8"/>
    <x v="170"/>
    <x v="2"/>
    <d v="1899-12-30T08:15:00"/>
    <d v="1899-12-30T12:15:00"/>
    <s v="AM"/>
    <d v="1899-12-30T04:00:00"/>
    <m/>
    <m/>
    <x v="1"/>
    <x v="1"/>
    <m/>
    <x v="0"/>
    <m/>
  </r>
  <r>
    <x v="1"/>
    <s v="2018-8"/>
    <x v="170"/>
    <x v="2"/>
    <d v="1899-12-30T13:45:00"/>
    <d v="1899-12-30T17:45:00"/>
    <s v="PM"/>
    <d v="1899-12-30T04:00:00"/>
    <m/>
    <m/>
    <x v="1"/>
    <x v="1"/>
    <m/>
    <x v="0"/>
    <m/>
  </r>
  <r>
    <x v="2"/>
    <s v="2018-8"/>
    <x v="170"/>
    <x v="2"/>
    <d v="1899-12-30T13:45:00"/>
    <d v="1899-12-30T17:45:00"/>
    <s v="PM"/>
    <d v="1899-12-30T04:00:00"/>
    <m/>
    <m/>
    <x v="1"/>
    <x v="1"/>
    <m/>
    <x v="0"/>
    <m/>
  </r>
  <r>
    <x v="3"/>
    <s v="2018-8"/>
    <x v="170"/>
    <x v="2"/>
    <d v="1899-12-30T13:45:00"/>
    <d v="1899-12-30T17:45:00"/>
    <s v="PM"/>
    <d v="1899-12-30T04:00:00"/>
    <m/>
    <m/>
    <x v="1"/>
    <x v="1"/>
    <m/>
    <x v="0"/>
    <m/>
  </r>
  <r>
    <x v="4"/>
    <s v="2018-8"/>
    <x v="170"/>
    <x v="2"/>
    <d v="1899-12-30T13:45:00"/>
    <d v="1899-12-30T17:45:00"/>
    <s v="PM"/>
    <d v="1899-12-30T04:00:00"/>
    <m/>
    <m/>
    <x v="1"/>
    <x v="1"/>
    <m/>
    <x v="0"/>
    <m/>
  </r>
  <r>
    <x v="5"/>
    <s v="2018-8"/>
    <x v="170"/>
    <x v="2"/>
    <d v="1899-12-30T13:45:00"/>
    <d v="1899-12-30T16:45:00"/>
    <s v="PM"/>
    <d v="1899-12-30T03:00:00"/>
    <m/>
    <m/>
    <x v="1"/>
    <x v="1"/>
    <m/>
    <x v="0"/>
    <m/>
  </r>
  <r>
    <x v="6"/>
    <s v="2018-8"/>
    <x v="170"/>
    <x v="2"/>
    <d v="1899-12-30T13:45:00"/>
    <d v="1899-12-30T16:45:00"/>
    <s v="PM"/>
    <d v="1899-12-30T03:00:00"/>
    <m/>
    <m/>
    <x v="1"/>
    <x v="1"/>
    <m/>
    <x v="0"/>
    <m/>
  </r>
  <r>
    <x v="0"/>
    <s v="2018-8"/>
    <x v="170"/>
    <x v="2"/>
    <d v="1899-12-30T13:45:00"/>
    <d v="1899-12-30T17:45:00"/>
    <s v="PM"/>
    <d v="1899-12-30T04:00:00"/>
    <m/>
    <m/>
    <x v="1"/>
    <x v="1"/>
    <m/>
    <x v="0"/>
    <m/>
  </r>
  <r>
    <x v="1"/>
    <s v="2018-8"/>
    <x v="171"/>
    <x v="3"/>
    <d v="1899-12-30T08:15:00"/>
    <d v="1899-12-30T12:15:00"/>
    <s v="AM"/>
    <d v="1899-12-30T04:00:00"/>
    <m/>
    <m/>
    <x v="142"/>
    <x v="0"/>
    <m/>
    <x v="0"/>
    <m/>
  </r>
  <r>
    <x v="0"/>
    <s v="2018-8"/>
    <x v="171"/>
    <x v="3"/>
    <d v="1899-12-30T08:15:00"/>
    <d v="1899-12-30T12:15:00"/>
    <s v="AM"/>
    <d v="1899-12-30T04:00:00"/>
    <m/>
    <m/>
    <x v="154"/>
    <x v="7"/>
    <m/>
    <x v="0"/>
    <m/>
  </r>
  <r>
    <x v="3"/>
    <s v="2018-8"/>
    <x v="171"/>
    <x v="3"/>
    <d v="1899-12-30T08:15:00"/>
    <d v="1899-12-30T12:15:00"/>
    <s v="AM"/>
    <d v="1899-12-30T04:00:00"/>
    <m/>
    <s v="ALT"/>
    <x v="8"/>
    <x v="0"/>
    <m/>
    <x v="0"/>
    <m/>
  </r>
  <r>
    <x v="3"/>
    <s v="2018-8"/>
    <x v="171"/>
    <x v="3"/>
    <d v="1899-12-30T08:15:00"/>
    <d v="1899-12-30T12:15:00"/>
    <s v="AM"/>
    <d v="1899-12-30T04:00:00"/>
    <m/>
    <s v="INI"/>
    <x v="142"/>
    <x v="0"/>
    <m/>
    <x v="0"/>
    <m/>
  </r>
  <r>
    <x v="4"/>
    <s v="2018-8"/>
    <x v="171"/>
    <x v="3"/>
    <d v="1899-12-30T08:15:00"/>
    <d v="1899-12-30T12:15:00"/>
    <s v="AM"/>
    <d v="1899-12-30T04:00:00"/>
    <m/>
    <s v="INI"/>
    <x v="1"/>
    <x v="1"/>
    <m/>
    <x v="0"/>
    <m/>
  </r>
  <r>
    <x v="4"/>
    <s v="2018-8"/>
    <x v="171"/>
    <x v="3"/>
    <d v="1899-12-30T08:15:00"/>
    <d v="1899-12-30T12:15:00"/>
    <s v="AM"/>
    <d v="1899-12-30T04:00:00"/>
    <m/>
    <s v="ALT"/>
    <x v="8"/>
    <x v="0"/>
    <m/>
    <x v="0"/>
    <m/>
  </r>
  <r>
    <x v="5"/>
    <s v="2018-8"/>
    <x v="171"/>
    <x v="3"/>
    <d v="1899-12-30T08:15:00"/>
    <d v="1899-12-30T12:15:00"/>
    <s v="AM"/>
    <d v="1899-12-30T04:00:00"/>
    <m/>
    <m/>
    <x v="0"/>
    <x v="0"/>
    <m/>
    <x v="0"/>
    <m/>
  </r>
  <r>
    <x v="6"/>
    <s v="2018-8"/>
    <x v="171"/>
    <x v="3"/>
    <d v="1899-12-30T08:15:00"/>
    <d v="1899-12-30T12:15:00"/>
    <s v="AM"/>
    <d v="1899-12-30T04:00:00"/>
    <m/>
    <m/>
    <x v="135"/>
    <x v="0"/>
    <m/>
    <x v="0"/>
    <m/>
  </r>
  <r>
    <x v="2"/>
    <s v="2018-8"/>
    <x v="171"/>
    <x v="3"/>
    <d v="1899-12-30T08:15:00"/>
    <d v="1899-12-30T12:15:00"/>
    <s v="AM"/>
    <d v="1899-12-30T04:00:00"/>
    <m/>
    <s v="M-RESEAUX"/>
    <x v="164"/>
    <x v="29"/>
    <m/>
    <x v="0"/>
    <m/>
  </r>
  <r>
    <x v="1"/>
    <s v="2018-8"/>
    <x v="171"/>
    <x v="3"/>
    <d v="1899-12-30T13:45:00"/>
    <d v="1899-12-30T17:45:00"/>
    <s v="PM"/>
    <d v="1899-12-30T04:00:00"/>
    <m/>
    <m/>
    <x v="142"/>
    <x v="0"/>
    <m/>
    <x v="0"/>
    <m/>
  </r>
  <r>
    <x v="0"/>
    <s v="2018-8"/>
    <x v="171"/>
    <x v="3"/>
    <d v="1899-12-30T13:45:00"/>
    <d v="1899-12-30T15:45:00"/>
    <s v="PM"/>
    <d v="1899-12-30T02:00:00"/>
    <m/>
    <m/>
    <x v="155"/>
    <x v="16"/>
    <m/>
    <x v="0"/>
    <m/>
  </r>
  <r>
    <x v="3"/>
    <s v="2018-8"/>
    <x v="171"/>
    <x v="3"/>
    <d v="1899-12-30T13:45:00"/>
    <d v="1899-12-30T17:45:00"/>
    <s v="PM"/>
    <d v="1899-12-30T04:00:00"/>
    <m/>
    <s v="ALT"/>
    <x v="8"/>
    <x v="0"/>
    <m/>
    <x v="0"/>
    <m/>
  </r>
  <r>
    <x v="3"/>
    <s v="2018-8"/>
    <x v="171"/>
    <x v="3"/>
    <d v="1899-12-30T13:45:00"/>
    <d v="1899-12-30T17:45:00"/>
    <s v="PM"/>
    <d v="1899-12-30T04:00:00"/>
    <m/>
    <s v="INI"/>
    <x v="142"/>
    <x v="0"/>
    <m/>
    <x v="0"/>
    <m/>
  </r>
  <r>
    <x v="4"/>
    <s v="2018-8"/>
    <x v="171"/>
    <x v="3"/>
    <d v="1899-12-30T13:45:00"/>
    <d v="1899-12-30T17:45:00"/>
    <s v="PM"/>
    <d v="1899-12-30T04:00:00"/>
    <m/>
    <s v="INI"/>
    <x v="1"/>
    <x v="1"/>
    <m/>
    <x v="0"/>
    <m/>
  </r>
  <r>
    <x v="4"/>
    <s v="2018-8"/>
    <x v="171"/>
    <x v="3"/>
    <d v="1899-12-30T13:45:00"/>
    <d v="1899-12-30T17:45:00"/>
    <s v="PM"/>
    <d v="1899-12-30T04:00:00"/>
    <m/>
    <s v="ALT"/>
    <x v="8"/>
    <x v="0"/>
    <m/>
    <x v="0"/>
    <m/>
  </r>
  <r>
    <x v="5"/>
    <s v="2018-8"/>
    <x v="171"/>
    <x v="3"/>
    <d v="1899-12-30T13:45:00"/>
    <d v="1899-12-30T16:45:00"/>
    <s v="PM"/>
    <d v="1899-12-30T03:00:00"/>
    <m/>
    <m/>
    <x v="0"/>
    <x v="0"/>
    <m/>
    <x v="0"/>
    <m/>
  </r>
  <r>
    <x v="6"/>
    <s v="2018-8"/>
    <x v="171"/>
    <x v="3"/>
    <d v="1899-12-30T13:45:00"/>
    <d v="1899-12-30T16:45:00"/>
    <s v="PM"/>
    <d v="1899-12-30T03:00:00"/>
    <m/>
    <m/>
    <x v="135"/>
    <x v="0"/>
    <m/>
    <x v="0"/>
    <m/>
  </r>
  <r>
    <x v="2"/>
    <s v="2018-8"/>
    <x v="171"/>
    <x v="3"/>
    <d v="1899-12-30T13:45:00"/>
    <d v="1899-12-30T17:45:00"/>
    <s v="PM"/>
    <d v="1899-12-30T04:00:00"/>
    <m/>
    <s v="M-RESEAUX"/>
    <x v="164"/>
    <x v="29"/>
    <m/>
    <x v="0"/>
    <m/>
  </r>
  <r>
    <x v="0"/>
    <s v="2018-8"/>
    <x v="171"/>
    <x v="3"/>
    <d v="1899-12-30T15:45:00"/>
    <d v="1899-12-30T17:45:00"/>
    <s v="PM"/>
    <d v="1899-12-30T02:00:00"/>
    <m/>
    <m/>
    <x v="1"/>
    <x v="1"/>
    <m/>
    <x v="0"/>
    <m/>
  </r>
  <r>
    <x v="1"/>
    <s v="2018-8"/>
    <x v="172"/>
    <x v="4"/>
    <d v="1899-12-30T08:15:00"/>
    <d v="1899-12-30T12:15:00"/>
    <s v="AM"/>
    <d v="1899-12-30T04:00:00"/>
    <m/>
    <m/>
    <x v="142"/>
    <x v="0"/>
    <m/>
    <x v="0"/>
    <m/>
  </r>
  <r>
    <x v="0"/>
    <s v="2018-8"/>
    <x v="172"/>
    <x v="4"/>
    <d v="1899-12-30T08:15:00"/>
    <d v="1899-12-30T12:15:00"/>
    <s v="AM"/>
    <d v="1899-12-30T04:00:00"/>
    <m/>
    <m/>
    <x v="107"/>
    <x v="18"/>
    <m/>
    <x v="0"/>
    <m/>
  </r>
  <r>
    <x v="3"/>
    <s v="2018-8"/>
    <x v="172"/>
    <x v="4"/>
    <d v="1899-12-30T08:15:00"/>
    <d v="1899-12-30T12:15:00"/>
    <s v="AM"/>
    <d v="1899-12-30T04:00:00"/>
    <m/>
    <s v="ALT"/>
    <x v="8"/>
    <x v="0"/>
    <m/>
    <x v="0"/>
    <m/>
  </r>
  <r>
    <x v="3"/>
    <s v="2018-8"/>
    <x v="172"/>
    <x v="4"/>
    <d v="1899-12-30T08:15:00"/>
    <d v="1899-12-30T12:15:00"/>
    <s v="AM"/>
    <d v="1899-12-30T04:00:00"/>
    <m/>
    <s v="INI"/>
    <x v="142"/>
    <x v="0"/>
    <m/>
    <x v="0"/>
    <m/>
  </r>
  <r>
    <x v="4"/>
    <s v="2018-8"/>
    <x v="172"/>
    <x v="4"/>
    <d v="1899-12-30T08:15:00"/>
    <d v="1899-12-30T12:15:00"/>
    <s v="AM"/>
    <d v="1899-12-30T04:00:00"/>
    <m/>
    <s v="INI"/>
    <x v="1"/>
    <x v="1"/>
    <m/>
    <x v="0"/>
    <m/>
  </r>
  <r>
    <x v="4"/>
    <s v="2018-8"/>
    <x v="172"/>
    <x v="4"/>
    <d v="1899-12-30T08:15:00"/>
    <d v="1899-12-30T12:15:00"/>
    <s v="AM"/>
    <d v="1899-12-30T04:00:00"/>
    <m/>
    <s v="ALT"/>
    <x v="8"/>
    <x v="0"/>
    <m/>
    <x v="0"/>
    <m/>
  </r>
  <r>
    <x v="5"/>
    <s v="2018-8"/>
    <x v="172"/>
    <x v="4"/>
    <d v="1899-12-30T08:15:00"/>
    <d v="1899-12-30T12:15:00"/>
    <s v="AM"/>
    <d v="1899-12-30T04:00:00"/>
    <m/>
    <m/>
    <x v="0"/>
    <x v="0"/>
    <m/>
    <x v="0"/>
    <m/>
  </r>
  <r>
    <x v="6"/>
    <s v="2018-8"/>
    <x v="172"/>
    <x v="4"/>
    <d v="1899-12-30T08:15:00"/>
    <d v="1899-12-30T12:15:00"/>
    <s v="AM"/>
    <d v="1899-12-30T04:00:00"/>
    <m/>
    <m/>
    <x v="135"/>
    <x v="0"/>
    <m/>
    <x v="0"/>
    <m/>
  </r>
  <r>
    <x v="2"/>
    <s v="2018-8"/>
    <x v="172"/>
    <x v="4"/>
    <d v="1899-12-30T08:15:00"/>
    <d v="1899-12-30T12:15:00"/>
    <s v="AM"/>
    <d v="1899-12-30T04:00:00"/>
    <m/>
    <m/>
    <x v="36"/>
    <x v="3"/>
    <m/>
    <x v="0"/>
    <m/>
  </r>
  <r>
    <x v="1"/>
    <s v="2018-8"/>
    <x v="172"/>
    <x v="4"/>
    <d v="1899-12-30T13:45:00"/>
    <d v="1899-12-30T17:45:00"/>
    <s v="PM"/>
    <d v="1899-12-30T04:00:00"/>
    <m/>
    <m/>
    <x v="142"/>
    <x v="0"/>
    <m/>
    <x v="0"/>
    <m/>
  </r>
  <r>
    <x v="0"/>
    <s v="2018-8"/>
    <x v="172"/>
    <x v="4"/>
    <d v="1899-12-30T13:45:00"/>
    <d v="1899-12-30T17:45:00"/>
    <s v="PM"/>
    <d v="1899-12-30T04:00:00"/>
    <m/>
    <m/>
    <x v="1"/>
    <x v="1"/>
    <m/>
    <x v="0"/>
    <m/>
  </r>
  <r>
    <x v="3"/>
    <s v="2018-8"/>
    <x v="172"/>
    <x v="4"/>
    <d v="1899-12-30T13:45:00"/>
    <d v="1899-12-30T17:45:00"/>
    <s v="PM"/>
    <d v="1899-12-30T04:00:00"/>
    <m/>
    <s v="ALT"/>
    <x v="8"/>
    <x v="0"/>
    <m/>
    <x v="0"/>
    <m/>
  </r>
  <r>
    <x v="3"/>
    <s v="2018-8"/>
    <x v="172"/>
    <x v="4"/>
    <d v="1899-12-30T13:45:00"/>
    <d v="1899-12-30T17:45:00"/>
    <s v="PM"/>
    <d v="1899-12-30T04:00:00"/>
    <m/>
    <s v="INI"/>
    <x v="142"/>
    <x v="0"/>
    <m/>
    <x v="0"/>
    <m/>
  </r>
  <r>
    <x v="4"/>
    <s v="2018-8"/>
    <x v="172"/>
    <x v="4"/>
    <d v="1899-12-30T13:45:00"/>
    <d v="1899-12-30T17:45:00"/>
    <s v="PM"/>
    <d v="1899-12-30T04:00:00"/>
    <m/>
    <s v="INI"/>
    <x v="1"/>
    <x v="1"/>
    <m/>
    <x v="0"/>
    <m/>
  </r>
  <r>
    <x v="4"/>
    <s v="2018-8"/>
    <x v="172"/>
    <x v="4"/>
    <d v="1899-12-30T13:45:00"/>
    <d v="1899-12-30T17:45:00"/>
    <s v="PM"/>
    <d v="1899-12-30T04:00:00"/>
    <m/>
    <s v="ALT"/>
    <x v="8"/>
    <x v="0"/>
    <m/>
    <x v="0"/>
    <m/>
  </r>
  <r>
    <x v="5"/>
    <s v="2018-8"/>
    <x v="172"/>
    <x v="4"/>
    <d v="1899-12-30T13:45:00"/>
    <d v="1899-12-30T16:45:00"/>
    <s v="PM"/>
    <d v="1899-12-30T03:00:00"/>
    <m/>
    <m/>
    <x v="0"/>
    <x v="0"/>
    <m/>
    <x v="0"/>
    <m/>
  </r>
  <r>
    <x v="6"/>
    <s v="2018-8"/>
    <x v="172"/>
    <x v="4"/>
    <d v="1899-12-30T13:45:00"/>
    <d v="1899-12-30T16:45:00"/>
    <s v="PM"/>
    <d v="1899-12-30T03:00:00"/>
    <m/>
    <m/>
    <x v="135"/>
    <x v="0"/>
    <m/>
    <x v="0"/>
    <m/>
  </r>
  <r>
    <x v="2"/>
    <s v="2018-8"/>
    <x v="172"/>
    <x v="4"/>
    <d v="1899-12-30T13:45:00"/>
    <d v="1899-12-30T17:45:00"/>
    <s v="PM"/>
    <d v="1899-12-30T04:00:00"/>
    <m/>
    <m/>
    <x v="1"/>
    <x v="1"/>
    <m/>
    <x v="0"/>
    <m/>
  </r>
  <r>
    <x v="1"/>
    <s v="2018-8"/>
    <x v="173"/>
    <x v="5"/>
    <d v="1899-12-30T08:15:00"/>
    <d v="1899-12-30T12:15:00"/>
    <s v="AM"/>
    <d v="1899-12-30T04:00:00"/>
    <m/>
    <m/>
    <x v="142"/>
    <x v="0"/>
    <m/>
    <x v="0"/>
    <m/>
  </r>
  <r>
    <x v="0"/>
    <s v="2018-8"/>
    <x v="173"/>
    <x v="5"/>
    <d v="1899-12-30T08:15:00"/>
    <d v="1899-12-30T12:15:00"/>
    <s v="AM"/>
    <d v="1899-12-30T04:00:00"/>
    <m/>
    <m/>
    <x v="1"/>
    <x v="1"/>
    <m/>
    <x v="0"/>
    <m/>
  </r>
  <r>
    <x v="3"/>
    <s v="2018-8"/>
    <x v="173"/>
    <x v="5"/>
    <d v="1899-12-30T08:15:00"/>
    <d v="1899-12-30T12:15:00"/>
    <s v="AM"/>
    <d v="1899-12-30T04:00:00"/>
    <m/>
    <s v="ALT"/>
    <x v="8"/>
    <x v="0"/>
    <m/>
    <x v="0"/>
    <m/>
  </r>
  <r>
    <x v="3"/>
    <s v="2018-8"/>
    <x v="173"/>
    <x v="5"/>
    <d v="1899-12-30T08:15:00"/>
    <d v="1899-12-30T12:15:00"/>
    <s v="AM"/>
    <d v="1899-12-30T04:00:00"/>
    <m/>
    <s v="INI"/>
    <x v="142"/>
    <x v="0"/>
    <m/>
    <x v="0"/>
    <m/>
  </r>
  <r>
    <x v="4"/>
    <s v="2018-8"/>
    <x v="173"/>
    <x v="5"/>
    <d v="1899-12-30T08:15:00"/>
    <d v="1899-12-30T12:15:00"/>
    <s v="AM"/>
    <d v="1899-12-30T04:00:00"/>
    <m/>
    <s v="INI"/>
    <x v="1"/>
    <x v="1"/>
    <m/>
    <x v="0"/>
    <m/>
  </r>
  <r>
    <x v="4"/>
    <s v="2018-8"/>
    <x v="173"/>
    <x v="5"/>
    <d v="1899-12-30T08:15:00"/>
    <d v="1899-12-30T12:15:00"/>
    <s v="AM"/>
    <d v="1899-12-30T04:00:00"/>
    <m/>
    <s v="ALT"/>
    <x v="8"/>
    <x v="0"/>
    <m/>
    <x v="0"/>
    <m/>
  </r>
  <r>
    <x v="5"/>
    <s v="2018-8"/>
    <x v="173"/>
    <x v="5"/>
    <d v="1899-12-30T08:15:00"/>
    <d v="1899-12-30T12:15:00"/>
    <s v="AM"/>
    <d v="1899-12-30T04:00:00"/>
    <m/>
    <m/>
    <x v="0"/>
    <x v="0"/>
    <m/>
    <x v="0"/>
    <m/>
  </r>
  <r>
    <x v="6"/>
    <s v="2018-8"/>
    <x v="173"/>
    <x v="5"/>
    <d v="1899-12-30T08:15:00"/>
    <d v="1899-12-30T12:15:00"/>
    <s v="AM"/>
    <d v="1899-12-30T04:00:00"/>
    <m/>
    <m/>
    <x v="135"/>
    <x v="0"/>
    <m/>
    <x v="0"/>
    <m/>
  </r>
  <r>
    <x v="2"/>
    <s v="2018-8"/>
    <x v="173"/>
    <x v="5"/>
    <d v="1899-12-30T08:15:00"/>
    <d v="1899-12-30T10:15:00"/>
    <s v="AM"/>
    <d v="1899-12-30T02:00:00"/>
    <m/>
    <m/>
    <x v="62"/>
    <x v="29"/>
    <m/>
    <x v="0"/>
    <m/>
  </r>
  <r>
    <x v="2"/>
    <s v="2018-8"/>
    <x v="173"/>
    <x v="5"/>
    <d v="1899-12-30T10:15:00"/>
    <d v="1899-12-30T12:15:00"/>
    <s v="AM"/>
    <d v="1899-12-30T02:00:00"/>
    <m/>
    <s v="M-RESEAUX"/>
    <x v="72"/>
    <x v="29"/>
    <m/>
    <x v="0"/>
    <m/>
  </r>
  <r>
    <x v="1"/>
    <s v="2018-8"/>
    <x v="173"/>
    <x v="5"/>
    <d v="1899-12-30T13:45:00"/>
    <d v="1899-12-30T17:45:00"/>
    <s v="PM"/>
    <d v="1899-12-30T04:00:00"/>
    <m/>
    <m/>
    <x v="142"/>
    <x v="0"/>
    <m/>
    <x v="0"/>
    <m/>
  </r>
  <r>
    <x v="0"/>
    <s v="2018-8"/>
    <x v="173"/>
    <x v="5"/>
    <d v="1899-12-30T13:45:00"/>
    <d v="1899-12-30T17:45:00"/>
    <s v="PM"/>
    <d v="1899-12-30T04:00:00"/>
    <m/>
    <m/>
    <x v="136"/>
    <x v="3"/>
    <m/>
    <x v="0"/>
    <m/>
  </r>
  <r>
    <x v="3"/>
    <s v="2018-8"/>
    <x v="173"/>
    <x v="5"/>
    <d v="1899-12-30T13:45:00"/>
    <d v="1899-12-30T17:45:00"/>
    <s v="PM"/>
    <d v="1899-12-30T04:00:00"/>
    <m/>
    <s v="ALT"/>
    <x v="8"/>
    <x v="0"/>
    <m/>
    <x v="0"/>
    <m/>
  </r>
  <r>
    <x v="3"/>
    <s v="2018-8"/>
    <x v="173"/>
    <x v="5"/>
    <d v="1899-12-30T13:45:00"/>
    <d v="1899-12-30T17:45:00"/>
    <s v="PM"/>
    <d v="1899-12-30T04:00:00"/>
    <m/>
    <s v="INI"/>
    <x v="142"/>
    <x v="0"/>
    <m/>
    <x v="0"/>
    <m/>
  </r>
  <r>
    <x v="4"/>
    <s v="2018-8"/>
    <x v="173"/>
    <x v="5"/>
    <d v="1899-12-30T13:45:00"/>
    <d v="1899-12-30T17:45:00"/>
    <s v="PM"/>
    <d v="1899-12-30T04:00:00"/>
    <m/>
    <s v="INI"/>
    <x v="1"/>
    <x v="1"/>
    <m/>
    <x v="0"/>
    <m/>
  </r>
  <r>
    <x v="4"/>
    <s v="2018-8"/>
    <x v="173"/>
    <x v="5"/>
    <d v="1899-12-30T13:45:00"/>
    <d v="1899-12-30T17:45:00"/>
    <s v="PM"/>
    <d v="1899-12-30T04:00:00"/>
    <m/>
    <s v="ALT"/>
    <x v="8"/>
    <x v="0"/>
    <m/>
    <x v="0"/>
    <m/>
  </r>
  <r>
    <x v="5"/>
    <s v="2018-8"/>
    <x v="173"/>
    <x v="5"/>
    <d v="1899-12-30T13:45:00"/>
    <d v="1899-12-30T16:45:00"/>
    <s v="PM"/>
    <d v="1899-12-30T03:00:00"/>
    <m/>
    <m/>
    <x v="0"/>
    <x v="0"/>
    <m/>
    <x v="0"/>
    <m/>
  </r>
  <r>
    <x v="6"/>
    <s v="2018-8"/>
    <x v="173"/>
    <x v="5"/>
    <d v="1899-12-30T13:45:00"/>
    <d v="1899-12-30T16:45:00"/>
    <s v="PM"/>
    <d v="1899-12-30T03:00:00"/>
    <m/>
    <m/>
    <x v="135"/>
    <x v="0"/>
    <m/>
    <x v="0"/>
    <m/>
  </r>
  <r>
    <x v="2"/>
    <s v="2018-8"/>
    <x v="173"/>
    <x v="5"/>
    <d v="1899-12-30T13:45:00"/>
    <d v="1899-12-30T17:45:00"/>
    <s v="PM"/>
    <d v="1899-12-30T04:00:00"/>
    <m/>
    <s v="M-RESEAUX"/>
    <x v="164"/>
    <x v="29"/>
    <m/>
    <x v="0"/>
    <m/>
  </r>
  <r>
    <x v="0"/>
    <s v="2018-8"/>
    <x v="174"/>
    <x v="6"/>
    <d v="1899-12-30T08:15:00"/>
    <d v="1899-12-30T10:15:00"/>
    <s v="AM"/>
    <d v="1899-12-30T02:00:00"/>
    <m/>
    <m/>
    <x v="29"/>
    <x v="18"/>
    <m/>
    <x v="0"/>
    <m/>
  </r>
  <r>
    <x v="1"/>
    <s v="2018-8"/>
    <x v="174"/>
    <x v="6"/>
    <d v="1899-12-30T08:15:00"/>
    <d v="1899-12-30T12:15:00"/>
    <s v="AM"/>
    <d v="1899-12-30T04:00:00"/>
    <m/>
    <m/>
    <x v="142"/>
    <x v="0"/>
    <m/>
    <x v="0"/>
    <m/>
  </r>
  <r>
    <x v="3"/>
    <s v="2018-8"/>
    <x v="174"/>
    <x v="6"/>
    <d v="1899-12-30T08:15:00"/>
    <d v="1899-12-30T12:15:00"/>
    <s v="AM"/>
    <d v="1899-12-30T04:00:00"/>
    <m/>
    <s v="ALT"/>
    <x v="8"/>
    <x v="0"/>
    <m/>
    <x v="0"/>
    <m/>
  </r>
  <r>
    <x v="3"/>
    <s v="2018-8"/>
    <x v="174"/>
    <x v="6"/>
    <d v="1899-12-30T08:15:00"/>
    <d v="1899-12-30T12:15:00"/>
    <s v="AM"/>
    <d v="1899-12-30T04:00:00"/>
    <m/>
    <s v="INI"/>
    <x v="142"/>
    <x v="0"/>
    <m/>
    <x v="0"/>
    <m/>
  </r>
  <r>
    <x v="4"/>
    <s v="2018-8"/>
    <x v="174"/>
    <x v="6"/>
    <d v="1899-12-30T08:15:00"/>
    <d v="1899-12-30T12:15:00"/>
    <s v="AM"/>
    <d v="1899-12-30T04:00:00"/>
    <m/>
    <s v="INI"/>
    <x v="1"/>
    <x v="1"/>
    <m/>
    <x v="0"/>
    <m/>
  </r>
  <r>
    <x v="4"/>
    <s v="2018-8"/>
    <x v="174"/>
    <x v="6"/>
    <d v="1899-12-30T08:15:00"/>
    <d v="1899-12-30T12:15:00"/>
    <s v="AM"/>
    <d v="1899-12-30T04:00:00"/>
    <m/>
    <s v="ALT"/>
    <x v="8"/>
    <x v="0"/>
    <m/>
    <x v="0"/>
    <m/>
  </r>
  <r>
    <x v="5"/>
    <s v="2018-8"/>
    <x v="174"/>
    <x v="6"/>
    <d v="1899-12-30T08:15:00"/>
    <d v="1899-12-30T12:15:00"/>
    <s v="AM"/>
    <d v="1899-12-30T04:00:00"/>
    <m/>
    <m/>
    <x v="0"/>
    <x v="0"/>
    <m/>
    <x v="0"/>
    <m/>
  </r>
  <r>
    <x v="6"/>
    <s v="2018-8"/>
    <x v="174"/>
    <x v="6"/>
    <d v="1899-12-30T08:15:00"/>
    <d v="1899-12-30T12:15:00"/>
    <s v="AM"/>
    <d v="1899-12-30T04:00:00"/>
    <m/>
    <m/>
    <x v="135"/>
    <x v="0"/>
    <m/>
    <x v="0"/>
    <m/>
  </r>
  <r>
    <x v="2"/>
    <s v="2018-8"/>
    <x v="174"/>
    <x v="6"/>
    <d v="1899-12-30T08:15:00"/>
    <d v="1899-12-30T12:15:00"/>
    <s v="AM"/>
    <d v="1899-12-30T04:00:00"/>
    <m/>
    <m/>
    <x v="98"/>
    <x v="29"/>
    <m/>
    <x v="0"/>
    <m/>
  </r>
  <r>
    <x v="0"/>
    <s v="2018-8"/>
    <x v="174"/>
    <x v="6"/>
    <d v="1899-12-30T10:15:00"/>
    <d v="1899-12-30T12:15:00"/>
    <s v="AM"/>
    <d v="1899-12-30T02:00:00"/>
    <m/>
    <m/>
    <x v="1"/>
    <x v="1"/>
    <m/>
    <x v="0"/>
    <m/>
  </r>
  <r>
    <x v="0"/>
    <s v="2018-8"/>
    <x v="174"/>
    <x v="6"/>
    <d v="1899-12-30T13:45:00"/>
    <d v="1899-12-30T17:45:00"/>
    <s v="PM"/>
    <d v="1899-12-30T04:00:00"/>
    <m/>
    <m/>
    <x v="148"/>
    <x v="40"/>
    <m/>
    <x v="0"/>
    <m/>
  </r>
  <r>
    <x v="1"/>
    <s v="2018-8"/>
    <x v="174"/>
    <x v="6"/>
    <d v="1899-12-30T13:45:00"/>
    <d v="1899-12-30T17:45:00"/>
    <s v="PM"/>
    <d v="1899-12-30T04:00:00"/>
    <m/>
    <m/>
    <x v="142"/>
    <x v="0"/>
    <m/>
    <x v="0"/>
    <m/>
  </r>
  <r>
    <x v="3"/>
    <s v="2018-8"/>
    <x v="174"/>
    <x v="6"/>
    <d v="1899-12-30T13:45:00"/>
    <d v="1899-12-30T17:45:00"/>
    <s v="PM"/>
    <d v="1899-12-30T04:00:00"/>
    <m/>
    <s v="ALT"/>
    <x v="8"/>
    <x v="0"/>
    <m/>
    <x v="0"/>
    <m/>
  </r>
  <r>
    <x v="3"/>
    <s v="2018-8"/>
    <x v="174"/>
    <x v="6"/>
    <d v="1899-12-30T13:45:00"/>
    <d v="1899-12-30T17:45:00"/>
    <s v="PM"/>
    <d v="1899-12-30T04:00:00"/>
    <m/>
    <s v="INI"/>
    <x v="142"/>
    <x v="0"/>
    <m/>
    <x v="0"/>
    <m/>
  </r>
  <r>
    <x v="4"/>
    <s v="2018-8"/>
    <x v="174"/>
    <x v="6"/>
    <d v="1899-12-30T13:45:00"/>
    <d v="1899-12-30T17:45:00"/>
    <s v="PM"/>
    <d v="1899-12-30T04:00:00"/>
    <m/>
    <s v="INI"/>
    <x v="1"/>
    <x v="1"/>
    <m/>
    <x v="0"/>
    <m/>
  </r>
  <r>
    <x v="4"/>
    <s v="2018-8"/>
    <x v="174"/>
    <x v="6"/>
    <d v="1899-12-30T13:45:00"/>
    <d v="1899-12-30T17:45:00"/>
    <s v="PM"/>
    <d v="1899-12-30T04:00:00"/>
    <m/>
    <s v="ALT"/>
    <x v="8"/>
    <x v="0"/>
    <m/>
    <x v="0"/>
    <m/>
  </r>
  <r>
    <x v="5"/>
    <s v="2018-8"/>
    <x v="174"/>
    <x v="6"/>
    <d v="1899-12-30T13:45:00"/>
    <d v="1899-12-30T16:45:00"/>
    <s v="PM"/>
    <d v="1899-12-30T03:00:00"/>
    <m/>
    <m/>
    <x v="0"/>
    <x v="0"/>
    <m/>
    <x v="0"/>
    <m/>
  </r>
  <r>
    <x v="6"/>
    <s v="2018-8"/>
    <x v="174"/>
    <x v="6"/>
    <d v="1899-12-30T13:45:00"/>
    <d v="1899-12-30T16:45:00"/>
    <s v="PM"/>
    <d v="1899-12-30T03:00:00"/>
    <m/>
    <m/>
    <x v="135"/>
    <x v="0"/>
    <m/>
    <x v="0"/>
    <m/>
  </r>
  <r>
    <x v="2"/>
    <s v="2018-8"/>
    <x v="174"/>
    <x v="6"/>
    <d v="1899-12-30T13:45:00"/>
    <d v="1899-12-30T17:45:00"/>
    <s v="PM"/>
    <d v="1899-12-30T04:00:00"/>
    <m/>
    <s v="M-RESEAUX"/>
    <x v="164"/>
    <x v="29"/>
    <m/>
    <x v="0"/>
    <m/>
  </r>
  <r>
    <x v="1"/>
    <s v="2018-8"/>
    <x v="175"/>
    <x v="0"/>
    <d v="1899-12-30T08:15:00"/>
    <d v="1899-12-30T12:15:00"/>
    <s v="AM"/>
    <d v="1899-12-30T04:00:00"/>
    <m/>
    <m/>
    <x v="142"/>
    <x v="0"/>
    <m/>
    <x v="0"/>
    <m/>
  </r>
  <r>
    <x v="0"/>
    <s v="2018-8"/>
    <x v="175"/>
    <x v="0"/>
    <d v="1899-12-30T08:15:00"/>
    <d v="1899-12-30T12:15:00"/>
    <s v="AM"/>
    <d v="1899-12-30T04:00:00"/>
    <m/>
    <m/>
    <x v="144"/>
    <x v="23"/>
    <m/>
    <x v="0"/>
    <m/>
  </r>
  <r>
    <x v="3"/>
    <s v="2018-8"/>
    <x v="175"/>
    <x v="0"/>
    <d v="1899-12-30T08:15:00"/>
    <d v="1899-12-30T12:15:00"/>
    <s v="AM"/>
    <d v="1899-12-30T04:00:00"/>
    <m/>
    <s v="ALT"/>
    <x v="8"/>
    <x v="0"/>
    <m/>
    <x v="0"/>
    <m/>
  </r>
  <r>
    <x v="3"/>
    <s v="2018-8"/>
    <x v="175"/>
    <x v="0"/>
    <d v="1899-12-30T08:15:00"/>
    <d v="1899-12-30T12:15:00"/>
    <s v="AM"/>
    <d v="1899-12-30T04:00:00"/>
    <m/>
    <s v="INI"/>
    <x v="142"/>
    <x v="0"/>
    <m/>
    <x v="0"/>
    <m/>
  </r>
  <r>
    <x v="4"/>
    <s v="2018-8"/>
    <x v="175"/>
    <x v="0"/>
    <d v="1899-12-30T08:15:00"/>
    <d v="1899-12-30T12:15:00"/>
    <s v="AM"/>
    <d v="1899-12-30T04:00:00"/>
    <m/>
    <s v="INI"/>
    <x v="1"/>
    <x v="1"/>
    <m/>
    <x v="0"/>
    <m/>
  </r>
  <r>
    <x v="4"/>
    <s v="2018-8"/>
    <x v="175"/>
    <x v="0"/>
    <d v="1899-12-30T08:15:00"/>
    <d v="1899-12-30T12:15:00"/>
    <s v="AM"/>
    <d v="1899-12-30T04:00:00"/>
    <m/>
    <s v="ALT"/>
    <x v="8"/>
    <x v="0"/>
    <m/>
    <x v="0"/>
    <m/>
  </r>
  <r>
    <x v="5"/>
    <s v="2018-8"/>
    <x v="175"/>
    <x v="0"/>
    <d v="1899-12-30T08:15:00"/>
    <d v="1899-12-30T12:15:00"/>
    <s v="AM"/>
    <d v="1899-12-30T04:00:00"/>
    <m/>
    <m/>
    <x v="0"/>
    <x v="0"/>
    <m/>
    <x v="0"/>
    <m/>
  </r>
  <r>
    <x v="6"/>
    <s v="2018-8"/>
    <x v="175"/>
    <x v="0"/>
    <d v="1899-12-30T08:15:00"/>
    <d v="1899-12-30T12:15:00"/>
    <s v="AM"/>
    <d v="1899-12-30T04:00:00"/>
    <m/>
    <m/>
    <x v="135"/>
    <x v="0"/>
    <m/>
    <x v="0"/>
    <m/>
  </r>
  <r>
    <x v="2"/>
    <s v="2018-8"/>
    <x v="175"/>
    <x v="0"/>
    <d v="1899-12-30T08:15:00"/>
    <d v="1899-12-30T12:15:00"/>
    <s v="AM"/>
    <d v="1899-12-30T04:00:00"/>
    <m/>
    <s v="C-SECU"/>
    <x v="165"/>
    <x v="29"/>
    <m/>
    <x v="0"/>
    <m/>
  </r>
  <r>
    <x v="0"/>
    <s v="2018-8"/>
    <x v="175"/>
    <x v="0"/>
    <d v="1899-12-30T13:45:00"/>
    <d v="1899-12-30T17:45:00"/>
    <s v="PM"/>
    <d v="1899-12-30T04:00:00"/>
    <m/>
    <m/>
    <x v="100"/>
    <x v="36"/>
    <m/>
    <x v="0"/>
    <m/>
  </r>
  <r>
    <x v="1"/>
    <s v="2018-8"/>
    <x v="175"/>
    <x v="0"/>
    <d v="1899-12-30T13:45:00"/>
    <d v="1899-12-30T17:45:00"/>
    <s v="PM"/>
    <d v="1899-12-30T04:00:00"/>
    <m/>
    <m/>
    <x v="142"/>
    <x v="0"/>
    <m/>
    <x v="0"/>
    <m/>
  </r>
  <r>
    <x v="3"/>
    <s v="2018-8"/>
    <x v="175"/>
    <x v="0"/>
    <d v="1899-12-30T13:45:00"/>
    <d v="1899-12-30T17:45:00"/>
    <s v="PM"/>
    <d v="1899-12-30T04:00:00"/>
    <m/>
    <s v="ALT"/>
    <x v="8"/>
    <x v="0"/>
    <m/>
    <x v="0"/>
    <m/>
  </r>
  <r>
    <x v="3"/>
    <s v="2018-8"/>
    <x v="175"/>
    <x v="0"/>
    <d v="1899-12-30T13:45:00"/>
    <d v="1899-12-30T17:45:00"/>
    <s v="PM"/>
    <d v="1899-12-30T04:00:00"/>
    <m/>
    <s v="INI"/>
    <x v="142"/>
    <x v="0"/>
    <m/>
    <x v="0"/>
    <m/>
  </r>
  <r>
    <x v="4"/>
    <s v="2018-8"/>
    <x v="175"/>
    <x v="0"/>
    <d v="1899-12-30T13:45:00"/>
    <d v="1899-12-30T17:45:00"/>
    <s v="PM"/>
    <d v="1899-12-30T04:00:00"/>
    <m/>
    <s v="INI"/>
    <x v="1"/>
    <x v="1"/>
    <m/>
    <x v="0"/>
    <m/>
  </r>
  <r>
    <x v="4"/>
    <s v="2018-8"/>
    <x v="175"/>
    <x v="0"/>
    <d v="1899-12-30T13:45:00"/>
    <d v="1899-12-30T17:45:00"/>
    <s v="PM"/>
    <d v="1899-12-30T04:00:00"/>
    <m/>
    <s v="ALT"/>
    <x v="8"/>
    <x v="0"/>
    <m/>
    <x v="0"/>
    <m/>
  </r>
  <r>
    <x v="5"/>
    <s v="2018-8"/>
    <x v="175"/>
    <x v="0"/>
    <d v="1899-12-30T13:45:00"/>
    <d v="1899-12-30T16:45:00"/>
    <s v="PM"/>
    <d v="1899-12-30T03:00:00"/>
    <m/>
    <m/>
    <x v="0"/>
    <x v="0"/>
    <m/>
    <x v="0"/>
    <m/>
  </r>
  <r>
    <x v="6"/>
    <s v="2018-8"/>
    <x v="175"/>
    <x v="0"/>
    <d v="1899-12-30T13:45:00"/>
    <d v="1899-12-30T16:45:00"/>
    <s v="PM"/>
    <d v="1899-12-30T03:00:00"/>
    <m/>
    <m/>
    <x v="135"/>
    <x v="0"/>
    <m/>
    <x v="0"/>
    <m/>
  </r>
  <r>
    <x v="2"/>
    <s v="2018-8"/>
    <x v="175"/>
    <x v="0"/>
    <d v="1899-12-30T13:45:00"/>
    <d v="1899-12-30T17:45:00"/>
    <s v="PM"/>
    <d v="1899-12-30T04:00:00"/>
    <m/>
    <m/>
    <x v="166"/>
    <x v="23"/>
    <m/>
    <x v="0"/>
    <m/>
  </r>
  <r>
    <x v="0"/>
    <s v="2018-8"/>
    <x v="176"/>
    <x v="1"/>
    <d v="1899-12-30T08:15:00"/>
    <d v="1899-12-30T12:15:00"/>
    <s v="AM"/>
    <d v="1899-12-30T04:00:00"/>
    <m/>
    <m/>
    <x v="1"/>
    <x v="1"/>
    <m/>
    <x v="0"/>
    <m/>
  </r>
  <r>
    <x v="1"/>
    <s v="2018-8"/>
    <x v="176"/>
    <x v="1"/>
    <d v="1899-12-30T08:15:00"/>
    <d v="1899-12-30T12:15:00"/>
    <s v="AM"/>
    <d v="1899-12-30T04:00:00"/>
    <m/>
    <m/>
    <x v="1"/>
    <x v="1"/>
    <m/>
    <x v="0"/>
    <m/>
  </r>
  <r>
    <x v="3"/>
    <s v="2018-8"/>
    <x v="176"/>
    <x v="1"/>
    <d v="1899-12-30T08:15:00"/>
    <d v="1899-12-30T12:15:00"/>
    <s v="AM"/>
    <d v="1899-12-30T04:00:00"/>
    <m/>
    <m/>
    <x v="1"/>
    <x v="1"/>
    <m/>
    <x v="0"/>
    <m/>
  </r>
  <r>
    <x v="4"/>
    <s v="2018-8"/>
    <x v="176"/>
    <x v="1"/>
    <d v="1899-12-30T08:15:00"/>
    <d v="1899-12-30T12:15:00"/>
    <s v="AM"/>
    <d v="1899-12-30T04:00:00"/>
    <m/>
    <m/>
    <x v="1"/>
    <x v="1"/>
    <m/>
    <x v="0"/>
    <m/>
  </r>
  <r>
    <x v="5"/>
    <s v="2018-8"/>
    <x v="176"/>
    <x v="1"/>
    <d v="1899-12-30T08:15:00"/>
    <d v="1899-12-30T12:15:00"/>
    <s v="AM"/>
    <d v="1899-12-30T04:00:00"/>
    <m/>
    <m/>
    <x v="1"/>
    <x v="1"/>
    <m/>
    <x v="0"/>
    <m/>
  </r>
  <r>
    <x v="6"/>
    <s v="2018-8"/>
    <x v="176"/>
    <x v="1"/>
    <d v="1899-12-30T08:15:00"/>
    <d v="1899-12-30T12:15:00"/>
    <s v="AM"/>
    <d v="1899-12-30T04:00:00"/>
    <m/>
    <m/>
    <x v="1"/>
    <x v="1"/>
    <m/>
    <x v="0"/>
    <m/>
  </r>
  <r>
    <x v="2"/>
    <s v="2018-8"/>
    <x v="176"/>
    <x v="1"/>
    <d v="1899-12-30T08:15:00"/>
    <d v="1899-12-30T12:15:00"/>
    <s v="AM"/>
    <d v="1899-12-30T04:00:00"/>
    <m/>
    <m/>
    <x v="1"/>
    <x v="1"/>
    <m/>
    <x v="0"/>
    <m/>
  </r>
  <r>
    <x v="0"/>
    <s v="2018-8"/>
    <x v="176"/>
    <x v="1"/>
    <d v="1899-12-30T13:45:00"/>
    <d v="1899-12-30T17:45:00"/>
    <s v="PM"/>
    <d v="1899-12-30T04:00:00"/>
    <m/>
    <m/>
    <x v="1"/>
    <x v="1"/>
    <m/>
    <x v="0"/>
    <m/>
  </r>
  <r>
    <x v="1"/>
    <s v="2018-8"/>
    <x v="176"/>
    <x v="1"/>
    <d v="1899-12-30T13:45:00"/>
    <d v="1899-12-30T17:45:00"/>
    <s v="PM"/>
    <d v="1899-12-30T04:00:00"/>
    <m/>
    <m/>
    <x v="1"/>
    <x v="1"/>
    <m/>
    <x v="0"/>
    <m/>
  </r>
  <r>
    <x v="3"/>
    <s v="2018-8"/>
    <x v="176"/>
    <x v="1"/>
    <d v="1899-12-30T13:45:00"/>
    <d v="1899-12-30T17:45:00"/>
    <s v="PM"/>
    <d v="1899-12-30T04:00:00"/>
    <m/>
    <m/>
    <x v="1"/>
    <x v="1"/>
    <m/>
    <x v="0"/>
    <m/>
  </r>
  <r>
    <x v="4"/>
    <s v="2018-8"/>
    <x v="176"/>
    <x v="1"/>
    <d v="1899-12-30T13:45:00"/>
    <d v="1899-12-30T17:45:00"/>
    <s v="PM"/>
    <d v="1899-12-30T04:00:00"/>
    <m/>
    <m/>
    <x v="1"/>
    <x v="1"/>
    <m/>
    <x v="0"/>
    <m/>
  </r>
  <r>
    <x v="5"/>
    <s v="2018-8"/>
    <x v="176"/>
    <x v="1"/>
    <d v="1899-12-30T13:45:00"/>
    <d v="1899-12-30T16:45:00"/>
    <s v="PM"/>
    <d v="1899-12-30T03:00:00"/>
    <m/>
    <m/>
    <x v="1"/>
    <x v="1"/>
    <m/>
    <x v="0"/>
    <m/>
  </r>
  <r>
    <x v="6"/>
    <s v="2018-8"/>
    <x v="176"/>
    <x v="1"/>
    <d v="1899-12-30T13:45:00"/>
    <d v="1899-12-30T16:45:00"/>
    <s v="PM"/>
    <d v="1899-12-30T03:00:00"/>
    <m/>
    <m/>
    <x v="1"/>
    <x v="1"/>
    <m/>
    <x v="0"/>
    <m/>
  </r>
  <r>
    <x v="2"/>
    <s v="2018-8"/>
    <x v="176"/>
    <x v="1"/>
    <d v="1899-12-30T13:45:00"/>
    <d v="1899-12-30T17:45:00"/>
    <s v="PM"/>
    <d v="1899-12-30T04:00:00"/>
    <m/>
    <m/>
    <x v="1"/>
    <x v="1"/>
    <m/>
    <x v="0"/>
    <m/>
  </r>
  <r>
    <x v="0"/>
    <s v="2018-9"/>
    <x v="177"/>
    <x v="2"/>
    <d v="1899-12-30T08:15:00"/>
    <d v="1899-12-30T12:15:00"/>
    <s v="AM"/>
    <d v="1899-12-30T04:00:00"/>
    <m/>
    <m/>
    <x v="1"/>
    <x v="1"/>
    <m/>
    <x v="0"/>
    <m/>
  </r>
  <r>
    <x v="1"/>
    <s v="2018-9"/>
    <x v="177"/>
    <x v="2"/>
    <d v="1899-12-30T08:15:00"/>
    <d v="1899-12-30T12:15:00"/>
    <s v="AM"/>
    <d v="1899-12-30T04:00:00"/>
    <m/>
    <m/>
    <x v="1"/>
    <x v="1"/>
    <m/>
    <x v="0"/>
    <m/>
  </r>
  <r>
    <x v="3"/>
    <s v="2018-9"/>
    <x v="177"/>
    <x v="2"/>
    <d v="1899-12-30T08:15:00"/>
    <d v="1899-12-30T12:15:00"/>
    <s v="AM"/>
    <d v="1899-12-30T04:00:00"/>
    <m/>
    <m/>
    <x v="1"/>
    <x v="1"/>
    <m/>
    <x v="0"/>
    <m/>
  </r>
  <r>
    <x v="4"/>
    <s v="2018-9"/>
    <x v="177"/>
    <x v="2"/>
    <d v="1899-12-30T08:15:00"/>
    <d v="1899-12-30T12:15:00"/>
    <s v="AM"/>
    <d v="1899-12-30T04:00:00"/>
    <m/>
    <m/>
    <x v="1"/>
    <x v="1"/>
    <m/>
    <x v="0"/>
    <m/>
  </r>
  <r>
    <x v="5"/>
    <s v="2018-9"/>
    <x v="177"/>
    <x v="2"/>
    <d v="1899-12-30T08:15:00"/>
    <d v="1899-12-30T12:15:00"/>
    <s v="AM"/>
    <d v="1899-12-30T04:00:00"/>
    <m/>
    <m/>
    <x v="1"/>
    <x v="1"/>
    <m/>
    <x v="0"/>
    <m/>
  </r>
  <r>
    <x v="6"/>
    <s v="2018-9"/>
    <x v="177"/>
    <x v="2"/>
    <d v="1899-12-30T08:15:00"/>
    <d v="1899-12-30T12:15:00"/>
    <s v="AM"/>
    <d v="1899-12-30T04:00:00"/>
    <m/>
    <m/>
    <x v="1"/>
    <x v="1"/>
    <m/>
    <x v="0"/>
    <m/>
  </r>
  <r>
    <x v="2"/>
    <s v="2018-9"/>
    <x v="177"/>
    <x v="2"/>
    <d v="1899-12-30T08:15:00"/>
    <d v="1899-12-30T12:15:00"/>
    <s v="AM"/>
    <d v="1899-12-30T04:00:00"/>
    <m/>
    <m/>
    <x v="1"/>
    <x v="1"/>
    <m/>
    <x v="0"/>
    <m/>
  </r>
  <r>
    <x v="0"/>
    <s v="2018-9"/>
    <x v="177"/>
    <x v="2"/>
    <d v="1899-12-30T13:45:00"/>
    <d v="1899-12-30T17:45:00"/>
    <s v="PM"/>
    <d v="1899-12-30T04:00:00"/>
    <m/>
    <m/>
    <x v="1"/>
    <x v="1"/>
    <m/>
    <x v="0"/>
    <m/>
  </r>
  <r>
    <x v="1"/>
    <s v="2018-9"/>
    <x v="177"/>
    <x v="2"/>
    <d v="1899-12-30T13:45:00"/>
    <d v="1899-12-30T17:45:00"/>
    <s v="PM"/>
    <d v="1899-12-30T04:00:00"/>
    <m/>
    <m/>
    <x v="1"/>
    <x v="1"/>
    <m/>
    <x v="0"/>
    <m/>
  </r>
  <r>
    <x v="3"/>
    <s v="2018-9"/>
    <x v="177"/>
    <x v="2"/>
    <d v="1899-12-30T13:45:00"/>
    <d v="1899-12-30T17:45:00"/>
    <s v="PM"/>
    <d v="1899-12-30T04:00:00"/>
    <m/>
    <m/>
    <x v="1"/>
    <x v="1"/>
    <m/>
    <x v="0"/>
    <m/>
  </r>
  <r>
    <x v="4"/>
    <s v="2018-9"/>
    <x v="177"/>
    <x v="2"/>
    <d v="1899-12-30T13:45:00"/>
    <d v="1899-12-30T17:45:00"/>
    <s v="PM"/>
    <d v="1899-12-30T04:00:00"/>
    <m/>
    <m/>
    <x v="1"/>
    <x v="1"/>
    <m/>
    <x v="0"/>
    <m/>
  </r>
  <r>
    <x v="5"/>
    <s v="2018-9"/>
    <x v="177"/>
    <x v="2"/>
    <d v="1899-12-30T13:45:00"/>
    <d v="1899-12-30T16:45:00"/>
    <s v="PM"/>
    <d v="1899-12-30T03:00:00"/>
    <m/>
    <m/>
    <x v="1"/>
    <x v="1"/>
    <m/>
    <x v="0"/>
    <m/>
  </r>
  <r>
    <x v="6"/>
    <s v="2018-9"/>
    <x v="177"/>
    <x v="2"/>
    <d v="1899-12-30T13:45:00"/>
    <d v="1899-12-30T16:45:00"/>
    <s v="PM"/>
    <d v="1899-12-30T03:00:00"/>
    <m/>
    <m/>
    <x v="1"/>
    <x v="1"/>
    <m/>
    <x v="0"/>
    <m/>
  </r>
  <r>
    <x v="2"/>
    <s v="2018-9"/>
    <x v="177"/>
    <x v="2"/>
    <d v="1899-12-30T13:45:00"/>
    <d v="1899-12-30T17:45:00"/>
    <s v="PM"/>
    <d v="1899-12-30T04:00:00"/>
    <m/>
    <m/>
    <x v="1"/>
    <x v="1"/>
    <m/>
    <x v="0"/>
    <m/>
  </r>
  <r>
    <x v="0"/>
    <s v="2018-9"/>
    <x v="178"/>
    <x v="3"/>
    <d v="1899-12-30T08:15:00"/>
    <d v="1899-12-30T12:15:00"/>
    <s v="AM"/>
    <d v="1899-12-30T04:00:00"/>
    <m/>
    <m/>
    <x v="51"/>
    <x v="0"/>
    <m/>
    <x v="0"/>
    <m/>
  </r>
  <r>
    <x v="1"/>
    <s v="2018-9"/>
    <x v="178"/>
    <x v="3"/>
    <d v="1899-12-30T08:15:00"/>
    <d v="1899-12-30T12:15:00"/>
    <s v="AM"/>
    <d v="1899-12-30T04:00:00"/>
    <m/>
    <m/>
    <x v="142"/>
    <x v="0"/>
    <m/>
    <x v="0"/>
    <m/>
  </r>
  <r>
    <x v="2"/>
    <s v="2018-9"/>
    <x v="178"/>
    <x v="3"/>
    <d v="1899-12-30T08:15:00"/>
    <d v="1899-12-30T12:15:00"/>
    <s v="AM"/>
    <d v="1899-12-30T04:00:00"/>
    <m/>
    <s v="INI"/>
    <x v="142"/>
    <x v="0"/>
    <m/>
    <x v="0"/>
    <m/>
  </r>
  <r>
    <x v="3"/>
    <s v="2018-9"/>
    <x v="178"/>
    <x v="3"/>
    <d v="1899-12-30T08:15:00"/>
    <d v="1899-12-30T12:15:00"/>
    <s v="AM"/>
    <d v="1899-12-30T04:00:00"/>
    <m/>
    <m/>
    <x v="167"/>
    <x v="23"/>
    <m/>
    <x v="0"/>
    <m/>
  </r>
  <r>
    <x v="4"/>
    <s v="2018-9"/>
    <x v="178"/>
    <x v="3"/>
    <d v="1899-12-30T08:15:00"/>
    <d v="1899-12-30T12:15:00"/>
    <s v="AM"/>
    <d v="1899-12-30T04:00:00"/>
    <m/>
    <s v="C-MOBILITE"/>
    <x v="161"/>
    <x v="29"/>
    <m/>
    <x v="0"/>
    <m/>
  </r>
  <r>
    <x v="5"/>
    <s v="2018-9"/>
    <x v="178"/>
    <x v="3"/>
    <d v="1899-12-30T08:15:00"/>
    <d v="1899-12-30T12:15:00"/>
    <s v="AM"/>
    <d v="1899-12-30T04:00:00"/>
    <m/>
    <m/>
    <x v="0"/>
    <x v="0"/>
    <m/>
    <x v="0"/>
    <m/>
  </r>
  <r>
    <x v="6"/>
    <s v="2018-9"/>
    <x v="178"/>
    <x v="3"/>
    <d v="1899-12-30T08:15:00"/>
    <d v="1899-12-30T12:15:00"/>
    <s v="AM"/>
    <d v="1899-12-30T04:00:00"/>
    <m/>
    <m/>
    <x v="135"/>
    <x v="0"/>
    <m/>
    <x v="0"/>
    <m/>
  </r>
  <r>
    <x v="2"/>
    <s v="2018-9"/>
    <x v="178"/>
    <x v="3"/>
    <d v="1899-12-30T08:15:00"/>
    <d v="1899-12-30T12:15:00"/>
    <s v="AM"/>
    <d v="1899-12-30T04:00:00"/>
    <m/>
    <s v="ALT"/>
    <x v="8"/>
    <x v="0"/>
    <m/>
    <x v="0"/>
    <m/>
  </r>
  <r>
    <x v="4"/>
    <s v="2018-9"/>
    <x v="178"/>
    <x v="3"/>
    <d v="1899-12-30T08:15:00"/>
    <d v="1899-12-30T12:15:00"/>
    <s v="AM"/>
    <d v="1899-12-30T04:00:00"/>
    <m/>
    <s v="C-DATA"/>
    <x v="168"/>
    <x v="27"/>
    <m/>
    <x v="0"/>
    <m/>
  </r>
  <r>
    <x v="4"/>
    <s v="2018-9"/>
    <x v="178"/>
    <x v="3"/>
    <d v="1899-12-30T08:15:00"/>
    <d v="1899-12-30T12:15:00"/>
    <s v="AM"/>
    <d v="1899-12-30T04:00:00"/>
    <m/>
    <s v="C-CLOUD"/>
    <x v="169"/>
    <x v="22"/>
    <m/>
    <x v="0"/>
    <m/>
  </r>
  <r>
    <x v="4"/>
    <s v="2018-9"/>
    <x v="178"/>
    <x v="3"/>
    <d v="1899-12-30T13:15:00"/>
    <d v="1899-12-30T15:15:00"/>
    <s v="PM"/>
    <d v="1899-12-30T02:00:00"/>
    <m/>
    <s v="C-DATA"/>
    <x v="168"/>
    <x v="27"/>
    <m/>
    <x v="0"/>
    <m/>
  </r>
  <r>
    <x v="0"/>
    <s v="2018-9"/>
    <x v="178"/>
    <x v="3"/>
    <d v="1899-12-30T13:45:00"/>
    <d v="1899-12-30T17:45:00"/>
    <s v="PM"/>
    <d v="1899-12-30T04:00:00"/>
    <m/>
    <m/>
    <x v="51"/>
    <x v="0"/>
    <m/>
    <x v="0"/>
    <m/>
  </r>
  <r>
    <x v="1"/>
    <s v="2018-9"/>
    <x v="178"/>
    <x v="3"/>
    <d v="1899-12-30T13:45:00"/>
    <d v="1899-12-30T17:45:00"/>
    <s v="PM"/>
    <d v="1899-12-30T04:00:00"/>
    <m/>
    <m/>
    <x v="142"/>
    <x v="0"/>
    <m/>
    <x v="0"/>
    <m/>
  </r>
  <r>
    <x v="2"/>
    <s v="2018-9"/>
    <x v="178"/>
    <x v="3"/>
    <d v="1899-12-30T13:45:00"/>
    <d v="1899-12-30T17:45:00"/>
    <s v="PM"/>
    <d v="1899-12-30T04:00:00"/>
    <m/>
    <s v="INI"/>
    <x v="142"/>
    <x v="0"/>
    <m/>
    <x v="0"/>
    <m/>
  </r>
  <r>
    <x v="3"/>
    <s v="2018-9"/>
    <x v="178"/>
    <x v="3"/>
    <d v="1899-12-30T13:45:00"/>
    <d v="1899-12-30T17:45:00"/>
    <s v="PM"/>
    <d v="1899-12-30T04:00:00"/>
    <m/>
    <m/>
    <x v="167"/>
    <x v="23"/>
    <m/>
    <x v="0"/>
    <m/>
  </r>
  <r>
    <x v="5"/>
    <s v="2018-9"/>
    <x v="178"/>
    <x v="3"/>
    <d v="1899-12-30T13:45:00"/>
    <d v="1899-12-30T16:45:00"/>
    <s v="PM"/>
    <d v="1899-12-30T03:00:00"/>
    <m/>
    <m/>
    <x v="0"/>
    <x v="0"/>
    <m/>
    <x v="0"/>
    <m/>
  </r>
  <r>
    <x v="6"/>
    <s v="2018-9"/>
    <x v="178"/>
    <x v="3"/>
    <d v="1899-12-30T13:45:00"/>
    <d v="1899-12-30T16:45:00"/>
    <s v="PM"/>
    <d v="1899-12-30T03:00:00"/>
    <m/>
    <m/>
    <x v="135"/>
    <x v="0"/>
    <m/>
    <x v="0"/>
    <m/>
  </r>
  <r>
    <x v="2"/>
    <s v="2018-9"/>
    <x v="178"/>
    <x v="3"/>
    <d v="1899-12-30T13:45:00"/>
    <d v="1899-12-30T17:45:00"/>
    <s v="PM"/>
    <d v="1899-12-30T04:00:00"/>
    <m/>
    <s v="ALT"/>
    <x v="8"/>
    <x v="0"/>
    <m/>
    <x v="0"/>
    <m/>
  </r>
  <r>
    <x v="4"/>
    <s v="2018-9"/>
    <x v="178"/>
    <x v="3"/>
    <d v="1899-12-30T13:45:00"/>
    <d v="1899-12-30T15:45:00"/>
    <s v="PM"/>
    <d v="1899-12-30T02:00:00"/>
    <m/>
    <s v="C-MOBILITE"/>
    <x v="161"/>
    <x v="29"/>
    <m/>
    <x v="0"/>
    <m/>
  </r>
  <r>
    <x v="4"/>
    <s v="2018-9"/>
    <x v="178"/>
    <x v="3"/>
    <d v="1899-12-30T13:45:00"/>
    <d v="1899-12-30T15:45:00"/>
    <s v="PM"/>
    <d v="1899-12-30T02:00:00"/>
    <m/>
    <s v="C-CLOUD"/>
    <x v="169"/>
    <x v="22"/>
    <m/>
    <x v="0"/>
    <m/>
  </r>
  <r>
    <x v="4"/>
    <s v="2018-9"/>
    <x v="178"/>
    <x v="3"/>
    <d v="1899-12-30T15:45:00"/>
    <d v="1899-12-30T17:45:00"/>
    <s v="PM"/>
    <d v="1899-12-30T02:00:00"/>
    <m/>
    <s v="C-MOBILITE"/>
    <x v="170"/>
    <x v="35"/>
    <m/>
    <x v="0"/>
    <m/>
  </r>
  <r>
    <x v="0"/>
    <s v="2018-9"/>
    <x v="179"/>
    <x v="4"/>
    <d v="1899-12-30T08:15:00"/>
    <d v="1899-12-30T12:15:00"/>
    <s v="AM"/>
    <d v="1899-12-30T04:00:00"/>
    <m/>
    <m/>
    <x v="51"/>
    <x v="0"/>
    <m/>
    <x v="0"/>
    <m/>
  </r>
  <r>
    <x v="1"/>
    <s v="2018-9"/>
    <x v="179"/>
    <x v="4"/>
    <d v="1899-12-30T08:15:00"/>
    <d v="1899-12-30T12:15:00"/>
    <s v="AM"/>
    <d v="1899-12-30T04:00:00"/>
    <m/>
    <m/>
    <x v="142"/>
    <x v="0"/>
    <m/>
    <x v="0"/>
    <m/>
  </r>
  <r>
    <x v="2"/>
    <s v="2018-9"/>
    <x v="179"/>
    <x v="4"/>
    <d v="1899-12-30T08:15:00"/>
    <d v="1899-12-30T12:15:00"/>
    <s v="AM"/>
    <d v="1899-12-30T04:00:00"/>
    <m/>
    <s v="INI"/>
    <x v="142"/>
    <x v="0"/>
    <m/>
    <x v="0"/>
    <m/>
  </r>
  <r>
    <x v="3"/>
    <s v="2018-9"/>
    <x v="179"/>
    <x v="4"/>
    <d v="1899-12-30T08:15:00"/>
    <d v="1899-12-30T12:15:00"/>
    <s v="AM"/>
    <d v="1899-12-30T04:00:00"/>
    <m/>
    <m/>
    <x v="167"/>
    <x v="23"/>
    <m/>
    <x v="0"/>
    <m/>
  </r>
  <r>
    <x v="4"/>
    <s v="2018-9"/>
    <x v="179"/>
    <x v="4"/>
    <d v="1899-12-30T08:15:00"/>
    <d v="1899-12-30T12:15:00"/>
    <s v="AM"/>
    <d v="1899-12-30T04:00:00"/>
    <m/>
    <s v="C-MOBILITE"/>
    <x v="170"/>
    <x v="35"/>
    <m/>
    <x v="0"/>
    <m/>
  </r>
  <r>
    <x v="5"/>
    <s v="2018-9"/>
    <x v="179"/>
    <x v="4"/>
    <d v="1899-12-30T08:15:00"/>
    <d v="1899-12-30T12:15:00"/>
    <s v="AM"/>
    <d v="1899-12-30T04:00:00"/>
    <m/>
    <m/>
    <x v="0"/>
    <x v="0"/>
    <m/>
    <x v="0"/>
    <m/>
  </r>
  <r>
    <x v="6"/>
    <s v="2018-9"/>
    <x v="179"/>
    <x v="4"/>
    <d v="1899-12-30T08:15:00"/>
    <d v="1899-12-30T12:15:00"/>
    <s v="AM"/>
    <d v="1899-12-30T04:00:00"/>
    <m/>
    <m/>
    <x v="135"/>
    <x v="0"/>
    <m/>
    <x v="0"/>
    <m/>
  </r>
  <r>
    <x v="2"/>
    <s v="2018-9"/>
    <x v="179"/>
    <x v="4"/>
    <d v="1899-12-30T08:15:00"/>
    <d v="1899-12-30T12:15:00"/>
    <s v="AM"/>
    <d v="1899-12-30T04:00:00"/>
    <m/>
    <s v="ALT"/>
    <x v="8"/>
    <x v="0"/>
    <m/>
    <x v="0"/>
    <m/>
  </r>
  <r>
    <x v="4"/>
    <s v="2018-9"/>
    <x v="179"/>
    <x v="4"/>
    <d v="1899-12-30T08:15:00"/>
    <d v="1899-12-30T12:15:00"/>
    <s v="AM"/>
    <d v="1899-12-30T04:00:00"/>
    <m/>
    <s v="C-SECU"/>
    <x v="140"/>
    <x v="29"/>
    <m/>
    <x v="0"/>
    <m/>
  </r>
  <r>
    <x v="4"/>
    <s v="2018-9"/>
    <x v="179"/>
    <x v="4"/>
    <d v="1899-12-30T08:15:00"/>
    <d v="1899-12-30T12:15:00"/>
    <s v="AM"/>
    <d v="1899-12-30T04:00:00"/>
    <m/>
    <s v="C-DATA"/>
    <x v="168"/>
    <x v="27"/>
    <m/>
    <x v="0"/>
    <m/>
  </r>
  <r>
    <x v="4"/>
    <s v="2018-9"/>
    <x v="179"/>
    <x v="4"/>
    <d v="1899-12-30T08:15:00"/>
    <d v="1899-12-30T12:15:00"/>
    <s v="AM"/>
    <d v="1899-12-30T04:00:00"/>
    <m/>
    <s v="C-CLOUD"/>
    <x v="169"/>
    <x v="22"/>
    <m/>
    <x v="0"/>
    <m/>
  </r>
  <r>
    <x v="4"/>
    <s v="2018-9"/>
    <x v="179"/>
    <x v="4"/>
    <d v="1899-12-30T13:15:00"/>
    <d v="1899-12-30T17:15:00"/>
    <s v="PM"/>
    <d v="1899-12-30T04:00:00"/>
    <m/>
    <s v="C-DATA"/>
    <x v="168"/>
    <x v="27"/>
    <m/>
    <x v="0"/>
    <m/>
  </r>
  <r>
    <x v="0"/>
    <s v="2018-9"/>
    <x v="179"/>
    <x v="4"/>
    <d v="1899-12-30T13:45:00"/>
    <d v="1899-12-30T17:45:00"/>
    <s v="PM"/>
    <d v="1899-12-30T04:00:00"/>
    <m/>
    <m/>
    <x v="51"/>
    <x v="0"/>
    <m/>
    <x v="0"/>
    <m/>
  </r>
  <r>
    <x v="1"/>
    <s v="2018-9"/>
    <x v="179"/>
    <x v="4"/>
    <d v="1899-12-30T13:45:00"/>
    <d v="1899-12-30T17:45:00"/>
    <s v="PM"/>
    <d v="1899-12-30T04:00:00"/>
    <m/>
    <m/>
    <x v="142"/>
    <x v="0"/>
    <m/>
    <x v="0"/>
    <m/>
  </r>
  <r>
    <x v="2"/>
    <s v="2018-9"/>
    <x v="179"/>
    <x v="4"/>
    <d v="1899-12-30T13:45:00"/>
    <d v="1899-12-30T17:45:00"/>
    <s v="PM"/>
    <d v="1899-12-30T04:00:00"/>
    <m/>
    <s v="INI"/>
    <x v="142"/>
    <x v="0"/>
    <m/>
    <x v="0"/>
    <m/>
  </r>
  <r>
    <x v="3"/>
    <s v="2018-9"/>
    <x v="179"/>
    <x v="4"/>
    <d v="1899-12-30T13:45:00"/>
    <d v="1899-12-30T17:45:00"/>
    <s v="PM"/>
    <d v="1899-12-30T04:00:00"/>
    <m/>
    <m/>
    <x v="167"/>
    <x v="23"/>
    <m/>
    <x v="0"/>
    <m/>
  </r>
  <r>
    <x v="5"/>
    <s v="2018-9"/>
    <x v="179"/>
    <x v="4"/>
    <d v="1899-12-30T13:45:00"/>
    <d v="1899-12-30T16:45:00"/>
    <s v="PM"/>
    <d v="1899-12-30T03:00:00"/>
    <m/>
    <m/>
    <x v="0"/>
    <x v="0"/>
    <m/>
    <x v="0"/>
    <m/>
  </r>
  <r>
    <x v="6"/>
    <s v="2018-9"/>
    <x v="179"/>
    <x v="4"/>
    <d v="1899-12-30T13:45:00"/>
    <d v="1899-12-30T16:45:00"/>
    <s v="PM"/>
    <d v="1899-12-30T03:00:00"/>
    <m/>
    <m/>
    <x v="135"/>
    <x v="0"/>
    <m/>
    <x v="0"/>
    <m/>
  </r>
  <r>
    <x v="2"/>
    <s v="2018-9"/>
    <x v="179"/>
    <x v="4"/>
    <d v="1899-12-30T13:45:00"/>
    <d v="1899-12-30T17:45:00"/>
    <s v="PM"/>
    <d v="1899-12-30T04:00:00"/>
    <m/>
    <s v="ALT"/>
    <x v="8"/>
    <x v="0"/>
    <m/>
    <x v="0"/>
    <m/>
  </r>
  <r>
    <x v="4"/>
    <s v="2018-9"/>
    <x v="179"/>
    <x v="4"/>
    <d v="1899-12-30T13:45:00"/>
    <d v="1899-12-30T17:45:00"/>
    <s v="PM"/>
    <d v="1899-12-30T04:00:00"/>
    <m/>
    <s v="C-MOBILITE"/>
    <x v="170"/>
    <x v="35"/>
    <m/>
    <x v="0"/>
    <m/>
  </r>
  <r>
    <x v="4"/>
    <s v="2018-9"/>
    <x v="179"/>
    <x v="4"/>
    <d v="1899-12-30T13:45:00"/>
    <d v="1899-12-30T17:45:00"/>
    <s v="PM"/>
    <d v="1899-12-30T04:00:00"/>
    <m/>
    <s v="C-CLOUD"/>
    <x v="169"/>
    <x v="22"/>
    <m/>
    <x v="0"/>
    <m/>
  </r>
  <r>
    <x v="4"/>
    <s v="2018-9"/>
    <x v="179"/>
    <x v="4"/>
    <d v="1899-12-30T13:45:00"/>
    <d v="1899-12-30T17:45:00"/>
    <s v="PM"/>
    <d v="1899-12-30T04:00:00"/>
    <m/>
    <s v="C-SECU"/>
    <x v="138"/>
    <x v="2"/>
    <m/>
    <x v="0"/>
    <m/>
  </r>
  <r>
    <x v="0"/>
    <s v="2018-9"/>
    <x v="180"/>
    <x v="5"/>
    <d v="1899-12-30T08:15:00"/>
    <d v="1899-12-30T12:15:00"/>
    <s v="AM"/>
    <d v="1899-12-30T04:00:00"/>
    <m/>
    <m/>
    <x v="51"/>
    <x v="0"/>
    <m/>
    <x v="0"/>
    <m/>
  </r>
  <r>
    <x v="1"/>
    <s v="2018-9"/>
    <x v="180"/>
    <x v="5"/>
    <d v="1899-12-30T08:15:00"/>
    <d v="1899-12-30T12:15:00"/>
    <s v="AM"/>
    <d v="1899-12-30T04:00:00"/>
    <m/>
    <m/>
    <x v="142"/>
    <x v="0"/>
    <m/>
    <x v="0"/>
    <m/>
  </r>
  <r>
    <x v="2"/>
    <s v="2018-9"/>
    <x v="180"/>
    <x v="5"/>
    <d v="1899-12-30T08:15:00"/>
    <d v="1899-12-30T12:15:00"/>
    <s v="AM"/>
    <d v="1899-12-30T04:00:00"/>
    <m/>
    <s v="INI"/>
    <x v="142"/>
    <x v="0"/>
    <m/>
    <x v="0"/>
    <m/>
  </r>
  <r>
    <x v="4"/>
    <s v="2018-9"/>
    <x v="180"/>
    <x v="5"/>
    <d v="1899-12-30T08:15:00"/>
    <d v="1899-12-30T12:15:00"/>
    <s v="AM"/>
    <d v="1899-12-30T04:00:00"/>
    <m/>
    <s v="M-DEV"/>
    <x v="4"/>
    <x v="3"/>
    <m/>
    <x v="0"/>
    <m/>
  </r>
  <r>
    <x v="3"/>
    <s v="2018-9"/>
    <x v="180"/>
    <x v="5"/>
    <d v="1899-12-30T08:15:00"/>
    <d v="1899-12-30T10:15:00"/>
    <s v="AM"/>
    <d v="1899-12-30T02:00:00"/>
    <m/>
    <m/>
    <x v="167"/>
    <x v="23"/>
    <m/>
    <x v="0"/>
    <m/>
  </r>
  <r>
    <x v="5"/>
    <s v="2018-9"/>
    <x v="180"/>
    <x v="5"/>
    <d v="1899-12-30T08:15:00"/>
    <d v="1899-12-30T12:15:00"/>
    <s v="AM"/>
    <d v="1899-12-30T04:00:00"/>
    <m/>
    <m/>
    <x v="0"/>
    <x v="0"/>
    <m/>
    <x v="0"/>
    <m/>
  </r>
  <r>
    <x v="6"/>
    <s v="2018-9"/>
    <x v="180"/>
    <x v="5"/>
    <d v="1899-12-30T08:15:00"/>
    <d v="1899-12-30T12:15:00"/>
    <s v="AM"/>
    <d v="1899-12-30T04:00:00"/>
    <m/>
    <m/>
    <x v="135"/>
    <x v="0"/>
    <m/>
    <x v="0"/>
    <m/>
  </r>
  <r>
    <x v="2"/>
    <s v="2018-9"/>
    <x v="180"/>
    <x v="5"/>
    <d v="1899-12-30T08:15:00"/>
    <d v="1899-12-30T12:15:00"/>
    <s v="AM"/>
    <d v="1899-12-30T04:00:00"/>
    <m/>
    <s v="ALT"/>
    <x v="8"/>
    <x v="0"/>
    <m/>
    <x v="0"/>
    <m/>
  </r>
  <r>
    <x v="3"/>
    <s v="2018-9"/>
    <x v="180"/>
    <x v="5"/>
    <d v="1899-12-30T10:15:00"/>
    <d v="1899-12-30T12:15:00"/>
    <s v="AM"/>
    <d v="1899-12-30T02:00:00"/>
    <m/>
    <m/>
    <x v="171"/>
    <x v="23"/>
    <m/>
    <x v="0"/>
    <m/>
  </r>
  <r>
    <x v="0"/>
    <s v="2018-9"/>
    <x v="180"/>
    <x v="5"/>
    <d v="1899-12-30T13:45:00"/>
    <d v="1899-12-30T17:45:00"/>
    <s v="PM"/>
    <d v="1899-12-30T04:00:00"/>
    <m/>
    <m/>
    <x v="51"/>
    <x v="0"/>
    <m/>
    <x v="0"/>
    <m/>
  </r>
  <r>
    <x v="1"/>
    <s v="2018-9"/>
    <x v="180"/>
    <x v="5"/>
    <d v="1899-12-30T13:45:00"/>
    <d v="1899-12-30T17:45:00"/>
    <s v="PM"/>
    <d v="1899-12-30T04:00:00"/>
    <m/>
    <m/>
    <x v="142"/>
    <x v="0"/>
    <m/>
    <x v="0"/>
    <m/>
  </r>
  <r>
    <x v="2"/>
    <s v="2018-9"/>
    <x v="180"/>
    <x v="5"/>
    <d v="1899-12-30T13:45:00"/>
    <d v="1899-12-30T17:45:00"/>
    <s v="PM"/>
    <d v="1899-12-30T04:00:00"/>
    <m/>
    <s v="INI"/>
    <x v="142"/>
    <x v="0"/>
    <m/>
    <x v="0"/>
    <m/>
  </r>
  <r>
    <x v="4"/>
    <s v="2018-9"/>
    <x v="180"/>
    <x v="5"/>
    <d v="1899-12-30T13:45:00"/>
    <d v="1899-12-30T15:45:00"/>
    <s v="PM"/>
    <d v="1899-12-30T02:00:00"/>
    <m/>
    <s v="M-RESEAUX"/>
    <x v="150"/>
    <x v="22"/>
    <m/>
    <x v="0"/>
    <m/>
  </r>
  <r>
    <x v="5"/>
    <s v="2018-9"/>
    <x v="180"/>
    <x v="5"/>
    <d v="1899-12-30T13:45:00"/>
    <d v="1899-12-30T16:45:00"/>
    <s v="PM"/>
    <d v="1899-12-30T03:00:00"/>
    <m/>
    <m/>
    <x v="0"/>
    <x v="0"/>
    <m/>
    <x v="0"/>
    <m/>
  </r>
  <r>
    <x v="6"/>
    <s v="2018-9"/>
    <x v="180"/>
    <x v="5"/>
    <d v="1899-12-30T13:45:00"/>
    <d v="1899-12-30T16:45:00"/>
    <s v="PM"/>
    <d v="1899-12-30T03:00:00"/>
    <m/>
    <m/>
    <x v="135"/>
    <x v="0"/>
    <m/>
    <x v="0"/>
    <m/>
  </r>
  <r>
    <x v="2"/>
    <s v="2018-9"/>
    <x v="180"/>
    <x v="5"/>
    <d v="1899-12-30T13:45:00"/>
    <d v="1899-12-30T17:45:00"/>
    <s v="PM"/>
    <d v="1899-12-30T04:00:00"/>
    <m/>
    <s v="ALT"/>
    <x v="8"/>
    <x v="0"/>
    <m/>
    <x v="0"/>
    <m/>
  </r>
  <r>
    <x v="3"/>
    <s v="2018-9"/>
    <x v="180"/>
    <x v="5"/>
    <d v="1899-12-30T13:45:00"/>
    <d v="1899-12-30T15:45:00"/>
    <s v="PM"/>
    <d v="1899-12-30T02:00:00"/>
    <m/>
    <m/>
    <x v="171"/>
    <x v="23"/>
    <m/>
    <x v="0"/>
    <m/>
  </r>
  <r>
    <x v="4"/>
    <s v="2018-9"/>
    <x v="180"/>
    <x v="5"/>
    <d v="1899-12-30T13:45:00"/>
    <d v="1899-12-30T17:45:00"/>
    <s v="PM"/>
    <d v="1899-12-30T04:00:00"/>
    <m/>
    <s v="M-DEV"/>
    <x v="138"/>
    <x v="2"/>
    <m/>
    <x v="0"/>
    <m/>
  </r>
  <r>
    <x v="3"/>
    <s v="2018-9"/>
    <x v="180"/>
    <x v="5"/>
    <d v="1899-12-30T15:45:00"/>
    <d v="1899-12-30T17:45:00"/>
    <s v="PM"/>
    <d v="1899-12-30T02:00:00"/>
    <m/>
    <m/>
    <x v="128"/>
    <x v="28"/>
    <m/>
    <x v="0"/>
    <m/>
  </r>
  <r>
    <x v="0"/>
    <s v="2018-9"/>
    <x v="181"/>
    <x v="6"/>
    <d v="1899-12-30T08:15:00"/>
    <d v="1899-12-30T12:15:00"/>
    <s v="AM"/>
    <d v="1899-12-30T04:00:00"/>
    <m/>
    <m/>
    <x v="51"/>
    <x v="0"/>
    <m/>
    <x v="0"/>
    <m/>
  </r>
  <r>
    <x v="1"/>
    <s v="2018-9"/>
    <x v="181"/>
    <x v="6"/>
    <d v="1899-12-30T08:15:00"/>
    <d v="1899-12-30T12:15:00"/>
    <s v="AM"/>
    <d v="1899-12-30T04:00:00"/>
    <m/>
    <m/>
    <x v="142"/>
    <x v="0"/>
    <m/>
    <x v="0"/>
    <m/>
  </r>
  <r>
    <x v="2"/>
    <s v="2018-9"/>
    <x v="181"/>
    <x v="6"/>
    <d v="1899-12-30T08:15:00"/>
    <d v="1899-12-30T12:15:00"/>
    <s v="AM"/>
    <d v="1899-12-30T04:00:00"/>
    <m/>
    <s v="INI"/>
    <x v="142"/>
    <x v="0"/>
    <m/>
    <x v="0"/>
    <m/>
  </r>
  <r>
    <x v="3"/>
    <s v="2018-9"/>
    <x v="181"/>
    <x v="6"/>
    <d v="1899-12-30T08:15:00"/>
    <d v="1899-12-30T12:15:00"/>
    <s v="AM"/>
    <d v="1899-12-30T04:00:00"/>
    <m/>
    <m/>
    <x v="171"/>
    <x v="23"/>
    <m/>
    <x v="0"/>
    <m/>
  </r>
  <r>
    <x v="4"/>
    <s v="2018-9"/>
    <x v="181"/>
    <x v="6"/>
    <d v="1899-12-30T08:15:00"/>
    <d v="1899-12-30T12:15:00"/>
    <s v="AM"/>
    <d v="1899-12-30T04:00:00"/>
    <m/>
    <s v="C-MOBILITE"/>
    <x v="170"/>
    <x v="35"/>
    <m/>
    <x v="0"/>
    <m/>
  </r>
  <r>
    <x v="5"/>
    <s v="2018-9"/>
    <x v="181"/>
    <x v="6"/>
    <d v="1899-12-30T08:15:00"/>
    <d v="1899-12-30T12:15:00"/>
    <s v="AM"/>
    <d v="1899-12-30T04:00:00"/>
    <m/>
    <m/>
    <x v="0"/>
    <x v="0"/>
    <m/>
    <x v="0"/>
    <m/>
  </r>
  <r>
    <x v="6"/>
    <s v="2018-9"/>
    <x v="181"/>
    <x v="6"/>
    <d v="1899-12-30T08:15:00"/>
    <d v="1899-12-30T12:15:00"/>
    <s v="AM"/>
    <d v="1899-12-30T04:00:00"/>
    <m/>
    <m/>
    <x v="135"/>
    <x v="0"/>
    <m/>
    <x v="0"/>
    <m/>
  </r>
  <r>
    <x v="2"/>
    <s v="2018-9"/>
    <x v="181"/>
    <x v="6"/>
    <d v="1899-12-30T08:15:00"/>
    <d v="1899-12-30T12:15:00"/>
    <s v="AM"/>
    <d v="1899-12-30T04:00:00"/>
    <m/>
    <s v="ALT"/>
    <x v="8"/>
    <x v="0"/>
    <m/>
    <x v="0"/>
    <m/>
  </r>
  <r>
    <x v="4"/>
    <s v="2018-9"/>
    <x v="181"/>
    <x v="6"/>
    <d v="1899-12-30T08:15:00"/>
    <d v="1899-12-30T12:15:00"/>
    <s v="AM"/>
    <d v="1899-12-30T04:00:00"/>
    <m/>
    <s v="C-DATA"/>
    <x v="168"/>
    <x v="27"/>
    <m/>
    <x v="0"/>
    <m/>
  </r>
  <r>
    <x v="4"/>
    <s v="2018-9"/>
    <x v="181"/>
    <x v="6"/>
    <d v="1899-12-30T08:15:00"/>
    <d v="1899-12-30T12:15:00"/>
    <s v="AM"/>
    <d v="1899-12-30T04:00:00"/>
    <m/>
    <s v="C-CLOUD"/>
    <x v="169"/>
    <x v="22"/>
    <m/>
    <x v="0"/>
    <m/>
  </r>
  <r>
    <x v="0"/>
    <s v="2018-9"/>
    <x v="181"/>
    <x v="6"/>
    <d v="1899-12-30T13:45:00"/>
    <d v="1899-12-30T17:45:00"/>
    <s v="PM"/>
    <d v="1899-12-30T04:00:00"/>
    <m/>
    <m/>
    <x v="51"/>
    <x v="0"/>
    <m/>
    <x v="0"/>
    <m/>
  </r>
  <r>
    <x v="1"/>
    <s v="2018-9"/>
    <x v="181"/>
    <x v="6"/>
    <d v="1899-12-30T13:45:00"/>
    <d v="1899-12-30T17:45:00"/>
    <s v="PM"/>
    <d v="1899-12-30T04:00:00"/>
    <m/>
    <m/>
    <x v="142"/>
    <x v="0"/>
    <m/>
    <x v="0"/>
    <m/>
  </r>
  <r>
    <x v="2"/>
    <s v="2018-9"/>
    <x v="181"/>
    <x v="6"/>
    <d v="1899-12-30T13:45:00"/>
    <d v="1899-12-30T17:45:00"/>
    <s v="PM"/>
    <d v="1899-12-30T04:00:00"/>
    <m/>
    <s v="INI"/>
    <x v="142"/>
    <x v="0"/>
    <m/>
    <x v="0"/>
    <m/>
  </r>
  <r>
    <x v="3"/>
    <s v="2018-9"/>
    <x v="181"/>
    <x v="6"/>
    <d v="1899-12-30T13:45:00"/>
    <d v="1899-12-30T17:45:00"/>
    <s v="PM"/>
    <d v="1899-12-30T04:00:00"/>
    <m/>
    <m/>
    <x v="171"/>
    <x v="23"/>
    <m/>
    <x v="0"/>
    <m/>
  </r>
  <r>
    <x v="5"/>
    <s v="2018-9"/>
    <x v="181"/>
    <x v="6"/>
    <d v="1899-12-30T13:45:00"/>
    <d v="1899-12-30T16:45:00"/>
    <s v="PM"/>
    <d v="1899-12-30T03:00:00"/>
    <m/>
    <m/>
    <x v="0"/>
    <x v="0"/>
    <m/>
    <x v="0"/>
    <m/>
  </r>
  <r>
    <x v="6"/>
    <s v="2018-9"/>
    <x v="181"/>
    <x v="6"/>
    <d v="1899-12-30T13:45:00"/>
    <d v="1899-12-30T16:45:00"/>
    <s v="PM"/>
    <d v="1899-12-30T03:00:00"/>
    <m/>
    <m/>
    <x v="135"/>
    <x v="0"/>
    <m/>
    <x v="0"/>
    <m/>
  </r>
  <r>
    <x v="2"/>
    <s v="2018-9"/>
    <x v="181"/>
    <x v="6"/>
    <d v="1899-12-30T13:45:00"/>
    <d v="1899-12-30T17:45:00"/>
    <s v="PM"/>
    <d v="1899-12-30T04:00:00"/>
    <m/>
    <s v="ALT"/>
    <x v="8"/>
    <x v="0"/>
    <m/>
    <x v="0"/>
    <m/>
  </r>
  <r>
    <x v="4"/>
    <s v="2018-9"/>
    <x v="181"/>
    <x v="6"/>
    <d v="1899-12-30T13:45:00"/>
    <d v="1899-12-30T17:45:00"/>
    <s v="PM"/>
    <d v="1899-12-30T04:00:00"/>
    <m/>
    <s v="C-MOBILITE"/>
    <x v="170"/>
    <x v="35"/>
    <m/>
    <x v="0"/>
    <m/>
  </r>
  <r>
    <x v="4"/>
    <s v="2018-9"/>
    <x v="181"/>
    <x v="6"/>
    <d v="1899-12-30T13:45:00"/>
    <d v="1899-12-30T17:45:00"/>
    <s v="PM"/>
    <d v="1899-12-30T04:00:00"/>
    <m/>
    <s v="C-SECU"/>
    <x v="115"/>
    <x v="24"/>
    <m/>
    <x v="0"/>
    <m/>
  </r>
  <r>
    <x v="4"/>
    <s v="2018-9"/>
    <x v="181"/>
    <x v="6"/>
    <d v="1899-12-30T13:45:00"/>
    <d v="1899-12-30T17:45:00"/>
    <s v="PM"/>
    <d v="1899-12-30T04:00:00"/>
    <m/>
    <s v="C-CLOUD"/>
    <x v="115"/>
    <x v="24"/>
    <m/>
    <x v="0"/>
    <m/>
  </r>
  <r>
    <x v="4"/>
    <s v="2018-9"/>
    <x v="181"/>
    <x v="6"/>
    <d v="1899-12-30T13:45:00"/>
    <d v="1899-12-30T17:45:00"/>
    <s v="PM"/>
    <d v="1899-12-30T04:00:00"/>
    <m/>
    <s v="C-DATA"/>
    <x v="115"/>
    <x v="24"/>
    <m/>
    <x v="0"/>
    <m/>
  </r>
  <r>
    <x v="0"/>
    <s v="2018-9"/>
    <x v="182"/>
    <x v="0"/>
    <d v="1899-12-30T08:15:00"/>
    <d v="1899-12-30T12:15:00"/>
    <s v="AM"/>
    <d v="1899-12-30T04:00:00"/>
    <m/>
    <m/>
    <x v="51"/>
    <x v="0"/>
    <m/>
    <x v="0"/>
    <m/>
  </r>
  <r>
    <x v="1"/>
    <s v="2018-9"/>
    <x v="182"/>
    <x v="0"/>
    <d v="1899-12-30T08:15:00"/>
    <d v="1899-12-30T12:15:00"/>
    <s v="AM"/>
    <d v="1899-12-30T04:00:00"/>
    <m/>
    <m/>
    <x v="142"/>
    <x v="0"/>
    <m/>
    <x v="0"/>
    <m/>
  </r>
  <r>
    <x v="2"/>
    <s v="2018-9"/>
    <x v="182"/>
    <x v="0"/>
    <d v="1899-12-30T08:15:00"/>
    <d v="1899-12-30T12:15:00"/>
    <s v="AM"/>
    <d v="1899-12-30T04:00:00"/>
    <m/>
    <s v="INI"/>
    <x v="142"/>
    <x v="0"/>
    <m/>
    <x v="0"/>
    <m/>
  </r>
  <r>
    <x v="3"/>
    <s v="2018-9"/>
    <x v="182"/>
    <x v="0"/>
    <d v="1899-12-30T08:15:00"/>
    <d v="1899-12-30T12:15:00"/>
    <s v="AM"/>
    <d v="1899-12-30T04:00:00"/>
    <m/>
    <m/>
    <x v="171"/>
    <x v="23"/>
    <m/>
    <x v="0"/>
    <m/>
  </r>
  <r>
    <x v="4"/>
    <s v="2018-9"/>
    <x v="182"/>
    <x v="0"/>
    <d v="1899-12-30T08:15:00"/>
    <d v="1899-12-30T12:15:00"/>
    <s v="AM"/>
    <d v="1899-12-30T04:00:00"/>
    <m/>
    <m/>
    <x v="152"/>
    <x v="15"/>
    <m/>
    <x v="0"/>
    <s v="attention horaires : 9h00  ==&gt; 12h30  puis 13h30 ==&gt; 18h"/>
  </r>
  <r>
    <x v="5"/>
    <s v="2018-9"/>
    <x v="182"/>
    <x v="0"/>
    <d v="1899-12-30T08:15:00"/>
    <d v="1899-12-30T12:15:00"/>
    <s v="AM"/>
    <d v="1899-12-30T04:00:00"/>
    <m/>
    <m/>
    <x v="0"/>
    <x v="0"/>
    <m/>
    <x v="0"/>
    <m/>
  </r>
  <r>
    <x v="6"/>
    <s v="2018-9"/>
    <x v="182"/>
    <x v="0"/>
    <d v="1899-12-30T08:15:00"/>
    <d v="1899-12-30T12:15:00"/>
    <s v="AM"/>
    <d v="1899-12-30T04:00:00"/>
    <m/>
    <m/>
    <x v="135"/>
    <x v="0"/>
    <m/>
    <x v="0"/>
    <m/>
  </r>
  <r>
    <x v="2"/>
    <s v="2018-9"/>
    <x v="182"/>
    <x v="0"/>
    <d v="1899-12-30T08:15:00"/>
    <d v="1899-12-30T12:15:00"/>
    <s v="AM"/>
    <d v="1899-12-30T04:00:00"/>
    <m/>
    <s v="ALT"/>
    <x v="8"/>
    <x v="0"/>
    <m/>
    <x v="0"/>
    <m/>
  </r>
  <r>
    <x v="0"/>
    <s v="2018-9"/>
    <x v="182"/>
    <x v="0"/>
    <d v="1899-12-30T13:45:00"/>
    <d v="1899-12-30T17:45:00"/>
    <s v="PM"/>
    <d v="1899-12-30T04:00:00"/>
    <m/>
    <m/>
    <x v="51"/>
    <x v="0"/>
    <m/>
    <x v="0"/>
    <m/>
  </r>
  <r>
    <x v="1"/>
    <s v="2018-9"/>
    <x v="182"/>
    <x v="0"/>
    <d v="1899-12-30T13:45:00"/>
    <d v="1899-12-30T17:45:00"/>
    <s v="PM"/>
    <d v="1899-12-30T04:00:00"/>
    <m/>
    <m/>
    <x v="142"/>
    <x v="0"/>
    <m/>
    <x v="0"/>
    <m/>
  </r>
  <r>
    <x v="2"/>
    <s v="2018-9"/>
    <x v="182"/>
    <x v="0"/>
    <d v="1899-12-30T13:45:00"/>
    <d v="1899-12-30T17:45:00"/>
    <s v="PM"/>
    <d v="1899-12-30T04:00:00"/>
    <m/>
    <s v="INI"/>
    <x v="142"/>
    <x v="0"/>
    <m/>
    <x v="0"/>
    <m/>
  </r>
  <r>
    <x v="3"/>
    <s v="2018-9"/>
    <x v="182"/>
    <x v="0"/>
    <d v="1899-12-30T13:45:00"/>
    <d v="1899-12-30T17:45:00"/>
    <s v="PM"/>
    <d v="1899-12-30T04:00:00"/>
    <m/>
    <m/>
    <x v="171"/>
    <x v="23"/>
    <m/>
    <x v="0"/>
    <m/>
  </r>
  <r>
    <x v="4"/>
    <s v="2018-9"/>
    <x v="182"/>
    <x v="0"/>
    <d v="1899-12-30T13:45:00"/>
    <d v="1899-12-30T17:45:00"/>
    <s v="PM"/>
    <d v="1899-12-30T04:00:00"/>
    <m/>
    <m/>
    <x v="152"/>
    <x v="15"/>
    <m/>
    <x v="0"/>
    <s v="attention horaires : 9h00  ==&gt; 12h30  puis 13h30 ==&gt; 18h"/>
  </r>
  <r>
    <x v="5"/>
    <s v="2018-9"/>
    <x v="182"/>
    <x v="0"/>
    <d v="1899-12-30T13:45:00"/>
    <d v="1899-12-30T16:45:00"/>
    <s v="PM"/>
    <d v="1899-12-30T03:00:00"/>
    <m/>
    <m/>
    <x v="0"/>
    <x v="0"/>
    <m/>
    <x v="0"/>
    <m/>
  </r>
  <r>
    <x v="6"/>
    <s v="2018-9"/>
    <x v="182"/>
    <x v="0"/>
    <d v="1899-12-30T13:45:00"/>
    <d v="1899-12-30T16:45:00"/>
    <s v="PM"/>
    <d v="1899-12-30T03:00:00"/>
    <m/>
    <m/>
    <x v="135"/>
    <x v="0"/>
    <m/>
    <x v="0"/>
    <m/>
  </r>
  <r>
    <x v="2"/>
    <s v="2018-9"/>
    <x v="182"/>
    <x v="0"/>
    <d v="1899-12-30T13:45:00"/>
    <d v="1899-12-30T17:45:00"/>
    <s v="PM"/>
    <d v="1899-12-30T04:00:00"/>
    <m/>
    <s v="ALT"/>
    <x v="8"/>
    <x v="0"/>
    <m/>
    <x v="0"/>
    <m/>
  </r>
  <r>
    <x v="0"/>
    <s v="2018-9"/>
    <x v="183"/>
    <x v="1"/>
    <d v="1899-12-30T08:15:00"/>
    <d v="1899-12-30T12:15:00"/>
    <s v="AM"/>
    <d v="1899-12-30T04:00:00"/>
    <m/>
    <m/>
    <x v="1"/>
    <x v="1"/>
    <m/>
    <x v="0"/>
    <m/>
  </r>
  <r>
    <x v="1"/>
    <s v="2018-9"/>
    <x v="183"/>
    <x v="1"/>
    <d v="1899-12-30T08:15:00"/>
    <d v="1899-12-30T12:15:00"/>
    <s v="AM"/>
    <d v="1899-12-30T04:00:00"/>
    <m/>
    <m/>
    <x v="1"/>
    <x v="1"/>
    <m/>
    <x v="0"/>
    <m/>
  </r>
  <r>
    <x v="3"/>
    <s v="2018-9"/>
    <x v="183"/>
    <x v="1"/>
    <d v="1899-12-30T08:15:00"/>
    <d v="1899-12-30T12:15:00"/>
    <s v="AM"/>
    <d v="1899-12-30T04:00:00"/>
    <m/>
    <m/>
    <x v="1"/>
    <x v="1"/>
    <m/>
    <x v="0"/>
    <m/>
  </r>
  <r>
    <x v="4"/>
    <s v="2018-9"/>
    <x v="183"/>
    <x v="1"/>
    <d v="1899-12-30T08:15:00"/>
    <d v="1899-12-30T12:15:00"/>
    <s v="AM"/>
    <d v="1899-12-30T04:00:00"/>
    <m/>
    <m/>
    <x v="102"/>
    <x v="37"/>
    <m/>
    <x v="0"/>
    <s v="fin des cours"/>
  </r>
  <r>
    <x v="5"/>
    <s v="2018-9"/>
    <x v="183"/>
    <x v="1"/>
    <d v="1899-12-30T08:15:00"/>
    <d v="1899-12-30T12:15:00"/>
    <s v="AM"/>
    <d v="1899-12-30T04:00:00"/>
    <m/>
    <m/>
    <x v="1"/>
    <x v="1"/>
    <m/>
    <x v="0"/>
    <m/>
  </r>
  <r>
    <x v="6"/>
    <s v="2018-9"/>
    <x v="183"/>
    <x v="1"/>
    <d v="1899-12-30T08:15:00"/>
    <d v="1899-12-30T12:15:00"/>
    <s v="AM"/>
    <d v="1899-12-30T04:00:00"/>
    <m/>
    <m/>
    <x v="1"/>
    <x v="1"/>
    <m/>
    <x v="0"/>
    <m/>
  </r>
  <r>
    <x v="2"/>
    <s v="2018-9"/>
    <x v="183"/>
    <x v="1"/>
    <d v="1899-12-30T08:15:00"/>
    <d v="1899-12-30T12:15:00"/>
    <s v="AM"/>
    <d v="1899-12-30T04:00:00"/>
    <m/>
    <s v="M-RESEAUX"/>
    <x v="72"/>
    <x v="29"/>
    <m/>
    <x v="0"/>
    <m/>
  </r>
  <r>
    <x v="0"/>
    <s v="2018-9"/>
    <x v="183"/>
    <x v="1"/>
    <d v="1899-12-30T13:45:00"/>
    <d v="1899-12-30T17:45:00"/>
    <s v="PM"/>
    <d v="1899-12-30T04:00:00"/>
    <m/>
    <m/>
    <x v="1"/>
    <x v="1"/>
    <m/>
    <x v="0"/>
    <m/>
  </r>
  <r>
    <x v="1"/>
    <s v="2018-9"/>
    <x v="183"/>
    <x v="1"/>
    <d v="1899-12-30T13:45:00"/>
    <d v="1899-12-30T17:45:00"/>
    <s v="PM"/>
    <d v="1899-12-30T04:00:00"/>
    <m/>
    <m/>
    <x v="1"/>
    <x v="1"/>
    <m/>
    <x v="0"/>
    <m/>
  </r>
  <r>
    <x v="3"/>
    <s v="2018-9"/>
    <x v="183"/>
    <x v="1"/>
    <d v="1899-12-30T13:45:00"/>
    <d v="1899-12-30T17:45:00"/>
    <s v="PM"/>
    <d v="1899-12-30T04:00:00"/>
    <m/>
    <m/>
    <x v="1"/>
    <x v="1"/>
    <m/>
    <x v="0"/>
    <m/>
  </r>
  <r>
    <x v="4"/>
    <s v="2018-9"/>
    <x v="183"/>
    <x v="1"/>
    <d v="1899-12-30T13:45:00"/>
    <d v="1899-12-30T17:45:00"/>
    <s v="PM"/>
    <d v="1899-12-30T04:00:00"/>
    <m/>
    <m/>
    <x v="1"/>
    <x v="1"/>
    <m/>
    <x v="0"/>
    <m/>
  </r>
  <r>
    <x v="5"/>
    <s v="2018-9"/>
    <x v="183"/>
    <x v="1"/>
    <d v="1899-12-30T13:45:00"/>
    <d v="1899-12-30T16:45:00"/>
    <s v="PM"/>
    <d v="1899-12-30T03:00:00"/>
    <m/>
    <m/>
    <x v="1"/>
    <x v="1"/>
    <m/>
    <x v="0"/>
    <m/>
  </r>
  <r>
    <x v="6"/>
    <s v="2018-9"/>
    <x v="183"/>
    <x v="1"/>
    <d v="1899-12-30T13:45:00"/>
    <d v="1899-12-30T16:45:00"/>
    <s v="PM"/>
    <d v="1899-12-30T03:00:00"/>
    <m/>
    <m/>
    <x v="1"/>
    <x v="1"/>
    <m/>
    <x v="0"/>
    <m/>
  </r>
  <r>
    <x v="2"/>
    <s v="2018-9"/>
    <x v="183"/>
    <x v="1"/>
    <d v="1899-12-30T13:45:00"/>
    <d v="1899-12-30T17:45:00"/>
    <s v="PM"/>
    <d v="1899-12-30T04:00:00"/>
    <m/>
    <m/>
    <x v="1"/>
    <x v="1"/>
    <m/>
    <x v="0"/>
    <m/>
  </r>
  <r>
    <x v="0"/>
    <s v="2018-10"/>
    <x v="184"/>
    <x v="2"/>
    <d v="1899-12-30T08:15:00"/>
    <d v="1899-12-30T12:15:00"/>
    <s v="AM"/>
    <d v="1899-12-30T04:00:00"/>
    <m/>
    <m/>
    <x v="1"/>
    <x v="1"/>
    <m/>
    <x v="0"/>
    <m/>
  </r>
  <r>
    <x v="1"/>
    <s v="2018-10"/>
    <x v="184"/>
    <x v="2"/>
    <d v="1899-12-30T08:15:00"/>
    <d v="1899-12-30T12:15:00"/>
    <s v="AM"/>
    <d v="1899-12-30T04:00:00"/>
    <m/>
    <m/>
    <x v="1"/>
    <x v="1"/>
    <m/>
    <x v="0"/>
    <m/>
  </r>
  <r>
    <x v="3"/>
    <s v="2018-10"/>
    <x v="184"/>
    <x v="2"/>
    <d v="1899-12-30T08:15:00"/>
    <d v="1899-12-30T12:15:00"/>
    <s v="AM"/>
    <d v="1899-12-30T04:00:00"/>
    <m/>
    <m/>
    <x v="1"/>
    <x v="1"/>
    <m/>
    <x v="0"/>
    <m/>
  </r>
  <r>
    <x v="4"/>
    <s v="2018-10"/>
    <x v="184"/>
    <x v="2"/>
    <d v="1899-12-30T08:15:00"/>
    <d v="1899-12-30T12:15:00"/>
    <s v="AM"/>
    <d v="1899-12-30T04:00:00"/>
    <m/>
    <m/>
    <x v="1"/>
    <x v="1"/>
    <m/>
    <x v="0"/>
    <m/>
  </r>
  <r>
    <x v="5"/>
    <s v="2018-10"/>
    <x v="184"/>
    <x v="2"/>
    <d v="1899-12-30T08:15:00"/>
    <d v="1899-12-30T12:15:00"/>
    <s v="AM"/>
    <d v="1899-12-30T04:00:00"/>
    <m/>
    <m/>
    <x v="1"/>
    <x v="1"/>
    <m/>
    <x v="0"/>
    <m/>
  </r>
  <r>
    <x v="6"/>
    <s v="2018-10"/>
    <x v="184"/>
    <x v="2"/>
    <d v="1899-12-30T08:15:00"/>
    <d v="1899-12-30T12:15:00"/>
    <s v="AM"/>
    <d v="1899-12-30T04:00:00"/>
    <m/>
    <m/>
    <x v="1"/>
    <x v="1"/>
    <m/>
    <x v="0"/>
    <m/>
  </r>
  <r>
    <x v="2"/>
    <s v="2018-10"/>
    <x v="184"/>
    <x v="2"/>
    <d v="1899-12-30T08:15:00"/>
    <d v="1899-12-30T12:15:00"/>
    <s v="AM"/>
    <d v="1899-12-30T04:00:00"/>
    <m/>
    <m/>
    <x v="1"/>
    <x v="1"/>
    <m/>
    <x v="0"/>
    <m/>
  </r>
  <r>
    <x v="0"/>
    <s v="2018-10"/>
    <x v="184"/>
    <x v="2"/>
    <d v="1899-12-30T13:45:00"/>
    <d v="1899-12-30T17:45:00"/>
    <s v="PM"/>
    <d v="1899-12-30T04:00:00"/>
    <m/>
    <m/>
    <x v="1"/>
    <x v="1"/>
    <m/>
    <x v="0"/>
    <m/>
  </r>
  <r>
    <x v="1"/>
    <s v="2018-10"/>
    <x v="184"/>
    <x v="2"/>
    <d v="1899-12-30T13:45:00"/>
    <d v="1899-12-30T17:45:00"/>
    <s v="PM"/>
    <d v="1899-12-30T04:00:00"/>
    <m/>
    <m/>
    <x v="1"/>
    <x v="1"/>
    <m/>
    <x v="0"/>
    <m/>
  </r>
  <r>
    <x v="3"/>
    <s v="2018-10"/>
    <x v="184"/>
    <x v="2"/>
    <d v="1899-12-30T13:45:00"/>
    <d v="1899-12-30T17:45:00"/>
    <s v="PM"/>
    <d v="1899-12-30T04:00:00"/>
    <m/>
    <m/>
    <x v="1"/>
    <x v="1"/>
    <m/>
    <x v="0"/>
    <m/>
  </r>
  <r>
    <x v="4"/>
    <s v="2018-10"/>
    <x v="184"/>
    <x v="2"/>
    <d v="1899-12-30T13:45:00"/>
    <d v="1899-12-30T17:45:00"/>
    <s v="PM"/>
    <d v="1899-12-30T04:00:00"/>
    <m/>
    <m/>
    <x v="1"/>
    <x v="1"/>
    <m/>
    <x v="0"/>
    <m/>
  </r>
  <r>
    <x v="5"/>
    <s v="2018-10"/>
    <x v="184"/>
    <x v="2"/>
    <d v="1899-12-30T13:45:00"/>
    <d v="1899-12-30T16:45:00"/>
    <s v="PM"/>
    <d v="1899-12-30T03:00:00"/>
    <m/>
    <m/>
    <x v="1"/>
    <x v="1"/>
    <m/>
    <x v="0"/>
    <m/>
  </r>
  <r>
    <x v="6"/>
    <s v="2018-10"/>
    <x v="184"/>
    <x v="2"/>
    <d v="1899-12-30T13:45:00"/>
    <d v="1899-12-30T16:45:00"/>
    <s v="PM"/>
    <d v="1899-12-30T03:00:00"/>
    <m/>
    <m/>
    <x v="1"/>
    <x v="1"/>
    <m/>
    <x v="0"/>
    <m/>
  </r>
  <r>
    <x v="2"/>
    <s v="2018-10"/>
    <x v="184"/>
    <x v="2"/>
    <d v="1899-12-30T13:45:00"/>
    <d v="1899-12-30T17:45:00"/>
    <s v="PM"/>
    <d v="1899-12-30T04:00:00"/>
    <m/>
    <m/>
    <x v="1"/>
    <x v="1"/>
    <m/>
    <x v="0"/>
    <m/>
  </r>
  <r>
    <x v="0"/>
    <s v="2018-10"/>
    <x v="185"/>
    <x v="3"/>
    <d v="1899-12-30T08:15:00"/>
    <d v="1899-12-30T12:15:00"/>
    <s v="AM"/>
    <d v="1899-12-30T04:00:00"/>
    <m/>
    <m/>
    <x v="51"/>
    <x v="0"/>
    <m/>
    <x v="0"/>
    <m/>
  </r>
  <r>
    <x v="1"/>
    <s v="2018-10"/>
    <x v="185"/>
    <x v="3"/>
    <d v="1899-12-30T08:15:00"/>
    <d v="1899-12-30T12:15:00"/>
    <s v="AM"/>
    <d v="1899-12-30T04:00:00"/>
    <m/>
    <m/>
    <x v="142"/>
    <x v="0"/>
    <m/>
    <x v="0"/>
    <m/>
  </r>
  <r>
    <x v="2"/>
    <s v="2018-10"/>
    <x v="185"/>
    <x v="3"/>
    <d v="1899-12-30T08:15:00"/>
    <d v="1899-12-30T12:15:00"/>
    <s v="AM"/>
    <d v="1899-12-30T04:00:00"/>
    <m/>
    <s v="INI"/>
    <x v="142"/>
    <x v="0"/>
    <m/>
    <x v="0"/>
    <m/>
  </r>
  <r>
    <x v="3"/>
    <s v="2018-10"/>
    <x v="185"/>
    <x v="3"/>
    <d v="1899-12-30T08:15:00"/>
    <d v="1899-12-30T12:15:00"/>
    <s v="AM"/>
    <d v="1899-12-30T04:00:00"/>
    <m/>
    <s v="ALT"/>
    <x v="8"/>
    <x v="0"/>
    <m/>
    <x v="0"/>
    <m/>
  </r>
  <r>
    <x v="3"/>
    <s v="2018-10"/>
    <x v="185"/>
    <x v="3"/>
    <d v="1899-12-30T08:15:00"/>
    <d v="1899-12-30T12:15:00"/>
    <s v="AM"/>
    <d v="1899-12-30T04:00:00"/>
    <m/>
    <s v="INI"/>
    <x v="142"/>
    <x v="0"/>
    <m/>
    <x v="0"/>
    <m/>
  </r>
  <r>
    <x v="4"/>
    <s v="2018-10"/>
    <x v="185"/>
    <x v="3"/>
    <d v="1899-12-30T08:15:00"/>
    <d v="1899-12-30T12:15:00"/>
    <s v="AM"/>
    <d v="1899-12-30T04:00:00"/>
    <m/>
    <m/>
    <x v="0"/>
    <x v="0"/>
    <m/>
    <x v="0"/>
    <m/>
  </r>
  <r>
    <x v="5"/>
    <s v="2018-10"/>
    <x v="185"/>
    <x v="3"/>
    <d v="1899-12-30T08:15:00"/>
    <d v="1899-12-30T12:15:00"/>
    <s v="AM"/>
    <d v="1899-12-30T04:00:00"/>
    <m/>
    <m/>
    <x v="0"/>
    <x v="0"/>
    <m/>
    <x v="0"/>
    <m/>
  </r>
  <r>
    <x v="6"/>
    <s v="2018-10"/>
    <x v="185"/>
    <x v="3"/>
    <d v="1899-12-30T08:15:00"/>
    <d v="1899-12-30T12:15:00"/>
    <s v="AM"/>
    <d v="1899-12-30T04:00:00"/>
    <m/>
    <m/>
    <x v="135"/>
    <x v="0"/>
    <m/>
    <x v="0"/>
    <m/>
  </r>
  <r>
    <x v="2"/>
    <s v="2018-10"/>
    <x v="185"/>
    <x v="3"/>
    <d v="1899-12-30T08:15:00"/>
    <d v="1899-12-30T12:15:00"/>
    <s v="AM"/>
    <d v="1899-12-30T04:00:00"/>
    <m/>
    <s v="ALT"/>
    <x v="8"/>
    <x v="0"/>
    <m/>
    <x v="0"/>
    <m/>
  </r>
  <r>
    <x v="0"/>
    <s v="2018-10"/>
    <x v="185"/>
    <x v="3"/>
    <d v="1899-12-30T13:45:00"/>
    <d v="1899-12-30T17:45:00"/>
    <s v="PM"/>
    <d v="1899-12-30T04:00:00"/>
    <m/>
    <m/>
    <x v="51"/>
    <x v="0"/>
    <m/>
    <x v="0"/>
    <m/>
  </r>
  <r>
    <x v="1"/>
    <s v="2018-10"/>
    <x v="185"/>
    <x v="3"/>
    <d v="1899-12-30T13:45:00"/>
    <d v="1899-12-30T17:45:00"/>
    <s v="PM"/>
    <d v="1899-12-30T04:00:00"/>
    <m/>
    <m/>
    <x v="142"/>
    <x v="0"/>
    <m/>
    <x v="0"/>
    <m/>
  </r>
  <r>
    <x v="2"/>
    <s v="2018-10"/>
    <x v="185"/>
    <x v="3"/>
    <d v="1899-12-30T13:45:00"/>
    <d v="1899-12-30T17:45:00"/>
    <s v="PM"/>
    <d v="1899-12-30T04:00:00"/>
    <m/>
    <s v="INI"/>
    <x v="142"/>
    <x v="0"/>
    <m/>
    <x v="0"/>
    <m/>
  </r>
  <r>
    <x v="3"/>
    <s v="2018-10"/>
    <x v="185"/>
    <x v="3"/>
    <d v="1899-12-30T13:45:00"/>
    <d v="1899-12-30T17:45:00"/>
    <s v="PM"/>
    <d v="1899-12-30T04:00:00"/>
    <m/>
    <s v="ALT"/>
    <x v="8"/>
    <x v="0"/>
    <m/>
    <x v="0"/>
    <m/>
  </r>
  <r>
    <x v="3"/>
    <s v="2018-10"/>
    <x v="185"/>
    <x v="3"/>
    <d v="1899-12-30T13:45:00"/>
    <d v="1899-12-30T17:45:00"/>
    <s v="PM"/>
    <d v="1899-12-30T04:00:00"/>
    <m/>
    <s v="INI"/>
    <x v="142"/>
    <x v="0"/>
    <m/>
    <x v="0"/>
    <m/>
  </r>
  <r>
    <x v="4"/>
    <s v="2018-10"/>
    <x v="185"/>
    <x v="3"/>
    <d v="1899-12-30T13:45:00"/>
    <d v="1899-12-30T17:45:00"/>
    <s v="PM"/>
    <d v="1899-12-30T04:00:00"/>
    <m/>
    <m/>
    <x v="0"/>
    <x v="0"/>
    <m/>
    <x v="0"/>
    <m/>
  </r>
  <r>
    <x v="5"/>
    <s v="2018-10"/>
    <x v="185"/>
    <x v="3"/>
    <d v="1899-12-30T13:45:00"/>
    <d v="1899-12-30T16:45:00"/>
    <s v="PM"/>
    <d v="1899-12-30T03:00:00"/>
    <m/>
    <m/>
    <x v="0"/>
    <x v="0"/>
    <m/>
    <x v="0"/>
    <m/>
  </r>
  <r>
    <x v="6"/>
    <s v="2018-10"/>
    <x v="185"/>
    <x v="3"/>
    <d v="1899-12-30T13:45:00"/>
    <d v="1899-12-30T16:45:00"/>
    <s v="PM"/>
    <d v="1899-12-30T03:00:00"/>
    <m/>
    <m/>
    <x v="135"/>
    <x v="0"/>
    <m/>
    <x v="0"/>
    <m/>
  </r>
  <r>
    <x v="2"/>
    <s v="2018-10"/>
    <x v="185"/>
    <x v="3"/>
    <d v="1899-12-30T13:45:00"/>
    <d v="1899-12-30T17:45:00"/>
    <s v="PM"/>
    <d v="1899-12-30T04:00:00"/>
    <m/>
    <s v="ALT"/>
    <x v="8"/>
    <x v="0"/>
    <m/>
    <x v="0"/>
    <m/>
  </r>
  <r>
    <x v="0"/>
    <s v="2018-10"/>
    <x v="186"/>
    <x v="4"/>
    <d v="1899-12-30T08:15:00"/>
    <d v="1899-12-30T12:15:00"/>
    <s v="AM"/>
    <d v="1899-12-30T04:00:00"/>
    <m/>
    <m/>
    <x v="51"/>
    <x v="0"/>
    <m/>
    <x v="0"/>
    <m/>
  </r>
  <r>
    <x v="1"/>
    <s v="2018-10"/>
    <x v="186"/>
    <x v="4"/>
    <d v="1899-12-30T08:15:00"/>
    <d v="1899-12-30T12:15:00"/>
    <s v="AM"/>
    <d v="1899-12-30T04:00:00"/>
    <m/>
    <m/>
    <x v="142"/>
    <x v="0"/>
    <m/>
    <x v="0"/>
    <m/>
  </r>
  <r>
    <x v="2"/>
    <s v="2018-10"/>
    <x v="186"/>
    <x v="4"/>
    <d v="1899-12-30T08:15:00"/>
    <d v="1899-12-30T12:15:00"/>
    <s v="AM"/>
    <d v="1899-12-30T04:00:00"/>
    <m/>
    <s v="INI"/>
    <x v="142"/>
    <x v="0"/>
    <m/>
    <x v="0"/>
    <m/>
  </r>
  <r>
    <x v="3"/>
    <s v="2018-10"/>
    <x v="186"/>
    <x v="4"/>
    <d v="1899-12-30T08:15:00"/>
    <d v="1899-12-30T12:15:00"/>
    <s v="AM"/>
    <d v="1899-12-30T04:00:00"/>
    <m/>
    <s v="ALT"/>
    <x v="8"/>
    <x v="0"/>
    <m/>
    <x v="0"/>
    <m/>
  </r>
  <r>
    <x v="3"/>
    <s v="2018-10"/>
    <x v="186"/>
    <x v="4"/>
    <d v="1899-12-30T08:15:00"/>
    <d v="1899-12-30T12:15:00"/>
    <s v="AM"/>
    <d v="1899-12-30T04:00:00"/>
    <m/>
    <s v="INI"/>
    <x v="142"/>
    <x v="0"/>
    <m/>
    <x v="0"/>
    <m/>
  </r>
  <r>
    <x v="4"/>
    <s v="2018-10"/>
    <x v="186"/>
    <x v="4"/>
    <d v="1899-12-30T08:15:00"/>
    <d v="1899-12-30T12:15:00"/>
    <s v="AM"/>
    <d v="1899-12-30T04:00:00"/>
    <m/>
    <m/>
    <x v="0"/>
    <x v="0"/>
    <m/>
    <x v="0"/>
    <m/>
  </r>
  <r>
    <x v="5"/>
    <s v="2018-10"/>
    <x v="186"/>
    <x v="4"/>
    <d v="1899-12-30T08:15:00"/>
    <d v="1899-12-30T12:15:00"/>
    <s v="AM"/>
    <d v="1899-12-30T04:00:00"/>
    <m/>
    <m/>
    <x v="0"/>
    <x v="0"/>
    <m/>
    <x v="0"/>
    <m/>
  </r>
  <r>
    <x v="6"/>
    <s v="2018-10"/>
    <x v="186"/>
    <x v="4"/>
    <d v="1899-12-30T08:15:00"/>
    <d v="1899-12-30T12:15:00"/>
    <s v="AM"/>
    <d v="1899-12-30T04:00:00"/>
    <m/>
    <m/>
    <x v="135"/>
    <x v="0"/>
    <m/>
    <x v="0"/>
    <m/>
  </r>
  <r>
    <x v="2"/>
    <s v="2018-10"/>
    <x v="186"/>
    <x v="4"/>
    <d v="1899-12-30T08:15:00"/>
    <d v="1899-12-30T12:15:00"/>
    <s v="AM"/>
    <d v="1899-12-30T04:00:00"/>
    <m/>
    <s v="ALT"/>
    <x v="8"/>
    <x v="0"/>
    <m/>
    <x v="0"/>
    <m/>
  </r>
  <r>
    <x v="0"/>
    <s v="2018-10"/>
    <x v="186"/>
    <x v="4"/>
    <d v="1899-12-30T13:45:00"/>
    <d v="1899-12-30T17:45:00"/>
    <s v="PM"/>
    <d v="1899-12-30T04:00:00"/>
    <m/>
    <m/>
    <x v="51"/>
    <x v="0"/>
    <m/>
    <x v="0"/>
    <m/>
  </r>
  <r>
    <x v="1"/>
    <s v="2018-10"/>
    <x v="186"/>
    <x v="4"/>
    <d v="1899-12-30T13:45:00"/>
    <d v="1899-12-30T17:45:00"/>
    <s v="PM"/>
    <d v="1899-12-30T04:00:00"/>
    <m/>
    <m/>
    <x v="142"/>
    <x v="0"/>
    <m/>
    <x v="0"/>
    <m/>
  </r>
  <r>
    <x v="2"/>
    <s v="2018-10"/>
    <x v="186"/>
    <x v="4"/>
    <d v="1899-12-30T13:45:00"/>
    <d v="1899-12-30T17:45:00"/>
    <s v="PM"/>
    <d v="1899-12-30T04:00:00"/>
    <m/>
    <s v="INI"/>
    <x v="142"/>
    <x v="0"/>
    <m/>
    <x v="0"/>
    <m/>
  </r>
  <r>
    <x v="3"/>
    <s v="2018-10"/>
    <x v="186"/>
    <x v="4"/>
    <d v="1899-12-30T13:45:00"/>
    <d v="1899-12-30T17:45:00"/>
    <s v="PM"/>
    <d v="1899-12-30T04:00:00"/>
    <m/>
    <s v="ALT"/>
    <x v="8"/>
    <x v="0"/>
    <m/>
    <x v="0"/>
    <m/>
  </r>
  <r>
    <x v="3"/>
    <s v="2018-10"/>
    <x v="186"/>
    <x v="4"/>
    <d v="1899-12-30T13:45:00"/>
    <d v="1899-12-30T17:45:00"/>
    <s v="PM"/>
    <d v="1899-12-30T04:00:00"/>
    <m/>
    <s v="INI"/>
    <x v="142"/>
    <x v="0"/>
    <m/>
    <x v="0"/>
    <m/>
  </r>
  <r>
    <x v="4"/>
    <s v="2018-10"/>
    <x v="186"/>
    <x v="4"/>
    <d v="1899-12-30T13:45:00"/>
    <d v="1899-12-30T17:45:00"/>
    <s v="PM"/>
    <d v="1899-12-30T04:00:00"/>
    <m/>
    <m/>
    <x v="0"/>
    <x v="0"/>
    <m/>
    <x v="0"/>
    <m/>
  </r>
  <r>
    <x v="5"/>
    <s v="2018-10"/>
    <x v="186"/>
    <x v="4"/>
    <d v="1899-12-30T13:45:00"/>
    <d v="1899-12-30T16:45:00"/>
    <s v="PM"/>
    <d v="1899-12-30T03:00:00"/>
    <m/>
    <m/>
    <x v="0"/>
    <x v="0"/>
    <m/>
    <x v="0"/>
    <m/>
  </r>
  <r>
    <x v="6"/>
    <s v="2018-10"/>
    <x v="186"/>
    <x v="4"/>
    <d v="1899-12-30T13:45:00"/>
    <d v="1899-12-30T16:45:00"/>
    <s v="PM"/>
    <d v="1899-12-30T03:00:00"/>
    <m/>
    <m/>
    <x v="135"/>
    <x v="0"/>
    <m/>
    <x v="0"/>
    <m/>
  </r>
  <r>
    <x v="2"/>
    <s v="2018-10"/>
    <x v="186"/>
    <x v="4"/>
    <d v="1899-12-30T13:45:00"/>
    <d v="1899-12-30T17:45:00"/>
    <s v="PM"/>
    <d v="1899-12-30T04:00:00"/>
    <m/>
    <s v="ALT"/>
    <x v="8"/>
    <x v="0"/>
    <m/>
    <x v="0"/>
    <m/>
  </r>
  <r>
    <x v="0"/>
    <s v="2018-10"/>
    <x v="187"/>
    <x v="5"/>
    <d v="1899-12-30T08:15:00"/>
    <d v="1899-12-30T12:15:00"/>
    <s v="AM"/>
    <d v="1899-12-30T04:00:00"/>
    <m/>
    <m/>
    <x v="51"/>
    <x v="0"/>
    <m/>
    <x v="0"/>
    <m/>
  </r>
  <r>
    <x v="1"/>
    <s v="2018-10"/>
    <x v="187"/>
    <x v="5"/>
    <d v="1899-12-30T08:15:00"/>
    <d v="1899-12-30T12:15:00"/>
    <s v="AM"/>
    <d v="1899-12-30T04:00:00"/>
    <m/>
    <m/>
    <x v="142"/>
    <x v="0"/>
    <m/>
    <x v="0"/>
    <m/>
  </r>
  <r>
    <x v="2"/>
    <s v="2018-10"/>
    <x v="187"/>
    <x v="5"/>
    <d v="1899-12-30T08:15:00"/>
    <d v="1899-12-30T12:15:00"/>
    <s v="AM"/>
    <d v="1899-12-30T04:00:00"/>
    <m/>
    <s v="INI"/>
    <x v="142"/>
    <x v="0"/>
    <m/>
    <x v="0"/>
    <m/>
  </r>
  <r>
    <x v="3"/>
    <s v="2018-10"/>
    <x v="187"/>
    <x v="5"/>
    <d v="1899-12-30T08:15:00"/>
    <d v="1899-12-30T12:15:00"/>
    <s v="AM"/>
    <d v="1899-12-30T04:00:00"/>
    <m/>
    <s v="ALT"/>
    <x v="8"/>
    <x v="0"/>
    <m/>
    <x v="0"/>
    <m/>
  </r>
  <r>
    <x v="3"/>
    <s v="2018-10"/>
    <x v="187"/>
    <x v="5"/>
    <d v="1899-12-30T08:15:00"/>
    <d v="1899-12-30T12:15:00"/>
    <s v="AM"/>
    <d v="1899-12-30T04:00:00"/>
    <m/>
    <s v="INI"/>
    <x v="142"/>
    <x v="0"/>
    <m/>
    <x v="0"/>
    <m/>
  </r>
  <r>
    <x v="4"/>
    <s v="2018-10"/>
    <x v="187"/>
    <x v="5"/>
    <d v="1899-12-30T08:15:00"/>
    <d v="1899-12-30T12:15:00"/>
    <s v="AM"/>
    <d v="1899-12-30T04:00:00"/>
    <m/>
    <m/>
    <x v="0"/>
    <x v="0"/>
    <m/>
    <x v="0"/>
    <m/>
  </r>
  <r>
    <x v="5"/>
    <s v="2018-10"/>
    <x v="187"/>
    <x v="5"/>
    <d v="1899-12-30T08:15:00"/>
    <d v="1899-12-30T12:15:00"/>
    <s v="AM"/>
    <d v="1899-12-30T04:00:00"/>
    <m/>
    <m/>
    <x v="0"/>
    <x v="0"/>
    <m/>
    <x v="0"/>
    <m/>
  </r>
  <r>
    <x v="6"/>
    <s v="2018-10"/>
    <x v="187"/>
    <x v="5"/>
    <d v="1899-12-30T08:15:00"/>
    <d v="1899-12-30T12:15:00"/>
    <s v="AM"/>
    <d v="1899-12-30T04:00:00"/>
    <m/>
    <m/>
    <x v="135"/>
    <x v="0"/>
    <m/>
    <x v="0"/>
    <m/>
  </r>
  <r>
    <x v="2"/>
    <s v="2018-10"/>
    <x v="187"/>
    <x v="5"/>
    <d v="1899-12-30T08:15:00"/>
    <d v="1899-12-30T12:15:00"/>
    <s v="AM"/>
    <d v="1899-12-30T04:00:00"/>
    <m/>
    <s v="ALT"/>
    <x v="8"/>
    <x v="0"/>
    <m/>
    <x v="0"/>
    <m/>
  </r>
  <r>
    <x v="0"/>
    <s v="2018-10"/>
    <x v="187"/>
    <x v="5"/>
    <d v="1899-12-30T13:45:00"/>
    <d v="1899-12-30T17:45:00"/>
    <s v="PM"/>
    <d v="1899-12-30T04:00:00"/>
    <m/>
    <m/>
    <x v="51"/>
    <x v="0"/>
    <m/>
    <x v="0"/>
    <m/>
  </r>
  <r>
    <x v="1"/>
    <s v="2018-10"/>
    <x v="187"/>
    <x v="5"/>
    <d v="1899-12-30T13:45:00"/>
    <d v="1899-12-30T17:45:00"/>
    <s v="PM"/>
    <d v="1899-12-30T04:00:00"/>
    <m/>
    <m/>
    <x v="142"/>
    <x v="0"/>
    <m/>
    <x v="0"/>
    <m/>
  </r>
  <r>
    <x v="2"/>
    <s v="2018-10"/>
    <x v="187"/>
    <x v="5"/>
    <d v="1899-12-30T13:45:00"/>
    <d v="1899-12-30T17:45:00"/>
    <s v="PM"/>
    <d v="1899-12-30T04:00:00"/>
    <m/>
    <s v="INI"/>
    <x v="142"/>
    <x v="0"/>
    <m/>
    <x v="0"/>
    <m/>
  </r>
  <r>
    <x v="3"/>
    <s v="2018-10"/>
    <x v="187"/>
    <x v="5"/>
    <d v="1899-12-30T13:45:00"/>
    <d v="1899-12-30T17:45:00"/>
    <s v="PM"/>
    <d v="1899-12-30T04:00:00"/>
    <m/>
    <s v="ALT"/>
    <x v="8"/>
    <x v="0"/>
    <m/>
    <x v="0"/>
    <m/>
  </r>
  <r>
    <x v="3"/>
    <s v="2018-10"/>
    <x v="187"/>
    <x v="5"/>
    <d v="1899-12-30T13:45:00"/>
    <d v="1899-12-30T17:45:00"/>
    <s v="PM"/>
    <d v="1899-12-30T04:00:00"/>
    <m/>
    <s v="INI"/>
    <x v="142"/>
    <x v="0"/>
    <m/>
    <x v="0"/>
    <m/>
  </r>
  <r>
    <x v="4"/>
    <s v="2018-10"/>
    <x v="187"/>
    <x v="5"/>
    <d v="1899-12-30T13:45:00"/>
    <d v="1899-12-30T17:45:00"/>
    <s v="PM"/>
    <d v="1899-12-30T04:00:00"/>
    <m/>
    <m/>
    <x v="0"/>
    <x v="0"/>
    <m/>
    <x v="0"/>
    <m/>
  </r>
  <r>
    <x v="5"/>
    <s v="2018-10"/>
    <x v="187"/>
    <x v="5"/>
    <d v="1899-12-30T13:45:00"/>
    <d v="1899-12-30T16:45:00"/>
    <s v="PM"/>
    <d v="1899-12-30T03:00:00"/>
    <m/>
    <m/>
    <x v="0"/>
    <x v="0"/>
    <m/>
    <x v="0"/>
    <m/>
  </r>
  <r>
    <x v="6"/>
    <s v="2018-10"/>
    <x v="187"/>
    <x v="5"/>
    <d v="1899-12-30T13:45:00"/>
    <d v="1899-12-30T16:45:00"/>
    <s v="PM"/>
    <d v="1899-12-30T03:00:00"/>
    <m/>
    <m/>
    <x v="135"/>
    <x v="0"/>
    <m/>
    <x v="0"/>
    <m/>
  </r>
  <r>
    <x v="2"/>
    <s v="2018-10"/>
    <x v="187"/>
    <x v="5"/>
    <d v="1899-12-30T13:45:00"/>
    <d v="1899-12-30T17:45:00"/>
    <s v="PM"/>
    <d v="1899-12-30T04:00:00"/>
    <m/>
    <s v="ALT"/>
    <x v="8"/>
    <x v="0"/>
    <m/>
    <x v="0"/>
    <m/>
  </r>
  <r>
    <x v="0"/>
    <s v="2018-10"/>
    <x v="188"/>
    <x v="6"/>
    <d v="1899-12-30T08:15:00"/>
    <d v="1899-12-30T12:15:00"/>
    <s v="AM"/>
    <d v="1899-12-30T04:00:00"/>
    <m/>
    <m/>
    <x v="51"/>
    <x v="0"/>
    <m/>
    <x v="0"/>
    <m/>
  </r>
  <r>
    <x v="1"/>
    <s v="2018-10"/>
    <x v="188"/>
    <x v="6"/>
    <d v="1899-12-30T08:15:00"/>
    <d v="1899-12-30T12:15:00"/>
    <s v="AM"/>
    <d v="1899-12-30T04:00:00"/>
    <m/>
    <m/>
    <x v="142"/>
    <x v="0"/>
    <m/>
    <x v="0"/>
    <m/>
  </r>
  <r>
    <x v="2"/>
    <s v="2018-10"/>
    <x v="188"/>
    <x v="6"/>
    <d v="1899-12-30T08:15:00"/>
    <d v="1899-12-30T12:15:00"/>
    <s v="AM"/>
    <d v="1899-12-30T04:00:00"/>
    <m/>
    <s v="INI"/>
    <x v="142"/>
    <x v="0"/>
    <m/>
    <x v="0"/>
    <m/>
  </r>
  <r>
    <x v="3"/>
    <s v="2018-10"/>
    <x v="188"/>
    <x v="6"/>
    <d v="1899-12-30T08:15:00"/>
    <d v="1899-12-30T12:15:00"/>
    <s v="AM"/>
    <d v="1899-12-30T04:00:00"/>
    <m/>
    <s v="ALT"/>
    <x v="8"/>
    <x v="0"/>
    <m/>
    <x v="0"/>
    <m/>
  </r>
  <r>
    <x v="3"/>
    <s v="2018-10"/>
    <x v="188"/>
    <x v="6"/>
    <d v="1899-12-30T08:15:00"/>
    <d v="1899-12-30T12:15:00"/>
    <s v="AM"/>
    <d v="1899-12-30T04:00:00"/>
    <m/>
    <s v="INI"/>
    <x v="142"/>
    <x v="0"/>
    <m/>
    <x v="0"/>
    <m/>
  </r>
  <r>
    <x v="4"/>
    <s v="2018-10"/>
    <x v="188"/>
    <x v="6"/>
    <d v="1899-12-30T08:15:00"/>
    <d v="1899-12-30T12:15:00"/>
    <s v="AM"/>
    <d v="1899-12-30T04:00:00"/>
    <m/>
    <m/>
    <x v="0"/>
    <x v="0"/>
    <m/>
    <x v="0"/>
    <m/>
  </r>
  <r>
    <x v="5"/>
    <s v="2018-10"/>
    <x v="188"/>
    <x v="6"/>
    <d v="1899-12-30T08:15:00"/>
    <d v="1899-12-30T12:15:00"/>
    <s v="AM"/>
    <d v="1899-12-30T04:00:00"/>
    <m/>
    <m/>
    <x v="0"/>
    <x v="0"/>
    <m/>
    <x v="0"/>
    <m/>
  </r>
  <r>
    <x v="6"/>
    <s v="2018-10"/>
    <x v="188"/>
    <x v="6"/>
    <d v="1899-12-30T08:15:00"/>
    <d v="1899-12-30T12:15:00"/>
    <s v="AM"/>
    <d v="1899-12-30T04:00:00"/>
    <m/>
    <m/>
    <x v="135"/>
    <x v="0"/>
    <m/>
    <x v="0"/>
    <m/>
  </r>
  <r>
    <x v="2"/>
    <s v="2018-10"/>
    <x v="188"/>
    <x v="6"/>
    <d v="1899-12-30T08:15:00"/>
    <d v="1899-12-30T12:15:00"/>
    <s v="AM"/>
    <d v="1899-12-30T04:00:00"/>
    <m/>
    <s v="ALT"/>
    <x v="8"/>
    <x v="0"/>
    <m/>
    <x v="0"/>
    <m/>
  </r>
  <r>
    <x v="0"/>
    <s v="2018-10"/>
    <x v="188"/>
    <x v="6"/>
    <d v="1899-12-30T13:45:00"/>
    <d v="1899-12-30T17:45:00"/>
    <s v="PM"/>
    <d v="1899-12-30T04:00:00"/>
    <m/>
    <m/>
    <x v="51"/>
    <x v="0"/>
    <m/>
    <x v="0"/>
    <m/>
  </r>
  <r>
    <x v="1"/>
    <s v="2018-10"/>
    <x v="188"/>
    <x v="6"/>
    <d v="1899-12-30T13:45:00"/>
    <d v="1899-12-30T17:45:00"/>
    <s v="PM"/>
    <d v="1899-12-30T04:00:00"/>
    <m/>
    <m/>
    <x v="142"/>
    <x v="0"/>
    <m/>
    <x v="0"/>
    <m/>
  </r>
  <r>
    <x v="2"/>
    <s v="2018-10"/>
    <x v="188"/>
    <x v="6"/>
    <d v="1899-12-30T13:45:00"/>
    <d v="1899-12-30T17:45:00"/>
    <s v="PM"/>
    <d v="1899-12-30T04:00:00"/>
    <m/>
    <s v="INI"/>
    <x v="142"/>
    <x v="0"/>
    <m/>
    <x v="0"/>
    <m/>
  </r>
  <r>
    <x v="3"/>
    <s v="2018-10"/>
    <x v="188"/>
    <x v="6"/>
    <d v="1899-12-30T13:45:00"/>
    <d v="1899-12-30T17:45:00"/>
    <s v="PM"/>
    <d v="1899-12-30T04:00:00"/>
    <m/>
    <s v="ALT"/>
    <x v="8"/>
    <x v="0"/>
    <m/>
    <x v="0"/>
    <m/>
  </r>
  <r>
    <x v="3"/>
    <s v="2018-10"/>
    <x v="188"/>
    <x v="6"/>
    <d v="1899-12-30T13:45:00"/>
    <d v="1899-12-30T17:45:00"/>
    <s v="PM"/>
    <d v="1899-12-30T04:00:00"/>
    <m/>
    <s v="INI"/>
    <x v="142"/>
    <x v="0"/>
    <m/>
    <x v="0"/>
    <m/>
  </r>
  <r>
    <x v="4"/>
    <s v="2018-10"/>
    <x v="188"/>
    <x v="6"/>
    <d v="1899-12-30T13:45:00"/>
    <d v="1899-12-30T17:45:00"/>
    <s v="PM"/>
    <d v="1899-12-30T04:00:00"/>
    <m/>
    <m/>
    <x v="0"/>
    <x v="0"/>
    <m/>
    <x v="0"/>
    <m/>
  </r>
  <r>
    <x v="5"/>
    <s v="2018-10"/>
    <x v="188"/>
    <x v="6"/>
    <d v="1899-12-30T13:45:00"/>
    <d v="1899-12-30T16:45:00"/>
    <s v="PM"/>
    <d v="1899-12-30T03:00:00"/>
    <m/>
    <m/>
    <x v="0"/>
    <x v="0"/>
    <m/>
    <x v="0"/>
    <m/>
  </r>
  <r>
    <x v="6"/>
    <s v="2018-10"/>
    <x v="188"/>
    <x v="6"/>
    <d v="1899-12-30T13:45:00"/>
    <d v="1899-12-30T16:45:00"/>
    <s v="PM"/>
    <d v="1899-12-30T03:00:00"/>
    <m/>
    <m/>
    <x v="135"/>
    <x v="0"/>
    <m/>
    <x v="0"/>
    <m/>
  </r>
  <r>
    <x v="2"/>
    <s v="2018-10"/>
    <x v="188"/>
    <x v="6"/>
    <d v="1899-12-30T13:45:00"/>
    <d v="1899-12-30T17:45:00"/>
    <s v="PM"/>
    <d v="1899-12-30T04:00:00"/>
    <m/>
    <s v="ALT"/>
    <x v="8"/>
    <x v="0"/>
    <m/>
    <x v="0"/>
    <m/>
  </r>
  <r>
    <x v="0"/>
    <s v="2018-10"/>
    <x v="189"/>
    <x v="0"/>
    <d v="1899-12-30T08:15:00"/>
    <d v="1899-12-30T12:15:00"/>
    <s v="AM"/>
    <d v="1899-12-30T04:00:00"/>
    <m/>
    <m/>
    <x v="51"/>
    <x v="0"/>
    <m/>
    <x v="0"/>
    <m/>
  </r>
  <r>
    <x v="1"/>
    <s v="2018-10"/>
    <x v="189"/>
    <x v="0"/>
    <d v="1899-12-30T08:15:00"/>
    <d v="1899-12-30T12:15:00"/>
    <s v="AM"/>
    <d v="1899-12-30T04:00:00"/>
    <m/>
    <m/>
    <x v="142"/>
    <x v="0"/>
    <m/>
    <x v="0"/>
    <m/>
  </r>
  <r>
    <x v="2"/>
    <s v="2018-10"/>
    <x v="189"/>
    <x v="0"/>
    <d v="1899-12-30T08:15:00"/>
    <d v="1899-12-30T12:15:00"/>
    <s v="AM"/>
    <d v="1899-12-30T04:00:00"/>
    <m/>
    <s v="INI"/>
    <x v="142"/>
    <x v="0"/>
    <m/>
    <x v="0"/>
    <m/>
  </r>
  <r>
    <x v="3"/>
    <s v="2018-10"/>
    <x v="189"/>
    <x v="0"/>
    <d v="1899-12-30T08:15:00"/>
    <d v="1899-12-30T12:15:00"/>
    <s v="AM"/>
    <d v="1899-12-30T04:00:00"/>
    <m/>
    <s v="ALT"/>
    <x v="8"/>
    <x v="0"/>
    <m/>
    <x v="0"/>
    <m/>
  </r>
  <r>
    <x v="3"/>
    <s v="2018-10"/>
    <x v="189"/>
    <x v="0"/>
    <d v="1899-12-30T08:15:00"/>
    <d v="1899-12-30T12:15:00"/>
    <s v="AM"/>
    <d v="1899-12-30T04:00:00"/>
    <m/>
    <s v="INI"/>
    <x v="142"/>
    <x v="0"/>
    <m/>
    <x v="0"/>
    <m/>
  </r>
  <r>
    <x v="4"/>
    <s v="2018-10"/>
    <x v="189"/>
    <x v="0"/>
    <d v="1899-12-30T08:15:00"/>
    <d v="1899-12-30T12:15:00"/>
    <s v="AM"/>
    <d v="1899-12-30T04:00:00"/>
    <m/>
    <m/>
    <x v="0"/>
    <x v="0"/>
    <m/>
    <x v="0"/>
    <m/>
  </r>
  <r>
    <x v="5"/>
    <s v="2018-10"/>
    <x v="189"/>
    <x v="0"/>
    <d v="1899-12-30T08:15:00"/>
    <d v="1899-12-30T12:15:00"/>
    <s v="AM"/>
    <d v="1899-12-30T04:00:00"/>
    <m/>
    <m/>
    <x v="0"/>
    <x v="0"/>
    <m/>
    <x v="0"/>
    <m/>
  </r>
  <r>
    <x v="6"/>
    <s v="2018-10"/>
    <x v="189"/>
    <x v="0"/>
    <d v="1899-12-30T08:15:00"/>
    <d v="1899-12-30T12:15:00"/>
    <s v="AM"/>
    <d v="1899-12-30T04:00:00"/>
    <m/>
    <m/>
    <x v="135"/>
    <x v="0"/>
    <m/>
    <x v="0"/>
    <m/>
  </r>
  <r>
    <x v="2"/>
    <s v="2018-10"/>
    <x v="189"/>
    <x v="0"/>
    <d v="1899-12-30T08:15:00"/>
    <d v="1899-12-30T12:15:00"/>
    <s v="AM"/>
    <d v="1899-12-30T04:00:00"/>
    <m/>
    <s v="ALT"/>
    <x v="8"/>
    <x v="0"/>
    <m/>
    <x v="0"/>
    <m/>
  </r>
  <r>
    <x v="0"/>
    <s v="2018-10"/>
    <x v="189"/>
    <x v="0"/>
    <d v="1899-12-30T13:45:00"/>
    <d v="1899-12-30T17:45:00"/>
    <s v="PM"/>
    <d v="1899-12-30T04:00:00"/>
    <m/>
    <m/>
    <x v="51"/>
    <x v="0"/>
    <m/>
    <x v="0"/>
    <m/>
  </r>
  <r>
    <x v="1"/>
    <s v="2018-10"/>
    <x v="189"/>
    <x v="0"/>
    <d v="1899-12-30T13:45:00"/>
    <d v="1899-12-30T17:45:00"/>
    <s v="PM"/>
    <d v="1899-12-30T04:00:00"/>
    <m/>
    <m/>
    <x v="142"/>
    <x v="0"/>
    <m/>
    <x v="0"/>
    <m/>
  </r>
  <r>
    <x v="2"/>
    <s v="2018-10"/>
    <x v="189"/>
    <x v="0"/>
    <d v="1899-12-30T13:45:00"/>
    <d v="1899-12-30T17:45:00"/>
    <s v="PM"/>
    <d v="1899-12-30T04:00:00"/>
    <m/>
    <s v="INI"/>
    <x v="142"/>
    <x v="0"/>
    <m/>
    <x v="0"/>
    <m/>
  </r>
  <r>
    <x v="3"/>
    <s v="2018-10"/>
    <x v="189"/>
    <x v="0"/>
    <d v="1899-12-30T13:45:00"/>
    <d v="1899-12-30T17:45:00"/>
    <s v="PM"/>
    <d v="1899-12-30T04:00:00"/>
    <m/>
    <s v="ALT"/>
    <x v="8"/>
    <x v="0"/>
    <m/>
    <x v="0"/>
    <m/>
  </r>
  <r>
    <x v="3"/>
    <s v="2018-10"/>
    <x v="189"/>
    <x v="0"/>
    <d v="1899-12-30T13:45:00"/>
    <d v="1899-12-30T17:45:00"/>
    <s v="PM"/>
    <d v="1899-12-30T04:00:00"/>
    <m/>
    <s v="INI"/>
    <x v="142"/>
    <x v="0"/>
    <m/>
    <x v="0"/>
    <m/>
  </r>
  <r>
    <x v="4"/>
    <s v="2018-10"/>
    <x v="189"/>
    <x v="0"/>
    <d v="1899-12-30T13:45:00"/>
    <d v="1899-12-30T17:45:00"/>
    <s v="PM"/>
    <d v="1899-12-30T04:00:00"/>
    <m/>
    <m/>
    <x v="0"/>
    <x v="0"/>
    <m/>
    <x v="0"/>
    <m/>
  </r>
  <r>
    <x v="5"/>
    <s v="2018-10"/>
    <x v="189"/>
    <x v="0"/>
    <d v="1899-12-30T13:45:00"/>
    <d v="1899-12-30T16:45:00"/>
    <s v="PM"/>
    <d v="1899-12-30T03:00:00"/>
    <m/>
    <m/>
    <x v="0"/>
    <x v="0"/>
    <m/>
    <x v="0"/>
    <m/>
  </r>
  <r>
    <x v="6"/>
    <s v="2018-10"/>
    <x v="189"/>
    <x v="0"/>
    <d v="1899-12-30T13:45:00"/>
    <d v="1899-12-30T16:45:00"/>
    <s v="PM"/>
    <d v="1899-12-30T03:00:00"/>
    <m/>
    <m/>
    <x v="135"/>
    <x v="0"/>
    <m/>
    <x v="0"/>
    <m/>
  </r>
  <r>
    <x v="2"/>
    <s v="2018-10"/>
    <x v="189"/>
    <x v="0"/>
    <d v="1899-12-30T13:45:00"/>
    <d v="1899-12-30T17:45:00"/>
    <s v="PM"/>
    <d v="1899-12-30T04:00:00"/>
    <m/>
    <s v="ALT"/>
    <x v="8"/>
    <x v="0"/>
    <m/>
    <x v="0"/>
    <m/>
  </r>
  <r>
    <x v="0"/>
    <s v="2018-10"/>
    <x v="190"/>
    <x v="1"/>
    <d v="1899-12-30T08:15:00"/>
    <d v="1899-12-30T12:15:00"/>
    <s v="AM"/>
    <d v="1899-12-30T04:00:00"/>
    <m/>
    <m/>
    <x v="1"/>
    <x v="1"/>
    <m/>
    <x v="0"/>
    <m/>
  </r>
  <r>
    <x v="1"/>
    <s v="2018-10"/>
    <x v="190"/>
    <x v="1"/>
    <d v="1899-12-30T08:15:00"/>
    <d v="1899-12-30T12:15:00"/>
    <s v="AM"/>
    <d v="1899-12-30T04:00:00"/>
    <m/>
    <m/>
    <x v="1"/>
    <x v="1"/>
    <m/>
    <x v="0"/>
    <m/>
  </r>
  <r>
    <x v="3"/>
    <s v="2018-10"/>
    <x v="190"/>
    <x v="1"/>
    <d v="1899-12-30T08:15:00"/>
    <d v="1899-12-30T12:15:00"/>
    <s v="AM"/>
    <d v="1899-12-30T04:00:00"/>
    <m/>
    <m/>
    <x v="1"/>
    <x v="1"/>
    <m/>
    <x v="0"/>
    <m/>
  </r>
  <r>
    <x v="4"/>
    <s v="2018-10"/>
    <x v="190"/>
    <x v="1"/>
    <d v="1899-12-30T08:15:00"/>
    <d v="1899-12-30T12:15:00"/>
    <s v="AM"/>
    <d v="1899-12-30T04:00:00"/>
    <m/>
    <m/>
    <x v="1"/>
    <x v="1"/>
    <m/>
    <x v="0"/>
    <m/>
  </r>
  <r>
    <x v="5"/>
    <s v="2018-10"/>
    <x v="190"/>
    <x v="1"/>
    <d v="1899-12-30T08:15:00"/>
    <d v="1899-12-30T12:15:00"/>
    <s v="AM"/>
    <d v="1899-12-30T04:00:00"/>
    <m/>
    <m/>
    <x v="1"/>
    <x v="1"/>
    <m/>
    <x v="0"/>
    <m/>
  </r>
  <r>
    <x v="6"/>
    <s v="2018-10"/>
    <x v="190"/>
    <x v="1"/>
    <d v="1899-12-30T08:15:00"/>
    <d v="1899-12-30T12:15:00"/>
    <s v="AM"/>
    <d v="1899-12-30T04:00:00"/>
    <m/>
    <m/>
    <x v="1"/>
    <x v="1"/>
    <m/>
    <x v="0"/>
    <m/>
  </r>
  <r>
    <x v="2"/>
    <s v="2018-10"/>
    <x v="190"/>
    <x v="1"/>
    <d v="1899-12-30T08:15:00"/>
    <d v="1899-12-30T12:15:00"/>
    <s v="AM"/>
    <d v="1899-12-30T04:00:00"/>
    <m/>
    <m/>
    <x v="1"/>
    <x v="1"/>
    <m/>
    <x v="0"/>
    <m/>
  </r>
  <r>
    <x v="0"/>
    <s v="2018-10"/>
    <x v="190"/>
    <x v="1"/>
    <d v="1899-12-30T13:45:00"/>
    <d v="1899-12-30T17:45:00"/>
    <s v="PM"/>
    <d v="1899-12-30T04:00:00"/>
    <m/>
    <m/>
    <x v="1"/>
    <x v="1"/>
    <m/>
    <x v="0"/>
    <m/>
  </r>
  <r>
    <x v="1"/>
    <s v="2018-10"/>
    <x v="190"/>
    <x v="1"/>
    <d v="1899-12-30T13:45:00"/>
    <d v="1899-12-30T17:45:00"/>
    <s v="PM"/>
    <d v="1899-12-30T04:00:00"/>
    <m/>
    <m/>
    <x v="1"/>
    <x v="1"/>
    <m/>
    <x v="0"/>
    <m/>
  </r>
  <r>
    <x v="3"/>
    <s v="2018-10"/>
    <x v="190"/>
    <x v="1"/>
    <d v="1899-12-30T13:45:00"/>
    <d v="1899-12-30T17:45:00"/>
    <s v="PM"/>
    <d v="1899-12-30T04:00:00"/>
    <m/>
    <m/>
    <x v="1"/>
    <x v="1"/>
    <m/>
    <x v="0"/>
    <m/>
  </r>
  <r>
    <x v="4"/>
    <s v="2018-10"/>
    <x v="190"/>
    <x v="1"/>
    <d v="1899-12-30T13:45:00"/>
    <d v="1899-12-30T17:45:00"/>
    <s v="PM"/>
    <d v="1899-12-30T04:00:00"/>
    <m/>
    <m/>
    <x v="1"/>
    <x v="1"/>
    <m/>
    <x v="0"/>
    <m/>
  </r>
  <r>
    <x v="5"/>
    <s v="2018-10"/>
    <x v="190"/>
    <x v="1"/>
    <d v="1899-12-30T13:45:00"/>
    <d v="1899-12-30T16:45:00"/>
    <s v="PM"/>
    <d v="1899-12-30T03:00:00"/>
    <m/>
    <m/>
    <x v="1"/>
    <x v="1"/>
    <m/>
    <x v="0"/>
    <m/>
  </r>
  <r>
    <x v="6"/>
    <s v="2018-10"/>
    <x v="190"/>
    <x v="1"/>
    <d v="1899-12-30T13:45:00"/>
    <d v="1899-12-30T16:45:00"/>
    <s v="PM"/>
    <d v="1899-12-30T03:00:00"/>
    <m/>
    <m/>
    <x v="1"/>
    <x v="1"/>
    <m/>
    <x v="0"/>
    <m/>
  </r>
  <r>
    <x v="2"/>
    <s v="2018-10"/>
    <x v="190"/>
    <x v="1"/>
    <d v="1899-12-30T13:45:00"/>
    <d v="1899-12-30T17:45:00"/>
    <s v="PM"/>
    <d v="1899-12-30T04:00:00"/>
    <m/>
    <m/>
    <x v="1"/>
    <x v="1"/>
    <m/>
    <x v="0"/>
    <m/>
  </r>
  <r>
    <x v="0"/>
    <s v="2018-11"/>
    <x v="191"/>
    <x v="2"/>
    <d v="1899-12-30T08:15:00"/>
    <d v="1899-12-30T12:15:00"/>
    <s v="AM"/>
    <d v="1899-12-30T04:00:00"/>
    <m/>
    <m/>
    <x v="1"/>
    <x v="1"/>
    <m/>
    <x v="0"/>
    <m/>
  </r>
  <r>
    <x v="1"/>
    <s v="2018-11"/>
    <x v="191"/>
    <x v="2"/>
    <d v="1899-12-30T08:15:00"/>
    <d v="1899-12-30T12:15:00"/>
    <s v="AM"/>
    <d v="1899-12-30T04:00:00"/>
    <m/>
    <m/>
    <x v="1"/>
    <x v="1"/>
    <m/>
    <x v="0"/>
    <m/>
  </r>
  <r>
    <x v="3"/>
    <s v="2018-11"/>
    <x v="191"/>
    <x v="2"/>
    <d v="1899-12-30T08:15:00"/>
    <d v="1899-12-30T12:15:00"/>
    <s v="AM"/>
    <d v="1899-12-30T04:00:00"/>
    <m/>
    <m/>
    <x v="1"/>
    <x v="1"/>
    <m/>
    <x v="0"/>
    <m/>
  </r>
  <r>
    <x v="4"/>
    <s v="2018-11"/>
    <x v="191"/>
    <x v="2"/>
    <d v="1899-12-30T08:15:00"/>
    <d v="1899-12-30T12:15:00"/>
    <s v="AM"/>
    <d v="1899-12-30T04:00:00"/>
    <m/>
    <m/>
    <x v="1"/>
    <x v="1"/>
    <m/>
    <x v="0"/>
    <m/>
  </r>
  <r>
    <x v="5"/>
    <s v="2018-11"/>
    <x v="191"/>
    <x v="2"/>
    <d v="1899-12-30T08:15:00"/>
    <d v="1899-12-30T12:15:00"/>
    <s v="AM"/>
    <d v="1899-12-30T04:00:00"/>
    <m/>
    <m/>
    <x v="1"/>
    <x v="1"/>
    <m/>
    <x v="0"/>
    <m/>
  </r>
  <r>
    <x v="6"/>
    <s v="2018-11"/>
    <x v="191"/>
    <x v="2"/>
    <d v="1899-12-30T08:15:00"/>
    <d v="1899-12-30T12:15:00"/>
    <s v="AM"/>
    <d v="1899-12-30T04:00:00"/>
    <m/>
    <m/>
    <x v="1"/>
    <x v="1"/>
    <m/>
    <x v="0"/>
    <m/>
  </r>
  <r>
    <x v="2"/>
    <s v="2018-11"/>
    <x v="191"/>
    <x v="2"/>
    <d v="1899-12-30T08:15:00"/>
    <d v="1899-12-30T12:15:00"/>
    <s v="AM"/>
    <d v="1899-12-30T04:00:00"/>
    <m/>
    <m/>
    <x v="1"/>
    <x v="1"/>
    <m/>
    <x v="0"/>
    <m/>
  </r>
  <r>
    <x v="0"/>
    <s v="2018-11"/>
    <x v="191"/>
    <x v="2"/>
    <d v="1899-12-30T13:45:00"/>
    <d v="1899-12-30T17:45:00"/>
    <s v="PM"/>
    <d v="1899-12-30T04:00:00"/>
    <m/>
    <m/>
    <x v="1"/>
    <x v="1"/>
    <m/>
    <x v="0"/>
    <m/>
  </r>
  <r>
    <x v="1"/>
    <s v="2018-11"/>
    <x v="191"/>
    <x v="2"/>
    <d v="1899-12-30T13:45:00"/>
    <d v="1899-12-30T17:45:00"/>
    <s v="PM"/>
    <d v="1899-12-30T04:00:00"/>
    <m/>
    <m/>
    <x v="1"/>
    <x v="1"/>
    <m/>
    <x v="0"/>
    <m/>
  </r>
  <r>
    <x v="3"/>
    <s v="2018-11"/>
    <x v="191"/>
    <x v="2"/>
    <d v="1899-12-30T13:45:00"/>
    <d v="1899-12-30T17:45:00"/>
    <s v="PM"/>
    <d v="1899-12-30T04:00:00"/>
    <m/>
    <m/>
    <x v="1"/>
    <x v="1"/>
    <m/>
    <x v="0"/>
    <m/>
  </r>
  <r>
    <x v="4"/>
    <s v="2018-11"/>
    <x v="191"/>
    <x v="2"/>
    <d v="1899-12-30T13:45:00"/>
    <d v="1899-12-30T17:45:00"/>
    <s v="PM"/>
    <d v="1899-12-30T04:00:00"/>
    <m/>
    <m/>
    <x v="1"/>
    <x v="1"/>
    <m/>
    <x v="0"/>
    <m/>
  </r>
  <r>
    <x v="5"/>
    <s v="2018-11"/>
    <x v="191"/>
    <x v="2"/>
    <d v="1899-12-30T13:45:00"/>
    <d v="1899-12-30T16:45:00"/>
    <s v="PM"/>
    <d v="1899-12-30T03:00:00"/>
    <m/>
    <m/>
    <x v="1"/>
    <x v="1"/>
    <m/>
    <x v="0"/>
    <m/>
  </r>
  <r>
    <x v="6"/>
    <s v="2018-11"/>
    <x v="191"/>
    <x v="2"/>
    <d v="1899-12-30T13:45:00"/>
    <d v="1899-12-30T16:45:00"/>
    <s v="PM"/>
    <d v="1899-12-30T03:00:00"/>
    <m/>
    <m/>
    <x v="1"/>
    <x v="1"/>
    <m/>
    <x v="0"/>
    <m/>
  </r>
  <r>
    <x v="2"/>
    <s v="2018-11"/>
    <x v="191"/>
    <x v="2"/>
    <d v="1899-12-30T13:45:00"/>
    <d v="1899-12-30T17:45:00"/>
    <s v="PM"/>
    <d v="1899-12-30T04:00:00"/>
    <m/>
    <m/>
    <x v="1"/>
    <x v="1"/>
    <m/>
    <x v="0"/>
    <m/>
  </r>
  <r>
    <x v="0"/>
    <s v="2018-11"/>
    <x v="192"/>
    <x v="3"/>
    <d v="1899-12-30T08:15:00"/>
    <d v="1899-12-30T12:15:00"/>
    <s v="AM"/>
    <d v="1899-12-30T04:00:00"/>
    <m/>
    <m/>
    <x v="154"/>
    <x v="7"/>
    <m/>
    <x v="0"/>
    <m/>
  </r>
  <r>
    <x v="1"/>
    <s v="2018-11"/>
    <x v="192"/>
    <x v="3"/>
    <d v="1899-12-30T08:15:00"/>
    <d v="1899-12-30T12:15:00"/>
    <s v="AM"/>
    <d v="1899-12-30T04:00:00"/>
    <m/>
    <m/>
    <x v="1"/>
    <x v="1"/>
    <m/>
    <x v="0"/>
    <m/>
  </r>
  <r>
    <x v="2"/>
    <s v="2018-11"/>
    <x v="192"/>
    <x v="3"/>
    <d v="1899-12-30T08:15:00"/>
    <d v="1899-12-30T12:15:00"/>
    <s v="AM"/>
    <d v="1899-12-30T04:00:00"/>
    <m/>
    <s v="INI"/>
    <x v="142"/>
    <x v="0"/>
    <m/>
    <x v="0"/>
    <m/>
  </r>
  <r>
    <x v="3"/>
    <s v="2018-11"/>
    <x v="192"/>
    <x v="3"/>
    <d v="1899-12-30T08:15:00"/>
    <d v="1899-12-30T12:15:00"/>
    <s v="AM"/>
    <d v="1899-12-30T04:00:00"/>
    <m/>
    <s v="ALT"/>
    <x v="8"/>
    <x v="0"/>
    <m/>
    <x v="0"/>
    <m/>
  </r>
  <r>
    <x v="3"/>
    <s v="2018-11"/>
    <x v="192"/>
    <x v="3"/>
    <d v="1899-12-30T08:15:00"/>
    <d v="1899-12-30T12:15:00"/>
    <s v="AM"/>
    <d v="1899-12-30T04:00:00"/>
    <m/>
    <s v="INI"/>
    <x v="142"/>
    <x v="0"/>
    <m/>
    <x v="0"/>
    <m/>
  </r>
  <r>
    <x v="4"/>
    <s v="2018-11"/>
    <x v="192"/>
    <x v="3"/>
    <d v="1899-12-30T08:15:00"/>
    <d v="1899-12-30T12:15:00"/>
    <s v="AM"/>
    <d v="1899-12-30T04:00:00"/>
    <m/>
    <m/>
    <x v="0"/>
    <x v="0"/>
    <m/>
    <x v="0"/>
    <m/>
  </r>
  <r>
    <x v="5"/>
    <s v="2018-11"/>
    <x v="192"/>
    <x v="3"/>
    <d v="1899-12-30T08:15:00"/>
    <d v="1899-12-30T12:15:00"/>
    <s v="AM"/>
    <d v="1899-12-30T04:00:00"/>
    <m/>
    <m/>
    <x v="0"/>
    <x v="0"/>
    <m/>
    <x v="0"/>
    <m/>
  </r>
  <r>
    <x v="6"/>
    <s v="2018-11"/>
    <x v="192"/>
    <x v="3"/>
    <d v="1899-12-30T08:15:00"/>
    <d v="1899-12-30T12:15:00"/>
    <s v="AM"/>
    <d v="1899-12-30T04:00:00"/>
    <m/>
    <m/>
    <x v="135"/>
    <x v="0"/>
    <m/>
    <x v="0"/>
    <m/>
  </r>
  <r>
    <x v="2"/>
    <s v="2018-11"/>
    <x v="192"/>
    <x v="3"/>
    <d v="1899-12-30T08:15:00"/>
    <d v="1899-12-30T12:15:00"/>
    <s v="AM"/>
    <d v="1899-12-30T04:00:00"/>
    <m/>
    <s v="ALT"/>
    <x v="8"/>
    <x v="0"/>
    <m/>
    <x v="0"/>
    <m/>
  </r>
  <r>
    <x v="0"/>
    <s v="2018-11"/>
    <x v="192"/>
    <x v="3"/>
    <d v="1899-12-30T13:45:00"/>
    <d v="1899-12-30T17:45:00"/>
    <s v="PM"/>
    <d v="1899-12-30T04:00:00"/>
    <m/>
    <m/>
    <x v="155"/>
    <x v="16"/>
    <m/>
    <x v="0"/>
    <m/>
  </r>
  <r>
    <x v="2"/>
    <s v="2018-11"/>
    <x v="192"/>
    <x v="3"/>
    <d v="1899-12-30T13:45:00"/>
    <d v="1899-12-30T17:45:00"/>
    <s v="PM"/>
    <d v="1899-12-30T04:00:00"/>
    <m/>
    <s v="INI"/>
    <x v="142"/>
    <x v="0"/>
    <m/>
    <x v="0"/>
    <m/>
  </r>
  <r>
    <x v="2"/>
    <s v="2018-11"/>
    <x v="192"/>
    <x v="3"/>
    <d v="1899-12-30T13:45:00"/>
    <d v="1899-12-30T17:45:00"/>
    <s v="PM"/>
    <d v="1899-12-30T04:00:00"/>
    <m/>
    <s v="ALT"/>
    <x v="8"/>
    <x v="0"/>
    <m/>
    <x v="0"/>
    <m/>
  </r>
  <r>
    <x v="3"/>
    <s v="2018-11"/>
    <x v="192"/>
    <x v="3"/>
    <d v="1899-12-30T13:45:00"/>
    <d v="1899-12-30T17:45:00"/>
    <s v="PM"/>
    <d v="1899-12-30T04:00:00"/>
    <m/>
    <s v="ALT"/>
    <x v="8"/>
    <x v="0"/>
    <m/>
    <x v="0"/>
    <m/>
  </r>
  <r>
    <x v="3"/>
    <s v="2018-11"/>
    <x v="192"/>
    <x v="3"/>
    <d v="1899-12-30T13:45:00"/>
    <d v="1899-12-30T17:45:00"/>
    <s v="PM"/>
    <d v="1899-12-30T04:00:00"/>
    <m/>
    <s v="INI"/>
    <x v="142"/>
    <x v="0"/>
    <m/>
    <x v="0"/>
    <m/>
  </r>
  <r>
    <x v="4"/>
    <s v="2018-11"/>
    <x v="192"/>
    <x v="3"/>
    <d v="1899-12-30T13:45:00"/>
    <d v="1899-12-30T17:45:00"/>
    <s v="PM"/>
    <d v="1899-12-30T04:00:00"/>
    <m/>
    <m/>
    <x v="0"/>
    <x v="0"/>
    <m/>
    <x v="0"/>
    <m/>
  </r>
  <r>
    <x v="5"/>
    <s v="2018-11"/>
    <x v="192"/>
    <x v="3"/>
    <d v="1899-12-30T13:45:00"/>
    <d v="1899-12-30T16:45:00"/>
    <s v="PM"/>
    <d v="1899-12-30T03:00:00"/>
    <m/>
    <m/>
    <x v="0"/>
    <x v="0"/>
    <m/>
    <x v="0"/>
    <m/>
  </r>
  <r>
    <x v="6"/>
    <s v="2018-11"/>
    <x v="192"/>
    <x v="3"/>
    <d v="1899-12-30T13:45:00"/>
    <d v="1899-12-30T16:45:00"/>
    <s v="PM"/>
    <d v="1899-12-30T03:00:00"/>
    <m/>
    <m/>
    <x v="135"/>
    <x v="0"/>
    <m/>
    <x v="0"/>
    <m/>
  </r>
  <r>
    <x v="1"/>
    <s v="2018-11"/>
    <x v="192"/>
    <x v="3"/>
    <d v="1899-12-30T13:45:00"/>
    <d v="1899-12-30T17:45:00"/>
    <s v="PM"/>
    <d v="1899-12-30T04:00:00"/>
    <m/>
    <m/>
    <x v="112"/>
    <x v="7"/>
    <m/>
    <x v="0"/>
    <m/>
  </r>
  <r>
    <x v="1"/>
    <s v="2018-11"/>
    <x v="193"/>
    <x v="4"/>
    <d v="1899-12-30T08:15:00"/>
    <d v="1899-12-30T12:15:00"/>
    <s v="AM"/>
    <d v="1899-12-30T04:00:00"/>
    <m/>
    <m/>
    <x v="172"/>
    <x v="43"/>
    <m/>
    <x v="0"/>
    <m/>
  </r>
  <r>
    <x v="2"/>
    <s v="2018-11"/>
    <x v="193"/>
    <x v="4"/>
    <d v="1899-12-30T08:15:00"/>
    <d v="1899-12-30T12:15:00"/>
    <s v="AM"/>
    <d v="1899-12-30T04:00:00"/>
    <m/>
    <s v="INI"/>
    <x v="142"/>
    <x v="0"/>
    <m/>
    <x v="0"/>
    <m/>
  </r>
  <r>
    <x v="2"/>
    <s v="2018-11"/>
    <x v="193"/>
    <x v="4"/>
    <d v="1899-12-30T08:15:00"/>
    <d v="1899-12-30T12:15:00"/>
    <s v="AM"/>
    <d v="1899-12-30T04:00:00"/>
    <m/>
    <s v="ALT"/>
    <x v="8"/>
    <x v="0"/>
    <m/>
    <x v="0"/>
    <m/>
  </r>
  <r>
    <x v="3"/>
    <s v="2018-11"/>
    <x v="193"/>
    <x v="4"/>
    <d v="1899-12-30T08:15:00"/>
    <d v="1899-12-30T12:15:00"/>
    <s v="AM"/>
    <d v="1899-12-30T04:00:00"/>
    <m/>
    <s v="ALT"/>
    <x v="8"/>
    <x v="0"/>
    <m/>
    <x v="0"/>
    <m/>
  </r>
  <r>
    <x v="3"/>
    <s v="2018-11"/>
    <x v="193"/>
    <x v="4"/>
    <d v="1899-12-30T08:15:00"/>
    <d v="1899-12-30T12:15:00"/>
    <s v="AM"/>
    <d v="1899-12-30T04:00:00"/>
    <m/>
    <s v="INI"/>
    <x v="142"/>
    <x v="0"/>
    <m/>
    <x v="0"/>
    <m/>
  </r>
  <r>
    <x v="4"/>
    <s v="2018-11"/>
    <x v="193"/>
    <x v="4"/>
    <d v="1899-12-30T08:15:00"/>
    <d v="1899-12-30T12:15:00"/>
    <s v="AM"/>
    <d v="1899-12-30T04:00:00"/>
    <m/>
    <m/>
    <x v="0"/>
    <x v="0"/>
    <m/>
    <x v="0"/>
    <m/>
  </r>
  <r>
    <x v="5"/>
    <s v="2018-11"/>
    <x v="193"/>
    <x v="4"/>
    <d v="1899-12-30T08:15:00"/>
    <d v="1899-12-30T12:15:00"/>
    <s v="AM"/>
    <d v="1899-12-30T04:00:00"/>
    <m/>
    <m/>
    <x v="0"/>
    <x v="0"/>
    <m/>
    <x v="0"/>
    <m/>
  </r>
  <r>
    <x v="6"/>
    <s v="2018-11"/>
    <x v="193"/>
    <x v="4"/>
    <d v="1899-12-30T08:15:00"/>
    <d v="1899-12-30T12:15:00"/>
    <s v="AM"/>
    <d v="1899-12-30T04:00:00"/>
    <m/>
    <m/>
    <x v="135"/>
    <x v="0"/>
    <m/>
    <x v="0"/>
    <m/>
  </r>
  <r>
    <x v="0"/>
    <s v="2018-11"/>
    <x v="193"/>
    <x v="4"/>
    <d v="1899-12-30T08:15:00"/>
    <d v="1899-12-30T12:15:00"/>
    <s v="AM"/>
    <d v="1899-12-30T04:00:00"/>
    <m/>
    <m/>
    <x v="136"/>
    <x v="3"/>
    <m/>
    <x v="0"/>
    <m/>
  </r>
  <r>
    <x v="0"/>
    <s v="2018-11"/>
    <x v="193"/>
    <x v="4"/>
    <d v="1899-12-30T13:45:00"/>
    <d v="1899-12-30T17:45:00"/>
    <s v="PM"/>
    <d v="1899-12-30T04:00:00"/>
    <m/>
    <m/>
    <x v="1"/>
    <x v="1"/>
    <m/>
    <x v="0"/>
    <m/>
  </r>
  <r>
    <x v="2"/>
    <s v="2018-11"/>
    <x v="193"/>
    <x v="4"/>
    <d v="1899-12-30T13:45:00"/>
    <d v="1899-12-30T17:45:00"/>
    <s v="PM"/>
    <d v="1899-12-30T04:00:00"/>
    <m/>
    <s v="INI"/>
    <x v="142"/>
    <x v="0"/>
    <m/>
    <x v="0"/>
    <m/>
  </r>
  <r>
    <x v="2"/>
    <s v="2018-11"/>
    <x v="193"/>
    <x v="4"/>
    <d v="1899-12-30T13:45:00"/>
    <d v="1899-12-30T17:45:00"/>
    <s v="PM"/>
    <d v="1899-12-30T04:00:00"/>
    <m/>
    <s v="ALT"/>
    <x v="8"/>
    <x v="0"/>
    <m/>
    <x v="0"/>
    <m/>
  </r>
  <r>
    <x v="3"/>
    <s v="2018-11"/>
    <x v="193"/>
    <x v="4"/>
    <d v="1899-12-30T13:45:00"/>
    <d v="1899-12-30T17:45:00"/>
    <s v="PM"/>
    <d v="1899-12-30T04:00:00"/>
    <m/>
    <s v="ALT"/>
    <x v="8"/>
    <x v="0"/>
    <m/>
    <x v="0"/>
    <m/>
  </r>
  <r>
    <x v="3"/>
    <s v="2018-11"/>
    <x v="193"/>
    <x v="4"/>
    <d v="1899-12-30T13:45:00"/>
    <d v="1899-12-30T17:45:00"/>
    <s v="PM"/>
    <d v="1899-12-30T04:00:00"/>
    <m/>
    <s v="INI"/>
    <x v="142"/>
    <x v="0"/>
    <m/>
    <x v="0"/>
    <m/>
  </r>
  <r>
    <x v="4"/>
    <s v="2018-11"/>
    <x v="193"/>
    <x v="4"/>
    <d v="1899-12-30T13:45:00"/>
    <d v="1899-12-30T17:45:00"/>
    <s v="PM"/>
    <d v="1899-12-30T04:00:00"/>
    <m/>
    <m/>
    <x v="0"/>
    <x v="0"/>
    <m/>
    <x v="0"/>
    <m/>
  </r>
  <r>
    <x v="5"/>
    <s v="2018-11"/>
    <x v="193"/>
    <x v="4"/>
    <d v="1899-12-30T13:45:00"/>
    <d v="1899-12-30T16:45:00"/>
    <s v="PM"/>
    <d v="1899-12-30T03:00:00"/>
    <m/>
    <m/>
    <x v="0"/>
    <x v="0"/>
    <m/>
    <x v="0"/>
    <m/>
  </r>
  <r>
    <x v="6"/>
    <s v="2018-11"/>
    <x v="193"/>
    <x v="4"/>
    <d v="1899-12-30T13:45:00"/>
    <d v="1899-12-30T16:45:00"/>
    <s v="PM"/>
    <d v="1899-12-30T03:00:00"/>
    <m/>
    <m/>
    <x v="135"/>
    <x v="0"/>
    <m/>
    <x v="0"/>
    <m/>
  </r>
  <r>
    <x v="1"/>
    <s v="2018-11"/>
    <x v="193"/>
    <x v="4"/>
    <d v="1899-12-30T13:45:00"/>
    <d v="1899-12-30T17:45:00"/>
    <s v="PM"/>
    <d v="1899-12-30T04:00:00"/>
    <m/>
    <m/>
    <x v="130"/>
    <x v="10"/>
    <m/>
    <x v="0"/>
    <m/>
  </r>
  <r>
    <x v="2"/>
    <s v="2018-11"/>
    <x v="194"/>
    <x v="5"/>
    <d v="1899-12-30T08:15:00"/>
    <d v="1899-12-30T12:15:00"/>
    <s v="AM"/>
    <d v="1899-12-30T04:00:00"/>
    <m/>
    <s v="INI"/>
    <x v="142"/>
    <x v="0"/>
    <m/>
    <x v="0"/>
    <m/>
  </r>
  <r>
    <x v="2"/>
    <s v="2018-11"/>
    <x v="194"/>
    <x v="5"/>
    <d v="1899-12-30T08:15:00"/>
    <d v="1899-12-30T12:15:00"/>
    <s v="AM"/>
    <d v="1899-12-30T04:00:00"/>
    <m/>
    <s v="ALT"/>
    <x v="8"/>
    <x v="0"/>
    <m/>
    <x v="0"/>
    <m/>
  </r>
  <r>
    <x v="3"/>
    <s v="2018-11"/>
    <x v="194"/>
    <x v="5"/>
    <d v="1899-12-30T08:15:00"/>
    <d v="1899-12-30T12:15:00"/>
    <s v="AM"/>
    <d v="1899-12-30T04:00:00"/>
    <m/>
    <s v="ALT"/>
    <x v="8"/>
    <x v="0"/>
    <m/>
    <x v="0"/>
    <m/>
  </r>
  <r>
    <x v="3"/>
    <s v="2018-11"/>
    <x v="194"/>
    <x v="5"/>
    <d v="1899-12-30T08:15:00"/>
    <d v="1899-12-30T12:15:00"/>
    <s v="AM"/>
    <d v="1899-12-30T04:00:00"/>
    <m/>
    <s v="INI"/>
    <x v="142"/>
    <x v="0"/>
    <m/>
    <x v="0"/>
    <m/>
  </r>
  <r>
    <x v="4"/>
    <s v="2018-11"/>
    <x v="194"/>
    <x v="5"/>
    <d v="1899-12-30T08:15:00"/>
    <d v="1899-12-30T12:15:00"/>
    <s v="AM"/>
    <d v="1899-12-30T04:00:00"/>
    <m/>
    <m/>
    <x v="0"/>
    <x v="0"/>
    <m/>
    <x v="0"/>
    <m/>
  </r>
  <r>
    <x v="0"/>
    <s v="2018-11"/>
    <x v="194"/>
    <x v="5"/>
    <d v="1899-12-30T08:15:00"/>
    <d v="1899-12-30T12:15:00"/>
    <s v="AM"/>
    <d v="1899-12-30T04:00:00"/>
    <m/>
    <m/>
    <x v="1"/>
    <x v="1"/>
    <m/>
    <x v="0"/>
    <m/>
  </r>
  <r>
    <x v="5"/>
    <s v="2018-11"/>
    <x v="194"/>
    <x v="5"/>
    <d v="1899-12-30T08:15:00"/>
    <d v="1899-12-30T12:15:00"/>
    <s v="AM"/>
    <d v="1899-12-30T04:00:00"/>
    <m/>
    <m/>
    <x v="0"/>
    <x v="0"/>
    <m/>
    <x v="0"/>
    <m/>
  </r>
  <r>
    <x v="6"/>
    <s v="2018-11"/>
    <x v="194"/>
    <x v="5"/>
    <d v="1899-12-30T08:15:00"/>
    <d v="1899-12-30T12:15:00"/>
    <s v="AM"/>
    <d v="1899-12-30T04:00:00"/>
    <m/>
    <m/>
    <x v="135"/>
    <x v="0"/>
    <m/>
    <x v="0"/>
    <m/>
  </r>
  <r>
    <x v="1"/>
    <s v="2018-11"/>
    <x v="194"/>
    <x v="5"/>
    <d v="1899-12-30T08:15:00"/>
    <d v="1899-12-30T12:15:00"/>
    <s v="AM"/>
    <d v="1899-12-30T04:00:00"/>
    <m/>
    <m/>
    <x v="110"/>
    <x v="23"/>
    <m/>
    <x v="0"/>
    <m/>
  </r>
  <r>
    <x v="1"/>
    <s v="2018-11"/>
    <x v="194"/>
    <x v="5"/>
    <d v="1899-12-30T13:45:00"/>
    <d v="1899-12-30T17:45:00"/>
    <s v="PM"/>
    <d v="1899-12-30T04:00:00"/>
    <m/>
    <m/>
    <x v="109"/>
    <x v="23"/>
    <m/>
    <x v="0"/>
    <m/>
  </r>
  <r>
    <x v="2"/>
    <s v="2018-11"/>
    <x v="194"/>
    <x v="5"/>
    <d v="1899-12-30T13:45:00"/>
    <d v="1899-12-30T17:45:00"/>
    <s v="PM"/>
    <d v="1899-12-30T04:00:00"/>
    <m/>
    <s v="INI"/>
    <x v="142"/>
    <x v="0"/>
    <m/>
    <x v="0"/>
    <m/>
  </r>
  <r>
    <x v="2"/>
    <s v="2018-11"/>
    <x v="194"/>
    <x v="5"/>
    <d v="1899-12-30T13:45:00"/>
    <d v="1899-12-30T17:45:00"/>
    <s v="PM"/>
    <d v="1899-12-30T04:00:00"/>
    <m/>
    <s v="ALT"/>
    <x v="8"/>
    <x v="0"/>
    <m/>
    <x v="0"/>
    <m/>
  </r>
  <r>
    <x v="3"/>
    <s v="2018-11"/>
    <x v="194"/>
    <x v="5"/>
    <d v="1899-12-30T13:45:00"/>
    <d v="1899-12-30T17:45:00"/>
    <s v="PM"/>
    <d v="1899-12-30T04:00:00"/>
    <m/>
    <s v="ALT"/>
    <x v="8"/>
    <x v="0"/>
    <m/>
    <x v="0"/>
    <m/>
  </r>
  <r>
    <x v="3"/>
    <s v="2018-11"/>
    <x v="194"/>
    <x v="5"/>
    <d v="1899-12-30T13:45:00"/>
    <d v="1899-12-30T17:45:00"/>
    <s v="PM"/>
    <d v="1899-12-30T04:00:00"/>
    <m/>
    <s v="INI"/>
    <x v="142"/>
    <x v="0"/>
    <m/>
    <x v="0"/>
    <m/>
  </r>
  <r>
    <x v="4"/>
    <s v="2018-11"/>
    <x v="194"/>
    <x v="5"/>
    <d v="1899-12-30T13:45:00"/>
    <d v="1899-12-30T17:45:00"/>
    <s v="PM"/>
    <d v="1899-12-30T04:00:00"/>
    <m/>
    <m/>
    <x v="0"/>
    <x v="0"/>
    <m/>
    <x v="0"/>
    <m/>
  </r>
  <r>
    <x v="5"/>
    <s v="2018-11"/>
    <x v="194"/>
    <x v="5"/>
    <d v="1899-12-30T13:45:00"/>
    <d v="1899-12-30T16:45:00"/>
    <s v="PM"/>
    <d v="1899-12-30T03:00:00"/>
    <m/>
    <m/>
    <x v="0"/>
    <x v="0"/>
    <m/>
    <x v="0"/>
    <m/>
  </r>
  <r>
    <x v="6"/>
    <s v="2018-11"/>
    <x v="194"/>
    <x v="5"/>
    <d v="1899-12-30T13:45:00"/>
    <d v="1899-12-30T16:45:00"/>
    <s v="PM"/>
    <d v="1899-12-30T03:00:00"/>
    <m/>
    <m/>
    <x v="135"/>
    <x v="0"/>
    <m/>
    <x v="0"/>
    <m/>
  </r>
  <r>
    <x v="0"/>
    <s v="2018-11"/>
    <x v="194"/>
    <x v="5"/>
    <d v="1899-12-30T13:45:00"/>
    <d v="1899-12-30T17:45:00"/>
    <s v="PM"/>
    <d v="1899-12-30T04:00:00"/>
    <m/>
    <m/>
    <x v="136"/>
    <x v="3"/>
    <m/>
    <x v="0"/>
    <m/>
  </r>
  <r>
    <x v="1"/>
    <s v="2018-11"/>
    <x v="195"/>
    <x v="6"/>
    <d v="1899-12-30T08:15:00"/>
    <d v="1899-12-30T12:15:00"/>
    <s v="AM"/>
    <d v="1899-12-30T04:00:00"/>
    <m/>
    <m/>
    <x v="28"/>
    <x v="18"/>
    <m/>
    <x v="0"/>
    <s v="mutualisé B1/B2"/>
  </r>
  <r>
    <x v="2"/>
    <s v="2018-11"/>
    <x v="195"/>
    <x v="6"/>
    <d v="1899-12-30T08:15:00"/>
    <d v="1899-12-30T12:15:00"/>
    <s v="AM"/>
    <d v="1899-12-30T04:00:00"/>
    <m/>
    <s v="INI"/>
    <x v="142"/>
    <x v="0"/>
    <m/>
    <x v="0"/>
    <m/>
  </r>
  <r>
    <x v="2"/>
    <s v="2018-11"/>
    <x v="195"/>
    <x v="6"/>
    <d v="1899-12-30T08:15:00"/>
    <d v="1899-12-30T12:15:00"/>
    <s v="AM"/>
    <d v="1899-12-30T04:00:00"/>
    <m/>
    <s v="ALT"/>
    <x v="8"/>
    <x v="0"/>
    <m/>
    <x v="0"/>
    <m/>
  </r>
  <r>
    <x v="3"/>
    <s v="2018-11"/>
    <x v="195"/>
    <x v="6"/>
    <d v="1899-12-30T08:15:00"/>
    <d v="1899-12-30T12:15:00"/>
    <s v="AM"/>
    <d v="1899-12-30T04:00:00"/>
    <m/>
    <s v="ALT"/>
    <x v="8"/>
    <x v="0"/>
    <m/>
    <x v="0"/>
    <m/>
  </r>
  <r>
    <x v="3"/>
    <s v="2018-11"/>
    <x v="195"/>
    <x v="6"/>
    <d v="1899-12-30T08:15:00"/>
    <d v="1899-12-30T12:15:00"/>
    <s v="AM"/>
    <d v="1899-12-30T04:00:00"/>
    <m/>
    <s v="INI"/>
    <x v="142"/>
    <x v="0"/>
    <m/>
    <x v="0"/>
    <m/>
  </r>
  <r>
    <x v="4"/>
    <s v="2018-11"/>
    <x v="195"/>
    <x v="6"/>
    <d v="1899-12-30T08:15:00"/>
    <d v="1899-12-30T12:15:00"/>
    <s v="AM"/>
    <d v="1899-12-30T04:00:00"/>
    <m/>
    <m/>
    <x v="0"/>
    <x v="0"/>
    <m/>
    <x v="0"/>
    <m/>
  </r>
  <r>
    <x v="5"/>
    <s v="2018-11"/>
    <x v="195"/>
    <x v="6"/>
    <d v="1899-12-30T08:15:00"/>
    <d v="1899-12-30T12:15:00"/>
    <s v="AM"/>
    <d v="1899-12-30T04:00:00"/>
    <m/>
    <m/>
    <x v="0"/>
    <x v="0"/>
    <m/>
    <x v="0"/>
    <m/>
  </r>
  <r>
    <x v="6"/>
    <s v="2018-11"/>
    <x v="195"/>
    <x v="6"/>
    <d v="1899-12-30T08:15:00"/>
    <d v="1899-12-30T12:15:00"/>
    <s v="AM"/>
    <d v="1899-12-30T04:00:00"/>
    <m/>
    <m/>
    <x v="135"/>
    <x v="0"/>
    <m/>
    <x v="0"/>
    <m/>
  </r>
  <r>
    <x v="0"/>
    <s v="2018-11"/>
    <x v="195"/>
    <x v="6"/>
    <d v="1899-12-30T08:15:00"/>
    <d v="1899-12-30T12:15:00"/>
    <s v="AM"/>
    <d v="1899-12-30T04:00:00"/>
    <m/>
    <m/>
    <x v="29"/>
    <x v="18"/>
    <m/>
    <x v="0"/>
    <s v="mutualisé B1/B2"/>
  </r>
  <r>
    <x v="1"/>
    <s v="2018-11"/>
    <x v="195"/>
    <x v="6"/>
    <d v="1899-12-30T13:45:00"/>
    <d v="1899-12-30T17:45:00"/>
    <s v="PM"/>
    <d v="1899-12-30T04:00:00"/>
    <m/>
    <m/>
    <x v="20"/>
    <x v="13"/>
    <m/>
    <x v="0"/>
    <s v="mutualisé B1/B2"/>
  </r>
  <r>
    <x v="2"/>
    <s v="2018-11"/>
    <x v="195"/>
    <x v="6"/>
    <d v="1899-12-30T13:45:00"/>
    <d v="1899-12-30T17:45:00"/>
    <s v="PM"/>
    <d v="1899-12-30T04:00:00"/>
    <m/>
    <s v="INI"/>
    <x v="142"/>
    <x v="0"/>
    <m/>
    <x v="0"/>
    <m/>
  </r>
  <r>
    <x v="2"/>
    <s v="2018-11"/>
    <x v="195"/>
    <x v="6"/>
    <d v="1899-12-30T13:45:00"/>
    <d v="1899-12-30T17:45:00"/>
    <s v="PM"/>
    <d v="1899-12-30T04:00:00"/>
    <m/>
    <s v="ALT"/>
    <x v="8"/>
    <x v="0"/>
    <m/>
    <x v="0"/>
    <m/>
  </r>
  <r>
    <x v="3"/>
    <s v="2018-11"/>
    <x v="195"/>
    <x v="6"/>
    <d v="1899-12-30T13:45:00"/>
    <d v="1899-12-30T17:45:00"/>
    <s v="PM"/>
    <d v="1899-12-30T04:00:00"/>
    <m/>
    <s v="ALT"/>
    <x v="8"/>
    <x v="0"/>
    <m/>
    <x v="0"/>
    <m/>
  </r>
  <r>
    <x v="3"/>
    <s v="2018-11"/>
    <x v="195"/>
    <x v="6"/>
    <d v="1899-12-30T13:45:00"/>
    <d v="1899-12-30T17:45:00"/>
    <s v="PM"/>
    <d v="1899-12-30T04:00:00"/>
    <m/>
    <s v="INI"/>
    <x v="142"/>
    <x v="0"/>
    <m/>
    <x v="0"/>
    <m/>
  </r>
  <r>
    <x v="4"/>
    <s v="2018-11"/>
    <x v="195"/>
    <x v="6"/>
    <d v="1899-12-30T13:45:00"/>
    <d v="1899-12-30T17:45:00"/>
    <s v="PM"/>
    <d v="1899-12-30T04:00:00"/>
    <m/>
    <m/>
    <x v="0"/>
    <x v="0"/>
    <m/>
    <x v="0"/>
    <m/>
  </r>
  <r>
    <x v="5"/>
    <s v="2018-11"/>
    <x v="195"/>
    <x v="6"/>
    <d v="1899-12-30T13:45:00"/>
    <d v="1899-12-30T16:45:00"/>
    <s v="PM"/>
    <d v="1899-12-30T03:00:00"/>
    <m/>
    <m/>
    <x v="0"/>
    <x v="0"/>
    <m/>
    <x v="0"/>
    <m/>
  </r>
  <r>
    <x v="6"/>
    <s v="2018-11"/>
    <x v="195"/>
    <x v="6"/>
    <d v="1899-12-30T13:45:00"/>
    <d v="1899-12-30T16:45:00"/>
    <s v="PM"/>
    <d v="1899-12-30T03:00:00"/>
    <m/>
    <m/>
    <x v="135"/>
    <x v="0"/>
    <m/>
    <x v="0"/>
    <m/>
  </r>
  <r>
    <x v="0"/>
    <s v="2018-11"/>
    <x v="195"/>
    <x v="6"/>
    <d v="1899-12-30T13:45:00"/>
    <d v="1899-12-30T17:45:00"/>
    <s v="PM"/>
    <d v="1899-12-30T04:00:00"/>
    <m/>
    <m/>
    <x v="30"/>
    <x v="13"/>
    <m/>
    <x v="0"/>
    <s v="mutualisé B1/B2"/>
  </r>
  <r>
    <x v="1"/>
    <s v="2018-11"/>
    <x v="196"/>
    <x v="0"/>
    <d v="1899-12-30T08:15:00"/>
    <d v="1899-12-30T10:15:00"/>
    <s v="AM"/>
    <d v="1899-12-30T02:00:00"/>
    <m/>
    <m/>
    <x v="113"/>
    <x v="13"/>
    <m/>
    <x v="0"/>
    <m/>
  </r>
  <r>
    <x v="2"/>
    <s v="2018-11"/>
    <x v="196"/>
    <x v="0"/>
    <d v="1899-12-30T08:15:00"/>
    <d v="1899-12-30T12:15:00"/>
    <s v="AM"/>
    <d v="1899-12-30T04:00:00"/>
    <m/>
    <s v="INI"/>
    <x v="142"/>
    <x v="0"/>
    <m/>
    <x v="0"/>
    <m/>
  </r>
  <r>
    <x v="2"/>
    <s v="2018-11"/>
    <x v="196"/>
    <x v="0"/>
    <d v="1899-12-30T08:15:00"/>
    <d v="1899-12-30T12:15:00"/>
    <s v="AM"/>
    <d v="1899-12-30T04:00:00"/>
    <m/>
    <s v="ALT"/>
    <x v="8"/>
    <x v="0"/>
    <m/>
    <x v="0"/>
    <m/>
  </r>
  <r>
    <x v="3"/>
    <s v="2018-11"/>
    <x v="196"/>
    <x v="0"/>
    <d v="1899-12-30T08:15:00"/>
    <d v="1899-12-30T12:15:00"/>
    <s v="AM"/>
    <d v="1899-12-30T04:00:00"/>
    <m/>
    <s v="ALT"/>
    <x v="8"/>
    <x v="0"/>
    <m/>
    <x v="0"/>
    <m/>
  </r>
  <r>
    <x v="3"/>
    <s v="2018-11"/>
    <x v="196"/>
    <x v="0"/>
    <d v="1899-12-30T08:15:00"/>
    <d v="1899-12-30T12:15:00"/>
    <s v="AM"/>
    <d v="1899-12-30T04:00:00"/>
    <m/>
    <s v="INI"/>
    <x v="142"/>
    <x v="0"/>
    <m/>
    <x v="0"/>
    <m/>
  </r>
  <r>
    <x v="4"/>
    <s v="2018-11"/>
    <x v="196"/>
    <x v="0"/>
    <d v="1899-12-30T08:15:00"/>
    <d v="1899-12-30T12:15:00"/>
    <s v="AM"/>
    <d v="1899-12-30T04:00:00"/>
    <m/>
    <m/>
    <x v="0"/>
    <x v="0"/>
    <m/>
    <x v="0"/>
    <m/>
  </r>
  <r>
    <x v="5"/>
    <s v="2018-11"/>
    <x v="196"/>
    <x v="0"/>
    <d v="1899-12-30T08:15:00"/>
    <d v="1899-12-30T12:15:00"/>
    <s v="AM"/>
    <d v="1899-12-30T04:00:00"/>
    <m/>
    <m/>
    <x v="0"/>
    <x v="0"/>
    <m/>
    <x v="0"/>
    <m/>
  </r>
  <r>
    <x v="6"/>
    <s v="2018-11"/>
    <x v="196"/>
    <x v="0"/>
    <d v="1899-12-30T08:15:00"/>
    <d v="1899-12-30T12:15:00"/>
    <s v="AM"/>
    <d v="1899-12-30T04:00:00"/>
    <m/>
    <m/>
    <x v="135"/>
    <x v="0"/>
    <m/>
    <x v="0"/>
    <m/>
  </r>
  <r>
    <x v="0"/>
    <s v="2018-11"/>
    <x v="196"/>
    <x v="0"/>
    <d v="1899-12-30T08:15:00"/>
    <d v="1899-12-30T12:15:00"/>
    <s v="AM"/>
    <d v="1899-12-30T04:00:00"/>
    <m/>
    <m/>
    <x v="144"/>
    <x v="23"/>
    <m/>
    <x v="0"/>
    <m/>
  </r>
  <r>
    <x v="1"/>
    <s v="2018-11"/>
    <x v="196"/>
    <x v="0"/>
    <d v="1899-12-30T10:15:00"/>
    <d v="1899-12-30T12:15:00"/>
    <s v="AM"/>
    <d v="1899-12-30T02:00:00"/>
    <m/>
    <m/>
    <x v="131"/>
    <x v="17"/>
    <m/>
    <x v="0"/>
    <m/>
  </r>
  <r>
    <x v="2"/>
    <s v="2018-11"/>
    <x v="196"/>
    <x v="0"/>
    <d v="1899-12-30T13:45:00"/>
    <d v="1899-12-30T17:45:00"/>
    <s v="PM"/>
    <d v="1899-12-30T04:00:00"/>
    <m/>
    <s v="INI"/>
    <x v="142"/>
    <x v="0"/>
    <m/>
    <x v="0"/>
    <m/>
  </r>
  <r>
    <x v="2"/>
    <s v="2018-11"/>
    <x v="196"/>
    <x v="0"/>
    <d v="1899-12-30T13:45:00"/>
    <d v="1899-12-30T17:45:00"/>
    <s v="PM"/>
    <d v="1899-12-30T04:00:00"/>
    <m/>
    <s v="ALT"/>
    <x v="8"/>
    <x v="0"/>
    <m/>
    <x v="0"/>
    <m/>
  </r>
  <r>
    <x v="3"/>
    <s v="2018-11"/>
    <x v="196"/>
    <x v="0"/>
    <d v="1899-12-30T13:45:00"/>
    <d v="1899-12-30T17:45:00"/>
    <s v="PM"/>
    <d v="1899-12-30T04:00:00"/>
    <m/>
    <s v="ALT"/>
    <x v="8"/>
    <x v="0"/>
    <m/>
    <x v="0"/>
    <m/>
  </r>
  <r>
    <x v="3"/>
    <s v="2018-11"/>
    <x v="196"/>
    <x v="0"/>
    <d v="1899-12-30T13:45:00"/>
    <d v="1899-12-30T17:45:00"/>
    <s v="PM"/>
    <d v="1899-12-30T04:00:00"/>
    <m/>
    <s v="INI"/>
    <x v="142"/>
    <x v="0"/>
    <m/>
    <x v="0"/>
    <m/>
  </r>
  <r>
    <x v="4"/>
    <s v="2018-11"/>
    <x v="196"/>
    <x v="0"/>
    <d v="1899-12-30T13:45:00"/>
    <d v="1899-12-30T17:45:00"/>
    <s v="PM"/>
    <d v="1899-12-30T04:00:00"/>
    <m/>
    <m/>
    <x v="0"/>
    <x v="0"/>
    <m/>
    <x v="0"/>
    <m/>
  </r>
  <r>
    <x v="5"/>
    <s v="2018-11"/>
    <x v="196"/>
    <x v="0"/>
    <d v="1899-12-30T13:45:00"/>
    <d v="1899-12-30T16:45:00"/>
    <s v="PM"/>
    <d v="1899-12-30T03:00:00"/>
    <m/>
    <m/>
    <x v="0"/>
    <x v="0"/>
    <m/>
    <x v="0"/>
    <m/>
  </r>
  <r>
    <x v="6"/>
    <s v="2018-11"/>
    <x v="196"/>
    <x v="0"/>
    <d v="1899-12-30T13:45:00"/>
    <d v="1899-12-30T16:45:00"/>
    <s v="PM"/>
    <d v="1899-12-30T03:00:00"/>
    <m/>
    <m/>
    <x v="135"/>
    <x v="0"/>
    <m/>
    <x v="0"/>
    <m/>
  </r>
  <r>
    <x v="0"/>
    <s v="2018-11"/>
    <x v="196"/>
    <x v="0"/>
    <d v="1899-12-30T13:45:00"/>
    <d v="1899-12-30T17:45:00"/>
    <s v="PM"/>
    <d v="1899-12-30T04:00:00"/>
    <m/>
    <m/>
    <x v="144"/>
    <x v="23"/>
    <m/>
    <x v="0"/>
    <m/>
  </r>
  <r>
    <x v="1"/>
    <s v="2018-11"/>
    <x v="196"/>
    <x v="0"/>
    <d v="1899-12-30T13:45:00"/>
    <d v="1899-12-30T15:45:00"/>
    <s v="PM"/>
    <d v="1899-12-30T02:00:00"/>
    <m/>
    <m/>
    <x v="130"/>
    <x v="10"/>
    <m/>
    <x v="0"/>
    <m/>
  </r>
  <r>
    <x v="1"/>
    <s v="2018-11"/>
    <x v="196"/>
    <x v="0"/>
    <d v="1899-12-30T15:45:00"/>
    <d v="1899-12-30T17:45:00"/>
    <s v="PM"/>
    <d v="1899-12-30T02:00:00"/>
    <m/>
    <m/>
    <x v="131"/>
    <x v="17"/>
    <m/>
    <x v="0"/>
    <m/>
  </r>
  <r>
    <x v="2"/>
    <s v="2018-11"/>
    <x v="197"/>
    <x v="1"/>
    <d v="1899-12-30T08:15:00"/>
    <d v="1899-12-30T12:15:00"/>
    <s v="AM"/>
    <d v="1899-12-30T04:00:00"/>
    <m/>
    <m/>
    <x v="1"/>
    <x v="1"/>
    <m/>
    <x v="0"/>
    <m/>
  </r>
  <r>
    <x v="3"/>
    <s v="2018-11"/>
    <x v="197"/>
    <x v="1"/>
    <d v="1899-12-30T08:15:00"/>
    <d v="1899-12-30T12:15:00"/>
    <s v="AM"/>
    <d v="1899-12-30T04:00:00"/>
    <m/>
    <m/>
    <x v="1"/>
    <x v="1"/>
    <m/>
    <x v="0"/>
    <m/>
  </r>
  <r>
    <x v="4"/>
    <s v="2018-11"/>
    <x v="197"/>
    <x v="1"/>
    <d v="1899-12-30T08:15:00"/>
    <d v="1899-12-30T12:15:00"/>
    <s v="AM"/>
    <d v="1899-12-30T04:00:00"/>
    <m/>
    <m/>
    <x v="1"/>
    <x v="1"/>
    <m/>
    <x v="0"/>
    <m/>
  </r>
  <r>
    <x v="5"/>
    <s v="2018-11"/>
    <x v="197"/>
    <x v="1"/>
    <d v="1899-12-30T08:15:00"/>
    <d v="1899-12-30T12:15:00"/>
    <s v="AM"/>
    <d v="1899-12-30T04:00:00"/>
    <m/>
    <m/>
    <x v="1"/>
    <x v="1"/>
    <m/>
    <x v="0"/>
    <m/>
  </r>
  <r>
    <x v="6"/>
    <s v="2018-11"/>
    <x v="197"/>
    <x v="1"/>
    <d v="1899-12-30T08:15:00"/>
    <d v="1899-12-30T12:15:00"/>
    <s v="AM"/>
    <d v="1899-12-30T04:00:00"/>
    <m/>
    <m/>
    <x v="1"/>
    <x v="1"/>
    <m/>
    <x v="0"/>
    <m/>
  </r>
  <r>
    <x v="0"/>
    <s v="2018-11"/>
    <x v="197"/>
    <x v="1"/>
    <d v="1899-12-30T08:15:00"/>
    <d v="1899-12-30T12:15:00"/>
    <s v="AM"/>
    <d v="1899-12-30T04:00:00"/>
    <m/>
    <m/>
    <x v="1"/>
    <x v="1"/>
    <m/>
    <x v="0"/>
    <m/>
  </r>
  <r>
    <x v="1"/>
    <s v="2018-11"/>
    <x v="197"/>
    <x v="1"/>
    <d v="1899-12-30T08:15:00"/>
    <d v="1899-12-30T12:15:00"/>
    <s v="AM"/>
    <d v="1899-12-30T04:00:00"/>
    <m/>
    <m/>
    <x v="1"/>
    <x v="1"/>
    <m/>
    <x v="0"/>
    <m/>
  </r>
  <r>
    <x v="2"/>
    <s v="2018-11"/>
    <x v="197"/>
    <x v="1"/>
    <d v="1899-12-30T13:45:00"/>
    <d v="1899-12-30T17:45:00"/>
    <s v="PM"/>
    <d v="1899-12-30T04:00:00"/>
    <m/>
    <m/>
    <x v="1"/>
    <x v="1"/>
    <m/>
    <x v="0"/>
    <m/>
  </r>
  <r>
    <x v="3"/>
    <s v="2018-11"/>
    <x v="197"/>
    <x v="1"/>
    <d v="1899-12-30T13:45:00"/>
    <d v="1899-12-30T17:45:00"/>
    <s v="PM"/>
    <d v="1899-12-30T04:00:00"/>
    <m/>
    <m/>
    <x v="1"/>
    <x v="1"/>
    <m/>
    <x v="0"/>
    <m/>
  </r>
  <r>
    <x v="4"/>
    <s v="2018-11"/>
    <x v="197"/>
    <x v="1"/>
    <d v="1899-12-30T13:45:00"/>
    <d v="1899-12-30T17:45:00"/>
    <s v="PM"/>
    <d v="1899-12-30T04:00:00"/>
    <m/>
    <m/>
    <x v="1"/>
    <x v="1"/>
    <m/>
    <x v="0"/>
    <m/>
  </r>
  <r>
    <x v="5"/>
    <s v="2018-11"/>
    <x v="197"/>
    <x v="1"/>
    <d v="1899-12-30T13:45:00"/>
    <d v="1899-12-30T16:45:00"/>
    <s v="PM"/>
    <d v="1899-12-30T03:00:00"/>
    <m/>
    <m/>
    <x v="1"/>
    <x v="1"/>
    <m/>
    <x v="0"/>
    <m/>
  </r>
  <r>
    <x v="6"/>
    <s v="2018-11"/>
    <x v="197"/>
    <x v="1"/>
    <d v="1899-12-30T13:45:00"/>
    <d v="1899-12-30T16:45:00"/>
    <s v="PM"/>
    <d v="1899-12-30T03:00:00"/>
    <m/>
    <m/>
    <x v="1"/>
    <x v="1"/>
    <m/>
    <x v="0"/>
    <m/>
  </r>
  <r>
    <x v="0"/>
    <s v="2018-11"/>
    <x v="197"/>
    <x v="1"/>
    <d v="1899-12-30T13:45:00"/>
    <d v="1899-12-30T17:45:00"/>
    <s v="PM"/>
    <d v="1899-12-30T04:00:00"/>
    <m/>
    <m/>
    <x v="1"/>
    <x v="1"/>
    <m/>
    <x v="0"/>
    <m/>
  </r>
  <r>
    <x v="1"/>
    <s v="2018-11"/>
    <x v="197"/>
    <x v="1"/>
    <d v="1899-12-30T13:45:00"/>
    <d v="1899-12-30T17:45:00"/>
    <s v="PM"/>
    <d v="1899-12-30T04:00:00"/>
    <m/>
    <m/>
    <x v="1"/>
    <x v="1"/>
    <m/>
    <x v="0"/>
    <m/>
  </r>
  <r>
    <x v="2"/>
    <s v="2018-12"/>
    <x v="198"/>
    <x v="2"/>
    <d v="1899-12-30T08:15:00"/>
    <d v="1899-12-30T12:15:00"/>
    <s v="AM"/>
    <d v="1899-12-30T04:00:00"/>
    <m/>
    <m/>
    <x v="1"/>
    <x v="1"/>
    <m/>
    <x v="0"/>
    <m/>
  </r>
  <r>
    <x v="3"/>
    <s v="2018-12"/>
    <x v="198"/>
    <x v="2"/>
    <d v="1899-12-30T08:15:00"/>
    <d v="1899-12-30T12:15:00"/>
    <s v="AM"/>
    <d v="1899-12-30T04:00:00"/>
    <m/>
    <m/>
    <x v="1"/>
    <x v="1"/>
    <m/>
    <x v="0"/>
    <m/>
  </r>
  <r>
    <x v="4"/>
    <s v="2018-12"/>
    <x v="198"/>
    <x v="2"/>
    <d v="1899-12-30T08:15:00"/>
    <d v="1899-12-30T12:15:00"/>
    <s v="AM"/>
    <d v="1899-12-30T04:00:00"/>
    <m/>
    <m/>
    <x v="1"/>
    <x v="1"/>
    <m/>
    <x v="0"/>
    <m/>
  </r>
  <r>
    <x v="5"/>
    <s v="2018-12"/>
    <x v="198"/>
    <x v="2"/>
    <d v="1899-12-30T08:15:00"/>
    <d v="1899-12-30T12:15:00"/>
    <s v="AM"/>
    <d v="1899-12-30T04:00:00"/>
    <m/>
    <m/>
    <x v="1"/>
    <x v="1"/>
    <m/>
    <x v="0"/>
    <m/>
  </r>
  <r>
    <x v="6"/>
    <s v="2018-12"/>
    <x v="198"/>
    <x v="2"/>
    <d v="1899-12-30T08:15:00"/>
    <d v="1899-12-30T12:15:00"/>
    <s v="AM"/>
    <d v="1899-12-30T04:00:00"/>
    <m/>
    <m/>
    <x v="1"/>
    <x v="1"/>
    <m/>
    <x v="0"/>
    <m/>
  </r>
  <r>
    <x v="0"/>
    <s v="2018-12"/>
    <x v="198"/>
    <x v="2"/>
    <d v="1899-12-30T08:15:00"/>
    <d v="1899-12-30T12:15:00"/>
    <s v="AM"/>
    <d v="1899-12-30T04:00:00"/>
    <m/>
    <m/>
    <x v="1"/>
    <x v="1"/>
    <m/>
    <x v="0"/>
    <m/>
  </r>
  <r>
    <x v="1"/>
    <s v="2018-12"/>
    <x v="198"/>
    <x v="2"/>
    <d v="1899-12-30T08:15:00"/>
    <d v="1899-12-30T12:15:00"/>
    <s v="AM"/>
    <d v="1899-12-30T04:00:00"/>
    <m/>
    <m/>
    <x v="1"/>
    <x v="1"/>
    <m/>
    <x v="0"/>
    <m/>
  </r>
  <r>
    <x v="2"/>
    <s v="2018-12"/>
    <x v="198"/>
    <x v="2"/>
    <d v="1899-12-30T13:45:00"/>
    <d v="1899-12-30T17:45:00"/>
    <s v="PM"/>
    <d v="1899-12-30T04:00:00"/>
    <m/>
    <m/>
    <x v="1"/>
    <x v="1"/>
    <m/>
    <x v="0"/>
    <m/>
  </r>
  <r>
    <x v="3"/>
    <s v="2018-12"/>
    <x v="198"/>
    <x v="2"/>
    <d v="1899-12-30T13:45:00"/>
    <d v="1899-12-30T17:45:00"/>
    <s v="PM"/>
    <d v="1899-12-30T04:00:00"/>
    <m/>
    <m/>
    <x v="1"/>
    <x v="1"/>
    <m/>
    <x v="0"/>
    <m/>
  </r>
  <r>
    <x v="4"/>
    <s v="2018-12"/>
    <x v="198"/>
    <x v="2"/>
    <d v="1899-12-30T13:45:00"/>
    <d v="1899-12-30T17:45:00"/>
    <s v="PM"/>
    <d v="1899-12-30T04:00:00"/>
    <m/>
    <m/>
    <x v="1"/>
    <x v="1"/>
    <m/>
    <x v="0"/>
    <m/>
  </r>
  <r>
    <x v="5"/>
    <s v="2018-12"/>
    <x v="198"/>
    <x v="2"/>
    <d v="1899-12-30T13:45:00"/>
    <d v="1899-12-30T16:45:00"/>
    <s v="PM"/>
    <d v="1899-12-30T03:00:00"/>
    <m/>
    <m/>
    <x v="1"/>
    <x v="1"/>
    <m/>
    <x v="0"/>
    <m/>
  </r>
  <r>
    <x v="6"/>
    <s v="2018-12"/>
    <x v="198"/>
    <x v="2"/>
    <d v="1899-12-30T13:45:00"/>
    <d v="1899-12-30T16:45:00"/>
    <s v="PM"/>
    <d v="1899-12-30T03:00:00"/>
    <m/>
    <m/>
    <x v="1"/>
    <x v="1"/>
    <m/>
    <x v="0"/>
    <m/>
  </r>
  <r>
    <x v="0"/>
    <s v="2018-12"/>
    <x v="198"/>
    <x v="2"/>
    <d v="1899-12-30T13:45:00"/>
    <d v="1899-12-30T17:45:00"/>
    <s v="PM"/>
    <d v="1899-12-30T04:00:00"/>
    <m/>
    <m/>
    <x v="1"/>
    <x v="1"/>
    <m/>
    <x v="0"/>
    <m/>
  </r>
  <r>
    <x v="1"/>
    <s v="2018-12"/>
    <x v="198"/>
    <x v="2"/>
    <d v="1899-12-30T13:45:00"/>
    <d v="1899-12-30T17:45:00"/>
    <s v="PM"/>
    <d v="1899-12-30T04:00:00"/>
    <m/>
    <m/>
    <x v="1"/>
    <x v="1"/>
    <m/>
    <x v="0"/>
    <m/>
  </r>
  <r>
    <x v="2"/>
    <s v="2018-12"/>
    <x v="199"/>
    <x v="3"/>
    <d v="1899-12-30T08:15:00"/>
    <d v="1899-12-30T12:15:00"/>
    <s v="AM"/>
    <d v="1899-12-30T04:00:00"/>
    <m/>
    <s v="INI"/>
    <x v="142"/>
    <x v="0"/>
    <m/>
    <x v="0"/>
    <m/>
  </r>
  <r>
    <x v="2"/>
    <s v="2018-12"/>
    <x v="199"/>
    <x v="3"/>
    <d v="1899-12-30T08:15:00"/>
    <d v="1899-12-30T12:15:00"/>
    <s v="AM"/>
    <d v="1899-12-30T04:00:00"/>
    <m/>
    <s v="ALT"/>
    <x v="8"/>
    <x v="0"/>
    <m/>
    <x v="0"/>
    <m/>
  </r>
  <r>
    <x v="3"/>
    <s v="2018-12"/>
    <x v="199"/>
    <x v="3"/>
    <d v="1899-12-30T08:15:00"/>
    <d v="1899-12-30T12:15:00"/>
    <s v="AM"/>
    <d v="1899-12-30T04:00:00"/>
    <m/>
    <s v="ALT"/>
    <x v="8"/>
    <x v="0"/>
    <m/>
    <x v="0"/>
    <m/>
  </r>
  <r>
    <x v="3"/>
    <s v="2018-12"/>
    <x v="199"/>
    <x v="3"/>
    <d v="1899-12-30T08:15:00"/>
    <d v="1899-12-30T12:15:00"/>
    <s v="AM"/>
    <d v="1899-12-30T04:00:00"/>
    <m/>
    <s v="INI"/>
    <x v="142"/>
    <x v="0"/>
    <m/>
    <x v="0"/>
    <m/>
  </r>
  <r>
    <x v="4"/>
    <s v="2018-12"/>
    <x v="199"/>
    <x v="3"/>
    <d v="1899-12-30T08:15:00"/>
    <d v="1899-12-30T12:15:00"/>
    <s v="AM"/>
    <d v="1899-12-30T04:00:00"/>
    <m/>
    <m/>
    <x v="0"/>
    <x v="0"/>
    <m/>
    <x v="0"/>
    <m/>
  </r>
  <r>
    <x v="5"/>
    <s v="2018-12"/>
    <x v="199"/>
    <x v="3"/>
    <d v="1899-12-30T08:15:00"/>
    <d v="1899-12-30T12:15:00"/>
    <s v="AM"/>
    <d v="1899-12-30T04:00:00"/>
    <m/>
    <m/>
    <x v="0"/>
    <x v="0"/>
    <m/>
    <x v="0"/>
    <m/>
  </r>
  <r>
    <x v="6"/>
    <s v="2018-12"/>
    <x v="199"/>
    <x v="3"/>
    <d v="1899-12-30T08:15:00"/>
    <d v="1899-12-30T12:15:00"/>
    <s v="AM"/>
    <d v="1899-12-30T04:00:00"/>
    <m/>
    <m/>
    <x v="135"/>
    <x v="0"/>
    <m/>
    <x v="0"/>
    <m/>
  </r>
  <r>
    <x v="0"/>
    <s v="2018-12"/>
    <x v="199"/>
    <x v="3"/>
    <d v="1899-12-30T08:15:00"/>
    <d v="1899-12-30T12:15:00"/>
    <s v="AM"/>
    <d v="1899-12-30T04:00:00"/>
    <m/>
    <m/>
    <x v="173"/>
    <x v="2"/>
    <m/>
    <x v="0"/>
    <m/>
  </r>
  <r>
    <x v="1"/>
    <s v="2018-12"/>
    <x v="199"/>
    <x v="3"/>
    <d v="1899-12-30T08:15:00"/>
    <d v="1899-12-30T12:15:00"/>
    <s v="AM"/>
    <d v="1899-12-30T04:00:00"/>
    <m/>
    <m/>
    <x v="112"/>
    <x v="7"/>
    <m/>
    <x v="0"/>
    <m/>
  </r>
  <r>
    <x v="2"/>
    <s v="2018-12"/>
    <x v="199"/>
    <x v="3"/>
    <d v="1899-12-30T13:45:00"/>
    <d v="1899-12-30T17:45:00"/>
    <s v="PM"/>
    <d v="1899-12-30T04:00:00"/>
    <m/>
    <s v="INI"/>
    <x v="142"/>
    <x v="0"/>
    <m/>
    <x v="0"/>
    <m/>
  </r>
  <r>
    <x v="2"/>
    <s v="2018-12"/>
    <x v="199"/>
    <x v="3"/>
    <d v="1899-12-30T13:45:00"/>
    <d v="1899-12-30T17:45:00"/>
    <s v="PM"/>
    <d v="1899-12-30T04:00:00"/>
    <m/>
    <s v="ALT"/>
    <x v="8"/>
    <x v="0"/>
    <m/>
    <x v="0"/>
    <m/>
  </r>
  <r>
    <x v="3"/>
    <s v="2018-12"/>
    <x v="199"/>
    <x v="3"/>
    <d v="1899-12-30T13:45:00"/>
    <d v="1899-12-30T17:45:00"/>
    <s v="PM"/>
    <d v="1899-12-30T04:00:00"/>
    <m/>
    <s v="ALT"/>
    <x v="8"/>
    <x v="0"/>
    <m/>
    <x v="0"/>
    <m/>
  </r>
  <r>
    <x v="3"/>
    <s v="2018-12"/>
    <x v="199"/>
    <x v="3"/>
    <d v="1899-12-30T13:45:00"/>
    <d v="1899-12-30T17:45:00"/>
    <s v="PM"/>
    <d v="1899-12-30T04:00:00"/>
    <m/>
    <s v="INI"/>
    <x v="142"/>
    <x v="0"/>
    <m/>
    <x v="0"/>
    <m/>
  </r>
  <r>
    <x v="4"/>
    <s v="2018-12"/>
    <x v="199"/>
    <x v="3"/>
    <d v="1899-12-30T13:45:00"/>
    <d v="1899-12-30T17:45:00"/>
    <s v="PM"/>
    <d v="1899-12-30T04:00:00"/>
    <m/>
    <m/>
    <x v="0"/>
    <x v="0"/>
    <m/>
    <x v="0"/>
    <m/>
  </r>
  <r>
    <x v="5"/>
    <s v="2018-12"/>
    <x v="199"/>
    <x v="3"/>
    <d v="1899-12-30T13:45:00"/>
    <d v="1899-12-30T16:45:00"/>
    <s v="PM"/>
    <d v="1899-12-30T03:00:00"/>
    <m/>
    <m/>
    <x v="0"/>
    <x v="0"/>
    <m/>
    <x v="0"/>
    <m/>
  </r>
  <r>
    <x v="6"/>
    <s v="2018-12"/>
    <x v="199"/>
    <x v="3"/>
    <d v="1899-12-30T13:45:00"/>
    <d v="1899-12-30T16:45:00"/>
    <s v="PM"/>
    <d v="1899-12-30T03:00:00"/>
    <m/>
    <m/>
    <x v="135"/>
    <x v="0"/>
    <m/>
    <x v="0"/>
    <m/>
  </r>
  <r>
    <x v="0"/>
    <s v="2018-12"/>
    <x v="199"/>
    <x v="3"/>
    <d v="1899-12-30T13:45:00"/>
    <d v="1899-12-30T17:45:00"/>
    <s v="PM"/>
    <d v="1899-12-30T04:00:00"/>
    <m/>
    <m/>
    <x v="173"/>
    <x v="2"/>
    <m/>
    <x v="0"/>
    <m/>
  </r>
  <r>
    <x v="1"/>
    <s v="2018-12"/>
    <x v="199"/>
    <x v="3"/>
    <d v="1899-12-30T13:45:00"/>
    <d v="1899-12-30T15:45:00"/>
    <s v="PM"/>
    <d v="1899-12-30T02:00:00"/>
    <m/>
    <m/>
    <x v="174"/>
    <x v="44"/>
    <m/>
    <x v="0"/>
    <m/>
  </r>
  <r>
    <x v="1"/>
    <s v="2018-12"/>
    <x v="199"/>
    <x v="3"/>
    <d v="1899-12-30T15:45:00"/>
    <d v="1899-12-30T17:45:00"/>
    <s v="PM"/>
    <d v="1899-12-30T02:00:00"/>
    <m/>
    <m/>
    <x v="1"/>
    <x v="1"/>
    <m/>
    <x v="0"/>
    <m/>
  </r>
  <r>
    <x v="2"/>
    <s v="2018-12"/>
    <x v="200"/>
    <x v="4"/>
    <d v="1899-12-30T08:15:00"/>
    <d v="1899-12-30T12:15:00"/>
    <s v="AM"/>
    <d v="1899-12-30T04:00:00"/>
    <m/>
    <s v="INI"/>
    <x v="142"/>
    <x v="0"/>
    <m/>
    <x v="0"/>
    <m/>
  </r>
  <r>
    <x v="2"/>
    <s v="2018-12"/>
    <x v="200"/>
    <x v="4"/>
    <d v="1899-12-30T08:15:00"/>
    <d v="1899-12-30T12:15:00"/>
    <s v="AM"/>
    <d v="1899-12-30T04:00:00"/>
    <m/>
    <s v="ALT"/>
    <x v="8"/>
    <x v="0"/>
    <m/>
    <x v="0"/>
    <m/>
  </r>
  <r>
    <x v="3"/>
    <s v="2018-12"/>
    <x v="200"/>
    <x v="4"/>
    <d v="1899-12-30T08:15:00"/>
    <d v="1899-12-30T12:15:00"/>
    <s v="AM"/>
    <d v="1899-12-30T04:00:00"/>
    <m/>
    <s v="ALT"/>
    <x v="8"/>
    <x v="0"/>
    <m/>
    <x v="0"/>
    <m/>
  </r>
  <r>
    <x v="3"/>
    <s v="2018-12"/>
    <x v="200"/>
    <x v="4"/>
    <d v="1899-12-30T08:15:00"/>
    <d v="1899-12-30T12:15:00"/>
    <s v="AM"/>
    <d v="1899-12-30T04:00:00"/>
    <m/>
    <s v="INI"/>
    <x v="142"/>
    <x v="0"/>
    <m/>
    <x v="0"/>
    <m/>
  </r>
  <r>
    <x v="4"/>
    <s v="2018-12"/>
    <x v="200"/>
    <x v="4"/>
    <d v="1899-12-30T08:15:00"/>
    <d v="1899-12-30T12:15:00"/>
    <s v="AM"/>
    <d v="1899-12-30T04:00:00"/>
    <m/>
    <m/>
    <x v="0"/>
    <x v="0"/>
    <m/>
    <x v="0"/>
    <m/>
  </r>
  <r>
    <x v="5"/>
    <s v="2018-12"/>
    <x v="200"/>
    <x v="4"/>
    <d v="1899-12-30T08:15:00"/>
    <d v="1899-12-30T12:15:00"/>
    <s v="AM"/>
    <d v="1899-12-30T04:00:00"/>
    <m/>
    <m/>
    <x v="0"/>
    <x v="0"/>
    <m/>
    <x v="0"/>
    <m/>
  </r>
  <r>
    <x v="6"/>
    <s v="2018-12"/>
    <x v="200"/>
    <x v="4"/>
    <d v="1899-12-30T08:15:00"/>
    <d v="1899-12-30T12:15:00"/>
    <s v="AM"/>
    <d v="1899-12-30T04:00:00"/>
    <m/>
    <m/>
    <x v="135"/>
    <x v="0"/>
    <m/>
    <x v="0"/>
    <m/>
  </r>
  <r>
    <x v="0"/>
    <s v="2018-12"/>
    <x v="200"/>
    <x v="4"/>
    <d v="1899-12-30T08:15:00"/>
    <d v="1899-12-30T12:15:00"/>
    <s v="AM"/>
    <d v="1899-12-30T04:00:00"/>
    <m/>
    <m/>
    <x v="173"/>
    <x v="2"/>
    <m/>
    <x v="0"/>
    <m/>
  </r>
  <r>
    <x v="1"/>
    <s v="2018-12"/>
    <x v="200"/>
    <x v="4"/>
    <d v="1899-12-30T08:15:00"/>
    <d v="1899-12-30T12:15:00"/>
    <s v="AM"/>
    <d v="1899-12-30T04:00:00"/>
    <m/>
    <m/>
    <x v="126"/>
    <x v="36"/>
    <m/>
    <x v="0"/>
    <m/>
  </r>
  <r>
    <x v="2"/>
    <s v="2018-12"/>
    <x v="200"/>
    <x v="4"/>
    <d v="1899-12-30T13:45:00"/>
    <d v="1899-12-30T17:45:00"/>
    <s v="PM"/>
    <d v="1899-12-30T04:00:00"/>
    <m/>
    <s v="INI"/>
    <x v="142"/>
    <x v="0"/>
    <m/>
    <x v="0"/>
    <m/>
  </r>
  <r>
    <x v="2"/>
    <s v="2018-12"/>
    <x v="200"/>
    <x v="4"/>
    <d v="1899-12-30T13:45:00"/>
    <d v="1899-12-30T17:45:00"/>
    <s v="PM"/>
    <d v="1899-12-30T04:00:00"/>
    <m/>
    <s v="ALT"/>
    <x v="8"/>
    <x v="0"/>
    <m/>
    <x v="0"/>
    <m/>
  </r>
  <r>
    <x v="3"/>
    <s v="2018-12"/>
    <x v="200"/>
    <x v="4"/>
    <d v="1899-12-30T13:45:00"/>
    <d v="1899-12-30T17:45:00"/>
    <s v="PM"/>
    <d v="1899-12-30T04:00:00"/>
    <m/>
    <s v="ALT"/>
    <x v="8"/>
    <x v="0"/>
    <m/>
    <x v="0"/>
    <m/>
  </r>
  <r>
    <x v="3"/>
    <s v="2018-12"/>
    <x v="200"/>
    <x v="4"/>
    <d v="1899-12-30T13:45:00"/>
    <d v="1899-12-30T17:45:00"/>
    <s v="PM"/>
    <d v="1899-12-30T04:00:00"/>
    <m/>
    <s v="INI"/>
    <x v="142"/>
    <x v="0"/>
    <m/>
    <x v="0"/>
    <m/>
  </r>
  <r>
    <x v="4"/>
    <s v="2018-12"/>
    <x v="200"/>
    <x v="4"/>
    <d v="1899-12-30T13:45:00"/>
    <d v="1899-12-30T17:45:00"/>
    <s v="PM"/>
    <d v="1899-12-30T04:00:00"/>
    <m/>
    <m/>
    <x v="0"/>
    <x v="0"/>
    <m/>
    <x v="0"/>
    <m/>
  </r>
  <r>
    <x v="5"/>
    <s v="2018-12"/>
    <x v="200"/>
    <x v="4"/>
    <d v="1899-12-30T13:45:00"/>
    <d v="1899-12-30T16:45:00"/>
    <s v="PM"/>
    <d v="1899-12-30T03:00:00"/>
    <m/>
    <m/>
    <x v="0"/>
    <x v="0"/>
    <m/>
    <x v="0"/>
    <m/>
  </r>
  <r>
    <x v="6"/>
    <s v="2018-12"/>
    <x v="200"/>
    <x v="4"/>
    <d v="1899-12-30T13:45:00"/>
    <d v="1899-12-30T16:45:00"/>
    <s v="PM"/>
    <d v="1899-12-30T03:00:00"/>
    <m/>
    <m/>
    <x v="135"/>
    <x v="0"/>
    <m/>
    <x v="0"/>
    <m/>
  </r>
  <r>
    <x v="0"/>
    <s v="2018-12"/>
    <x v="200"/>
    <x v="4"/>
    <d v="1899-12-30T13:45:00"/>
    <d v="1899-12-30T17:45:00"/>
    <s v="PM"/>
    <d v="1899-12-30T04:00:00"/>
    <m/>
    <m/>
    <x v="173"/>
    <x v="2"/>
    <m/>
    <x v="0"/>
    <m/>
  </r>
  <r>
    <x v="1"/>
    <s v="2018-12"/>
    <x v="200"/>
    <x v="4"/>
    <d v="1899-12-30T13:45:00"/>
    <d v="1899-12-30T17:45:00"/>
    <s v="PM"/>
    <d v="1899-12-30T04:00:00"/>
    <m/>
    <m/>
    <x v="172"/>
    <x v="43"/>
    <m/>
    <x v="0"/>
    <m/>
  </r>
  <r>
    <x v="2"/>
    <s v="2018-12"/>
    <x v="201"/>
    <x v="5"/>
    <d v="1899-12-30T08:15:00"/>
    <d v="1899-12-30T12:15:00"/>
    <s v="AM"/>
    <d v="1899-12-30T04:00:00"/>
    <m/>
    <s v="INI"/>
    <x v="142"/>
    <x v="0"/>
    <m/>
    <x v="0"/>
    <m/>
  </r>
  <r>
    <x v="2"/>
    <s v="2018-12"/>
    <x v="201"/>
    <x v="5"/>
    <d v="1899-12-30T08:15:00"/>
    <d v="1899-12-30T12:15:00"/>
    <s v="AM"/>
    <d v="1899-12-30T04:00:00"/>
    <m/>
    <s v="ALT"/>
    <x v="8"/>
    <x v="0"/>
    <m/>
    <x v="0"/>
    <m/>
  </r>
  <r>
    <x v="3"/>
    <s v="2018-12"/>
    <x v="201"/>
    <x v="5"/>
    <d v="1899-12-30T08:15:00"/>
    <d v="1899-12-30T12:15:00"/>
    <s v="AM"/>
    <d v="1899-12-30T04:00:00"/>
    <m/>
    <s v="ALT"/>
    <x v="8"/>
    <x v="0"/>
    <m/>
    <x v="0"/>
    <m/>
  </r>
  <r>
    <x v="3"/>
    <s v="2018-12"/>
    <x v="201"/>
    <x v="5"/>
    <d v="1899-12-30T08:15:00"/>
    <d v="1899-12-30T12:15:00"/>
    <s v="AM"/>
    <d v="1899-12-30T04:00:00"/>
    <m/>
    <s v="INI"/>
    <x v="142"/>
    <x v="0"/>
    <m/>
    <x v="0"/>
    <m/>
  </r>
  <r>
    <x v="4"/>
    <s v="2018-12"/>
    <x v="201"/>
    <x v="5"/>
    <d v="1899-12-30T08:15:00"/>
    <d v="1899-12-30T12:15:00"/>
    <s v="AM"/>
    <d v="1899-12-30T04:00:00"/>
    <m/>
    <m/>
    <x v="0"/>
    <x v="0"/>
    <m/>
    <x v="0"/>
    <m/>
  </r>
  <r>
    <x v="5"/>
    <s v="2018-12"/>
    <x v="201"/>
    <x v="5"/>
    <d v="1899-12-30T08:15:00"/>
    <d v="1899-12-30T12:15:00"/>
    <s v="AM"/>
    <d v="1899-12-30T04:00:00"/>
    <m/>
    <m/>
    <x v="0"/>
    <x v="0"/>
    <m/>
    <x v="0"/>
    <m/>
  </r>
  <r>
    <x v="6"/>
    <s v="2018-12"/>
    <x v="201"/>
    <x v="5"/>
    <d v="1899-12-30T08:15:00"/>
    <d v="1899-12-30T12:15:00"/>
    <s v="AM"/>
    <d v="1899-12-30T04:00:00"/>
    <m/>
    <m/>
    <x v="135"/>
    <x v="0"/>
    <m/>
    <x v="0"/>
    <m/>
  </r>
  <r>
    <x v="0"/>
    <s v="2018-12"/>
    <x v="201"/>
    <x v="5"/>
    <d v="1899-12-30T08:15:00"/>
    <d v="1899-12-30T12:15:00"/>
    <s v="AM"/>
    <d v="1899-12-30T04:00:00"/>
    <m/>
    <m/>
    <x v="173"/>
    <x v="2"/>
    <m/>
    <x v="0"/>
    <m/>
  </r>
  <r>
    <x v="1"/>
    <s v="2018-12"/>
    <x v="201"/>
    <x v="5"/>
    <d v="1899-12-30T08:15:00"/>
    <d v="1899-12-30T12:15:00"/>
    <s v="AM"/>
    <d v="1899-12-30T04:00:00"/>
    <m/>
    <m/>
    <x v="50"/>
    <x v="8"/>
    <m/>
    <x v="0"/>
    <m/>
  </r>
  <r>
    <x v="2"/>
    <s v="2018-12"/>
    <x v="201"/>
    <x v="5"/>
    <d v="1899-12-30T13:45:00"/>
    <d v="1899-12-30T17:45:00"/>
    <s v="PM"/>
    <d v="1899-12-30T04:00:00"/>
    <m/>
    <s v="INI"/>
    <x v="142"/>
    <x v="0"/>
    <m/>
    <x v="0"/>
    <m/>
  </r>
  <r>
    <x v="2"/>
    <s v="2018-12"/>
    <x v="201"/>
    <x v="5"/>
    <d v="1899-12-30T13:45:00"/>
    <d v="1899-12-30T17:45:00"/>
    <s v="PM"/>
    <d v="1899-12-30T04:00:00"/>
    <m/>
    <s v="ALT"/>
    <x v="8"/>
    <x v="0"/>
    <m/>
    <x v="0"/>
    <m/>
  </r>
  <r>
    <x v="3"/>
    <s v="2018-12"/>
    <x v="201"/>
    <x v="5"/>
    <d v="1899-12-30T13:45:00"/>
    <d v="1899-12-30T17:45:00"/>
    <s v="PM"/>
    <d v="1899-12-30T04:00:00"/>
    <m/>
    <s v="ALT"/>
    <x v="8"/>
    <x v="0"/>
    <m/>
    <x v="0"/>
    <m/>
  </r>
  <r>
    <x v="3"/>
    <s v="2018-12"/>
    <x v="201"/>
    <x v="5"/>
    <d v="1899-12-30T13:45:00"/>
    <d v="1899-12-30T17:45:00"/>
    <s v="PM"/>
    <d v="1899-12-30T04:00:00"/>
    <m/>
    <s v="INI"/>
    <x v="142"/>
    <x v="0"/>
    <m/>
    <x v="0"/>
    <m/>
  </r>
  <r>
    <x v="4"/>
    <s v="2018-12"/>
    <x v="201"/>
    <x v="5"/>
    <d v="1899-12-30T13:45:00"/>
    <d v="1899-12-30T17:45:00"/>
    <s v="PM"/>
    <d v="1899-12-30T04:00:00"/>
    <m/>
    <m/>
    <x v="0"/>
    <x v="0"/>
    <m/>
    <x v="0"/>
    <m/>
  </r>
  <r>
    <x v="5"/>
    <s v="2018-12"/>
    <x v="201"/>
    <x v="5"/>
    <d v="1899-12-30T13:45:00"/>
    <d v="1899-12-30T16:45:00"/>
    <s v="PM"/>
    <d v="1899-12-30T03:00:00"/>
    <m/>
    <m/>
    <x v="0"/>
    <x v="0"/>
    <m/>
    <x v="0"/>
    <m/>
  </r>
  <r>
    <x v="6"/>
    <s v="2018-12"/>
    <x v="201"/>
    <x v="5"/>
    <d v="1899-12-30T13:45:00"/>
    <d v="1899-12-30T16:45:00"/>
    <s v="PM"/>
    <d v="1899-12-30T03:00:00"/>
    <m/>
    <m/>
    <x v="135"/>
    <x v="0"/>
    <m/>
    <x v="0"/>
    <m/>
  </r>
  <r>
    <x v="0"/>
    <s v="2018-12"/>
    <x v="201"/>
    <x v="5"/>
    <d v="1899-12-30T13:45:00"/>
    <d v="1899-12-30T17:45:00"/>
    <s v="PM"/>
    <d v="1899-12-30T04:00:00"/>
    <m/>
    <m/>
    <x v="173"/>
    <x v="2"/>
    <m/>
    <x v="0"/>
    <m/>
  </r>
  <r>
    <x v="1"/>
    <s v="2018-12"/>
    <x v="201"/>
    <x v="5"/>
    <d v="1899-12-30T13:45:00"/>
    <d v="1899-12-30T17:45:00"/>
    <s v="PM"/>
    <d v="1899-12-30T04:00:00"/>
    <m/>
    <m/>
    <x v="50"/>
    <x v="8"/>
    <m/>
    <x v="0"/>
    <m/>
  </r>
  <r>
    <x v="2"/>
    <s v="2018-12"/>
    <x v="202"/>
    <x v="6"/>
    <d v="1899-12-30T08:15:00"/>
    <d v="1899-12-30T12:15:00"/>
    <s v="AM"/>
    <d v="1899-12-30T04:00:00"/>
    <m/>
    <s v="INI"/>
    <x v="142"/>
    <x v="0"/>
    <m/>
    <x v="0"/>
    <m/>
  </r>
  <r>
    <x v="2"/>
    <s v="2018-12"/>
    <x v="202"/>
    <x v="6"/>
    <d v="1899-12-30T08:15:00"/>
    <d v="1899-12-30T12:15:00"/>
    <s v="AM"/>
    <d v="1899-12-30T04:00:00"/>
    <m/>
    <s v="ALT"/>
    <x v="8"/>
    <x v="0"/>
    <m/>
    <x v="0"/>
    <m/>
  </r>
  <r>
    <x v="3"/>
    <s v="2018-12"/>
    <x v="202"/>
    <x v="6"/>
    <d v="1899-12-30T08:15:00"/>
    <d v="1899-12-30T12:15:00"/>
    <s v="AM"/>
    <d v="1899-12-30T04:00:00"/>
    <m/>
    <s v="ALT"/>
    <x v="8"/>
    <x v="0"/>
    <m/>
    <x v="0"/>
    <m/>
  </r>
  <r>
    <x v="3"/>
    <s v="2018-12"/>
    <x v="202"/>
    <x v="6"/>
    <d v="1899-12-30T08:15:00"/>
    <d v="1899-12-30T12:15:00"/>
    <s v="AM"/>
    <d v="1899-12-30T04:00:00"/>
    <m/>
    <s v="INI"/>
    <x v="142"/>
    <x v="0"/>
    <m/>
    <x v="0"/>
    <m/>
  </r>
  <r>
    <x v="4"/>
    <s v="2018-12"/>
    <x v="202"/>
    <x v="6"/>
    <d v="1899-12-30T08:15:00"/>
    <d v="1899-12-30T12:15:00"/>
    <s v="AM"/>
    <d v="1899-12-30T04:00:00"/>
    <m/>
    <m/>
    <x v="0"/>
    <x v="0"/>
    <m/>
    <x v="0"/>
    <m/>
  </r>
  <r>
    <x v="5"/>
    <s v="2018-12"/>
    <x v="202"/>
    <x v="6"/>
    <d v="1899-12-30T08:15:00"/>
    <d v="1899-12-30T12:15:00"/>
    <s v="AM"/>
    <d v="1899-12-30T04:00:00"/>
    <m/>
    <m/>
    <x v="0"/>
    <x v="0"/>
    <m/>
    <x v="0"/>
    <m/>
  </r>
  <r>
    <x v="6"/>
    <s v="2018-12"/>
    <x v="202"/>
    <x v="6"/>
    <d v="1899-12-30T08:15:00"/>
    <d v="1899-12-30T12:15:00"/>
    <s v="AM"/>
    <d v="1899-12-30T04:00:00"/>
    <m/>
    <m/>
    <x v="135"/>
    <x v="0"/>
    <m/>
    <x v="0"/>
    <m/>
  </r>
  <r>
    <x v="0"/>
    <s v="2018-12"/>
    <x v="202"/>
    <x v="6"/>
    <d v="1899-12-30T08:15:00"/>
    <d v="1899-12-30T12:15:00"/>
    <s v="AM"/>
    <d v="1899-12-30T04:00:00"/>
    <m/>
    <m/>
    <x v="173"/>
    <x v="2"/>
    <m/>
    <x v="0"/>
    <m/>
  </r>
  <r>
    <x v="1"/>
    <s v="2018-12"/>
    <x v="202"/>
    <x v="6"/>
    <d v="1899-12-30T08:15:00"/>
    <d v="1899-12-30T12:15:00"/>
    <s v="AM"/>
    <d v="1899-12-30T04:00:00"/>
    <m/>
    <m/>
    <x v="113"/>
    <x v="13"/>
    <m/>
    <x v="0"/>
    <m/>
  </r>
  <r>
    <x v="2"/>
    <s v="2018-12"/>
    <x v="202"/>
    <x v="6"/>
    <d v="1899-12-30T13:45:00"/>
    <d v="1899-12-30T17:45:00"/>
    <s v="PM"/>
    <d v="1899-12-30T04:00:00"/>
    <m/>
    <s v="INI"/>
    <x v="142"/>
    <x v="0"/>
    <m/>
    <x v="0"/>
    <m/>
  </r>
  <r>
    <x v="2"/>
    <s v="2018-12"/>
    <x v="202"/>
    <x v="6"/>
    <d v="1899-12-30T13:45:00"/>
    <d v="1899-12-30T17:45:00"/>
    <s v="PM"/>
    <d v="1899-12-30T04:00:00"/>
    <m/>
    <s v="ALT"/>
    <x v="8"/>
    <x v="0"/>
    <m/>
    <x v="0"/>
    <m/>
  </r>
  <r>
    <x v="3"/>
    <s v="2018-12"/>
    <x v="202"/>
    <x v="6"/>
    <d v="1899-12-30T13:45:00"/>
    <d v="1899-12-30T17:45:00"/>
    <s v="PM"/>
    <d v="1899-12-30T04:00:00"/>
    <m/>
    <s v="ALT"/>
    <x v="8"/>
    <x v="0"/>
    <m/>
    <x v="0"/>
    <m/>
  </r>
  <r>
    <x v="3"/>
    <s v="2018-12"/>
    <x v="202"/>
    <x v="6"/>
    <d v="1899-12-30T13:45:00"/>
    <d v="1899-12-30T17:45:00"/>
    <s v="PM"/>
    <d v="1899-12-30T04:00:00"/>
    <m/>
    <s v="INI"/>
    <x v="142"/>
    <x v="0"/>
    <m/>
    <x v="0"/>
    <m/>
  </r>
  <r>
    <x v="4"/>
    <s v="2018-12"/>
    <x v="202"/>
    <x v="6"/>
    <d v="1899-12-30T13:45:00"/>
    <d v="1899-12-30T17:45:00"/>
    <s v="PM"/>
    <d v="1899-12-30T04:00:00"/>
    <m/>
    <m/>
    <x v="0"/>
    <x v="0"/>
    <m/>
    <x v="0"/>
    <m/>
  </r>
  <r>
    <x v="5"/>
    <s v="2018-12"/>
    <x v="202"/>
    <x v="6"/>
    <d v="1899-12-30T13:45:00"/>
    <d v="1899-12-30T16:45:00"/>
    <s v="PM"/>
    <d v="1899-12-30T03:00:00"/>
    <m/>
    <m/>
    <x v="0"/>
    <x v="0"/>
    <m/>
    <x v="0"/>
    <m/>
  </r>
  <r>
    <x v="6"/>
    <s v="2018-12"/>
    <x v="202"/>
    <x v="6"/>
    <d v="1899-12-30T13:45:00"/>
    <d v="1899-12-30T16:45:00"/>
    <s v="PM"/>
    <d v="1899-12-30T03:00:00"/>
    <m/>
    <m/>
    <x v="135"/>
    <x v="0"/>
    <m/>
    <x v="0"/>
    <m/>
  </r>
  <r>
    <x v="0"/>
    <s v="2018-12"/>
    <x v="202"/>
    <x v="6"/>
    <d v="1899-12-30T13:45:00"/>
    <d v="1899-12-30T17:45:00"/>
    <s v="PM"/>
    <d v="1899-12-30T04:00:00"/>
    <m/>
    <m/>
    <x v="173"/>
    <x v="2"/>
    <m/>
    <x v="0"/>
    <m/>
  </r>
  <r>
    <x v="1"/>
    <s v="2018-12"/>
    <x v="202"/>
    <x v="6"/>
    <d v="1899-12-30T13:45:00"/>
    <d v="1899-12-30T17:45:00"/>
    <s v="PM"/>
    <d v="1899-12-30T04:00:00"/>
    <m/>
    <m/>
    <x v="113"/>
    <x v="13"/>
    <m/>
    <x v="0"/>
    <m/>
  </r>
  <r>
    <x v="2"/>
    <s v="2018-12"/>
    <x v="203"/>
    <x v="0"/>
    <d v="1899-12-30T08:15:00"/>
    <d v="1899-12-30T12:15:00"/>
    <s v="AM"/>
    <d v="1899-12-30T04:00:00"/>
    <m/>
    <s v="INI"/>
    <x v="142"/>
    <x v="0"/>
    <m/>
    <x v="0"/>
    <m/>
  </r>
  <r>
    <x v="2"/>
    <s v="2018-12"/>
    <x v="203"/>
    <x v="0"/>
    <d v="1899-12-30T08:15:00"/>
    <d v="1899-12-30T12:15:00"/>
    <s v="AM"/>
    <d v="1899-12-30T04:00:00"/>
    <m/>
    <s v="ALT"/>
    <x v="8"/>
    <x v="0"/>
    <m/>
    <x v="0"/>
    <m/>
  </r>
  <r>
    <x v="3"/>
    <s v="2018-12"/>
    <x v="203"/>
    <x v="0"/>
    <d v="1899-12-30T08:15:00"/>
    <d v="1899-12-30T12:15:00"/>
    <s v="AM"/>
    <d v="1899-12-30T04:00:00"/>
    <m/>
    <s v="ALT"/>
    <x v="8"/>
    <x v="0"/>
    <m/>
    <x v="0"/>
    <m/>
  </r>
  <r>
    <x v="3"/>
    <s v="2018-12"/>
    <x v="203"/>
    <x v="0"/>
    <d v="1899-12-30T08:15:00"/>
    <d v="1899-12-30T12:15:00"/>
    <s v="AM"/>
    <d v="1899-12-30T04:00:00"/>
    <m/>
    <s v="INI"/>
    <x v="142"/>
    <x v="0"/>
    <m/>
    <x v="0"/>
    <m/>
  </r>
  <r>
    <x v="4"/>
    <s v="2018-12"/>
    <x v="203"/>
    <x v="0"/>
    <d v="1899-12-30T08:15:00"/>
    <d v="1899-12-30T12:15:00"/>
    <s v="AM"/>
    <d v="1899-12-30T04:00:00"/>
    <m/>
    <m/>
    <x v="0"/>
    <x v="0"/>
    <m/>
    <x v="0"/>
    <m/>
  </r>
  <r>
    <x v="5"/>
    <s v="2018-12"/>
    <x v="203"/>
    <x v="0"/>
    <d v="1899-12-30T08:15:00"/>
    <d v="1899-12-30T12:15:00"/>
    <s v="AM"/>
    <d v="1899-12-30T04:00:00"/>
    <m/>
    <m/>
    <x v="0"/>
    <x v="0"/>
    <m/>
    <x v="0"/>
    <m/>
  </r>
  <r>
    <x v="6"/>
    <s v="2018-12"/>
    <x v="203"/>
    <x v="0"/>
    <d v="1899-12-30T08:15:00"/>
    <d v="1899-12-30T12:15:00"/>
    <s v="AM"/>
    <d v="1899-12-30T04:00:00"/>
    <m/>
    <m/>
    <x v="135"/>
    <x v="0"/>
    <m/>
    <x v="0"/>
    <m/>
  </r>
  <r>
    <x v="0"/>
    <s v="2018-12"/>
    <x v="203"/>
    <x v="0"/>
    <d v="1899-12-30T08:15:00"/>
    <d v="1899-12-30T12:15:00"/>
    <s v="AM"/>
    <d v="1899-12-30T04:00:00"/>
    <m/>
    <m/>
    <x v="173"/>
    <x v="2"/>
    <m/>
    <x v="0"/>
    <m/>
  </r>
  <r>
    <x v="1"/>
    <s v="2018-12"/>
    <x v="203"/>
    <x v="0"/>
    <d v="1899-12-30T08:15:00"/>
    <d v="1899-12-30T10:15:00"/>
    <s v="AM"/>
    <d v="1899-12-30T02:00:00"/>
    <m/>
    <m/>
    <x v="113"/>
    <x v="13"/>
    <m/>
    <x v="0"/>
    <m/>
  </r>
  <r>
    <x v="1"/>
    <s v="2018-12"/>
    <x v="203"/>
    <x v="0"/>
    <d v="1899-12-30T10:15:00"/>
    <d v="1899-12-30T12:15:00"/>
    <s v="AM"/>
    <d v="1899-12-30T02:00:00"/>
    <m/>
    <m/>
    <x v="131"/>
    <x v="17"/>
    <m/>
    <x v="0"/>
    <m/>
  </r>
  <r>
    <x v="2"/>
    <s v="2018-12"/>
    <x v="203"/>
    <x v="0"/>
    <d v="1899-12-30T13:45:00"/>
    <d v="1899-12-30T17:45:00"/>
    <s v="PM"/>
    <d v="1899-12-30T04:00:00"/>
    <m/>
    <s v="INI"/>
    <x v="142"/>
    <x v="0"/>
    <m/>
    <x v="0"/>
    <m/>
  </r>
  <r>
    <x v="2"/>
    <s v="2018-12"/>
    <x v="203"/>
    <x v="0"/>
    <d v="1899-12-30T13:45:00"/>
    <d v="1899-12-30T17:45:00"/>
    <s v="PM"/>
    <d v="1899-12-30T04:00:00"/>
    <m/>
    <s v="ALT"/>
    <x v="8"/>
    <x v="0"/>
    <m/>
    <x v="0"/>
    <m/>
  </r>
  <r>
    <x v="3"/>
    <s v="2018-12"/>
    <x v="203"/>
    <x v="0"/>
    <d v="1899-12-30T13:45:00"/>
    <d v="1899-12-30T17:45:00"/>
    <s v="PM"/>
    <d v="1899-12-30T04:00:00"/>
    <m/>
    <s v="ALT"/>
    <x v="8"/>
    <x v="0"/>
    <m/>
    <x v="0"/>
    <m/>
  </r>
  <r>
    <x v="3"/>
    <s v="2018-12"/>
    <x v="203"/>
    <x v="0"/>
    <d v="1899-12-30T13:45:00"/>
    <d v="1899-12-30T17:45:00"/>
    <s v="PM"/>
    <d v="1899-12-30T04:00:00"/>
    <m/>
    <s v="INI"/>
    <x v="142"/>
    <x v="0"/>
    <m/>
    <x v="0"/>
    <m/>
  </r>
  <r>
    <x v="4"/>
    <s v="2018-12"/>
    <x v="203"/>
    <x v="0"/>
    <d v="1899-12-30T13:45:00"/>
    <d v="1899-12-30T17:45:00"/>
    <s v="PM"/>
    <d v="1899-12-30T04:00:00"/>
    <m/>
    <m/>
    <x v="0"/>
    <x v="0"/>
    <m/>
    <x v="0"/>
    <m/>
  </r>
  <r>
    <x v="5"/>
    <s v="2018-12"/>
    <x v="203"/>
    <x v="0"/>
    <d v="1899-12-30T13:45:00"/>
    <d v="1899-12-30T16:45:00"/>
    <s v="PM"/>
    <d v="1899-12-30T03:00:00"/>
    <m/>
    <m/>
    <x v="0"/>
    <x v="0"/>
    <m/>
    <x v="0"/>
    <m/>
  </r>
  <r>
    <x v="6"/>
    <s v="2018-12"/>
    <x v="203"/>
    <x v="0"/>
    <d v="1899-12-30T13:45:00"/>
    <d v="1899-12-30T16:45:00"/>
    <s v="PM"/>
    <d v="1899-12-30T03:00:00"/>
    <m/>
    <m/>
    <x v="135"/>
    <x v="0"/>
    <m/>
    <x v="0"/>
    <m/>
  </r>
  <r>
    <x v="0"/>
    <s v="2018-12"/>
    <x v="203"/>
    <x v="0"/>
    <d v="1899-12-30T13:45:00"/>
    <d v="1899-12-30T17:45:00"/>
    <s v="PM"/>
    <d v="1899-12-30T04:00:00"/>
    <m/>
    <m/>
    <x v="173"/>
    <x v="2"/>
    <m/>
    <x v="0"/>
    <m/>
  </r>
  <r>
    <x v="1"/>
    <s v="2018-12"/>
    <x v="203"/>
    <x v="0"/>
    <d v="1899-12-30T13:45:00"/>
    <d v="1899-12-30T17:45:00"/>
    <s v="PM"/>
    <d v="1899-12-30T04:00:00"/>
    <m/>
    <m/>
    <x v="113"/>
    <x v="13"/>
    <m/>
    <x v="0"/>
    <m/>
  </r>
  <r>
    <x v="2"/>
    <s v="2018-12"/>
    <x v="204"/>
    <x v="1"/>
    <d v="1899-12-30T08:15:00"/>
    <d v="1899-12-30T12:15:00"/>
    <s v="AM"/>
    <d v="1899-12-30T04:00:00"/>
    <m/>
    <m/>
    <x v="1"/>
    <x v="1"/>
    <m/>
    <x v="0"/>
    <m/>
  </r>
  <r>
    <x v="3"/>
    <s v="2018-12"/>
    <x v="204"/>
    <x v="1"/>
    <d v="1899-12-30T08:15:00"/>
    <d v="1899-12-30T12:15:00"/>
    <s v="AM"/>
    <d v="1899-12-30T04:00:00"/>
    <m/>
    <m/>
    <x v="1"/>
    <x v="1"/>
    <m/>
    <x v="0"/>
    <m/>
  </r>
  <r>
    <x v="4"/>
    <s v="2018-12"/>
    <x v="204"/>
    <x v="1"/>
    <d v="1899-12-30T08:15:00"/>
    <d v="1899-12-30T12:15:00"/>
    <s v="AM"/>
    <d v="1899-12-30T04:00:00"/>
    <m/>
    <m/>
    <x v="1"/>
    <x v="1"/>
    <m/>
    <x v="0"/>
    <m/>
  </r>
  <r>
    <x v="5"/>
    <s v="2018-12"/>
    <x v="204"/>
    <x v="1"/>
    <d v="1899-12-30T08:15:00"/>
    <d v="1899-12-30T12:15:00"/>
    <s v="AM"/>
    <d v="1899-12-30T04:00:00"/>
    <m/>
    <m/>
    <x v="1"/>
    <x v="1"/>
    <m/>
    <x v="0"/>
    <m/>
  </r>
  <r>
    <x v="6"/>
    <s v="2018-12"/>
    <x v="204"/>
    <x v="1"/>
    <d v="1899-12-30T08:15:00"/>
    <d v="1899-12-30T12:15:00"/>
    <s v="AM"/>
    <d v="1899-12-30T04:00:00"/>
    <m/>
    <m/>
    <x v="1"/>
    <x v="1"/>
    <m/>
    <x v="0"/>
    <m/>
  </r>
  <r>
    <x v="0"/>
    <s v="2018-12"/>
    <x v="204"/>
    <x v="1"/>
    <d v="1899-12-30T08:15:00"/>
    <d v="1899-12-30T12:15:00"/>
    <s v="AM"/>
    <d v="1899-12-30T04:00:00"/>
    <m/>
    <m/>
    <x v="1"/>
    <x v="1"/>
    <m/>
    <x v="0"/>
    <m/>
  </r>
  <r>
    <x v="1"/>
    <s v="2018-12"/>
    <x v="204"/>
    <x v="1"/>
    <d v="1899-12-30T08:15:00"/>
    <d v="1899-12-30T12:15:00"/>
    <s v="AM"/>
    <d v="1899-12-30T04:00:00"/>
    <m/>
    <m/>
    <x v="1"/>
    <x v="1"/>
    <m/>
    <x v="0"/>
    <m/>
  </r>
  <r>
    <x v="2"/>
    <s v="2018-12"/>
    <x v="204"/>
    <x v="1"/>
    <d v="1899-12-30T13:45:00"/>
    <d v="1899-12-30T17:45:00"/>
    <s v="PM"/>
    <d v="1899-12-30T04:00:00"/>
    <m/>
    <m/>
    <x v="1"/>
    <x v="1"/>
    <m/>
    <x v="0"/>
    <m/>
  </r>
  <r>
    <x v="3"/>
    <s v="2018-12"/>
    <x v="204"/>
    <x v="1"/>
    <d v="1899-12-30T13:45:00"/>
    <d v="1899-12-30T17:45:00"/>
    <s v="PM"/>
    <d v="1899-12-30T04:00:00"/>
    <m/>
    <m/>
    <x v="1"/>
    <x v="1"/>
    <m/>
    <x v="0"/>
    <m/>
  </r>
  <r>
    <x v="4"/>
    <s v="2018-12"/>
    <x v="204"/>
    <x v="1"/>
    <d v="1899-12-30T13:45:00"/>
    <d v="1899-12-30T17:45:00"/>
    <s v="PM"/>
    <d v="1899-12-30T04:00:00"/>
    <m/>
    <m/>
    <x v="1"/>
    <x v="1"/>
    <m/>
    <x v="0"/>
    <m/>
  </r>
  <r>
    <x v="5"/>
    <s v="2018-12"/>
    <x v="204"/>
    <x v="1"/>
    <d v="1899-12-30T13:45:00"/>
    <d v="1899-12-30T16:45:00"/>
    <s v="PM"/>
    <d v="1899-12-30T03:00:00"/>
    <m/>
    <m/>
    <x v="1"/>
    <x v="1"/>
    <m/>
    <x v="0"/>
    <m/>
  </r>
  <r>
    <x v="6"/>
    <s v="2018-12"/>
    <x v="204"/>
    <x v="1"/>
    <d v="1899-12-30T13:45:00"/>
    <d v="1899-12-30T16:45:00"/>
    <s v="PM"/>
    <d v="1899-12-30T03:00:00"/>
    <m/>
    <m/>
    <x v="1"/>
    <x v="1"/>
    <m/>
    <x v="0"/>
    <m/>
  </r>
  <r>
    <x v="0"/>
    <s v="2018-12"/>
    <x v="204"/>
    <x v="1"/>
    <d v="1899-12-30T13:45:00"/>
    <d v="1899-12-30T17:45:00"/>
    <s v="PM"/>
    <d v="1899-12-30T04:00:00"/>
    <m/>
    <m/>
    <x v="1"/>
    <x v="1"/>
    <m/>
    <x v="0"/>
    <m/>
  </r>
  <r>
    <x v="1"/>
    <s v="2018-12"/>
    <x v="204"/>
    <x v="1"/>
    <d v="1899-12-30T13:45:00"/>
    <d v="1899-12-30T17:45:00"/>
    <s v="PM"/>
    <d v="1899-12-30T04:00:00"/>
    <m/>
    <m/>
    <x v="1"/>
    <x v="1"/>
    <m/>
    <x v="0"/>
    <m/>
  </r>
  <r>
    <x v="2"/>
    <s v="2018-13"/>
    <x v="205"/>
    <x v="2"/>
    <d v="1899-12-30T08:15:00"/>
    <d v="1899-12-30T12:15:00"/>
    <s v="AM"/>
    <d v="1899-12-30T04:00:00"/>
    <m/>
    <m/>
    <x v="1"/>
    <x v="1"/>
    <m/>
    <x v="0"/>
    <m/>
  </r>
  <r>
    <x v="3"/>
    <s v="2018-13"/>
    <x v="205"/>
    <x v="2"/>
    <d v="1899-12-30T08:15:00"/>
    <d v="1899-12-30T12:15:00"/>
    <s v="AM"/>
    <d v="1899-12-30T04:00:00"/>
    <m/>
    <m/>
    <x v="1"/>
    <x v="1"/>
    <m/>
    <x v="0"/>
    <m/>
  </r>
  <r>
    <x v="4"/>
    <s v="2018-13"/>
    <x v="205"/>
    <x v="2"/>
    <d v="1899-12-30T08:15:00"/>
    <d v="1899-12-30T12:15:00"/>
    <s v="AM"/>
    <d v="1899-12-30T04:00:00"/>
    <m/>
    <m/>
    <x v="1"/>
    <x v="1"/>
    <m/>
    <x v="0"/>
    <m/>
  </r>
  <r>
    <x v="5"/>
    <s v="2018-13"/>
    <x v="205"/>
    <x v="2"/>
    <d v="1899-12-30T08:15:00"/>
    <d v="1899-12-30T12:15:00"/>
    <s v="AM"/>
    <d v="1899-12-30T04:00:00"/>
    <m/>
    <m/>
    <x v="1"/>
    <x v="1"/>
    <m/>
    <x v="0"/>
    <m/>
  </r>
  <r>
    <x v="6"/>
    <s v="2018-13"/>
    <x v="205"/>
    <x v="2"/>
    <d v="1899-12-30T08:15:00"/>
    <d v="1899-12-30T12:15:00"/>
    <s v="AM"/>
    <d v="1899-12-30T04:00:00"/>
    <m/>
    <m/>
    <x v="1"/>
    <x v="1"/>
    <m/>
    <x v="0"/>
    <m/>
  </r>
  <r>
    <x v="0"/>
    <s v="2018-13"/>
    <x v="205"/>
    <x v="2"/>
    <d v="1899-12-30T08:15:00"/>
    <d v="1899-12-30T12:15:00"/>
    <s v="AM"/>
    <d v="1899-12-30T04:00:00"/>
    <m/>
    <m/>
    <x v="1"/>
    <x v="1"/>
    <m/>
    <x v="0"/>
    <m/>
  </r>
  <r>
    <x v="1"/>
    <s v="2018-13"/>
    <x v="205"/>
    <x v="2"/>
    <d v="1899-12-30T08:15:00"/>
    <d v="1899-12-30T12:15:00"/>
    <s v="AM"/>
    <d v="1899-12-30T04:00:00"/>
    <m/>
    <m/>
    <x v="1"/>
    <x v="1"/>
    <m/>
    <x v="0"/>
    <m/>
  </r>
  <r>
    <x v="2"/>
    <s v="2018-13"/>
    <x v="205"/>
    <x v="2"/>
    <d v="1899-12-30T13:45:00"/>
    <d v="1899-12-30T17:45:00"/>
    <s v="PM"/>
    <d v="1899-12-30T04:00:00"/>
    <m/>
    <m/>
    <x v="1"/>
    <x v="1"/>
    <m/>
    <x v="0"/>
    <m/>
  </r>
  <r>
    <x v="3"/>
    <s v="2018-13"/>
    <x v="205"/>
    <x v="2"/>
    <d v="1899-12-30T13:45:00"/>
    <d v="1899-12-30T17:45:00"/>
    <s v="PM"/>
    <d v="1899-12-30T04:00:00"/>
    <m/>
    <m/>
    <x v="1"/>
    <x v="1"/>
    <m/>
    <x v="0"/>
    <m/>
  </r>
  <r>
    <x v="4"/>
    <s v="2018-13"/>
    <x v="205"/>
    <x v="2"/>
    <d v="1899-12-30T13:45:00"/>
    <d v="1899-12-30T17:45:00"/>
    <s v="PM"/>
    <d v="1899-12-30T04:00:00"/>
    <m/>
    <m/>
    <x v="1"/>
    <x v="1"/>
    <m/>
    <x v="0"/>
    <m/>
  </r>
  <r>
    <x v="5"/>
    <s v="2018-13"/>
    <x v="205"/>
    <x v="2"/>
    <d v="1899-12-30T13:45:00"/>
    <d v="1899-12-30T16:45:00"/>
    <s v="PM"/>
    <d v="1899-12-30T03:00:00"/>
    <m/>
    <m/>
    <x v="1"/>
    <x v="1"/>
    <m/>
    <x v="0"/>
    <m/>
  </r>
  <r>
    <x v="6"/>
    <s v="2018-13"/>
    <x v="205"/>
    <x v="2"/>
    <d v="1899-12-30T13:45:00"/>
    <d v="1899-12-30T16:45:00"/>
    <s v="PM"/>
    <d v="1899-12-30T03:00:00"/>
    <m/>
    <m/>
    <x v="1"/>
    <x v="1"/>
    <m/>
    <x v="0"/>
    <m/>
  </r>
  <r>
    <x v="0"/>
    <s v="2018-13"/>
    <x v="205"/>
    <x v="2"/>
    <d v="1899-12-30T13:45:00"/>
    <d v="1899-12-30T17:45:00"/>
    <s v="PM"/>
    <d v="1899-12-30T04:00:00"/>
    <m/>
    <m/>
    <x v="1"/>
    <x v="1"/>
    <m/>
    <x v="0"/>
    <m/>
  </r>
  <r>
    <x v="1"/>
    <s v="2018-13"/>
    <x v="205"/>
    <x v="2"/>
    <d v="1899-12-30T13:45:00"/>
    <d v="1899-12-30T17:45:00"/>
    <s v="PM"/>
    <d v="1899-12-30T04:00:00"/>
    <m/>
    <m/>
    <x v="1"/>
    <x v="1"/>
    <m/>
    <x v="0"/>
    <m/>
  </r>
  <r>
    <x v="2"/>
    <s v="2018-13"/>
    <x v="206"/>
    <x v="3"/>
    <d v="1899-12-30T08:15:00"/>
    <d v="1899-12-30T12:15:00"/>
    <s v="AM"/>
    <d v="1899-12-30T04:00:00"/>
    <m/>
    <s v="INI"/>
    <x v="142"/>
    <x v="0"/>
    <m/>
    <x v="0"/>
    <m/>
  </r>
  <r>
    <x v="2"/>
    <s v="2018-13"/>
    <x v="206"/>
    <x v="3"/>
    <d v="1899-12-30T08:15:00"/>
    <d v="1899-12-30T12:15:00"/>
    <s v="AM"/>
    <d v="1899-12-30T04:00:00"/>
    <m/>
    <s v="ALT"/>
    <x v="8"/>
    <x v="0"/>
    <m/>
    <x v="0"/>
    <m/>
  </r>
  <r>
    <x v="3"/>
    <s v="2018-13"/>
    <x v="206"/>
    <x v="3"/>
    <d v="1899-12-30T08:15:00"/>
    <d v="1899-12-30T12:15:00"/>
    <s v="AM"/>
    <d v="1899-12-30T04:00:00"/>
    <m/>
    <s v="ALT"/>
    <x v="8"/>
    <x v="0"/>
    <m/>
    <x v="0"/>
    <m/>
  </r>
  <r>
    <x v="3"/>
    <s v="2018-13"/>
    <x v="206"/>
    <x v="3"/>
    <d v="1899-12-30T08:15:00"/>
    <d v="1899-12-30T12:15:00"/>
    <s v="AM"/>
    <d v="1899-12-30T04:00:00"/>
    <m/>
    <s v="INI"/>
    <x v="142"/>
    <x v="0"/>
    <m/>
    <x v="0"/>
    <m/>
  </r>
  <r>
    <x v="4"/>
    <s v="2018-13"/>
    <x v="206"/>
    <x v="3"/>
    <d v="1899-12-30T08:15:00"/>
    <d v="1899-12-30T12:15:00"/>
    <s v="AM"/>
    <d v="1899-12-30T04:00:00"/>
    <m/>
    <m/>
    <x v="0"/>
    <x v="0"/>
    <m/>
    <x v="0"/>
    <m/>
  </r>
  <r>
    <x v="5"/>
    <s v="2018-13"/>
    <x v="206"/>
    <x v="3"/>
    <d v="1899-12-30T08:15:00"/>
    <d v="1899-12-30T12:15:00"/>
    <s v="AM"/>
    <d v="1899-12-30T04:00:00"/>
    <m/>
    <m/>
    <x v="0"/>
    <x v="0"/>
    <m/>
    <x v="0"/>
    <m/>
  </r>
  <r>
    <x v="6"/>
    <s v="2018-13"/>
    <x v="206"/>
    <x v="3"/>
    <d v="1899-12-30T08:15:00"/>
    <d v="1899-12-30T12:15:00"/>
    <s v="AM"/>
    <d v="1899-12-30T04:00:00"/>
    <m/>
    <m/>
    <x v="135"/>
    <x v="0"/>
    <m/>
    <x v="0"/>
    <m/>
  </r>
  <r>
    <x v="0"/>
    <s v="2018-13"/>
    <x v="206"/>
    <x v="3"/>
    <d v="1899-12-30T08:15:00"/>
    <d v="1899-12-30T12:15:00"/>
    <s v="AM"/>
    <d v="1899-12-30T04:00:00"/>
    <m/>
    <m/>
    <x v="154"/>
    <x v="7"/>
    <m/>
    <x v="0"/>
    <m/>
  </r>
  <r>
    <x v="1"/>
    <s v="2018-13"/>
    <x v="206"/>
    <x v="3"/>
    <d v="1899-12-30T08:15:00"/>
    <d v="1899-12-30T12:15:00"/>
    <s v="AM"/>
    <d v="1899-12-30T04:00:00"/>
    <m/>
    <m/>
    <x v="1"/>
    <x v="1"/>
    <m/>
    <x v="0"/>
    <m/>
  </r>
  <r>
    <x v="2"/>
    <s v="2018-13"/>
    <x v="206"/>
    <x v="3"/>
    <d v="1899-12-30T13:45:00"/>
    <d v="1899-12-30T17:45:00"/>
    <s v="PM"/>
    <d v="1899-12-30T04:00:00"/>
    <m/>
    <s v="INI"/>
    <x v="142"/>
    <x v="0"/>
    <m/>
    <x v="0"/>
    <m/>
  </r>
  <r>
    <x v="2"/>
    <s v="2018-13"/>
    <x v="206"/>
    <x v="3"/>
    <d v="1899-12-30T13:45:00"/>
    <d v="1899-12-30T17:45:00"/>
    <s v="PM"/>
    <d v="1899-12-30T04:00:00"/>
    <m/>
    <s v="ALT"/>
    <x v="8"/>
    <x v="0"/>
    <m/>
    <x v="0"/>
    <m/>
  </r>
  <r>
    <x v="3"/>
    <s v="2018-13"/>
    <x v="206"/>
    <x v="3"/>
    <d v="1899-12-30T13:45:00"/>
    <d v="1899-12-30T17:45:00"/>
    <s v="PM"/>
    <d v="1899-12-30T04:00:00"/>
    <m/>
    <s v="ALT"/>
    <x v="8"/>
    <x v="0"/>
    <m/>
    <x v="0"/>
    <m/>
  </r>
  <r>
    <x v="3"/>
    <s v="2018-13"/>
    <x v="206"/>
    <x v="3"/>
    <d v="1899-12-30T13:45:00"/>
    <d v="1899-12-30T17:45:00"/>
    <s v="PM"/>
    <d v="1899-12-30T04:00:00"/>
    <m/>
    <s v="INI"/>
    <x v="142"/>
    <x v="0"/>
    <m/>
    <x v="0"/>
    <m/>
  </r>
  <r>
    <x v="4"/>
    <s v="2018-13"/>
    <x v="206"/>
    <x v="3"/>
    <d v="1899-12-30T13:45:00"/>
    <d v="1899-12-30T17:45:00"/>
    <s v="PM"/>
    <d v="1899-12-30T04:00:00"/>
    <m/>
    <m/>
    <x v="0"/>
    <x v="0"/>
    <m/>
    <x v="0"/>
    <m/>
  </r>
  <r>
    <x v="5"/>
    <s v="2018-13"/>
    <x v="206"/>
    <x v="3"/>
    <d v="1899-12-30T13:45:00"/>
    <d v="1899-12-30T16:45:00"/>
    <s v="PM"/>
    <d v="1899-12-30T03:00:00"/>
    <m/>
    <m/>
    <x v="0"/>
    <x v="0"/>
    <m/>
    <x v="0"/>
    <m/>
  </r>
  <r>
    <x v="6"/>
    <s v="2018-13"/>
    <x v="206"/>
    <x v="3"/>
    <d v="1899-12-30T13:45:00"/>
    <d v="1899-12-30T16:45:00"/>
    <s v="PM"/>
    <d v="1899-12-30T03:00:00"/>
    <m/>
    <m/>
    <x v="135"/>
    <x v="0"/>
    <m/>
    <x v="0"/>
    <m/>
  </r>
  <r>
    <x v="1"/>
    <s v="2018-13"/>
    <x v="206"/>
    <x v="3"/>
    <d v="1899-12-30T13:45:00"/>
    <d v="1899-12-30T17:45:00"/>
    <s v="PM"/>
    <d v="1899-12-30T04:00:00"/>
    <m/>
    <m/>
    <x v="112"/>
    <x v="7"/>
    <m/>
    <x v="0"/>
    <m/>
  </r>
  <r>
    <x v="0"/>
    <s v="2018-13"/>
    <x v="206"/>
    <x v="3"/>
    <d v="1899-12-30T13:45:00"/>
    <d v="1899-12-30T15:45:00"/>
    <s v="PM"/>
    <d v="1899-12-30T02:00:00"/>
    <m/>
    <m/>
    <x v="155"/>
    <x v="16"/>
    <m/>
    <x v="0"/>
    <m/>
  </r>
  <r>
    <x v="0"/>
    <s v="2018-13"/>
    <x v="206"/>
    <x v="3"/>
    <d v="1899-12-30T15:45:00"/>
    <d v="1899-12-30T17:45:00"/>
    <s v="PM"/>
    <d v="1899-12-30T02:00:00"/>
    <m/>
    <m/>
    <x v="1"/>
    <x v="1"/>
    <m/>
    <x v="0"/>
    <m/>
  </r>
  <r>
    <x v="2"/>
    <s v="2018-13"/>
    <x v="207"/>
    <x v="4"/>
    <d v="1899-12-30T08:15:00"/>
    <d v="1899-12-30T12:15:00"/>
    <s v="AM"/>
    <d v="1899-12-30T04:00:00"/>
    <m/>
    <s v="INI"/>
    <x v="142"/>
    <x v="0"/>
    <m/>
    <x v="0"/>
    <m/>
  </r>
  <r>
    <x v="2"/>
    <s v="2018-13"/>
    <x v="207"/>
    <x v="4"/>
    <d v="1899-12-30T08:15:00"/>
    <d v="1899-12-30T12:15:00"/>
    <s v="AM"/>
    <d v="1899-12-30T04:00:00"/>
    <m/>
    <s v="ALT"/>
    <x v="8"/>
    <x v="0"/>
    <m/>
    <x v="0"/>
    <m/>
  </r>
  <r>
    <x v="3"/>
    <s v="2018-13"/>
    <x v="207"/>
    <x v="4"/>
    <d v="1899-12-30T08:15:00"/>
    <d v="1899-12-30T12:15:00"/>
    <s v="AM"/>
    <d v="1899-12-30T04:00:00"/>
    <m/>
    <s v="ALT"/>
    <x v="8"/>
    <x v="0"/>
    <m/>
    <x v="0"/>
    <m/>
  </r>
  <r>
    <x v="3"/>
    <s v="2018-13"/>
    <x v="207"/>
    <x v="4"/>
    <d v="1899-12-30T08:15:00"/>
    <d v="1899-12-30T12:15:00"/>
    <s v="AM"/>
    <d v="1899-12-30T04:00:00"/>
    <m/>
    <s v="INI"/>
    <x v="142"/>
    <x v="0"/>
    <m/>
    <x v="0"/>
    <m/>
  </r>
  <r>
    <x v="4"/>
    <s v="2018-13"/>
    <x v="207"/>
    <x v="4"/>
    <d v="1899-12-30T08:15:00"/>
    <d v="1899-12-30T12:15:00"/>
    <s v="AM"/>
    <d v="1899-12-30T04:00:00"/>
    <m/>
    <m/>
    <x v="0"/>
    <x v="0"/>
    <m/>
    <x v="0"/>
    <m/>
  </r>
  <r>
    <x v="5"/>
    <s v="2018-13"/>
    <x v="207"/>
    <x v="4"/>
    <d v="1899-12-30T08:15:00"/>
    <d v="1899-12-30T12:15:00"/>
    <s v="AM"/>
    <d v="1899-12-30T04:00:00"/>
    <m/>
    <m/>
    <x v="0"/>
    <x v="0"/>
    <m/>
    <x v="0"/>
    <m/>
  </r>
  <r>
    <x v="6"/>
    <s v="2018-13"/>
    <x v="207"/>
    <x v="4"/>
    <d v="1899-12-30T08:15:00"/>
    <d v="1899-12-30T12:15:00"/>
    <s v="AM"/>
    <d v="1899-12-30T04:00:00"/>
    <m/>
    <m/>
    <x v="135"/>
    <x v="0"/>
    <m/>
    <x v="0"/>
    <m/>
  </r>
  <r>
    <x v="0"/>
    <s v="2018-13"/>
    <x v="207"/>
    <x v="4"/>
    <d v="1899-12-30T08:15:00"/>
    <d v="1899-12-30T12:15:00"/>
    <s v="AM"/>
    <d v="1899-12-30T04:00:00"/>
    <m/>
    <m/>
    <x v="1"/>
    <x v="1"/>
    <m/>
    <x v="0"/>
    <m/>
  </r>
  <r>
    <x v="1"/>
    <s v="2018-13"/>
    <x v="207"/>
    <x v="4"/>
    <d v="1899-12-30T08:15:00"/>
    <d v="1899-12-30T12:15:00"/>
    <s v="AM"/>
    <d v="1899-12-30T04:00:00"/>
    <m/>
    <m/>
    <x v="172"/>
    <x v="43"/>
    <m/>
    <x v="0"/>
    <m/>
  </r>
  <r>
    <x v="2"/>
    <s v="2018-13"/>
    <x v="207"/>
    <x v="4"/>
    <d v="1899-12-30T13:45:00"/>
    <d v="1899-12-30T17:45:00"/>
    <s v="PM"/>
    <d v="1899-12-30T04:00:00"/>
    <m/>
    <s v="INI"/>
    <x v="142"/>
    <x v="0"/>
    <m/>
    <x v="0"/>
    <m/>
  </r>
  <r>
    <x v="2"/>
    <s v="2018-13"/>
    <x v="207"/>
    <x v="4"/>
    <d v="1899-12-30T13:45:00"/>
    <d v="1899-12-30T17:45:00"/>
    <s v="PM"/>
    <d v="1899-12-30T04:00:00"/>
    <m/>
    <s v="ALT"/>
    <x v="8"/>
    <x v="0"/>
    <m/>
    <x v="0"/>
    <m/>
  </r>
  <r>
    <x v="3"/>
    <s v="2018-13"/>
    <x v="207"/>
    <x v="4"/>
    <d v="1899-12-30T13:45:00"/>
    <d v="1899-12-30T17:45:00"/>
    <s v="PM"/>
    <d v="1899-12-30T04:00:00"/>
    <m/>
    <s v="ALT"/>
    <x v="8"/>
    <x v="0"/>
    <m/>
    <x v="0"/>
    <m/>
  </r>
  <r>
    <x v="3"/>
    <s v="2018-13"/>
    <x v="207"/>
    <x v="4"/>
    <d v="1899-12-30T13:45:00"/>
    <d v="1899-12-30T17:45:00"/>
    <s v="PM"/>
    <d v="1899-12-30T04:00:00"/>
    <m/>
    <s v="INI"/>
    <x v="142"/>
    <x v="0"/>
    <m/>
    <x v="0"/>
    <m/>
  </r>
  <r>
    <x v="4"/>
    <s v="2018-13"/>
    <x v="207"/>
    <x v="4"/>
    <d v="1899-12-30T13:45:00"/>
    <d v="1899-12-30T17:45:00"/>
    <s v="PM"/>
    <d v="1899-12-30T04:00:00"/>
    <m/>
    <m/>
    <x v="0"/>
    <x v="0"/>
    <m/>
    <x v="0"/>
    <m/>
  </r>
  <r>
    <x v="5"/>
    <s v="2018-13"/>
    <x v="207"/>
    <x v="4"/>
    <d v="1899-12-30T13:45:00"/>
    <d v="1899-12-30T16:45:00"/>
    <s v="PM"/>
    <d v="1899-12-30T03:00:00"/>
    <m/>
    <m/>
    <x v="0"/>
    <x v="0"/>
    <m/>
    <x v="0"/>
    <m/>
  </r>
  <r>
    <x v="6"/>
    <s v="2018-13"/>
    <x v="207"/>
    <x v="4"/>
    <d v="1899-12-30T13:45:00"/>
    <d v="1899-12-30T16:45:00"/>
    <s v="PM"/>
    <d v="1899-12-30T03:00:00"/>
    <m/>
    <m/>
    <x v="135"/>
    <x v="0"/>
    <m/>
    <x v="0"/>
    <m/>
  </r>
  <r>
    <x v="0"/>
    <s v="2018-13"/>
    <x v="207"/>
    <x v="4"/>
    <d v="1899-12-30T13:45:00"/>
    <d v="1899-12-30T17:45:00"/>
    <s v="PM"/>
    <d v="1899-12-30T04:00:00"/>
    <m/>
    <m/>
    <x v="1"/>
    <x v="1"/>
    <m/>
    <x v="0"/>
    <m/>
  </r>
  <r>
    <x v="1"/>
    <s v="2018-13"/>
    <x v="207"/>
    <x v="4"/>
    <d v="1899-12-30T13:45:00"/>
    <d v="1899-12-30T17:45:00"/>
    <s v="PM"/>
    <d v="1899-12-30T04:00:00"/>
    <m/>
    <m/>
    <x v="1"/>
    <x v="1"/>
    <m/>
    <x v="0"/>
    <m/>
  </r>
  <r>
    <x v="2"/>
    <s v="2018-13"/>
    <x v="208"/>
    <x v="5"/>
    <d v="1899-12-30T08:15:00"/>
    <d v="1899-12-30T12:15:00"/>
    <s v="AM"/>
    <d v="1899-12-30T04:00:00"/>
    <m/>
    <s v="INI"/>
    <x v="142"/>
    <x v="0"/>
    <m/>
    <x v="0"/>
    <m/>
  </r>
  <r>
    <x v="2"/>
    <s v="2018-13"/>
    <x v="208"/>
    <x v="5"/>
    <d v="1899-12-30T08:15:00"/>
    <d v="1899-12-30T12:15:00"/>
    <s v="AM"/>
    <d v="1899-12-30T04:00:00"/>
    <m/>
    <s v="ALT"/>
    <x v="8"/>
    <x v="0"/>
    <m/>
    <x v="0"/>
    <m/>
  </r>
  <r>
    <x v="3"/>
    <s v="2018-13"/>
    <x v="208"/>
    <x v="5"/>
    <d v="1899-12-30T08:15:00"/>
    <d v="1899-12-30T12:15:00"/>
    <s v="AM"/>
    <d v="1899-12-30T04:00:00"/>
    <m/>
    <s v="ALT"/>
    <x v="8"/>
    <x v="0"/>
    <m/>
    <x v="0"/>
    <m/>
  </r>
  <r>
    <x v="3"/>
    <s v="2018-13"/>
    <x v="208"/>
    <x v="5"/>
    <d v="1899-12-30T08:15:00"/>
    <d v="1899-12-30T12:15:00"/>
    <s v="AM"/>
    <d v="1899-12-30T04:00:00"/>
    <m/>
    <s v="INI"/>
    <x v="142"/>
    <x v="0"/>
    <m/>
    <x v="0"/>
    <m/>
  </r>
  <r>
    <x v="4"/>
    <s v="2018-13"/>
    <x v="208"/>
    <x v="5"/>
    <d v="1899-12-30T08:15:00"/>
    <d v="1899-12-30T12:15:00"/>
    <s v="AM"/>
    <d v="1899-12-30T04:00:00"/>
    <m/>
    <m/>
    <x v="0"/>
    <x v="0"/>
    <m/>
    <x v="0"/>
    <m/>
  </r>
  <r>
    <x v="5"/>
    <s v="2018-13"/>
    <x v="208"/>
    <x v="5"/>
    <d v="1899-12-30T08:15:00"/>
    <d v="1899-12-30T12:15:00"/>
    <s v="AM"/>
    <d v="1899-12-30T04:00:00"/>
    <m/>
    <m/>
    <x v="0"/>
    <x v="0"/>
    <m/>
    <x v="0"/>
    <m/>
  </r>
  <r>
    <x v="6"/>
    <s v="2018-13"/>
    <x v="208"/>
    <x v="5"/>
    <d v="1899-12-30T08:15:00"/>
    <d v="1899-12-30T12:15:00"/>
    <s v="AM"/>
    <d v="1899-12-30T04:00:00"/>
    <m/>
    <m/>
    <x v="135"/>
    <x v="0"/>
    <m/>
    <x v="0"/>
    <m/>
  </r>
  <r>
    <x v="1"/>
    <s v="2018-13"/>
    <x v="208"/>
    <x v="5"/>
    <d v="1899-12-30T08:15:00"/>
    <d v="1899-12-30T12:15:00"/>
    <s v="AM"/>
    <d v="1899-12-30T04:00:00"/>
    <m/>
    <m/>
    <x v="50"/>
    <x v="8"/>
    <m/>
    <x v="0"/>
    <m/>
  </r>
  <r>
    <x v="0"/>
    <s v="2018-13"/>
    <x v="208"/>
    <x v="5"/>
    <d v="1899-12-30T08:15:00"/>
    <d v="1899-12-30T12:15:00"/>
    <s v="AM"/>
    <d v="1899-12-30T04:00:00"/>
    <m/>
    <m/>
    <x v="144"/>
    <x v="23"/>
    <m/>
    <x v="0"/>
    <m/>
  </r>
  <r>
    <x v="2"/>
    <s v="2018-13"/>
    <x v="208"/>
    <x v="5"/>
    <d v="1899-12-30T13:45:00"/>
    <d v="1899-12-30T17:45:00"/>
    <s v="PM"/>
    <d v="1899-12-30T04:00:00"/>
    <m/>
    <s v="INI"/>
    <x v="142"/>
    <x v="0"/>
    <m/>
    <x v="0"/>
    <m/>
  </r>
  <r>
    <x v="2"/>
    <s v="2018-13"/>
    <x v="208"/>
    <x v="5"/>
    <d v="1899-12-30T13:45:00"/>
    <d v="1899-12-30T17:45:00"/>
    <s v="PM"/>
    <d v="1899-12-30T04:00:00"/>
    <m/>
    <s v="ALT"/>
    <x v="8"/>
    <x v="0"/>
    <m/>
    <x v="0"/>
    <m/>
  </r>
  <r>
    <x v="3"/>
    <s v="2018-13"/>
    <x v="208"/>
    <x v="5"/>
    <d v="1899-12-30T13:45:00"/>
    <d v="1899-12-30T17:45:00"/>
    <s v="PM"/>
    <d v="1899-12-30T04:00:00"/>
    <m/>
    <s v="ALT"/>
    <x v="8"/>
    <x v="0"/>
    <m/>
    <x v="0"/>
    <m/>
  </r>
  <r>
    <x v="3"/>
    <s v="2018-13"/>
    <x v="208"/>
    <x v="5"/>
    <d v="1899-12-30T13:45:00"/>
    <d v="1899-12-30T17:45:00"/>
    <s v="PM"/>
    <d v="1899-12-30T04:00:00"/>
    <m/>
    <s v="INI"/>
    <x v="142"/>
    <x v="0"/>
    <m/>
    <x v="0"/>
    <m/>
  </r>
  <r>
    <x v="4"/>
    <s v="2018-13"/>
    <x v="208"/>
    <x v="5"/>
    <d v="1899-12-30T13:45:00"/>
    <d v="1899-12-30T17:45:00"/>
    <s v="PM"/>
    <d v="1899-12-30T04:00:00"/>
    <m/>
    <m/>
    <x v="0"/>
    <x v="0"/>
    <m/>
    <x v="0"/>
    <m/>
  </r>
  <r>
    <x v="5"/>
    <s v="2018-13"/>
    <x v="208"/>
    <x v="5"/>
    <d v="1899-12-30T13:45:00"/>
    <d v="1899-12-30T16:45:00"/>
    <s v="PM"/>
    <d v="1899-12-30T03:00:00"/>
    <m/>
    <m/>
    <x v="0"/>
    <x v="0"/>
    <m/>
    <x v="0"/>
    <m/>
  </r>
  <r>
    <x v="6"/>
    <s v="2018-13"/>
    <x v="208"/>
    <x v="5"/>
    <d v="1899-12-30T13:45:00"/>
    <d v="1899-12-30T16:45:00"/>
    <s v="PM"/>
    <d v="1899-12-30T03:00:00"/>
    <m/>
    <m/>
    <x v="135"/>
    <x v="0"/>
    <m/>
    <x v="0"/>
    <m/>
  </r>
  <r>
    <x v="1"/>
    <s v="2018-13"/>
    <x v="208"/>
    <x v="5"/>
    <d v="1899-12-30T13:45:00"/>
    <d v="1899-12-30T15:45:00"/>
    <s v="PM"/>
    <d v="1899-12-30T02:00:00"/>
    <m/>
    <m/>
    <x v="109"/>
    <x v="23"/>
    <m/>
    <x v="0"/>
    <m/>
  </r>
  <r>
    <x v="0"/>
    <s v="2018-13"/>
    <x v="208"/>
    <x v="5"/>
    <d v="1899-12-30T13:45:00"/>
    <d v="1899-12-30T17:45:00"/>
    <s v="PM"/>
    <d v="1899-12-30T04:00:00"/>
    <m/>
    <m/>
    <x v="1"/>
    <x v="1"/>
    <m/>
    <x v="0"/>
    <m/>
  </r>
  <r>
    <x v="1"/>
    <s v="2018-13"/>
    <x v="208"/>
    <x v="5"/>
    <d v="1899-12-30T15:45:00"/>
    <d v="1899-12-30T17:45:00"/>
    <s v="PM"/>
    <d v="1899-12-30T02:00:00"/>
    <m/>
    <m/>
    <x v="110"/>
    <x v="23"/>
    <m/>
    <x v="0"/>
    <m/>
  </r>
  <r>
    <x v="2"/>
    <s v="2018-13"/>
    <x v="209"/>
    <x v="6"/>
    <d v="1899-12-30T08:15:00"/>
    <d v="1899-12-30T12:15:00"/>
    <s v="AM"/>
    <d v="1899-12-30T04:00:00"/>
    <m/>
    <s v="INI"/>
    <x v="142"/>
    <x v="0"/>
    <m/>
    <x v="0"/>
    <m/>
  </r>
  <r>
    <x v="2"/>
    <s v="2018-13"/>
    <x v="209"/>
    <x v="6"/>
    <d v="1899-12-30T08:15:00"/>
    <d v="1899-12-30T12:15:00"/>
    <s v="AM"/>
    <d v="1899-12-30T04:00:00"/>
    <m/>
    <s v="ALT"/>
    <x v="8"/>
    <x v="0"/>
    <m/>
    <x v="0"/>
    <m/>
  </r>
  <r>
    <x v="3"/>
    <s v="2018-13"/>
    <x v="209"/>
    <x v="6"/>
    <d v="1899-12-30T08:15:00"/>
    <d v="1899-12-30T12:15:00"/>
    <s v="AM"/>
    <d v="1899-12-30T04:00:00"/>
    <m/>
    <s v="ALT"/>
    <x v="8"/>
    <x v="0"/>
    <m/>
    <x v="0"/>
    <m/>
  </r>
  <r>
    <x v="3"/>
    <s v="2018-13"/>
    <x v="209"/>
    <x v="6"/>
    <d v="1899-12-30T08:15:00"/>
    <d v="1899-12-30T12:15:00"/>
    <s v="AM"/>
    <d v="1899-12-30T04:00:00"/>
    <m/>
    <s v="INI"/>
    <x v="142"/>
    <x v="0"/>
    <m/>
    <x v="0"/>
    <m/>
  </r>
  <r>
    <x v="4"/>
    <s v="2018-13"/>
    <x v="209"/>
    <x v="6"/>
    <d v="1899-12-30T08:15:00"/>
    <d v="1899-12-30T12:15:00"/>
    <s v="AM"/>
    <d v="1899-12-30T04:00:00"/>
    <m/>
    <m/>
    <x v="0"/>
    <x v="0"/>
    <m/>
    <x v="0"/>
    <m/>
  </r>
  <r>
    <x v="5"/>
    <s v="2018-13"/>
    <x v="209"/>
    <x v="6"/>
    <d v="1899-12-30T08:15:00"/>
    <d v="1899-12-30T12:15:00"/>
    <s v="AM"/>
    <d v="1899-12-30T04:00:00"/>
    <m/>
    <m/>
    <x v="0"/>
    <x v="0"/>
    <m/>
    <x v="0"/>
    <m/>
  </r>
  <r>
    <x v="6"/>
    <s v="2018-13"/>
    <x v="209"/>
    <x v="6"/>
    <d v="1899-12-30T08:15:00"/>
    <d v="1899-12-30T12:15:00"/>
    <s v="AM"/>
    <d v="1899-12-30T04:00:00"/>
    <m/>
    <m/>
    <x v="135"/>
    <x v="0"/>
    <m/>
    <x v="0"/>
    <m/>
  </r>
  <r>
    <x v="0"/>
    <s v="2018-13"/>
    <x v="209"/>
    <x v="6"/>
    <d v="1899-12-30T08:15:00"/>
    <d v="1899-12-30T12:15:00"/>
    <s v="AM"/>
    <d v="1899-12-30T04:00:00"/>
    <m/>
    <m/>
    <x v="29"/>
    <x v="18"/>
    <m/>
    <x v="0"/>
    <s v="mutualisé B1/B2"/>
  </r>
  <r>
    <x v="1"/>
    <s v="2018-13"/>
    <x v="209"/>
    <x v="6"/>
    <d v="1899-12-30T08:15:00"/>
    <d v="1899-12-30T12:15:00"/>
    <s v="AM"/>
    <d v="1899-12-30T04:00:00"/>
    <m/>
    <m/>
    <x v="28"/>
    <x v="18"/>
    <m/>
    <x v="0"/>
    <s v="mutualisé B1/B2"/>
  </r>
  <r>
    <x v="2"/>
    <s v="2018-13"/>
    <x v="209"/>
    <x v="6"/>
    <d v="1899-12-30T13:45:00"/>
    <d v="1899-12-30T17:45:00"/>
    <s v="PM"/>
    <d v="1899-12-30T04:00:00"/>
    <m/>
    <s v="INI"/>
    <x v="142"/>
    <x v="0"/>
    <m/>
    <x v="0"/>
    <m/>
  </r>
  <r>
    <x v="2"/>
    <s v="2018-13"/>
    <x v="209"/>
    <x v="6"/>
    <d v="1899-12-30T13:45:00"/>
    <d v="1899-12-30T17:45:00"/>
    <s v="PM"/>
    <d v="1899-12-30T04:00:00"/>
    <m/>
    <s v="ALT"/>
    <x v="8"/>
    <x v="0"/>
    <m/>
    <x v="0"/>
    <m/>
  </r>
  <r>
    <x v="3"/>
    <s v="2018-13"/>
    <x v="209"/>
    <x v="6"/>
    <d v="1899-12-30T13:45:00"/>
    <d v="1899-12-30T17:45:00"/>
    <s v="PM"/>
    <d v="1899-12-30T04:00:00"/>
    <m/>
    <s v="ALT"/>
    <x v="8"/>
    <x v="0"/>
    <m/>
    <x v="0"/>
    <m/>
  </r>
  <r>
    <x v="3"/>
    <s v="2018-13"/>
    <x v="209"/>
    <x v="6"/>
    <d v="1899-12-30T13:45:00"/>
    <d v="1899-12-30T17:45:00"/>
    <s v="PM"/>
    <d v="1899-12-30T04:00:00"/>
    <m/>
    <s v="INI"/>
    <x v="142"/>
    <x v="0"/>
    <m/>
    <x v="0"/>
    <m/>
  </r>
  <r>
    <x v="4"/>
    <s v="2018-13"/>
    <x v="209"/>
    <x v="6"/>
    <d v="1899-12-30T13:45:00"/>
    <d v="1899-12-30T17:45:00"/>
    <s v="PM"/>
    <d v="1899-12-30T04:00:00"/>
    <m/>
    <m/>
    <x v="0"/>
    <x v="0"/>
    <m/>
    <x v="0"/>
    <m/>
  </r>
  <r>
    <x v="5"/>
    <s v="2018-13"/>
    <x v="209"/>
    <x v="6"/>
    <d v="1899-12-30T13:45:00"/>
    <d v="1899-12-30T16:45:00"/>
    <s v="PM"/>
    <d v="1899-12-30T03:00:00"/>
    <m/>
    <m/>
    <x v="0"/>
    <x v="0"/>
    <m/>
    <x v="0"/>
    <m/>
  </r>
  <r>
    <x v="6"/>
    <s v="2018-13"/>
    <x v="209"/>
    <x v="6"/>
    <d v="1899-12-30T13:45:00"/>
    <d v="1899-12-30T16:45:00"/>
    <s v="PM"/>
    <d v="1899-12-30T03:00:00"/>
    <m/>
    <m/>
    <x v="135"/>
    <x v="0"/>
    <m/>
    <x v="0"/>
    <m/>
  </r>
  <r>
    <x v="0"/>
    <s v="2018-13"/>
    <x v="209"/>
    <x v="6"/>
    <d v="1899-12-30T13:45:00"/>
    <d v="1899-12-30T17:45:00"/>
    <s v="PM"/>
    <d v="1899-12-30T04:00:00"/>
    <m/>
    <m/>
    <x v="30"/>
    <x v="13"/>
    <m/>
    <x v="0"/>
    <s v="mutualisé B1/B2"/>
  </r>
  <r>
    <x v="1"/>
    <s v="2018-13"/>
    <x v="209"/>
    <x v="6"/>
    <d v="1899-12-30T13:45:00"/>
    <d v="1899-12-30T17:45:00"/>
    <s v="PM"/>
    <d v="1899-12-30T04:00:00"/>
    <m/>
    <m/>
    <x v="20"/>
    <x v="13"/>
    <m/>
    <x v="0"/>
    <s v="mutualisé B1/B2"/>
  </r>
  <r>
    <x v="1"/>
    <s v="2018-13"/>
    <x v="210"/>
    <x v="0"/>
    <d v="1899-12-30T08:15:00"/>
    <d v="1899-12-30T10:15:00"/>
    <s v="AM"/>
    <d v="1899-12-30T02:00:00"/>
    <m/>
    <m/>
    <x v="113"/>
    <x v="13"/>
    <m/>
    <x v="0"/>
    <m/>
  </r>
  <r>
    <x v="2"/>
    <s v="2018-13"/>
    <x v="210"/>
    <x v="0"/>
    <d v="1899-12-30T08:15:00"/>
    <d v="1899-12-30T12:15:00"/>
    <s v="AM"/>
    <d v="1899-12-30T04:00:00"/>
    <m/>
    <s v="INI"/>
    <x v="142"/>
    <x v="0"/>
    <m/>
    <x v="0"/>
    <m/>
  </r>
  <r>
    <x v="2"/>
    <s v="2018-13"/>
    <x v="210"/>
    <x v="0"/>
    <d v="1899-12-30T08:15:00"/>
    <d v="1899-12-30T12:15:00"/>
    <s v="AM"/>
    <d v="1899-12-30T04:00:00"/>
    <m/>
    <s v="ALT"/>
    <x v="8"/>
    <x v="0"/>
    <m/>
    <x v="0"/>
    <m/>
  </r>
  <r>
    <x v="3"/>
    <s v="2018-13"/>
    <x v="210"/>
    <x v="0"/>
    <d v="1899-12-30T08:15:00"/>
    <d v="1899-12-30T12:15:00"/>
    <s v="AM"/>
    <d v="1899-12-30T04:00:00"/>
    <m/>
    <s v="ALT"/>
    <x v="8"/>
    <x v="0"/>
    <m/>
    <x v="0"/>
    <m/>
  </r>
  <r>
    <x v="3"/>
    <s v="2018-13"/>
    <x v="210"/>
    <x v="0"/>
    <d v="1899-12-30T08:15:00"/>
    <d v="1899-12-30T12:15:00"/>
    <s v="AM"/>
    <d v="1899-12-30T04:00:00"/>
    <m/>
    <s v="INI"/>
    <x v="142"/>
    <x v="0"/>
    <m/>
    <x v="0"/>
    <m/>
  </r>
  <r>
    <x v="4"/>
    <s v="2018-13"/>
    <x v="210"/>
    <x v="0"/>
    <d v="1899-12-30T08:15:00"/>
    <d v="1899-12-30T12:15:00"/>
    <s v="AM"/>
    <d v="1899-12-30T04:00:00"/>
    <m/>
    <m/>
    <x v="0"/>
    <x v="0"/>
    <m/>
    <x v="0"/>
    <m/>
  </r>
  <r>
    <x v="5"/>
    <s v="2018-13"/>
    <x v="210"/>
    <x v="0"/>
    <d v="1899-12-30T08:15:00"/>
    <d v="1899-12-30T12:15:00"/>
    <s v="AM"/>
    <d v="1899-12-30T04:00:00"/>
    <m/>
    <m/>
    <x v="0"/>
    <x v="0"/>
    <m/>
    <x v="0"/>
    <m/>
  </r>
  <r>
    <x v="6"/>
    <s v="2018-13"/>
    <x v="210"/>
    <x v="0"/>
    <d v="1899-12-30T08:15:00"/>
    <d v="1899-12-30T12:15:00"/>
    <s v="AM"/>
    <d v="1899-12-30T04:00:00"/>
    <m/>
    <m/>
    <x v="135"/>
    <x v="0"/>
    <m/>
    <x v="0"/>
    <m/>
  </r>
  <r>
    <x v="0"/>
    <s v="2018-13"/>
    <x v="210"/>
    <x v="0"/>
    <d v="1899-12-30T08:15:00"/>
    <d v="1899-12-30T10:15:00"/>
    <s v="AM"/>
    <d v="1899-12-30T02:00:00"/>
    <m/>
    <m/>
    <x v="100"/>
    <x v="36"/>
    <m/>
    <x v="0"/>
    <m/>
  </r>
  <r>
    <x v="1"/>
    <s v="2018-13"/>
    <x v="210"/>
    <x v="0"/>
    <d v="1899-12-30T10:15:00"/>
    <d v="1899-12-30T12:15:00"/>
    <s v="AM"/>
    <d v="1899-12-30T02:00:00"/>
    <m/>
    <m/>
    <x v="131"/>
    <x v="17"/>
    <m/>
    <x v="0"/>
    <m/>
  </r>
  <r>
    <x v="0"/>
    <s v="2018-13"/>
    <x v="210"/>
    <x v="0"/>
    <d v="1899-12-30T10:15:00"/>
    <d v="1899-12-30T12:15:00"/>
    <s v="AM"/>
    <d v="1899-12-30T02:00:00"/>
    <m/>
    <m/>
    <x v="175"/>
    <x v="36"/>
    <m/>
    <x v="0"/>
    <m/>
  </r>
  <r>
    <x v="2"/>
    <s v="2018-13"/>
    <x v="210"/>
    <x v="0"/>
    <d v="1899-12-30T13:45:00"/>
    <d v="1899-12-30T17:45:00"/>
    <s v="PM"/>
    <d v="1899-12-30T04:00:00"/>
    <m/>
    <s v="INI"/>
    <x v="142"/>
    <x v="0"/>
    <m/>
    <x v="0"/>
    <m/>
  </r>
  <r>
    <x v="2"/>
    <s v="2018-13"/>
    <x v="210"/>
    <x v="0"/>
    <d v="1899-12-30T13:45:00"/>
    <d v="1899-12-30T17:45:00"/>
    <s v="PM"/>
    <d v="1899-12-30T04:00:00"/>
    <m/>
    <s v="ALT"/>
    <x v="8"/>
    <x v="0"/>
    <m/>
    <x v="0"/>
    <m/>
  </r>
  <r>
    <x v="3"/>
    <s v="2018-13"/>
    <x v="210"/>
    <x v="0"/>
    <d v="1899-12-30T13:45:00"/>
    <d v="1899-12-30T17:45:00"/>
    <s v="PM"/>
    <d v="1899-12-30T04:00:00"/>
    <m/>
    <s v="ALT"/>
    <x v="8"/>
    <x v="0"/>
    <m/>
    <x v="0"/>
    <m/>
  </r>
  <r>
    <x v="3"/>
    <s v="2018-13"/>
    <x v="210"/>
    <x v="0"/>
    <d v="1899-12-30T13:45:00"/>
    <d v="1899-12-30T17:45:00"/>
    <s v="PM"/>
    <d v="1899-12-30T04:00:00"/>
    <m/>
    <s v="INI"/>
    <x v="142"/>
    <x v="0"/>
    <m/>
    <x v="0"/>
    <m/>
  </r>
  <r>
    <x v="4"/>
    <s v="2018-13"/>
    <x v="210"/>
    <x v="0"/>
    <d v="1899-12-30T13:45:00"/>
    <d v="1899-12-30T17:45:00"/>
    <s v="PM"/>
    <d v="1899-12-30T04:00:00"/>
    <m/>
    <m/>
    <x v="0"/>
    <x v="0"/>
    <m/>
    <x v="0"/>
    <m/>
  </r>
  <r>
    <x v="5"/>
    <s v="2018-13"/>
    <x v="210"/>
    <x v="0"/>
    <d v="1899-12-30T13:45:00"/>
    <d v="1899-12-30T16:45:00"/>
    <s v="PM"/>
    <d v="1899-12-30T03:00:00"/>
    <m/>
    <m/>
    <x v="0"/>
    <x v="0"/>
    <m/>
    <x v="0"/>
    <m/>
  </r>
  <r>
    <x v="6"/>
    <s v="2018-13"/>
    <x v="210"/>
    <x v="0"/>
    <d v="1899-12-30T13:45:00"/>
    <d v="1899-12-30T16:45:00"/>
    <s v="PM"/>
    <d v="1899-12-30T03:00:00"/>
    <m/>
    <m/>
    <x v="135"/>
    <x v="0"/>
    <m/>
    <x v="0"/>
    <m/>
  </r>
  <r>
    <x v="1"/>
    <s v="2018-13"/>
    <x v="210"/>
    <x v="0"/>
    <d v="1899-12-30T13:45:00"/>
    <d v="1899-12-30T17:45:00"/>
    <s v="PM"/>
    <d v="1899-12-30T04:00:00"/>
    <m/>
    <m/>
    <x v="113"/>
    <x v="13"/>
    <m/>
    <x v="0"/>
    <m/>
  </r>
  <r>
    <x v="0"/>
    <s v="2018-13"/>
    <x v="210"/>
    <x v="0"/>
    <d v="1899-12-30T13:45:00"/>
    <d v="1899-12-30T15:45:00"/>
    <s v="PM"/>
    <d v="1899-12-30T02:00:00"/>
    <m/>
    <m/>
    <x v="1"/>
    <x v="1"/>
    <m/>
    <x v="0"/>
    <m/>
  </r>
  <r>
    <x v="0"/>
    <s v="2018-13"/>
    <x v="210"/>
    <x v="0"/>
    <d v="1899-12-30T15:45:00"/>
    <d v="1899-12-30T17:45:00"/>
    <s v="PM"/>
    <d v="1899-12-30T02:00:00"/>
    <m/>
    <m/>
    <x v="1"/>
    <x v="1"/>
    <m/>
    <x v="0"/>
    <m/>
  </r>
  <r>
    <x v="2"/>
    <s v="2018-13"/>
    <x v="211"/>
    <x v="1"/>
    <d v="1899-12-30T08:15:00"/>
    <d v="1899-12-30T12:15:00"/>
    <s v="AM"/>
    <d v="1899-12-30T04:00:00"/>
    <m/>
    <m/>
    <x v="1"/>
    <x v="1"/>
    <m/>
    <x v="0"/>
    <m/>
  </r>
  <r>
    <x v="3"/>
    <s v="2018-13"/>
    <x v="211"/>
    <x v="1"/>
    <d v="1899-12-30T08:15:00"/>
    <d v="1899-12-30T12:15:00"/>
    <s v="AM"/>
    <d v="1899-12-30T04:00:00"/>
    <m/>
    <m/>
    <x v="1"/>
    <x v="1"/>
    <m/>
    <x v="0"/>
    <m/>
  </r>
  <r>
    <x v="4"/>
    <s v="2018-13"/>
    <x v="211"/>
    <x v="1"/>
    <d v="1899-12-30T08:15:00"/>
    <d v="1899-12-30T12:15:00"/>
    <s v="AM"/>
    <d v="1899-12-30T04:00:00"/>
    <m/>
    <m/>
    <x v="1"/>
    <x v="1"/>
    <m/>
    <x v="0"/>
    <m/>
  </r>
  <r>
    <x v="5"/>
    <s v="2018-13"/>
    <x v="211"/>
    <x v="1"/>
    <d v="1899-12-30T08:15:00"/>
    <d v="1899-12-30T12:15:00"/>
    <s v="AM"/>
    <d v="1899-12-30T04:00:00"/>
    <m/>
    <m/>
    <x v="1"/>
    <x v="1"/>
    <m/>
    <x v="0"/>
    <m/>
  </r>
  <r>
    <x v="6"/>
    <s v="2018-13"/>
    <x v="211"/>
    <x v="1"/>
    <d v="1899-12-30T08:15:00"/>
    <d v="1899-12-30T12:15:00"/>
    <s v="AM"/>
    <d v="1899-12-30T04:00:00"/>
    <m/>
    <m/>
    <x v="1"/>
    <x v="1"/>
    <m/>
    <x v="0"/>
    <m/>
  </r>
  <r>
    <x v="1"/>
    <s v="2018-13"/>
    <x v="211"/>
    <x v="1"/>
    <d v="1899-12-30T08:15:00"/>
    <d v="1899-12-30T12:15:00"/>
    <s v="AM"/>
    <d v="1899-12-30T04:00:00"/>
    <m/>
    <m/>
    <x v="1"/>
    <x v="1"/>
    <m/>
    <x v="0"/>
    <m/>
  </r>
  <r>
    <x v="0"/>
    <s v="2018-13"/>
    <x v="211"/>
    <x v="1"/>
    <d v="1899-12-30T08:15:00"/>
    <d v="1899-12-30T12:15:00"/>
    <s v="AM"/>
    <d v="1899-12-30T04:00:00"/>
    <m/>
    <m/>
    <x v="1"/>
    <x v="1"/>
    <m/>
    <x v="0"/>
    <m/>
  </r>
  <r>
    <x v="2"/>
    <s v="2018-13"/>
    <x v="211"/>
    <x v="1"/>
    <d v="1899-12-30T13:45:00"/>
    <d v="1899-12-30T17:45:00"/>
    <s v="PM"/>
    <d v="1899-12-30T04:00:00"/>
    <m/>
    <m/>
    <x v="1"/>
    <x v="1"/>
    <m/>
    <x v="0"/>
    <m/>
  </r>
  <r>
    <x v="3"/>
    <s v="2018-13"/>
    <x v="211"/>
    <x v="1"/>
    <d v="1899-12-30T13:45:00"/>
    <d v="1899-12-30T17:45:00"/>
    <s v="PM"/>
    <d v="1899-12-30T04:00:00"/>
    <m/>
    <m/>
    <x v="1"/>
    <x v="1"/>
    <m/>
    <x v="0"/>
    <m/>
  </r>
  <r>
    <x v="4"/>
    <s v="2018-13"/>
    <x v="211"/>
    <x v="1"/>
    <d v="1899-12-30T13:45:00"/>
    <d v="1899-12-30T17:45:00"/>
    <s v="PM"/>
    <d v="1899-12-30T04:00:00"/>
    <m/>
    <m/>
    <x v="1"/>
    <x v="1"/>
    <m/>
    <x v="0"/>
    <m/>
  </r>
  <r>
    <x v="5"/>
    <s v="2018-13"/>
    <x v="211"/>
    <x v="1"/>
    <d v="1899-12-30T13:45:00"/>
    <d v="1899-12-30T16:45:00"/>
    <s v="PM"/>
    <d v="1899-12-30T03:00:00"/>
    <m/>
    <m/>
    <x v="1"/>
    <x v="1"/>
    <m/>
    <x v="0"/>
    <m/>
  </r>
  <r>
    <x v="6"/>
    <s v="2018-13"/>
    <x v="211"/>
    <x v="1"/>
    <d v="1899-12-30T13:45:00"/>
    <d v="1899-12-30T16:45:00"/>
    <s v="PM"/>
    <d v="1899-12-30T03:00:00"/>
    <m/>
    <m/>
    <x v="1"/>
    <x v="1"/>
    <m/>
    <x v="0"/>
    <m/>
  </r>
  <r>
    <x v="1"/>
    <s v="2018-13"/>
    <x v="211"/>
    <x v="1"/>
    <d v="1899-12-30T13:45:00"/>
    <d v="1899-12-30T17:45:00"/>
    <s v="PM"/>
    <d v="1899-12-30T04:00:00"/>
    <m/>
    <m/>
    <x v="1"/>
    <x v="1"/>
    <m/>
    <x v="0"/>
    <m/>
  </r>
  <r>
    <x v="0"/>
    <s v="2018-13"/>
    <x v="211"/>
    <x v="1"/>
    <d v="1899-12-30T13:45:00"/>
    <d v="1899-12-30T17:45:00"/>
    <s v="PM"/>
    <d v="1899-12-30T04:00:00"/>
    <m/>
    <m/>
    <x v="1"/>
    <x v="1"/>
    <m/>
    <x v="0"/>
    <m/>
  </r>
  <r>
    <x v="2"/>
    <s v="2018-14"/>
    <x v="212"/>
    <x v="2"/>
    <d v="1899-12-30T08:15:00"/>
    <d v="1899-12-30T12:15:00"/>
    <s v="AM"/>
    <d v="1899-12-30T04:00:00"/>
    <m/>
    <m/>
    <x v="1"/>
    <x v="1"/>
    <m/>
    <x v="0"/>
    <m/>
  </r>
  <r>
    <x v="3"/>
    <s v="2018-14"/>
    <x v="212"/>
    <x v="2"/>
    <d v="1899-12-30T08:15:00"/>
    <d v="1899-12-30T12:15:00"/>
    <s v="AM"/>
    <d v="1899-12-30T04:00:00"/>
    <m/>
    <m/>
    <x v="1"/>
    <x v="1"/>
    <m/>
    <x v="0"/>
    <m/>
  </r>
  <r>
    <x v="4"/>
    <s v="2018-14"/>
    <x v="212"/>
    <x v="2"/>
    <d v="1899-12-30T08:15:00"/>
    <d v="1899-12-30T12:15:00"/>
    <s v="AM"/>
    <d v="1899-12-30T04:00:00"/>
    <m/>
    <m/>
    <x v="1"/>
    <x v="1"/>
    <m/>
    <x v="0"/>
    <m/>
  </r>
  <r>
    <x v="5"/>
    <s v="2018-14"/>
    <x v="212"/>
    <x v="2"/>
    <d v="1899-12-30T08:15:00"/>
    <d v="1899-12-30T12:15:00"/>
    <s v="AM"/>
    <d v="1899-12-30T04:00:00"/>
    <m/>
    <m/>
    <x v="1"/>
    <x v="1"/>
    <m/>
    <x v="0"/>
    <m/>
  </r>
  <r>
    <x v="6"/>
    <s v="2018-14"/>
    <x v="212"/>
    <x v="2"/>
    <d v="1899-12-30T08:15:00"/>
    <d v="1899-12-30T12:15:00"/>
    <s v="AM"/>
    <d v="1899-12-30T04:00:00"/>
    <m/>
    <m/>
    <x v="1"/>
    <x v="1"/>
    <m/>
    <x v="0"/>
    <m/>
  </r>
  <r>
    <x v="1"/>
    <s v="2018-14"/>
    <x v="212"/>
    <x v="2"/>
    <d v="1899-12-30T08:15:00"/>
    <d v="1899-12-30T12:15:00"/>
    <s v="AM"/>
    <d v="1899-12-30T04:00:00"/>
    <m/>
    <m/>
    <x v="1"/>
    <x v="1"/>
    <m/>
    <x v="0"/>
    <m/>
  </r>
  <r>
    <x v="0"/>
    <s v="2018-14"/>
    <x v="212"/>
    <x v="2"/>
    <d v="1899-12-30T08:15:00"/>
    <d v="1899-12-30T12:15:00"/>
    <s v="AM"/>
    <d v="1899-12-30T04:00:00"/>
    <m/>
    <m/>
    <x v="1"/>
    <x v="1"/>
    <m/>
    <x v="0"/>
    <m/>
  </r>
  <r>
    <x v="2"/>
    <s v="2018-14"/>
    <x v="212"/>
    <x v="2"/>
    <d v="1899-12-30T13:45:00"/>
    <d v="1899-12-30T17:45:00"/>
    <s v="PM"/>
    <d v="1899-12-30T04:00:00"/>
    <m/>
    <m/>
    <x v="1"/>
    <x v="1"/>
    <m/>
    <x v="0"/>
    <m/>
  </r>
  <r>
    <x v="3"/>
    <s v="2018-14"/>
    <x v="212"/>
    <x v="2"/>
    <d v="1899-12-30T13:45:00"/>
    <d v="1899-12-30T17:45:00"/>
    <s v="PM"/>
    <d v="1899-12-30T04:00:00"/>
    <m/>
    <m/>
    <x v="1"/>
    <x v="1"/>
    <m/>
    <x v="0"/>
    <m/>
  </r>
  <r>
    <x v="4"/>
    <s v="2018-14"/>
    <x v="212"/>
    <x v="2"/>
    <d v="1899-12-30T13:45:00"/>
    <d v="1899-12-30T17:45:00"/>
    <s v="PM"/>
    <d v="1899-12-30T04:00:00"/>
    <m/>
    <m/>
    <x v="1"/>
    <x v="1"/>
    <m/>
    <x v="0"/>
    <m/>
  </r>
  <r>
    <x v="5"/>
    <s v="2018-14"/>
    <x v="212"/>
    <x v="2"/>
    <d v="1899-12-30T13:45:00"/>
    <d v="1899-12-30T16:45:00"/>
    <s v="PM"/>
    <d v="1899-12-30T03:00:00"/>
    <m/>
    <m/>
    <x v="1"/>
    <x v="1"/>
    <m/>
    <x v="0"/>
    <m/>
  </r>
  <r>
    <x v="6"/>
    <s v="2018-14"/>
    <x v="212"/>
    <x v="2"/>
    <d v="1899-12-30T13:45:00"/>
    <d v="1899-12-30T16:45:00"/>
    <s v="PM"/>
    <d v="1899-12-30T03:00:00"/>
    <m/>
    <m/>
    <x v="1"/>
    <x v="1"/>
    <m/>
    <x v="0"/>
    <m/>
  </r>
  <r>
    <x v="1"/>
    <s v="2018-14"/>
    <x v="212"/>
    <x v="2"/>
    <d v="1899-12-30T13:45:00"/>
    <d v="1899-12-30T17:45:00"/>
    <s v="PM"/>
    <d v="1899-12-30T04:00:00"/>
    <m/>
    <m/>
    <x v="1"/>
    <x v="1"/>
    <m/>
    <x v="0"/>
    <m/>
  </r>
  <r>
    <x v="0"/>
    <s v="2018-14"/>
    <x v="212"/>
    <x v="2"/>
    <d v="1899-12-30T13:45:00"/>
    <d v="1899-12-30T17:45:00"/>
    <s v="PM"/>
    <d v="1899-12-30T04:00:00"/>
    <m/>
    <m/>
    <x v="1"/>
    <x v="1"/>
    <m/>
    <x v="0"/>
    <m/>
  </r>
  <r>
    <x v="2"/>
    <s v="2018-14"/>
    <x v="213"/>
    <x v="3"/>
    <d v="1899-12-30T08:15:00"/>
    <d v="1899-12-30T12:15:00"/>
    <s v="AM"/>
    <d v="1899-12-30T04:00:00"/>
    <m/>
    <m/>
    <x v="67"/>
    <x v="0"/>
    <m/>
    <x v="0"/>
    <m/>
  </r>
  <r>
    <x v="3"/>
    <s v="2018-14"/>
    <x v="213"/>
    <x v="3"/>
    <d v="1899-12-30T08:15:00"/>
    <d v="1899-12-30T12:15:00"/>
    <s v="AM"/>
    <d v="1899-12-30T04:00:00"/>
    <m/>
    <m/>
    <x v="67"/>
    <x v="0"/>
    <m/>
    <x v="0"/>
    <m/>
  </r>
  <r>
    <x v="4"/>
    <s v="2018-14"/>
    <x v="213"/>
    <x v="3"/>
    <d v="1899-12-30T08:15:00"/>
    <d v="1899-12-30T12:15:00"/>
    <s v="AM"/>
    <d v="1899-12-30T04:00:00"/>
    <m/>
    <m/>
    <x v="67"/>
    <x v="0"/>
    <m/>
    <x v="0"/>
    <m/>
  </r>
  <r>
    <x v="5"/>
    <s v="2018-14"/>
    <x v="213"/>
    <x v="3"/>
    <d v="1899-12-30T08:15:00"/>
    <d v="1899-12-30T12:15:00"/>
    <s v="AM"/>
    <d v="1899-12-30T04:00:00"/>
    <m/>
    <m/>
    <x v="67"/>
    <x v="0"/>
    <m/>
    <x v="0"/>
    <m/>
  </r>
  <r>
    <x v="6"/>
    <s v="2018-14"/>
    <x v="213"/>
    <x v="3"/>
    <d v="1899-12-30T08:15:00"/>
    <d v="1899-12-30T12:15:00"/>
    <s v="AM"/>
    <d v="1899-12-30T04:00:00"/>
    <m/>
    <m/>
    <x v="67"/>
    <x v="0"/>
    <m/>
    <x v="0"/>
    <m/>
  </r>
  <r>
    <x v="1"/>
    <s v="2018-14"/>
    <x v="213"/>
    <x v="3"/>
    <d v="1899-12-30T08:15:00"/>
    <d v="1899-12-30T12:15:00"/>
    <s v="AM"/>
    <d v="1899-12-30T04:00:00"/>
    <m/>
    <m/>
    <x v="67"/>
    <x v="0"/>
    <m/>
    <x v="0"/>
    <m/>
  </r>
  <r>
    <x v="0"/>
    <s v="2018-14"/>
    <x v="213"/>
    <x v="3"/>
    <d v="1899-12-30T08:15:00"/>
    <d v="1899-12-30T12:15:00"/>
    <s v="AM"/>
    <d v="1899-12-30T04:00:00"/>
    <m/>
    <m/>
    <x v="67"/>
    <x v="0"/>
    <m/>
    <x v="0"/>
    <m/>
  </r>
  <r>
    <x v="2"/>
    <s v="2018-14"/>
    <x v="213"/>
    <x v="3"/>
    <d v="1899-12-30T13:45:00"/>
    <d v="1899-12-30T17:45:00"/>
    <s v="PM"/>
    <d v="1899-12-30T04:00:00"/>
    <m/>
    <m/>
    <x v="67"/>
    <x v="0"/>
    <m/>
    <x v="0"/>
    <m/>
  </r>
  <r>
    <x v="3"/>
    <s v="2018-14"/>
    <x v="213"/>
    <x v="3"/>
    <d v="1899-12-30T13:45:00"/>
    <d v="1899-12-30T17:45:00"/>
    <s v="PM"/>
    <d v="1899-12-30T04:00:00"/>
    <m/>
    <m/>
    <x v="67"/>
    <x v="0"/>
    <m/>
    <x v="0"/>
    <m/>
  </r>
  <r>
    <x v="4"/>
    <s v="2018-14"/>
    <x v="213"/>
    <x v="3"/>
    <d v="1899-12-30T13:45:00"/>
    <d v="1899-12-30T17:45:00"/>
    <s v="PM"/>
    <d v="1899-12-30T04:00:00"/>
    <m/>
    <m/>
    <x v="67"/>
    <x v="0"/>
    <m/>
    <x v="0"/>
    <m/>
  </r>
  <r>
    <x v="5"/>
    <s v="2018-14"/>
    <x v="213"/>
    <x v="3"/>
    <d v="1899-12-30T13:45:00"/>
    <d v="1899-12-30T16:45:00"/>
    <s v="PM"/>
    <d v="1899-12-30T03:00:00"/>
    <m/>
    <m/>
    <x v="67"/>
    <x v="0"/>
    <m/>
    <x v="0"/>
    <m/>
  </r>
  <r>
    <x v="6"/>
    <s v="2018-14"/>
    <x v="213"/>
    <x v="3"/>
    <d v="1899-12-30T13:45:00"/>
    <d v="1899-12-30T16:45:00"/>
    <s v="PM"/>
    <d v="1899-12-30T03:00:00"/>
    <m/>
    <m/>
    <x v="67"/>
    <x v="0"/>
    <m/>
    <x v="0"/>
    <m/>
  </r>
  <r>
    <x v="1"/>
    <s v="2018-14"/>
    <x v="213"/>
    <x v="3"/>
    <d v="1899-12-30T13:45:00"/>
    <d v="1899-12-30T17:45:00"/>
    <s v="PM"/>
    <d v="1899-12-30T04:00:00"/>
    <m/>
    <m/>
    <x v="67"/>
    <x v="0"/>
    <m/>
    <x v="0"/>
    <m/>
  </r>
  <r>
    <x v="0"/>
    <s v="2018-14"/>
    <x v="213"/>
    <x v="3"/>
    <d v="1899-12-30T13:45:00"/>
    <d v="1899-12-30T17:45:00"/>
    <s v="PM"/>
    <d v="1899-12-30T04:00:00"/>
    <m/>
    <m/>
    <x v="67"/>
    <x v="0"/>
    <m/>
    <x v="0"/>
    <m/>
  </r>
  <r>
    <x v="2"/>
    <s v="2018-14"/>
    <x v="214"/>
    <x v="4"/>
    <d v="1899-12-30T08:15:00"/>
    <d v="1899-12-30T12:15:00"/>
    <s v="AM"/>
    <d v="1899-12-30T04:00:00"/>
    <m/>
    <s v="ALT"/>
    <x v="8"/>
    <x v="0"/>
    <m/>
    <x v="0"/>
    <m/>
  </r>
  <r>
    <x v="2"/>
    <s v="2018-14"/>
    <x v="214"/>
    <x v="4"/>
    <d v="1899-12-30T08:15:00"/>
    <d v="1899-12-30T12:15:00"/>
    <s v="AM"/>
    <d v="1899-12-30T04:00:00"/>
    <m/>
    <s v="INI"/>
    <x v="142"/>
    <x v="0"/>
    <m/>
    <x v="0"/>
    <m/>
  </r>
  <r>
    <x v="3"/>
    <s v="2018-14"/>
    <x v="214"/>
    <x v="4"/>
    <d v="1899-12-30T08:15:00"/>
    <d v="1899-12-30T12:15:00"/>
    <s v="AM"/>
    <d v="1899-12-30T04:00:00"/>
    <m/>
    <m/>
    <x v="1"/>
    <x v="1"/>
    <m/>
    <x v="0"/>
    <m/>
  </r>
  <r>
    <x v="4"/>
    <s v="2018-14"/>
    <x v="214"/>
    <x v="4"/>
    <d v="1899-12-30T08:15:00"/>
    <d v="1899-12-30T12:15:00"/>
    <s v="AM"/>
    <d v="1899-12-30T04:00:00"/>
    <m/>
    <m/>
    <x v="0"/>
    <x v="0"/>
    <m/>
    <x v="0"/>
    <m/>
  </r>
  <r>
    <x v="5"/>
    <s v="2018-14"/>
    <x v="214"/>
    <x v="4"/>
    <d v="1899-12-30T08:15:00"/>
    <d v="1899-12-30T12:15:00"/>
    <s v="AM"/>
    <d v="1899-12-30T04:00:00"/>
    <m/>
    <m/>
    <x v="0"/>
    <x v="0"/>
    <m/>
    <x v="0"/>
    <m/>
  </r>
  <r>
    <x v="6"/>
    <s v="2018-14"/>
    <x v="214"/>
    <x v="4"/>
    <d v="1899-12-30T08:15:00"/>
    <d v="1899-12-30T12:15:00"/>
    <s v="AM"/>
    <d v="1899-12-30T04:00:00"/>
    <m/>
    <m/>
    <x v="135"/>
    <x v="0"/>
    <m/>
    <x v="0"/>
    <m/>
  </r>
  <r>
    <x v="0"/>
    <s v="2018-14"/>
    <x v="214"/>
    <x v="4"/>
    <d v="1899-12-30T08:15:00"/>
    <d v="1899-12-30T12:15:00"/>
    <s v="AM"/>
    <d v="1899-12-30T04:00:00"/>
    <m/>
    <m/>
    <x v="1"/>
    <x v="1"/>
    <m/>
    <x v="0"/>
    <m/>
  </r>
  <r>
    <x v="1"/>
    <s v="2018-14"/>
    <x v="214"/>
    <x v="4"/>
    <d v="1899-12-30T08:15:00"/>
    <d v="1899-12-30T12:15:00"/>
    <s v="AM"/>
    <d v="1899-12-30T04:00:00"/>
    <m/>
    <m/>
    <x v="112"/>
    <x v="7"/>
    <m/>
    <x v="0"/>
    <m/>
  </r>
  <r>
    <x v="2"/>
    <s v="2018-14"/>
    <x v="214"/>
    <x v="4"/>
    <d v="1899-12-30T13:45:00"/>
    <d v="1899-12-30T17:45:00"/>
    <s v="PM"/>
    <d v="1899-12-30T04:00:00"/>
    <m/>
    <s v="ALT"/>
    <x v="8"/>
    <x v="0"/>
    <m/>
    <x v="0"/>
    <m/>
  </r>
  <r>
    <x v="2"/>
    <s v="2018-14"/>
    <x v="214"/>
    <x v="4"/>
    <d v="1899-12-30T13:45:00"/>
    <d v="1899-12-30T17:45:00"/>
    <s v="PM"/>
    <d v="1899-12-30T04:00:00"/>
    <m/>
    <s v="INI"/>
    <x v="142"/>
    <x v="0"/>
    <m/>
    <x v="0"/>
    <m/>
  </r>
  <r>
    <x v="3"/>
    <s v="2018-14"/>
    <x v="214"/>
    <x v="4"/>
    <d v="1899-12-30T13:45:00"/>
    <d v="1899-12-30T17:45:00"/>
    <s v="PM"/>
    <d v="1899-12-30T04:00:00"/>
    <m/>
    <m/>
    <x v="1"/>
    <x v="1"/>
    <m/>
    <x v="0"/>
    <m/>
  </r>
  <r>
    <x v="4"/>
    <s v="2018-14"/>
    <x v="214"/>
    <x v="4"/>
    <d v="1899-12-30T13:45:00"/>
    <d v="1899-12-30T17:45:00"/>
    <s v="PM"/>
    <d v="1899-12-30T04:00:00"/>
    <m/>
    <m/>
    <x v="0"/>
    <x v="0"/>
    <m/>
    <x v="0"/>
    <m/>
  </r>
  <r>
    <x v="5"/>
    <s v="2018-14"/>
    <x v="214"/>
    <x v="4"/>
    <d v="1899-12-30T13:45:00"/>
    <d v="1899-12-30T16:45:00"/>
    <s v="PM"/>
    <d v="1899-12-30T03:00:00"/>
    <m/>
    <m/>
    <x v="0"/>
    <x v="0"/>
    <m/>
    <x v="0"/>
    <m/>
  </r>
  <r>
    <x v="6"/>
    <s v="2018-14"/>
    <x v="214"/>
    <x v="4"/>
    <d v="1899-12-30T13:45:00"/>
    <d v="1899-12-30T16:45:00"/>
    <s v="PM"/>
    <d v="1899-12-30T03:00:00"/>
    <m/>
    <m/>
    <x v="135"/>
    <x v="0"/>
    <m/>
    <x v="0"/>
    <m/>
  </r>
  <r>
    <x v="1"/>
    <s v="2018-14"/>
    <x v="214"/>
    <x v="4"/>
    <d v="1899-12-30T13:45:00"/>
    <d v="1899-12-30T15:45:00"/>
    <s v="PM"/>
    <d v="1899-12-30T02:00:00"/>
    <m/>
    <m/>
    <x v="1"/>
    <x v="1"/>
    <m/>
    <x v="0"/>
    <m/>
  </r>
  <r>
    <x v="0"/>
    <s v="2018-14"/>
    <x v="214"/>
    <x v="4"/>
    <d v="1899-12-30T13:45:00"/>
    <d v="1899-12-30T17:45:00"/>
    <s v="PM"/>
    <d v="1899-12-30T04:00:00"/>
    <m/>
    <m/>
    <x v="1"/>
    <x v="1"/>
    <m/>
    <x v="0"/>
    <m/>
  </r>
  <r>
    <x v="1"/>
    <s v="2018-14"/>
    <x v="214"/>
    <x v="4"/>
    <d v="1899-12-30T15:45:00"/>
    <d v="1899-12-30T17:45:00"/>
    <s v="PM"/>
    <d v="1899-12-30T02:00:00"/>
    <m/>
    <m/>
    <x v="172"/>
    <x v="43"/>
    <m/>
    <x v="0"/>
    <m/>
  </r>
  <r>
    <x v="2"/>
    <s v="2018-14"/>
    <x v="215"/>
    <x v="5"/>
    <d v="1899-12-30T08:15:00"/>
    <d v="1899-12-30T12:15:00"/>
    <s v="AM"/>
    <d v="1899-12-30T04:00:00"/>
    <m/>
    <s v="ALT"/>
    <x v="8"/>
    <x v="0"/>
    <m/>
    <x v="0"/>
    <m/>
  </r>
  <r>
    <x v="2"/>
    <s v="2018-14"/>
    <x v="215"/>
    <x v="5"/>
    <d v="1899-12-30T08:15:00"/>
    <d v="1899-12-30T12:15:00"/>
    <s v="AM"/>
    <d v="1899-12-30T04:00:00"/>
    <m/>
    <s v="INI"/>
    <x v="142"/>
    <x v="0"/>
    <m/>
    <x v="0"/>
    <m/>
  </r>
  <r>
    <x v="3"/>
    <s v="2018-14"/>
    <x v="215"/>
    <x v="5"/>
    <d v="1899-12-30T08:15:00"/>
    <d v="1899-12-30T12:15:00"/>
    <s v="AM"/>
    <d v="1899-12-30T04:00:00"/>
    <m/>
    <m/>
    <x v="1"/>
    <x v="1"/>
    <m/>
    <x v="0"/>
    <m/>
  </r>
  <r>
    <x v="4"/>
    <s v="2018-14"/>
    <x v="215"/>
    <x v="5"/>
    <d v="1899-12-30T08:15:00"/>
    <d v="1899-12-30T12:15:00"/>
    <s v="AM"/>
    <d v="1899-12-30T04:00:00"/>
    <m/>
    <m/>
    <x v="0"/>
    <x v="0"/>
    <m/>
    <x v="0"/>
    <m/>
  </r>
  <r>
    <x v="5"/>
    <s v="2018-14"/>
    <x v="215"/>
    <x v="5"/>
    <d v="1899-12-30T08:15:00"/>
    <d v="1899-12-30T12:15:00"/>
    <s v="AM"/>
    <d v="1899-12-30T04:00:00"/>
    <m/>
    <m/>
    <x v="0"/>
    <x v="0"/>
    <m/>
    <x v="0"/>
    <m/>
  </r>
  <r>
    <x v="6"/>
    <s v="2018-14"/>
    <x v="215"/>
    <x v="5"/>
    <d v="1899-12-30T08:15:00"/>
    <d v="1899-12-30T12:15:00"/>
    <s v="AM"/>
    <d v="1899-12-30T04:00:00"/>
    <m/>
    <m/>
    <x v="135"/>
    <x v="0"/>
    <m/>
    <x v="0"/>
    <m/>
  </r>
  <r>
    <x v="1"/>
    <s v="2018-14"/>
    <x v="215"/>
    <x v="5"/>
    <d v="1899-12-30T08:15:00"/>
    <d v="1899-12-30T10:15:00"/>
    <s v="AM"/>
    <d v="1899-12-30T02:00:00"/>
    <m/>
    <m/>
    <x v="50"/>
    <x v="8"/>
    <m/>
    <x v="0"/>
    <m/>
  </r>
  <r>
    <x v="0"/>
    <s v="2018-14"/>
    <x v="215"/>
    <x v="5"/>
    <d v="1899-12-30T08:15:00"/>
    <d v="1899-12-30T12:15:00"/>
    <s v="AM"/>
    <d v="1899-12-30T04:00:00"/>
    <m/>
    <m/>
    <x v="1"/>
    <x v="1"/>
    <m/>
    <x v="0"/>
    <m/>
  </r>
  <r>
    <x v="1"/>
    <s v="2018-14"/>
    <x v="215"/>
    <x v="5"/>
    <d v="1899-12-30T10:15:00"/>
    <d v="1899-12-30T12:15:00"/>
    <s v="AM"/>
    <d v="1899-12-30T02:00:00"/>
    <m/>
    <m/>
    <x v="176"/>
    <x v="8"/>
    <m/>
    <x v="0"/>
    <m/>
  </r>
  <r>
    <x v="2"/>
    <s v="2018-14"/>
    <x v="215"/>
    <x v="5"/>
    <d v="1899-12-30T13:45:00"/>
    <d v="1899-12-30T17:45:00"/>
    <s v="PM"/>
    <d v="1899-12-30T04:00:00"/>
    <m/>
    <s v="ALT"/>
    <x v="8"/>
    <x v="0"/>
    <m/>
    <x v="0"/>
    <m/>
  </r>
  <r>
    <x v="2"/>
    <s v="2018-14"/>
    <x v="215"/>
    <x v="5"/>
    <d v="1899-12-30T13:45:00"/>
    <d v="1899-12-30T17:45:00"/>
    <s v="PM"/>
    <d v="1899-12-30T04:00:00"/>
    <m/>
    <s v="INI"/>
    <x v="142"/>
    <x v="0"/>
    <m/>
    <x v="0"/>
    <m/>
  </r>
  <r>
    <x v="3"/>
    <s v="2018-14"/>
    <x v="215"/>
    <x v="5"/>
    <d v="1899-12-30T13:45:00"/>
    <d v="1899-12-30T17:45:00"/>
    <s v="PM"/>
    <d v="1899-12-30T04:00:00"/>
    <m/>
    <m/>
    <x v="1"/>
    <x v="1"/>
    <m/>
    <x v="0"/>
    <m/>
  </r>
  <r>
    <x v="4"/>
    <s v="2018-14"/>
    <x v="215"/>
    <x v="5"/>
    <d v="1899-12-30T13:45:00"/>
    <d v="1899-12-30T17:45:00"/>
    <s v="PM"/>
    <d v="1899-12-30T04:00:00"/>
    <m/>
    <m/>
    <x v="0"/>
    <x v="0"/>
    <m/>
    <x v="0"/>
    <m/>
  </r>
  <r>
    <x v="5"/>
    <s v="2018-14"/>
    <x v="215"/>
    <x v="5"/>
    <d v="1899-12-30T13:45:00"/>
    <d v="1899-12-30T16:45:00"/>
    <s v="PM"/>
    <d v="1899-12-30T03:00:00"/>
    <m/>
    <m/>
    <x v="0"/>
    <x v="0"/>
    <m/>
    <x v="0"/>
    <m/>
  </r>
  <r>
    <x v="6"/>
    <s v="2018-14"/>
    <x v="215"/>
    <x v="5"/>
    <d v="1899-12-30T13:45:00"/>
    <d v="1899-12-30T16:45:00"/>
    <s v="PM"/>
    <d v="1899-12-30T03:00:00"/>
    <m/>
    <m/>
    <x v="135"/>
    <x v="0"/>
    <m/>
    <x v="0"/>
    <m/>
  </r>
  <r>
    <x v="1"/>
    <s v="2018-14"/>
    <x v="215"/>
    <x v="5"/>
    <d v="1899-12-30T13:45:00"/>
    <d v="1899-12-30T17:45:00"/>
    <s v="PM"/>
    <d v="1899-12-30T04:00:00"/>
    <m/>
    <m/>
    <x v="176"/>
    <x v="8"/>
    <m/>
    <x v="0"/>
    <m/>
  </r>
  <r>
    <x v="0"/>
    <s v="2018-14"/>
    <x v="215"/>
    <x v="5"/>
    <d v="1899-12-30T13:45:00"/>
    <d v="1899-12-30T17:45:00"/>
    <s v="PM"/>
    <d v="1899-12-30T04:00:00"/>
    <m/>
    <m/>
    <x v="1"/>
    <x v="1"/>
    <m/>
    <x v="0"/>
    <m/>
  </r>
  <r>
    <x v="2"/>
    <s v="2018-14"/>
    <x v="216"/>
    <x v="6"/>
    <d v="1899-12-30T08:15:00"/>
    <d v="1899-12-30T12:15:00"/>
    <s v="AM"/>
    <d v="1899-12-30T04:00:00"/>
    <m/>
    <s v="ALT"/>
    <x v="8"/>
    <x v="0"/>
    <m/>
    <x v="0"/>
    <m/>
  </r>
  <r>
    <x v="2"/>
    <s v="2018-14"/>
    <x v="216"/>
    <x v="6"/>
    <d v="1899-12-30T08:15:00"/>
    <d v="1899-12-30T12:15:00"/>
    <s v="AM"/>
    <d v="1899-12-30T04:00:00"/>
    <m/>
    <s v="INI"/>
    <x v="142"/>
    <x v="0"/>
    <m/>
    <x v="0"/>
    <m/>
  </r>
  <r>
    <x v="4"/>
    <s v="2018-14"/>
    <x v="216"/>
    <x v="6"/>
    <d v="1899-12-30T08:15:00"/>
    <d v="1899-12-30T12:15:00"/>
    <s v="AM"/>
    <d v="1899-12-30T04:00:00"/>
    <m/>
    <m/>
    <x v="0"/>
    <x v="0"/>
    <m/>
    <x v="0"/>
    <m/>
  </r>
  <r>
    <x v="5"/>
    <s v="2018-14"/>
    <x v="216"/>
    <x v="6"/>
    <d v="1899-12-30T08:15:00"/>
    <d v="1899-12-30T12:15:00"/>
    <s v="AM"/>
    <d v="1899-12-30T04:00:00"/>
    <m/>
    <m/>
    <x v="0"/>
    <x v="0"/>
    <m/>
    <x v="0"/>
    <m/>
  </r>
  <r>
    <x v="6"/>
    <s v="2018-14"/>
    <x v="216"/>
    <x v="6"/>
    <d v="1899-12-30T08:15:00"/>
    <d v="1899-12-30T12:15:00"/>
    <s v="AM"/>
    <d v="1899-12-30T04:00:00"/>
    <m/>
    <m/>
    <x v="135"/>
    <x v="0"/>
    <m/>
    <x v="0"/>
    <m/>
  </r>
  <r>
    <x v="3"/>
    <s v="2018-14"/>
    <x v="216"/>
    <x v="6"/>
    <d v="1899-12-30T08:15:00"/>
    <d v="1899-12-30T10:15:00"/>
    <s v="AM"/>
    <d v="1899-12-30T02:00:00"/>
    <m/>
    <s v="C-DATA"/>
    <x v="177"/>
    <x v="45"/>
    <m/>
    <x v="0"/>
    <m/>
  </r>
  <r>
    <x v="0"/>
    <s v="2018-14"/>
    <x v="216"/>
    <x v="6"/>
    <d v="1899-12-30T08:15:00"/>
    <d v="1899-12-30T12:15:00"/>
    <s v="AM"/>
    <d v="1899-12-30T04:00:00"/>
    <m/>
    <m/>
    <x v="29"/>
    <x v="18"/>
    <m/>
    <x v="0"/>
    <s v="mutualisé B1/B2"/>
  </r>
  <r>
    <x v="1"/>
    <s v="2018-14"/>
    <x v="216"/>
    <x v="6"/>
    <d v="1899-12-30T08:15:00"/>
    <d v="1899-12-30T12:15:00"/>
    <s v="AM"/>
    <d v="1899-12-30T04:00:00"/>
    <m/>
    <m/>
    <x v="28"/>
    <x v="18"/>
    <m/>
    <x v="0"/>
    <s v="mutualisé B1/B2"/>
  </r>
  <r>
    <x v="3"/>
    <s v="2018-14"/>
    <x v="216"/>
    <x v="6"/>
    <d v="1899-12-30T10:15:00"/>
    <d v="1899-12-30T12:15:00"/>
    <s v="AM"/>
    <d v="1899-12-30T02:00:00"/>
    <m/>
    <m/>
    <x v="1"/>
    <x v="1"/>
    <m/>
    <x v="0"/>
    <m/>
  </r>
  <r>
    <x v="2"/>
    <s v="2018-14"/>
    <x v="216"/>
    <x v="6"/>
    <d v="1899-12-30T13:45:00"/>
    <d v="1899-12-30T17:45:00"/>
    <s v="PM"/>
    <d v="1899-12-30T04:00:00"/>
    <m/>
    <s v="ALT"/>
    <x v="8"/>
    <x v="0"/>
    <m/>
    <x v="0"/>
    <m/>
  </r>
  <r>
    <x v="2"/>
    <s v="2018-14"/>
    <x v="216"/>
    <x v="6"/>
    <d v="1899-12-30T13:45:00"/>
    <d v="1899-12-30T17:45:00"/>
    <s v="PM"/>
    <d v="1899-12-30T04:00:00"/>
    <m/>
    <s v="INI"/>
    <x v="142"/>
    <x v="0"/>
    <m/>
    <x v="0"/>
    <m/>
  </r>
  <r>
    <x v="4"/>
    <s v="2018-14"/>
    <x v="216"/>
    <x v="6"/>
    <d v="1899-12-30T13:45:00"/>
    <d v="1899-12-30T17:45:00"/>
    <s v="PM"/>
    <d v="1899-12-30T04:00:00"/>
    <m/>
    <m/>
    <x v="0"/>
    <x v="0"/>
    <m/>
    <x v="0"/>
    <m/>
  </r>
  <r>
    <x v="5"/>
    <s v="2018-14"/>
    <x v="216"/>
    <x v="6"/>
    <d v="1899-12-30T13:45:00"/>
    <d v="1899-12-30T16:45:00"/>
    <s v="PM"/>
    <d v="1899-12-30T03:00:00"/>
    <m/>
    <m/>
    <x v="0"/>
    <x v="0"/>
    <m/>
    <x v="0"/>
    <m/>
  </r>
  <r>
    <x v="6"/>
    <s v="2018-14"/>
    <x v="216"/>
    <x v="6"/>
    <d v="1899-12-30T13:45:00"/>
    <d v="1899-12-30T16:45:00"/>
    <s v="PM"/>
    <d v="1899-12-30T03:00:00"/>
    <m/>
    <m/>
    <x v="135"/>
    <x v="0"/>
    <m/>
    <x v="0"/>
    <m/>
  </r>
  <r>
    <x v="0"/>
    <s v="2018-14"/>
    <x v="216"/>
    <x v="6"/>
    <d v="1899-12-30T13:45:00"/>
    <d v="1899-12-30T17:45:00"/>
    <s v="PM"/>
    <d v="1899-12-30T04:00:00"/>
    <m/>
    <m/>
    <x v="30"/>
    <x v="13"/>
    <m/>
    <x v="0"/>
    <s v="mutualisé B1/B2"/>
  </r>
  <r>
    <x v="1"/>
    <s v="2018-14"/>
    <x v="216"/>
    <x v="6"/>
    <d v="1899-12-30T13:45:00"/>
    <d v="1899-12-30T17:45:00"/>
    <s v="PM"/>
    <d v="1899-12-30T04:00:00"/>
    <m/>
    <m/>
    <x v="20"/>
    <x v="13"/>
    <m/>
    <x v="0"/>
    <s v="mutualisé B1/B2"/>
  </r>
  <r>
    <x v="3"/>
    <s v="2018-14"/>
    <x v="216"/>
    <x v="6"/>
    <d v="1899-12-30T13:45:00"/>
    <d v="1899-12-30T17:45:00"/>
    <s v="PM"/>
    <d v="1899-12-30T04:00:00"/>
    <m/>
    <m/>
    <x v="178"/>
    <x v="6"/>
    <m/>
    <x v="0"/>
    <m/>
  </r>
  <r>
    <x v="0"/>
    <s v="2018-14"/>
    <x v="217"/>
    <x v="0"/>
    <d v="1899-12-30T08:15:00"/>
    <d v="1899-12-30T12:15:00"/>
    <s v="AM"/>
    <d v="1899-12-30T04:00:00"/>
    <m/>
    <m/>
    <x v="175"/>
    <x v="36"/>
    <m/>
    <x v="0"/>
    <m/>
  </r>
  <r>
    <x v="1"/>
    <s v="2018-14"/>
    <x v="217"/>
    <x v="0"/>
    <d v="1899-12-30T08:15:00"/>
    <d v="1899-12-30T10:15:00"/>
    <s v="AM"/>
    <d v="1899-12-30T02:00:00"/>
    <m/>
    <m/>
    <x v="113"/>
    <x v="13"/>
    <m/>
    <x v="0"/>
    <m/>
  </r>
  <r>
    <x v="2"/>
    <s v="2018-14"/>
    <x v="217"/>
    <x v="0"/>
    <d v="1899-12-30T08:15:00"/>
    <d v="1899-12-30T12:15:00"/>
    <s v="AM"/>
    <d v="1899-12-30T04:00:00"/>
    <m/>
    <s v="ALT"/>
    <x v="8"/>
    <x v="0"/>
    <m/>
    <x v="0"/>
    <m/>
  </r>
  <r>
    <x v="2"/>
    <s v="2018-14"/>
    <x v="217"/>
    <x v="0"/>
    <d v="1899-12-30T08:15:00"/>
    <d v="1899-12-30T12:15:00"/>
    <s v="AM"/>
    <d v="1899-12-30T04:00:00"/>
    <m/>
    <s v="INI"/>
    <x v="142"/>
    <x v="0"/>
    <m/>
    <x v="0"/>
    <m/>
  </r>
  <r>
    <x v="4"/>
    <s v="2018-14"/>
    <x v="217"/>
    <x v="0"/>
    <d v="1899-12-30T08:15:00"/>
    <d v="1899-12-30T12:15:00"/>
    <s v="AM"/>
    <d v="1899-12-30T04:00:00"/>
    <m/>
    <m/>
    <x v="0"/>
    <x v="0"/>
    <m/>
    <x v="0"/>
    <m/>
  </r>
  <r>
    <x v="5"/>
    <s v="2018-14"/>
    <x v="217"/>
    <x v="0"/>
    <d v="1899-12-30T08:15:00"/>
    <d v="1899-12-30T12:15:00"/>
    <s v="AM"/>
    <d v="1899-12-30T04:00:00"/>
    <m/>
    <m/>
    <x v="0"/>
    <x v="0"/>
    <m/>
    <x v="0"/>
    <m/>
  </r>
  <r>
    <x v="6"/>
    <s v="2018-14"/>
    <x v="217"/>
    <x v="0"/>
    <d v="1899-12-30T08:15:00"/>
    <d v="1899-12-30T12:15:00"/>
    <s v="AM"/>
    <d v="1899-12-30T04:00:00"/>
    <m/>
    <m/>
    <x v="135"/>
    <x v="0"/>
    <m/>
    <x v="0"/>
    <m/>
  </r>
  <r>
    <x v="3"/>
    <s v="2018-14"/>
    <x v="217"/>
    <x v="0"/>
    <d v="1899-12-30T08:15:00"/>
    <d v="1899-12-30T12:15:00"/>
    <s v="AM"/>
    <d v="1899-12-30T04:00:00"/>
    <m/>
    <m/>
    <x v="133"/>
    <x v="3"/>
    <m/>
    <x v="0"/>
    <m/>
  </r>
  <r>
    <x v="1"/>
    <s v="2018-14"/>
    <x v="217"/>
    <x v="0"/>
    <d v="1899-12-30T10:15:00"/>
    <d v="1899-12-30T12:15:00"/>
    <s v="AM"/>
    <d v="1899-12-30T02:00:00"/>
    <m/>
    <m/>
    <x v="131"/>
    <x v="17"/>
    <m/>
    <x v="0"/>
    <m/>
  </r>
  <r>
    <x v="1"/>
    <s v="2018-14"/>
    <x v="217"/>
    <x v="0"/>
    <d v="1899-12-30T13:45:00"/>
    <d v="1899-12-30T17:45:00"/>
    <s v="PM"/>
    <d v="1899-12-30T04:00:00"/>
    <m/>
    <m/>
    <x v="126"/>
    <x v="36"/>
    <m/>
    <x v="0"/>
    <m/>
  </r>
  <r>
    <x v="2"/>
    <s v="2018-14"/>
    <x v="217"/>
    <x v="0"/>
    <d v="1899-12-30T13:45:00"/>
    <d v="1899-12-30T17:45:00"/>
    <s v="PM"/>
    <d v="1899-12-30T04:00:00"/>
    <m/>
    <s v="ALT"/>
    <x v="8"/>
    <x v="0"/>
    <m/>
    <x v="0"/>
    <m/>
  </r>
  <r>
    <x v="2"/>
    <s v="2018-14"/>
    <x v="217"/>
    <x v="0"/>
    <d v="1899-12-30T13:45:00"/>
    <d v="1899-12-30T17:45:00"/>
    <s v="PM"/>
    <d v="1899-12-30T04:00:00"/>
    <m/>
    <s v="INI"/>
    <x v="142"/>
    <x v="0"/>
    <m/>
    <x v="0"/>
    <m/>
  </r>
  <r>
    <x v="4"/>
    <s v="2018-14"/>
    <x v="217"/>
    <x v="0"/>
    <d v="1899-12-30T13:45:00"/>
    <d v="1899-12-30T17:45:00"/>
    <s v="PM"/>
    <d v="1899-12-30T04:00:00"/>
    <m/>
    <m/>
    <x v="0"/>
    <x v="0"/>
    <m/>
    <x v="0"/>
    <m/>
  </r>
  <r>
    <x v="0"/>
    <s v="2018-14"/>
    <x v="217"/>
    <x v="0"/>
    <d v="1899-12-30T13:45:00"/>
    <d v="1899-12-30T17:45:00"/>
    <s v="PM"/>
    <d v="1899-12-30T04:00:00"/>
    <m/>
    <m/>
    <x v="111"/>
    <x v="23"/>
    <m/>
    <x v="0"/>
    <m/>
  </r>
  <r>
    <x v="5"/>
    <s v="2018-14"/>
    <x v="217"/>
    <x v="0"/>
    <d v="1899-12-30T13:45:00"/>
    <d v="1899-12-30T16:45:00"/>
    <s v="PM"/>
    <d v="1899-12-30T03:00:00"/>
    <m/>
    <m/>
    <x v="0"/>
    <x v="0"/>
    <m/>
    <x v="0"/>
    <m/>
  </r>
  <r>
    <x v="6"/>
    <s v="2018-14"/>
    <x v="217"/>
    <x v="0"/>
    <d v="1899-12-30T13:45:00"/>
    <d v="1899-12-30T16:45:00"/>
    <s v="PM"/>
    <d v="1899-12-30T03:00:00"/>
    <m/>
    <m/>
    <x v="135"/>
    <x v="0"/>
    <m/>
    <x v="0"/>
    <m/>
  </r>
  <r>
    <x v="3"/>
    <s v="2018-14"/>
    <x v="217"/>
    <x v="0"/>
    <d v="1899-12-30T13:45:00"/>
    <d v="1899-12-30T17:45:00"/>
    <s v="PM"/>
    <d v="1899-12-30T04:00:00"/>
    <m/>
    <m/>
    <x v="133"/>
    <x v="3"/>
    <m/>
    <x v="0"/>
    <m/>
  </r>
  <r>
    <x v="0"/>
    <s v="2018-14"/>
    <x v="218"/>
    <x v="1"/>
    <d v="1899-12-30T08:15:00"/>
    <d v="1899-12-30T12:15:00"/>
    <s v="AM"/>
    <d v="1899-12-30T04:00:00"/>
    <m/>
    <m/>
    <x v="1"/>
    <x v="1"/>
    <m/>
    <x v="0"/>
    <m/>
  </r>
  <r>
    <x v="1"/>
    <s v="2018-14"/>
    <x v="218"/>
    <x v="1"/>
    <d v="1899-12-30T08:15:00"/>
    <d v="1899-12-30T12:15:00"/>
    <s v="AM"/>
    <d v="1899-12-30T04:00:00"/>
    <m/>
    <m/>
    <x v="1"/>
    <x v="1"/>
    <m/>
    <x v="0"/>
    <m/>
  </r>
  <r>
    <x v="2"/>
    <s v="2018-14"/>
    <x v="218"/>
    <x v="1"/>
    <d v="1899-12-30T08:15:00"/>
    <d v="1899-12-30T12:15:00"/>
    <s v="AM"/>
    <d v="1899-12-30T04:00:00"/>
    <m/>
    <m/>
    <x v="1"/>
    <x v="1"/>
    <m/>
    <x v="0"/>
    <m/>
  </r>
  <r>
    <x v="4"/>
    <s v="2018-14"/>
    <x v="218"/>
    <x v="1"/>
    <d v="1899-12-30T08:15:00"/>
    <d v="1899-12-30T12:15:00"/>
    <s v="AM"/>
    <d v="1899-12-30T04:00:00"/>
    <m/>
    <m/>
    <x v="1"/>
    <x v="1"/>
    <m/>
    <x v="0"/>
    <m/>
  </r>
  <r>
    <x v="5"/>
    <s v="2018-14"/>
    <x v="218"/>
    <x v="1"/>
    <d v="1899-12-30T08:15:00"/>
    <d v="1899-12-30T12:15:00"/>
    <s v="AM"/>
    <d v="1899-12-30T04:00:00"/>
    <m/>
    <m/>
    <x v="1"/>
    <x v="1"/>
    <m/>
    <x v="0"/>
    <m/>
  </r>
  <r>
    <x v="6"/>
    <s v="2018-14"/>
    <x v="218"/>
    <x v="1"/>
    <d v="1899-12-30T08:15:00"/>
    <d v="1899-12-30T12:15:00"/>
    <s v="AM"/>
    <d v="1899-12-30T04:00:00"/>
    <m/>
    <m/>
    <x v="1"/>
    <x v="1"/>
    <m/>
    <x v="0"/>
    <m/>
  </r>
  <r>
    <x v="3"/>
    <s v="2018-14"/>
    <x v="218"/>
    <x v="1"/>
    <d v="1899-12-30T08:15:00"/>
    <d v="1899-12-30T12:15:00"/>
    <s v="AM"/>
    <d v="1899-12-30T04:00:00"/>
    <m/>
    <m/>
    <x v="1"/>
    <x v="1"/>
    <m/>
    <x v="0"/>
    <m/>
  </r>
  <r>
    <x v="0"/>
    <s v="2018-14"/>
    <x v="218"/>
    <x v="1"/>
    <d v="1899-12-30T13:45:00"/>
    <d v="1899-12-30T17:45:00"/>
    <s v="PM"/>
    <d v="1899-12-30T04:00:00"/>
    <m/>
    <m/>
    <x v="1"/>
    <x v="1"/>
    <m/>
    <x v="0"/>
    <m/>
  </r>
  <r>
    <x v="1"/>
    <s v="2018-14"/>
    <x v="218"/>
    <x v="1"/>
    <d v="1899-12-30T13:45:00"/>
    <d v="1899-12-30T17:45:00"/>
    <s v="PM"/>
    <d v="1899-12-30T04:00:00"/>
    <m/>
    <m/>
    <x v="1"/>
    <x v="1"/>
    <m/>
    <x v="0"/>
    <m/>
  </r>
  <r>
    <x v="2"/>
    <s v="2018-14"/>
    <x v="218"/>
    <x v="1"/>
    <d v="1899-12-30T13:45:00"/>
    <d v="1899-12-30T17:45:00"/>
    <s v="PM"/>
    <d v="1899-12-30T04:00:00"/>
    <m/>
    <m/>
    <x v="1"/>
    <x v="1"/>
    <m/>
    <x v="0"/>
    <m/>
  </r>
  <r>
    <x v="4"/>
    <s v="2018-14"/>
    <x v="218"/>
    <x v="1"/>
    <d v="1899-12-30T13:45:00"/>
    <d v="1899-12-30T17:45:00"/>
    <s v="PM"/>
    <d v="1899-12-30T04:00:00"/>
    <m/>
    <m/>
    <x v="1"/>
    <x v="1"/>
    <m/>
    <x v="0"/>
    <m/>
  </r>
  <r>
    <x v="5"/>
    <s v="2018-14"/>
    <x v="218"/>
    <x v="1"/>
    <d v="1899-12-30T13:45:00"/>
    <d v="1899-12-30T16:45:00"/>
    <s v="PM"/>
    <d v="1899-12-30T03:00:00"/>
    <m/>
    <m/>
    <x v="1"/>
    <x v="1"/>
    <m/>
    <x v="0"/>
    <m/>
  </r>
  <r>
    <x v="6"/>
    <s v="2018-14"/>
    <x v="218"/>
    <x v="1"/>
    <d v="1899-12-30T13:45:00"/>
    <d v="1899-12-30T16:45:00"/>
    <s v="PM"/>
    <d v="1899-12-30T03:00:00"/>
    <m/>
    <m/>
    <x v="1"/>
    <x v="1"/>
    <m/>
    <x v="0"/>
    <m/>
  </r>
  <r>
    <x v="3"/>
    <s v="2018-14"/>
    <x v="218"/>
    <x v="1"/>
    <d v="1899-12-30T13:45:00"/>
    <d v="1899-12-30T17:45:00"/>
    <s v="PM"/>
    <d v="1899-12-30T04:00:00"/>
    <m/>
    <m/>
    <x v="1"/>
    <x v="1"/>
    <m/>
    <x v="0"/>
    <m/>
  </r>
  <r>
    <x v="0"/>
    <s v="2018-15"/>
    <x v="219"/>
    <x v="2"/>
    <d v="1899-12-30T08:15:00"/>
    <d v="1899-12-30T12:15:00"/>
    <s v="AM"/>
    <d v="1899-12-30T04:00:00"/>
    <m/>
    <m/>
    <x v="1"/>
    <x v="1"/>
    <m/>
    <x v="0"/>
    <m/>
  </r>
  <r>
    <x v="1"/>
    <s v="2018-15"/>
    <x v="219"/>
    <x v="2"/>
    <d v="1899-12-30T08:15:00"/>
    <d v="1899-12-30T12:15:00"/>
    <s v="AM"/>
    <d v="1899-12-30T04:00:00"/>
    <m/>
    <m/>
    <x v="1"/>
    <x v="1"/>
    <m/>
    <x v="0"/>
    <m/>
  </r>
  <r>
    <x v="2"/>
    <s v="2018-15"/>
    <x v="219"/>
    <x v="2"/>
    <d v="1899-12-30T08:15:00"/>
    <d v="1899-12-30T12:15:00"/>
    <s v="AM"/>
    <d v="1899-12-30T04:00:00"/>
    <m/>
    <m/>
    <x v="1"/>
    <x v="1"/>
    <m/>
    <x v="0"/>
    <m/>
  </r>
  <r>
    <x v="4"/>
    <s v="2018-15"/>
    <x v="219"/>
    <x v="2"/>
    <d v="1899-12-30T08:15:00"/>
    <d v="1899-12-30T12:15:00"/>
    <s v="AM"/>
    <d v="1899-12-30T04:00:00"/>
    <m/>
    <m/>
    <x v="1"/>
    <x v="1"/>
    <m/>
    <x v="0"/>
    <m/>
  </r>
  <r>
    <x v="5"/>
    <s v="2018-15"/>
    <x v="219"/>
    <x v="2"/>
    <d v="1899-12-30T08:15:00"/>
    <d v="1899-12-30T12:15:00"/>
    <s v="AM"/>
    <d v="1899-12-30T04:00:00"/>
    <m/>
    <m/>
    <x v="1"/>
    <x v="1"/>
    <m/>
    <x v="0"/>
    <m/>
  </r>
  <r>
    <x v="6"/>
    <s v="2018-15"/>
    <x v="219"/>
    <x v="2"/>
    <d v="1899-12-30T08:15:00"/>
    <d v="1899-12-30T12:15:00"/>
    <s v="AM"/>
    <d v="1899-12-30T04:00:00"/>
    <m/>
    <m/>
    <x v="1"/>
    <x v="1"/>
    <m/>
    <x v="0"/>
    <m/>
  </r>
  <r>
    <x v="3"/>
    <s v="2018-15"/>
    <x v="219"/>
    <x v="2"/>
    <d v="1899-12-30T08:15:00"/>
    <d v="1899-12-30T12:15:00"/>
    <s v="AM"/>
    <d v="1899-12-30T04:00:00"/>
    <m/>
    <m/>
    <x v="1"/>
    <x v="1"/>
    <m/>
    <x v="0"/>
    <m/>
  </r>
  <r>
    <x v="0"/>
    <s v="2018-15"/>
    <x v="219"/>
    <x v="2"/>
    <d v="1899-12-30T13:45:00"/>
    <d v="1899-12-30T17:45:00"/>
    <s v="PM"/>
    <d v="1899-12-30T04:00:00"/>
    <m/>
    <m/>
    <x v="1"/>
    <x v="1"/>
    <m/>
    <x v="0"/>
    <m/>
  </r>
  <r>
    <x v="1"/>
    <s v="2018-15"/>
    <x v="219"/>
    <x v="2"/>
    <d v="1899-12-30T13:45:00"/>
    <d v="1899-12-30T17:45:00"/>
    <s v="PM"/>
    <d v="1899-12-30T04:00:00"/>
    <m/>
    <m/>
    <x v="1"/>
    <x v="1"/>
    <m/>
    <x v="0"/>
    <m/>
  </r>
  <r>
    <x v="2"/>
    <s v="2018-15"/>
    <x v="219"/>
    <x v="2"/>
    <d v="1899-12-30T13:45:00"/>
    <d v="1899-12-30T17:45:00"/>
    <s v="PM"/>
    <d v="1899-12-30T04:00:00"/>
    <m/>
    <m/>
    <x v="1"/>
    <x v="1"/>
    <m/>
    <x v="0"/>
    <m/>
  </r>
  <r>
    <x v="4"/>
    <s v="2018-15"/>
    <x v="219"/>
    <x v="2"/>
    <d v="1899-12-30T13:45:00"/>
    <d v="1899-12-30T17:45:00"/>
    <s v="PM"/>
    <d v="1899-12-30T04:00:00"/>
    <m/>
    <m/>
    <x v="1"/>
    <x v="1"/>
    <m/>
    <x v="0"/>
    <m/>
  </r>
  <r>
    <x v="5"/>
    <s v="2018-15"/>
    <x v="219"/>
    <x v="2"/>
    <d v="1899-12-30T13:45:00"/>
    <d v="1899-12-30T16:45:00"/>
    <s v="PM"/>
    <d v="1899-12-30T03:00:00"/>
    <m/>
    <m/>
    <x v="1"/>
    <x v="1"/>
    <m/>
    <x v="0"/>
    <m/>
  </r>
  <r>
    <x v="6"/>
    <s v="2018-15"/>
    <x v="219"/>
    <x v="2"/>
    <d v="1899-12-30T13:45:00"/>
    <d v="1899-12-30T16:45:00"/>
    <s v="PM"/>
    <d v="1899-12-30T03:00:00"/>
    <m/>
    <m/>
    <x v="1"/>
    <x v="1"/>
    <m/>
    <x v="0"/>
    <m/>
  </r>
  <r>
    <x v="3"/>
    <s v="2018-15"/>
    <x v="219"/>
    <x v="2"/>
    <d v="1899-12-30T13:45:00"/>
    <d v="1899-12-30T17:45:00"/>
    <s v="PM"/>
    <d v="1899-12-30T04:00:00"/>
    <m/>
    <m/>
    <x v="1"/>
    <x v="1"/>
    <m/>
    <x v="0"/>
    <m/>
  </r>
  <r>
    <x v="1"/>
    <s v="2018-15"/>
    <x v="220"/>
    <x v="3"/>
    <d v="1899-12-30T08:15:00"/>
    <d v="1899-12-30T12:15:00"/>
    <s v="AM"/>
    <d v="1899-12-30T04:00:00"/>
    <m/>
    <m/>
    <x v="179"/>
    <x v="0"/>
    <m/>
    <x v="0"/>
    <m/>
  </r>
  <r>
    <x v="2"/>
    <s v="2018-15"/>
    <x v="220"/>
    <x v="3"/>
    <d v="1899-12-30T08:15:00"/>
    <d v="1899-12-30T12:15:00"/>
    <s v="AM"/>
    <d v="1899-12-30T04:00:00"/>
    <m/>
    <m/>
    <x v="180"/>
    <x v="2"/>
    <m/>
    <x v="0"/>
    <m/>
  </r>
  <r>
    <x v="0"/>
    <s v="2018-15"/>
    <x v="220"/>
    <x v="3"/>
    <d v="1899-12-30T08:15:00"/>
    <d v="1899-12-30T10:15:00"/>
    <s v="AM"/>
    <d v="1899-12-30T02:00:00"/>
    <m/>
    <m/>
    <x v="1"/>
    <x v="1"/>
    <m/>
    <x v="0"/>
    <m/>
  </r>
  <r>
    <x v="4"/>
    <s v="2018-15"/>
    <x v="220"/>
    <x v="3"/>
    <d v="1899-12-30T08:15:00"/>
    <d v="1899-12-30T12:15:00"/>
    <s v="AM"/>
    <d v="1899-12-30T04:00:00"/>
    <m/>
    <m/>
    <x v="0"/>
    <x v="0"/>
    <m/>
    <x v="0"/>
    <m/>
  </r>
  <r>
    <x v="5"/>
    <s v="2018-15"/>
    <x v="220"/>
    <x v="3"/>
    <d v="1899-12-30T08:15:00"/>
    <d v="1899-12-30T12:15:00"/>
    <s v="AM"/>
    <d v="1899-12-30T04:00:00"/>
    <m/>
    <m/>
    <x v="0"/>
    <x v="0"/>
    <m/>
    <x v="0"/>
    <m/>
  </r>
  <r>
    <x v="6"/>
    <s v="2018-15"/>
    <x v="220"/>
    <x v="3"/>
    <d v="1899-12-30T08:15:00"/>
    <d v="1899-12-30T12:15:00"/>
    <s v="AM"/>
    <d v="1899-12-30T04:00:00"/>
    <m/>
    <m/>
    <x v="135"/>
    <x v="0"/>
    <m/>
    <x v="0"/>
    <m/>
  </r>
  <r>
    <x v="3"/>
    <s v="2018-15"/>
    <x v="220"/>
    <x v="3"/>
    <d v="1899-12-30T08:15:00"/>
    <d v="1899-12-30T12:15:00"/>
    <s v="AM"/>
    <d v="1899-12-30T04:00:00"/>
    <m/>
    <m/>
    <x v="181"/>
    <x v="41"/>
    <m/>
    <x v="0"/>
    <m/>
  </r>
  <r>
    <x v="0"/>
    <s v="2018-15"/>
    <x v="220"/>
    <x v="3"/>
    <d v="1899-12-30T10:15:00"/>
    <d v="1899-12-30T12:15:00"/>
    <s v="AM"/>
    <d v="1899-12-30T02:00:00"/>
    <m/>
    <m/>
    <x v="155"/>
    <x v="16"/>
    <m/>
    <x v="0"/>
    <m/>
  </r>
  <r>
    <x v="1"/>
    <s v="2018-15"/>
    <x v="220"/>
    <x v="3"/>
    <d v="1899-12-30T13:45:00"/>
    <d v="1899-12-30T17:45:00"/>
    <s v="PM"/>
    <d v="1899-12-30T04:00:00"/>
    <m/>
    <m/>
    <x v="179"/>
    <x v="0"/>
    <m/>
    <x v="0"/>
    <m/>
  </r>
  <r>
    <x v="2"/>
    <s v="2018-15"/>
    <x v="220"/>
    <x v="3"/>
    <d v="1899-12-30T13:45:00"/>
    <d v="1899-12-30T17:45:00"/>
    <s v="PM"/>
    <d v="1899-12-30T04:00:00"/>
    <m/>
    <m/>
    <x v="180"/>
    <x v="2"/>
    <m/>
    <x v="0"/>
    <m/>
  </r>
  <r>
    <x v="0"/>
    <s v="2018-15"/>
    <x v="220"/>
    <x v="3"/>
    <d v="1899-12-30T13:45:00"/>
    <d v="1899-12-30T17:45:00"/>
    <s v="PM"/>
    <d v="1899-12-30T04:00:00"/>
    <m/>
    <m/>
    <x v="1"/>
    <x v="1"/>
    <m/>
    <x v="0"/>
    <m/>
  </r>
  <r>
    <x v="4"/>
    <s v="2018-15"/>
    <x v="220"/>
    <x v="3"/>
    <d v="1899-12-30T13:45:00"/>
    <d v="1899-12-30T17:45:00"/>
    <s v="PM"/>
    <d v="1899-12-30T04:00:00"/>
    <m/>
    <m/>
    <x v="0"/>
    <x v="0"/>
    <m/>
    <x v="0"/>
    <m/>
  </r>
  <r>
    <x v="5"/>
    <s v="2018-15"/>
    <x v="220"/>
    <x v="3"/>
    <d v="1899-12-30T13:45:00"/>
    <d v="1899-12-30T16:45:00"/>
    <s v="PM"/>
    <d v="1899-12-30T03:00:00"/>
    <m/>
    <m/>
    <x v="0"/>
    <x v="0"/>
    <m/>
    <x v="0"/>
    <m/>
  </r>
  <r>
    <x v="6"/>
    <s v="2018-15"/>
    <x v="220"/>
    <x v="3"/>
    <d v="1899-12-30T13:45:00"/>
    <d v="1899-12-30T16:45:00"/>
    <s v="PM"/>
    <d v="1899-12-30T03:00:00"/>
    <m/>
    <m/>
    <x v="135"/>
    <x v="0"/>
    <m/>
    <x v="0"/>
    <m/>
  </r>
  <r>
    <x v="3"/>
    <s v="2018-15"/>
    <x v="220"/>
    <x v="3"/>
    <d v="1899-12-30T13:45:00"/>
    <d v="1899-12-30T17:45:00"/>
    <s v="PM"/>
    <d v="1899-12-30T04:00:00"/>
    <m/>
    <m/>
    <x v="181"/>
    <x v="41"/>
    <m/>
    <x v="0"/>
    <m/>
  </r>
  <r>
    <x v="1"/>
    <s v="2018-15"/>
    <x v="221"/>
    <x v="4"/>
    <d v="1899-12-30T08:15:00"/>
    <d v="1899-12-30T12:15:00"/>
    <s v="AM"/>
    <d v="1899-12-30T04:00:00"/>
    <m/>
    <m/>
    <x v="182"/>
    <x v="3"/>
    <m/>
    <x v="0"/>
    <m/>
  </r>
  <r>
    <x v="2"/>
    <s v="2018-15"/>
    <x v="221"/>
    <x v="4"/>
    <d v="1899-12-30T08:15:00"/>
    <d v="1899-12-30T12:15:00"/>
    <s v="AM"/>
    <d v="1899-12-30T04:00:00"/>
    <m/>
    <m/>
    <x v="180"/>
    <x v="2"/>
    <m/>
    <x v="0"/>
    <m/>
  </r>
  <r>
    <x v="0"/>
    <s v="2018-15"/>
    <x v="221"/>
    <x v="4"/>
    <d v="1899-12-30T08:15:00"/>
    <d v="1899-12-30T12:15:00"/>
    <s v="AM"/>
    <d v="1899-12-30T04:00:00"/>
    <m/>
    <m/>
    <x v="1"/>
    <x v="1"/>
    <m/>
    <x v="0"/>
    <m/>
  </r>
  <r>
    <x v="3"/>
    <s v="2018-15"/>
    <x v="221"/>
    <x v="4"/>
    <d v="1899-12-30T08:15:00"/>
    <d v="1899-12-30T12:15:00"/>
    <s v="AM"/>
    <d v="1899-12-30T04:00:00"/>
    <m/>
    <s v="C-SECU"/>
    <x v="108"/>
    <x v="29"/>
    <m/>
    <x v="0"/>
    <m/>
  </r>
  <r>
    <x v="3"/>
    <s v="2018-15"/>
    <x v="221"/>
    <x v="4"/>
    <d v="1899-12-30T08:15:00"/>
    <d v="1899-12-30T12:15:00"/>
    <s v="AM"/>
    <d v="1899-12-30T04:00:00"/>
    <m/>
    <s v="C-DATA"/>
    <x v="183"/>
    <x v="30"/>
    <m/>
    <x v="0"/>
    <m/>
  </r>
  <r>
    <x v="4"/>
    <s v="2018-15"/>
    <x v="221"/>
    <x v="4"/>
    <d v="1899-12-30T08:15:00"/>
    <d v="1899-12-30T12:15:00"/>
    <s v="AM"/>
    <d v="1899-12-30T04:00:00"/>
    <m/>
    <m/>
    <x v="0"/>
    <x v="0"/>
    <m/>
    <x v="0"/>
    <m/>
  </r>
  <r>
    <x v="5"/>
    <s v="2018-15"/>
    <x v="221"/>
    <x v="4"/>
    <d v="1899-12-30T08:15:00"/>
    <d v="1899-12-30T12:15:00"/>
    <s v="AM"/>
    <d v="1899-12-30T04:00:00"/>
    <m/>
    <m/>
    <x v="0"/>
    <x v="0"/>
    <m/>
    <x v="0"/>
    <m/>
  </r>
  <r>
    <x v="6"/>
    <s v="2018-15"/>
    <x v="221"/>
    <x v="4"/>
    <d v="1899-12-30T08:15:00"/>
    <d v="1899-12-30T12:15:00"/>
    <s v="AM"/>
    <d v="1899-12-30T04:00:00"/>
    <m/>
    <m/>
    <x v="135"/>
    <x v="0"/>
    <m/>
    <x v="0"/>
    <m/>
  </r>
  <r>
    <x v="0"/>
    <s v="2018-15"/>
    <x v="221"/>
    <x v="4"/>
    <d v="1899-12-30T13:45:00"/>
    <d v="1899-12-30T17:45:00"/>
    <s v="PM"/>
    <d v="1899-12-30T04:00:00"/>
    <m/>
    <m/>
    <x v="1"/>
    <x v="1"/>
    <m/>
    <x v="0"/>
    <m/>
  </r>
  <r>
    <x v="1"/>
    <s v="2018-15"/>
    <x v="221"/>
    <x v="4"/>
    <d v="1899-12-30T13:45:00"/>
    <d v="1899-12-30T17:45:00"/>
    <s v="PM"/>
    <d v="1899-12-30T04:00:00"/>
    <m/>
    <m/>
    <x v="179"/>
    <x v="0"/>
    <m/>
    <x v="0"/>
    <m/>
  </r>
  <r>
    <x v="2"/>
    <s v="2018-15"/>
    <x v="221"/>
    <x v="4"/>
    <d v="1899-12-30T13:45:00"/>
    <d v="1899-12-30T17:45:00"/>
    <s v="PM"/>
    <d v="1899-12-30T04:00:00"/>
    <m/>
    <m/>
    <x v="180"/>
    <x v="2"/>
    <m/>
    <x v="0"/>
    <m/>
  </r>
  <r>
    <x v="3"/>
    <s v="2018-15"/>
    <x v="221"/>
    <x v="4"/>
    <d v="1899-12-30T13:45:00"/>
    <d v="1899-12-30T17:45:00"/>
    <s v="PM"/>
    <d v="1899-12-30T04:00:00"/>
    <m/>
    <s v="C-DATA"/>
    <x v="183"/>
    <x v="30"/>
    <m/>
    <x v="0"/>
    <m/>
  </r>
  <r>
    <x v="4"/>
    <s v="2018-15"/>
    <x v="221"/>
    <x v="4"/>
    <d v="1899-12-30T13:45:00"/>
    <d v="1899-12-30T17:45:00"/>
    <s v="PM"/>
    <d v="1899-12-30T04:00:00"/>
    <m/>
    <m/>
    <x v="0"/>
    <x v="0"/>
    <m/>
    <x v="0"/>
    <m/>
  </r>
  <r>
    <x v="5"/>
    <s v="2018-15"/>
    <x v="221"/>
    <x v="4"/>
    <d v="1899-12-30T13:45:00"/>
    <d v="1899-12-30T16:45:00"/>
    <s v="PM"/>
    <d v="1899-12-30T03:00:00"/>
    <m/>
    <m/>
    <x v="0"/>
    <x v="0"/>
    <m/>
    <x v="0"/>
    <m/>
  </r>
  <r>
    <x v="6"/>
    <s v="2018-15"/>
    <x v="221"/>
    <x v="4"/>
    <d v="1899-12-30T13:45:00"/>
    <d v="1899-12-30T16:45:00"/>
    <s v="PM"/>
    <d v="1899-12-30T03:00:00"/>
    <m/>
    <m/>
    <x v="135"/>
    <x v="0"/>
    <m/>
    <x v="0"/>
    <m/>
  </r>
  <r>
    <x v="0"/>
    <s v="2018-15"/>
    <x v="222"/>
    <x v="5"/>
    <d v="1899-12-30T08:15:00"/>
    <d v="1899-12-30T12:15:00"/>
    <s v="AM"/>
    <d v="1899-12-30T04:00:00"/>
    <m/>
    <m/>
    <x v="120"/>
    <x v="8"/>
    <m/>
    <x v="0"/>
    <m/>
  </r>
  <r>
    <x v="1"/>
    <s v="2018-15"/>
    <x v="222"/>
    <x v="5"/>
    <d v="1899-12-30T08:15:00"/>
    <d v="1899-12-30T12:15:00"/>
    <s v="AM"/>
    <d v="1899-12-30T04:00:00"/>
    <m/>
    <m/>
    <x v="179"/>
    <x v="0"/>
    <m/>
    <x v="0"/>
    <m/>
  </r>
  <r>
    <x v="2"/>
    <s v="2018-15"/>
    <x v="222"/>
    <x v="5"/>
    <d v="1899-12-30T08:15:00"/>
    <d v="1899-12-30T12:15:00"/>
    <s v="AM"/>
    <d v="1899-12-30T04:00:00"/>
    <m/>
    <m/>
    <x v="180"/>
    <x v="2"/>
    <m/>
    <x v="0"/>
    <m/>
  </r>
  <r>
    <x v="3"/>
    <s v="2018-15"/>
    <x v="222"/>
    <x v="5"/>
    <d v="1899-12-30T08:15:00"/>
    <d v="1899-12-30T12:15:00"/>
    <s v="AM"/>
    <d v="1899-12-30T04:00:00"/>
    <m/>
    <m/>
    <x v="181"/>
    <x v="41"/>
    <m/>
    <x v="0"/>
    <m/>
  </r>
  <r>
    <x v="4"/>
    <s v="2018-15"/>
    <x v="222"/>
    <x v="5"/>
    <d v="1899-12-30T08:15:00"/>
    <d v="1899-12-30T12:15:00"/>
    <s v="AM"/>
    <d v="1899-12-30T04:00:00"/>
    <m/>
    <m/>
    <x v="0"/>
    <x v="0"/>
    <m/>
    <x v="0"/>
    <m/>
  </r>
  <r>
    <x v="5"/>
    <s v="2018-15"/>
    <x v="222"/>
    <x v="5"/>
    <d v="1899-12-30T08:15:00"/>
    <d v="1899-12-30T12:15:00"/>
    <s v="AM"/>
    <d v="1899-12-30T04:00:00"/>
    <m/>
    <m/>
    <x v="0"/>
    <x v="0"/>
    <m/>
    <x v="0"/>
    <m/>
  </r>
  <r>
    <x v="6"/>
    <s v="2018-15"/>
    <x v="222"/>
    <x v="5"/>
    <d v="1899-12-30T08:15:00"/>
    <d v="1899-12-30T12:15:00"/>
    <s v="AM"/>
    <d v="1899-12-30T04:00:00"/>
    <m/>
    <m/>
    <x v="135"/>
    <x v="0"/>
    <m/>
    <x v="0"/>
    <m/>
  </r>
  <r>
    <x v="0"/>
    <s v="2018-15"/>
    <x v="222"/>
    <x v="5"/>
    <d v="1899-12-30T13:45:00"/>
    <d v="1899-12-30T17:45:00"/>
    <s v="PM"/>
    <d v="1899-12-30T04:00:00"/>
    <m/>
    <m/>
    <x v="1"/>
    <x v="1"/>
    <m/>
    <x v="0"/>
    <m/>
  </r>
  <r>
    <x v="1"/>
    <s v="2018-15"/>
    <x v="222"/>
    <x v="5"/>
    <d v="1899-12-30T13:45:00"/>
    <d v="1899-12-30T17:45:00"/>
    <s v="PM"/>
    <d v="1899-12-30T04:00:00"/>
    <m/>
    <m/>
    <x v="179"/>
    <x v="0"/>
    <m/>
    <x v="0"/>
    <m/>
  </r>
  <r>
    <x v="2"/>
    <s v="2018-15"/>
    <x v="222"/>
    <x v="5"/>
    <d v="1899-12-30T13:45:00"/>
    <d v="1899-12-30T17:45:00"/>
    <s v="PM"/>
    <d v="1899-12-30T04:00:00"/>
    <m/>
    <m/>
    <x v="180"/>
    <x v="2"/>
    <m/>
    <x v="0"/>
    <m/>
  </r>
  <r>
    <x v="3"/>
    <s v="2018-15"/>
    <x v="222"/>
    <x v="5"/>
    <d v="1899-12-30T13:45:00"/>
    <d v="1899-12-30T17:45:00"/>
    <s v="PM"/>
    <d v="1899-12-30T04:00:00"/>
    <m/>
    <m/>
    <x v="181"/>
    <x v="41"/>
    <m/>
    <x v="0"/>
    <m/>
  </r>
  <r>
    <x v="4"/>
    <s v="2018-15"/>
    <x v="222"/>
    <x v="5"/>
    <d v="1899-12-30T13:45:00"/>
    <d v="1899-12-30T17:45:00"/>
    <s v="PM"/>
    <d v="1899-12-30T04:00:00"/>
    <m/>
    <m/>
    <x v="0"/>
    <x v="0"/>
    <m/>
    <x v="0"/>
    <m/>
  </r>
  <r>
    <x v="5"/>
    <s v="2018-15"/>
    <x v="222"/>
    <x v="5"/>
    <d v="1899-12-30T13:45:00"/>
    <d v="1899-12-30T16:45:00"/>
    <s v="PM"/>
    <d v="1899-12-30T03:00:00"/>
    <m/>
    <m/>
    <x v="0"/>
    <x v="0"/>
    <m/>
    <x v="0"/>
    <m/>
  </r>
  <r>
    <x v="6"/>
    <s v="2018-15"/>
    <x v="222"/>
    <x v="5"/>
    <d v="1899-12-30T13:45:00"/>
    <d v="1899-12-30T16:45:00"/>
    <s v="PM"/>
    <d v="1899-12-30T03:00:00"/>
    <m/>
    <m/>
    <x v="135"/>
    <x v="0"/>
    <m/>
    <x v="0"/>
    <m/>
  </r>
  <r>
    <x v="0"/>
    <s v="2018-15"/>
    <x v="223"/>
    <x v="6"/>
    <d v="1899-12-30T08:15:00"/>
    <d v="1899-12-30T12:15:00"/>
    <s v="AM"/>
    <d v="1899-12-30T04:00:00"/>
    <m/>
    <m/>
    <x v="1"/>
    <x v="1"/>
    <m/>
    <x v="0"/>
    <m/>
  </r>
  <r>
    <x v="1"/>
    <s v="2018-15"/>
    <x v="223"/>
    <x v="6"/>
    <d v="1899-12-30T08:15:00"/>
    <d v="1899-12-30T12:15:00"/>
    <s v="AM"/>
    <d v="1899-12-30T04:00:00"/>
    <m/>
    <m/>
    <x v="179"/>
    <x v="0"/>
    <m/>
    <x v="0"/>
    <m/>
  </r>
  <r>
    <x v="2"/>
    <s v="2018-15"/>
    <x v="223"/>
    <x v="6"/>
    <d v="1899-12-30T08:15:00"/>
    <d v="1899-12-30T12:15:00"/>
    <s v="AM"/>
    <d v="1899-12-30T04:00:00"/>
    <m/>
    <m/>
    <x v="180"/>
    <x v="2"/>
    <m/>
    <x v="0"/>
    <m/>
  </r>
  <r>
    <x v="3"/>
    <s v="2018-15"/>
    <x v="223"/>
    <x v="6"/>
    <d v="1899-12-30T08:15:00"/>
    <d v="1899-12-30T12:15:00"/>
    <s v="AM"/>
    <d v="1899-12-30T04:00:00"/>
    <m/>
    <s v="C-DATA"/>
    <x v="183"/>
    <x v="30"/>
    <m/>
    <x v="0"/>
    <m/>
  </r>
  <r>
    <x v="4"/>
    <s v="2018-15"/>
    <x v="223"/>
    <x v="6"/>
    <d v="1899-12-30T08:15:00"/>
    <d v="1899-12-30T12:15:00"/>
    <s v="AM"/>
    <d v="1899-12-30T04:00:00"/>
    <m/>
    <m/>
    <x v="0"/>
    <x v="0"/>
    <m/>
    <x v="0"/>
    <m/>
  </r>
  <r>
    <x v="5"/>
    <s v="2018-15"/>
    <x v="223"/>
    <x v="6"/>
    <d v="1899-12-30T08:15:00"/>
    <d v="1899-12-30T12:15:00"/>
    <s v="AM"/>
    <d v="1899-12-30T04:00:00"/>
    <m/>
    <m/>
    <x v="0"/>
    <x v="0"/>
    <m/>
    <x v="0"/>
    <m/>
  </r>
  <r>
    <x v="6"/>
    <s v="2018-15"/>
    <x v="223"/>
    <x v="6"/>
    <d v="1899-12-30T08:15:00"/>
    <d v="1899-12-30T12:15:00"/>
    <s v="AM"/>
    <d v="1899-12-30T04:00:00"/>
    <m/>
    <m/>
    <x v="135"/>
    <x v="0"/>
    <m/>
    <x v="0"/>
    <m/>
  </r>
  <r>
    <x v="0"/>
    <s v="2018-15"/>
    <x v="223"/>
    <x v="6"/>
    <d v="1899-12-30T13:45:00"/>
    <d v="1899-12-30T17:45:00"/>
    <s v="PM"/>
    <d v="1899-12-30T04:00:00"/>
    <m/>
    <m/>
    <x v="30"/>
    <x v="13"/>
    <m/>
    <x v="0"/>
    <m/>
  </r>
  <r>
    <x v="1"/>
    <s v="2018-15"/>
    <x v="223"/>
    <x v="6"/>
    <d v="1899-12-30T13:45:00"/>
    <d v="1899-12-30T17:45:00"/>
    <s v="PM"/>
    <d v="1899-12-30T04:00:00"/>
    <m/>
    <m/>
    <x v="174"/>
    <x v="44"/>
    <m/>
    <x v="0"/>
    <m/>
  </r>
  <r>
    <x v="2"/>
    <s v="2018-15"/>
    <x v="223"/>
    <x v="6"/>
    <d v="1899-12-30T13:45:00"/>
    <d v="1899-12-30T17:45:00"/>
    <s v="PM"/>
    <d v="1899-12-30T04:00:00"/>
    <m/>
    <m/>
    <x v="180"/>
    <x v="2"/>
    <m/>
    <x v="0"/>
    <m/>
  </r>
  <r>
    <x v="3"/>
    <s v="2018-15"/>
    <x v="223"/>
    <x v="6"/>
    <d v="1899-12-30T13:45:00"/>
    <d v="1899-12-30T17:45:00"/>
    <s v="PM"/>
    <d v="1899-12-30T04:00:00"/>
    <m/>
    <s v="C-DATA"/>
    <x v="183"/>
    <x v="30"/>
    <m/>
    <x v="0"/>
    <m/>
  </r>
  <r>
    <x v="4"/>
    <s v="2018-15"/>
    <x v="223"/>
    <x v="6"/>
    <d v="1899-12-30T13:45:00"/>
    <d v="1899-12-30T17:45:00"/>
    <s v="PM"/>
    <d v="1899-12-30T04:00:00"/>
    <m/>
    <m/>
    <x v="0"/>
    <x v="0"/>
    <m/>
    <x v="0"/>
    <m/>
  </r>
  <r>
    <x v="5"/>
    <s v="2018-15"/>
    <x v="223"/>
    <x v="6"/>
    <d v="1899-12-30T13:45:00"/>
    <d v="1899-12-30T16:45:00"/>
    <s v="PM"/>
    <d v="1899-12-30T03:00:00"/>
    <m/>
    <m/>
    <x v="0"/>
    <x v="0"/>
    <m/>
    <x v="0"/>
    <m/>
  </r>
  <r>
    <x v="6"/>
    <s v="2018-15"/>
    <x v="223"/>
    <x v="6"/>
    <d v="1899-12-30T13:45:00"/>
    <d v="1899-12-30T16:45:00"/>
    <s v="PM"/>
    <d v="1899-12-30T03:00:00"/>
    <m/>
    <m/>
    <x v="135"/>
    <x v="0"/>
    <m/>
    <x v="0"/>
    <m/>
  </r>
  <r>
    <x v="1"/>
    <s v="2018-15"/>
    <x v="224"/>
    <x v="0"/>
    <d v="1899-12-30T08:15:00"/>
    <d v="1899-12-30T12:15:00"/>
    <s v="AM"/>
    <d v="1899-12-30T04:00:00"/>
    <m/>
    <m/>
    <x v="179"/>
    <x v="0"/>
    <m/>
    <x v="0"/>
    <m/>
  </r>
  <r>
    <x v="2"/>
    <s v="2018-15"/>
    <x v="224"/>
    <x v="0"/>
    <d v="1899-12-30T08:15:00"/>
    <d v="1899-12-30T12:15:00"/>
    <s v="AM"/>
    <d v="1899-12-30T04:00:00"/>
    <m/>
    <m/>
    <x v="180"/>
    <x v="2"/>
    <m/>
    <x v="0"/>
    <m/>
  </r>
  <r>
    <x v="4"/>
    <s v="2018-15"/>
    <x v="224"/>
    <x v="0"/>
    <d v="1899-12-30T08:15:00"/>
    <d v="1899-12-30T12:15:00"/>
    <s v="AM"/>
    <d v="1899-12-30T04:00:00"/>
    <m/>
    <m/>
    <x v="0"/>
    <x v="0"/>
    <m/>
    <x v="0"/>
    <m/>
  </r>
  <r>
    <x v="0"/>
    <s v="2018-15"/>
    <x v="224"/>
    <x v="0"/>
    <d v="1899-12-30T08:15:00"/>
    <d v="1899-12-30T12:15:00"/>
    <s v="AM"/>
    <d v="1899-12-30T04:00:00"/>
    <m/>
    <m/>
    <x v="111"/>
    <x v="23"/>
    <m/>
    <x v="0"/>
    <m/>
  </r>
  <r>
    <x v="3"/>
    <s v="2018-15"/>
    <x v="224"/>
    <x v="0"/>
    <d v="1899-12-30T08:15:00"/>
    <d v="1899-12-30T10:15:00"/>
    <s v="AM"/>
    <d v="1899-12-30T02:00:00"/>
    <m/>
    <m/>
    <x v="181"/>
    <x v="41"/>
    <m/>
    <x v="0"/>
    <m/>
  </r>
  <r>
    <x v="5"/>
    <s v="2018-15"/>
    <x v="224"/>
    <x v="0"/>
    <d v="1899-12-30T08:15:00"/>
    <d v="1899-12-30T12:15:00"/>
    <s v="AM"/>
    <d v="1899-12-30T04:00:00"/>
    <m/>
    <m/>
    <x v="0"/>
    <x v="0"/>
    <m/>
    <x v="0"/>
    <m/>
  </r>
  <r>
    <x v="6"/>
    <s v="2018-15"/>
    <x v="224"/>
    <x v="0"/>
    <d v="1899-12-30T08:15:00"/>
    <d v="1899-12-30T12:15:00"/>
    <s v="AM"/>
    <d v="1899-12-30T04:00:00"/>
    <m/>
    <m/>
    <x v="135"/>
    <x v="0"/>
    <m/>
    <x v="0"/>
    <m/>
  </r>
  <r>
    <x v="3"/>
    <s v="2018-15"/>
    <x v="224"/>
    <x v="0"/>
    <d v="1899-12-30T10:15:00"/>
    <d v="1899-12-30T12:15:00"/>
    <s v="AM"/>
    <d v="1899-12-30T02:00:00"/>
    <m/>
    <s v="C-DATA"/>
    <x v="183"/>
    <x v="30"/>
    <m/>
    <x v="0"/>
    <m/>
  </r>
  <r>
    <x v="0"/>
    <s v="2018-15"/>
    <x v="224"/>
    <x v="0"/>
    <d v="1899-12-30T13:45:00"/>
    <d v="1899-12-30T17:45:00"/>
    <s v="PM"/>
    <d v="1899-12-30T04:00:00"/>
    <m/>
    <m/>
    <x v="175"/>
    <x v="36"/>
    <m/>
    <x v="0"/>
    <m/>
  </r>
  <r>
    <x v="1"/>
    <s v="2018-15"/>
    <x v="224"/>
    <x v="0"/>
    <d v="1899-12-30T13:45:00"/>
    <d v="1899-12-30T17:45:00"/>
    <s v="PM"/>
    <d v="1899-12-30T04:00:00"/>
    <m/>
    <m/>
    <x v="179"/>
    <x v="0"/>
    <m/>
    <x v="0"/>
    <m/>
  </r>
  <r>
    <x v="2"/>
    <s v="2018-15"/>
    <x v="224"/>
    <x v="0"/>
    <d v="1899-12-30T13:45:00"/>
    <d v="1899-12-30T17:45:00"/>
    <s v="PM"/>
    <d v="1899-12-30T04:00:00"/>
    <m/>
    <m/>
    <x v="180"/>
    <x v="2"/>
    <m/>
    <x v="0"/>
    <m/>
  </r>
  <r>
    <x v="4"/>
    <s v="2018-15"/>
    <x v="224"/>
    <x v="0"/>
    <d v="1899-12-30T13:45:00"/>
    <d v="1899-12-30T17:45:00"/>
    <s v="PM"/>
    <d v="1899-12-30T04:00:00"/>
    <m/>
    <m/>
    <x v="0"/>
    <x v="0"/>
    <m/>
    <x v="0"/>
    <m/>
  </r>
  <r>
    <x v="5"/>
    <s v="2018-15"/>
    <x v="224"/>
    <x v="0"/>
    <d v="1899-12-30T13:45:00"/>
    <d v="1899-12-30T16:45:00"/>
    <s v="PM"/>
    <d v="1899-12-30T03:00:00"/>
    <m/>
    <m/>
    <x v="0"/>
    <x v="0"/>
    <m/>
    <x v="0"/>
    <m/>
  </r>
  <r>
    <x v="6"/>
    <s v="2018-15"/>
    <x v="224"/>
    <x v="0"/>
    <d v="1899-12-30T13:45:00"/>
    <d v="1899-12-30T16:45:00"/>
    <s v="PM"/>
    <d v="1899-12-30T03:00:00"/>
    <m/>
    <m/>
    <x v="135"/>
    <x v="0"/>
    <m/>
    <x v="0"/>
    <m/>
  </r>
  <r>
    <x v="3"/>
    <s v="2018-15"/>
    <x v="224"/>
    <x v="0"/>
    <d v="1899-12-30T13:45:00"/>
    <d v="1899-12-30T17:45:00"/>
    <s v="PM"/>
    <d v="1899-12-30T04:00:00"/>
    <m/>
    <m/>
    <x v="171"/>
    <x v="23"/>
    <m/>
    <x v="0"/>
    <m/>
  </r>
  <r>
    <x v="0"/>
    <s v="2018-15"/>
    <x v="225"/>
    <x v="1"/>
    <d v="1899-12-30T08:15:00"/>
    <d v="1899-12-30T12:15:00"/>
    <s v="AM"/>
    <d v="1899-12-30T04:00:00"/>
    <m/>
    <m/>
    <x v="1"/>
    <x v="1"/>
    <m/>
    <x v="0"/>
    <m/>
  </r>
  <r>
    <x v="1"/>
    <s v="2018-15"/>
    <x v="225"/>
    <x v="1"/>
    <d v="1899-12-30T08:15:00"/>
    <d v="1899-12-30T12:15:00"/>
    <s v="AM"/>
    <d v="1899-12-30T04:00:00"/>
    <m/>
    <m/>
    <x v="1"/>
    <x v="1"/>
    <m/>
    <x v="0"/>
    <m/>
  </r>
  <r>
    <x v="2"/>
    <s v="2018-15"/>
    <x v="225"/>
    <x v="1"/>
    <d v="1899-12-30T08:15:00"/>
    <d v="1899-12-30T12:15:00"/>
    <s v="AM"/>
    <d v="1899-12-30T04:00:00"/>
    <m/>
    <m/>
    <x v="1"/>
    <x v="1"/>
    <m/>
    <x v="0"/>
    <m/>
  </r>
  <r>
    <x v="4"/>
    <s v="2018-15"/>
    <x v="225"/>
    <x v="1"/>
    <d v="1899-12-30T08:15:00"/>
    <d v="1899-12-30T12:15:00"/>
    <s v="AM"/>
    <d v="1899-12-30T04:00:00"/>
    <m/>
    <m/>
    <x v="1"/>
    <x v="1"/>
    <m/>
    <x v="0"/>
    <m/>
  </r>
  <r>
    <x v="5"/>
    <s v="2018-15"/>
    <x v="225"/>
    <x v="1"/>
    <d v="1899-12-30T08:15:00"/>
    <d v="1899-12-30T12:15:00"/>
    <s v="AM"/>
    <d v="1899-12-30T04:00:00"/>
    <m/>
    <m/>
    <x v="1"/>
    <x v="1"/>
    <m/>
    <x v="0"/>
    <m/>
  </r>
  <r>
    <x v="6"/>
    <s v="2018-15"/>
    <x v="225"/>
    <x v="1"/>
    <d v="1899-12-30T08:15:00"/>
    <d v="1899-12-30T12:15:00"/>
    <s v="AM"/>
    <d v="1899-12-30T04:00:00"/>
    <m/>
    <m/>
    <x v="1"/>
    <x v="1"/>
    <m/>
    <x v="0"/>
    <m/>
  </r>
  <r>
    <x v="3"/>
    <s v="2018-15"/>
    <x v="225"/>
    <x v="1"/>
    <d v="1899-12-30T08:15:00"/>
    <d v="1899-12-30T12:15:00"/>
    <s v="AM"/>
    <d v="1899-12-30T04:00:00"/>
    <m/>
    <m/>
    <x v="1"/>
    <x v="1"/>
    <m/>
    <x v="0"/>
    <m/>
  </r>
  <r>
    <x v="0"/>
    <s v="2018-15"/>
    <x v="225"/>
    <x v="1"/>
    <d v="1899-12-30T13:45:00"/>
    <d v="1899-12-30T17:45:00"/>
    <s v="PM"/>
    <d v="1899-12-30T04:00:00"/>
    <m/>
    <m/>
    <x v="1"/>
    <x v="1"/>
    <m/>
    <x v="0"/>
    <m/>
  </r>
  <r>
    <x v="1"/>
    <s v="2018-15"/>
    <x v="225"/>
    <x v="1"/>
    <d v="1899-12-30T13:45:00"/>
    <d v="1899-12-30T17:45:00"/>
    <s v="PM"/>
    <d v="1899-12-30T04:00:00"/>
    <m/>
    <m/>
    <x v="1"/>
    <x v="1"/>
    <m/>
    <x v="0"/>
    <m/>
  </r>
  <r>
    <x v="2"/>
    <s v="2018-15"/>
    <x v="225"/>
    <x v="1"/>
    <d v="1899-12-30T13:45:00"/>
    <d v="1899-12-30T17:45:00"/>
    <s v="PM"/>
    <d v="1899-12-30T04:00:00"/>
    <m/>
    <m/>
    <x v="1"/>
    <x v="1"/>
    <m/>
    <x v="0"/>
    <m/>
  </r>
  <r>
    <x v="4"/>
    <s v="2018-15"/>
    <x v="225"/>
    <x v="1"/>
    <d v="1899-12-30T13:45:00"/>
    <d v="1899-12-30T17:45:00"/>
    <s v="PM"/>
    <d v="1899-12-30T04:00:00"/>
    <m/>
    <m/>
    <x v="1"/>
    <x v="1"/>
    <m/>
    <x v="0"/>
    <m/>
  </r>
  <r>
    <x v="5"/>
    <s v="2018-15"/>
    <x v="225"/>
    <x v="1"/>
    <d v="1899-12-30T13:45:00"/>
    <d v="1899-12-30T16:45:00"/>
    <s v="PM"/>
    <d v="1899-12-30T03:00:00"/>
    <m/>
    <m/>
    <x v="1"/>
    <x v="1"/>
    <m/>
    <x v="0"/>
    <m/>
  </r>
  <r>
    <x v="6"/>
    <s v="2018-15"/>
    <x v="225"/>
    <x v="1"/>
    <d v="1899-12-30T13:45:00"/>
    <d v="1899-12-30T16:45:00"/>
    <s v="PM"/>
    <d v="1899-12-30T03:00:00"/>
    <m/>
    <m/>
    <x v="1"/>
    <x v="1"/>
    <m/>
    <x v="0"/>
    <m/>
  </r>
  <r>
    <x v="3"/>
    <s v="2018-15"/>
    <x v="225"/>
    <x v="1"/>
    <d v="1899-12-30T13:45:00"/>
    <d v="1899-12-30T17:45:00"/>
    <s v="PM"/>
    <d v="1899-12-30T04:00:00"/>
    <m/>
    <m/>
    <x v="1"/>
    <x v="1"/>
    <m/>
    <x v="0"/>
    <m/>
  </r>
  <r>
    <x v="0"/>
    <s v="2018-16"/>
    <x v="226"/>
    <x v="2"/>
    <d v="1899-12-30T08:15:00"/>
    <d v="1899-12-30T12:15:00"/>
    <s v="AM"/>
    <d v="1899-12-30T04:00:00"/>
    <m/>
    <m/>
    <x v="1"/>
    <x v="1"/>
    <m/>
    <x v="0"/>
    <m/>
  </r>
  <r>
    <x v="1"/>
    <s v="2018-16"/>
    <x v="226"/>
    <x v="2"/>
    <d v="1899-12-30T08:15:00"/>
    <d v="1899-12-30T12:15:00"/>
    <s v="AM"/>
    <d v="1899-12-30T04:00:00"/>
    <m/>
    <m/>
    <x v="1"/>
    <x v="1"/>
    <m/>
    <x v="0"/>
    <m/>
  </r>
  <r>
    <x v="2"/>
    <s v="2018-16"/>
    <x v="226"/>
    <x v="2"/>
    <d v="1899-12-30T08:15:00"/>
    <d v="1899-12-30T12:15:00"/>
    <s v="AM"/>
    <d v="1899-12-30T04:00:00"/>
    <m/>
    <m/>
    <x v="1"/>
    <x v="1"/>
    <m/>
    <x v="0"/>
    <m/>
  </r>
  <r>
    <x v="4"/>
    <s v="2018-16"/>
    <x v="226"/>
    <x v="2"/>
    <d v="1899-12-30T08:15:00"/>
    <d v="1899-12-30T12:15:00"/>
    <s v="AM"/>
    <d v="1899-12-30T04:00:00"/>
    <m/>
    <m/>
    <x v="1"/>
    <x v="1"/>
    <m/>
    <x v="0"/>
    <m/>
  </r>
  <r>
    <x v="5"/>
    <s v="2018-16"/>
    <x v="226"/>
    <x v="2"/>
    <d v="1899-12-30T08:15:00"/>
    <d v="1899-12-30T12:15:00"/>
    <s v="AM"/>
    <d v="1899-12-30T04:00:00"/>
    <m/>
    <m/>
    <x v="1"/>
    <x v="1"/>
    <m/>
    <x v="0"/>
    <m/>
  </r>
  <r>
    <x v="6"/>
    <s v="2018-16"/>
    <x v="226"/>
    <x v="2"/>
    <d v="1899-12-30T08:15:00"/>
    <d v="1899-12-30T12:15:00"/>
    <s v="AM"/>
    <d v="1899-12-30T04:00:00"/>
    <m/>
    <m/>
    <x v="1"/>
    <x v="1"/>
    <m/>
    <x v="0"/>
    <m/>
  </r>
  <r>
    <x v="3"/>
    <s v="2018-16"/>
    <x v="226"/>
    <x v="2"/>
    <d v="1899-12-30T08:15:00"/>
    <d v="1899-12-30T12:15:00"/>
    <s v="AM"/>
    <d v="1899-12-30T04:00:00"/>
    <m/>
    <m/>
    <x v="1"/>
    <x v="1"/>
    <m/>
    <x v="0"/>
    <m/>
  </r>
  <r>
    <x v="0"/>
    <s v="2018-16"/>
    <x v="226"/>
    <x v="2"/>
    <d v="1899-12-30T13:45:00"/>
    <d v="1899-12-30T17:45:00"/>
    <s v="PM"/>
    <d v="1899-12-30T04:00:00"/>
    <m/>
    <m/>
    <x v="1"/>
    <x v="1"/>
    <m/>
    <x v="0"/>
    <m/>
  </r>
  <r>
    <x v="1"/>
    <s v="2018-16"/>
    <x v="226"/>
    <x v="2"/>
    <d v="1899-12-30T13:45:00"/>
    <d v="1899-12-30T17:45:00"/>
    <s v="PM"/>
    <d v="1899-12-30T04:00:00"/>
    <m/>
    <m/>
    <x v="1"/>
    <x v="1"/>
    <m/>
    <x v="0"/>
    <m/>
  </r>
  <r>
    <x v="2"/>
    <s v="2018-16"/>
    <x v="226"/>
    <x v="2"/>
    <d v="1899-12-30T13:45:00"/>
    <d v="1899-12-30T17:45:00"/>
    <s v="PM"/>
    <d v="1899-12-30T04:00:00"/>
    <m/>
    <m/>
    <x v="1"/>
    <x v="1"/>
    <m/>
    <x v="0"/>
    <m/>
  </r>
  <r>
    <x v="4"/>
    <s v="2018-16"/>
    <x v="226"/>
    <x v="2"/>
    <d v="1899-12-30T13:45:00"/>
    <d v="1899-12-30T17:45:00"/>
    <s v="PM"/>
    <d v="1899-12-30T04:00:00"/>
    <m/>
    <m/>
    <x v="1"/>
    <x v="1"/>
    <m/>
    <x v="0"/>
    <m/>
  </r>
  <r>
    <x v="5"/>
    <s v="2018-16"/>
    <x v="226"/>
    <x v="2"/>
    <d v="1899-12-30T13:45:00"/>
    <d v="1899-12-30T16:45:00"/>
    <s v="PM"/>
    <d v="1899-12-30T03:00:00"/>
    <m/>
    <m/>
    <x v="1"/>
    <x v="1"/>
    <m/>
    <x v="0"/>
    <m/>
  </r>
  <r>
    <x v="6"/>
    <s v="2018-16"/>
    <x v="226"/>
    <x v="2"/>
    <d v="1899-12-30T13:45:00"/>
    <d v="1899-12-30T16:45:00"/>
    <s v="PM"/>
    <d v="1899-12-30T03:00:00"/>
    <m/>
    <m/>
    <x v="1"/>
    <x v="1"/>
    <m/>
    <x v="0"/>
    <m/>
  </r>
  <r>
    <x v="3"/>
    <s v="2018-16"/>
    <x v="226"/>
    <x v="2"/>
    <d v="1899-12-30T13:45:00"/>
    <d v="1899-12-30T17:45:00"/>
    <s v="PM"/>
    <d v="1899-12-30T04:00:00"/>
    <m/>
    <m/>
    <x v="1"/>
    <x v="1"/>
    <m/>
    <x v="0"/>
    <m/>
  </r>
  <r>
    <x v="1"/>
    <s v="2018-16"/>
    <x v="227"/>
    <x v="3"/>
    <d v="1899-12-30T08:15:00"/>
    <d v="1899-12-30T12:15:00"/>
    <s v="AM"/>
    <d v="1899-12-30T04:00:00"/>
    <m/>
    <m/>
    <x v="184"/>
    <x v="0"/>
    <m/>
    <x v="0"/>
    <m/>
  </r>
  <r>
    <x v="2"/>
    <s v="2018-16"/>
    <x v="227"/>
    <x v="3"/>
    <d v="1899-12-30T08:15:00"/>
    <d v="1899-12-30T12:15:00"/>
    <s v="AM"/>
    <d v="1899-12-30T04:00:00"/>
    <m/>
    <s v="M-RESEAUX"/>
    <x v="185"/>
    <x v="22"/>
    <m/>
    <x v="0"/>
    <m/>
  </r>
  <r>
    <x v="0"/>
    <s v="2018-16"/>
    <x v="227"/>
    <x v="3"/>
    <d v="1899-12-30T08:15:00"/>
    <d v="1899-12-30T12:15:00"/>
    <s v="AM"/>
    <d v="1899-12-30T04:00:00"/>
    <m/>
    <m/>
    <x v="49"/>
    <x v="8"/>
    <m/>
    <x v="0"/>
    <m/>
  </r>
  <r>
    <x v="3"/>
    <s v="2018-16"/>
    <x v="227"/>
    <x v="3"/>
    <d v="1899-12-30T08:15:00"/>
    <d v="1899-12-30T12:15:00"/>
    <s v="AM"/>
    <d v="1899-12-30T04:00:00"/>
    <m/>
    <s v="ALT"/>
    <x v="8"/>
    <x v="0"/>
    <m/>
    <x v="0"/>
    <m/>
  </r>
  <r>
    <x v="4"/>
    <s v="2018-16"/>
    <x v="227"/>
    <x v="3"/>
    <d v="1899-12-30T08:15:00"/>
    <d v="1899-12-30T12:15:00"/>
    <s v="AM"/>
    <d v="1899-12-30T04:00:00"/>
    <m/>
    <m/>
    <x v="0"/>
    <x v="0"/>
    <m/>
    <x v="0"/>
    <m/>
  </r>
  <r>
    <x v="5"/>
    <s v="2018-16"/>
    <x v="227"/>
    <x v="3"/>
    <d v="1899-12-30T08:15:00"/>
    <d v="1899-12-30T12:15:00"/>
    <s v="AM"/>
    <d v="1899-12-30T04:00:00"/>
    <m/>
    <m/>
    <x v="0"/>
    <x v="0"/>
    <m/>
    <x v="0"/>
    <m/>
  </r>
  <r>
    <x v="6"/>
    <s v="2018-16"/>
    <x v="227"/>
    <x v="3"/>
    <d v="1899-12-30T08:15:00"/>
    <d v="1899-12-30T12:15:00"/>
    <s v="AM"/>
    <d v="1899-12-30T04:00:00"/>
    <m/>
    <m/>
    <x v="186"/>
    <x v="41"/>
    <m/>
    <x v="0"/>
    <m/>
  </r>
  <r>
    <x v="3"/>
    <s v="2018-16"/>
    <x v="227"/>
    <x v="3"/>
    <d v="1899-12-30T08:15:00"/>
    <d v="1899-12-30T12:15:00"/>
    <s v="AM"/>
    <d v="1899-12-30T04:00:00"/>
    <m/>
    <s v="INI"/>
    <x v="1"/>
    <x v="1"/>
    <m/>
    <x v="0"/>
    <m/>
  </r>
  <r>
    <x v="1"/>
    <s v="2018-16"/>
    <x v="227"/>
    <x v="3"/>
    <d v="1899-12-30T13:45:00"/>
    <d v="1899-12-30T17:45:00"/>
    <s v="PM"/>
    <d v="1899-12-30T04:00:00"/>
    <m/>
    <m/>
    <x v="184"/>
    <x v="0"/>
    <m/>
    <x v="0"/>
    <m/>
  </r>
  <r>
    <x v="2"/>
    <s v="2018-16"/>
    <x v="227"/>
    <x v="3"/>
    <d v="1899-12-30T13:45:00"/>
    <d v="1899-12-30T17:45:00"/>
    <s v="PM"/>
    <d v="1899-12-30T04:00:00"/>
    <m/>
    <s v="M-RESEAUX"/>
    <x v="185"/>
    <x v="22"/>
    <m/>
    <x v="0"/>
    <m/>
  </r>
  <r>
    <x v="0"/>
    <s v="2018-16"/>
    <x v="227"/>
    <x v="3"/>
    <d v="1899-12-30T13:45:00"/>
    <d v="1899-12-30T17:45:00"/>
    <s v="PM"/>
    <d v="1899-12-30T04:00:00"/>
    <m/>
    <m/>
    <x v="1"/>
    <x v="1"/>
    <m/>
    <x v="0"/>
    <m/>
  </r>
  <r>
    <x v="3"/>
    <s v="2018-16"/>
    <x v="227"/>
    <x v="3"/>
    <d v="1899-12-30T13:45:00"/>
    <d v="1899-12-30T17:45:00"/>
    <s v="PM"/>
    <d v="1899-12-30T04:00:00"/>
    <m/>
    <s v="ALT"/>
    <x v="8"/>
    <x v="0"/>
    <m/>
    <x v="0"/>
    <m/>
  </r>
  <r>
    <x v="4"/>
    <s v="2018-16"/>
    <x v="227"/>
    <x v="3"/>
    <d v="1899-12-30T13:45:00"/>
    <d v="1899-12-30T17:45:00"/>
    <s v="PM"/>
    <d v="1899-12-30T04:00:00"/>
    <m/>
    <m/>
    <x v="0"/>
    <x v="0"/>
    <m/>
    <x v="0"/>
    <m/>
  </r>
  <r>
    <x v="5"/>
    <s v="2018-16"/>
    <x v="227"/>
    <x v="3"/>
    <d v="1899-12-30T13:45:00"/>
    <d v="1899-12-30T16:45:00"/>
    <s v="PM"/>
    <d v="1899-12-30T03:00:00"/>
    <m/>
    <m/>
    <x v="0"/>
    <x v="0"/>
    <m/>
    <x v="0"/>
    <m/>
  </r>
  <r>
    <x v="6"/>
    <s v="2018-16"/>
    <x v="227"/>
    <x v="3"/>
    <d v="1899-12-30T13:45:00"/>
    <d v="1899-12-30T16:45:00"/>
    <s v="PM"/>
    <d v="1899-12-30T03:00:00"/>
    <m/>
    <m/>
    <x v="186"/>
    <x v="41"/>
    <m/>
    <x v="0"/>
    <m/>
  </r>
  <r>
    <x v="3"/>
    <s v="2018-16"/>
    <x v="227"/>
    <x v="3"/>
    <d v="1899-12-30T13:45:00"/>
    <d v="1899-12-30T17:45:00"/>
    <s v="PM"/>
    <d v="1899-12-30T04:00:00"/>
    <m/>
    <s v="INI"/>
    <x v="1"/>
    <x v="1"/>
    <m/>
    <x v="0"/>
    <m/>
  </r>
  <r>
    <x v="1"/>
    <s v="2018-16"/>
    <x v="228"/>
    <x v="4"/>
    <d v="1899-12-30T08:15:00"/>
    <d v="1899-12-30T12:15:00"/>
    <s v="AM"/>
    <d v="1899-12-30T04:00:00"/>
    <m/>
    <m/>
    <x v="184"/>
    <x v="0"/>
    <m/>
    <x v="0"/>
    <m/>
  </r>
  <r>
    <x v="2"/>
    <s v="2018-16"/>
    <x v="228"/>
    <x v="4"/>
    <d v="1899-12-30T08:15:00"/>
    <d v="1899-12-30T12:15:00"/>
    <s v="AM"/>
    <d v="1899-12-30T04:00:00"/>
    <m/>
    <s v="M-RESEAUX"/>
    <x v="185"/>
    <x v="22"/>
    <m/>
    <x v="0"/>
    <m/>
  </r>
  <r>
    <x v="0"/>
    <s v="2018-16"/>
    <x v="228"/>
    <x v="4"/>
    <d v="1899-12-30T08:15:00"/>
    <d v="1899-12-30T12:15:00"/>
    <s v="AM"/>
    <d v="1899-12-30T04:00:00"/>
    <m/>
    <m/>
    <x v="111"/>
    <x v="23"/>
    <m/>
    <x v="0"/>
    <m/>
  </r>
  <r>
    <x v="3"/>
    <s v="2018-16"/>
    <x v="228"/>
    <x v="4"/>
    <d v="1899-12-30T08:15:00"/>
    <d v="1899-12-30T12:15:00"/>
    <s v="AM"/>
    <d v="1899-12-30T04:00:00"/>
    <m/>
    <s v="ALT"/>
    <x v="8"/>
    <x v="0"/>
    <m/>
    <x v="0"/>
    <m/>
  </r>
  <r>
    <x v="4"/>
    <s v="2018-16"/>
    <x v="228"/>
    <x v="4"/>
    <d v="1899-12-30T08:15:00"/>
    <d v="1899-12-30T12:15:00"/>
    <s v="AM"/>
    <d v="1899-12-30T04:00:00"/>
    <m/>
    <m/>
    <x v="0"/>
    <x v="0"/>
    <m/>
    <x v="0"/>
    <m/>
  </r>
  <r>
    <x v="5"/>
    <s v="2018-16"/>
    <x v="228"/>
    <x v="4"/>
    <d v="1899-12-30T08:15:00"/>
    <d v="1899-12-30T12:15:00"/>
    <s v="AM"/>
    <d v="1899-12-30T04:00:00"/>
    <m/>
    <m/>
    <x v="0"/>
    <x v="0"/>
    <m/>
    <x v="0"/>
    <m/>
  </r>
  <r>
    <x v="6"/>
    <s v="2018-16"/>
    <x v="228"/>
    <x v="4"/>
    <d v="1899-12-30T08:15:00"/>
    <d v="1899-12-30T12:15:00"/>
    <s v="AM"/>
    <d v="1899-12-30T04:00:00"/>
    <m/>
    <m/>
    <x v="186"/>
    <x v="41"/>
    <m/>
    <x v="0"/>
    <m/>
  </r>
  <r>
    <x v="3"/>
    <s v="2018-16"/>
    <x v="228"/>
    <x v="4"/>
    <d v="1899-12-30T08:15:00"/>
    <d v="1899-12-30T12:15:00"/>
    <s v="AM"/>
    <d v="1899-12-30T04:00:00"/>
    <m/>
    <s v="INI"/>
    <x v="1"/>
    <x v="1"/>
    <m/>
    <x v="0"/>
    <m/>
  </r>
  <r>
    <x v="1"/>
    <s v="2018-16"/>
    <x v="228"/>
    <x v="4"/>
    <d v="1899-12-30T13:45:00"/>
    <d v="1899-12-30T17:45:00"/>
    <s v="PM"/>
    <d v="1899-12-30T04:00:00"/>
    <m/>
    <m/>
    <x v="184"/>
    <x v="0"/>
    <m/>
    <x v="0"/>
    <m/>
  </r>
  <r>
    <x v="2"/>
    <s v="2018-16"/>
    <x v="228"/>
    <x v="4"/>
    <d v="1899-12-30T13:45:00"/>
    <d v="1899-12-30T17:45:00"/>
    <s v="PM"/>
    <d v="1899-12-30T04:00:00"/>
    <m/>
    <s v="M-RESEAUX"/>
    <x v="185"/>
    <x v="22"/>
    <m/>
    <x v="0"/>
    <m/>
  </r>
  <r>
    <x v="0"/>
    <s v="2018-16"/>
    <x v="228"/>
    <x v="4"/>
    <d v="1899-12-30T13:45:00"/>
    <d v="1899-12-30T17:45:00"/>
    <s v="PM"/>
    <d v="1899-12-30T04:00:00"/>
    <m/>
    <m/>
    <x v="147"/>
    <x v="23"/>
    <m/>
    <x v="0"/>
    <m/>
  </r>
  <r>
    <x v="3"/>
    <s v="2018-16"/>
    <x v="228"/>
    <x v="4"/>
    <d v="1899-12-30T13:45:00"/>
    <d v="1899-12-30T17:45:00"/>
    <s v="PM"/>
    <d v="1899-12-30T04:00:00"/>
    <m/>
    <s v="ALT"/>
    <x v="8"/>
    <x v="0"/>
    <m/>
    <x v="0"/>
    <m/>
  </r>
  <r>
    <x v="4"/>
    <s v="2018-16"/>
    <x v="228"/>
    <x v="4"/>
    <d v="1899-12-30T13:45:00"/>
    <d v="1899-12-30T17:45:00"/>
    <s v="PM"/>
    <d v="1899-12-30T04:00:00"/>
    <m/>
    <m/>
    <x v="0"/>
    <x v="0"/>
    <m/>
    <x v="0"/>
    <m/>
  </r>
  <r>
    <x v="5"/>
    <s v="2018-16"/>
    <x v="228"/>
    <x v="4"/>
    <d v="1899-12-30T13:45:00"/>
    <d v="1899-12-30T16:45:00"/>
    <s v="PM"/>
    <d v="1899-12-30T03:00:00"/>
    <m/>
    <m/>
    <x v="0"/>
    <x v="0"/>
    <m/>
    <x v="0"/>
    <m/>
  </r>
  <r>
    <x v="6"/>
    <s v="2018-16"/>
    <x v="228"/>
    <x v="4"/>
    <d v="1899-12-30T13:45:00"/>
    <d v="1899-12-30T16:45:00"/>
    <s v="PM"/>
    <d v="1899-12-30T03:00:00"/>
    <m/>
    <m/>
    <x v="186"/>
    <x v="41"/>
    <m/>
    <x v="0"/>
    <m/>
  </r>
  <r>
    <x v="3"/>
    <s v="2018-16"/>
    <x v="228"/>
    <x v="4"/>
    <d v="1899-12-30T13:45:00"/>
    <d v="1899-12-30T17:45:00"/>
    <s v="PM"/>
    <d v="1899-12-30T04:00:00"/>
    <m/>
    <s v="INI"/>
    <x v="1"/>
    <x v="1"/>
    <m/>
    <x v="0"/>
    <m/>
  </r>
  <r>
    <x v="1"/>
    <s v="2018-16"/>
    <x v="229"/>
    <x v="5"/>
    <d v="1899-12-30T08:15:00"/>
    <d v="1899-12-30T13:15:00"/>
    <s v="AM"/>
    <d v="1899-12-30T05:00:00"/>
    <m/>
    <m/>
    <x v="93"/>
    <x v="3"/>
    <m/>
    <x v="0"/>
    <s v="5h"/>
  </r>
  <r>
    <x v="2"/>
    <s v="2018-16"/>
    <x v="229"/>
    <x v="5"/>
    <d v="1899-12-30T08:15:00"/>
    <d v="1899-12-30T12:15:00"/>
    <s v="AM"/>
    <d v="1899-12-30T04:00:00"/>
    <m/>
    <m/>
    <x v="41"/>
    <x v="25"/>
    <m/>
    <x v="0"/>
    <m/>
  </r>
  <r>
    <x v="0"/>
    <s v="2018-16"/>
    <x v="229"/>
    <x v="5"/>
    <d v="1899-12-30T08:15:00"/>
    <d v="1899-12-30T12:15:00"/>
    <s v="AM"/>
    <d v="1899-12-30T04:00:00"/>
    <m/>
    <m/>
    <x v="1"/>
    <x v="1"/>
    <m/>
    <x v="0"/>
    <m/>
  </r>
  <r>
    <x v="3"/>
    <s v="2018-16"/>
    <x v="229"/>
    <x v="5"/>
    <d v="1899-12-30T08:15:00"/>
    <d v="1899-12-30T12:15:00"/>
    <s v="AM"/>
    <d v="1899-12-30T04:00:00"/>
    <m/>
    <s v="ALT"/>
    <x v="8"/>
    <x v="0"/>
    <m/>
    <x v="0"/>
    <m/>
  </r>
  <r>
    <x v="4"/>
    <s v="2018-16"/>
    <x v="229"/>
    <x v="5"/>
    <d v="1899-12-30T08:15:00"/>
    <d v="1899-12-30T12:15:00"/>
    <s v="AM"/>
    <d v="1899-12-30T04:00:00"/>
    <m/>
    <m/>
    <x v="0"/>
    <x v="0"/>
    <m/>
    <x v="0"/>
    <m/>
  </r>
  <r>
    <x v="5"/>
    <s v="2018-16"/>
    <x v="229"/>
    <x v="5"/>
    <d v="1899-12-30T08:15:00"/>
    <d v="1899-12-30T12:15:00"/>
    <s v="AM"/>
    <d v="1899-12-30T04:00:00"/>
    <m/>
    <m/>
    <x v="0"/>
    <x v="0"/>
    <m/>
    <x v="0"/>
    <m/>
  </r>
  <r>
    <x v="6"/>
    <s v="2018-16"/>
    <x v="229"/>
    <x v="5"/>
    <d v="1899-12-30T08:15:00"/>
    <d v="1899-12-30T12:15:00"/>
    <s v="AM"/>
    <d v="1899-12-30T04:00:00"/>
    <m/>
    <m/>
    <x v="132"/>
    <x v="2"/>
    <m/>
    <x v="0"/>
    <m/>
  </r>
  <r>
    <x v="3"/>
    <s v="2018-16"/>
    <x v="229"/>
    <x v="5"/>
    <d v="1899-12-30T08:15:00"/>
    <d v="1899-12-30T12:15:00"/>
    <s v="AM"/>
    <d v="1899-12-30T04:00:00"/>
    <m/>
    <s v="INI"/>
    <x v="1"/>
    <x v="1"/>
    <m/>
    <x v="0"/>
    <m/>
  </r>
  <r>
    <x v="1"/>
    <s v="2018-16"/>
    <x v="229"/>
    <x v="5"/>
    <d v="1899-12-30T13:15:00"/>
    <d v="1899-12-30T18:15:00"/>
    <s v="PM"/>
    <d v="1899-12-30T05:00:00"/>
    <m/>
    <m/>
    <x v="93"/>
    <x v="3"/>
    <m/>
    <x v="0"/>
    <s v="5h"/>
  </r>
  <r>
    <x v="0"/>
    <s v="2018-16"/>
    <x v="229"/>
    <x v="5"/>
    <d v="1899-12-30T13:45:00"/>
    <d v="1899-12-30T17:45:00"/>
    <s v="PM"/>
    <d v="1899-12-30T04:00:00"/>
    <m/>
    <m/>
    <x v="1"/>
    <x v="1"/>
    <m/>
    <x v="0"/>
    <m/>
  </r>
  <r>
    <x v="2"/>
    <s v="2018-16"/>
    <x v="229"/>
    <x v="5"/>
    <d v="1899-12-30T13:45:00"/>
    <d v="1899-12-30T17:45:00"/>
    <s v="PM"/>
    <d v="1899-12-30T04:00:00"/>
    <m/>
    <m/>
    <x v="187"/>
    <x v="6"/>
    <m/>
    <x v="0"/>
    <m/>
  </r>
  <r>
    <x v="3"/>
    <s v="2018-16"/>
    <x v="229"/>
    <x v="5"/>
    <d v="1899-12-30T13:45:00"/>
    <d v="1899-12-30T17:45:00"/>
    <s v="PM"/>
    <d v="1899-12-30T04:00:00"/>
    <m/>
    <s v="ALT"/>
    <x v="8"/>
    <x v="0"/>
    <m/>
    <x v="0"/>
    <m/>
  </r>
  <r>
    <x v="4"/>
    <s v="2018-16"/>
    <x v="229"/>
    <x v="5"/>
    <d v="1899-12-30T13:45:00"/>
    <d v="1899-12-30T17:45:00"/>
    <s v="PM"/>
    <d v="1899-12-30T04:00:00"/>
    <m/>
    <m/>
    <x v="0"/>
    <x v="0"/>
    <m/>
    <x v="0"/>
    <m/>
  </r>
  <r>
    <x v="5"/>
    <s v="2018-16"/>
    <x v="229"/>
    <x v="5"/>
    <d v="1899-12-30T13:45:00"/>
    <d v="1899-12-30T16:45:00"/>
    <s v="PM"/>
    <d v="1899-12-30T03:00:00"/>
    <m/>
    <m/>
    <x v="0"/>
    <x v="0"/>
    <m/>
    <x v="0"/>
    <m/>
  </r>
  <r>
    <x v="6"/>
    <s v="2018-16"/>
    <x v="229"/>
    <x v="5"/>
    <d v="1899-12-30T13:45:00"/>
    <d v="1899-12-30T16:45:00"/>
    <s v="PM"/>
    <d v="1899-12-30T03:00:00"/>
    <m/>
    <m/>
    <x v="132"/>
    <x v="2"/>
    <m/>
    <x v="0"/>
    <m/>
  </r>
  <r>
    <x v="3"/>
    <s v="2018-16"/>
    <x v="229"/>
    <x v="5"/>
    <d v="1899-12-30T13:45:00"/>
    <d v="1899-12-30T17:45:00"/>
    <s v="PM"/>
    <d v="1899-12-30T04:00:00"/>
    <m/>
    <s v="INI"/>
    <x v="1"/>
    <x v="1"/>
    <m/>
    <x v="0"/>
    <m/>
  </r>
  <r>
    <x v="0"/>
    <s v="2018-16"/>
    <x v="230"/>
    <x v="6"/>
    <d v="1899-12-30T08:15:00"/>
    <d v="1899-12-30T12:15:00"/>
    <s v="AM"/>
    <d v="1899-12-30T04:00:00"/>
    <m/>
    <m/>
    <x v="144"/>
    <x v="23"/>
    <m/>
    <x v="0"/>
    <m/>
  </r>
  <r>
    <x v="1"/>
    <s v="2018-16"/>
    <x v="230"/>
    <x v="6"/>
    <d v="1899-12-30T08:15:00"/>
    <d v="1899-12-30T12:15:00"/>
    <s v="AM"/>
    <d v="1899-12-30T04:00:00"/>
    <m/>
    <m/>
    <x v="184"/>
    <x v="0"/>
    <m/>
    <x v="0"/>
    <m/>
  </r>
  <r>
    <x v="2"/>
    <s v="2018-16"/>
    <x v="230"/>
    <x v="6"/>
    <d v="1899-12-30T08:15:00"/>
    <d v="1899-12-30T10:15:00"/>
    <s v="AM"/>
    <d v="1899-12-30T02:00:00"/>
    <m/>
    <s v="M-RESEAUX"/>
    <x v="185"/>
    <x v="22"/>
    <m/>
    <x v="0"/>
    <m/>
  </r>
  <r>
    <x v="3"/>
    <s v="2018-16"/>
    <x v="230"/>
    <x v="6"/>
    <d v="1899-12-30T08:15:00"/>
    <d v="1899-12-30T12:15:00"/>
    <s v="AM"/>
    <d v="1899-12-30T04:00:00"/>
    <m/>
    <s v="ALT"/>
    <x v="8"/>
    <x v="0"/>
    <m/>
    <x v="0"/>
    <m/>
  </r>
  <r>
    <x v="4"/>
    <s v="2018-16"/>
    <x v="230"/>
    <x v="6"/>
    <d v="1899-12-30T08:15:00"/>
    <d v="1899-12-30T12:15:00"/>
    <s v="AM"/>
    <d v="1899-12-30T04:00:00"/>
    <m/>
    <m/>
    <x v="0"/>
    <x v="0"/>
    <m/>
    <x v="0"/>
    <m/>
  </r>
  <r>
    <x v="5"/>
    <s v="2018-16"/>
    <x v="230"/>
    <x v="6"/>
    <d v="1899-12-30T08:15:00"/>
    <d v="1899-12-30T12:15:00"/>
    <s v="AM"/>
    <d v="1899-12-30T04:00:00"/>
    <m/>
    <m/>
    <x v="0"/>
    <x v="0"/>
    <m/>
    <x v="0"/>
    <m/>
  </r>
  <r>
    <x v="6"/>
    <s v="2018-16"/>
    <x v="230"/>
    <x v="6"/>
    <d v="1899-12-30T08:15:00"/>
    <d v="1899-12-30T12:15:00"/>
    <s v="AM"/>
    <d v="1899-12-30T04:00:00"/>
    <m/>
    <m/>
    <x v="132"/>
    <x v="2"/>
    <m/>
    <x v="0"/>
    <m/>
  </r>
  <r>
    <x v="3"/>
    <s v="2018-16"/>
    <x v="230"/>
    <x v="6"/>
    <d v="1899-12-30T08:15:00"/>
    <d v="1899-12-30T12:15:00"/>
    <s v="AM"/>
    <d v="1899-12-30T04:00:00"/>
    <m/>
    <s v="INI"/>
    <x v="1"/>
    <x v="1"/>
    <m/>
    <x v="0"/>
    <m/>
  </r>
  <r>
    <x v="2"/>
    <s v="2018-16"/>
    <x v="230"/>
    <x v="6"/>
    <d v="1899-12-30T10:15:00"/>
    <d v="1899-12-30T12:15:00"/>
    <s v="AM"/>
    <d v="1899-12-30T02:00:00"/>
    <m/>
    <s v="C-SECU"/>
    <x v="165"/>
    <x v="29"/>
    <m/>
    <x v="0"/>
    <m/>
  </r>
  <r>
    <x v="1"/>
    <s v="2018-16"/>
    <x v="230"/>
    <x v="6"/>
    <d v="1899-12-30T13:45:00"/>
    <d v="1899-12-30T17:45:00"/>
    <s v="PM"/>
    <d v="1899-12-30T04:00:00"/>
    <m/>
    <m/>
    <x v="184"/>
    <x v="0"/>
    <m/>
    <x v="0"/>
    <m/>
  </r>
  <r>
    <x v="0"/>
    <s v="2018-16"/>
    <x v="230"/>
    <x v="6"/>
    <d v="1899-12-30T13:45:00"/>
    <d v="1899-12-30T17:45:00"/>
    <s v="PM"/>
    <d v="1899-12-30T04:00:00"/>
    <m/>
    <m/>
    <x v="30"/>
    <x v="13"/>
    <m/>
    <x v="0"/>
    <m/>
  </r>
  <r>
    <x v="3"/>
    <s v="2018-16"/>
    <x v="230"/>
    <x v="6"/>
    <d v="1899-12-30T13:45:00"/>
    <d v="1899-12-30T17:45:00"/>
    <s v="PM"/>
    <d v="1899-12-30T04:00:00"/>
    <m/>
    <s v="ALT"/>
    <x v="8"/>
    <x v="0"/>
    <m/>
    <x v="0"/>
    <m/>
  </r>
  <r>
    <x v="4"/>
    <s v="2018-16"/>
    <x v="230"/>
    <x v="6"/>
    <d v="1899-12-30T13:45:00"/>
    <d v="1899-12-30T17:45:00"/>
    <s v="PM"/>
    <d v="1899-12-30T04:00:00"/>
    <m/>
    <m/>
    <x v="0"/>
    <x v="0"/>
    <m/>
    <x v="0"/>
    <m/>
  </r>
  <r>
    <x v="2"/>
    <s v="2018-16"/>
    <x v="230"/>
    <x v="6"/>
    <d v="1899-12-30T13:45:00"/>
    <d v="1899-12-30T17:45:00"/>
    <s v="PM"/>
    <d v="1899-12-30T04:00:00"/>
    <m/>
    <m/>
    <x v="166"/>
    <x v="23"/>
    <m/>
    <x v="0"/>
    <m/>
  </r>
  <r>
    <x v="5"/>
    <s v="2018-16"/>
    <x v="230"/>
    <x v="6"/>
    <d v="1899-12-30T13:45:00"/>
    <d v="1899-12-30T16:45:00"/>
    <s v="PM"/>
    <d v="1899-12-30T03:00:00"/>
    <m/>
    <m/>
    <x v="0"/>
    <x v="0"/>
    <m/>
    <x v="0"/>
    <m/>
  </r>
  <r>
    <x v="6"/>
    <s v="2018-16"/>
    <x v="230"/>
    <x v="6"/>
    <d v="1899-12-30T13:45:00"/>
    <d v="1899-12-30T16:45:00"/>
    <s v="PM"/>
    <d v="1899-12-30T03:00:00"/>
    <m/>
    <m/>
    <x v="132"/>
    <x v="2"/>
    <m/>
    <x v="0"/>
    <m/>
  </r>
  <r>
    <x v="3"/>
    <s v="2018-16"/>
    <x v="230"/>
    <x v="6"/>
    <d v="1899-12-30T13:45:00"/>
    <d v="1899-12-30T17:45:00"/>
    <s v="PM"/>
    <d v="1899-12-30T04:00:00"/>
    <m/>
    <s v="INI"/>
    <x v="1"/>
    <x v="1"/>
    <m/>
    <x v="0"/>
    <m/>
  </r>
  <r>
    <x v="0"/>
    <s v="2018-16"/>
    <x v="231"/>
    <x v="0"/>
    <d v="1899-12-30T08:15:00"/>
    <d v="1899-12-30T12:15:00"/>
    <s v="AM"/>
    <d v="1899-12-30T04:00:00"/>
    <m/>
    <m/>
    <x v="175"/>
    <x v="36"/>
    <m/>
    <x v="0"/>
    <m/>
  </r>
  <r>
    <x v="1"/>
    <s v="2018-16"/>
    <x v="231"/>
    <x v="0"/>
    <d v="1899-12-30T08:15:00"/>
    <d v="1899-12-30T12:15:00"/>
    <s v="AM"/>
    <d v="1899-12-30T04:00:00"/>
    <m/>
    <m/>
    <x v="184"/>
    <x v="0"/>
    <m/>
    <x v="0"/>
    <m/>
  </r>
  <r>
    <x v="3"/>
    <s v="2018-16"/>
    <x v="231"/>
    <x v="0"/>
    <d v="1899-12-30T08:15:00"/>
    <d v="1899-12-30T12:15:00"/>
    <s v="AM"/>
    <d v="1899-12-30T04:00:00"/>
    <m/>
    <s v="ALT"/>
    <x v="8"/>
    <x v="0"/>
    <m/>
    <x v="0"/>
    <m/>
  </r>
  <r>
    <x v="4"/>
    <s v="2018-16"/>
    <x v="231"/>
    <x v="0"/>
    <d v="1899-12-30T08:15:00"/>
    <d v="1899-12-30T12:15:00"/>
    <s v="AM"/>
    <d v="1899-12-30T04:00:00"/>
    <m/>
    <m/>
    <x v="0"/>
    <x v="0"/>
    <m/>
    <x v="0"/>
    <m/>
  </r>
  <r>
    <x v="2"/>
    <s v="2018-16"/>
    <x v="231"/>
    <x v="0"/>
    <d v="1899-12-30T08:15:00"/>
    <d v="1899-12-30T12:15:00"/>
    <s v="AM"/>
    <d v="1899-12-30T04:00:00"/>
    <m/>
    <m/>
    <x v="166"/>
    <x v="23"/>
    <m/>
    <x v="0"/>
    <m/>
  </r>
  <r>
    <x v="5"/>
    <s v="2018-16"/>
    <x v="231"/>
    <x v="0"/>
    <d v="1899-12-30T08:15:00"/>
    <d v="1899-12-30T12:15:00"/>
    <s v="AM"/>
    <d v="1899-12-30T04:00:00"/>
    <m/>
    <m/>
    <x v="0"/>
    <x v="0"/>
    <m/>
    <x v="0"/>
    <m/>
  </r>
  <r>
    <x v="6"/>
    <s v="2018-16"/>
    <x v="231"/>
    <x v="0"/>
    <d v="1899-12-30T08:15:00"/>
    <d v="1899-12-30T12:15:00"/>
    <s v="AM"/>
    <d v="1899-12-30T04:00:00"/>
    <m/>
    <m/>
    <x v="132"/>
    <x v="2"/>
    <m/>
    <x v="0"/>
    <m/>
  </r>
  <r>
    <x v="3"/>
    <s v="2018-16"/>
    <x v="231"/>
    <x v="0"/>
    <d v="1899-12-30T08:15:00"/>
    <d v="1899-12-30T12:15:00"/>
    <s v="AM"/>
    <d v="1899-12-30T04:00:00"/>
    <m/>
    <s v="INI"/>
    <x v="1"/>
    <x v="1"/>
    <m/>
    <x v="0"/>
    <m/>
  </r>
  <r>
    <x v="0"/>
    <s v="2018-16"/>
    <x v="231"/>
    <x v="0"/>
    <d v="1899-12-30T13:45:00"/>
    <d v="1899-12-30T17:45:00"/>
    <s v="PM"/>
    <d v="1899-12-30T04:00:00"/>
    <m/>
    <m/>
    <x v="175"/>
    <x v="36"/>
    <m/>
    <x v="0"/>
    <m/>
  </r>
  <r>
    <x v="1"/>
    <s v="2018-16"/>
    <x v="231"/>
    <x v="0"/>
    <d v="1899-12-30T13:45:00"/>
    <d v="1899-12-30T17:45:00"/>
    <s v="PM"/>
    <d v="1899-12-30T04:00:00"/>
    <m/>
    <m/>
    <x v="184"/>
    <x v="0"/>
    <m/>
    <x v="0"/>
    <m/>
  </r>
  <r>
    <x v="3"/>
    <s v="2018-16"/>
    <x v="231"/>
    <x v="0"/>
    <d v="1899-12-30T13:45:00"/>
    <d v="1899-12-30T17:45:00"/>
    <s v="PM"/>
    <d v="1899-12-30T04:00:00"/>
    <m/>
    <s v="ALT"/>
    <x v="8"/>
    <x v="0"/>
    <m/>
    <x v="0"/>
    <m/>
  </r>
  <r>
    <x v="4"/>
    <s v="2018-16"/>
    <x v="231"/>
    <x v="0"/>
    <d v="1899-12-30T13:45:00"/>
    <d v="1899-12-30T17:45:00"/>
    <s v="PM"/>
    <d v="1899-12-30T04:00:00"/>
    <m/>
    <m/>
    <x v="0"/>
    <x v="0"/>
    <m/>
    <x v="0"/>
    <m/>
  </r>
  <r>
    <x v="2"/>
    <s v="2018-16"/>
    <x v="231"/>
    <x v="0"/>
    <d v="1899-12-30T13:45:00"/>
    <d v="1899-12-30T17:45:00"/>
    <s v="PM"/>
    <d v="1899-12-30T04:00:00"/>
    <m/>
    <m/>
    <x v="166"/>
    <x v="23"/>
    <m/>
    <x v="0"/>
    <m/>
  </r>
  <r>
    <x v="5"/>
    <s v="2018-16"/>
    <x v="231"/>
    <x v="0"/>
    <d v="1899-12-30T13:45:00"/>
    <d v="1899-12-30T16:45:00"/>
    <s v="PM"/>
    <d v="1899-12-30T03:00:00"/>
    <m/>
    <m/>
    <x v="0"/>
    <x v="0"/>
    <m/>
    <x v="0"/>
    <m/>
  </r>
  <r>
    <x v="6"/>
    <s v="2018-16"/>
    <x v="231"/>
    <x v="0"/>
    <d v="1899-12-30T13:45:00"/>
    <d v="1899-12-30T16:45:00"/>
    <s v="PM"/>
    <d v="1899-12-30T03:00:00"/>
    <m/>
    <m/>
    <x v="132"/>
    <x v="2"/>
    <m/>
    <x v="0"/>
    <m/>
  </r>
  <r>
    <x v="3"/>
    <s v="2018-16"/>
    <x v="231"/>
    <x v="0"/>
    <d v="1899-12-30T13:45:00"/>
    <d v="1899-12-30T17:45:00"/>
    <s v="PM"/>
    <d v="1899-12-30T04:00:00"/>
    <m/>
    <s v="INI"/>
    <x v="1"/>
    <x v="1"/>
    <m/>
    <x v="0"/>
    <m/>
  </r>
  <r>
    <x v="0"/>
    <s v="2018-16"/>
    <x v="232"/>
    <x v="1"/>
    <d v="1899-12-30T08:15:00"/>
    <d v="1899-12-30T12:15:00"/>
    <s v="AM"/>
    <d v="1899-12-30T04:00:00"/>
    <m/>
    <m/>
    <x v="1"/>
    <x v="1"/>
    <m/>
    <x v="0"/>
    <m/>
  </r>
  <r>
    <x v="1"/>
    <s v="2018-16"/>
    <x v="232"/>
    <x v="1"/>
    <d v="1899-12-30T08:15:00"/>
    <d v="1899-12-30T12:15:00"/>
    <s v="AM"/>
    <d v="1899-12-30T04:00:00"/>
    <m/>
    <m/>
    <x v="1"/>
    <x v="1"/>
    <m/>
    <x v="0"/>
    <m/>
  </r>
  <r>
    <x v="2"/>
    <s v="2018-16"/>
    <x v="232"/>
    <x v="1"/>
    <d v="1899-12-30T08:15:00"/>
    <d v="1899-12-30T12:15:00"/>
    <s v="AM"/>
    <d v="1899-12-30T04:00:00"/>
    <m/>
    <m/>
    <x v="1"/>
    <x v="1"/>
    <m/>
    <x v="0"/>
    <m/>
  </r>
  <r>
    <x v="4"/>
    <s v="2018-16"/>
    <x v="232"/>
    <x v="1"/>
    <d v="1899-12-30T08:15:00"/>
    <d v="1899-12-30T12:15:00"/>
    <s v="AM"/>
    <d v="1899-12-30T04:00:00"/>
    <m/>
    <m/>
    <x v="1"/>
    <x v="1"/>
    <m/>
    <x v="0"/>
    <m/>
  </r>
  <r>
    <x v="5"/>
    <s v="2018-16"/>
    <x v="232"/>
    <x v="1"/>
    <d v="1899-12-30T08:15:00"/>
    <d v="1899-12-30T12:15:00"/>
    <s v="AM"/>
    <d v="1899-12-30T04:00:00"/>
    <m/>
    <m/>
    <x v="1"/>
    <x v="1"/>
    <m/>
    <x v="0"/>
    <m/>
  </r>
  <r>
    <x v="6"/>
    <s v="2018-16"/>
    <x v="232"/>
    <x v="1"/>
    <d v="1899-12-30T08:15:00"/>
    <d v="1899-12-30T12:15:00"/>
    <s v="AM"/>
    <d v="1899-12-30T04:00:00"/>
    <m/>
    <m/>
    <x v="1"/>
    <x v="1"/>
    <m/>
    <x v="0"/>
    <m/>
  </r>
  <r>
    <x v="3"/>
    <s v="2018-16"/>
    <x v="232"/>
    <x v="1"/>
    <d v="1899-12-30T08:15:00"/>
    <d v="1899-12-30T12:15:00"/>
    <s v="AM"/>
    <d v="1899-12-30T04:00:00"/>
    <m/>
    <m/>
    <x v="1"/>
    <x v="1"/>
    <m/>
    <x v="0"/>
    <m/>
  </r>
  <r>
    <x v="0"/>
    <s v="2018-16"/>
    <x v="232"/>
    <x v="1"/>
    <d v="1899-12-30T13:45:00"/>
    <d v="1899-12-30T17:45:00"/>
    <s v="PM"/>
    <d v="1899-12-30T04:00:00"/>
    <m/>
    <m/>
    <x v="1"/>
    <x v="1"/>
    <m/>
    <x v="0"/>
    <m/>
  </r>
  <r>
    <x v="1"/>
    <s v="2018-16"/>
    <x v="232"/>
    <x v="1"/>
    <d v="1899-12-30T13:45:00"/>
    <d v="1899-12-30T17:45:00"/>
    <s v="PM"/>
    <d v="1899-12-30T04:00:00"/>
    <m/>
    <m/>
    <x v="1"/>
    <x v="1"/>
    <m/>
    <x v="0"/>
    <m/>
  </r>
  <r>
    <x v="2"/>
    <s v="2018-16"/>
    <x v="232"/>
    <x v="1"/>
    <d v="1899-12-30T13:45:00"/>
    <d v="1899-12-30T17:45:00"/>
    <s v="PM"/>
    <d v="1899-12-30T04:00:00"/>
    <m/>
    <m/>
    <x v="1"/>
    <x v="1"/>
    <m/>
    <x v="0"/>
    <m/>
  </r>
  <r>
    <x v="4"/>
    <s v="2018-16"/>
    <x v="232"/>
    <x v="1"/>
    <d v="1899-12-30T13:45:00"/>
    <d v="1899-12-30T17:45:00"/>
    <s v="PM"/>
    <d v="1899-12-30T04:00:00"/>
    <m/>
    <m/>
    <x v="1"/>
    <x v="1"/>
    <m/>
    <x v="0"/>
    <m/>
  </r>
  <r>
    <x v="5"/>
    <s v="2018-16"/>
    <x v="232"/>
    <x v="1"/>
    <d v="1899-12-30T13:45:00"/>
    <d v="1899-12-30T16:45:00"/>
    <s v="PM"/>
    <d v="1899-12-30T03:00:00"/>
    <m/>
    <m/>
    <x v="1"/>
    <x v="1"/>
    <m/>
    <x v="0"/>
    <m/>
  </r>
  <r>
    <x v="6"/>
    <s v="2018-16"/>
    <x v="232"/>
    <x v="1"/>
    <d v="1899-12-30T13:45:00"/>
    <d v="1899-12-30T16:45:00"/>
    <s v="PM"/>
    <d v="1899-12-30T03:00:00"/>
    <m/>
    <m/>
    <x v="1"/>
    <x v="1"/>
    <m/>
    <x v="0"/>
    <m/>
  </r>
  <r>
    <x v="3"/>
    <s v="2018-16"/>
    <x v="232"/>
    <x v="1"/>
    <d v="1899-12-30T13:45:00"/>
    <d v="1899-12-30T17:45:00"/>
    <s v="PM"/>
    <d v="1899-12-30T04:00:00"/>
    <m/>
    <m/>
    <x v="1"/>
    <x v="1"/>
    <m/>
    <x v="0"/>
    <m/>
  </r>
  <r>
    <x v="0"/>
    <s v="2018-17"/>
    <x v="233"/>
    <x v="2"/>
    <d v="1899-12-30T08:15:00"/>
    <d v="1899-12-30T12:15:00"/>
    <s v="AM"/>
    <d v="1899-12-30T04:00:00"/>
    <m/>
    <m/>
    <x v="1"/>
    <x v="1"/>
    <m/>
    <x v="0"/>
    <m/>
  </r>
  <r>
    <x v="1"/>
    <s v="2018-17"/>
    <x v="233"/>
    <x v="2"/>
    <d v="1899-12-30T08:15:00"/>
    <d v="1899-12-30T12:15:00"/>
    <s v="AM"/>
    <d v="1899-12-30T04:00:00"/>
    <m/>
    <m/>
    <x v="1"/>
    <x v="1"/>
    <m/>
    <x v="0"/>
    <m/>
  </r>
  <r>
    <x v="2"/>
    <s v="2018-17"/>
    <x v="233"/>
    <x v="2"/>
    <d v="1899-12-30T08:15:00"/>
    <d v="1899-12-30T12:15:00"/>
    <s v="AM"/>
    <d v="1899-12-30T04:00:00"/>
    <m/>
    <m/>
    <x v="1"/>
    <x v="1"/>
    <m/>
    <x v="0"/>
    <m/>
  </r>
  <r>
    <x v="4"/>
    <s v="2018-17"/>
    <x v="233"/>
    <x v="2"/>
    <d v="1899-12-30T08:15:00"/>
    <d v="1899-12-30T12:15:00"/>
    <s v="AM"/>
    <d v="1899-12-30T04:00:00"/>
    <m/>
    <m/>
    <x v="1"/>
    <x v="1"/>
    <m/>
    <x v="0"/>
    <m/>
  </r>
  <r>
    <x v="5"/>
    <s v="2018-17"/>
    <x v="233"/>
    <x v="2"/>
    <d v="1899-12-30T08:15:00"/>
    <d v="1899-12-30T12:15:00"/>
    <s v="AM"/>
    <d v="1899-12-30T04:00:00"/>
    <m/>
    <m/>
    <x v="1"/>
    <x v="1"/>
    <m/>
    <x v="0"/>
    <m/>
  </r>
  <r>
    <x v="6"/>
    <s v="2018-17"/>
    <x v="233"/>
    <x v="2"/>
    <d v="1899-12-30T08:15:00"/>
    <d v="1899-12-30T12:15:00"/>
    <s v="AM"/>
    <d v="1899-12-30T04:00:00"/>
    <m/>
    <m/>
    <x v="1"/>
    <x v="1"/>
    <m/>
    <x v="0"/>
    <m/>
  </r>
  <r>
    <x v="3"/>
    <s v="2018-17"/>
    <x v="233"/>
    <x v="2"/>
    <d v="1899-12-30T08:15:00"/>
    <d v="1899-12-30T12:15:00"/>
    <s v="AM"/>
    <d v="1899-12-30T04:00:00"/>
    <m/>
    <m/>
    <x v="1"/>
    <x v="1"/>
    <m/>
    <x v="0"/>
    <m/>
  </r>
  <r>
    <x v="0"/>
    <s v="2018-17"/>
    <x v="233"/>
    <x v="2"/>
    <d v="1899-12-30T13:45:00"/>
    <d v="1899-12-30T17:45:00"/>
    <s v="PM"/>
    <d v="1899-12-30T04:00:00"/>
    <m/>
    <m/>
    <x v="1"/>
    <x v="1"/>
    <m/>
    <x v="0"/>
    <m/>
  </r>
  <r>
    <x v="1"/>
    <s v="2018-17"/>
    <x v="233"/>
    <x v="2"/>
    <d v="1899-12-30T13:45:00"/>
    <d v="1899-12-30T17:45:00"/>
    <s v="PM"/>
    <d v="1899-12-30T04:00:00"/>
    <m/>
    <m/>
    <x v="1"/>
    <x v="1"/>
    <m/>
    <x v="0"/>
    <m/>
  </r>
  <r>
    <x v="2"/>
    <s v="2018-17"/>
    <x v="233"/>
    <x v="2"/>
    <d v="1899-12-30T13:45:00"/>
    <d v="1899-12-30T17:45:00"/>
    <s v="PM"/>
    <d v="1899-12-30T04:00:00"/>
    <m/>
    <m/>
    <x v="1"/>
    <x v="1"/>
    <m/>
    <x v="0"/>
    <m/>
  </r>
  <r>
    <x v="4"/>
    <s v="2018-17"/>
    <x v="233"/>
    <x v="2"/>
    <d v="1899-12-30T13:45:00"/>
    <d v="1899-12-30T17:45:00"/>
    <s v="PM"/>
    <d v="1899-12-30T04:00:00"/>
    <m/>
    <m/>
    <x v="1"/>
    <x v="1"/>
    <m/>
    <x v="0"/>
    <m/>
  </r>
  <r>
    <x v="5"/>
    <s v="2018-17"/>
    <x v="233"/>
    <x v="2"/>
    <d v="1899-12-30T13:45:00"/>
    <d v="1899-12-30T16:45:00"/>
    <s v="PM"/>
    <d v="1899-12-30T03:00:00"/>
    <m/>
    <m/>
    <x v="1"/>
    <x v="1"/>
    <m/>
    <x v="0"/>
    <m/>
  </r>
  <r>
    <x v="6"/>
    <s v="2018-17"/>
    <x v="233"/>
    <x v="2"/>
    <d v="1899-12-30T13:45:00"/>
    <d v="1899-12-30T16:45:00"/>
    <s v="PM"/>
    <d v="1899-12-30T03:00:00"/>
    <m/>
    <m/>
    <x v="1"/>
    <x v="1"/>
    <m/>
    <x v="0"/>
    <m/>
  </r>
  <r>
    <x v="3"/>
    <s v="2018-17"/>
    <x v="233"/>
    <x v="2"/>
    <d v="1899-12-30T13:45:00"/>
    <d v="1899-12-30T17:45:00"/>
    <s v="PM"/>
    <d v="1899-12-30T04:00:00"/>
    <m/>
    <m/>
    <x v="1"/>
    <x v="1"/>
    <m/>
    <x v="0"/>
    <m/>
  </r>
  <r>
    <x v="0"/>
    <s v="2018-17"/>
    <x v="234"/>
    <x v="3"/>
    <d v="1899-12-30T08:15:00"/>
    <d v="1899-12-30T12:15:00"/>
    <s v="AM"/>
    <d v="1899-12-30T04:00:00"/>
    <m/>
    <m/>
    <x v="51"/>
    <x v="0"/>
    <m/>
    <x v="0"/>
    <m/>
  </r>
  <r>
    <x v="1"/>
    <s v="2018-17"/>
    <x v="234"/>
    <x v="3"/>
    <d v="1899-12-30T08:15:00"/>
    <d v="1899-12-30T12:15:00"/>
    <s v="AM"/>
    <d v="1899-12-30T04:00:00"/>
    <m/>
    <m/>
    <x v="188"/>
    <x v="0"/>
    <m/>
    <x v="0"/>
    <m/>
  </r>
  <r>
    <x v="2"/>
    <s v="2018-17"/>
    <x v="234"/>
    <x v="3"/>
    <d v="1899-12-30T08:15:00"/>
    <d v="1899-12-30T12:15:00"/>
    <s v="AM"/>
    <d v="1899-12-30T04:00:00"/>
    <m/>
    <s v="ALT"/>
    <x v="8"/>
    <x v="0"/>
    <m/>
    <x v="0"/>
    <m/>
  </r>
  <r>
    <x v="4"/>
    <s v="2018-17"/>
    <x v="234"/>
    <x v="3"/>
    <d v="1899-12-30T08:15:00"/>
    <d v="1899-12-30T12:15:00"/>
    <s v="AM"/>
    <d v="1899-12-30T04:00:00"/>
    <m/>
    <m/>
    <x v="0"/>
    <x v="0"/>
    <m/>
    <x v="0"/>
    <m/>
  </r>
  <r>
    <x v="3"/>
    <s v="2018-17"/>
    <x v="234"/>
    <x v="3"/>
    <d v="1899-12-30T08:15:00"/>
    <d v="1899-12-30T12:15:00"/>
    <s v="AM"/>
    <d v="1899-12-30T04:00:00"/>
    <m/>
    <m/>
    <x v="133"/>
    <x v="3"/>
    <m/>
    <x v="0"/>
    <m/>
  </r>
  <r>
    <x v="5"/>
    <s v="2018-17"/>
    <x v="234"/>
    <x v="3"/>
    <d v="1899-12-30T08:15:00"/>
    <d v="1899-12-30T12:15:00"/>
    <s v="AM"/>
    <d v="1899-12-30T04:00:00"/>
    <m/>
    <m/>
    <x v="0"/>
    <x v="0"/>
    <m/>
    <x v="0"/>
    <m/>
  </r>
  <r>
    <x v="6"/>
    <s v="2018-17"/>
    <x v="234"/>
    <x v="3"/>
    <d v="1899-12-30T08:15:00"/>
    <d v="1899-12-30T12:15:00"/>
    <s v="AM"/>
    <d v="1899-12-30T04:00:00"/>
    <m/>
    <m/>
    <x v="162"/>
    <x v="42"/>
    <m/>
    <x v="0"/>
    <m/>
  </r>
  <r>
    <x v="2"/>
    <s v="2018-17"/>
    <x v="234"/>
    <x v="3"/>
    <d v="1899-12-30T08:15:00"/>
    <d v="1899-12-30T12:15:00"/>
    <s v="AM"/>
    <d v="1899-12-30T04:00:00"/>
    <m/>
    <s v="INI"/>
    <x v="1"/>
    <x v="1"/>
    <m/>
    <x v="0"/>
    <m/>
  </r>
  <r>
    <x v="0"/>
    <s v="2018-17"/>
    <x v="234"/>
    <x v="3"/>
    <d v="1899-12-30T13:45:00"/>
    <d v="1899-12-30T17:45:00"/>
    <s v="PM"/>
    <d v="1899-12-30T04:00:00"/>
    <m/>
    <m/>
    <x v="51"/>
    <x v="0"/>
    <m/>
    <x v="0"/>
    <m/>
  </r>
  <r>
    <x v="1"/>
    <s v="2018-17"/>
    <x v="234"/>
    <x v="3"/>
    <d v="1899-12-30T13:45:00"/>
    <d v="1899-12-30T17:45:00"/>
    <s v="PM"/>
    <d v="1899-12-30T04:00:00"/>
    <m/>
    <m/>
    <x v="188"/>
    <x v="0"/>
    <m/>
    <x v="0"/>
    <m/>
  </r>
  <r>
    <x v="2"/>
    <s v="2018-17"/>
    <x v="234"/>
    <x v="3"/>
    <d v="1899-12-30T13:45:00"/>
    <d v="1899-12-30T17:45:00"/>
    <s v="PM"/>
    <d v="1899-12-30T04:00:00"/>
    <m/>
    <s v="ALT"/>
    <x v="8"/>
    <x v="0"/>
    <m/>
    <x v="0"/>
    <m/>
  </r>
  <r>
    <x v="3"/>
    <s v="2018-17"/>
    <x v="234"/>
    <x v="3"/>
    <d v="1899-12-30T13:45:00"/>
    <d v="1899-12-30T17:45:00"/>
    <s v="PM"/>
    <d v="1899-12-30T04:00:00"/>
    <m/>
    <m/>
    <x v="171"/>
    <x v="23"/>
    <m/>
    <x v="0"/>
    <m/>
  </r>
  <r>
    <x v="4"/>
    <s v="2018-17"/>
    <x v="234"/>
    <x v="3"/>
    <d v="1899-12-30T13:45:00"/>
    <d v="1899-12-30T17:45:00"/>
    <s v="PM"/>
    <d v="1899-12-30T04:00:00"/>
    <m/>
    <m/>
    <x v="0"/>
    <x v="0"/>
    <m/>
    <x v="0"/>
    <m/>
  </r>
  <r>
    <x v="5"/>
    <s v="2018-17"/>
    <x v="234"/>
    <x v="3"/>
    <d v="1899-12-30T13:45:00"/>
    <d v="1899-12-30T16:45:00"/>
    <s v="PM"/>
    <d v="1899-12-30T03:00:00"/>
    <m/>
    <m/>
    <x v="0"/>
    <x v="0"/>
    <m/>
    <x v="0"/>
    <m/>
  </r>
  <r>
    <x v="6"/>
    <s v="2018-17"/>
    <x v="234"/>
    <x v="3"/>
    <d v="1899-12-30T13:45:00"/>
    <d v="1899-12-30T16:45:00"/>
    <s v="PM"/>
    <d v="1899-12-30T03:00:00"/>
    <m/>
    <m/>
    <x v="162"/>
    <x v="42"/>
    <m/>
    <x v="0"/>
    <m/>
  </r>
  <r>
    <x v="2"/>
    <s v="2018-17"/>
    <x v="234"/>
    <x v="3"/>
    <d v="1899-12-30T13:45:00"/>
    <d v="1899-12-30T17:45:00"/>
    <s v="PM"/>
    <d v="1899-12-30T04:00:00"/>
    <m/>
    <s v="INI"/>
    <x v="1"/>
    <x v="1"/>
    <m/>
    <x v="0"/>
    <m/>
  </r>
  <r>
    <x v="0"/>
    <s v="2018-17"/>
    <x v="235"/>
    <x v="4"/>
    <d v="1899-12-30T08:15:00"/>
    <d v="1899-12-30T12:15:00"/>
    <s v="AM"/>
    <d v="1899-12-30T04:00:00"/>
    <m/>
    <m/>
    <x v="51"/>
    <x v="0"/>
    <m/>
    <x v="0"/>
    <m/>
  </r>
  <r>
    <x v="1"/>
    <s v="2018-17"/>
    <x v="235"/>
    <x v="4"/>
    <d v="1899-12-30T08:15:00"/>
    <d v="1899-12-30T12:15:00"/>
    <s v="AM"/>
    <d v="1899-12-30T04:00:00"/>
    <m/>
    <m/>
    <x v="172"/>
    <x v="43"/>
    <m/>
    <x v="0"/>
    <m/>
  </r>
  <r>
    <x v="2"/>
    <s v="2018-17"/>
    <x v="235"/>
    <x v="4"/>
    <d v="1899-12-30T08:15:00"/>
    <d v="1899-12-30T12:15:00"/>
    <s v="AM"/>
    <d v="1899-12-30T04:00:00"/>
    <m/>
    <s v="ALT"/>
    <x v="8"/>
    <x v="0"/>
    <m/>
    <x v="0"/>
    <m/>
  </r>
  <r>
    <x v="4"/>
    <s v="2018-17"/>
    <x v="235"/>
    <x v="4"/>
    <d v="1899-12-30T08:15:00"/>
    <d v="1899-12-30T12:15:00"/>
    <s v="AM"/>
    <d v="1899-12-30T04:00:00"/>
    <m/>
    <m/>
    <x v="0"/>
    <x v="0"/>
    <m/>
    <x v="0"/>
    <m/>
  </r>
  <r>
    <x v="3"/>
    <s v="2018-17"/>
    <x v="235"/>
    <x v="4"/>
    <d v="1899-12-30T08:15:00"/>
    <d v="1899-12-30T12:15:00"/>
    <s v="AM"/>
    <d v="1899-12-30T04:00:00"/>
    <m/>
    <m/>
    <x v="171"/>
    <x v="23"/>
    <m/>
    <x v="0"/>
    <m/>
  </r>
  <r>
    <x v="5"/>
    <s v="2018-17"/>
    <x v="235"/>
    <x v="4"/>
    <d v="1899-12-30T08:15:00"/>
    <d v="1899-12-30T12:15:00"/>
    <s v="AM"/>
    <d v="1899-12-30T04:00:00"/>
    <m/>
    <m/>
    <x v="0"/>
    <x v="0"/>
    <m/>
    <x v="0"/>
    <m/>
  </r>
  <r>
    <x v="6"/>
    <s v="2018-17"/>
    <x v="235"/>
    <x v="4"/>
    <d v="1899-12-30T08:15:00"/>
    <d v="1899-12-30T12:15:00"/>
    <s v="AM"/>
    <d v="1899-12-30T04:00:00"/>
    <m/>
    <m/>
    <x v="162"/>
    <x v="42"/>
    <m/>
    <x v="0"/>
    <m/>
  </r>
  <r>
    <x v="2"/>
    <s v="2018-17"/>
    <x v="235"/>
    <x v="4"/>
    <d v="1899-12-30T08:15:00"/>
    <d v="1899-12-30T12:15:00"/>
    <s v="AM"/>
    <d v="1899-12-30T04:00:00"/>
    <m/>
    <s v="INI"/>
    <x v="1"/>
    <x v="1"/>
    <m/>
    <x v="0"/>
    <m/>
  </r>
  <r>
    <x v="0"/>
    <s v="2018-17"/>
    <x v="235"/>
    <x v="4"/>
    <d v="1899-12-30T13:45:00"/>
    <d v="1899-12-30T17:45:00"/>
    <s v="PM"/>
    <d v="1899-12-30T04:00:00"/>
    <m/>
    <m/>
    <x v="51"/>
    <x v="0"/>
    <m/>
    <x v="0"/>
    <m/>
  </r>
  <r>
    <x v="1"/>
    <s v="2018-17"/>
    <x v="235"/>
    <x v="4"/>
    <d v="1899-12-30T13:45:00"/>
    <d v="1899-12-30T17:45:00"/>
    <s v="PM"/>
    <d v="1899-12-30T04:00:00"/>
    <m/>
    <m/>
    <x v="188"/>
    <x v="0"/>
    <m/>
    <x v="0"/>
    <m/>
  </r>
  <r>
    <x v="2"/>
    <s v="2018-17"/>
    <x v="235"/>
    <x v="4"/>
    <d v="1899-12-30T13:45:00"/>
    <d v="1899-12-30T17:45:00"/>
    <s v="PM"/>
    <d v="1899-12-30T04:00:00"/>
    <m/>
    <s v="ALT"/>
    <x v="8"/>
    <x v="0"/>
    <m/>
    <x v="0"/>
    <m/>
  </r>
  <r>
    <x v="3"/>
    <s v="2018-17"/>
    <x v="235"/>
    <x v="4"/>
    <d v="1899-12-30T13:45:00"/>
    <d v="1899-12-30T17:45:00"/>
    <s v="PM"/>
    <d v="1899-12-30T04:00:00"/>
    <m/>
    <m/>
    <x v="189"/>
    <x v="23"/>
    <m/>
    <x v="0"/>
    <m/>
  </r>
  <r>
    <x v="4"/>
    <s v="2018-17"/>
    <x v="235"/>
    <x v="4"/>
    <d v="1899-12-30T13:45:00"/>
    <d v="1899-12-30T17:45:00"/>
    <s v="PM"/>
    <d v="1899-12-30T04:00:00"/>
    <m/>
    <m/>
    <x v="0"/>
    <x v="0"/>
    <m/>
    <x v="0"/>
    <m/>
  </r>
  <r>
    <x v="5"/>
    <s v="2018-17"/>
    <x v="235"/>
    <x v="4"/>
    <d v="1899-12-30T13:45:00"/>
    <d v="1899-12-30T16:45:00"/>
    <s v="PM"/>
    <d v="1899-12-30T03:00:00"/>
    <m/>
    <m/>
    <x v="0"/>
    <x v="0"/>
    <m/>
    <x v="0"/>
    <m/>
  </r>
  <r>
    <x v="6"/>
    <s v="2018-17"/>
    <x v="235"/>
    <x v="4"/>
    <d v="1899-12-30T13:45:00"/>
    <d v="1899-12-30T16:45:00"/>
    <s v="PM"/>
    <d v="1899-12-30T03:00:00"/>
    <m/>
    <m/>
    <x v="162"/>
    <x v="42"/>
    <m/>
    <x v="0"/>
    <m/>
  </r>
  <r>
    <x v="2"/>
    <s v="2018-17"/>
    <x v="235"/>
    <x v="4"/>
    <d v="1899-12-30T13:45:00"/>
    <d v="1899-12-30T17:45:00"/>
    <s v="PM"/>
    <d v="1899-12-30T04:00:00"/>
    <m/>
    <s v="INI"/>
    <x v="1"/>
    <x v="1"/>
    <m/>
    <x v="0"/>
    <m/>
  </r>
  <r>
    <x v="0"/>
    <s v="2018-17"/>
    <x v="236"/>
    <x v="5"/>
    <d v="1899-12-30T08:15:00"/>
    <d v="1899-12-30T12:15:00"/>
    <s v="AM"/>
    <d v="1899-12-30T04:00:00"/>
    <m/>
    <m/>
    <x v="51"/>
    <x v="0"/>
    <m/>
    <x v="0"/>
    <m/>
  </r>
  <r>
    <x v="1"/>
    <s v="2018-17"/>
    <x v="236"/>
    <x v="5"/>
    <d v="1899-12-30T08:15:00"/>
    <d v="1899-12-30T12:15:00"/>
    <s v="AM"/>
    <d v="1899-12-30T04:00:00"/>
    <m/>
    <m/>
    <x v="113"/>
    <x v="13"/>
    <m/>
    <x v="0"/>
    <m/>
  </r>
  <r>
    <x v="2"/>
    <s v="2018-17"/>
    <x v="236"/>
    <x v="5"/>
    <d v="1899-12-30T08:15:00"/>
    <d v="1899-12-30T12:15:00"/>
    <s v="AM"/>
    <d v="1899-12-30T04:00:00"/>
    <m/>
    <s v="ALT"/>
    <x v="8"/>
    <x v="0"/>
    <m/>
    <x v="0"/>
    <m/>
  </r>
  <r>
    <x v="4"/>
    <s v="2018-17"/>
    <x v="236"/>
    <x v="5"/>
    <d v="1899-12-30T08:15:00"/>
    <d v="1899-12-30T12:15:00"/>
    <s v="AM"/>
    <d v="1899-12-30T04:00:00"/>
    <m/>
    <m/>
    <x v="0"/>
    <x v="0"/>
    <m/>
    <x v="0"/>
    <m/>
  </r>
  <r>
    <x v="3"/>
    <s v="2018-17"/>
    <x v="236"/>
    <x v="5"/>
    <d v="1899-12-30T08:15:00"/>
    <d v="1899-12-30T12:15:00"/>
    <s v="AM"/>
    <d v="1899-12-30T04:00:00"/>
    <m/>
    <m/>
    <x v="189"/>
    <x v="23"/>
    <m/>
    <x v="0"/>
    <m/>
  </r>
  <r>
    <x v="5"/>
    <s v="2018-17"/>
    <x v="236"/>
    <x v="5"/>
    <d v="1899-12-30T08:15:00"/>
    <d v="1899-12-30T12:15:00"/>
    <s v="AM"/>
    <d v="1899-12-30T04:00:00"/>
    <m/>
    <m/>
    <x v="0"/>
    <x v="0"/>
    <m/>
    <x v="0"/>
    <m/>
  </r>
  <r>
    <x v="6"/>
    <s v="2018-17"/>
    <x v="236"/>
    <x v="5"/>
    <d v="1899-12-30T08:15:00"/>
    <d v="1899-12-30T12:15:00"/>
    <s v="AM"/>
    <d v="1899-12-30T04:00:00"/>
    <m/>
    <m/>
    <x v="162"/>
    <x v="42"/>
    <m/>
    <x v="0"/>
    <m/>
  </r>
  <r>
    <x v="2"/>
    <s v="2018-17"/>
    <x v="236"/>
    <x v="5"/>
    <d v="1899-12-30T08:15:00"/>
    <d v="1899-12-30T12:15:00"/>
    <s v="AM"/>
    <d v="1899-12-30T04:00:00"/>
    <m/>
    <s v="INI"/>
    <x v="1"/>
    <x v="1"/>
    <m/>
    <x v="0"/>
    <m/>
  </r>
  <r>
    <x v="0"/>
    <s v="2018-17"/>
    <x v="236"/>
    <x v="5"/>
    <d v="1899-12-30T13:45:00"/>
    <d v="1899-12-30T17:45:00"/>
    <s v="PM"/>
    <d v="1899-12-30T04:00:00"/>
    <m/>
    <m/>
    <x v="51"/>
    <x v="0"/>
    <m/>
    <x v="0"/>
    <m/>
  </r>
  <r>
    <x v="1"/>
    <s v="2018-17"/>
    <x v="236"/>
    <x v="5"/>
    <d v="1899-12-30T13:45:00"/>
    <d v="1899-12-30T17:45:00"/>
    <s v="PM"/>
    <d v="1899-12-30T04:00:00"/>
    <m/>
    <m/>
    <x v="1"/>
    <x v="1"/>
    <m/>
    <x v="0"/>
    <m/>
  </r>
  <r>
    <x v="2"/>
    <s v="2018-17"/>
    <x v="236"/>
    <x v="5"/>
    <d v="1899-12-30T13:45:00"/>
    <d v="1899-12-30T17:45:00"/>
    <s v="PM"/>
    <d v="1899-12-30T04:00:00"/>
    <m/>
    <s v="ALT"/>
    <x v="8"/>
    <x v="0"/>
    <m/>
    <x v="0"/>
    <m/>
  </r>
  <r>
    <x v="3"/>
    <s v="2018-17"/>
    <x v="236"/>
    <x v="5"/>
    <d v="1899-12-30T13:45:00"/>
    <d v="1899-12-30T17:45:00"/>
    <s v="PM"/>
    <d v="1899-12-30T04:00:00"/>
    <m/>
    <m/>
    <x v="189"/>
    <x v="23"/>
    <m/>
    <x v="0"/>
    <m/>
  </r>
  <r>
    <x v="4"/>
    <s v="2018-17"/>
    <x v="236"/>
    <x v="5"/>
    <d v="1899-12-30T13:45:00"/>
    <d v="1899-12-30T17:45:00"/>
    <s v="PM"/>
    <d v="1899-12-30T04:00:00"/>
    <m/>
    <m/>
    <x v="0"/>
    <x v="0"/>
    <m/>
    <x v="0"/>
    <m/>
  </r>
  <r>
    <x v="5"/>
    <s v="2018-17"/>
    <x v="236"/>
    <x v="5"/>
    <d v="1899-12-30T13:45:00"/>
    <d v="1899-12-30T16:45:00"/>
    <s v="PM"/>
    <d v="1899-12-30T03:00:00"/>
    <m/>
    <m/>
    <x v="0"/>
    <x v="0"/>
    <m/>
    <x v="0"/>
    <m/>
  </r>
  <r>
    <x v="6"/>
    <s v="2018-17"/>
    <x v="236"/>
    <x v="5"/>
    <d v="1899-12-30T13:45:00"/>
    <d v="1899-12-30T16:45:00"/>
    <s v="PM"/>
    <d v="1899-12-30T03:00:00"/>
    <m/>
    <m/>
    <x v="162"/>
    <x v="42"/>
    <m/>
    <x v="0"/>
    <m/>
  </r>
  <r>
    <x v="2"/>
    <s v="2018-17"/>
    <x v="236"/>
    <x v="5"/>
    <d v="1899-12-30T13:45:00"/>
    <d v="1899-12-30T17:45:00"/>
    <s v="PM"/>
    <d v="1899-12-30T04:00:00"/>
    <m/>
    <s v="INI"/>
    <x v="1"/>
    <x v="1"/>
    <m/>
    <x v="0"/>
    <m/>
  </r>
  <r>
    <x v="0"/>
    <s v="2018-17"/>
    <x v="237"/>
    <x v="6"/>
    <d v="1899-12-30T08:15:00"/>
    <d v="1899-12-30T12:15:00"/>
    <s v="AM"/>
    <d v="1899-12-30T04:00:00"/>
    <m/>
    <m/>
    <x v="51"/>
    <x v="0"/>
    <m/>
    <x v="0"/>
    <m/>
  </r>
  <r>
    <x v="1"/>
    <s v="2018-17"/>
    <x v="237"/>
    <x v="6"/>
    <d v="1899-12-30T08:15:00"/>
    <d v="1899-12-30T12:15:00"/>
    <s v="AM"/>
    <d v="1899-12-30T04:00:00"/>
    <m/>
    <m/>
    <x v="1"/>
    <x v="1"/>
    <m/>
    <x v="0"/>
    <m/>
  </r>
  <r>
    <x v="2"/>
    <s v="2018-17"/>
    <x v="237"/>
    <x v="6"/>
    <d v="1899-12-30T08:15:00"/>
    <d v="1899-12-30T12:15:00"/>
    <s v="AM"/>
    <d v="1899-12-30T04:00:00"/>
    <m/>
    <s v="ALT"/>
    <x v="8"/>
    <x v="0"/>
    <m/>
    <x v="0"/>
    <m/>
  </r>
  <r>
    <x v="4"/>
    <s v="2018-17"/>
    <x v="237"/>
    <x v="6"/>
    <d v="1899-12-30T08:15:00"/>
    <d v="1899-12-30T12:15:00"/>
    <s v="AM"/>
    <d v="1899-12-30T04:00:00"/>
    <m/>
    <m/>
    <x v="0"/>
    <x v="0"/>
    <m/>
    <x v="0"/>
    <m/>
  </r>
  <r>
    <x v="3"/>
    <s v="2018-17"/>
    <x v="237"/>
    <x v="6"/>
    <d v="1899-12-30T08:15:00"/>
    <d v="1899-12-30T12:15:00"/>
    <s v="AM"/>
    <d v="1899-12-30T04:00:00"/>
    <m/>
    <m/>
    <x v="189"/>
    <x v="23"/>
    <m/>
    <x v="0"/>
    <m/>
  </r>
  <r>
    <x v="5"/>
    <s v="2018-17"/>
    <x v="237"/>
    <x v="6"/>
    <d v="1899-12-30T08:15:00"/>
    <d v="1899-12-30T12:15:00"/>
    <s v="AM"/>
    <d v="1899-12-30T04:00:00"/>
    <m/>
    <m/>
    <x v="0"/>
    <x v="0"/>
    <m/>
    <x v="0"/>
    <m/>
  </r>
  <r>
    <x v="6"/>
    <s v="2018-17"/>
    <x v="237"/>
    <x v="6"/>
    <d v="1899-12-30T08:15:00"/>
    <d v="1899-12-30T12:15:00"/>
    <s v="AM"/>
    <d v="1899-12-30T04:00:00"/>
    <m/>
    <m/>
    <x v="162"/>
    <x v="42"/>
    <m/>
    <x v="0"/>
    <m/>
  </r>
  <r>
    <x v="2"/>
    <s v="2018-17"/>
    <x v="237"/>
    <x v="6"/>
    <d v="1899-12-30T08:15:00"/>
    <d v="1899-12-30T12:15:00"/>
    <s v="AM"/>
    <d v="1899-12-30T04:00:00"/>
    <m/>
    <s v="INI"/>
    <x v="1"/>
    <x v="1"/>
    <m/>
    <x v="0"/>
    <m/>
  </r>
  <r>
    <x v="0"/>
    <s v="2018-17"/>
    <x v="237"/>
    <x v="6"/>
    <d v="1899-12-30T13:45:00"/>
    <d v="1899-12-30T17:45:00"/>
    <s v="PM"/>
    <d v="1899-12-30T04:00:00"/>
    <m/>
    <m/>
    <x v="51"/>
    <x v="0"/>
    <m/>
    <x v="0"/>
    <m/>
  </r>
  <r>
    <x v="1"/>
    <s v="2018-17"/>
    <x v="237"/>
    <x v="6"/>
    <d v="1899-12-30T13:45:00"/>
    <d v="1899-12-30T15:45:00"/>
    <s v="PM"/>
    <d v="1899-12-30T02:00:00"/>
    <m/>
    <m/>
    <x v="1"/>
    <x v="1"/>
    <m/>
    <x v="0"/>
    <m/>
  </r>
  <r>
    <x v="2"/>
    <s v="2018-17"/>
    <x v="237"/>
    <x v="6"/>
    <d v="1899-12-30T13:45:00"/>
    <d v="1899-12-30T17:45:00"/>
    <s v="PM"/>
    <d v="1899-12-30T04:00:00"/>
    <m/>
    <s v="ALT"/>
    <x v="8"/>
    <x v="0"/>
    <m/>
    <x v="0"/>
    <m/>
  </r>
  <r>
    <x v="4"/>
    <s v="2018-17"/>
    <x v="237"/>
    <x v="6"/>
    <d v="1899-12-30T13:45:00"/>
    <d v="1899-12-30T17:45:00"/>
    <s v="PM"/>
    <d v="1899-12-30T04:00:00"/>
    <m/>
    <m/>
    <x v="0"/>
    <x v="0"/>
    <m/>
    <x v="0"/>
    <m/>
  </r>
  <r>
    <x v="3"/>
    <s v="2018-17"/>
    <x v="237"/>
    <x v="6"/>
    <d v="1899-12-30T13:45:00"/>
    <d v="1899-12-30T15:45:00"/>
    <s v="PM"/>
    <d v="1899-12-30T02:00:00"/>
    <m/>
    <m/>
    <x v="189"/>
    <x v="23"/>
    <m/>
    <x v="0"/>
    <m/>
  </r>
  <r>
    <x v="5"/>
    <s v="2018-17"/>
    <x v="237"/>
    <x v="6"/>
    <d v="1899-12-30T13:45:00"/>
    <d v="1899-12-30T16:45:00"/>
    <s v="PM"/>
    <d v="1899-12-30T03:00:00"/>
    <m/>
    <m/>
    <x v="0"/>
    <x v="0"/>
    <m/>
    <x v="0"/>
    <m/>
  </r>
  <r>
    <x v="6"/>
    <s v="2018-17"/>
    <x v="237"/>
    <x v="6"/>
    <d v="1899-12-30T13:45:00"/>
    <d v="1899-12-30T16:45:00"/>
    <s v="PM"/>
    <d v="1899-12-30T03:00:00"/>
    <m/>
    <m/>
    <x v="162"/>
    <x v="42"/>
    <m/>
    <x v="0"/>
    <m/>
  </r>
  <r>
    <x v="2"/>
    <s v="2018-17"/>
    <x v="237"/>
    <x v="6"/>
    <d v="1899-12-30T13:45:00"/>
    <d v="1899-12-30T17:45:00"/>
    <s v="PM"/>
    <d v="1899-12-30T04:00:00"/>
    <m/>
    <s v="INI"/>
    <x v="1"/>
    <x v="1"/>
    <m/>
    <x v="0"/>
    <m/>
  </r>
  <r>
    <x v="1"/>
    <s v="2018-17"/>
    <x v="237"/>
    <x v="6"/>
    <d v="1899-12-30T15:45:00"/>
    <d v="1899-12-30T17:45:00"/>
    <s v="PM"/>
    <d v="1899-12-30T02:00:00"/>
    <m/>
    <m/>
    <x v="190"/>
    <x v="43"/>
    <m/>
    <x v="0"/>
    <m/>
  </r>
  <r>
    <x v="3"/>
    <s v="2018-17"/>
    <x v="237"/>
    <x v="6"/>
    <d v="1899-12-30T15:45:00"/>
    <d v="1899-12-30T17:45:00"/>
    <s v="PM"/>
    <d v="1899-12-30T02:00:00"/>
    <m/>
    <m/>
    <x v="171"/>
    <x v="23"/>
    <m/>
    <x v="0"/>
    <m/>
  </r>
  <r>
    <x v="0"/>
    <s v="2018-17"/>
    <x v="238"/>
    <x v="0"/>
    <d v="1899-12-30T08:15:00"/>
    <d v="1899-12-30T12:15:00"/>
    <s v="AM"/>
    <d v="1899-12-30T04:00:00"/>
    <m/>
    <m/>
    <x v="51"/>
    <x v="0"/>
    <m/>
    <x v="0"/>
    <m/>
  </r>
  <r>
    <x v="2"/>
    <s v="2018-17"/>
    <x v="238"/>
    <x v="0"/>
    <d v="1899-12-30T08:15:00"/>
    <d v="1899-12-30T12:15:00"/>
    <s v="AM"/>
    <d v="1899-12-30T04:00:00"/>
    <m/>
    <s v="ALT"/>
    <x v="8"/>
    <x v="0"/>
    <m/>
    <x v="0"/>
    <m/>
  </r>
  <r>
    <x v="1"/>
    <s v="2018-17"/>
    <x v="238"/>
    <x v="0"/>
    <d v="1899-12-30T08:15:00"/>
    <d v="1899-12-30T12:15:00"/>
    <s v="AM"/>
    <d v="1899-12-30T04:00:00"/>
    <m/>
    <m/>
    <x v="176"/>
    <x v="8"/>
    <m/>
    <x v="0"/>
    <m/>
  </r>
  <r>
    <x v="4"/>
    <s v="2018-17"/>
    <x v="238"/>
    <x v="0"/>
    <d v="1899-12-30T08:15:00"/>
    <d v="1899-12-30T12:15:00"/>
    <s v="AM"/>
    <d v="1899-12-30T04:00:00"/>
    <m/>
    <m/>
    <x v="0"/>
    <x v="0"/>
    <m/>
    <x v="0"/>
    <m/>
  </r>
  <r>
    <x v="5"/>
    <s v="2018-17"/>
    <x v="238"/>
    <x v="0"/>
    <d v="1899-12-30T08:15:00"/>
    <d v="1899-12-30T12:15:00"/>
    <s v="AM"/>
    <d v="1899-12-30T04:00:00"/>
    <m/>
    <m/>
    <x v="0"/>
    <x v="0"/>
    <m/>
    <x v="0"/>
    <m/>
  </r>
  <r>
    <x v="6"/>
    <s v="2018-17"/>
    <x v="238"/>
    <x v="0"/>
    <d v="1899-12-30T08:15:00"/>
    <d v="1899-12-30T12:15:00"/>
    <s v="AM"/>
    <d v="1899-12-30T04:00:00"/>
    <m/>
    <m/>
    <x v="162"/>
    <x v="42"/>
    <m/>
    <x v="0"/>
    <m/>
  </r>
  <r>
    <x v="2"/>
    <s v="2018-17"/>
    <x v="238"/>
    <x v="0"/>
    <d v="1899-12-30T08:15:00"/>
    <d v="1899-12-30T12:15:00"/>
    <s v="AM"/>
    <d v="1899-12-30T04:00:00"/>
    <m/>
    <s v="INI"/>
    <x v="1"/>
    <x v="1"/>
    <m/>
    <x v="0"/>
    <m/>
  </r>
  <r>
    <x v="3"/>
    <s v="2018-17"/>
    <x v="238"/>
    <x v="0"/>
    <d v="1899-12-30T08:15:00"/>
    <d v="1899-12-30T12:15:00"/>
    <s v="AM"/>
    <d v="1899-12-30T04:00:00"/>
    <m/>
    <m/>
    <x v="133"/>
    <x v="3"/>
    <m/>
    <x v="0"/>
    <m/>
  </r>
  <r>
    <x v="0"/>
    <s v="2018-17"/>
    <x v="238"/>
    <x v="0"/>
    <d v="1899-12-30T13:45:00"/>
    <d v="1899-12-30T17:45:00"/>
    <s v="PM"/>
    <d v="1899-12-30T04:00:00"/>
    <m/>
    <m/>
    <x v="51"/>
    <x v="0"/>
    <m/>
    <x v="0"/>
    <m/>
  </r>
  <r>
    <x v="2"/>
    <s v="2018-17"/>
    <x v="238"/>
    <x v="0"/>
    <d v="1899-12-30T13:45:00"/>
    <d v="1899-12-30T17:45:00"/>
    <s v="PM"/>
    <d v="1899-12-30T04:00:00"/>
    <m/>
    <s v="ALT"/>
    <x v="8"/>
    <x v="0"/>
    <m/>
    <x v="0"/>
    <m/>
  </r>
  <r>
    <x v="4"/>
    <s v="2018-17"/>
    <x v="238"/>
    <x v="0"/>
    <d v="1899-12-30T13:45:00"/>
    <d v="1899-12-30T17:45:00"/>
    <s v="PM"/>
    <d v="1899-12-30T04:00:00"/>
    <m/>
    <m/>
    <x v="0"/>
    <x v="0"/>
    <m/>
    <x v="0"/>
    <m/>
  </r>
  <r>
    <x v="5"/>
    <s v="2018-17"/>
    <x v="238"/>
    <x v="0"/>
    <d v="1899-12-30T13:45:00"/>
    <d v="1899-12-30T16:45:00"/>
    <s v="PM"/>
    <d v="1899-12-30T03:00:00"/>
    <m/>
    <m/>
    <x v="0"/>
    <x v="0"/>
    <m/>
    <x v="0"/>
    <m/>
  </r>
  <r>
    <x v="6"/>
    <s v="2018-17"/>
    <x v="238"/>
    <x v="0"/>
    <d v="1899-12-30T13:45:00"/>
    <d v="1899-12-30T16:45:00"/>
    <s v="PM"/>
    <d v="1899-12-30T03:00:00"/>
    <m/>
    <m/>
    <x v="162"/>
    <x v="42"/>
    <m/>
    <x v="0"/>
    <m/>
  </r>
  <r>
    <x v="1"/>
    <s v="2018-17"/>
    <x v="238"/>
    <x v="0"/>
    <d v="1899-12-30T13:45:00"/>
    <d v="1899-12-30T17:45:00"/>
    <s v="PM"/>
    <d v="1899-12-30T04:00:00"/>
    <m/>
    <m/>
    <x v="109"/>
    <x v="23"/>
    <m/>
    <x v="0"/>
    <m/>
  </r>
  <r>
    <x v="2"/>
    <s v="2018-17"/>
    <x v="238"/>
    <x v="0"/>
    <d v="1899-12-30T13:45:00"/>
    <d v="1899-12-30T17:45:00"/>
    <s v="PM"/>
    <d v="1899-12-30T04:00:00"/>
    <m/>
    <s v="INI"/>
    <x v="1"/>
    <x v="1"/>
    <m/>
    <x v="0"/>
    <m/>
  </r>
  <r>
    <x v="3"/>
    <s v="2018-17"/>
    <x v="238"/>
    <x v="0"/>
    <d v="1899-12-30T13:45:00"/>
    <d v="1899-12-30T17:45:00"/>
    <s v="PM"/>
    <d v="1899-12-30T04:00:00"/>
    <m/>
    <m/>
    <x v="178"/>
    <x v="6"/>
    <m/>
    <x v="0"/>
    <m/>
  </r>
  <r>
    <x v="0"/>
    <s v="2018-17"/>
    <x v="239"/>
    <x v="1"/>
    <d v="1899-12-30T08:15:00"/>
    <d v="1899-12-30T12:15:00"/>
    <s v="AM"/>
    <d v="1899-12-30T04:00:00"/>
    <m/>
    <m/>
    <x v="1"/>
    <x v="1"/>
    <m/>
    <x v="0"/>
    <m/>
  </r>
  <r>
    <x v="1"/>
    <s v="2018-17"/>
    <x v="239"/>
    <x v="1"/>
    <d v="1899-12-30T08:15:00"/>
    <d v="1899-12-30T12:15:00"/>
    <s v="AM"/>
    <d v="1899-12-30T04:00:00"/>
    <m/>
    <m/>
    <x v="1"/>
    <x v="1"/>
    <m/>
    <x v="0"/>
    <m/>
  </r>
  <r>
    <x v="2"/>
    <s v="2018-17"/>
    <x v="239"/>
    <x v="1"/>
    <d v="1899-12-30T08:15:00"/>
    <d v="1899-12-30T12:15:00"/>
    <s v="AM"/>
    <d v="1899-12-30T04:00:00"/>
    <m/>
    <m/>
    <x v="1"/>
    <x v="1"/>
    <m/>
    <x v="0"/>
    <m/>
  </r>
  <r>
    <x v="4"/>
    <s v="2018-17"/>
    <x v="239"/>
    <x v="1"/>
    <d v="1899-12-30T08:15:00"/>
    <d v="1899-12-30T12:15:00"/>
    <s v="AM"/>
    <d v="1899-12-30T04:00:00"/>
    <m/>
    <m/>
    <x v="1"/>
    <x v="1"/>
    <m/>
    <x v="0"/>
    <m/>
  </r>
  <r>
    <x v="5"/>
    <s v="2018-17"/>
    <x v="239"/>
    <x v="1"/>
    <d v="1899-12-30T08:15:00"/>
    <d v="1899-12-30T12:15:00"/>
    <s v="AM"/>
    <d v="1899-12-30T04:00:00"/>
    <m/>
    <m/>
    <x v="1"/>
    <x v="1"/>
    <m/>
    <x v="0"/>
    <m/>
  </r>
  <r>
    <x v="6"/>
    <s v="2018-17"/>
    <x v="239"/>
    <x v="1"/>
    <d v="1899-12-30T08:15:00"/>
    <d v="1899-12-30T12:15:00"/>
    <s v="AM"/>
    <d v="1899-12-30T04:00:00"/>
    <m/>
    <m/>
    <x v="1"/>
    <x v="1"/>
    <m/>
    <x v="0"/>
    <m/>
  </r>
  <r>
    <x v="3"/>
    <s v="2018-17"/>
    <x v="239"/>
    <x v="1"/>
    <d v="1899-12-30T08:15:00"/>
    <d v="1899-12-30T12:15:00"/>
    <s v="AM"/>
    <d v="1899-12-30T04:00:00"/>
    <m/>
    <m/>
    <x v="1"/>
    <x v="1"/>
    <m/>
    <x v="0"/>
    <m/>
  </r>
  <r>
    <x v="0"/>
    <s v="2018-17"/>
    <x v="239"/>
    <x v="1"/>
    <d v="1899-12-30T13:45:00"/>
    <d v="1899-12-30T17:45:00"/>
    <s v="PM"/>
    <d v="1899-12-30T04:00:00"/>
    <m/>
    <m/>
    <x v="1"/>
    <x v="1"/>
    <m/>
    <x v="0"/>
    <m/>
  </r>
  <r>
    <x v="1"/>
    <s v="2018-17"/>
    <x v="239"/>
    <x v="1"/>
    <d v="1899-12-30T13:45:00"/>
    <d v="1899-12-30T17:45:00"/>
    <s v="PM"/>
    <d v="1899-12-30T04:00:00"/>
    <m/>
    <m/>
    <x v="1"/>
    <x v="1"/>
    <m/>
    <x v="0"/>
    <m/>
  </r>
  <r>
    <x v="2"/>
    <s v="2018-17"/>
    <x v="239"/>
    <x v="1"/>
    <d v="1899-12-30T13:45:00"/>
    <d v="1899-12-30T17:45:00"/>
    <s v="PM"/>
    <d v="1899-12-30T04:00:00"/>
    <m/>
    <m/>
    <x v="1"/>
    <x v="1"/>
    <m/>
    <x v="0"/>
    <m/>
  </r>
  <r>
    <x v="4"/>
    <s v="2018-17"/>
    <x v="239"/>
    <x v="1"/>
    <d v="1899-12-30T13:45:00"/>
    <d v="1899-12-30T17:45:00"/>
    <s v="PM"/>
    <d v="1899-12-30T04:00:00"/>
    <m/>
    <m/>
    <x v="1"/>
    <x v="1"/>
    <m/>
    <x v="0"/>
    <m/>
  </r>
  <r>
    <x v="5"/>
    <s v="2018-17"/>
    <x v="239"/>
    <x v="1"/>
    <d v="1899-12-30T13:45:00"/>
    <d v="1899-12-30T16:45:00"/>
    <s v="PM"/>
    <d v="1899-12-30T03:00:00"/>
    <m/>
    <m/>
    <x v="1"/>
    <x v="1"/>
    <m/>
    <x v="0"/>
    <m/>
  </r>
  <r>
    <x v="6"/>
    <s v="2018-17"/>
    <x v="239"/>
    <x v="1"/>
    <d v="1899-12-30T13:45:00"/>
    <d v="1899-12-30T16:45:00"/>
    <s v="PM"/>
    <d v="1899-12-30T03:00:00"/>
    <m/>
    <m/>
    <x v="1"/>
    <x v="1"/>
    <m/>
    <x v="0"/>
    <m/>
  </r>
  <r>
    <x v="3"/>
    <s v="2018-17"/>
    <x v="239"/>
    <x v="1"/>
    <d v="1899-12-30T13:45:00"/>
    <d v="1899-12-30T17:45:00"/>
    <s v="PM"/>
    <d v="1899-12-30T04:00:00"/>
    <m/>
    <m/>
    <x v="1"/>
    <x v="1"/>
    <m/>
    <x v="0"/>
    <m/>
  </r>
  <r>
    <x v="0"/>
    <s v="2018-18"/>
    <x v="240"/>
    <x v="2"/>
    <d v="1899-12-30T08:15:00"/>
    <d v="1899-12-30T12:15:00"/>
    <s v="AM"/>
    <d v="1899-12-30T04:00:00"/>
    <m/>
    <m/>
    <x v="1"/>
    <x v="1"/>
    <m/>
    <x v="0"/>
    <m/>
  </r>
  <r>
    <x v="1"/>
    <s v="2018-18"/>
    <x v="240"/>
    <x v="2"/>
    <d v="1899-12-30T08:15:00"/>
    <d v="1899-12-30T12:15:00"/>
    <s v="AM"/>
    <d v="1899-12-30T04:00:00"/>
    <m/>
    <m/>
    <x v="1"/>
    <x v="1"/>
    <m/>
    <x v="0"/>
    <m/>
  </r>
  <r>
    <x v="2"/>
    <s v="2018-18"/>
    <x v="240"/>
    <x v="2"/>
    <d v="1899-12-30T08:15:00"/>
    <d v="1899-12-30T12:15:00"/>
    <s v="AM"/>
    <d v="1899-12-30T04:00:00"/>
    <m/>
    <m/>
    <x v="1"/>
    <x v="1"/>
    <m/>
    <x v="0"/>
    <m/>
  </r>
  <r>
    <x v="4"/>
    <s v="2018-18"/>
    <x v="240"/>
    <x v="2"/>
    <d v="1899-12-30T08:15:00"/>
    <d v="1899-12-30T12:15:00"/>
    <s v="AM"/>
    <d v="1899-12-30T04:00:00"/>
    <m/>
    <m/>
    <x v="1"/>
    <x v="1"/>
    <m/>
    <x v="0"/>
    <m/>
  </r>
  <r>
    <x v="5"/>
    <s v="2018-18"/>
    <x v="240"/>
    <x v="2"/>
    <d v="1899-12-30T08:15:00"/>
    <d v="1899-12-30T12:15:00"/>
    <s v="AM"/>
    <d v="1899-12-30T04:00:00"/>
    <m/>
    <m/>
    <x v="1"/>
    <x v="1"/>
    <m/>
    <x v="0"/>
    <m/>
  </r>
  <r>
    <x v="6"/>
    <s v="2018-18"/>
    <x v="240"/>
    <x v="2"/>
    <d v="1899-12-30T08:15:00"/>
    <d v="1899-12-30T12:15:00"/>
    <s v="AM"/>
    <d v="1899-12-30T04:00:00"/>
    <m/>
    <m/>
    <x v="1"/>
    <x v="1"/>
    <m/>
    <x v="0"/>
    <m/>
  </r>
  <r>
    <x v="3"/>
    <s v="2018-18"/>
    <x v="240"/>
    <x v="2"/>
    <d v="1899-12-30T08:15:00"/>
    <d v="1899-12-30T12:15:00"/>
    <s v="AM"/>
    <d v="1899-12-30T04:00:00"/>
    <m/>
    <m/>
    <x v="1"/>
    <x v="1"/>
    <m/>
    <x v="0"/>
    <m/>
  </r>
  <r>
    <x v="0"/>
    <s v="2018-18"/>
    <x v="240"/>
    <x v="2"/>
    <d v="1899-12-30T13:45:00"/>
    <d v="1899-12-30T17:45:00"/>
    <s v="PM"/>
    <d v="1899-12-30T04:00:00"/>
    <m/>
    <m/>
    <x v="1"/>
    <x v="1"/>
    <m/>
    <x v="0"/>
    <m/>
  </r>
  <r>
    <x v="1"/>
    <s v="2018-18"/>
    <x v="240"/>
    <x v="2"/>
    <d v="1899-12-30T13:45:00"/>
    <d v="1899-12-30T17:45:00"/>
    <s v="PM"/>
    <d v="1899-12-30T04:00:00"/>
    <m/>
    <m/>
    <x v="1"/>
    <x v="1"/>
    <m/>
    <x v="0"/>
    <m/>
  </r>
  <r>
    <x v="2"/>
    <s v="2018-18"/>
    <x v="240"/>
    <x v="2"/>
    <d v="1899-12-30T13:45:00"/>
    <d v="1899-12-30T17:45:00"/>
    <s v="PM"/>
    <d v="1899-12-30T04:00:00"/>
    <m/>
    <m/>
    <x v="1"/>
    <x v="1"/>
    <m/>
    <x v="0"/>
    <m/>
  </r>
  <r>
    <x v="4"/>
    <s v="2018-18"/>
    <x v="240"/>
    <x v="2"/>
    <d v="1899-12-30T13:45:00"/>
    <d v="1899-12-30T17:45:00"/>
    <s v="PM"/>
    <d v="1899-12-30T04:00:00"/>
    <m/>
    <m/>
    <x v="1"/>
    <x v="1"/>
    <m/>
    <x v="0"/>
    <m/>
  </r>
  <r>
    <x v="5"/>
    <s v="2018-18"/>
    <x v="240"/>
    <x v="2"/>
    <d v="1899-12-30T13:45:00"/>
    <d v="1899-12-30T16:45:00"/>
    <s v="PM"/>
    <d v="1899-12-30T03:00:00"/>
    <m/>
    <m/>
    <x v="1"/>
    <x v="1"/>
    <m/>
    <x v="0"/>
    <m/>
  </r>
  <r>
    <x v="6"/>
    <s v="2018-18"/>
    <x v="240"/>
    <x v="2"/>
    <d v="1899-12-30T13:45:00"/>
    <d v="1899-12-30T16:45:00"/>
    <s v="PM"/>
    <d v="1899-12-30T03:00:00"/>
    <m/>
    <m/>
    <x v="1"/>
    <x v="1"/>
    <m/>
    <x v="0"/>
    <m/>
  </r>
  <r>
    <x v="3"/>
    <s v="2018-18"/>
    <x v="240"/>
    <x v="2"/>
    <d v="1899-12-30T13:45:00"/>
    <d v="1899-12-30T17:45:00"/>
    <s v="PM"/>
    <d v="1899-12-30T04:00:00"/>
    <m/>
    <m/>
    <x v="1"/>
    <x v="1"/>
    <m/>
    <x v="0"/>
    <m/>
  </r>
  <r>
    <x v="0"/>
    <s v="2018-18"/>
    <x v="241"/>
    <x v="3"/>
    <d v="1899-12-30T08:15:00"/>
    <d v="1899-12-30T12:15:00"/>
    <s v="AM"/>
    <d v="1899-12-30T04:00:00"/>
    <m/>
    <m/>
    <x v="141"/>
    <x v="0"/>
    <m/>
    <x v="0"/>
    <m/>
  </r>
  <r>
    <x v="1"/>
    <s v="2018-18"/>
    <x v="241"/>
    <x v="3"/>
    <d v="1899-12-30T08:15:00"/>
    <d v="1899-12-30T12:15:00"/>
    <s v="AM"/>
    <d v="1899-12-30T04:00:00"/>
    <m/>
    <m/>
    <x v="141"/>
    <x v="0"/>
    <m/>
    <x v="0"/>
    <m/>
  </r>
  <r>
    <x v="2"/>
    <s v="2018-18"/>
    <x v="241"/>
    <x v="3"/>
    <d v="1899-12-30T08:15:00"/>
    <d v="1899-12-30T12:15:00"/>
    <s v="AM"/>
    <d v="1899-12-30T04:00:00"/>
    <m/>
    <m/>
    <x v="141"/>
    <x v="0"/>
    <m/>
    <x v="0"/>
    <m/>
  </r>
  <r>
    <x v="4"/>
    <s v="2018-18"/>
    <x v="241"/>
    <x v="3"/>
    <d v="1899-12-30T08:15:00"/>
    <d v="1899-12-30T12:15:00"/>
    <s v="AM"/>
    <d v="1899-12-30T04:00:00"/>
    <m/>
    <m/>
    <x v="141"/>
    <x v="0"/>
    <m/>
    <x v="0"/>
    <m/>
  </r>
  <r>
    <x v="5"/>
    <s v="2018-18"/>
    <x v="241"/>
    <x v="3"/>
    <d v="1899-12-30T08:15:00"/>
    <d v="1899-12-30T12:15:00"/>
    <s v="AM"/>
    <d v="1899-12-30T04:00:00"/>
    <m/>
    <m/>
    <x v="141"/>
    <x v="0"/>
    <m/>
    <x v="0"/>
    <m/>
  </r>
  <r>
    <x v="6"/>
    <s v="2018-18"/>
    <x v="241"/>
    <x v="3"/>
    <d v="1899-12-30T08:15:00"/>
    <d v="1899-12-30T12:15:00"/>
    <s v="AM"/>
    <d v="1899-12-30T04:00:00"/>
    <m/>
    <m/>
    <x v="141"/>
    <x v="0"/>
    <m/>
    <x v="0"/>
    <m/>
  </r>
  <r>
    <x v="3"/>
    <s v="2018-18"/>
    <x v="241"/>
    <x v="3"/>
    <d v="1899-12-30T08:15:00"/>
    <d v="1899-12-30T12:15:00"/>
    <s v="AM"/>
    <d v="1899-12-30T04:00:00"/>
    <m/>
    <m/>
    <x v="141"/>
    <x v="0"/>
    <m/>
    <x v="0"/>
    <m/>
  </r>
  <r>
    <x v="0"/>
    <s v="2018-18"/>
    <x v="241"/>
    <x v="3"/>
    <d v="1899-12-30T13:45:00"/>
    <d v="1899-12-30T17:45:00"/>
    <s v="PM"/>
    <d v="1899-12-30T04:00:00"/>
    <m/>
    <m/>
    <x v="141"/>
    <x v="0"/>
    <m/>
    <x v="0"/>
    <m/>
  </r>
  <r>
    <x v="1"/>
    <s v="2018-18"/>
    <x v="241"/>
    <x v="3"/>
    <d v="1899-12-30T13:45:00"/>
    <d v="1899-12-30T17:45:00"/>
    <s v="PM"/>
    <d v="1899-12-30T04:00:00"/>
    <m/>
    <m/>
    <x v="141"/>
    <x v="0"/>
    <m/>
    <x v="0"/>
    <m/>
  </r>
  <r>
    <x v="2"/>
    <s v="2018-18"/>
    <x v="241"/>
    <x v="3"/>
    <d v="1899-12-30T13:45:00"/>
    <d v="1899-12-30T17:45:00"/>
    <s v="PM"/>
    <d v="1899-12-30T04:00:00"/>
    <m/>
    <m/>
    <x v="141"/>
    <x v="0"/>
    <m/>
    <x v="0"/>
    <m/>
  </r>
  <r>
    <x v="4"/>
    <s v="2018-18"/>
    <x v="241"/>
    <x v="3"/>
    <d v="1899-12-30T13:45:00"/>
    <d v="1899-12-30T17:45:00"/>
    <s v="PM"/>
    <d v="1899-12-30T04:00:00"/>
    <m/>
    <m/>
    <x v="141"/>
    <x v="0"/>
    <m/>
    <x v="0"/>
    <m/>
  </r>
  <r>
    <x v="5"/>
    <s v="2018-18"/>
    <x v="241"/>
    <x v="3"/>
    <d v="1899-12-30T13:45:00"/>
    <d v="1899-12-30T16:45:00"/>
    <s v="PM"/>
    <d v="1899-12-30T03:00:00"/>
    <m/>
    <m/>
    <x v="141"/>
    <x v="0"/>
    <m/>
    <x v="0"/>
    <m/>
  </r>
  <r>
    <x v="6"/>
    <s v="2018-18"/>
    <x v="241"/>
    <x v="3"/>
    <d v="1899-12-30T13:45:00"/>
    <d v="1899-12-30T16:45:00"/>
    <s v="PM"/>
    <d v="1899-12-30T03:00:00"/>
    <m/>
    <m/>
    <x v="141"/>
    <x v="0"/>
    <m/>
    <x v="0"/>
    <m/>
  </r>
  <r>
    <x v="3"/>
    <s v="2018-18"/>
    <x v="241"/>
    <x v="3"/>
    <d v="1899-12-30T13:45:00"/>
    <d v="1899-12-30T17:45:00"/>
    <s v="PM"/>
    <d v="1899-12-30T04:00:00"/>
    <m/>
    <m/>
    <x v="141"/>
    <x v="0"/>
    <m/>
    <x v="0"/>
    <m/>
  </r>
  <r>
    <x v="0"/>
    <s v="2018-18"/>
    <x v="242"/>
    <x v="4"/>
    <d v="1899-12-30T08:15:00"/>
    <d v="1899-12-30T12:15:00"/>
    <s v="AM"/>
    <d v="1899-12-30T04:00:00"/>
    <m/>
    <m/>
    <x v="67"/>
    <x v="0"/>
    <m/>
    <x v="0"/>
    <m/>
  </r>
  <r>
    <x v="1"/>
    <s v="2018-18"/>
    <x v="242"/>
    <x v="4"/>
    <d v="1899-12-30T08:15:00"/>
    <d v="1899-12-30T12:15:00"/>
    <s v="AM"/>
    <d v="1899-12-30T04:00:00"/>
    <m/>
    <m/>
    <x v="67"/>
    <x v="0"/>
    <m/>
    <x v="0"/>
    <m/>
  </r>
  <r>
    <x v="2"/>
    <s v="2018-18"/>
    <x v="242"/>
    <x v="4"/>
    <d v="1899-12-30T08:15:00"/>
    <d v="1899-12-30T12:15:00"/>
    <s v="AM"/>
    <d v="1899-12-30T04:00:00"/>
    <m/>
    <m/>
    <x v="67"/>
    <x v="0"/>
    <m/>
    <x v="0"/>
    <m/>
  </r>
  <r>
    <x v="4"/>
    <s v="2018-18"/>
    <x v="242"/>
    <x v="4"/>
    <d v="1899-12-30T08:15:00"/>
    <d v="1899-12-30T12:15:00"/>
    <s v="AM"/>
    <d v="1899-12-30T04:00:00"/>
    <m/>
    <m/>
    <x v="67"/>
    <x v="0"/>
    <m/>
    <x v="0"/>
    <m/>
  </r>
  <r>
    <x v="5"/>
    <s v="2018-18"/>
    <x v="242"/>
    <x v="4"/>
    <d v="1899-12-30T08:15:00"/>
    <d v="1899-12-30T12:15:00"/>
    <s v="AM"/>
    <d v="1899-12-30T04:00:00"/>
    <m/>
    <m/>
    <x v="67"/>
    <x v="0"/>
    <m/>
    <x v="0"/>
    <m/>
  </r>
  <r>
    <x v="6"/>
    <s v="2018-18"/>
    <x v="242"/>
    <x v="4"/>
    <d v="1899-12-30T08:15:00"/>
    <d v="1899-12-30T12:15:00"/>
    <s v="AM"/>
    <d v="1899-12-30T04:00:00"/>
    <m/>
    <m/>
    <x v="67"/>
    <x v="0"/>
    <m/>
    <x v="0"/>
    <m/>
  </r>
  <r>
    <x v="3"/>
    <s v="2018-18"/>
    <x v="242"/>
    <x v="4"/>
    <d v="1899-12-30T08:15:00"/>
    <d v="1899-12-30T12:15:00"/>
    <s v="AM"/>
    <d v="1899-12-30T04:00:00"/>
    <m/>
    <m/>
    <x v="67"/>
    <x v="0"/>
    <m/>
    <x v="0"/>
    <m/>
  </r>
  <r>
    <x v="0"/>
    <s v="2018-18"/>
    <x v="242"/>
    <x v="4"/>
    <d v="1899-12-30T13:45:00"/>
    <d v="1899-12-30T17:45:00"/>
    <s v="PM"/>
    <d v="1899-12-30T04:00:00"/>
    <m/>
    <m/>
    <x v="67"/>
    <x v="0"/>
    <m/>
    <x v="0"/>
    <m/>
  </r>
  <r>
    <x v="1"/>
    <s v="2018-18"/>
    <x v="242"/>
    <x v="4"/>
    <d v="1899-12-30T13:45:00"/>
    <d v="1899-12-30T17:45:00"/>
    <s v="PM"/>
    <d v="1899-12-30T04:00:00"/>
    <m/>
    <m/>
    <x v="67"/>
    <x v="0"/>
    <m/>
    <x v="0"/>
    <m/>
  </r>
  <r>
    <x v="2"/>
    <s v="2018-18"/>
    <x v="242"/>
    <x v="4"/>
    <d v="1899-12-30T13:45:00"/>
    <d v="1899-12-30T17:45:00"/>
    <s v="PM"/>
    <d v="1899-12-30T04:00:00"/>
    <m/>
    <m/>
    <x v="67"/>
    <x v="0"/>
    <m/>
    <x v="0"/>
    <m/>
  </r>
  <r>
    <x v="4"/>
    <s v="2018-18"/>
    <x v="242"/>
    <x v="4"/>
    <d v="1899-12-30T13:45:00"/>
    <d v="1899-12-30T17:45:00"/>
    <s v="PM"/>
    <d v="1899-12-30T04:00:00"/>
    <m/>
    <m/>
    <x v="67"/>
    <x v="0"/>
    <m/>
    <x v="0"/>
    <m/>
  </r>
  <r>
    <x v="5"/>
    <s v="2018-18"/>
    <x v="242"/>
    <x v="4"/>
    <d v="1899-12-30T13:45:00"/>
    <d v="1899-12-30T16:45:00"/>
    <s v="PM"/>
    <d v="1899-12-30T03:00:00"/>
    <m/>
    <m/>
    <x v="67"/>
    <x v="0"/>
    <m/>
    <x v="0"/>
    <m/>
  </r>
  <r>
    <x v="6"/>
    <s v="2018-18"/>
    <x v="242"/>
    <x v="4"/>
    <d v="1899-12-30T13:45:00"/>
    <d v="1899-12-30T16:45:00"/>
    <s v="PM"/>
    <d v="1899-12-30T03:00:00"/>
    <m/>
    <m/>
    <x v="67"/>
    <x v="0"/>
    <m/>
    <x v="0"/>
    <m/>
  </r>
  <r>
    <x v="3"/>
    <s v="2018-18"/>
    <x v="242"/>
    <x v="4"/>
    <d v="1899-12-30T13:45:00"/>
    <d v="1899-12-30T17:45:00"/>
    <s v="PM"/>
    <d v="1899-12-30T04:00:00"/>
    <m/>
    <m/>
    <x v="67"/>
    <x v="0"/>
    <m/>
    <x v="0"/>
    <m/>
  </r>
  <r>
    <x v="0"/>
    <s v="2018-18"/>
    <x v="243"/>
    <x v="5"/>
    <d v="1899-12-30T08:15:00"/>
    <d v="1899-12-30T12:15:00"/>
    <s v="AM"/>
    <d v="1899-12-30T04:00:00"/>
    <m/>
    <m/>
    <x v="51"/>
    <x v="0"/>
    <m/>
    <x v="0"/>
    <m/>
  </r>
  <r>
    <x v="1"/>
    <s v="2018-18"/>
    <x v="243"/>
    <x v="5"/>
    <d v="1899-12-30T08:15:00"/>
    <d v="1899-12-30T12:15:00"/>
    <s v="AM"/>
    <d v="1899-12-30T04:00:00"/>
    <m/>
    <m/>
    <x v="51"/>
    <x v="0"/>
    <m/>
    <x v="0"/>
    <m/>
  </r>
  <r>
    <x v="2"/>
    <s v="2018-18"/>
    <x v="243"/>
    <x v="5"/>
    <d v="1899-12-30T08:15:00"/>
    <d v="1899-12-30T12:15:00"/>
    <s v="AM"/>
    <d v="1899-12-30T04:00:00"/>
    <m/>
    <m/>
    <x v="191"/>
    <x v="22"/>
    <m/>
    <x v="0"/>
    <m/>
  </r>
  <r>
    <x v="3"/>
    <s v="2018-18"/>
    <x v="243"/>
    <x v="5"/>
    <d v="1899-12-30T08:15:00"/>
    <d v="1899-12-30T12:15:00"/>
    <s v="AM"/>
    <d v="1899-12-30T04:00:00"/>
    <m/>
    <s v="ALT"/>
    <x v="8"/>
    <x v="0"/>
    <m/>
    <x v="0"/>
    <m/>
  </r>
  <r>
    <x v="4"/>
    <s v="2018-18"/>
    <x v="243"/>
    <x v="5"/>
    <d v="1899-12-30T08:15:00"/>
    <d v="1899-12-30T12:15:00"/>
    <s v="AM"/>
    <d v="1899-12-30T04:00:00"/>
    <m/>
    <m/>
    <x v="0"/>
    <x v="0"/>
    <m/>
    <x v="0"/>
    <m/>
  </r>
  <r>
    <x v="5"/>
    <s v="2018-18"/>
    <x v="243"/>
    <x v="5"/>
    <d v="1899-12-30T08:15:00"/>
    <d v="1899-12-30T12:15:00"/>
    <s v="AM"/>
    <d v="1899-12-30T04:00:00"/>
    <m/>
    <m/>
    <x v="0"/>
    <x v="0"/>
    <m/>
    <x v="0"/>
    <m/>
  </r>
  <r>
    <x v="6"/>
    <s v="2018-18"/>
    <x v="243"/>
    <x v="5"/>
    <d v="1899-12-30T08:15:00"/>
    <d v="1899-12-30T12:15:00"/>
    <s v="AM"/>
    <d v="1899-12-30T04:00:00"/>
    <m/>
    <m/>
    <x v="135"/>
    <x v="0"/>
    <m/>
    <x v="0"/>
    <m/>
  </r>
  <r>
    <x v="3"/>
    <s v="2018-18"/>
    <x v="243"/>
    <x v="5"/>
    <d v="1899-12-30T08:15:00"/>
    <d v="1899-12-30T12:15:00"/>
    <s v="AM"/>
    <d v="1899-12-30T04:00:00"/>
    <m/>
    <s v="INI"/>
    <x v="1"/>
    <x v="1"/>
    <m/>
    <x v="0"/>
    <m/>
  </r>
  <r>
    <x v="0"/>
    <s v="2018-18"/>
    <x v="243"/>
    <x v="5"/>
    <d v="1899-12-30T13:45:00"/>
    <d v="1899-12-30T17:45:00"/>
    <s v="PM"/>
    <d v="1899-12-30T04:00:00"/>
    <m/>
    <m/>
    <x v="51"/>
    <x v="0"/>
    <m/>
    <x v="0"/>
    <m/>
  </r>
  <r>
    <x v="1"/>
    <s v="2018-18"/>
    <x v="243"/>
    <x v="5"/>
    <d v="1899-12-30T13:45:00"/>
    <d v="1899-12-30T17:45:00"/>
    <s v="PM"/>
    <d v="1899-12-30T04:00:00"/>
    <m/>
    <m/>
    <x v="51"/>
    <x v="0"/>
    <m/>
    <x v="0"/>
    <m/>
  </r>
  <r>
    <x v="2"/>
    <s v="2018-18"/>
    <x v="243"/>
    <x v="5"/>
    <d v="1899-12-30T13:45:00"/>
    <d v="1899-12-30T17:45:00"/>
    <s v="PM"/>
    <d v="1899-12-30T04:00:00"/>
    <m/>
    <m/>
    <x v="191"/>
    <x v="22"/>
    <m/>
    <x v="0"/>
    <m/>
  </r>
  <r>
    <x v="3"/>
    <s v="2018-18"/>
    <x v="243"/>
    <x v="5"/>
    <d v="1899-12-30T13:45:00"/>
    <d v="1899-12-30T17:45:00"/>
    <s v="PM"/>
    <d v="1899-12-30T04:00:00"/>
    <m/>
    <s v="ALT"/>
    <x v="8"/>
    <x v="0"/>
    <m/>
    <x v="0"/>
    <m/>
  </r>
  <r>
    <x v="4"/>
    <s v="2018-18"/>
    <x v="243"/>
    <x v="5"/>
    <d v="1899-12-30T13:45:00"/>
    <d v="1899-12-30T17:45:00"/>
    <s v="PM"/>
    <d v="1899-12-30T04:00:00"/>
    <m/>
    <m/>
    <x v="0"/>
    <x v="0"/>
    <m/>
    <x v="0"/>
    <m/>
  </r>
  <r>
    <x v="5"/>
    <s v="2018-18"/>
    <x v="243"/>
    <x v="5"/>
    <d v="1899-12-30T13:45:00"/>
    <d v="1899-12-30T16:45:00"/>
    <s v="PM"/>
    <d v="1899-12-30T03:00:00"/>
    <m/>
    <m/>
    <x v="0"/>
    <x v="0"/>
    <m/>
    <x v="0"/>
    <m/>
  </r>
  <r>
    <x v="6"/>
    <s v="2018-18"/>
    <x v="243"/>
    <x v="5"/>
    <d v="1899-12-30T13:45:00"/>
    <d v="1899-12-30T16:45:00"/>
    <s v="PM"/>
    <d v="1899-12-30T03:00:00"/>
    <m/>
    <m/>
    <x v="135"/>
    <x v="0"/>
    <m/>
    <x v="0"/>
    <m/>
  </r>
  <r>
    <x v="3"/>
    <s v="2018-18"/>
    <x v="243"/>
    <x v="5"/>
    <d v="1899-12-30T13:45:00"/>
    <d v="1899-12-30T17:45:00"/>
    <s v="PM"/>
    <d v="1899-12-30T04:00:00"/>
    <m/>
    <s v="INI"/>
    <x v="1"/>
    <x v="1"/>
    <m/>
    <x v="0"/>
    <m/>
  </r>
  <r>
    <x v="0"/>
    <s v="2018-18"/>
    <x v="244"/>
    <x v="6"/>
    <d v="1899-12-30T08:15:00"/>
    <d v="1899-12-30T12:15:00"/>
    <s v="AM"/>
    <d v="1899-12-30T04:00:00"/>
    <m/>
    <m/>
    <x v="51"/>
    <x v="0"/>
    <m/>
    <x v="0"/>
    <m/>
  </r>
  <r>
    <x v="1"/>
    <s v="2018-18"/>
    <x v="244"/>
    <x v="6"/>
    <d v="1899-12-30T08:15:00"/>
    <d v="1899-12-30T12:15:00"/>
    <s v="AM"/>
    <d v="1899-12-30T04:00:00"/>
    <m/>
    <m/>
    <x v="51"/>
    <x v="0"/>
    <m/>
    <x v="0"/>
    <m/>
  </r>
  <r>
    <x v="2"/>
    <s v="2018-18"/>
    <x v="244"/>
    <x v="6"/>
    <d v="1899-12-30T08:15:00"/>
    <d v="1899-12-30T12:15:00"/>
    <s v="AM"/>
    <d v="1899-12-30T04:00:00"/>
    <m/>
    <m/>
    <x v="191"/>
    <x v="22"/>
    <m/>
    <x v="0"/>
    <m/>
  </r>
  <r>
    <x v="3"/>
    <s v="2018-18"/>
    <x v="244"/>
    <x v="6"/>
    <d v="1899-12-30T08:15:00"/>
    <d v="1899-12-30T12:15:00"/>
    <s v="AM"/>
    <d v="1899-12-30T04:00:00"/>
    <m/>
    <s v="ALT"/>
    <x v="8"/>
    <x v="0"/>
    <m/>
    <x v="0"/>
    <m/>
  </r>
  <r>
    <x v="4"/>
    <s v="2018-18"/>
    <x v="244"/>
    <x v="6"/>
    <d v="1899-12-30T08:15:00"/>
    <d v="1899-12-30T12:15:00"/>
    <s v="AM"/>
    <d v="1899-12-30T04:00:00"/>
    <m/>
    <m/>
    <x v="0"/>
    <x v="0"/>
    <m/>
    <x v="0"/>
    <m/>
  </r>
  <r>
    <x v="5"/>
    <s v="2018-18"/>
    <x v="244"/>
    <x v="6"/>
    <d v="1899-12-30T08:15:00"/>
    <d v="1899-12-30T12:15:00"/>
    <s v="AM"/>
    <d v="1899-12-30T04:00:00"/>
    <m/>
    <m/>
    <x v="0"/>
    <x v="0"/>
    <m/>
    <x v="0"/>
    <m/>
  </r>
  <r>
    <x v="6"/>
    <s v="2018-18"/>
    <x v="244"/>
    <x v="6"/>
    <d v="1899-12-30T08:15:00"/>
    <d v="1899-12-30T12:15:00"/>
    <s v="AM"/>
    <d v="1899-12-30T04:00:00"/>
    <m/>
    <m/>
    <x v="135"/>
    <x v="0"/>
    <m/>
    <x v="0"/>
    <m/>
  </r>
  <r>
    <x v="3"/>
    <s v="2018-18"/>
    <x v="244"/>
    <x v="6"/>
    <d v="1899-12-30T08:15:00"/>
    <d v="1899-12-30T12:15:00"/>
    <s v="AM"/>
    <d v="1899-12-30T04:00:00"/>
    <m/>
    <s v="INI"/>
    <x v="1"/>
    <x v="1"/>
    <m/>
    <x v="0"/>
    <m/>
  </r>
  <r>
    <x v="0"/>
    <s v="2018-18"/>
    <x v="244"/>
    <x v="6"/>
    <d v="1899-12-30T13:45:00"/>
    <d v="1899-12-30T17:45:00"/>
    <s v="PM"/>
    <d v="1899-12-30T04:00:00"/>
    <m/>
    <m/>
    <x v="51"/>
    <x v="0"/>
    <m/>
    <x v="0"/>
    <m/>
  </r>
  <r>
    <x v="1"/>
    <s v="2018-18"/>
    <x v="244"/>
    <x v="6"/>
    <d v="1899-12-30T13:45:00"/>
    <d v="1899-12-30T17:45:00"/>
    <s v="PM"/>
    <d v="1899-12-30T04:00:00"/>
    <m/>
    <m/>
    <x v="51"/>
    <x v="0"/>
    <m/>
    <x v="0"/>
    <m/>
  </r>
  <r>
    <x v="2"/>
    <s v="2018-18"/>
    <x v="244"/>
    <x v="6"/>
    <d v="1899-12-30T13:45:00"/>
    <d v="1899-12-30T17:45:00"/>
    <s v="PM"/>
    <d v="1899-12-30T04:00:00"/>
    <m/>
    <m/>
    <x v="191"/>
    <x v="22"/>
    <m/>
    <x v="0"/>
    <m/>
  </r>
  <r>
    <x v="3"/>
    <s v="2018-18"/>
    <x v="244"/>
    <x v="6"/>
    <d v="1899-12-30T13:45:00"/>
    <d v="1899-12-30T17:45:00"/>
    <s v="PM"/>
    <d v="1899-12-30T04:00:00"/>
    <m/>
    <s v="ALT"/>
    <x v="8"/>
    <x v="0"/>
    <m/>
    <x v="0"/>
    <m/>
  </r>
  <r>
    <x v="4"/>
    <s v="2018-18"/>
    <x v="244"/>
    <x v="6"/>
    <d v="1899-12-30T13:45:00"/>
    <d v="1899-12-30T17:45:00"/>
    <s v="PM"/>
    <d v="1899-12-30T04:00:00"/>
    <m/>
    <m/>
    <x v="0"/>
    <x v="0"/>
    <m/>
    <x v="0"/>
    <m/>
  </r>
  <r>
    <x v="5"/>
    <s v="2018-18"/>
    <x v="244"/>
    <x v="6"/>
    <d v="1899-12-30T13:45:00"/>
    <d v="1899-12-30T16:45:00"/>
    <s v="PM"/>
    <d v="1899-12-30T03:00:00"/>
    <m/>
    <m/>
    <x v="0"/>
    <x v="0"/>
    <m/>
    <x v="0"/>
    <m/>
  </r>
  <r>
    <x v="6"/>
    <s v="2018-18"/>
    <x v="244"/>
    <x v="6"/>
    <d v="1899-12-30T13:45:00"/>
    <d v="1899-12-30T16:45:00"/>
    <s v="PM"/>
    <d v="1899-12-30T03:00:00"/>
    <m/>
    <m/>
    <x v="135"/>
    <x v="0"/>
    <m/>
    <x v="0"/>
    <m/>
  </r>
  <r>
    <x v="3"/>
    <s v="2018-18"/>
    <x v="244"/>
    <x v="6"/>
    <d v="1899-12-30T13:45:00"/>
    <d v="1899-12-30T17:45:00"/>
    <s v="PM"/>
    <d v="1899-12-30T04:00:00"/>
    <m/>
    <s v="INI"/>
    <x v="1"/>
    <x v="1"/>
    <m/>
    <x v="0"/>
    <m/>
  </r>
  <r>
    <x v="0"/>
    <s v="2018-18"/>
    <x v="245"/>
    <x v="0"/>
    <d v="1899-12-30T08:15:00"/>
    <d v="1899-12-30T12:15:00"/>
    <s v="AM"/>
    <d v="1899-12-30T04:00:00"/>
    <m/>
    <m/>
    <x v="51"/>
    <x v="0"/>
    <m/>
    <x v="0"/>
    <m/>
  </r>
  <r>
    <x v="1"/>
    <s v="2018-18"/>
    <x v="245"/>
    <x v="0"/>
    <d v="1899-12-30T08:15:00"/>
    <d v="1899-12-30T12:15:00"/>
    <s v="AM"/>
    <d v="1899-12-30T04:00:00"/>
    <m/>
    <m/>
    <x v="51"/>
    <x v="0"/>
    <m/>
    <x v="0"/>
    <m/>
  </r>
  <r>
    <x v="2"/>
    <s v="2018-18"/>
    <x v="245"/>
    <x v="0"/>
    <d v="1899-12-30T08:15:00"/>
    <d v="1899-12-30T10:15:00"/>
    <s v="AM"/>
    <d v="1899-12-30T02:00:00"/>
    <m/>
    <m/>
    <x v="192"/>
    <x v="7"/>
    <m/>
    <x v="0"/>
    <m/>
  </r>
  <r>
    <x v="3"/>
    <s v="2018-18"/>
    <x v="245"/>
    <x v="0"/>
    <d v="1899-12-30T08:15:00"/>
    <d v="1899-12-30T12:15:00"/>
    <s v="AM"/>
    <d v="1899-12-30T04:00:00"/>
    <m/>
    <s v="ALT"/>
    <x v="8"/>
    <x v="0"/>
    <m/>
    <x v="0"/>
    <m/>
  </r>
  <r>
    <x v="4"/>
    <s v="2018-18"/>
    <x v="245"/>
    <x v="0"/>
    <d v="1899-12-30T08:15:00"/>
    <d v="1899-12-30T12:15:00"/>
    <s v="AM"/>
    <d v="1899-12-30T04:00:00"/>
    <m/>
    <m/>
    <x v="0"/>
    <x v="0"/>
    <m/>
    <x v="0"/>
    <m/>
  </r>
  <r>
    <x v="5"/>
    <s v="2018-18"/>
    <x v="245"/>
    <x v="0"/>
    <d v="1899-12-30T08:15:00"/>
    <d v="1899-12-30T12:15:00"/>
    <s v="AM"/>
    <d v="1899-12-30T04:00:00"/>
    <m/>
    <m/>
    <x v="0"/>
    <x v="0"/>
    <m/>
    <x v="0"/>
    <m/>
  </r>
  <r>
    <x v="6"/>
    <s v="2018-18"/>
    <x v="245"/>
    <x v="0"/>
    <d v="1899-12-30T08:15:00"/>
    <d v="1899-12-30T12:15:00"/>
    <s v="AM"/>
    <d v="1899-12-30T04:00:00"/>
    <m/>
    <m/>
    <x v="135"/>
    <x v="0"/>
    <m/>
    <x v="0"/>
    <m/>
  </r>
  <r>
    <x v="3"/>
    <s v="2018-18"/>
    <x v="245"/>
    <x v="0"/>
    <d v="1899-12-30T08:15:00"/>
    <d v="1899-12-30T12:15:00"/>
    <s v="AM"/>
    <d v="1899-12-30T04:00:00"/>
    <m/>
    <s v="INI"/>
    <x v="1"/>
    <x v="1"/>
    <m/>
    <x v="0"/>
    <m/>
  </r>
  <r>
    <x v="2"/>
    <s v="2018-18"/>
    <x v="245"/>
    <x v="0"/>
    <d v="1899-12-30T10:15:00"/>
    <d v="1899-12-30T12:15:00"/>
    <s v="AM"/>
    <d v="1899-12-30T02:00:00"/>
    <m/>
    <m/>
    <x v="191"/>
    <x v="22"/>
    <m/>
    <x v="0"/>
    <m/>
  </r>
  <r>
    <x v="0"/>
    <s v="2018-18"/>
    <x v="245"/>
    <x v="0"/>
    <d v="1899-12-30T13:45:00"/>
    <d v="1899-12-30T17:45:00"/>
    <s v="PM"/>
    <d v="1899-12-30T04:00:00"/>
    <m/>
    <m/>
    <x v="51"/>
    <x v="0"/>
    <m/>
    <x v="0"/>
    <m/>
  </r>
  <r>
    <x v="1"/>
    <s v="2018-18"/>
    <x v="245"/>
    <x v="0"/>
    <d v="1899-12-30T13:45:00"/>
    <d v="1899-12-30T17:45:00"/>
    <s v="PM"/>
    <d v="1899-12-30T04:00:00"/>
    <m/>
    <m/>
    <x v="51"/>
    <x v="0"/>
    <m/>
    <x v="0"/>
    <m/>
  </r>
  <r>
    <x v="2"/>
    <s v="2018-18"/>
    <x v="245"/>
    <x v="0"/>
    <d v="1899-12-30T13:45:00"/>
    <d v="1899-12-30T17:45:00"/>
    <s v="PM"/>
    <d v="1899-12-30T04:00:00"/>
    <m/>
    <m/>
    <x v="192"/>
    <x v="7"/>
    <m/>
    <x v="0"/>
    <m/>
  </r>
  <r>
    <x v="3"/>
    <s v="2018-18"/>
    <x v="245"/>
    <x v="0"/>
    <d v="1899-12-30T13:45:00"/>
    <d v="1899-12-30T17:45:00"/>
    <s v="PM"/>
    <d v="1899-12-30T04:00:00"/>
    <m/>
    <s v="ALT"/>
    <x v="8"/>
    <x v="0"/>
    <m/>
    <x v="0"/>
    <m/>
  </r>
  <r>
    <x v="4"/>
    <s v="2018-18"/>
    <x v="245"/>
    <x v="0"/>
    <d v="1899-12-30T13:45:00"/>
    <d v="1899-12-30T17:45:00"/>
    <s v="PM"/>
    <d v="1899-12-30T04:00:00"/>
    <m/>
    <m/>
    <x v="0"/>
    <x v="0"/>
    <m/>
    <x v="0"/>
    <m/>
  </r>
  <r>
    <x v="5"/>
    <s v="2018-18"/>
    <x v="245"/>
    <x v="0"/>
    <d v="1899-12-30T13:45:00"/>
    <d v="1899-12-30T16:45:00"/>
    <s v="PM"/>
    <d v="1899-12-30T03:00:00"/>
    <m/>
    <m/>
    <x v="0"/>
    <x v="0"/>
    <m/>
    <x v="0"/>
    <m/>
  </r>
  <r>
    <x v="6"/>
    <s v="2018-18"/>
    <x v="245"/>
    <x v="0"/>
    <d v="1899-12-30T13:45:00"/>
    <d v="1899-12-30T16:45:00"/>
    <s v="PM"/>
    <d v="1899-12-30T03:00:00"/>
    <m/>
    <m/>
    <x v="135"/>
    <x v="0"/>
    <m/>
    <x v="0"/>
    <m/>
  </r>
  <r>
    <x v="3"/>
    <s v="2018-18"/>
    <x v="245"/>
    <x v="0"/>
    <d v="1899-12-30T13:45:00"/>
    <d v="1899-12-30T17:45:00"/>
    <s v="PM"/>
    <d v="1899-12-30T04:00:00"/>
    <m/>
    <s v="INI"/>
    <x v="1"/>
    <x v="1"/>
    <m/>
    <x v="0"/>
    <m/>
  </r>
  <r>
    <x v="0"/>
    <s v="2018-18"/>
    <x v="246"/>
    <x v="1"/>
    <d v="1899-12-30T08:15:00"/>
    <d v="1899-12-30T12:15:00"/>
    <s v="AM"/>
    <d v="1899-12-30T04:00:00"/>
    <m/>
    <m/>
    <x v="1"/>
    <x v="1"/>
    <m/>
    <x v="0"/>
    <m/>
  </r>
  <r>
    <x v="1"/>
    <s v="2018-18"/>
    <x v="246"/>
    <x v="1"/>
    <d v="1899-12-30T08:15:00"/>
    <d v="1899-12-30T12:15:00"/>
    <s v="AM"/>
    <d v="1899-12-30T04:00:00"/>
    <m/>
    <m/>
    <x v="1"/>
    <x v="1"/>
    <m/>
    <x v="0"/>
    <m/>
  </r>
  <r>
    <x v="2"/>
    <s v="2018-18"/>
    <x v="246"/>
    <x v="1"/>
    <d v="1899-12-30T08:15:00"/>
    <d v="1899-12-30T12:15:00"/>
    <s v="AM"/>
    <d v="1899-12-30T04:00:00"/>
    <m/>
    <m/>
    <x v="1"/>
    <x v="1"/>
    <m/>
    <x v="0"/>
    <m/>
  </r>
  <r>
    <x v="4"/>
    <s v="2018-18"/>
    <x v="246"/>
    <x v="1"/>
    <d v="1899-12-30T08:15:00"/>
    <d v="1899-12-30T12:15:00"/>
    <s v="AM"/>
    <d v="1899-12-30T04:00:00"/>
    <m/>
    <m/>
    <x v="1"/>
    <x v="1"/>
    <m/>
    <x v="0"/>
    <m/>
  </r>
  <r>
    <x v="5"/>
    <s v="2018-18"/>
    <x v="246"/>
    <x v="1"/>
    <d v="1899-12-30T08:15:00"/>
    <d v="1899-12-30T12:15:00"/>
    <s v="AM"/>
    <d v="1899-12-30T04:00:00"/>
    <m/>
    <m/>
    <x v="1"/>
    <x v="1"/>
    <m/>
    <x v="0"/>
    <m/>
  </r>
  <r>
    <x v="6"/>
    <s v="2018-18"/>
    <x v="246"/>
    <x v="1"/>
    <d v="1899-12-30T08:15:00"/>
    <d v="1899-12-30T12:15:00"/>
    <s v="AM"/>
    <d v="1899-12-30T04:00:00"/>
    <m/>
    <m/>
    <x v="1"/>
    <x v="1"/>
    <m/>
    <x v="0"/>
    <m/>
  </r>
  <r>
    <x v="3"/>
    <s v="2018-18"/>
    <x v="246"/>
    <x v="1"/>
    <d v="1899-12-30T08:15:00"/>
    <d v="1899-12-30T12:15:00"/>
    <s v="AM"/>
    <d v="1899-12-30T04:00:00"/>
    <m/>
    <m/>
    <x v="1"/>
    <x v="1"/>
    <m/>
    <x v="0"/>
    <m/>
  </r>
  <r>
    <x v="0"/>
    <s v="2018-18"/>
    <x v="246"/>
    <x v="1"/>
    <d v="1899-12-30T13:45:00"/>
    <d v="1899-12-30T17:45:00"/>
    <s v="PM"/>
    <d v="1899-12-30T04:00:00"/>
    <m/>
    <m/>
    <x v="1"/>
    <x v="1"/>
    <m/>
    <x v="0"/>
    <m/>
  </r>
  <r>
    <x v="1"/>
    <s v="2018-18"/>
    <x v="246"/>
    <x v="1"/>
    <d v="1899-12-30T13:45:00"/>
    <d v="1899-12-30T17:45:00"/>
    <s v="PM"/>
    <d v="1899-12-30T04:00:00"/>
    <m/>
    <m/>
    <x v="1"/>
    <x v="1"/>
    <m/>
    <x v="0"/>
    <m/>
  </r>
  <r>
    <x v="2"/>
    <s v="2018-18"/>
    <x v="246"/>
    <x v="1"/>
    <d v="1899-12-30T13:45:00"/>
    <d v="1899-12-30T17:45:00"/>
    <s v="PM"/>
    <d v="1899-12-30T04:00:00"/>
    <m/>
    <m/>
    <x v="1"/>
    <x v="1"/>
    <m/>
    <x v="0"/>
    <m/>
  </r>
  <r>
    <x v="4"/>
    <s v="2018-18"/>
    <x v="246"/>
    <x v="1"/>
    <d v="1899-12-30T13:45:00"/>
    <d v="1899-12-30T17:45:00"/>
    <s v="PM"/>
    <d v="1899-12-30T04:00:00"/>
    <m/>
    <m/>
    <x v="1"/>
    <x v="1"/>
    <m/>
    <x v="0"/>
    <m/>
  </r>
  <r>
    <x v="5"/>
    <s v="2018-18"/>
    <x v="246"/>
    <x v="1"/>
    <d v="1899-12-30T13:45:00"/>
    <d v="1899-12-30T16:45:00"/>
    <s v="PM"/>
    <d v="1899-12-30T03:00:00"/>
    <m/>
    <m/>
    <x v="1"/>
    <x v="1"/>
    <m/>
    <x v="0"/>
    <m/>
  </r>
  <r>
    <x v="6"/>
    <s v="2018-18"/>
    <x v="246"/>
    <x v="1"/>
    <d v="1899-12-30T13:45:00"/>
    <d v="1899-12-30T16:45:00"/>
    <s v="PM"/>
    <d v="1899-12-30T03:00:00"/>
    <m/>
    <m/>
    <x v="1"/>
    <x v="1"/>
    <m/>
    <x v="0"/>
    <m/>
  </r>
  <r>
    <x v="3"/>
    <s v="2018-18"/>
    <x v="246"/>
    <x v="1"/>
    <d v="1899-12-30T13:45:00"/>
    <d v="1899-12-30T17:45:00"/>
    <s v="PM"/>
    <d v="1899-12-30T04:00:00"/>
    <m/>
    <m/>
    <x v="1"/>
    <x v="1"/>
    <m/>
    <x v="0"/>
    <m/>
  </r>
  <r>
    <x v="0"/>
    <s v="2018-19"/>
    <x v="247"/>
    <x v="2"/>
    <d v="1899-12-30T08:15:00"/>
    <d v="1899-12-30T12:15:00"/>
    <s v="AM"/>
    <d v="1899-12-30T04:00:00"/>
    <m/>
    <m/>
    <x v="1"/>
    <x v="1"/>
    <m/>
    <x v="0"/>
    <m/>
  </r>
  <r>
    <x v="1"/>
    <s v="2018-19"/>
    <x v="247"/>
    <x v="2"/>
    <d v="1899-12-30T08:15:00"/>
    <d v="1899-12-30T12:15:00"/>
    <s v="AM"/>
    <d v="1899-12-30T04:00:00"/>
    <m/>
    <m/>
    <x v="1"/>
    <x v="1"/>
    <m/>
    <x v="0"/>
    <m/>
  </r>
  <r>
    <x v="2"/>
    <s v="2018-19"/>
    <x v="247"/>
    <x v="2"/>
    <d v="1899-12-30T08:15:00"/>
    <d v="1899-12-30T12:15:00"/>
    <s v="AM"/>
    <d v="1899-12-30T04:00:00"/>
    <m/>
    <m/>
    <x v="1"/>
    <x v="1"/>
    <m/>
    <x v="0"/>
    <m/>
  </r>
  <r>
    <x v="4"/>
    <s v="2018-19"/>
    <x v="247"/>
    <x v="2"/>
    <d v="1899-12-30T08:15:00"/>
    <d v="1899-12-30T12:15:00"/>
    <s v="AM"/>
    <d v="1899-12-30T04:00:00"/>
    <m/>
    <m/>
    <x v="1"/>
    <x v="1"/>
    <m/>
    <x v="0"/>
    <m/>
  </r>
  <r>
    <x v="5"/>
    <s v="2018-19"/>
    <x v="247"/>
    <x v="2"/>
    <d v="1899-12-30T08:15:00"/>
    <d v="1899-12-30T12:15:00"/>
    <s v="AM"/>
    <d v="1899-12-30T04:00:00"/>
    <m/>
    <m/>
    <x v="1"/>
    <x v="1"/>
    <m/>
    <x v="0"/>
    <m/>
  </r>
  <r>
    <x v="6"/>
    <s v="2018-19"/>
    <x v="247"/>
    <x v="2"/>
    <d v="1899-12-30T08:15:00"/>
    <d v="1899-12-30T12:15:00"/>
    <s v="AM"/>
    <d v="1899-12-30T04:00:00"/>
    <m/>
    <m/>
    <x v="1"/>
    <x v="1"/>
    <m/>
    <x v="0"/>
    <m/>
  </r>
  <r>
    <x v="3"/>
    <s v="2018-19"/>
    <x v="247"/>
    <x v="2"/>
    <d v="1899-12-30T08:15:00"/>
    <d v="1899-12-30T12:15:00"/>
    <s v="AM"/>
    <d v="1899-12-30T04:00:00"/>
    <m/>
    <m/>
    <x v="1"/>
    <x v="1"/>
    <m/>
    <x v="0"/>
    <m/>
  </r>
  <r>
    <x v="0"/>
    <s v="2018-19"/>
    <x v="247"/>
    <x v="2"/>
    <d v="1899-12-30T13:45:00"/>
    <d v="1899-12-30T17:45:00"/>
    <s v="PM"/>
    <d v="1899-12-30T04:00:00"/>
    <m/>
    <m/>
    <x v="1"/>
    <x v="1"/>
    <m/>
    <x v="0"/>
    <m/>
  </r>
  <r>
    <x v="1"/>
    <s v="2018-19"/>
    <x v="247"/>
    <x v="2"/>
    <d v="1899-12-30T13:45:00"/>
    <d v="1899-12-30T17:45:00"/>
    <s v="PM"/>
    <d v="1899-12-30T04:00:00"/>
    <m/>
    <m/>
    <x v="1"/>
    <x v="1"/>
    <m/>
    <x v="0"/>
    <m/>
  </r>
  <r>
    <x v="2"/>
    <s v="2018-19"/>
    <x v="247"/>
    <x v="2"/>
    <d v="1899-12-30T13:45:00"/>
    <d v="1899-12-30T17:45:00"/>
    <s v="PM"/>
    <d v="1899-12-30T04:00:00"/>
    <m/>
    <m/>
    <x v="1"/>
    <x v="1"/>
    <m/>
    <x v="0"/>
    <m/>
  </r>
  <r>
    <x v="4"/>
    <s v="2018-19"/>
    <x v="247"/>
    <x v="2"/>
    <d v="1899-12-30T13:45:00"/>
    <d v="1899-12-30T17:45:00"/>
    <s v="PM"/>
    <d v="1899-12-30T04:00:00"/>
    <m/>
    <m/>
    <x v="1"/>
    <x v="1"/>
    <m/>
    <x v="0"/>
    <m/>
  </r>
  <r>
    <x v="5"/>
    <s v="2018-19"/>
    <x v="247"/>
    <x v="2"/>
    <d v="1899-12-30T13:45:00"/>
    <d v="1899-12-30T16:45:00"/>
    <s v="PM"/>
    <d v="1899-12-30T03:00:00"/>
    <m/>
    <m/>
    <x v="1"/>
    <x v="1"/>
    <m/>
    <x v="0"/>
    <m/>
  </r>
  <r>
    <x v="6"/>
    <s v="2018-19"/>
    <x v="247"/>
    <x v="2"/>
    <d v="1899-12-30T13:45:00"/>
    <d v="1899-12-30T16:45:00"/>
    <s v="PM"/>
    <d v="1899-12-30T03:00:00"/>
    <m/>
    <m/>
    <x v="1"/>
    <x v="1"/>
    <m/>
    <x v="0"/>
    <m/>
  </r>
  <r>
    <x v="3"/>
    <s v="2018-19"/>
    <x v="247"/>
    <x v="2"/>
    <d v="1899-12-30T13:45:00"/>
    <d v="1899-12-30T17:45:00"/>
    <s v="PM"/>
    <d v="1899-12-30T04:00:00"/>
    <m/>
    <m/>
    <x v="1"/>
    <x v="1"/>
    <m/>
    <x v="0"/>
    <m/>
  </r>
  <r>
    <x v="0"/>
    <s v="2018-19"/>
    <x v="248"/>
    <x v="3"/>
    <d v="1899-12-30T08:15:00"/>
    <d v="1899-12-30T12:15:00"/>
    <s v="AM"/>
    <d v="1899-12-30T04:00:00"/>
    <m/>
    <m/>
    <x v="141"/>
    <x v="0"/>
    <m/>
    <x v="0"/>
    <m/>
  </r>
  <r>
    <x v="1"/>
    <s v="2018-19"/>
    <x v="248"/>
    <x v="3"/>
    <d v="1899-12-30T08:15:00"/>
    <d v="1899-12-30T12:15:00"/>
    <s v="AM"/>
    <d v="1899-12-30T04:00:00"/>
    <m/>
    <m/>
    <x v="141"/>
    <x v="0"/>
    <m/>
    <x v="0"/>
    <m/>
  </r>
  <r>
    <x v="2"/>
    <s v="2018-19"/>
    <x v="248"/>
    <x v="3"/>
    <d v="1899-12-30T08:15:00"/>
    <d v="1899-12-30T12:15:00"/>
    <s v="AM"/>
    <d v="1899-12-30T04:00:00"/>
    <m/>
    <m/>
    <x v="141"/>
    <x v="0"/>
    <m/>
    <x v="0"/>
    <m/>
  </r>
  <r>
    <x v="4"/>
    <s v="2018-19"/>
    <x v="248"/>
    <x v="3"/>
    <d v="1899-12-30T08:15:00"/>
    <d v="1899-12-30T12:15:00"/>
    <s v="AM"/>
    <d v="1899-12-30T04:00:00"/>
    <m/>
    <m/>
    <x v="141"/>
    <x v="0"/>
    <m/>
    <x v="0"/>
    <m/>
  </r>
  <r>
    <x v="5"/>
    <s v="2018-19"/>
    <x v="248"/>
    <x v="3"/>
    <d v="1899-12-30T08:15:00"/>
    <d v="1899-12-30T12:15:00"/>
    <s v="AM"/>
    <d v="1899-12-30T04:00:00"/>
    <m/>
    <m/>
    <x v="141"/>
    <x v="0"/>
    <m/>
    <x v="0"/>
    <m/>
  </r>
  <r>
    <x v="6"/>
    <s v="2018-19"/>
    <x v="248"/>
    <x v="3"/>
    <d v="1899-12-30T08:15:00"/>
    <d v="1899-12-30T12:15:00"/>
    <s v="AM"/>
    <d v="1899-12-30T04:00:00"/>
    <m/>
    <m/>
    <x v="135"/>
    <x v="0"/>
    <m/>
    <x v="0"/>
    <m/>
  </r>
  <r>
    <x v="3"/>
    <s v="2018-19"/>
    <x v="248"/>
    <x v="3"/>
    <d v="1899-12-30T08:15:00"/>
    <d v="1899-12-30T12:15:00"/>
    <s v="AM"/>
    <d v="1899-12-30T04:00:00"/>
    <m/>
    <m/>
    <x v="141"/>
    <x v="0"/>
    <m/>
    <x v="0"/>
    <m/>
  </r>
  <r>
    <x v="0"/>
    <s v="2018-19"/>
    <x v="248"/>
    <x v="3"/>
    <d v="1899-12-30T13:45:00"/>
    <d v="1899-12-30T17:45:00"/>
    <s v="PM"/>
    <d v="1899-12-30T04:00:00"/>
    <m/>
    <m/>
    <x v="141"/>
    <x v="0"/>
    <m/>
    <x v="0"/>
    <m/>
  </r>
  <r>
    <x v="1"/>
    <s v="2018-19"/>
    <x v="248"/>
    <x v="3"/>
    <d v="1899-12-30T13:45:00"/>
    <d v="1899-12-30T17:45:00"/>
    <s v="PM"/>
    <d v="1899-12-30T04:00:00"/>
    <m/>
    <m/>
    <x v="141"/>
    <x v="0"/>
    <m/>
    <x v="0"/>
    <m/>
  </r>
  <r>
    <x v="2"/>
    <s v="2018-19"/>
    <x v="248"/>
    <x v="3"/>
    <d v="1899-12-30T13:45:00"/>
    <d v="1899-12-30T17:45:00"/>
    <s v="PM"/>
    <d v="1899-12-30T04:00:00"/>
    <m/>
    <m/>
    <x v="141"/>
    <x v="0"/>
    <m/>
    <x v="0"/>
    <m/>
  </r>
  <r>
    <x v="4"/>
    <s v="2018-19"/>
    <x v="248"/>
    <x v="3"/>
    <d v="1899-12-30T13:45:00"/>
    <d v="1899-12-30T17:45:00"/>
    <s v="PM"/>
    <d v="1899-12-30T04:00:00"/>
    <m/>
    <m/>
    <x v="141"/>
    <x v="0"/>
    <m/>
    <x v="0"/>
    <m/>
  </r>
  <r>
    <x v="5"/>
    <s v="2018-19"/>
    <x v="248"/>
    <x v="3"/>
    <d v="1899-12-30T13:45:00"/>
    <d v="1899-12-30T16:45:00"/>
    <s v="PM"/>
    <d v="1899-12-30T03:00:00"/>
    <m/>
    <m/>
    <x v="141"/>
    <x v="0"/>
    <m/>
    <x v="0"/>
    <m/>
  </r>
  <r>
    <x v="6"/>
    <s v="2018-19"/>
    <x v="248"/>
    <x v="3"/>
    <d v="1899-12-30T13:45:00"/>
    <d v="1899-12-30T16:45:00"/>
    <s v="PM"/>
    <d v="1899-12-30T03:00:00"/>
    <m/>
    <m/>
    <x v="135"/>
    <x v="0"/>
    <m/>
    <x v="0"/>
    <m/>
  </r>
  <r>
    <x v="3"/>
    <s v="2018-19"/>
    <x v="248"/>
    <x v="3"/>
    <d v="1899-12-30T13:45:00"/>
    <d v="1899-12-30T17:45:00"/>
    <s v="PM"/>
    <d v="1899-12-30T04:00:00"/>
    <m/>
    <m/>
    <x v="141"/>
    <x v="0"/>
    <m/>
    <x v="0"/>
    <m/>
  </r>
  <r>
    <x v="0"/>
    <s v="2018-19"/>
    <x v="249"/>
    <x v="4"/>
    <d v="1899-12-30T08:15:00"/>
    <d v="1899-12-30T12:15:00"/>
    <s v="AM"/>
    <d v="1899-12-30T04:00:00"/>
    <m/>
    <m/>
    <x v="67"/>
    <x v="0"/>
    <m/>
    <x v="0"/>
    <m/>
  </r>
  <r>
    <x v="1"/>
    <s v="2018-19"/>
    <x v="249"/>
    <x v="4"/>
    <d v="1899-12-30T08:15:00"/>
    <d v="1899-12-30T12:15:00"/>
    <s v="AM"/>
    <d v="1899-12-30T04:00:00"/>
    <m/>
    <m/>
    <x v="67"/>
    <x v="0"/>
    <m/>
    <x v="0"/>
    <m/>
  </r>
  <r>
    <x v="2"/>
    <s v="2018-19"/>
    <x v="249"/>
    <x v="4"/>
    <d v="1899-12-30T08:15:00"/>
    <d v="1899-12-30T12:15:00"/>
    <s v="AM"/>
    <d v="1899-12-30T04:00:00"/>
    <m/>
    <m/>
    <x v="67"/>
    <x v="0"/>
    <m/>
    <x v="0"/>
    <m/>
  </r>
  <r>
    <x v="4"/>
    <s v="2018-19"/>
    <x v="249"/>
    <x v="4"/>
    <d v="1899-12-30T08:15:00"/>
    <d v="1899-12-30T12:15:00"/>
    <s v="AM"/>
    <d v="1899-12-30T04:00:00"/>
    <m/>
    <m/>
    <x v="67"/>
    <x v="0"/>
    <m/>
    <x v="0"/>
    <m/>
  </r>
  <r>
    <x v="5"/>
    <s v="2018-19"/>
    <x v="249"/>
    <x v="4"/>
    <d v="1899-12-30T08:15:00"/>
    <d v="1899-12-30T12:15:00"/>
    <s v="AM"/>
    <d v="1899-12-30T04:00:00"/>
    <m/>
    <m/>
    <x v="67"/>
    <x v="0"/>
    <m/>
    <x v="0"/>
    <m/>
  </r>
  <r>
    <x v="6"/>
    <s v="2018-19"/>
    <x v="249"/>
    <x v="4"/>
    <d v="1899-12-30T08:15:00"/>
    <d v="1899-12-30T12:15:00"/>
    <s v="AM"/>
    <d v="1899-12-30T04:00:00"/>
    <m/>
    <m/>
    <x v="67"/>
    <x v="0"/>
    <m/>
    <x v="0"/>
    <m/>
  </r>
  <r>
    <x v="3"/>
    <s v="2018-19"/>
    <x v="249"/>
    <x v="4"/>
    <d v="1899-12-30T08:15:00"/>
    <d v="1899-12-30T12:15:00"/>
    <s v="AM"/>
    <d v="1899-12-30T04:00:00"/>
    <m/>
    <m/>
    <x v="67"/>
    <x v="0"/>
    <m/>
    <x v="0"/>
    <m/>
  </r>
  <r>
    <x v="0"/>
    <s v="2018-19"/>
    <x v="249"/>
    <x v="4"/>
    <d v="1899-12-30T13:45:00"/>
    <d v="1899-12-30T17:45:00"/>
    <s v="PM"/>
    <d v="1899-12-30T04:00:00"/>
    <m/>
    <m/>
    <x v="67"/>
    <x v="0"/>
    <m/>
    <x v="0"/>
    <m/>
  </r>
  <r>
    <x v="1"/>
    <s v="2018-19"/>
    <x v="249"/>
    <x v="4"/>
    <d v="1899-12-30T13:45:00"/>
    <d v="1899-12-30T17:45:00"/>
    <s v="PM"/>
    <d v="1899-12-30T04:00:00"/>
    <m/>
    <m/>
    <x v="67"/>
    <x v="0"/>
    <m/>
    <x v="0"/>
    <m/>
  </r>
  <r>
    <x v="2"/>
    <s v="2018-19"/>
    <x v="249"/>
    <x v="4"/>
    <d v="1899-12-30T13:45:00"/>
    <d v="1899-12-30T17:45:00"/>
    <s v="PM"/>
    <d v="1899-12-30T04:00:00"/>
    <m/>
    <m/>
    <x v="67"/>
    <x v="0"/>
    <m/>
    <x v="0"/>
    <m/>
  </r>
  <r>
    <x v="4"/>
    <s v="2018-19"/>
    <x v="249"/>
    <x v="4"/>
    <d v="1899-12-30T13:45:00"/>
    <d v="1899-12-30T17:45:00"/>
    <s v="PM"/>
    <d v="1899-12-30T04:00:00"/>
    <m/>
    <m/>
    <x v="67"/>
    <x v="0"/>
    <m/>
    <x v="0"/>
    <m/>
  </r>
  <r>
    <x v="5"/>
    <s v="2018-19"/>
    <x v="249"/>
    <x v="4"/>
    <d v="1899-12-30T13:45:00"/>
    <d v="1899-12-30T16:45:00"/>
    <s v="PM"/>
    <d v="1899-12-30T03:00:00"/>
    <m/>
    <m/>
    <x v="67"/>
    <x v="0"/>
    <m/>
    <x v="0"/>
    <m/>
  </r>
  <r>
    <x v="6"/>
    <s v="2018-19"/>
    <x v="249"/>
    <x v="4"/>
    <d v="1899-12-30T13:45:00"/>
    <d v="1899-12-30T16:45:00"/>
    <s v="PM"/>
    <d v="1899-12-30T03:00:00"/>
    <m/>
    <m/>
    <x v="67"/>
    <x v="0"/>
    <m/>
    <x v="0"/>
    <m/>
  </r>
  <r>
    <x v="3"/>
    <s v="2018-19"/>
    <x v="249"/>
    <x v="4"/>
    <d v="1899-12-30T13:45:00"/>
    <d v="1899-12-30T17:45:00"/>
    <s v="PM"/>
    <d v="1899-12-30T04:00:00"/>
    <m/>
    <m/>
    <x v="67"/>
    <x v="0"/>
    <m/>
    <x v="0"/>
    <m/>
  </r>
  <r>
    <x v="0"/>
    <s v="2018-19"/>
    <x v="250"/>
    <x v="5"/>
    <d v="1899-12-30T08:15:00"/>
    <d v="1899-12-30T12:15:00"/>
    <s v="AM"/>
    <d v="1899-12-30T04:00:00"/>
    <m/>
    <m/>
    <x v="141"/>
    <x v="0"/>
    <m/>
    <x v="0"/>
    <m/>
  </r>
  <r>
    <x v="1"/>
    <s v="2018-19"/>
    <x v="250"/>
    <x v="5"/>
    <d v="1899-12-30T08:15:00"/>
    <d v="1899-12-30T12:15:00"/>
    <s v="AM"/>
    <d v="1899-12-30T04:00:00"/>
    <m/>
    <m/>
    <x v="141"/>
    <x v="0"/>
    <m/>
    <x v="0"/>
    <m/>
  </r>
  <r>
    <x v="2"/>
    <s v="2018-19"/>
    <x v="250"/>
    <x v="5"/>
    <d v="1899-12-30T08:15:00"/>
    <d v="1899-12-30T12:15:00"/>
    <s v="AM"/>
    <d v="1899-12-30T04:00:00"/>
    <m/>
    <m/>
    <x v="141"/>
    <x v="0"/>
    <m/>
    <x v="0"/>
    <m/>
  </r>
  <r>
    <x v="4"/>
    <s v="2018-19"/>
    <x v="250"/>
    <x v="5"/>
    <d v="1899-12-30T08:15:00"/>
    <d v="1899-12-30T12:15:00"/>
    <s v="AM"/>
    <d v="1899-12-30T04:00:00"/>
    <m/>
    <m/>
    <x v="141"/>
    <x v="0"/>
    <m/>
    <x v="0"/>
    <m/>
  </r>
  <r>
    <x v="5"/>
    <s v="2018-19"/>
    <x v="250"/>
    <x v="5"/>
    <d v="1899-12-30T08:15:00"/>
    <d v="1899-12-30T12:15:00"/>
    <s v="AM"/>
    <d v="1899-12-30T04:00:00"/>
    <m/>
    <m/>
    <x v="141"/>
    <x v="0"/>
    <m/>
    <x v="0"/>
    <m/>
  </r>
  <r>
    <x v="6"/>
    <s v="2018-19"/>
    <x v="250"/>
    <x v="5"/>
    <d v="1899-12-30T08:15:00"/>
    <d v="1899-12-30T12:15:00"/>
    <s v="AM"/>
    <d v="1899-12-30T04:00:00"/>
    <m/>
    <m/>
    <x v="135"/>
    <x v="0"/>
    <m/>
    <x v="0"/>
    <m/>
  </r>
  <r>
    <x v="3"/>
    <s v="2018-19"/>
    <x v="250"/>
    <x v="5"/>
    <d v="1899-12-30T08:15:00"/>
    <d v="1899-12-30T12:15:00"/>
    <s v="AM"/>
    <d v="1899-12-30T04:00:00"/>
    <m/>
    <m/>
    <x v="141"/>
    <x v="0"/>
    <m/>
    <x v="0"/>
    <m/>
  </r>
  <r>
    <x v="0"/>
    <s v="2018-19"/>
    <x v="250"/>
    <x v="5"/>
    <d v="1899-12-30T13:45:00"/>
    <d v="1899-12-30T17:45:00"/>
    <s v="PM"/>
    <d v="1899-12-30T04:00:00"/>
    <m/>
    <m/>
    <x v="141"/>
    <x v="0"/>
    <m/>
    <x v="0"/>
    <m/>
  </r>
  <r>
    <x v="1"/>
    <s v="2018-19"/>
    <x v="250"/>
    <x v="5"/>
    <d v="1899-12-30T13:45:00"/>
    <d v="1899-12-30T17:45:00"/>
    <s v="PM"/>
    <d v="1899-12-30T04:00:00"/>
    <m/>
    <m/>
    <x v="141"/>
    <x v="0"/>
    <m/>
    <x v="0"/>
    <m/>
  </r>
  <r>
    <x v="2"/>
    <s v="2018-19"/>
    <x v="250"/>
    <x v="5"/>
    <d v="1899-12-30T13:45:00"/>
    <d v="1899-12-30T17:45:00"/>
    <s v="PM"/>
    <d v="1899-12-30T04:00:00"/>
    <m/>
    <m/>
    <x v="141"/>
    <x v="0"/>
    <m/>
    <x v="0"/>
    <m/>
  </r>
  <r>
    <x v="4"/>
    <s v="2018-19"/>
    <x v="250"/>
    <x v="5"/>
    <d v="1899-12-30T13:45:00"/>
    <d v="1899-12-30T17:45:00"/>
    <s v="PM"/>
    <d v="1899-12-30T04:00:00"/>
    <m/>
    <m/>
    <x v="141"/>
    <x v="0"/>
    <m/>
    <x v="0"/>
    <m/>
  </r>
  <r>
    <x v="5"/>
    <s v="2018-19"/>
    <x v="250"/>
    <x v="5"/>
    <d v="1899-12-30T13:45:00"/>
    <d v="1899-12-30T16:45:00"/>
    <s v="PM"/>
    <d v="1899-12-30T03:00:00"/>
    <m/>
    <m/>
    <x v="141"/>
    <x v="0"/>
    <m/>
    <x v="0"/>
    <m/>
  </r>
  <r>
    <x v="6"/>
    <s v="2018-19"/>
    <x v="250"/>
    <x v="5"/>
    <d v="1899-12-30T13:45:00"/>
    <d v="1899-12-30T16:45:00"/>
    <s v="PM"/>
    <d v="1899-12-30T03:00:00"/>
    <m/>
    <m/>
    <x v="135"/>
    <x v="0"/>
    <m/>
    <x v="0"/>
    <m/>
  </r>
  <r>
    <x v="3"/>
    <s v="2018-19"/>
    <x v="250"/>
    <x v="5"/>
    <d v="1899-12-30T13:45:00"/>
    <d v="1899-12-30T17:45:00"/>
    <s v="PM"/>
    <d v="1899-12-30T04:00:00"/>
    <m/>
    <m/>
    <x v="141"/>
    <x v="0"/>
    <m/>
    <x v="0"/>
    <m/>
  </r>
  <r>
    <x v="0"/>
    <s v="2018-19"/>
    <x v="251"/>
    <x v="6"/>
    <d v="1899-12-30T08:15:00"/>
    <d v="1899-12-30T12:15:00"/>
    <s v="AM"/>
    <d v="1899-12-30T04:00:00"/>
    <m/>
    <m/>
    <x v="67"/>
    <x v="0"/>
    <m/>
    <x v="0"/>
    <m/>
  </r>
  <r>
    <x v="1"/>
    <s v="2018-19"/>
    <x v="251"/>
    <x v="6"/>
    <d v="1899-12-30T08:15:00"/>
    <d v="1899-12-30T12:15:00"/>
    <s v="AM"/>
    <d v="1899-12-30T04:00:00"/>
    <m/>
    <m/>
    <x v="67"/>
    <x v="0"/>
    <m/>
    <x v="0"/>
    <m/>
  </r>
  <r>
    <x v="2"/>
    <s v="2018-19"/>
    <x v="251"/>
    <x v="6"/>
    <d v="1899-12-30T08:15:00"/>
    <d v="1899-12-30T12:15:00"/>
    <s v="AM"/>
    <d v="1899-12-30T04:00:00"/>
    <m/>
    <m/>
    <x v="67"/>
    <x v="0"/>
    <m/>
    <x v="0"/>
    <m/>
  </r>
  <r>
    <x v="4"/>
    <s v="2018-19"/>
    <x v="251"/>
    <x v="6"/>
    <d v="1899-12-30T08:15:00"/>
    <d v="1899-12-30T12:15:00"/>
    <s v="AM"/>
    <d v="1899-12-30T04:00:00"/>
    <m/>
    <m/>
    <x v="67"/>
    <x v="0"/>
    <m/>
    <x v="0"/>
    <m/>
  </r>
  <r>
    <x v="5"/>
    <s v="2018-19"/>
    <x v="251"/>
    <x v="6"/>
    <d v="1899-12-30T08:15:00"/>
    <d v="1899-12-30T12:15:00"/>
    <s v="AM"/>
    <d v="1899-12-30T04:00:00"/>
    <m/>
    <m/>
    <x v="67"/>
    <x v="0"/>
    <m/>
    <x v="0"/>
    <m/>
  </r>
  <r>
    <x v="6"/>
    <s v="2018-19"/>
    <x v="251"/>
    <x v="6"/>
    <d v="1899-12-30T08:15:00"/>
    <d v="1899-12-30T12:15:00"/>
    <s v="AM"/>
    <d v="1899-12-30T04:00:00"/>
    <m/>
    <m/>
    <x v="67"/>
    <x v="0"/>
    <m/>
    <x v="0"/>
    <m/>
  </r>
  <r>
    <x v="3"/>
    <s v="2018-19"/>
    <x v="251"/>
    <x v="6"/>
    <d v="1899-12-30T08:15:00"/>
    <d v="1899-12-30T12:15:00"/>
    <s v="AM"/>
    <d v="1899-12-30T04:00:00"/>
    <m/>
    <m/>
    <x v="67"/>
    <x v="0"/>
    <m/>
    <x v="0"/>
    <m/>
  </r>
  <r>
    <x v="0"/>
    <s v="2018-19"/>
    <x v="251"/>
    <x v="6"/>
    <d v="1899-12-30T13:45:00"/>
    <d v="1899-12-30T17:45:00"/>
    <s v="PM"/>
    <d v="1899-12-30T04:00:00"/>
    <m/>
    <m/>
    <x v="67"/>
    <x v="0"/>
    <m/>
    <x v="0"/>
    <m/>
  </r>
  <r>
    <x v="1"/>
    <s v="2018-19"/>
    <x v="251"/>
    <x v="6"/>
    <d v="1899-12-30T13:45:00"/>
    <d v="1899-12-30T17:45:00"/>
    <s v="PM"/>
    <d v="1899-12-30T04:00:00"/>
    <m/>
    <m/>
    <x v="67"/>
    <x v="0"/>
    <m/>
    <x v="0"/>
    <m/>
  </r>
  <r>
    <x v="2"/>
    <s v="2018-19"/>
    <x v="251"/>
    <x v="6"/>
    <d v="1899-12-30T13:45:00"/>
    <d v="1899-12-30T17:45:00"/>
    <s v="PM"/>
    <d v="1899-12-30T04:00:00"/>
    <m/>
    <m/>
    <x v="67"/>
    <x v="0"/>
    <m/>
    <x v="0"/>
    <m/>
  </r>
  <r>
    <x v="4"/>
    <s v="2018-19"/>
    <x v="251"/>
    <x v="6"/>
    <d v="1899-12-30T13:45:00"/>
    <d v="1899-12-30T17:45:00"/>
    <s v="PM"/>
    <d v="1899-12-30T04:00:00"/>
    <m/>
    <m/>
    <x v="67"/>
    <x v="0"/>
    <m/>
    <x v="0"/>
    <m/>
  </r>
  <r>
    <x v="5"/>
    <s v="2018-19"/>
    <x v="251"/>
    <x v="6"/>
    <d v="1899-12-30T13:45:00"/>
    <d v="1899-12-30T16:45:00"/>
    <s v="PM"/>
    <d v="1899-12-30T03:00:00"/>
    <m/>
    <m/>
    <x v="67"/>
    <x v="0"/>
    <m/>
    <x v="0"/>
    <m/>
  </r>
  <r>
    <x v="6"/>
    <s v="2018-19"/>
    <x v="251"/>
    <x v="6"/>
    <d v="1899-12-30T13:45:00"/>
    <d v="1899-12-30T16:45:00"/>
    <s v="PM"/>
    <d v="1899-12-30T03:00:00"/>
    <m/>
    <m/>
    <x v="67"/>
    <x v="0"/>
    <m/>
    <x v="0"/>
    <m/>
  </r>
  <r>
    <x v="3"/>
    <s v="2018-19"/>
    <x v="251"/>
    <x v="6"/>
    <d v="1899-12-30T13:45:00"/>
    <d v="1899-12-30T17:45:00"/>
    <s v="PM"/>
    <d v="1899-12-30T04:00:00"/>
    <m/>
    <m/>
    <x v="67"/>
    <x v="0"/>
    <m/>
    <x v="0"/>
    <m/>
  </r>
  <r>
    <x v="0"/>
    <s v="2018-19"/>
    <x v="252"/>
    <x v="0"/>
    <d v="1899-12-30T08:15:00"/>
    <d v="1899-12-30T12:15:00"/>
    <s v="AM"/>
    <d v="1899-12-30T04:00:00"/>
    <m/>
    <m/>
    <x v="141"/>
    <x v="0"/>
    <m/>
    <x v="0"/>
    <m/>
  </r>
  <r>
    <x v="1"/>
    <s v="2018-19"/>
    <x v="252"/>
    <x v="0"/>
    <d v="1899-12-30T08:15:00"/>
    <d v="1899-12-30T12:15:00"/>
    <s v="AM"/>
    <d v="1899-12-30T04:00:00"/>
    <m/>
    <m/>
    <x v="141"/>
    <x v="0"/>
    <m/>
    <x v="0"/>
    <m/>
  </r>
  <r>
    <x v="2"/>
    <s v="2018-19"/>
    <x v="252"/>
    <x v="0"/>
    <d v="1899-12-30T08:15:00"/>
    <d v="1899-12-30T12:15:00"/>
    <s v="AM"/>
    <d v="1899-12-30T04:00:00"/>
    <m/>
    <m/>
    <x v="141"/>
    <x v="0"/>
    <m/>
    <x v="0"/>
    <m/>
  </r>
  <r>
    <x v="4"/>
    <s v="2018-19"/>
    <x v="252"/>
    <x v="0"/>
    <d v="1899-12-30T08:15:00"/>
    <d v="1899-12-30T12:15:00"/>
    <s v="AM"/>
    <d v="1899-12-30T04:00:00"/>
    <m/>
    <m/>
    <x v="141"/>
    <x v="0"/>
    <m/>
    <x v="0"/>
    <m/>
  </r>
  <r>
    <x v="5"/>
    <s v="2018-19"/>
    <x v="252"/>
    <x v="0"/>
    <d v="1899-12-30T08:15:00"/>
    <d v="1899-12-30T12:15:00"/>
    <s v="AM"/>
    <d v="1899-12-30T04:00:00"/>
    <m/>
    <m/>
    <x v="141"/>
    <x v="0"/>
    <m/>
    <x v="0"/>
    <m/>
  </r>
  <r>
    <x v="6"/>
    <s v="2018-19"/>
    <x v="252"/>
    <x v="0"/>
    <d v="1899-12-30T08:15:00"/>
    <d v="1899-12-30T12:15:00"/>
    <s v="AM"/>
    <d v="1899-12-30T04:00:00"/>
    <m/>
    <m/>
    <x v="135"/>
    <x v="0"/>
    <m/>
    <x v="0"/>
    <m/>
  </r>
  <r>
    <x v="3"/>
    <s v="2018-19"/>
    <x v="252"/>
    <x v="0"/>
    <d v="1899-12-30T08:15:00"/>
    <d v="1899-12-30T12:15:00"/>
    <s v="AM"/>
    <d v="1899-12-30T04:00:00"/>
    <m/>
    <m/>
    <x v="141"/>
    <x v="0"/>
    <m/>
    <x v="0"/>
    <m/>
  </r>
  <r>
    <x v="0"/>
    <s v="2018-19"/>
    <x v="252"/>
    <x v="0"/>
    <d v="1899-12-30T13:45:00"/>
    <d v="1899-12-30T17:45:00"/>
    <s v="PM"/>
    <d v="1899-12-30T04:00:00"/>
    <m/>
    <m/>
    <x v="141"/>
    <x v="0"/>
    <m/>
    <x v="0"/>
    <m/>
  </r>
  <r>
    <x v="1"/>
    <s v="2018-19"/>
    <x v="252"/>
    <x v="0"/>
    <d v="1899-12-30T13:45:00"/>
    <d v="1899-12-30T17:45:00"/>
    <s v="PM"/>
    <d v="1899-12-30T04:00:00"/>
    <m/>
    <m/>
    <x v="141"/>
    <x v="0"/>
    <m/>
    <x v="0"/>
    <m/>
  </r>
  <r>
    <x v="2"/>
    <s v="2018-19"/>
    <x v="252"/>
    <x v="0"/>
    <d v="1899-12-30T13:45:00"/>
    <d v="1899-12-30T17:45:00"/>
    <s v="PM"/>
    <d v="1899-12-30T04:00:00"/>
    <m/>
    <m/>
    <x v="141"/>
    <x v="0"/>
    <m/>
    <x v="0"/>
    <m/>
  </r>
  <r>
    <x v="4"/>
    <s v="2018-19"/>
    <x v="252"/>
    <x v="0"/>
    <d v="1899-12-30T13:45:00"/>
    <d v="1899-12-30T17:45:00"/>
    <s v="PM"/>
    <d v="1899-12-30T04:00:00"/>
    <m/>
    <m/>
    <x v="141"/>
    <x v="0"/>
    <m/>
    <x v="0"/>
    <m/>
  </r>
  <r>
    <x v="5"/>
    <s v="2018-19"/>
    <x v="252"/>
    <x v="0"/>
    <d v="1899-12-30T13:45:00"/>
    <d v="1899-12-30T16:45:00"/>
    <s v="PM"/>
    <d v="1899-12-30T03:00:00"/>
    <m/>
    <m/>
    <x v="141"/>
    <x v="0"/>
    <m/>
    <x v="0"/>
    <m/>
  </r>
  <r>
    <x v="6"/>
    <s v="2018-19"/>
    <x v="252"/>
    <x v="0"/>
    <d v="1899-12-30T13:45:00"/>
    <d v="1899-12-30T16:45:00"/>
    <s v="PM"/>
    <d v="1899-12-30T03:00:00"/>
    <m/>
    <m/>
    <x v="135"/>
    <x v="0"/>
    <m/>
    <x v="0"/>
    <m/>
  </r>
  <r>
    <x v="3"/>
    <s v="2018-19"/>
    <x v="252"/>
    <x v="0"/>
    <d v="1899-12-30T13:45:00"/>
    <d v="1899-12-30T17:45:00"/>
    <s v="PM"/>
    <d v="1899-12-30T04:00:00"/>
    <m/>
    <m/>
    <x v="141"/>
    <x v="0"/>
    <m/>
    <x v="0"/>
    <m/>
  </r>
  <r>
    <x v="0"/>
    <s v="2018-19"/>
    <x v="253"/>
    <x v="1"/>
    <d v="1899-12-30T08:15:00"/>
    <d v="1899-12-30T12:15:00"/>
    <s v="AM"/>
    <d v="1899-12-30T04:00:00"/>
    <m/>
    <m/>
    <x v="1"/>
    <x v="1"/>
    <m/>
    <x v="0"/>
    <m/>
  </r>
  <r>
    <x v="1"/>
    <s v="2018-19"/>
    <x v="253"/>
    <x v="1"/>
    <d v="1899-12-30T08:15:00"/>
    <d v="1899-12-30T12:15:00"/>
    <s v="AM"/>
    <d v="1899-12-30T04:00:00"/>
    <m/>
    <m/>
    <x v="1"/>
    <x v="1"/>
    <m/>
    <x v="0"/>
    <m/>
  </r>
  <r>
    <x v="2"/>
    <s v="2018-19"/>
    <x v="253"/>
    <x v="1"/>
    <d v="1899-12-30T08:15:00"/>
    <d v="1899-12-30T12:15:00"/>
    <s v="AM"/>
    <d v="1899-12-30T04:00:00"/>
    <m/>
    <m/>
    <x v="1"/>
    <x v="1"/>
    <m/>
    <x v="0"/>
    <m/>
  </r>
  <r>
    <x v="4"/>
    <s v="2018-19"/>
    <x v="253"/>
    <x v="1"/>
    <d v="1899-12-30T08:15:00"/>
    <d v="1899-12-30T12:15:00"/>
    <s v="AM"/>
    <d v="1899-12-30T04:00:00"/>
    <m/>
    <m/>
    <x v="1"/>
    <x v="1"/>
    <m/>
    <x v="0"/>
    <m/>
  </r>
  <r>
    <x v="5"/>
    <s v="2018-19"/>
    <x v="253"/>
    <x v="1"/>
    <d v="1899-12-30T08:15:00"/>
    <d v="1899-12-30T12:15:00"/>
    <s v="AM"/>
    <d v="1899-12-30T04:00:00"/>
    <m/>
    <m/>
    <x v="1"/>
    <x v="1"/>
    <m/>
    <x v="0"/>
    <m/>
  </r>
  <r>
    <x v="6"/>
    <s v="2018-19"/>
    <x v="253"/>
    <x v="1"/>
    <d v="1899-12-30T08:15:00"/>
    <d v="1899-12-30T12:15:00"/>
    <s v="AM"/>
    <d v="1899-12-30T04:00:00"/>
    <m/>
    <m/>
    <x v="1"/>
    <x v="1"/>
    <m/>
    <x v="0"/>
    <m/>
  </r>
  <r>
    <x v="3"/>
    <s v="2018-19"/>
    <x v="253"/>
    <x v="1"/>
    <d v="1899-12-30T08:15:00"/>
    <d v="1899-12-30T12:15:00"/>
    <s v="AM"/>
    <d v="1899-12-30T04:00:00"/>
    <m/>
    <m/>
    <x v="1"/>
    <x v="1"/>
    <m/>
    <x v="0"/>
    <m/>
  </r>
  <r>
    <x v="0"/>
    <s v="2018-19"/>
    <x v="253"/>
    <x v="1"/>
    <d v="1899-12-30T13:45:00"/>
    <d v="1899-12-30T17:45:00"/>
    <s v="PM"/>
    <d v="1899-12-30T04:00:00"/>
    <m/>
    <m/>
    <x v="1"/>
    <x v="1"/>
    <m/>
    <x v="0"/>
    <m/>
  </r>
  <r>
    <x v="1"/>
    <s v="2018-19"/>
    <x v="253"/>
    <x v="1"/>
    <d v="1899-12-30T13:45:00"/>
    <d v="1899-12-30T17:45:00"/>
    <s v="PM"/>
    <d v="1899-12-30T04:00:00"/>
    <m/>
    <m/>
    <x v="1"/>
    <x v="1"/>
    <m/>
    <x v="0"/>
    <m/>
  </r>
  <r>
    <x v="2"/>
    <s v="2018-19"/>
    <x v="253"/>
    <x v="1"/>
    <d v="1899-12-30T13:45:00"/>
    <d v="1899-12-30T17:45:00"/>
    <s v="PM"/>
    <d v="1899-12-30T04:00:00"/>
    <m/>
    <m/>
    <x v="1"/>
    <x v="1"/>
    <m/>
    <x v="0"/>
    <m/>
  </r>
  <r>
    <x v="4"/>
    <s v="2018-19"/>
    <x v="253"/>
    <x v="1"/>
    <d v="1899-12-30T13:45:00"/>
    <d v="1899-12-30T17:45:00"/>
    <s v="PM"/>
    <d v="1899-12-30T04:00:00"/>
    <m/>
    <m/>
    <x v="1"/>
    <x v="1"/>
    <m/>
    <x v="0"/>
    <m/>
  </r>
  <r>
    <x v="5"/>
    <s v="2018-19"/>
    <x v="253"/>
    <x v="1"/>
    <d v="1899-12-30T13:45:00"/>
    <d v="1899-12-30T16:45:00"/>
    <s v="PM"/>
    <d v="1899-12-30T03:00:00"/>
    <m/>
    <m/>
    <x v="1"/>
    <x v="1"/>
    <m/>
    <x v="0"/>
    <m/>
  </r>
  <r>
    <x v="6"/>
    <s v="2018-19"/>
    <x v="253"/>
    <x v="1"/>
    <d v="1899-12-30T13:45:00"/>
    <d v="1899-12-30T16:45:00"/>
    <s v="PM"/>
    <d v="1899-12-30T03:00:00"/>
    <m/>
    <m/>
    <x v="1"/>
    <x v="1"/>
    <m/>
    <x v="0"/>
    <m/>
  </r>
  <r>
    <x v="3"/>
    <s v="2018-19"/>
    <x v="253"/>
    <x v="1"/>
    <d v="1899-12-30T13:45:00"/>
    <d v="1899-12-30T17:45:00"/>
    <s v="PM"/>
    <d v="1899-12-30T04:00:00"/>
    <m/>
    <m/>
    <x v="1"/>
    <x v="1"/>
    <m/>
    <x v="0"/>
    <m/>
  </r>
  <r>
    <x v="0"/>
    <s v="2018-20"/>
    <x v="254"/>
    <x v="2"/>
    <d v="1899-12-30T08:15:00"/>
    <d v="1899-12-30T12:15:00"/>
    <s v="AM"/>
    <d v="1899-12-30T04:00:00"/>
    <m/>
    <m/>
    <x v="1"/>
    <x v="1"/>
    <m/>
    <x v="0"/>
    <m/>
  </r>
  <r>
    <x v="1"/>
    <s v="2018-20"/>
    <x v="254"/>
    <x v="2"/>
    <d v="1899-12-30T08:15:00"/>
    <d v="1899-12-30T12:15:00"/>
    <s v="AM"/>
    <d v="1899-12-30T04:00:00"/>
    <m/>
    <m/>
    <x v="1"/>
    <x v="1"/>
    <m/>
    <x v="0"/>
    <m/>
  </r>
  <r>
    <x v="2"/>
    <s v="2018-20"/>
    <x v="254"/>
    <x v="2"/>
    <d v="1899-12-30T08:15:00"/>
    <d v="1899-12-30T12:15:00"/>
    <s v="AM"/>
    <d v="1899-12-30T04:00:00"/>
    <m/>
    <m/>
    <x v="1"/>
    <x v="1"/>
    <m/>
    <x v="0"/>
    <m/>
  </r>
  <r>
    <x v="4"/>
    <s v="2018-20"/>
    <x v="254"/>
    <x v="2"/>
    <d v="1899-12-30T08:15:00"/>
    <d v="1899-12-30T12:15:00"/>
    <s v="AM"/>
    <d v="1899-12-30T04:00:00"/>
    <m/>
    <m/>
    <x v="1"/>
    <x v="1"/>
    <m/>
    <x v="0"/>
    <m/>
  </r>
  <r>
    <x v="5"/>
    <s v="2018-20"/>
    <x v="254"/>
    <x v="2"/>
    <d v="1899-12-30T08:15:00"/>
    <d v="1899-12-30T12:15:00"/>
    <s v="AM"/>
    <d v="1899-12-30T04:00:00"/>
    <m/>
    <m/>
    <x v="1"/>
    <x v="1"/>
    <m/>
    <x v="0"/>
    <m/>
  </r>
  <r>
    <x v="6"/>
    <s v="2018-20"/>
    <x v="254"/>
    <x v="2"/>
    <d v="1899-12-30T08:15:00"/>
    <d v="1899-12-30T12:15:00"/>
    <s v="AM"/>
    <d v="1899-12-30T04:00:00"/>
    <m/>
    <m/>
    <x v="1"/>
    <x v="1"/>
    <m/>
    <x v="0"/>
    <m/>
  </r>
  <r>
    <x v="3"/>
    <s v="2018-20"/>
    <x v="254"/>
    <x v="2"/>
    <d v="1899-12-30T08:15:00"/>
    <d v="1899-12-30T12:15:00"/>
    <s v="AM"/>
    <d v="1899-12-30T04:00:00"/>
    <m/>
    <m/>
    <x v="1"/>
    <x v="1"/>
    <m/>
    <x v="0"/>
    <m/>
  </r>
  <r>
    <x v="0"/>
    <s v="2018-20"/>
    <x v="254"/>
    <x v="2"/>
    <d v="1899-12-30T13:45:00"/>
    <d v="1899-12-30T17:45:00"/>
    <s v="PM"/>
    <d v="1899-12-30T04:00:00"/>
    <m/>
    <m/>
    <x v="1"/>
    <x v="1"/>
    <m/>
    <x v="0"/>
    <m/>
  </r>
  <r>
    <x v="1"/>
    <s v="2018-20"/>
    <x v="254"/>
    <x v="2"/>
    <d v="1899-12-30T13:45:00"/>
    <d v="1899-12-30T17:45:00"/>
    <s v="PM"/>
    <d v="1899-12-30T04:00:00"/>
    <m/>
    <m/>
    <x v="1"/>
    <x v="1"/>
    <m/>
    <x v="0"/>
    <m/>
  </r>
  <r>
    <x v="2"/>
    <s v="2018-20"/>
    <x v="254"/>
    <x v="2"/>
    <d v="1899-12-30T13:45:00"/>
    <d v="1899-12-30T17:45:00"/>
    <s v="PM"/>
    <d v="1899-12-30T04:00:00"/>
    <m/>
    <m/>
    <x v="1"/>
    <x v="1"/>
    <m/>
    <x v="0"/>
    <m/>
  </r>
  <r>
    <x v="4"/>
    <s v="2018-20"/>
    <x v="254"/>
    <x v="2"/>
    <d v="1899-12-30T13:45:00"/>
    <d v="1899-12-30T17:45:00"/>
    <s v="PM"/>
    <d v="1899-12-30T04:00:00"/>
    <m/>
    <m/>
    <x v="1"/>
    <x v="1"/>
    <m/>
    <x v="0"/>
    <m/>
  </r>
  <r>
    <x v="5"/>
    <s v="2018-20"/>
    <x v="254"/>
    <x v="2"/>
    <d v="1899-12-30T13:45:00"/>
    <d v="1899-12-30T16:45:00"/>
    <s v="PM"/>
    <d v="1899-12-30T03:00:00"/>
    <m/>
    <m/>
    <x v="1"/>
    <x v="1"/>
    <m/>
    <x v="0"/>
    <m/>
  </r>
  <r>
    <x v="6"/>
    <s v="2018-20"/>
    <x v="254"/>
    <x v="2"/>
    <d v="1899-12-30T13:45:00"/>
    <d v="1899-12-30T16:45:00"/>
    <s v="PM"/>
    <d v="1899-12-30T03:00:00"/>
    <m/>
    <m/>
    <x v="1"/>
    <x v="1"/>
    <m/>
    <x v="0"/>
    <m/>
  </r>
  <r>
    <x v="3"/>
    <s v="2018-20"/>
    <x v="254"/>
    <x v="2"/>
    <d v="1899-12-30T13:45:00"/>
    <d v="1899-12-30T17:45:00"/>
    <s v="PM"/>
    <d v="1899-12-30T04:00:00"/>
    <m/>
    <m/>
    <x v="1"/>
    <x v="1"/>
    <m/>
    <x v="0"/>
    <m/>
  </r>
  <r>
    <x v="0"/>
    <s v="2018-20"/>
    <x v="255"/>
    <x v="3"/>
    <d v="1899-12-30T08:15:00"/>
    <d v="1899-12-30T12:15:00"/>
    <s v="AM"/>
    <d v="1899-12-30T04:00:00"/>
    <m/>
    <m/>
    <x v="142"/>
    <x v="0"/>
    <m/>
    <x v="0"/>
    <m/>
  </r>
  <r>
    <x v="1"/>
    <s v="2018-20"/>
    <x v="255"/>
    <x v="3"/>
    <d v="1899-12-30T08:15:00"/>
    <d v="1899-12-30T12:15:00"/>
    <s v="AM"/>
    <d v="1899-12-30T04:00:00"/>
    <m/>
    <m/>
    <x v="193"/>
    <x v="0"/>
    <m/>
    <x v="0"/>
    <m/>
  </r>
  <r>
    <x v="4"/>
    <s v="2018-20"/>
    <x v="255"/>
    <x v="3"/>
    <d v="1899-12-30T08:15:00"/>
    <d v="1899-12-30T12:15:00"/>
    <s v="AM"/>
    <d v="1899-12-30T04:00:00"/>
    <m/>
    <m/>
    <x v="0"/>
    <x v="0"/>
    <m/>
    <x v="0"/>
    <m/>
  </r>
  <r>
    <x v="2"/>
    <s v="2018-20"/>
    <x v="255"/>
    <x v="3"/>
    <d v="1899-12-30T08:15:00"/>
    <d v="1899-12-30T12:15:00"/>
    <s v="AM"/>
    <d v="1899-12-30T04:00:00"/>
    <m/>
    <m/>
    <x v="194"/>
    <x v="23"/>
    <m/>
    <x v="0"/>
    <m/>
  </r>
  <r>
    <x v="5"/>
    <s v="2018-20"/>
    <x v="255"/>
    <x v="3"/>
    <d v="1899-12-30T08:15:00"/>
    <d v="1899-12-30T12:15:00"/>
    <s v="AM"/>
    <d v="1899-12-30T04:00:00"/>
    <m/>
    <m/>
    <x v="0"/>
    <x v="0"/>
    <m/>
    <x v="0"/>
    <m/>
  </r>
  <r>
    <x v="6"/>
    <s v="2018-20"/>
    <x v="255"/>
    <x v="3"/>
    <d v="1899-12-30T08:15:00"/>
    <d v="1899-12-30T12:15:00"/>
    <s v="AM"/>
    <d v="1899-12-30T04:00:00"/>
    <m/>
    <m/>
    <x v="135"/>
    <x v="0"/>
    <m/>
    <x v="0"/>
    <m/>
  </r>
  <r>
    <x v="3"/>
    <s v="2018-20"/>
    <x v="255"/>
    <x v="3"/>
    <d v="1899-12-30T08:15:00"/>
    <d v="1899-12-30T12:15:00"/>
    <s v="AM"/>
    <d v="1899-12-30T04:00:00"/>
    <m/>
    <m/>
    <x v="195"/>
    <x v="2"/>
    <m/>
    <x v="0"/>
    <m/>
  </r>
  <r>
    <x v="0"/>
    <s v="2018-20"/>
    <x v="255"/>
    <x v="3"/>
    <d v="1899-12-30T13:45:00"/>
    <d v="1899-12-30T17:45:00"/>
    <s v="PM"/>
    <d v="1899-12-30T04:00:00"/>
    <m/>
    <m/>
    <x v="142"/>
    <x v="0"/>
    <m/>
    <x v="0"/>
    <m/>
  </r>
  <r>
    <x v="1"/>
    <s v="2018-20"/>
    <x v="255"/>
    <x v="3"/>
    <d v="1899-12-30T13:45:00"/>
    <d v="1899-12-30T17:45:00"/>
    <s v="PM"/>
    <d v="1899-12-30T04:00:00"/>
    <m/>
    <m/>
    <x v="193"/>
    <x v="0"/>
    <m/>
    <x v="0"/>
    <m/>
  </r>
  <r>
    <x v="4"/>
    <s v="2018-20"/>
    <x v="255"/>
    <x v="3"/>
    <d v="1899-12-30T13:45:00"/>
    <d v="1899-12-30T17:45:00"/>
    <s v="PM"/>
    <d v="1899-12-30T04:00:00"/>
    <m/>
    <m/>
    <x v="0"/>
    <x v="0"/>
    <m/>
    <x v="0"/>
    <m/>
  </r>
  <r>
    <x v="2"/>
    <s v="2018-20"/>
    <x v="255"/>
    <x v="3"/>
    <d v="1899-12-30T13:45:00"/>
    <d v="1899-12-30T15:45:00"/>
    <s v="PM"/>
    <d v="1899-12-30T02:00:00"/>
    <m/>
    <m/>
    <x v="166"/>
    <x v="23"/>
    <m/>
    <x v="0"/>
    <m/>
  </r>
  <r>
    <x v="5"/>
    <s v="2018-20"/>
    <x v="255"/>
    <x v="3"/>
    <d v="1899-12-30T13:45:00"/>
    <d v="1899-12-30T16:45:00"/>
    <s v="PM"/>
    <d v="1899-12-30T03:00:00"/>
    <m/>
    <m/>
    <x v="0"/>
    <x v="0"/>
    <m/>
    <x v="0"/>
    <m/>
  </r>
  <r>
    <x v="6"/>
    <s v="2018-20"/>
    <x v="255"/>
    <x v="3"/>
    <d v="1899-12-30T13:45:00"/>
    <d v="1899-12-30T16:45:00"/>
    <s v="PM"/>
    <d v="1899-12-30T03:00:00"/>
    <m/>
    <m/>
    <x v="135"/>
    <x v="0"/>
    <m/>
    <x v="0"/>
    <m/>
  </r>
  <r>
    <x v="3"/>
    <s v="2018-20"/>
    <x v="255"/>
    <x v="3"/>
    <d v="1899-12-30T13:45:00"/>
    <d v="1899-12-30T17:45:00"/>
    <s v="PM"/>
    <d v="1899-12-30T04:00:00"/>
    <m/>
    <m/>
    <x v="195"/>
    <x v="2"/>
    <m/>
    <x v="0"/>
    <m/>
  </r>
  <r>
    <x v="2"/>
    <s v="2018-20"/>
    <x v="255"/>
    <x v="3"/>
    <d v="1899-12-30T15:45:00"/>
    <d v="1899-12-30T17:45:00"/>
    <s v="PM"/>
    <d v="1899-12-30T02:00:00"/>
    <m/>
    <m/>
    <x v="194"/>
    <x v="23"/>
    <m/>
    <x v="0"/>
    <m/>
  </r>
  <r>
    <x v="0"/>
    <s v="2018-20"/>
    <x v="256"/>
    <x v="4"/>
    <d v="1899-12-30T08:15:00"/>
    <d v="1899-12-30T12:15:00"/>
    <s v="AM"/>
    <d v="1899-12-30T04:00:00"/>
    <m/>
    <m/>
    <x v="142"/>
    <x v="0"/>
    <m/>
    <x v="0"/>
    <m/>
  </r>
  <r>
    <x v="1"/>
    <s v="2018-20"/>
    <x v="256"/>
    <x v="4"/>
    <d v="1899-12-30T08:15:00"/>
    <d v="1899-12-30T12:15:00"/>
    <s v="AM"/>
    <d v="1899-12-30T04:00:00"/>
    <m/>
    <m/>
    <x v="193"/>
    <x v="0"/>
    <m/>
    <x v="0"/>
    <m/>
  </r>
  <r>
    <x v="2"/>
    <s v="2018-20"/>
    <x v="256"/>
    <x v="4"/>
    <d v="1899-12-30T08:15:00"/>
    <d v="1899-12-30T12:15:00"/>
    <s v="AM"/>
    <d v="1899-12-30T04:00:00"/>
    <m/>
    <m/>
    <x v="192"/>
    <x v="7"/>
    <m/>
    <x v="0"/>
    <m/>
  </r>
  <r>
    <x v="4"/>
    <s v="2018-20"/>
    <x v="256"/>
    <x v="4"/>
    <d v="1899-12-30T08:15:00"/>
    <d v="1899-12-30T12:15:00"/>
    <s v="AM"/>
    <d v="1899-12-30T04:00:00"/>
    <m/>
    <m/>
    <x v="0"/>
    <x v="0"/>
    <m/>
    <x v="0"/>
    <m/>
  </r>
  <r>
    <x v="5"/>
    <s v="2018-20"/>
    <x v="256"/>
    <x v="4"/>
    <d v="1899-12-30T08:15:00"/>
    <d v="1899-12-30T12:15:00"/>
    <s v="AM"/>
    <d v="1899-12-30T04:00:00"/>
    <m/>
    <m/>
    <x v="0"/>
    <x v="0"/>
    <m/>
    <x v="0"/>
    <m/>
  </r>
  <r>
    <x v="6"/>
    <s v="2018-20"/>
    <x v="256"/>
    <x v="4"/>
    <d v="1899-12-30T08:15:00"/>
    <d v="1899-12-30T12:15:00"/>
    <s v="AM"/>
    <d v="1899-12-30T04:00:00"/>
    <m/>
    <m/>
    <x v="135"/>
    <x v="0"/>
    <m/>
    <x v="0"/>
    <m/>
  </r>
  <r>
    <x v="3"/>
    <s v="2018-20"/>
    <x v="256"/>
    <x v="4"/>
    <d v="1899-12-30T08:15:00"/>
    <d v="1899-12-30T12:15:00"/>
    <s v="AM"/>
    <d v="1899-12-30T04:00:00"/>
    <m/>
    <m/>
    <x v="195"/>
    <x v="2"/>
    <m/>
    <x v="0"/>
    <m/>
  </r>
  <r>
    <x v="0"/>
    <s v="2018-20"/>
    <x v="256"/>
    <x v="4"/>
    <d v="1899-12-30T13:45:00"/>
    <d v="1899-12-30T17:45:00"/>
    <s v="PM"/>
    <d v="1899-12-30T04:00:00"/>
    <m/>
    <m/>
    <x v="142"/>
    <x v="0"/>
    <m/>
    <x v="0"/>
    <m/>
  </r>
  <r>
    <x v="1"/>
    <s v="2018-20"/>
    <x v="256"/>
    <x v="4"/>
    <d v="1899-12-30T13:45:00"/>
    <d v="1899-12-30T17:45:00"/>
    <s v="PM"/>
    <d v="1899-12-30T04:00:00"/>
    <m/>
    <m/>
    <x v="193"/>
    <x v="0"/>
    <m/>
    <x v="0"/>
    <m/>
  </r>
  <r>
    <x v="3"/>
    <s v="2018-20"/>
    <x v="256"/>
    <x v="4"/>
    <d v="1899-12-30T13:45:00"/>
    <d v="1899-12-30T17:45:00"/>
    <s v="PM"/>
    <d v="1899-12-30T04:00:00"/>
    <m/>
    <m/>
    <x v="195"/>
    <x v="2"/>
    <m/>
    <x v="0"/>
    <m/>
  </r>
  <r>
    <x v="4"/>
    <s v="2018-20"/>
    <x v="256"/>
    <x v="4"/>
    <d v="1899-12-30T13:45:00"/>
    <d v="1899-12-30T17:45:00"/>
    <s v="PM"/>
    <d v="1899-12-30T04:00:00"/>
    <m/>
    <m/>
    <x v="0"/>
    <x v="0"/>
    <m/>
    <x v="0"/>
    <m/>
  </r>
  <r>
    <x v="5"/>
    <s v="2018-20"/>
    <x v="256"/>
    <x v="4"/>
    <d v="1899-12-30T13:45:00"/>
    <d v="1899-12-30T16:45:00"/>
    <s v="PM"/>
    <d v="1899-12-30T03:00:00"/>
    <m/>
    <m/>
    <x v="0"/>
    <x v="0"/>
    <m/>
    <x v="0"/>
    <m/>
  </r>
  <r>
    <x v="6"/>
    <s v="2018-20"/>
    <x v="256"/>
    <x v="4"/>
    <d v="1899-12-30T13:45:00"/>
    <d v="1899-12-30T16:45:00"/>
    <s v="PM"/>
    <d v="1899-12-30T03:00:00"/>
    <m/>
    <m/>
    <x v="135"/>
    <x v="0"/>
    <m/>
    <x v="0"/>
    <m/>
  </r>
  <r>
    <x v="2"/>
    <s v="2018-20"/>
    <x v="256"/>
    <x v="4"/>
    <d v="1899-12-30T13:45:00"/>
    <d v="1899-12-30T17:45:00"/>
    <s v="PM"/>
    <d v="1899-12-30T04:00:00"/>
    <m/>
    <m/>
    <x v="98"/>
    <x v="29"/>
    <m/>
    <x v="0"/>
    <m/>
  </r>
  <r>
    <x v="0"/>
    <s v="2018-20"/>
    <x v="257"/>
    <x v="5"/>
    <d v="1899-12-30T08:15:00"/>
    <d v="1899-12-30T12:15:00"/>
    <s v="AM"/>
    <d v="1899-12-30T04:00:00"/>
    <m/>
    <m/>
    <x v="142"/>
    <x v="0"/>
    <m/>
    <x v="0"/>
    <m/>
  </r>
  <r>
    <x v="1"/>
    <s v="2018-20"/>
    <x v="257"/>
    <x v="5"/>
    <d v="1899-12-30T08:15:00"/>
    <d v="1899-12-30T12:15:00"/>
    <s v="AM"/>
    <d v="1899-12-30T04:00:00"/>
    <m/>
    <m/>
    <x v="193"/>
    <x v="0"/>
    <m/>
    <x v="0"/>
    <m/>
  </r>
  <r>
    <x v="3"/>
    <s v="2018-20"/>
    <x v="257"/>
    <x v="5"/>
    <d v="1899-12-30T08:15:00"/>
    <d v="1899-12-30T12:15:00"/>
    <s v="AM"/>
    <d v="1899-12-30T04:00:00"/>
    <m/>
    <m/>
    <x v="195"/>
    <x v="2"/>
    <m/>
    <x v="0"/>
    <m/>
  </r>
  <r>
    <x v="4"/>
    <s v="2018-20"/>
    <x v="257"/>
    <x v="5"/>
    <d v="1899-12-30T08:15:00"/>
    <d v="1899-12-30T12:15:00"/>
    <s v="AM"/>
    <d v="1899-12-30T04:00:00"/>
    <m/>
    <m/>
    <x v="0"/>
    <x v="0"/>
    <m/>
    <x v="0"/>
    <m/>
  </r>
  <r>
    <x v="5"/>
    <s v="2018-20"/>
    <x v="257"/>
    <x v="5"/>
    <d v="1899-12-30T08:15:00"/>
    <d v="1899-12-30T12:15:00"/>
    <s v="AM"/>
    <d v="1899-12-30T04:00:00"/>
    <m/>
    <m/>
    <x v="0"/>
    <x v="0"/>
    <m/>
    <x v="0"/>
    <m/>
  </r>
  <r>
    <x v="6"/>
    <s v="2018-20"/>
    <x v="257"/>
    <x v="5"/>
    <d v="1899-12-30T08:15:00"/>
    <d v="1899-12-30T12:15:00"/>
    <s v="AM"/>
    <d v="1899-12-30T04:00:00"/>
    <m/>
    <m/>
    <x v="135"/>
    <x v="0"/>
    <m/>
    <x v="0"/>
    <m/>
  </r>
  <r>
    <x v="2"/>
    <s v="2018-20"/>
    <x v="257"/>
    <x v="5"/>
    <d v="1899-12-30T08:15:00"/>
    <d v="1899-12-30T12:15:00"/>
    <s v="AM"/>
    <d v="1899-12-30T04:00:00"/>
    <m/>
    <m/>
    <x v="60"/>
    <x v="11"/>
    <m/>
    <x v="0"/>
    <m/>
  </r>
  <r>
    <x v="0"/>
    <s v="2018-20"/>
    <x v="257"/>
    <x v="5"/>
    <d v="1899-12-30T13:45:00"/>
    <d v="1899-12-30T17:45:00"/>
    <s v="PM"/>
    <d v="1899-12-30T04:00:00"/>
    <m/>
    <m/>
    <x v="142"/>
    <x v="0"/>
    <m/>
    <x v="0"/>
    <m/>
  </r>
  <r>
    <x v="1"/>
    <s v="2018-20"/>
    <x v="257"/>
    <x v="5"/>
    <d v="1899-12-30T13:45:00"/>
    <d v="1899-12-30T17:45:00"/>
    <s v="PM"/>
    <d v="1899-12-30T04:00:00"/>
    <m/>
    <m/>
    <x v="193"/>
    <x v="0"/>
    <m/>
    <x v="0"/>
    <m/>
  </r>
  <r>
    <x v="3"/>
    <s v="2018-20"/>
    <x v="257"/>
    <x v="5"/>
    <d v="1899-12-30T13:45:00"/>
    <d v="1899-12-30T17:45:00"/>
    <s v="PM"/>
    <d v="1899-12-30T04:00:00"/>
    <m/>
    <m/>
    <x v="195"/>
    <x v="2"/>
    <m/>
    <x v="0"/>
    <m/>
  </r>
  <r>
    <x v="4"/>
    <s v="2018-20"/>
    <x v="257"/>
    <x v="5"/>
    <d v="1899-12-30T13:45:00"/>
    <d v="1899-12-30T17:45:00"/>
    <s v="PM"/>
    <d v="1899-12-30T04:00:00"/>
    <m/>
    <m/>
    <x v="0"/>
    <x v="0"/>
    <m/>
    <x v="0"/>
    <m/>
  </r>
  <r>
    <x v="5"/>
    <s v="2018-20"/>
    <x v="257"/>
    <x v="5"/>
    <d v="1899-12-30T13:45:00"/>
    <d v="1899-12-30T16:45:00"/>
    <s v="PM"/>
    <d v="1899-12-30T03:00:00"/>
    <m/>
    <m/>
    <x v="0"/>
    <x v="0"/>
    <m/>
    <x v="0"/>
    <m/>
  </r>
  <r>
    <x v="6"/>
    <s v="2018-20"/>
    <x v="257"/>
    <x v="5"/>
    <d v="1899-12-30T13:45:00"/>
    <d v="1899-12-30T16:45:00"/>
    <s v="PM"/>
    <d v="1899-12-30T03:00:00"/>
    <m/>
    <m/>
    <x v="135"/>
    <x v="0"/>
    <m/>
    <x v="0"/>
    <m/>
  </r>
  <r>
    <x v="2"/>
    <s v="2018-20"/>
    <x v="257"/>
    <x v="5"/>
    <d v="1899-12-30T13:45:00"/>
    <d v="1899-12-30T17:45:00"/>
    <s v="PM"/>
    <d v="1899-12-30T04:00:00"/>
    <m/>
    <m/>
    <x v="98"/>
    <x v="29"/>
    <m/>
    <x v="0"/>
    <m/>
  </r>
  <r>
    <x v="0"/>
    <s v="2018-20"/>
    <x v="258"/>
    <x v="6"/>
    <d v="1899-12-30T08:15:00"/>
    <d v="1899-12-30T12:15:00"/>
    <s v="AM"/>
    <d v="1899-12-30T04:00:00"/>
    <m/>
    <m/>
    <x v="142"/>
    <x v="0"/>
    <m/>
    <x v="0"/>
    <m/>
  </r>
  <r>
    <x v="1"/>
    <s v="2018-20"/>
    <x v="258"/>
    <x v="6"/>
    <d v="1899-12-30T08:15:00"/>
    <d v="1899-12-30T12:15:00"/>
    <s v="AM"/>
    <d v="1899-12-30T04:00:00"/>
    <m/>
    <m/>
    <x v="193"/>
    <x v="0"/>
    <m/>
    <x v="0"/>
    <m/>
  </r>
  <r>
    <x v="3"/>
    <s v="2018-20"/>
    <x v="258"/>
    <x v="6"/>
    <d v="1899-12-30T08:15:00"/>
    <d v="1899-12-30T12:15:00"/>
    <s v="AM"/>
    <d v="1899-12-30T04:00:00"/>
    <m/>
    <m/>
    <x v="195"/>
    <x v="2"/>
    <m/>
    <x v="0"/>
    <m/>
  </r>
  <r>
    <x v="4"/>
    <s v="2018-20"/>
    <x v="258"/>
    <x v="6"/>
    <d v="1899-12-30T08:15:00"/>
    <d v="1899-12-30T12:15:00"/>
    <s v="AM"/>
    <d v="1899-12-30T04:00:00"/>
    <m/>
    <m/>
    <x v="0"/>
    <x v="0"/>
    <m/>
    <x v="0"/>
    <m/>
  </r>
  <r>
    <x v="5"/>
    <s v="2018-20"/>
    <x v="258"/>
    <x v="6"/>
    <d v="1899-12-30T08:15:00"/>
    <d v="1899-12-30T12:15:00"/>
    <s v="AM"/>
    <d v="1899-12-30T04:00:00"/>
    <m/>
    <m/>
    <x v="0"/>
    <x v="0"/>
    <m/>
    <x v="0"/>
    <m/>
  </r>
  <r>
    <x v="6"/>
    <s v="2018-20"/>
    <x v="258"/>
    <x v="6"/>
    <d v="1899-12-30T08:15:00"/>
    <d v="1899-12-30T12:15:00"/>
    <s v="AM"/>
    <d v="1899-12-30T04:00:00"/>
    <m/>
    <m/>
    <x v="135"/>
    <x v="0"/>
    <m/>
    <x v="0"/>
    <m/>
  </r>
  <r>
    <x v="2"/>
    <s v="2018-20"/>
    <x v="258"/>
    <x v="6"/>
    <d v="1899-12-30T08:15:00"/>
    <d v="1899-12-30T12:15:00"/>
    <s v="AM"/>
    <d v="1899-12-30T04:00:00"/>
    <m/>
    <m/>
    <x v="192"/>
    <x v="7"/>
    <m/>
    <x v="0"/>
    <m/>
  </r>
  <r>
    <x v="0"/>
    <s v="2018-20"/>
    <x v="258"/>
    <x v="6"/>
    <d v="1899-12-30T13:45:00"/>
    <d v="1899-12-30T17:45:00"/>
    <s v="PM"/>
    <d v="1899-12-30T04:00:00"/>
    <m/>
    <m/>
    <x v="142"/>
    <x v="0"/>
    <m/>
    <x v="0"/>
    <m/>
  </r>
  <r>
    <x v="1"/>
    <s v="2018-20"/>
    <x v="258"/>
    <x v="6"/>
    <d v="1899-12-30T13:45:00"/>
    <d v="1899-12-30T17:45:00"/>
    <s v="PM"/>
    <d v="1899-12-30T04:00:00"/>
    <m/>
    <m/>
    <x v="193"/>
    <x v="0"/>
    <m/>
    <x v="0"/>
    <m/>
  </r>
  <r>
    <x v="3"/>
    <s v="2018-20"/>
    <x v="258"/>
    <x v="6"/>
    <d v="1899-12-30T13:45:00"/>
    <d v="1899-12-30T17:45:00"/>
    <s v="PM"/>
    <d v="1899-12-30T04:00:00"/>
    <m/>
    <m/>
    <x v="195"/>
    <x v="2"/>
    <m/>
    <x v="0"/>
    <m/>
  </r>
  <r>
    <x v="4"/>
    <s v="2018-20"/>
    <x v="258"/>
    <x v="6"/>
    <d v="1899-12-30T13:45:00"/>
    <d v="1899-12-30T17:45:00"/>
    <s v="PM"/>
    <d v="1899-12-30T04:00:00"/>
    <m/>
    <m/>
    <x v="0"/>
    <x v="0"/>
    <m/>
    <x v="0"/>
    <m/>
  </r>
  <r>
    <x v="5"/>
    <s v="2018-20"/>
    <x v="258"/>
    <x v="6"/>
    <d v="1899-12-30T13:45:00"/>
    <d v="1899-12-30T16:45:00"/>
    <s v="PM"/>
    <d v="1899-12-30T03:00:00"/>
    <m/>
    <m/>
    <x v="0"/>
    <x v="0"/>
    <m/>
    <x v="0"/>
    <m/>
  </r>
  <r>
    <x v="6"/>
    <s v="2018-20"/>
    <x v="258"/>
    <x v="6"/>
    <d v="1899-12-30T13:45:00"/>
    <d v="1899-12-30T16:45:00"/>
    <s v="PM"/>
    <d v="1899-12-30T03:00:00"/>
    <m/>
    <m/>
    <x v="135"/>
    <x v="0"/>
    <m/>
    <x v="0"/>
    <m/>
  </r>
  <r>
    <x v="2"/>
    <s v="2018-20"/>
    <x v="258"/>
    <x v="6"/>
    <d v="1899-12-30T13:45:00"/>
    <d v="1899-12-30T17:45:00"/>
    <s v="PM"/>
    <d v="1899-12-30T04:00:00"/>
    <m/>
    <m/>
    <x v="98"/>
    <x v="29"/>
    <m/>
    <x v="0"/>
    <m/>
  </r>
  <r>
    <x v="0"/>
    <s v="2018-20"/>
    <x v="259"/>
    <x v="0"/>
    <d v="1899-12-30T08:15:00"/>
    <d v="1899-12-30T12:15:00"/>
    <s v="AM"/>
    <d v="1899-12-30T04:00:00"/>
    <m/>
    <m/>
    <x v="142"/>
    <x v="0"/>
    <m/>
    <x v="0"/>
    <m/>
  </r>
  <r>
    <x v="1"/>
    <s v="2018-20"/>
    <x v="259"/>
    <x v="0"/>
    <d v="1899-12-30T08:15:00"/>
    <d v="1899-12-30T12:15:00"/>
    <s v="AM"/>
    <d v="1899-12-30T04:00:00"/>
    <m/>
    <m/>
    <x v="193"/>
    <x v="0"/>
    <m/>
    <x v="0"/>
    <m/>
  </r>
  <r>
    <x v="3"/>
    <s v="2018-20"/>
    <x v="259"/>
    <x v="0"/>
    <d v="1899-12-30T08:15:00"/>
    <d v="1899-12-30T12:15:00"/>
    <s v="AM"/>
    <d v="1899-12-30T04:00:00"/>
    <m/>
    <m/>
    <x v="195"/>
    <x v="2"/>
    <m/>
    <x v="0"/>
    <m/>
  </r>
  <r>
    <x v="4"/>
    <s v="2018-20"/>
    <x v="259"/>
    <x v="0"/>
    <d v="1899-12-30T08:15:00"/>
    <d v="1899-12-30T12:15:00"/>
    <s v="AM"/>
    <d v="1899-12-30T04:00:00"/>
    <m/>
    <m/>
    <x v="0"/>
    <x v="0"/>
    <m/>
    <x v="0"/>
    <m/>
  </r>
  <r>
    <x v="5"/>
    <s v="2018-20"/>
    <x v="259"/>
    <x v="0"/>
    <d v="1899-12-30T08:15:00"/>
    <d v="1899-12-30T12:15:00"/>
    <s v="AM"/>
    <d v="1899-12-30T04:00:00"/>
    <m/>
    <m/>
    <x v="0"/>
    <x v="0"/>
    <m/>
    <x v="0"/>
    <m/>
  </r>
  <r>
    <x v="6"/>
    <s v="2018-20"/>
    <x v="259"/>
    <x v="0"/>
    <d v="1899-12-30T08:15:00"/>
    <d v="1899-12-30T12:15:00"/>
    <s v="AM"/>
    <d v="1899-12-30T04:00:00"/>
    <m/>
    <m/>
    <x v="135"/>
    <x v="0"/>
    <m/>
    <x v="0"/>
    <m/>
  </r>
  <r>
    <x v="2"/>
    <s v="2018-20"/>
    <x v="259"/>
    <x v="0"/>
    <d v="1899-12-30T08:15:00"/>
    <d v="1899-12-30T12:15:00"/>
    <s v="AM"/>
    <d v="1899-12-30T04:00:00"/>
    <m/>
    <m/>
    <x v="194"/>
    <x v="23"/>
    <m/>
    <x v="0"/>
    <m/>
  </r>
  <r>
    <x v="0"/>
    <s v="2018-20"/>
    <x v="259"/>
    <x v="0"/>
    <d v="1899-12-30T13:45:00"/>
    <d v="1899-12-30T17:45:00"/>
    <s v="PM"/>
    <d v="1899-12-30T04:00:00"/>
    <m/>
    <m/>
    <x v="142"/>
    <x v="0"/>
    <m/>
    <x v="0"/>
    <m/>
  </r>
  <r>
    <x v="1"/>
    <s v="2018-20"/>
    <x v="259"/>
    <x v="0"/>
    <d v="1899-12-30T13:45:00"/>
    <d v="1899-12-30T17:45:00"/>
    <s v="PM"/>
    <d v="1899-12-30T04:00:00"/>
    <m/>
    <m/>
    <x v="193"/>
    <x v="0"/>
    <m/>
    <x v="0"/>
    <m/>
  </r>
  <r>
    <x v="3"/>
    <s v="2018-20"/>
    <x v="259"/>
    <x v="0"/>
    <d v="1899-12-30T13:45:00"/>
    <d v="1899-12-30T17:45:00"/>
    <s v="PM"/>
    <d v="1899-12-30T04:00:00"/>
    <m/>
    <m/>
    <x v="195"/>
    <x v="2"/>
    <m/>
    <x v="0"/>
    <m/>
  </r>
  <r>
    <x v="4"/>
    <s v="2018-20"/>
    <x v="259"/>
    <x v="0"/>
    <d v="1899-12-30T13:45:00"/>
    <d v="1899-12-30T17:45:00"/>
    <s v="PM"/>
    <d v="1899-12-30T04:00:00"/>
    <m/>
    <m/>
    <x v="0"/>
    <x v="0"/>
    <m/>
    <x v="0"/>
    <m/>
  </r>
  <r>
    <x v="5"/>
    <s v="2018-20"/>
    <x v="259"/>
    <x v="0"/>
    <d v="1899-12-30T13:45:00"/>
    <d v="1899-12-30T16:45:00"/>
    <s v="PM"/>
    <d v="1899-12-30T03:00:00"/>
    <m/>
    <m/>
    <x v="0"/>
    <x v="0"/>
    <m/>
    <x v="0"/>
    <m/>
  </r>
  <r>
    <x v="6"/>
    <s v="2018-20"/>
    <x v="259"/>
    <x v="0"/>
    <d v="1899-12-30T13:45:00"/>
    <d v="1899-12-30T16:45:00"/>
    <s v="PM"/>
    <d v="1899-12-30T03:00:00"/>
    <m/>
    <m/>
    <x v="135"/>
    <x v="0"/>
    <m/>
    <x v="0"/>
    <m/>
  </r>
  <r>
    <x v="2"/>
    <s v="2018-20"/>
    <x v="259"/>
    <x v="0"/>
    <d v="1899-12-30T13:45:00"/>
    <d v="1899-12-30T17:45:00"/>
    <s v="PM"/>
    <d v="1899-12-30T04:00:00"/>
    <m/>
    <m/>
    <x v="194"/>
    <x v="23"/>
    <m/>
    <x v="0"/>
    <m/>
  </r>
  <r>
    <x v="0"/>
    <s v="2018-20"/>
    <x v="260"/>
    <x v="1"/>
    <d v="1899-12-30T08:15:00"/>
    <d v="1899-12-30T12:15:00"/>
    <s v="AM"/>
    <d v="1899-12-30T04:00:00"/>
    <m/>
    <m/>
    <x v="1"/>
    <x v="1"/>
    <m/>
    <x v="0"/>
    <m/>
  </r>
  <r>
    <x v="1"/>
    <s v="2018-20"/>
    <x v="260"/>
    <x v="1"/>
    <d v="1899-12-30T08:15:00"/>
    <d v="1899-12-30T12:15:00"/>
    <s v="AM"/>
    <d v="1899-12-30T04:00:00"/>
    <m/>
    <m/>
    <x v="1"/>
    <x v="1"/>
    <m/>
    <x v="0"/>
    <m/>
  </r>
  <r>
    <x v="3"/>
    <s v="2018-20"/>
    <x v="260"/>
    <x v="1"/>
    <d v="1899-12-30T08:15:00"/>
    <d v="1899-12-30T12:15:00"/>
    <s v="AM"/>
    <d v="1899-12-30T04:00:00"/>
    <m/>
    <m/>
    <x v="1"/>
    <x v="1"/>
    <m/>
    <x v="0"/>
    <m/>
  </r>
  <r>
    <x v="4"/>
    <s v="2018-20"/>
    <x v="260"/>
    <x v="1"/>
    <d v="1899-12-30T08:15:00"/>
    <d v="1899-12-30T12:15:00"/>
    <s v="AM"/>
    <d v="1899-12-30T04:00:00"/>
    <m/>
    <m/>
    <x v="1"/>
    <x v="1"/>
    <m/>
    <x v="0"/>
    <m/>
  </r>
  <r>
    <x v="5"/>
    <s v="2018-20"/>
    <x v="260"/>
    <x v="1"/>
    <d v="1899-12-30T08:15:00"/>
    <d v="1899-12-30T12:15:00"/>
    <s v="AM"/>
    <d v="1899-12-30T04:00:00"/>
    <m/>
    <m/>
    <x v="1"/>
    <x v="1"/>
    <m/>
    <x v="0"/>
    <m/>
  </r>
  <r>
    <x v="6"/>
    <s v="2018-20"/>
    <x v="260"/>
    <x v="1"/>
    <d v="1899-12-30T08:15:00"/>
    <d v="1899-12-30T12:15:00"/>
    <s v="AM"/>
    <d v="1899-12-30T04:00:00"/>
    <m/>
    <m/>
    <x v="1"/>
    <x v="1"/>
    <m/>
    <x v="0"/>
    <m/>
  </r>
  <r>
    <x v="2"/>
    <s v="2018-20"/>
    <x v="260"/>
    <x v="1"/>
    <d v="1899-12-30T08:15:00"/>
    <d v="1899-12-30T12:15:00"/>
    <s v="AM"/>
    <d v="1899-12-30T04:00:00"/>
    <m/>
    <m/>
    <x v="1"/>
    <x v="1"/>
    <m/>
    <x v="0"/>
    <m/>
  </r>
  <r>
    <x v="0"/>
    <s v="2018-20"/>
    <x v="260"/>
    <x v="1"/>
    <d v="1899-12-30T13:45:00"/>
    <d v="1899-12-30T17:45:00"/>
    <s v="PM"/>
    <d v="1899-12-30T04:00:00"/>
    <m/>
    <m/>
    <x v="1"/>
    <x v="1"/>
    <m/>
    <x v="0"/>
    <m/>
  </r>
  <r>
    <x v="1"/>
    <s v="2018-20"/>
    <x v="260"/>
    <x v="1"/>
    <d v="1899-12-30T13:45:00"/>
    <d v="1899-12-30T17:45:00"/>
    <s v="PM"/>
    <d v="1899-12-30T04:00:00"/>
    <m/>
    <m/>
    <x v="1"/>
    <x v="1"/>
    <m/>
    <x v="0"/>
    <m/>
  </r>
  <r>
    <x v="3"/>
    <s v="2018-20"/>
    <x v="260"/>
    <x v="1"/>
    <d v="1899-12-30T13:45:00"/>
    <d v="1899-12-30T17:45:00"/>
    <s v="PM"/>
    <d v="1899-12-30T04:00:00"/>
    <m/>
    <m/>
    <x v="1"/>
    <x v="1"/>
    <m/>
    <x v="0"/>
    <m/>
  </r>
  <r>
    <x v="4"/>
    <s v="2018-20"/>
    <x v="260"/>
    <x v="1"/>
    <d v="1899-12-30T13:45:00"/>
    <d v="1899-12-30T17:45:00"/>
    <s v="PM"/>
    <d v="1899-12-30T04:00:00"/>
    <m/>
    <m/>
    <x v="1"/>
    <x v="1"/>
    <m/>
    <x v="0"/>
    <m/>
  </r>
  <r>
    <x v="5"/>
    <s v="2018-20"/>
    <x v="260"/>
    <x v="1"/>
    <d v="1899-12-30T13:45:00"/>
    <d v="1899-12-30T16:45:00"/>
    <s v="PM"/>
    <d v="1899-12-30T03:00:00"/>
    <m/>
    <m/>
    <x v="1"/>
    <x v="1"/>
    <m/>
    <x v="0"/>
    <m/>
  </r>
  <r>
    <x v="6"/>
    <s v="2018-20"/>
    <x v="260"/>
    <x v="1"/>
    <d v="1899-12-30T13:45:00"/>
    <d v="1899-12-30T16:45:00"/>
    <s v="PM"/>
    <d v="1899-12-30T03:00:00"/>
    <m/>
    <m/>
    <x v="1"/>
    <x v="1"/>
    <m/>
    <x v="0"/>
    <m/>
  </r>
  <r>
    <x v="2"/>
    <s v="2018-20"/>
    <x v="260"/>
    <x v="1"/>
    <d v="1899-12-30T13:45:00"/>
    <d v="1899-12-30T17:45:00"/>
    <s v="PM"/>
    <d v="1899-12-30T04:00:00"/>
    <m/>
    <m/>
    <x v="1"/>
    <x v="1"/>
    <m/>
    <x v="0"/>
    <m/>
  </r>
  <r>
    <x v="0"/>
    <s v="2018-21"/>
    <x v="261"/>
    <x v="2"/>
    <d v="1899-12-30T08:15:00"/>
    <d v="1899-12-30T12:15:00"/>
    <s v="AM"/>
    <d v="1899-12-30T04:00:00"/>
    <m/>
    <m/>
    <x v="1"/>
    <x v="1"/>
    <m/>
    <x v="0"/>
    <m/>
  </r>
  <r>
    <x v="1"/>
    <s v="2018-21"/>
    <x v="261"/>
    <x v="2"/>
    <d v="1899-12-30T08:15:00"/>
    <d v="1899-12-30T12:15:00"/>
    <s v="AM"/>
    <d v="1899-12-30T04:00:00"/>
    <m/>
    <m/>
    <x v="1"/>
    <x v="1"/>
    <m/>
    <x v="0"/>
    <m/>
  </r>
  <r>
    <x v="3"/>
    <s v="2018-21"/>
    <x v="261"/>
    <x v="2"/>
    <d v="1899-12-30T08:15:00"/>
    <d v="1899-12-30T12:15:00"/>
    <s v="AM"/>
    <d v="1899-12-30T04:00:00"/>
    <m/>
    <m/>
    <x v="1"/>
    <x v="1"/>
    <m/>
    <x v="0"/>
    <m/>
  </r>
  <r>
    <x v="4"/>
    <s v="2018-21"/>
    <x v="261"/>
    <x v="2"/>
    <d v="1899-12-30T08:15:00"/>
    <d v="1899-12-30T12:15:00"/>
    <s v="AM"/>
    <d v="1899-12-30T04:00:00"/>
    <m/>
    <m/>
    <x v="1"/>
    <x v="1"/>
    <m/>
    <x v="0"/>
    <m/>
  </r>
  <r>
    <x v="5"/>
    <s v="2018-21"/>
    <x v="261"/>
    <x v="2"/>
    <d v="1899-12-30T08:15:00"/>
    <d v="1899-12-30T12:15:00"/>
    <s v="AM"/>
    <d v="1899-12-30T04:00:00"/>
    <m/>
    <m/>
    <x v="1"/>
    <x v="1"/>
    <m/>
    <x v="0"/>
    <m/>
  </r>
  <r>
    <x v="6"/>
    <s v="2018-21"/>
    <x v="261"/>
    <x v="2"/>
    <d v="1899-12-30T08:15:00"/>
    <d v="1899-12-30T12:15:00"/>
    <s v="AM"/>
    <d v="1899-12-30T04:00:00"/>
    <m/>
    <m/>
    <x v="1"/>
    <x v="1"/>
    <m/>
    <x v="0"/>
    <m/>
  </r>
  <r>
    <x v="2"/>
    <s v="2018-21"/>
    <x v="261"/>
    <x v="2"/>
    <d v="1899-12-30T08:15:00"/>
    <d v="1899-12-30T12:15:00"/>
    <s v="AM"/>
    <d v="1899-12-30T04:00:00"/>
    <m/>
    <m/>
    <x v="1"/>
    <x v="1"/>
    <m/>
    <x v="0"/>
    <m/>
  </r>
  <r>
    <x v="0"/>
    <s v="2018-21"/>
    <x v="261"/>
    <x v="2"/>
    <d v="1899-12-30T13:45:00"/>
    <d v="1899-12-30T17:45:00"/>
    <s v="PM"/>
    <d v="1899-12-30T04:00:00"/>
    <m/>
    <m/>
    <x v="1"/>
    <x v="1"/>
    <m/>
    <x v="0"/>
    <m/>
  </r>
  <r>
    <x v="1"/>
    <s v="2018-21"/>
    <x v="261"/>
    <x v="2"/>
    <d v="1899-12-30T13:45:00"/>
    <d v="1899-12-30T17:45:00"/>
    <s v="PM"/>
    <d v="1899-12-30T04:00:00"/>
    <m/>
    <m/>
    <x v="1"/>
    <x v="1"/>
    <m/>
    <x v="0"/>
    <m/>
  </r>
  <r>
    <x v="3"/>
    <s v="2018-21"/>
    <x v="261"/>
    <x v="2"/>
    <d v="1899-12-30T13:45:00"/>
    <d v="1899-12-30T17:45:00"/>
    <s v="PM"/>
    <d v="1899-12-30T04:00:00"/>
    <m/>
    <m/>
    <x v="1"/>
    <x v="1"/>
    <m/>
    <x v="0"/>
    <m/>
  </r>
  <r>
    <x v="4"/>
    <s v="2018-21"/>
    <x v="261"/>
    <x v="2"/>
    <d v="1899-12-30T13:45:00"/>
    <d v="1899-12-30T17:45:00"/>
    <s v="PM"/>
    <d v="1899-12-30T04:00:00"/>
    <m/>
    <m/>
    <x v="1"/>
    <x v="1"/>
    <m/>
    <x v="0"/>
    <m/>
  </r>
  <r>
    <x v="5"/>
    <s v="2018-21"/>
    <x v="261"/>
    <x v="2"/>
    <d v="1899-12-30T13:45:00"/>
    <d v="1899-12-30T16:45:00"/>
    <s v="PM"/>
    <d v="1899-12-30T03:00:00"/>
    <m/>
    <m/>
    <x v="1"/>
    <x v="1"/>
    <m/>
    <x v="0"/>
    <m/>
  </r>
  <r>
    <x v="6"/>
    <s v="2018-21"/>
    <x v="261"/>
    <x v="2"/>
    <d v="1899-12-30T13:45:00"/>
    <d v="1899-12-30T16:45:00"/>
    <s v="PM"/>
    <d v="1899-12-30T03:00:00"/>
    <m/>
    <m/>
    <x v="1"/>
    <x v="1"/>
    <m/>
    <x v="0"/>
    <m/>
  </r>
  <r>
    <x v="2"/>
    <s v="2018-21"/>
    <x v="261"/>
    <x v="2"/>
    <d v="1899-12-30T13:45:00"/>
    <d v="1899-12-30T17:45:00"/>
    <s v="PM"/>
    <d v="1899-12-30T04:00:00"/>
    <m/>
    <m/>
    <x v="1"/>
    <x v="1"/>
    <m/>
    <x v="0"/>
    <m/>
  </r>
  <r>
    <x v="0"/>
    <s v="2018-21"/>
    <x v="262"/>
    <x v="3"/>
    <d v="1899-12-30T08:15:00"/>
    <d v="1899-12-30T12:15:00"/>
    <s v="AM"/>
    <d v="1899-12-30T04:00:00"/>
    <m/>
    <m/>
    <x v="67"/>
    <x v="0"/>
    <m/>
    <x v="0"/>
    <m/>
  </r>
  <r>
    <x v="1"/>
    <s v="2018-21"/>
    <x v="262"/>
    <x v="3"/>
    <d v="1899-12-30T08:15:00"/>
    <d v="1899-12-30T12:15:00"/>
    <s v="AM"/>
    <d v="1899-12-30T04:00:00"/>
    <m/>
    <m/>
    <x v="67"/>
    <x v="0"/>
    <m/>
    <x v="0"/>
    <m/>
  </r>
  <r>
    <x v="3"/>
    <s v="2018-21"/>
    <x v="262"/>
    <x v="3"/>
    <d v="1899-12-30T08:15:00"/>
    <d v="1899-12-30T12:15:00"/>
    <s v="AM"/>
    <d v="1899-12-30T04:00:00"/>
    <m/>
    <m/>
    <x v="67"/>
    <x v="0"/>
    <m/>
    <x v="0"/>
    <m/>
  </r>
  <r>
    <x v="4"/>
    <s v="2018-21"/>
    <x v="262"/>
    <x v="3"/>
    <d v="1899-12-30T08:15:00"/>
    <d v="1899-12-30T12:15:00"/>
    <s v="AM"/>
    <d v="1899-12-30T04:00:00"/>
    <m/>
    <m/>
    <x v="67"/>
    <x v="0"/>
    <m/>
    <x v="0"/>
    <m/>
  </r>
  <r>
    <x v="5"/>
    <s v="2018-21"/>
    <x v="262"/>
    <x v="3"/>
    <d v="1899-12-30T08:15:00"/>
    <d v="1899-12-30T12:15:00"/>
    <s v="AM"/>
    <d v="1899-12-30T04:00:00"/>
    <m/>
    <m/>
    <x v="67"/>
    <x v="0"/>
    <m/>
    <x v="0"/>
    <m/>
  </r>
  <r>
    <x v="6"/>
    <s v="2018-21"/>
    <x v="262"/>
    <x v="3"/>
    <d v="1899-12-30T08:15:00"/>
    <d v="1899-12-30T12:15:00"/>
    <s v="AM"/>
    <d v="1899-12-30T04:00:00"/>
    <m/>
    <m/>
    <x v="67"/>
    <x v="0"/>
    <m/>
    <x v="0"/>
    <m/>
  </r>
  <r>
    <x v="2"/>
    <s v="2018-21"/>
    <x v="262"/>
    <x v="3"/>
    <d v="1899-12-30T08:15:00"/>
    <d v="1899-12-30T12:15:00"/>
    <s v="AM"/>
    <d v="1899-12-30T04:00:00"/>
    <m/>
    <m/>
    <x v="67"/>
    <x v="0"/>
    <m/>
    <x v="0"/>
    <m/>
  </r>
  <r>
    <x v="0"/>
    <s v="2018-21"/>
    <x v="262"/>
    <x v="3"/>
    <d v="1899-12-30T13:45:00"/>
    <d v="1899-12-30T17:45:00"/>
    <s v="PM"/>
    <d v="1899-12-30T04:00:00"/>
    <m/>
    <m/>
    <x v="67"/>
    <x v="0"/>
    <m/>
    <x v="0"/>
    <m/>
  </r>
  <r>
    <x v="1"/>
    <s v="2018-21"/>
    <x v="262"/>
    <x v="3"/>
    <d v="1899-12-30T13:45:00"/>
    <d v="1899-12-30T17:45:00"/>
    <s v="PM"/>
    <d v="1899-12-30T04:00:00"/>
    <m/>
    <m/>
    <x v="67"/>
    <x v="0"/>
    <m/>
    <x v="0"/>
    <m/>
  </r>
  <r>
    <x v="3"/>
    <s v="2018-21"/>
    <x v="262"/>
    <x v="3"/>
    <d v="1899-12-30T13:45:00"/>
    <d v="1899-12-30T17:45:00"/>
    <s v="PM"/>
    <d v="1899-12-30T04:00:00"/>
    <m/>
    <m/>
    <x v="67"/>
    <x v="0"/>
    <m/>
    <x v="0"/>
    <m/>
  </r>
  <r>
    <x v="4"/>
    <s v="2018-21"/>
    <x v="262"/>
    <x v="3"/>
    <d v="1899-12-30T13:45:00"/>
    <d v="1899-12-30T17:45:00"/>
    <s v="PM"/>
    <d v="1899-12-30T04:00:00"/>
    <m/>
    <m/>
    <x v="67"/>
    <x v="0"/>
    <m/>
    <x v="0"/>
    <m/>
  </r>
  <r>
    <x v="5"/>
    <s v="2018-21"/>
    <x v="262"/>
    <x v="3"/>
    <d v="1899-12-30T13:45:00"/>
    <d v="1899-12-30T16:45:00"/>
    <s v="PM"/>
    <d v="1899-12-30T03:00:00"/>
    <m/>
    <m/>
    <x v="67"/>
    <x v="0"/>
    <m/>
    <x v="0"/>
    <m/>
  </r>
  <r>
    <x v="6"/>
    <s v="2018-21"/>
    <x v="262"/>
    <x v="3"/>
    <d v="1899-12-30T13:45:00"/>
    <d v="1899-12-30T16:45:00"/>
    <s v="PM"/>
    <d v="1899-12-30T03:00:00"/>
    <m/>
    <m/>
    <x v="67"/>
    <x v="0"/>
    <m/>
    <x v="0"/>
    <m/>
  </r>
  <r>
    <x v="2"/>
    <s v="2018-21"/>
    <x v="262"/>
    <x v="3"/>
    <d v="1899-12-30T13:45:00"/>
    <d v="1899-12-30T17:45:00"/>
    <s v="PM"/>
    <d v="1899-12-30T04:00:00"/>
    <m/>
    <m/>
    <x v="67"/>
    <x v="0"/>
    <m/>
    <x v="0"/>
    <m/>
  </r>
  <r>
    <x v="0"/>
    <s v="2018-21"/>
    <x v="263"/>
    <x v="4"/>
    <d v="1899-12-30T08:15:00"/>
    <d v="1899-12-30T12:15:00"/>
    <s v="AM"/>
    <d v="1899-12-30T04:00:00"/>
    <m/>
    <m/>
    <x v="142"/>
    <x v="0"/>
    <m/>
    <x v="0"/>
    <m/>
  </r>
  <r>
    <x v="1"/>
    <s v="2018-21"/>
    <x v="263"/>
    <x v="4"/>
    <d v="1899-12-30T08:15:00"/>
    <d v="1899-12-30T12:15:00"/>
    <s v="AM"/>
    <d v="1899-12-30T04:00:00"/>
    <m/>
    <m/>
    <x v="193"/>
    <x v="0"/>
    <m/>
    <x v="0"/>
    <m/>
  </r>
  <r>
    <x v="2"/>
    <s v="2018-21"/>
    <x v="263"/>
    <x v="4"/>
    <d v="1899-12-30T08:15:00"/>
    <d v="1899-12-30T12:15:00"/>
    <s v="AM"/>
    <d v="1899-12-30T04:00:00"/>
    <m/>
    <m/>
    <x v="192"/>
    <x v="7"/>
    <m/>
    <x v="0"/>
    <m/>
  </r>
  <r>
    <x v="3"/>
    <s v="2018-21"/>
    <x v="263"/>
    <x v="4"/>
    <d v="1899-12-30T08:15:00"/>
    <d v="1899-12-30T12:15:00"/>
    <s v="AM"/>
    <d v="1899-12-30T04:00:00"/>
    <m/>
    <s v="ALT"/>
    <x v="8"/>
    <x v="0"/>
    <m/>
    <x v="0"/>
    <m/>
  </r>
  <r>
    <x v="4"/>
    <s v="2018-21"/>
    <x v="263"/>
    <x v="4"/>
    <d v="1899-12-30T08:15:00"/>
    <d v="1899-12-30T12:15:00"/>
    <s v="AM"/>
    <d v="1899-12-30T04:00:00"/>
    <m/>
    <m/>
    <x v="0"/>
    <x v="0"/>
    <m/>
    <x v="0"/>
    <m/>
  </r>
  <r>
    <x v="5"/>
    <s v="2018-21"/>
    <x v="263"/>
    <x v="4"/>
    <d v="1899-12-30T08:15:00"/>
    <d v="1899-12-30T12:15:00"/>
    <s v="AM"/>
    <d v="1899-12-30T04:00:00"/>
    <m/>
    <m/>
    <x v="0"/>
    <x v="0"/>
    <m/>
    <x v="0"/>
    <m/>
  </r>
  <r>
    <x v="6"/>
    <s v="2018-21"/>
    <x v="263"/>
    <x v="4"/>
    <d v="1899-12-30T08:15:00"/>
    <d v="1899-12-30T12:15:00"/>
    <s v="AM"/>
    <d v="1899-12-30T04:00:00"/>
    <m/>
    <m/>
    <x v="135"/>
    <x v="0"/>
    <m/>
    <x v="0"/>
    <m/>
  </r>
  <r>
    <x v="3"/>
    <s v="2018-21"/>
    <x v="263"/>
    <x v="4"/>
    <d v="1899-12-30T08:15:00"/>
    <d v="1899-12-30T12:15:00"/>
    <s v="AM"/>
    <d v="1899-12-30T04:00:00"/>
    <m/>
    <s v="INI"/>
    <x v="1"/>
    <x v="1"/>
    <m/>
    <x v="0"/>
    <m/>
  </r>
  <r>
    <x v="0"/>
    <s v="2018-21"/>
    <x v="263"/>
    <x v="4"/>
    <d v="1899-12-30T13:45:00"/>
    <d v="1899-12-30T17:45:00"/>
    <s v="PM"/>
    <d v="1899-12-30T04:00:00"/>
    <m/>
    <m/>
    <x v="142"/>
    <x v="0"/>
    <m/>
    <x v="0"/>
    <m/>
  </r>
  <r>
    <x v="1"/>
    <s v="2018-21"/>
    <x v="263"/>
    <x v="4"/>
    <d v="1899-12-30T13:45:00"/>
    <d v="1899-12-30T17:45:00"/>
    <s v="PM"/>
    <d v="1899-12-30T04:00:00"/>
    <m/>
    <m/>
    <x v="193"/>
    <x v="0"/>
    <m/>
    <x v="0"/>
    <m/>
  </r>
  <r>
    <x v="2"/>
    <s v="2018-21"/>
    <x v="263"/>
    <x v="4"/>
    <d v="1899-12-30T13:45:00"/>
    <d v="1899-12-30T17:45:00"/>
    <s v="PM"/>
    <d v="1899-12-30T04:00:00"/>
    <m/>
    <m/>
    <x v="60"/>
    <x v="11"/>
    <m/>
    <x v="0"/>
    <m/>
  </r>
  <r>
    <x v="3"/>
    <s v="2018-21"/>
    <x v="263"/>
    <x v="4"/>
    <d v="1899-12-30T13:45:00"/>
    <d v="1899-12-30T17:45:00"/>
    <s v="PM"/>
    <d v="1899-12-30T04:00:00"/>
    <m/>
    <s v="ALT"/>
    <x v="8"/>
    <x v="0"/>
    <m/>
    <x v="0"/>
    <m/>
  </r>
  <r>
    <x v="4"/>
    <s v="2018-21"/>
    <x v="263"/>
    <x v="4"/>
    <d v="1899-12-30T13:45:00"/>
    <d v="1899-12-30T17:45:00"/>
    <s v="PM"/>
    <d v="1899-12-30T04:00:00"/>
    <m/>
    <m/>
    <x v="0"/>
    <x v="0"/>
    <m/>
    <x v="0"/>
    <m/>
  </r>
  <r>
    <x v="5"/>
    <s v="2018-21"/>
    <x v="263"/>
    <x v="4"/>
    <d v="1899-12-30T13:45:00"/>
    <d v="1899-12-30T16:45:00"/>
    <s v="PM"/>
    <d v="1899-12-30T03:00:00"/>
    <m/>
    <m/>
    <x v="0"/>
    <x v="0"/>
    <m/>
    <x v="0"/>
    <m/>
  </r>
  <r>
    <x v="6"/>
    <s v="2018-21"/>
    <x v="263"/>
    <x v="4"/>
    <d v="1899-12-30T13:45:00"/>
    <d v="1899-12-30T16:45:00"/>
    <s v="PM"/>
    <d v="1899-12-30T03:00:00"/>
    <m/>
    <m/>
    <x v="135"/>
    <x v="0"/>
    <m/>
    <x v="0"/>
    <m/>
  </r>
  <r>
    <x v="3"/>
    <s v="2018-21"/>
    <x v="263"/>
    <x v="4"/>
    <d v="1899-12-30T13:45:00"/>
    <d v="1899-12-30T17:45:00"/>
    <s v="PM"/>
    <d v="1899-12-30T04:00:00"/>
    <m/>
    <s v="INI"/>
    <x v="1"/>
    <x v="1"/>
    <m/>
    <x v="0"/>
    <m/>
  </r>
  <r>
    <x v="0"/>
    <s v="2018-21"/>
    <x v="264"/>
    <x v="5"/>
    <d v="1899-12-30T08:15:00"/>
    <d v="1899-12-30T12:15:00"/>
    <s v="AM"/>
    <d v="1899-12-30T04:00:00"/>
    <m/>
    <m/>
    <x v="142"/>
    <x v="0"/>
    <m/>
    <x v="0"/>
    <m/>
  </r>
  <r>
    <x v="1"/>
    <s v="2018-21"/>
    <x v="264"/>
    <x v="5"/>
    <d v="1899-12-30T08:15:00"/>
    <d v="1899-12-30T12:15:00"/>
    <s v="AM"/>
    <d v="1899-12-30T04:00:00"/>
    <m/>
    <m/>
    <x v="193"/>
    <x v="0"/>
    <m/>
    <x v="0"/>
    <m/>
  </r>
  <r>
    <x v="2"/>
    <s v="2018-21"/>
    <x v="264"/>
    <x v="5"/>
    <d v="1899-12-30T08:15:00"/>
    <d v="1899-12-30T12:15:00"/>
    <s v="AM"/>
    <d v="1899-12-30T04:00:00"/>
    <m/>
    <m/>
    <x v="1"/>
    <x v="1"/>
    <m/>
    <x v="0"/>
    <m/>
  </r>
  <r>
    <x v="3"/>
    <s v="2018-21"/>
    <x v="264"/>
    <x v="5"/>
    <d v="1899-12-30T08:15:00"/>
    <d v="1899-12-30T12:15:00"/>
    <s v="AM"/>
    <d v="1899-12-30T04:00:00"/>
    <m/>
    <s v="ALT"/>
    <x v="8"/>
    <x v="0"/>
    <m/>
    <x v="0"/>
    <m/>
  </r>
  <r>
    <x v="4"/>
    <s v="2018-21"/>
    <x v="264"/>
    <x v="5"/>
    <d v="1899-12-30T08:15:00"/>
    <d v="1899-12-30T12:15:00"/>
    <s v="AM"/>
    <d v="1899-12-30T04:00:00"/>
    <m/>
    <m/>
    <x v="0"/>
    <x v="0"/>
    <m/>
    <x v="0"/>
    <m/>
  </r>
  <r>
    <x v="5"/>
    <s v="2018-21"/>
    <x v="264"/>
    <x v="5"/>
    <d v="1899-12-30T08:15:00"/>
    <d v="1899-12-30T12:15:00"/>
    <s v="AM"/>
    <d v="1899-12-30T04:00:00"/>
    <m/>
    <m/>
    <x v="0"/>
    <x v="0"/>
    <m/>
    <x v="0"/>
    <m/>
  </r>
  <r>
    <x v="6"/>
    <s v="2018-21"/>
    <x v="264"/>
    <x v="5"/>
    <d v="1899-12-30T08:15:00"/>
    <d v="1899-12-30T12:15:00"/>
    <s v="AM"/>
    <d v="1899-12-30T04:00:00"/>
    <m/>
    <m/>
    <x v="135"/>
    <x v="0"/>
    <m/>
    <x v="0"/>
    <m/>
  </r>
  <r>
    <x v="3"/>
    <s v="2018-21"/>
    <x v="264"/>
    <x v="5"/>
    <d v="1899-12-30T08:15:00"/>
    <d v="1899-12-30T12:15:00"/>
    <s v="AM"/>
    <d v="1899-12-30T04:00:00"/>
    <m/>
    <s v="INI"/>
    <x v="1"/>
    <x v="1"/>
    <m/>
    <x v="0"/>
    <m/>
  </r>
  <r>
    <x v="0"/>
    <s v="2018-21"/>
    <x v="264"/>
    <x v="5"/>
    <d v="1899-12-30T13:45:00"/>
    <d v="1899-12-30T17:45:00"/>
    <s v="PM"/>
    <d v="1899-12-30T04:00:00"/>
    <m/>
    <m/>
    <x v="142"/>
    <x v="0"/>
    <m/>
    <x v="0"/>
    <m/>
  </r>
  <r>
    <x v="1"/>
    <s v="2018-21"/>
    <x v="264"/>
    <x v="5"/>
    <d v="1899-12-30T13:45:00"/>
    <d v="1899-12-30T17:45:00"/>
    <s v="PM"/>
    <d v="1899-12-30T04:00:00"/>
    <m/>
    <m/>
    <x v="193"/>
    <x v="0"/>
    <m/>
    <x v="0"/>
    <m/>
  </r>
  <r>
    <x v="2"/>
    <s v="2018-21"/>
    <x v="264"/>
    <x v="5"/>
    <d v="1899-12-30T13:45:00"/>
    <d v="1899-12-30T15:45:00"/>
    <s v="PM"/>
    <d v="1899-12-30T02:00:00"/>
    <m/>
    <m/>
    <x v="187"/>
    <x v="6"/>
    <m/>
    <x v="0"/>
    <m/>
  </r>
  <r>
    <x v="3"/>
    <s v="2018-21"/>
    <x v="264"/>
    <x v="5"/>
    <d v="1899-12-30T13:45:00"/>
    <d v="1899-12-30T17:45:00"/>
    <s v="PM"/>
    <d v="1899-12-30T04:00:00"/>
    <m/>
    <s v="ALT"/>
    <x v="8"/>
    <x v="0"/>
    <m/>
    <x v="0"/>
    <m/>
  </r>
  <r>
    <x v="4"/>
    <s v="2018-21"/>
    <x v="264"/>
    <x v="5"/>
    <d v="1899-12-30T13:45:00"/>
    <d v="1899-12-30T17:45:00"/>
    <s v="PM"/>
    <d v="1899-12-30T04:00:00"/>
    <m/>
    <m/>
    <x v="0"/>
    <x v="0"/>
    <m/>
    <x v="0"/>
    <m/>
  </r>
  <r>
    <x v="5"/>
    <s v="2018-21"/>
    <x v="264"/>
    <x v="5"/>
    <d v="1899-12-30T13:45:00"/>
    <d v="1899-12-30T16:45:00"/>
    <s v="PM"/>
    <d v="1899-12-30T03:00:00"/>
    <m/>
    <m/>
    <x v="0"/>
    <x v="0"/>
    <m/>
    <x v="0"/>
    <m/>
  </r>
  <r>
    <x v="6"/>
    <s v="2018-21"/>
    <x v="264"/>
    <x v="5"/>
    <d v="1899-12-30T13:45:00"/>
    <d v="1899-12-30T16:45:00"/>
    <s v="PM"/>
    <d v="1899-12-30T03:00:00"/>
    <m/>
    <m/>
    <x v="135"/>
    <x v="0"/>
    <m/>
    <x v="0"/>
    <m/>
  </r>
  <r>
    <x v="3"/>
    <s v="2018-21"/>
    <x v="264"/>
    <x v="5"/>
    <d v="1899-12-30T13:45:00"/>
    <d v="1899-12-30T17:45:00"/>
    <s v="PM"/>
    <d v="1899-12-30T04:00:00"/>
    <m/>
    <s v="INI"/>
    <x v="1"/>
    <x v="1"/>
    <m/>
    <x v="0"/>
    <m/>
  </r>
  <r>
    <x v="2"/>
    <s v="2018-21"/>
    <x v="264"/>
    <x v="5"/>
    <d v="1899-12-30T15:45:00"/>
    <d v="1899-12-30T17:45:00"/>
    <s v="PM"/>
    <d v="1899-12-30T02:00:00"/>
    <m/>
    <s v="M-RESEAUX"/>
    <x v="164"/>
    <x v="29"/>
    <m/>
    <x v="0"/>
    <m/>
  </r>
  <r>
    <x v="0"/>
    <s v="2018-21"/>
    <x v="265"/>
    <x v="6"/>
    <d v="1899-12-30T08:15:00"/>
    <d v="1899-12-30T12:15:00"/>
    <s v="AM"/>
    <d v="1899-12-30T04:00:00"/>
    <m/>
    <m/>
    <x v="142"/>
    <x v="0"/>
    <m/>
    <x v="0"/>
    <m/>
  </r>
  <r>
    <x v="1"/>
    <s v="2018-21"/>
    <x v="265"/>
    <x v="6"/>
    <d v="1899-12-30T08:15:00"/>
    <d v="1899-12-30T12:15:00"/>
    <s v="AM"/>
    <d v="1899-12-30T04:00:00"/>
    <m/>
    <m/>
    <x v="193"/>
    <x v="0"/>
    <m/>
    <x v="0"/>
    <m/>
  </r>
  <r>
    <x v="3"/>
    <s v="2018-21"/>
    <x v="265"/>
    <x v="6"/>
    <d v="1899-12-30T08:15:00"/>
    <d v="1899-12-30T12:15:00"/>
    <s v="AM"/>
    <d v="1899-12-30T04:00:00"/>
    <m/>
    <s v="ALT"/>
    <x v="8"/>
    <x v="0"/>
    <m/>
    <x v="0"/>
    <m/>
  </r>
  <r>
    <x v="4"/>
    <s v="2018-21"/>
    <x v="265"/>
    <x v="6"/>
    <d v="1899-12-30T08:15:00"/>
    <d v="1899-12-30T12:15:00"/>
    <s v="AM"/>
    <d v="1899-12-30T04:00:00"/>
    <m/>
    <m/>
    <x v="0"/>
    <x v="0"/>
    <m/>
    <x v="0"/>
    <m/>
  </r>
  <r>
    <x v="2"/>
    <s v="2018-21"/>
    <x v="265"/>
    <x v="6"/>
    <d v="1899-12-30T08:15:00"/>
    <d v="1899-12-30T12:15:00"/>
    <s v="AM"/>
    <d v="1899-12-30T04:00:00"/>
    <m/>
    <m/>
    <x v="194"/>
    <x v="23"/>
    <m/>
    <x v="0"/>
    <m/>
  </r>
  <r>
    <x v="5"/>
    <s v="2018-21"/>
    <x v="265"/>
    <x v="6"/>
    <d v="1899-12-30T08:15:00"/>
    <d v="1899-12-30T12:15:00"/>
    <s v="AM"/>
    <d v="1899-12-30T04:00:00"/>
    <m/>
    <m/>
    <x v="0"/>
    <x v="0"/>
    <m/>
    <x v="0"/>
    <m/>
  </r>
  <r>
    <x v="6"/>
    <s v="2018-21"/>
    <x v="265"/>
    <x v="6"/>
    <d v="1899-12-30T08:15:00"/>
    <d v="1899-12-30T12:15:00"/>
    <s v="AM"/>
    <d v="1899-12-30T04:00:00"/>
    <m/>
    <m/>
    <x v="135"/>
    <x v="0"/>
    <m/>
    <x v="0"/>
    <m/>
  </r>
  <r>
    <x v="3"/>
    <s v="2018-21"/>
    <x v="265"/>
    <x v="6"/>
    <d v="1899-12-30T08:15:00"/>
    <d v="1899-12-30T12:15:00"/>
    <s v="AM"/>
    <d v="1899-12-30T04:00:00"/>
    <m/>
    <s v="INI"/>
    <x v="1"/>
    <x v="1"/>
    <m/>
    <x v="0"/>
    <m/>
  </r>
  <r>
    <x v="0"/>
    <s v="2018-21"/>
    <x v="265"/>
    <x v="6"/>
    <d v="1899-12-30T13:45:00"/>
    <d v="1899-12-30T17:45:00"/>
    <s v="PM"/>
    <d v="1899-12-30T04:00:00"/>
    <m/>
    <m/>
    <x v="142"/>
    <x v="0"/>
    <m/>
    <x v="0"/>
    <m/>
  </r>
  <r>
    <x v="1"/>
    <s v="2018-21"/>
    <x v="265"/>
    <x v="6"/>
    <d v="1899-12-30T13:45:00"/>
    <d v="1899-12-30T17:45:00"/>
    <s v="PM"/>
    <d v="1899-12-30T04:00:00"/>
    <m/>
    <m/>
    <x v="193"/>
    <x v="0"/>
    <m/>
    <x v="0"/>
    <m/>
  </r>
  <r>
    <x v="3"/>
    <s v="2018-21"/>
    <x v="265"/>
    <x v="6"/>
    <d v="1899-12-30T13:45:00"/>
    <d v="1899-12-30T17:45:00"/>
    <s v="PM"/>
    <d v="1899-12-30T04:00:00"/>
    <m/>
    <s v="ALT"/>
    <x v="8"/>
    <x v="0"/>
    <m/>
    <x v="0"/>
    <m/>
  </r>
  <r>
    <x v="4"/>
    <s v="2018-21"/>
    <x v="265"/>
    <x v="6"/>
    <d v="1899-12-30T13:45:00"/>
    <d v="1899-12-30T17:45:00"/>
    <s v="PM"/>
    <d v="1899-12-30T04:00:00"/>
    <m/>
    <m/>
    <x v="0"/>
    <x v="0"/>
    <m/>
    <x v="0"/>
    <m/>
  </r>
  <r>
    <x v="2"/>
    <s v="2018-21"/>
    <x v="265"/>
    <x v="6"/>
    <d v="1899-12-30T13:45:00"/>
    <d v="1899-12-30T17:45:00"/>
    <s v="PM"/>
    <d v="1899-12-30T04:00:00"/>
    <m/>
    <m/>
    <x v="196"/>
    <x v="23"/>
    <m/>
    <x v="0"/>
    <m/>
  </r>
  <r>
    <x v="5"/>
    <s v="2018-21"/>
    <x v="265"/>
    <x v="6"/>
    <d v="1899-12-30T13:45:00"/>
    <d v="1899-12-30T16:45:00"/>
    <s v="PM"/>
    <d v="1899-12-30T03:00:00"/>
    <m/>
    <m/>
    <x v="0"/>
    <x v="0"/>
    <m/>
    <x v="0"/>
    <m/>
  </r>
  <r>
    <x v="6"/>
    <s v="2018-21"/>
    <x v="265"/>
    <x v="6"/>
    <d v="1899-12-30T13:45:00"/>
    <d v="1899-12-30T16:45:00"/>
    <s v="PM"/>
    <d v="1899-12-30T03:00:00"/>
    <m/>
    <m/>
    <x v="135"/>
    <x v="0"/>
    <m/>
    <x v="0"/>
    <m/>
  </r>
  <r>
    <x v="3"/>
    <s v="2018-21"/>
    <x v="265"/>
    <x v="6"/>
    <d v="1899-12-30T13:45:00"/>
    <d v="1899-12-30T17:45:00"/>
    <s v="PM"/>
    <d v="1899-12-30T04:00:00"/>
    <m/>
    <s v="INI"/>
    <x v="1"/>
    <x v="1"/>
    <m/>
    <x v="0"/>
    <m/>
  </r>
  <r>
    <x v="0"/>
    <s v="2018-21"/>
    <x v="266"/>
    <x v="0"/>
    <d v="1899-12-30T08:15:00"/>
    <d v="1899-12-30T12:15:00"/>
    <s v="AM"/>
    <d v="1899-12-30T04:00:00"/>
    <m/>
    <m/>
    <x v="142"/>
    <x v="0"/>
    <m/>
    <x v="0"/>
    <m/>
  </r>
  <r>
    <x v="1"/>
    <s v="2018-21"/>
    <x v="266"/>
    <x v="0"/>
    <d v="1899-12-30T08:15:00"/>
    <d v="1899-12-30T12:15:00"/>
    <s v="AM"/>
    <d v="1899-12-30T04:00:00"/>
    <m/>
    <m/>
    <x v="193"/>
    <x v="0"/>
    <m/>
    <x v="0"/>
    <m/>
  </r>
  <r>
    <x v="3"/>
    <s v="2018-21"/>
    <x v="266"/>
    <x v="0"/>
    <d v="1899-12-30T08:15:00"/>
    <d v="1899-12-30T12:15:00"/>
    <s v="AM"/>
    <d v="1899-12-30T04:00:00"/>
    <m/>
    <s v="ALT"/>
    <x v="8"/>
    <x v="0"/>
    <m/>
    <x v="0"/>
    <m/>
  </r>
  <r>
    <x v="4"/>
    <s v="2018-21"/>
    <x v="266"/>
    <x v="0"/>
    <d v="1899-12-30T08:15:00"/>
    <d v="1899-12-30T12:15:00"/>
    <s v="AM"/>
    <d v="1899-12-30T04:00:00"/>
    <m/>
    <m/>
    <x v="0"/>
    <x v="0"/>
    <m/>
    <x v="0"/>
    <m/>
  </r>
  <r>
    <x v="2"/>
    <s v="2018-21"/>
    <x v="266"/>
    <x v="0"/>
    <d v="1899-12-30T08:15:00"/>
    <d v="1899-12-30T12:15:00"/>
    <s v="AM"/>
    <d v="1899-12-30T04:00:00"/>
    <m/>
    <m/>
    <x v="196"/>
    <x v="23"/>
    <m/>
    <x v="0"/>
    <m/>
  </r>
  <r>
    <x v="5"/>
    <s v="2018-21"/>
    <x v="266"/>
    <x v="0"/>
    <d v="1899-12-30T08:15:00"/>
    <d v="1899-12-30T12:15:00"/>
    <s v="AM"/>
    <d v="1899-12-30T04:00:00"/>
    <m/>
    <m/>
    <x v="0"/>
    <x v="0"/>
    <m/>
    <x v="0"/>
    <m/>
  </r>
  <r>
    <x v="6"/>
    <s v="2018-21"/>
    <x v="266"/>
    <x v="0"/>
    <d v="1899-12-30T08:15:00"/>
    <d v="1899-12-30T12:15:00"/>
    <s v="AM"/>
    <d v="1899-12-30T04:00:00"/>
    <m/>
    <m/>
    <x v="135"/>
    <x v="0"/>
    <m/>
    <x v="0"/>
    <m/>
  </r>
  <r>
    <x v="3"/>
    <s v="2018-21"/>
    <x v="266"/>
    <x v="0"/>
    <d v="1899-12-30T08:15:00"/>
    <d v="1899-12-30T12:15:00"/>
    <s v="AM"/>
    <d v="1899-12-30T04:00:00"/>
    <m/>
    <s v="INI"/>
    <x v="1"/>
    <x v="1"/>
    <m/>
    <x v="0"/>
    <m/>
  </r>
  <r>
    <x v="0"/>
    <s v="2018-21"/>
    <x v="266"/>
    <x v="0"/>
    <d v="1899-12-30T13:45:00"/>
    <d v="1899-12-30T17:45:00"/>
    <s v="PM"/>
    <d v="1899-12-30T04:00:00"/>
    <m/>
    <m/>
    <x v="142"/>
    <x v="0"/>
    <m/>
    <x v="0"/>
    <m/>
  </r>
  <r>
    <x v="1"/>
    <s v="2018-21"/>
    <x v="266"/>
    <x v="0"/>
    <d v="1899-12-30T13:45:00"/>
    <d v="1899-12-30T17:45:00"/>
    <s v="PM"/>
    <d v="1899-12-30T04:00:00"/>
    <m/>
    <m/>
    <x v="193"/>
    <x v="0"/>
    <m/>
    <x v="0"/>
    <m/>
  </r>
  <r>
    <x v="2"/>
    <s v="2018-21"/>
    <x v="266"/>
    <x v="0"/>
    <d v="1899-12-30T13:45:00"/>
    <d v="1899-12-30T17:45:00"/>
    <s v="PM"/>
    <d v="1899-12-30T04:00:00"/>
    <m/>
    <m/>
    <x v="41"/>
    <x v="25"/>
    <m/>
    <x v="0"/>
    <m/>
  </r>
  <r>
    <x v="3"/>
    <s v="2018-21"/>
    <x v="266"/>
    <x v="0"/>
    <d v="1899-12-30T13:45:00"/>
    <d v="1899-12-30T17:45:00"/>
    <s v="PM"/>
    <d v="1899-12-30T04:00:00"/>
    <m/>
    <s v="ALT"/>
    <x v="8"/>
    <x v="0"/>
    <m/>
    <x v="0"/>
    <m/>
  </r>
  <r>
    <x v="4"/>
    <s v="2018-21"/>
    <x v="266"/>
    <x v="0"/>
    <d v="1899-12-30T13:45:00"/>
    <d v="1899-12-30T17:45:00"/>
    <s v="PM"/>
    <d v="1899-12-30T04:00:00"/>
    <m/>
    <m/>
    <x v="0"/>
    <x v="0"/>
    <m/>
    <x v="0"/>
    <m/>
  </r>
  <r>
    <x v="5"/>
    <s v="2018-21"/>
    <x v="266"/>
    <x v="0"/>
    <d v="1899-12-30T13:45:00"/>
    <d v="1899-12-30T16:45:00"/>
    <s v="PM"/>
    <d v="1899-12-30T03:00:00"/>
    <m/>
    <m/>
    <x v="0"/>
    <x v="0"/>
    <m/>
    <x v="0"/>
    <m/>
  </r>
  <r>
    <x v="6"/>
    <s v="2018-21"/>
    <x v="266"/>
    <x v="0"/>
    <d v="1899-12-30T13:45:00"/>
    <d v="1899-12-30T16:45:00"/>
    <s v="PM"/>
    <d v="1899-12-30T03:00:00"/>
    <m/>
    <m/>
    <x v="135"/>
    <x v="0"/>
    <m/>
    <x v="0"/>
    <m/>
  </r>
  <r>
    <x v="3"/>
    <s v="2018-21"/>
    <x v="266"/>
    <x v="0"/>
    <d v="1899-12-30T13:45:00"/>
    <d v="1899-12-30T17:45:00"/>
    <s v="PM"/>
    <d v="1899-12-30T04:00:00"/>
    <m/>
    <s v="INI"/>
    <x v="1"/>
    <x v="1"/>
    <m/>
    <x v="0"/>
    <m/>
  </r>
  <r>
    <x v="0"/>
    <s v="2018-21"/>
    <x v="267"/>
    <x v="1"/>
    <d v="1899-12-30T08:15:00"/>
    <d v="1899-12-30T12:15:00"/>
    <s v="AM"/>
    <d v="1899-12-30T04:00:00"/>
    <m/>
    <m/>
    <x v="1"/>
    <x v="1"/>
    <m/>
    <x v="0"/>
    <m/>
  </r>
  <r>
    <x v="1"/>
    <s v="2018-21"/>
    <x v="267"/>
    <x v="1"/>
    <d v="1899-12-30T08:15:00"/>
    <d v="1899-12-30T12:15:00"/>
    <s v="AM"/>
    <d v="1899-12-30T04:00:00"/>
    <m/>
    <m/>
    <x v="1"/>
    <x v="1"/>
    <m/>
    <x v="0"/>
    <m/>
  </r>
  <r>
    <x v="2"/>
    <s v="2018-21"/>
    <x v="267"/>
    <x v="1"/>
    <d v="1899-12-30T08:15:00"/>
    <d v="1899-12-30T12:15:00"/>
    <s v="AM"/>
    <d v="1899-12-30T04:00:00"/>
    <m/>
    <m/>
    <x v="1"/>
    <x v="1"/>
    <m/>
    <x v="0"/>
    <m/>
  </r>
  <r>
    <x v="4"/>
    <s v="2018-21"/>
    <x v="267"/>
    <x v="1"/>
    <d v="1899-12-30T08:15:00"/>
    <d v="1899-12-30T12:15:00"/>
    <s v="AM"/>
    <d v="1899-12-30T04:00:00"/>
    <m/>
    <m/>
    <x v="1"/>
    <x v="1"/>
    <m/>
    <x v="0"/>
    <m/>
  </r>
  <r>
    <x v="5"/>
    <s v="2018-21"/>
    <x v="267"/>
    <x v="1"/>
    <d v="1899-12-30T08:15:00"/>
    <d v="1899-12-30T12:15:00"/>
    <s v="AM"/>
    <d v="1899-12-30T04:00:00"/>
    <m/>
    <m/>
    <x v="1"/>
    <x v="1"/>
    <m/>
    <x v="0"/>
    <m/>
  </r>
  <r>
    <x v="6"/>
    <s v="2018-21"/>
    <x v="267"/>
    <x v="1"/>
    <d v="1899-12-30T08:15:00"/>
    <d v="1899-12-30T12:15:00"/>
    <s v="AM"/>
    <d v="1899-12-30T04:00:00"/>
    <m/>
    <m/>
    <x v="1"/>
    <x v="1"/>
    <m/>
    <x v="0"/>
    <m/>
  </r>
  <r>
    <x v="3"/>
    <s v="2018-21"/>
    <x v="267"/>
    <x v="1"/>
    <d v="1899-12-30T08:15:00"/>
    <d v="1899-12-30T12:15:00"/>
    <s v="AM"/>
    <d v="1899-12-30T04:00:00"/>
    <m/>
    <m/>
    <x v="1"/>
    <x v="1"/>
    <m/>
    <x v="0"/>
    <m/>
  </r>
  <r>
    <x v="0"/>
    <s v="2018-21"/>
    <x v="267"/>
    <x v="1"/>
    <d v="1899-12-30T13:45:00"/>
    <d v="1899-12-30T17:45:00"/>
    <s v="PM"/>
    <d v="1899-12-30T04:00:00"/>
    <m/>
    <m/>
    <x v="1"/>
    <x v="1"/>
    <m/>
    <x v="0"/>
    <m/>
  </r>
  <r>
    <x v="1"/>
    <s v="2018-21"/>
    <x v="267"/>
    <x v="1"/>
    <d v="1899-12-30T13:45:00"/>
    <d v="1899-12-30T17:45:00"/>
    <s v="PM"/>
    <d v="1899-12-30T04:00:00"/>
    <m/>
    <m/>
    <x v="1"/>
    <x v="1"/>
    <m/>
    <x v="0"/>
    <m/>
  </r>
  <r>
    <x v="2"/>
    <s v="2018-21"/>
    <x v="267"/>
    <x v="1"/>
    <d v="1899-12-30T13:45:00"/>
    <d v="1899-12-30T17:45:00"/>
    <s v="PM"/>
    <d v="1899-12-30T04:00:00"/>
    <m/>
    <m/>
    <x v="1"/>
    <x v="1"/>
    <m/>
    <x v="0"/>
    <m/>
  </r>
  <r>
    <x v="4"/>
    <s v="2018-21"/>
    <x v="267"/>
    <x v="1"/>
    <d v="1899-12-30T13:45:00"/>
    <d v="1899-12-30T17:45:00"/>
    <s v="PM"/>
    <d v="1899-12-30T04:00:00"/>
    <m/>
    <m/>
    <x v="1"/>
    <x v="1"/>
    <m/>
    <x v="0"/>
    <m/>
  </r>
  <r>
    <x v="5"/>
    <s v="2018-21"/>
    <x v="267"/>
    <x v="1"/>
    <d v="1899-12-30T13:45:00"/>
    <d v="1899-12-30T16:45:00"/>
    <s v="PM"/>
    <d v="1899-12-30T03:00:00"/>
    <m/>
    <m/>
    <x v="1"/>
    <x v="1"/>
    <m/>
    <x v="0"/>
    <m/>
  </r>
  <r>
    <x v="6"/>
    <s v="2018-21"/>
    <x v="267"/>
    <x v="1"/>
    <d v="1899-12-30T13:45:00"/>
    <d v="1899-12-30T16:45:00"/>
    <s v="PM"/>
    <d v="1899-12-30T03:00:00"/>
    <m/>
    <m/>
    <x v="1"/>
    <x v="1"/>
    <m/>
    <x v="0"/>
    <m/>
  </r>
  <r>
    <x v="3"/>
    <s v="2018-21"/>
    <x v="267"/>
    <x v="1"/>
    <d v="1899-12-30T13:45:00"/>
    <d v="1899-12-30T17:45:00"/>
    <s v="PM"/>
    <d v="1899-12-30T04:00:00"/>
    <m/>
    <m/>
    <x v="1"/>
    <x v="1"/>
    <m/>
    <x v="0"/>
    <m/>
  </r>
  <r>
    <x v="0"/>
    <s v="2018-22"/>
    <x v="268"/>
    <x v="2"/>
    <d v="1899-12-30T08:15:00"/>
    <d v="1899-12-30T12:15:00"/>
    <s v="AM"/>
    <d v="1899-12-30T04:00:00"/>
    <m/>
    <m/>
    <x v="1"/>
    <x v="1"/>
    <m/>
    <x v="0"/>
    <m/>
  </r>
  <r>
    <x v="1"/>
    <s v="2018-22"/>
    <x v="268"/>
    <x v="2"/>
    <d v="1899-12-30T08:15:00"/>
    <d v="1899-12-30T12:15:00"/>
    <s v="AM"/>
    <d v="1899-12-30T04:00:00"/>
    <m/>
    <m/>
    <x v="1"/>
    <x v="1"/>
    <m/>
    <x v="0"/>
    <m/>
  </r>
  <r>
    <x v="2"/>
    <s v="2018-22"/>
    <x v="268"/>
    <x v="2"/>
    <d v="1899-12-30T08:15:00"/>
    <d v="1899-12-30T12:15:00"/>
    <s v="AM"/>
    <d v="1899-12-30T04:00:00"/>
    <m/>
    <m/>
    <x v="1"/>
    <x v="1"/>
    <m/>
    <x v="0"/>
    <m/>
  </r>
  <r>
    <x v="4"/>
    <s v="2018-22"/>
    <x v="268"/>
    <x v="2"/>
    <d v="1899-12-30T08:15:00"/>
    <d v="1899-12-30T12:15:00"/>
    <s v="AM"/>
    <d v="1899-12-30T04:00:00"/>
    <m/>
    <m/>
    <x v="1"/>
    <x v="1"/>
    <m/>
    <x v="0"/>
    <m/>
  </r>
  <r>
    <x v="5"/>
    <s v="2018-22"/>
    <x v="268"/>
    <x v="2"/>
    <d v="1899-12-30T08:15:00"/>
    <d v="1899-12-30T12:15:00"/>
    <s v="AM"/>
    <d v="1899-12-30T04:00:00"/>
    <m/>
    <m/>
    <x v="1"/>
    <x v="1"/>
    <m/>
    <x v="0"/>
    <m/>
  </r>
  <r>
    <x v="6"/>
    <s v="2018-22"/>
    <x v="268"/>
    <x v="2"/>
    <d v="1899-12-30T08:15:00"/>
    <d v="1899-12-30T12:15:00"/>
    <s v="AM"/>
    <d v="1899-12-30T04:00:00"/>
    <m/>
    <m/>
    <x v="1"/>
    <x v="1"/>
    <m/>
    <x v="0"/>
    <m/>
  </r>
  <r>
    <x v="3"/>
    <s v="2018-22"/>
    <x v="268"/>
    <x v="2"/>
    <d v="1899-12-30T08:15:00"/>
    <d v="1899-12-30T12:15:00"/>
    <s v="AM"/>
    <d v="1899-12-30T04:00:00"/>
    <m/>
    <m/>
    <x v="1"/>
    <x v="1"/>
    <m/>
    <x v="0"/>
    <m/>
  </r>
  <r>
    <x v="0"/>
    <s v="2018-22"/>
    <x v="268"/>
    <x v="2"/>
    <d v="1899-12-30T13:45:00"/>
    <d v="1899-12-30T17:45:00"/>
    <s v="PM"/>
    <d v="1899-12-30T04:00:00"/>
    <m/>
    <m/>
    <x v="1"/>
    <x v="1"/>
    <m/>
    <x v="0"/>
    <m/>
  </r>
  <r>
    <x v="1"/>
    <s v="2018-22"/>
    <x v="268"/>
    <x v="2"/>
    <d v="1899-12-30T13:45:00"/>
    <d v="1899-12-30T17:45:00"/>
    <s v="PM"/>
    <d v="1899-12-30T04:00:00"/>
    <m/>
    <m/>
    <x v="1"/>
    <x v="1"/>
    <m/>
    <x v="0"/>
    <m/>
  </r>
  <r>
    <x v="2"/>
    <s v="2018-22"/>
    <x v="268"/>
    <x v="2"/>
    <d v="1899-12-30T13:45:00"/>
    <d v="1899-12-30T17:45:00"/>
    <s v="PM"/>
    <d v="1899-12-30T04:00:00"/>
    <m/>
    <m/>
    <x v="1"/>
    <x v="1"/>
    <m/>
    <x v="0"/>
    <m/>
  </r>
  <r>
    <x v="4"/>
    <s v="2018-22"/>
    <x v="268"/>
    <x v="2"/>
    <d v="1899-12-30T13:45:00"/>
    <d v="1899-12-30T17:45:00"/>
    <s v="PM"/>
    <d v="1899-12-30T04:00:00"/>
    <m/>
    <m/>
    <x v="1"/>
    <x v="1"/>
    <m/>
    <x v="0"/>
    <m/>
  </r>
  <r>
    <x v="5"/>
    <s v="2018-22"/>
    <x v="268"/>
    <x v="2"/>
    <d v="1899-12-30T13:45:00"/>
    <d v="1899-12-30T16:45:00"/>
    <s v="PM"/>
    <d v="1899-12-30T03:00:00"/>
    <m/>
    <m/>
    <x v="1"/>
    <x v="1"/>
    <m/>
    <x v="0"/>
    <m/>
  </r>
  <r>
    <x v="6"/>
    <s v="2018-22"/>
    <x v="268"/>
    <x v="2"/>
    <d v="1899-12-30T13:45:00"/>
    <d v="1899-12-30T16:45:00"/>
    <s v="PM"/>
    <d v="1899-12-30T03:00:00"/>
    <m/>
    <m/>
    <x v="1"/>
    <x v="1"/>
    <m/>
    <x v="0"/>
    <m/>
  </r>
  <r>
    <x v="3"/>
    <s v="2018-22"/>
    <x v="268"/>
    <x v="2"/>
    <d v="1899-12-30T13:45:00"/>
    <d v="1899-12-30T17:45:00"/>
    <s v="PM"/>
    <d v="1899-12-30T04:00:00"/>
    <m/>
    <m/>
    <x v="1"/>
    <x v="1"/>
    <m/>
    <x v="0"/>
    <m/>
  </r>
  <r>
    <x v="0"/>
    <s v="2018-22"/>
    <x v="269"/>
    <x v="3"/>
    <d v="1899-12-30T08:15:00"/>
    <d v="1899-12-30T12:15:00"/>
    <s v="AM"/>
    <d v="1899-12-30T04:00:00"/>
    <m/>
    <m/>
    <x v="142"/>
    <x v="0"/>
    <m/>
    <x v="0"/>
    <m/>
  </r>
  <r>
    <x v="1"/>
    <s v="2018-22"/>
    <x v="269"/>
    <x v="3"/>
    <d v="1899-12-30T08:15:00"/>
    <d v="1899-12-30T12:15:00"/>
    <s v="AM"/>
    <d v="1899-12-30T04:00:00"/>
    <m/>
    <m/>
    <x v="1"/>
    <x v="1"/>
    <m/>
    <x v="0"/>
    <m/>
  </r>
  <r>
    <x v="2"/>
    <s v="2018-22"/>
    <x v="269"/>
    <x v="3"/>
    <d v="1899-12-30T08:15:00"/>
    <d v="1899-12-30T12:15:00"/>
    <s v="AM"/>
    <d v="1899-12-30T04:00:00"/>
    <m/>
    <s v="ALT"/>
    <x v="8"/>
    <x v="0"/>
    <m/>
    <x v="0"/>
    <m/>
  </r>
  <r>
    <x v="3"/>
    <s v="2018-22"/>
    <x v="269"/>
    <x v="3"/>
    <d v="1899-12-30T08:15:00"/>
    <d v="1899-12-30T12:15:00"/>
    <s v="AM"/>
    <d v="1899-12-30T04:00:00"/>
    <m/>
    <m/>
    <x v="197"/>
    <x v="22"/>
    <m/>
    <x v="0"/>
    <m/>
  </r>
  <r>
    <x v="4"/>
    <s v="2018-22"/>
    <x v="269"/>
    <x v="3"/>
    <d v="1899-12-30T08:15:00"/>
    <d v="1899-12-30T12:15:00"/>
    <s v="AM"/>
    <d v="1899-12-30T04:00:00"/>
    <m/>
    <m/>
    <x v="0"/>
    <x v="0"/>
    <m/>
    <x v="0"/>
    <m/>
  </r>
  <r>
    <x v="5"/>
    <s v="2018-22"/>
    <x v="269"/>
    <x v="3"/>
    <d v="1899-12-30T08:15:00"/>
    <d v="1899-12-30T12:15:00"/>
    <s v="AM"/>
    <d v="1899-12-30T04:00:00"/>
    <m/>
    <m/>
    <x v="0"/>
    <x v="0"/>
    <m/>
    <x v="0"/>
    <m/>
  </r>
  <r>
    <x v="6"/>
    <s v="2018-22"/>
    <x v="269"/>
    <x v="3"/>
    <d v="1899-12-30T08:15:00"/>
    <d v="1899-12-30T12:15:00"/>
    <s v="AM"/>
    <d v="1899-12-30T04:00:00"/>
    <m/>
    <m/>
    <x v="135"/>
    <x v="0"/>
    <m/>
    <x v="0"/>
    <m/>
  </r>
  <r>
    <x v="2"/>
    <s v="2018-22"/>
    <x v="269"/>
    <x v="3"/>
    <d v="1899-12-30T08:15:00"/>
    <d v="1899-12-30T12:15:00"/>
    <s v="AM"/>
    <d v="1899-12-30T04:00:00"/>
    <m/>
    <s v="INI"/>
    <x v="1"/>
    <x v="1"/>
    <m/>
    <x v="0"/>
    <m/>
  </r>
  <r>
    <x v="0"/>
    <s v="2018-22"/>
    <x v="269"/>
    <x v="3"/>
    <d v="1899-12-30T13:45:00"/>
    <d v="1899-12-30T17:45:00"/>
    <s v="PM"/>
    <d v="1899-12-30T04:00:00"/>
    <m/>
    <m/>
    <x v="142"/>
    <x v="0"/>
    <m/>
    <x v="0"/>
    <m/>
  </r>
  <r>
    <x v="1"/>
    <s v="2018-22"/>
    <x v="269"/>
    <x v="3"/>
    <d v="1899-12-30T13:45:00"/>
    <d v="1899-12-30T17:45:00"/>
    <s v="PM"/>
    <d v="1899-12-30T04:00:00"/>
    <m/>
    <m/>
    <x v="1"/>
    <x v="1"/>
    <m/>
    <x v="0"/>
    <m/>
  </r>
  <r>
    <x v="2"/>
    <s v="2018-22"/>
    <x v="269"/>
    <x v="3"/>
    <d v="1899-12-30T13:45:00"/>
    <d v="1899-12-30T17:45:00"/>
    <s v="PM"/>
    <d v="1899-12-30T04:00:00"/>
    <m/>
    <s v="ALT"/>
    <x v="8"/>
    <x v="0"/>
    <m/>
    <x v="0"/>
    <m/>
  </r>
  <r>
    <x v="3"/>
    <s v="2018-22"/>
    <x v="269"/>
    <x v="3"/>
    <d v="1899-12-30T13:45:00"/>
    <d v="1899-12-30T17:45:00"/>
    <s v="PM"/>
    <d v="1899-12-30T04:00:00"/>
    <m/>
    <m/>
    <x v="197"/>
    <x v="22"/>
    <m/>
    <x v="0"/>
    <m/>
  </r>
  <r>
    <x v="4"/>
    <s v="2018-22"/>
    <x v="269"/>
    <x v="3"/>
    <d v="1899-12-30T13:45:00"/>
    <d v="1899-12-30T17:45:00"/>
    <s v="PM"/>
    <d v="1899-12-30T04:00:00"/>
    <m/>
    <m/>
    <x v="0"/>
    <x v="0"/>
    <m/>
    <x v="0"/>
    <m/>
  </r>
  <r>
    <x v="5"/>
    <s v="2018-22"/>
    <x v="269"/>
    <x v="3"/>
    <d v="1899-12-30T13:45:00"/>
    <d v="1899-12-30T16:45:00"/>
    <s v="PM"/>
    <d v="1899-12-30T03:00:00"/>
    <m/>
    <m/>
    <x v="0"/>
    <x v="0"/>
    <m/>
    <x v="0"/>
    <m/>
  </r>
  <r>
    <x v="6"/>
    <s v="2018-22"/>
    <x v="269"/>
    <x v="3"/>
    <d v="1899-12-30T13:45:00"/>
    <d v="1899-12-30T16:45:00"/>
    <s v="PM"/>
    <d v="1899-12-30T03:00:00"/>
    <m/>
    <m/>
    <x v="135"/>
    <x v="0"/>
    <m/>
    <x v="0"/>
    <m/>
  </r>
  <r>
    <x v="2"/>
    <s v="2018-22"/>
    <x v="269"/>
    <x v="3"/>
    <d v="1899-12-30T13:45:00"/>
    <d v="1899-12-30T17:45:00"/>
    <s v="PM"/>
    <d v="1899-12-30T04:00:00"/>
    <m/>
    <s v="INI"/>
    <x v="1"/>
    <x v="1"/>
    <m/>
    <x v="0"/>
    <m/>
  </r>
  <r>
    <x v="0"/>
    <s v="2018-22"/>
    <x v="270"/>
    <x v="4"/>
    <d v="1899-12-30T08:15:00"/>
    <d v="1899-12-30T12:15:00"/>
    <s v="AM"/>
    <d v="1899-12-30T04:00:00"/>
    <m/>
    <m/>
    <x v="142"/>
    <x v="0"/>
    <m/>
    <x v="0"/>
    <m/>
  </r>
  <r>
    <x v="1"/>
    <s v="2018-22"/>
    <x v="270"/>
    <x v="4"/>
    <d v="1899-12-30T08:15:00"/>
    <d v="1899-12-30T12:15:00"/>
    <s v="AM"/>
    <d v="1899-12-30T04:00:00"/>
    <m/>
    <m/>
    <x v="190"/>
    <x v="43"/>
    <m/>
    <x v="0"/>
    <m/>
  </r>
  <r>
    <x v="2"/>
    <s v="2018-22"/>
    <x v="270"/>
    <x v="4"/>
    <d v="1899-12-30T08:15:00"/>
    <d v="1899-12-30T12:15:00"/>
    <s v="AM"/>
    <d v="1899-12-30T04:00:00"/>
    <m/>
    <s v="ALT"/>
    <x v="8"/>
    <x v="0"/>
    <m/>
    <x v="0"/>
    <m/>
  </r>
  <r>
    <x v="3"/>
    <s v="2018-22"/>
    <x v="270"/>
    <x v="4"/>
    <d v="1899-12-30T08:15:00"/>
    <d v="1899-12-30T12:15:00"/>
    <s v="AM"/>
    <d v="1899-12-30T04:00:00"/>
    <m/>
    <m/>
    <x v="197"/>
    <x v="22"/>
    <m/>
    <x v="0"/>
    <m/>
  </r>
  <r>
    <x v="4"/>
    <s v="2018-22"/>
    <x v="270"/>
    <x v="4"/>
    <d v="1899-12-30T08:15:00"/>
    <d v="1899-12-30T12:15:00"/>
    <s v="AM"/>
    <d v="1899-12-30T04:00:00"/>
    <m/>
    <m/>
    <x v="0"/>
    <x v="0"/>
    <m/>
    <x v="0"/>
    <m/>
  </r>
  <r>
    <x v="5"/>
    <s v="2018-22"/>
    <x v="270"/>
    <x v="4"/>
    <d v="1899-12-30T08:15:00"/>
    <d v="1899-12-30T12:15:00"/>
    <s v="AM"/>
    <d v="1899-12-30T04:00:00"/>
    <m/>
    <m/>
    <x v="0"/>
    <x v="0"/>
    <m/>
    <x v="0"/>
    <m/>
  </r>
  <r>
    <x v="6"/>
    <s v="2018-22"/>
    <x v="270"/>
    <x v="4"/>
    <d v="1899-12-30T08:15:00"/>
    <d v="1899-12-30T12:15:00"/>
    <s v="AM"/>
    <d v="1899-12-30T04:00:00"/>
    <m/>
    <m/>
    <x v="135"/>
    <x v="0"/>
    <m/>
    <x v="0"/>
    <m/>
  </r>
  <r>
    <x v="2"/>
    <s v="2018-22"/>
    <x v="270"/>
    <x v="4"/>
    <d v="1899-12-30T08:15:00"/>
    <d v="1899-12-30T12:15:00"/>
    <s v="AM"/>
    <d v="1899-12-30T04:00:00"/>
    <m/>
    <s v="INI"/>
    <x v="1"/>
    <x v="1"/>
    <m/>
    <x v="0"/>
    <m/>
  </r>
  <r>
    <x v="0"/>
    <s v="2018-22"/>
    <x v="270"/>
    <x v="4"/>
    <d v="1899-12-30T13:45:00"/>
    <d v="1899-12-30T17:45:00"/>
    <s v="PM"/>
    <d v="1899-12-30T04:00:00"/>
    <m/>
    <m/>
    <x v="142"/>
    <x v="0"/>
    <m/>
    <x v="0"/>
    <m/>
  </r>
  <r>
    <x v="1"/>
    <s v="2018-22"/>
    <x v="270"/>
    <x v="4"/>
    <d v="1899-12-30T13:45:00"/>
    <d v="1899-12-30T15:45:00"/>
    <s v="PM"/>
    <d v="1899-12-30T02:00:00"/>
    <m/>
    <m/>
    <x v="126"/>
    <x v="36"/>
    <m/>
    <x v="0"/>
    <m/>
  </r>
  <r>
    <x v="2"/>
    <s v="2018-22"/>
    <x v="270"/>
    <x v="4"/>
    <d v="1899-12-30T13:45:00"/>
    <d v="1899-12-30T17:45:00"/>
    <s v="PM"/>
    <d v="1899-12-30T04:00:00"/>
    <m/>
    <s v="ALT"/>
    <x v="8"/>
    <x v="0"/>
    <m/>
    <x v="0"/>
    <m/>
  </r>
  <r>
    <x v="3"/>
    <s v="2018-22"/>
    <x v="270"/>
    <x v="4"/>
    <d v="1899-12-30T13:45:00"/>
    <d v="1899-12-30T17:45:00"/>
    <s v="PM"/>
    <d v="1899-12-30T04:00:00"/>
    <m/>
    <m/>
    <x v="197"/>
    <x v="22"/>
    <m/>
    <x v="0"/>
    <m/>
  </r>
  <r>
    <x v="4"/>
    <s v="2018-22"/>
    <x v="270"/>
    <x v="4"/>
    <d v="1899-12-30T13:45:00"/>
    <d v="1899-12-30T17:45:00"/>
    <s v="PM"/>
    <d v="1899-12-30T04:00:00"/>
    <m/>
    <m/>
    <x v="0"/>
    <x v="0"/>
    <m/>
    <x v="0"/>
    <m/>
  </r>
  <r>
    <x v="5"/>
    <s v="2018-22"/>
    <x v="270"/>
    <x v="4"/>
    <d v="1899-12-30T13:45:00"/>
    <d v="1899-12-30T16:45:00"/>
    <s v="PM"/>
    <d v="1899-12-30T03:00:00"/>
    <m/>
    <m/>
    <x v="0"/>
    <x v="0"/>
    <m/>
    <x v="0"/>
    <m/>
  </r>
  <r>
    <x v="6"/>
    <s v="2018-22"/>
    <x v="270"/>
    <x v="4"/>
    <d v="1899-12-30T13:45:00"/>
    <d v="1899-12-30T16:45:00"/>
    <s v="PM"/>
    <d v="1899-12-30T03:00:00"/>
    <m/>
    <m/>
    <x v="135"/>
    <x v="0"/>
    <m/>
    <x v="0"/>
    <m/>
  </r>
  <r>
    <x v="2"/>
    <s v="2018-22"/>
    <x v="270"/>
    <x v="4"/>
    <d v="1899-12-30T13:45:00"/>
    <d v="1899-12-30T17:45:00"/>
    <s v="PM"/>
    <d v="1899-12-30T04:00:00"/>
    <m/>
    <s v="INI"/>
    <x v="1"/>
    <x v="1"/>
    <m/>
    <x v="0"/>
    <m/>
  </r>
  <r>
    <x v="1"/>
    <s v="2018-22"/>
    <x v="270"/>
    <x v="4"/>
    <d v="1899-12-30T15:45:00"/>
    <d v="1899-12-30T17:45:00"/>
    <s v="PM"/>
    <d v="1899-12-30T02:00:00"/>
    <m/>
    <m/>
    <x v="198"/>
    <x v="36"/>
    <m/>
    <x v="0"/>
    <m/>
  </r>
  <r>
    <x v="0"/>
    <s v="2018-22"/>
    <x v="271"/>
    <x v="5"/>
    <d v="1899-12-30T08:15:00"/>
    <d v="1899-12-30T12:15:00"/>
    <s v="AM"/>
    <d v="1899-12-30T04:00:00"/>
    <m/>
    <m/>
    <x v="142"/>
    <x v="0"/>
    <m/>
    <x v="0"/>
    <m/>
  </r>
  <r>
    <x v="1"/>
    <s v="2018-22"/>
    <x v="271"/>
    <x v="5"/>
    <d v="1899-12-30T08:15:00"/>
    <d v="1899-12-30T12:15:00"/>
    <s v="AM"/>
    <d v="1899-12-30T04:00:00"/>
    <m/>
    <m/>
    <x v="176"/>
    <x v="8"/>
    <m/>
    <x v="0"/>
    <m/>
  </r>
  <r>
    <x v="2"/>
    <s v="2018-22"/>
    <x v="271"/>
    <x v="5"/>
    <d v="1899-12-30T08:15:00"/>
    <d v="1899-12-30T12:15:00"/>
    <s v="AM"/>
    <d v="1899-12-30T04:00:00"/>
    <m/>
    <s v="ALT"/>
    <x v="8"/>
    <x v="0"/>
    <m/>
    <x v="0"/>
    <m/>
  </r>
  <r>
    <x v="2"/>
    <s v="2018-22"/>
    <x v="271"/>
    <x v="5"/>
    <d v="1899-12-30T08:15:00"/>
    <d v="1899-12-30T12:15:00"/>
    <s v="AM"/>
    <d v="1899-12-30T04:00:00"/>
    <m/>
    <s v="INI"/>
    <x v="1"/>
    <x v="1"/>
    <m/>
    <x v="0"/>
    <m/>
  </r>
  <r>
    <x v="4"/>
    <s v="2018-22"/>
    <x v="271"/>
    <x v="5"/>
    <d v="1899-12-30T08:15:00"/>
    <d v="1899-12-30T12:15:00"/>
    <s v="AM"/>
    <d v="1899-12-30T04:00:00"/>
    <m/>
    <m/>
    <x v="0"/>
    <x v="0"/>
    <m/>
    <x v="0"/>
    <m/>
  </r>
  <r>
    <x v="5"/>
    <s v="2018-22"/>
    <x v="271"/>
    <x v="5"/>
    <d v="1899-12-30T08:15:00"/>
    <d v="1899-12-30T12:15:00"/>
    <s v="AM"/>
    <d v="1899-12-30T04:00:00"/>
    <m/>
    <m/>
    <x v="0"/>
    <x v="0"/>
    <m/>
    <x v="0"/>
    <m/>
  </r>
  <r>
    <x v="6"/>
    <s v="2018-22"/>
    <x v="271"/>
    <x v="5"/>
    <d v="1899-12-30T08:15:00"/>
    <d v="1899-12-30T12:15:00"/>
    <s v="AM"/>
    <d v="1899-12-30T04:00:00"/>
    <m/>
    <m/>
    <x v="135"/>
    <x v="0"/>
    <m/>
    <x v="0"/>
    <m/>
  </r>
  <r>
    <x v="3"/>
    <s v="2018-22"/>
    <x v="271"/>
    <x v="5"/>
    <d v="1899-12-30T08:15:00"/>
    <d v="1899-12-30T12:15:00"/>
    <s v="AM"/>
    <d v="1899-12-30T04:00:00"/>
    <m/>
    <m/>
    <x v="199"/>
    <x v="3"/>
    <m/>
    <x v="0"/>
    <m/>
  </r>
  <r>
    <x v="0"/>
    <s v="2018-22"/>
    <x v="271"/>
    <x v="5"/>
    <d v="1899-12-30T13:45:00"/>
    <d v="1899-12-30T17:45:00"/>
    <s v="PM"/>
    <d v="1899-12-30T04:00:00"/>
    <m/>
    <m/>
    <x v="142"/>
    <x v="0"/>
    <m/>
    <x v="0"/>
    <m/>
  </r>
  <r>
    <x v="1"/>
    <s v="2018-22"/>
    <x v="271"/>
    <x v="5"/>
    <d v="1899-12-30T13:45:00"/>
    <d v="1899-12-30T17:45:00"/>
    <s v="PM"/>
    <d v="1899-12-30T04:00:00"/>
    <m/>
    <m/>
    <x v="176"/>
    <x v="8"/>
    <m/>
    <x v="0"/>
    <m/>
  </r>
  <r>
    <x v="2"/>
    <s v="2018-22"/>
    <x v="271"/>
    <x v="5"/>
    <d v="1899-12-30T13:45:00"/>
    <d v="1899-12-30T17:45:00"/>
    <s v="PM"/>
    <d v="1899-12-30T04:00:00"/>
    <m/>
    <s v="ALT"/>
    <x v="8"/>
    <x v="0"/>
    <m/>
    <x v="0"/>
    <m/>
  </r>
  <r>
    <x v="3"/>
    <s v="2018-22"/>
    <x v="271"/>
    <x v="5"/>
    <d v="1899-12-30T13:45:00"/>
    <d v="1899-12-30T17:45:00"/>
    <s v="PM"/>
    <d v="1899-12-30T04:00:00"/>
    <m/>
    <m/>
    <x v="200"/>
    <x v="22"/>
    <m/>
    <x v="0"/>
    <m/>
  </r>
  <r>
    <x v="4"/>
    <s v="2018-22"/>
    <x v="271"/>
    <x v="5"/>
    <d v="1899-12-30T13:45:00"/>
    <d v="1899-12-30T17:45:00"/>
    <s v="PM"/>
    <d v="1899-12-30T04:00:00"/>
    <m/>
    <m/>
    <x v="0"/>
    <x v="0"/>
    <m/>
    <x v="0"/>
    <m/>
  </r>
  <r>
    <x v="5"/>
    <s v="2018-22"/>
    <x v="271"/>
    <x v="5"/>
    <d v="1899-12-30T13:45:00"/>
    <d v="1899-12-30T16:45:00"/>
    <s v="PM"/>
    <d v="1899-12-30T03:00:00"/>
    <m/>
    <m/>
    <x v="0"/>
    <x v="0"/>
    <m/>
    <x v="0"/>
    <m/>
  </r>
  <r>
    <x v="6"/>
    <s v="2018-22"/>
    <x v="271"/>
    <x v="5"/>
    <d v="1899-12-30T13:45:00"/>
    <d v="1899-12-30T16:45:00"/>
    <s v="PM"/>
    <d v="1899-12-30T03:00:00"/>
    <m/>
    <m/>
    <x v="135"/>
    <x v="0"/>
    <m/>
    <x v="0"/>
    <m/>
  </r>
  <r>
    <x v="2"/>
    <s v="2018-22"/>
    <x v="271"/>
    <x v="5"/>
    <d v="1899-12-30T13:45:00"/>
    <d v="1899-12-30T17:45:00"/>
    <s v="PM"/>
    <d v="1899-12-30T04:00:00"/>
    <m/>
    <s v="INI"/>
    <x v="1"/>
    <x v="1"/>
    <m/>
    <x v="0"/>
    <m/>
  </r>
  <r>
    <x v="0"/>
    <s v="2018-22"/>
    <x v="272"/>
    <x v="6"/>
    <d v="1899-12-30T08:15:00"/>
    <d v="1899-12-30T12:15:00"/>
    <s v="AM"/>
    <d v="1899-12-30T04:00:00"/>
    <m/>
    <m/>
    <x v="142"/>
    <x v="0"/>
    <m/>
    <x v="0"/>
    <m/>
  </r>
  <r>
    <x v="1"/>
    <s v="2018-22"/>
    <x v="272"/>
    <x v="6"/>
    <d v="1899-12-30T08:15:00"/>
    <d v="1899-12-30T12:15:00"/>
    <s v="AM"/>
    <d v="1899-12-30T04:00:00"/>
    <m/>
    <m/>
    <x v="110"/>
    <x v="23"/>
    <m/>
    <x v="0"/>
    <m/>
  </r>
  <r>
    <x v="2"/>
    <s v="2018-22"/>
    <x v="272"/>
    <x v="6"/>
    <d v="1899-12-30T08:15:00"/>
    <d v="1899-12-30T12:15:00"/>
    <s v="AM"/>
    <d v="1899-12-30T04:00:00"/>
    <m/>
    <s v="ALT"/>
    <x v="8"/>
    <x v="0"/>
    <m/>
    <x v="0"/>
    <m/>
  </r>
  <r>
    <x v="3"/>
    <s v="2018-22"/>
    <x v="272"/>
    <x v="6"/>
    <d v="1899-12-30T08:15:00"/>
    <d v="1899-12-30T12:15:00"/>
    <s v="AM"/>
    <d v="1899-12-30T04:00:00"/>
    <m/>
    <m/>
    <x v="200"/>
    <x v="22"/>
    <m/>
    <x v="0"/>
    <m/>
  </r>
  <r>
    <x v="4"/>
    <s v="2018-22"/>
    <x v="272"/>
    <x v="6"/>
    <d v="1899-12-30T08:15:00"/>
    <d v="1899-12-30T12:15:00"/>
    <s v="AM"/>
    <d v="1899-12-30T04:00:00"/>
    <m/>
    <m/>
    <x v="0"/>
    <x v="0"/>
    <m/>
    <x v="0"/>
    <m/>
  </r>
  <r>
    <x v="5"/>
    <s v="2018-22"/>
    <x v="272"/>
    <x v="6"/>
    <d v="1899-12-30T08:15:00"/>
    <d v="1899-12-30T12:15:00"/>
    <s v="AM"/>
    <d v="1899-12-30T04:00:00"/>
    <m/>
    <m/>
    <x v="0"/>
    <x v="0"/>
    <m/>
    <x v="0"/>
    <m/>
  </r>
  <r>
    <x v="6"/>
    <s v="2018-22"/>
    <x v="272"/>
    <x v="6"/>
    <d v="1899-12-30T08:15:00"/>
    <d v="1899-12-30T12:15:00"/>
    <s v="AM"/>
    <d v="1899-12-30T04:00:00"/>
    <m/>
    <m/>
    <x v="135"/>
    <x v="0"/>
    <m/>
    <x v="0"/>
    <m/>
  </r>
  <r>
    <x v="2"/>
    <s v="2018-22"/>
    <x v="272"/>
    <x v="6"/>
    <d v="1899-12-30T08:15:00"/>
    <d v="1899-12-30T12:15:00"/>
    <s v="AM"/>
    <d v="1899-12-30T04:00:00"/>
    <m/>
    <s v="INI"/>
    <x v="1"/>
    <x v="1"/>
    <m/>
    <x v="0"/>
    <m/>
  </r>
  <r>
    <x v="0"/>
    <s v="2018-22"/>
    <x v="272"/>
    <x v="6"/>
    <d v="1899-12-30T13:45:00"/>
    <d v="1899-12-30T17:45:00"/>
    <s v="PM"/>
    <d v="1899-12-30T04:00:00"/>
    <m/>
    <m/>
    <x v="142"/>
    <x v="0"/>
    <m/>
    <x v="0"/>
    <m/>
  </r>
  <r>
    <x v="1"/>
    <s v="2018-22"/>
    <x v="272"/>
    <x v="6"/>
    <d v="1899-12-30T13:45:00"/>
    <d v="1899-12-30T17:45:00"/>
    <s v="PM"/>
    <d v="1899-12-30T04:00:00"/>
    <m/>
    <m/>
    <x v="1"/>
    <x v="1"/>
    <m/>
    <x v="0"/>
    <m/>
  </r>
  <r>
    <x v="2"/>
    <s v="2018-22"/>
    <x v="272"/>
    <x v="6"/>
    <d v="1899-12-30T13:45:00"/>
    <d v="1899-12-30T17:45:00"/>
    <s v="PM"/>
    <d v="1899-12-30T04:00:00"/>
    <m/>
    <s v="ALT"/>
    <x v="8"/>
    <x v="0"/>
    <m/>
    <x v="0"/>
    <m/>
  </r>
  <r>
    <x v="3"/>
    <s v="2018-22"/>
    <x v="272"/>
    <x v="6"/>
    <d v="1899-12-30T13:45:00"/>
    <d v="1899-12-30T17:45:00"/>
    <s v="PM"/>
    <d v="1899-12-30T04:00:00"/>
    <m/>
    <m/>
    <x v="200"/>
    <x v="22"/>
    <m/>
    <x v="0"/>
    <m/>
  </r>
  <r>
    <x v="4"/>
    <s v="2018-22"/>
    <x v="272"/>
    <x v="6"/>
    <d v="1899-12-30T13:45:00"/>
    <d v="1899-12-30T17:45:00"/>
    <s v="PM"/>
    <d v="1899-12-30T04:00:00"/>
    <m/>
    <m/>
    <x v="0"/>
    <x v="0"/>
    <m/>
    <x v="0"/>
    <m/>
  </r>
  <r>
    <x v="5"/>
    <s v="2018-22"/>
    <x v="272"/>
    <x v="6"/>
    <d v="1899-12-30T13:45:00"/>
    <d v="1899-12-30T16:45:00"/>
    <s v="PM"/>
    <d v="1899-12-30T03:00:00"/>
    <m/>
    <m/>
    <x v="0"/>
    <x v="0"/>
    <m/>
    <x v="0"/>
    <m/>
  </r>
  <r>
    <x v="6"/>
    <s v="2018-22"/>
    <x v="272"/>
    <x v="6"/>
    <d v="1899-12-30T13:45:00"/>
    <d v="1899-12-30T16:45:00"/>
    <s v="PM"/>
    <d v="1899-12-30T03:00:00"/>
    <m/>
    <m/>
    <x v="135"/>
    <x v="0"/>
    <m/>
    <x v="0"/>
    <m/>
  </r>
  <r>
    <x v="2"/>
    <s v="2018-22"/>
    <x v="272"/>
    <x v="6"/>
    <d v="1899-12-30T13:45:00"/>
    <d v="1899-12-30T17:45:00"/>
    <s v="PM"/>
    <d v="1899-12-30T04:00:00"/>
    <m/>
    <s v="INI"/>
    <x v="1"/>
    <x v="1"/>
    <m/>
    <x v="0"/>
    <m/>
  </r>
  <r>
    <x v="3"/>
    <s v="2018-22"/>
    <x v="272"/>
    <x v="6"/>
    <d v="1899-12-30T15:45:00"/>
    <d v="1899-12-30T17:45:00"/>
    <s v="PM"/>
    <d v="1899-12-30T02:00:00"/>
    <m/>
    <m/>
    <x v="114"/>
    <x v="11"/>
    <m/>
    <x v="0"/>
    <m/>
  </r>
  <r>
    <x v="0"/>
    <s v="2018-22"/>
    <x v="273"/>
    <x v="0"/>
    <d v="1899-12-30T08:15:00"/>
    <d v="1899-12-30T12:15:00"/>
    <s v="AM"/>
    <d v="1899-12-30T04:00:00"/>
    <m/>
    <m/>
    <x v="142"/>
    <x v="0"/>
    <m/>
    <x v="0"/>
    <m/>
  </r>
  <r>
    <x v="1"/>
    <s v="2018-22"/>
    <x v="273"/>
    <x v="0"/>
    <d v="1899-12-30T08:15:00"/>
    <d v="1899-12-30T12:15:00"/>
    <s v="AM"/>
    <d v="1899-12-30T04:00:00"/>
    <m/>
    <m/>
    <x v="1"/>
    <x v="1"/>
    <m/>
    <x v="0"/>
    <m/>
  </r>
  <r>
    <x v="2"/>
    <s v="2018-22"/>
    <x v="273"/>
    <x v="0"/>
    <d v="1899-12-30T08:15:00"/>
    <d v="1899-12-30T12:15:00"/>
    <s v="AM"/>
    <d v="1899-12-30T04:00:00"/>
    <m/>
    <s v="ALT"/>
    <x v="8"/>
    <x v="0"/>
    <m/>
    <x v="0"/>
    <m/>
  </r>
  <r>
    <x v="2"/>
    <s v="2018-22"/>
    <x v="273"/>
    <x v="0"/>
    <d v="1899-12-30T08:15:00"/>
    <d v="1899-12-30T12:15:00"/>
    <s v="AM"/>
    <d v="1899-12-30T04:00:00"/>
    <m/>
    <s v="INI"/>
    <x v="1"/>
    <x v="1"/>
    <m/>
    <x v="0"/>
    <m/>
  </r>
  <r>
    <x v="4"/>
    <s v="2018-22"/>
    <x v="273"/>
    <x v="0"/>
    <d v="1899-12-30T08:15:00"/>
    <d v="1899-12-30T12:15:00"/>
    <s v="AM"/>
    <d v="1899-12-30T04:00:00"/>
    <m/>
    <m/>
    <x v="0"/>
    <x v="0"/>
    <m/>
    <x v="0"/>
    <m/>
  </r>
  <r>
    <x v="5"/>
    <s v="2018-22"/>
    <x v="273"/>
    <x v="0"/>
    <d v="1899-12-30T08:15:00"/>
    <d v="1899-12-30T12:15:00"/>
    <s v="AM"/>
    <d v="1899-12-30T04:00:00"/>
    <m/>
    <m/>
    <x v="0"/>
    <x v="0"/>
    <m/>
    <x v="0"/>
    <m/>
  </r>
  <r>
    <x v="6"/>
    <s v="2018-22"/>
    <x v="273"/>
    <x v="0"/>
    <d v="1899-12-30T08:15:00"/>
    <d v="1899-12-30T12:15:00"/>
    <s v="AM"/>
    <d v="1899-12-30T04:00:00"/>
    <m/>
    <m/>
    <x v="135"/>
    <x v="0"/>
    <m/>
    <x v="0"/>
    <m/>
  </r>
  <r>
    <x v="3"/>
    <s v="2018-22"/>
    <x v="273"/>
    <x v="0"/>
    <d v="1899-12-30T08:15:00"/>
    <d v="1899-12-30T12:15:00"/>
    <s v="AM"/>
    <d v="1899-12-30T04:00:00"/>
    <m/>
    <m/>
    <x v="200"/>
    <x v="22"/>
    <m/>
    <x v="0"/>
    <m/>
  </r>
  <r>
    <x v="0"/>
    <s v="2018-22"/>
    <x v="273"/>
    <x v="0"/>
    <d v="1899-12-30T13:45:00"/>
    <d v="1899-12-30T17:45:00"/>
    <s v="PM"/>
    <d v="1899-12-30T04:00:00"/>
    <m/>
    <m/>
    <x v="142"/>
    <x v="0"/>
    <m/>
    <x v="0"/>
    <m/>
  </r>
  <r>
    <x v="2"/>
    <s v="2018-22"/>
    <x v="273"/>
    <x v="0"/>
    <d v="1899-12-30T13:45:00"/>
    <d v="1899-12-30T17:45:00"/>
    <s v="PM"/>
    <d v="1899-12-30T04:00:00"/>
    <m/>
    <s v="ALT"/>
    <x v="8"/>
    <x v="0"/>
    <m/>
    <x v="0"/>
    <m/>
  </r>
  <r>
    <x v="3"/>
    <s v="2018-22"/>
    <x v="273"/>
    <x v="0"/>
    <d v="1899-12-30T13:45:00"/>
    <d v="1899-12-30T15:45:00"/>
    <s v="PM"/>
    <d v="1899-12-30T02:00:00"/>
    <m/>
    <m/>
    <x v="200"/>
    <x v="22"/>
    <m/>
    <x v="0"/>
    <m/>
  </r>
  <r>
    <x v="4"/>
    <s v="2018-22"/>
    <x v="273"/>
    <x v="0"/>
    <d v="1899-12-30T13:45:00"/>
    <d v="1899-12-30T17:45:00"/>
    <s v="PM"/>
    <d v="1899-12-30T04:00:00"/>
    <m/>
    <m/>
    <x v="0"/>
    <x v="0"/>
    <m/>
    <x v="0"/>
    <m/>
  </r>
  <r>
    <x v="5"/>
    <s v="2018-22"/>
    <x v="273"/>
    <x v="0"/>
    <d v="1899-12-30T13:45:00"/>
    <d v="1899-12-30T16:45:00"/>
    <s v="PM"/>
    <d v="1899-12-30T03:00:00"/>
    <m/>
    <m/>
    <x v="0"/>
    <x v="0"/>
    <m/>
    <x v="0"/>
    <m/>
  </r>
  <r>
    <x v="6"/>
    <s v="2018-22"/>
    <x v="273"/>
    <x v="0"/>
    <d v="1899-12-30T13:45:00"/>
    <d v="1899-12-30T16:45:00"/>
    <s v="PM"/>
    <d v="1899-12-30T03:00:00"/>
    <m/>
    <m/>
    <x v="135"/>
    <x v="0"/>
    <m/>
    <x v="0"/>
    <m/>
  </r>
  <r>
    <x v="1"/>
    <s v="2018-22"/>
    <x v="273"/>
    <x v="0"/>
    <d v="1899-12-30T13:45:00"/>
    <d v="1899-12-30T17:45:00"/>
    <s v="PM"/>
    <d v="1899-12-30T04:00:00"/>
    <m/>
    <m/>
    <x v="198"/>
    <x v="36"/>
    <m/>
    <x v="0"/>
    <m/>
  </r>
  <r>
    <x v="2"/>
    <s v="2018-22"/>
    <x v="273"/>
    <x v="0"/>
    <d v="1899-12-30T13:45:00"/>
    <d v="1899-12-30T17:45:00"/>
    <s v="PM"/>
    <d v="1899-12-30T04:00:00"/>
    <m/>
    <s v="INI"/>
    <x v="1"/>
    <x v="1"/>
    <m/>
    <x v="0"/>
    <m/>
  </r>
  <r>
    <x v="3"/>
    <s v="2018-22"/>
    <x v="273"/>
    <x v="0"/>
    <d v="1899-12-30T15:45:00"/>
    <d v="1899-12-30T17:45:00"/>
    <s v="PM"/>
    <d v="1899-12-30T02:00:00"/>
    <m/>
    <m/>
    <x v="171"/>
    <x v="23"/>
    <m/>
    <x v="0"/>
    <m/>
  </r>
  <r>
    <x v="0"/>
    <s v="2018-22"/>
    <x v="274"/>
    <x v="1"/>
    <d v="1899-12-30T08:15:00"/>
    <d v="1899-12-30T12:15:00"/>
    <s v="AM"/>
    <d v="1899-12-30T04:00:00"/>
    <m/>
    <m/>
    <x v="1"/>
    <x v="1"/>
    <m/>
    <x v="0"/>
    <m/>
  </r>
  <r>
    <x v="3"/>
    <s v="2018-22"/>
    <x v="274"/>
    <x v="1"/>
    <d v="1899-12-30T08:15:00"/>
    <d v="1899-12-30T12:15:00"/>
    <s v="AM"/>
    <d v="1899-12-30T04:00:00"/>
    <m/>
    <m/>
    <x v="1"/>
    <x v="1"/>
    <m/>
    <x v="0"/>
    <m/>
  </r>
  <r>
    <x v="4"/>
    <s v="2018-22"/>
    <x v="274"/>
    <x v="1"/>
    <d v="1899-12-30T08:15:00"/>
    <d v="1899-12-30T12:15:00"/>
    <s v="AM"/>
    <d v="1899-12-30T04:00:00"/>
    <m/>
    <m/>
    <x v="1"/>
    <x v="1"/>
    <m/>
    <x v="0"/>
    <m/>
  </r>
  <r>
    <x v="5"/>
    <s v="2018-22"/>
    <x v="274"/>
    <x v="1"/>
    <d v="1899-12-30T08:15:00"/>
    <d v="1899-12-30T12:15:00"/>
    <s v="AM"/>
    <d v="1899-12-30T04:00:00"/>
    <m/>
    <m/>
    <x v="1"/>
    <x v="1"/>
    <m/>
    <x v="0"/>
    <m/>
  </r>
  <r>
    <x v="6"/>
    <s v="2018-22"/>
    <x v="274"/>
    <x v="1"/>
    <d v="1899-12-30T08:15:00"/>
    <d v="1899-12-30T12:15:00"/>
    <s v="AM"/>
    <d v="1899-12-30T04:00:00"/>
    <m/>
    <m/>
    <x v="1"/>
    <x v="1"/>
    <m/>
    <x v="0"/>
    <m/>
  </r>
  <r>
    <x v="1"/>
    <s v="2018-22"/>
    <x v="274"/>
    <x v="1"/>
    <d v="1899-12-30T08:15:00"/>
    <d v="1899-12-30T12:15:00"/>
    <s v="AM"/>
    <d v="1899-12-30T04:00:00"/>
    <m/>
    <m/>
    <x v="1"/>
    <x v="1"/>
    <m/>
    <x v="0"/>
    <m/>
  </r>
  <r>
    <x v="2"/>
    <s v="2018-22"/>
    <x v="274"/>
    <x v="1"/>
    <d v="1899-12-30T08:15:00"/>
    <d v="1899-12-30T12:15:00"/>
    <s v="AM"/>
    <d v="1899-12-30T04:00:00"/>
    <m/>
    <m/>
    <x v="1"/>
    <x v="1"/>
    <m/>
    <x v="0"/>
    <m/>
  </r>
  <r>
    <x v="0"/>
    <s v="2018-22"/>
    <x v="274"/>
    <x v="1"/>
    <d v="1899-12-30T13:45:00"/>
    <d v="1899-12-30T17:45:00"/>
    <s v="PM"/>
    <d v="1899-12-30T04:00:00"/>
    <m/>
    <m/>
    <x v="1"/>
    <x v="1"/>
    <m/>
    <x v="0"/>
    <m/>
  </r>
  <r>
    <x v="3"/>
    <s v="2018-22"/>
    <x v="274"/>
    <x v="1"/>
    <d v="1899-12-30T13:45:00"/>
    <d v="1899-12-30T17:45:00"/>
    <s v="PM"/>
    <d v="1899-12-30T04:00:00"/>
    <m/>
    <m/>
    <x v="1"/>
    <x v="1"/>
    <m/>
    <x v="0"/>
    <m/>
  </r>
  <r>
    <x v="4"/>
    <s v="2018-22"/>
    <x v="274"/>
    <x v="1"/>
    <d v="1899-12-30T13:45:00"/>
    <d v="1899-12-30T17:45:00"/>
    <s v="PM"/>
    <d v="1899-12-30T04:00:00"/>
    <m/>
    <m/>
    <x v="1"/>
    <x v="1"/>
    <m/>
    <x v="0"/>
    <m/>
  </r>
  <r>
    <x v="5"/>
    <s v="2018-22"/>
    <x v="274"/>
    <x v="1"/>
    <d v="1899-12-30T13:45:00"/>
    <d v="1899-12-30T16:45:00"/>
    <s v="PM"/>
    <d v="1899-12-30T03:00:00"/>
    <m/>
    <m/>
    <x v="1"/>
    <x v="1"/>
    <m/>
    <x v="0"/>
    <m/>
  </r>
  <r>
    <x v="6"/>
    <s v="2018-22"/>
    <x v="274"/>
    <x v="1"/>
    <d v="1899-12-30T13:45:00"/>
    <d v="1899-12-30T16:45:00"/>
    <s v="PM"/>
    <d v="1899-12-30T03:00:00"/>
    <m/>
    <m/>
    <x v="1"/>
    <x v="1"/>
    <m/>
    <x v="0"/>
    <m/>
  </r>
  <r>
    <x v="1"/>
    <s v="2018-22"/>
    <x v="274"/>
    <x v="1"/>
    <d v="1899-12-30T13:45:00"/>
    <d v="1899-12-30T17:45:00"/>
    <s v="PM"/>
    <d v="1899-12-30T04:00:00"/>
    <m/>
    <m/>
    <x v="1"/>
    <x v="1"/>
    <m/>
    <x v="0"/>
    <m/>
  </r>
  <r>
    <x v="2"/>
    <s v="2018-22"/>
    <x v="274"/>
    <x v="1"/>
    <d v="1899-12-30T13:45:00"/>
    <d v="1899-12-30T17:45:00"/>
    <s v="PM"/>
    <d v="1899-12-30T04:00:00"/>
    <m/>
    <m/>
    <x v="1"/>
    <x v="1"/>
    <m/>
    <x v="0"/>
    <m/>
  </r>
  <r>
    <x v="0"/>
    <s v="2018-23"/>
    <x v="275"/>
    <x v="2"/>
    <d v="1899-12-30T08:15:00"/>
    <d v="1899-12-30T12:15:00"/>
    <s v="AM"/>
    <d v="1899-12-30T04:00:00"/>
    <m/>
    <m/>
    <x v="1"/>
    <x v="1"/>
    <m/>
    <x v="0"/>
    <m/>
  </r>
  <r>
    <x v="3"/>
    <s v="2018-23"/>
    <x v="275"/>
    <x v="2"/>
    <d v="1899-12-30T08:15:00"/>
    <d v="1899-12-30T12:15:00"/>
    <s v="AM"/>
    <d v="1899-12-30T04:00:00"/>
    <m/>
    <m/>
    <x v="1"/>
    <x v="1"/>
    <m/>
    <x v="0"/>
    <m/>
  </r>
  <r>
    <x v="4"/>
    <s v="2018-23"/>
    <x v="275"/>
    <x v="2"/>
    <d v="1899-12-30T08:15:00"/>
    <d v="1899-12-30T12:15:00"/>
    <s v="AM"/>
    <d v="1899-12-30T04:00:00"/>
    <m/>
    <m/>
    <x v="1"/>
    <x v="1"/>
    <m/>
    <x v="0"/>
    <m/>
  </r>
  <r>
    <x v="5"/>
    <s v="2018-23"/>
    <x v="275"/>
    <x v="2"/>
    <d v="1899-12-30T08:15:00"/>
    <d v="1899-12-30T12:15:00"/>
    <s v="AM"/>
    <d v="1899-12-30T04:00:00"/>
    <m/>
    <m/>
    <x v="1"/>
    <x v="1"/>
    <m/>
    <x v="0"/>
    <m/>
  </r>
  <r>
    <x v="6"/>
    <s v="2018-23"/>
    <x v="275"/>
    <x v="2"/>
    <d v="1899-12-30T08:15:00"/>
    <d v="1899-12-30T12:15:00"/>
    <s v="AM"/>
    <d v="1899-12-30T04:00:00"/>
    <m/>
    <m/>
    <x v="1"/>
    <x v="1"/>
    <m/>
    <x v="0"/>
    <m/>
  </r>
  <r>
    <x v="1"/>
    <s v="2018-23"/>
    <x v="275"/>
    <x v="2"/>
    <d v="1899-12-30T08:15:00"/>
    <d v="1899-12-30T12:15:00"/>
    <s v="AM"/>
    <d v="1899-12-30T04:00:00"/>
    <m/>
    <m/>
    <x v="1"/>
    <x v="1"/>
    <m/>
    <x v="0"/>
    <m/>
  </r>
  <r>
    <x v="2"/>
    <s v="2018-23"/>
    <x v="275"/>
    <x v="2"/>
    <d v="1899-12-30T08:15:00"/>
    <d v="1899-12-30T12:15:00"/>
    <s v="AM"/>
    <d v="1899-12-30T04:00:00"/>
    <m/>
    <m/>
    <x v="1"/>
    <x v="1"/>
    <m/>
    <x v="0"/>
    <m/>
  </r>
  <r>
    <x v="0"/>
    <s v="2018-23"/>
    <x v="275"/>
    <x v="2"/>
    <d v="1899-12-30T13:45:00"/>
    <d v="1899-12-30T17:45:00"/>
    <s v="PM"/>
    <d v="1899-12-30T04:00:00"/>
    <m/>
    <m/>
    <x v="1"/>
    <x v="1"/>
    <m/>
    <x v="0"/>
    <m/>
  </r>
  <r>
    <x v="3"/>
    <s v="2018-23"/>
    <x v="275"/>
    <x v="2"/>
    <d v="1899-12-30T13:45:00"/>
    <d v="1899-12-30T17:45:00"/>
    <s v="PM"/>
    <d v="1899-12-30T04:00:00"/>
    <m/>
    <m/>
    <x v="1"/>
    <x v="1"/>
    <m/>
    <x v="0"/>
    <m/>
  </r>
  <r>
    <x v="4"/>
    <s v="2018-23"/>
    <x v="275"/>
    <x v="2"/>
    <d v="1899-12-30T13:45:00"/>
    <d v="1899-12-30T17:45:00"/>
    <s v="PM"/>
    <d v="1899-12-30T04:00:00"/>
    <m/>
    <m/>
    <x v="1"/>
    <x v="1"/>
    <m/>
    <x v="0"/>
    <m/>
  </r>
  <r>
    <x v="5"/>
    <s v="2018-23"/>
    <x v="275"/>
    <x v="2"/>
    <d v="1899-12-30T13:45:00"/>
    <d v="1899-12-30T16:45:00"/>
    <s v="PM"/>
    <d v="1899-12-30T03:00:00"/>
    <m/>
    <m/>
    <x v="1"/>
    <x v="1"/>
    <m/>
    <x v="0"/>
    <m/>
  </r>
  <r>
    <x v="6"/>
    <s v="2018-23"/>
    <x v="275"/>
    <x v="2"/>
    <d v="1899-12-30T13:45:00"/>
    <d v="1899-12-30T16:45:00"/>
    <s v="PM"/>
    <d v="1899-12-30T03:00:00"/>
    <m/>
    <m/>
    <x v="1"/>
    <x v="1"/>
    <m/>
    <x v="0"/>
    <m/>
  </r>
  <r>
    <x v="2"/>
    <s v="2018-23"/>
    <x v="275"/>
    <x v="2"/>
    <d v="1899-12-30T13:45:00"/>
    <d v="1899-12-30T17:45:00"/>
    <s v="PM"/>
    <d v="1899-12-30T04:00:00"/>
    <m/>
    <m/>
    <x v="1"/>
    <x v="1"/>
    <m/>
    <x v="0"/>
    <m/>
  </r>
  <r>
    <x v="1"/>
    <s v="2018-23"/>
    <x v="275"/>
    <x v="2"/>
    <d v="1899-12-30T13:45:00"/>
    <d v="1899-12-30T17:45:00"/>
    <s v="PM"/>
    <d v="1899-12-30T04:00:00"/>
    <m/>
    <m/>
    <x v="1"/>
    <x v="1"/>
    <m/>
    <x v="0"/>
    <m/>
  </r>
  <r>
    <x v="0"/>
    <s v="2018-23"/>
    <x v="276"/>
    <x v="3"/>
    <d v="1899-12-30T08:15:00"/>
    <d v="1899-12-30T12:15:00"/>
    <s v="AM"/>
    <d v="1899-12-30T04:00:00"/>
    <m/>
    <m/>
    <x v="142"/>
    <x v="0"/>
    <m/>
    <x v="0"/>
    <m/>
  </r>
  <r>
    <x v="2"/>
    <s v="2018-23"/>
    <x v="276"/>
    <x v="3"/>
    <d v="1899-12-30T08:15:00"/>
    <d v="1899-12-30T12:15:00"/>
    <s v="AM"/>
    <d v="1899-12-30T04:00:00"/>
    <m/>
    <m/>
    <x v="201"/>
    <x v="7"/>
    <m/>
    <x v="0"/>
    <m/>
  </r>
  <r>
    <x v="3"/>
    <s v="2018-23"/>
    <x v="276"/>
    <x v="3"/>
    <d v="1899-12-30T08:15:00"/>
    <d v="1899-12-30T12:15:00"/>
    <s v="AM"/>
    <d v="1899-12-30T04:00:00"/>
    <m/>
    <s v="ALT"/>
    <x v="8"/>
    <x v="0"/>
    <m/>
    <x v="0"/>
    <m/>
  </r>
  <r>
    <x v="4"/>
    <s v="2018-23"/>
    <x v="276"/>
    <x v="3"/>
    <d v="1899-12-30T08:15:00"/>
    <d v="1899-12-30T12:15:00"/>
    <s v="AM"/>
    <d v="1899-12-30T04:00:00"/>
    <m/>
    <m/>
    <x v="0"/>
    <x v="0"/>
    <m/>
    <x v="0"/>
    <m/>
  </r>
  <r>
    <x v="5"/>
    <s v="2018-23"/>
    <x v="276"/>
    <x v="3"/>
    <d v="1899-12-30T08:15:00"/>
    <d v="1899-12-30T12:15:00"/>
    <s v="AM"/>
    <d v="1899-12-30T04:00:00"/>
    <m/>
    <m/>
    <x v="0"/>
    <x v="0"/>
    <m/>
    <x v="0"/>
    <m/>
  </r>
  <r>
    <x v="6"/>
    <s v="2018-23"/>
    <x v="276"/>
    <x v="3"/>
    <d v="1899-12-30T08:15:00"/>
    <d v="1899-12-30T12:15:00"/>
    <s v="AM"/>
    <d v="1899-12-30T04:00:00"/>
    <m/>
    <m/>
    <x v="135"/>
    <x v="0"/>
    <m/>
    <x v="0"/>
    <m/>
  </r>
  <r>
    <x v="3"/>
    <s v="2018-23"/>
    <x v="276"/>
    <x v="3"/>
    <d v="1899-12-30T08:15:00"/>
    <d v="1899-12-30T12:15:00"/>
    <s v="AM"/>
    <d v="1899-12-30T04:00:00"/>
    <m/>
    <s v="INI"/>
    <x v="1"/>
    <x v="1"/>
    <m/>
    <x v="0"/>
    <m/>
  </r>
  <r>
    <x v="1"/>
    <s v="2018-23"/>
    <x v="276"/>
    <x v="3"/>
    <d v="1899-12-30T08:15:00"/>
    <d v="1899-12-30T12:15:00"/>
    <s v="AM"/>
    <d v="1899-12-30T04:00:00"/>
    <m/>
    <m/>
    <x v="1"/>
    <x v="1"/>
    <m/>
    <x v="0"/>
    <m/>
  </r>
  <r>
    <x v="0"/>
    <s v="2018-23"/>
    <x v="276"/>
    <x v="3"/>
    <d v="1899-12-30T13:45:00"/>
    <d v="1899-12-30T17:45:00"/>
    <s v="PM"/>
    <d v="1899-12-30T04:00:00"/>
    <m/>
    <m/>
    <x v="142"/>
    <x v="0"/>
    <m/>
    <x v="0"/>
    <m/>
  </r>
  <r>
    <x v="2"/>
    <s v="2018-23"/>
    <x v="276"/>
    <x v="3"/>
    <d v="1899-12-30T13:45:00"/>
    <d v="1899-12-30T17:45:00"/>
    <s v="PM"/>
    <d v="1899-12-30T04:00:00"/>
    <m/>
    <m/>
    <x v="187"/>
    <x v="6"/>
    <m/>
    <x v="0"/>
    <m/>
  </r>
  <r>
    <x v="3"/>
    <s v="2018-23"/>
    <x v="276"/>
    <x v="3"/>
    <d v="1899-12-30T13:45:00"/>
    <d v="1899-12-30T17:45:00"/>
    <s v="PM"/>
    <d v="1899-12-30T04:00:00"/>
    <m/>
    <s v="ALT"/>
    <x v="8"/>
    <x v="0"/>
    <m/>
    <x v="0"/>
    <m/>
  </r>
  <r>
    <x v="4"/>
    <s v="2018-23"/>
    <x v="276"/>
    <x v="3"/>
    <d v="1899-12-30T13:45:00"/>
    <d v="1899-12-30T17:45:00"/>
    <s v="PM"/>
    <d v="1899-12-30T04:00:00"/>
    <m/>
    <m/>
    <x v="0"/>
    <x v="0"/>
    <m/>
    <x v="0"/>
    <m/>
  </r>
  <r>
    <x v="5"/>
    <s v="2018-23"/>
    <x v="276"/>
    <x v="3"/>
    <d v="1899-12-30T13:45:00"/>
    <d v="1899-12-30T16:45:00"/>
    <s v="PM"/>
    <d v="1899-12-30T03:00:00"/>
    <m/>
    <m/>
    <x v="0"/>
    <x v="0"/>
    <m/>
    <x v="0"/>
    <m/>
  </r>
  <r>
    <x v="6"/>
    <s v="2018-23"/>
    <x v="276"/>
    <x v="3"/>
    <d v="1899-12-30T13:45:00"/>
    <d v="1899-12-30T16:45:00"/>
    <s v="PM"/>
    <d v="1899-12-30T03:00:00"/>
    <m/>
    <m/>
    <x v="135"/>
    <x v="0"/>
    <m/>
    <x v="0"/>
    <m/>
  </r>
  <r>
    <x v="3"/>
    <s v="2018-23"/>
    <x v="276"/>
    <x v="3"/>
    <d v="1899-12-30T13:45:00"/>
    <d v="1899-12-30T17:45:00"/>
    <s v="PM"/>
    <d v="1899-12-30T04:00:00"/>
    <m/>
    <s v="INI"/>
    <x v="1"/>
    <x v="1"/>
    <m/>
    <x v="0"/>
    <m/>
  </r>
  <r>
    <x v="1"/>
    <s v="2018-23"/>
    <x v="276"/>
    <x v="3"/>
    <d v="1899-12-30T13:45:00"/>
    <d v="1899-12-30T17:45:00"/>
    <s v="PM"/>
    <d v="1899-12-30T04:00:00"/>
    <m/>
    <m/>
    <x v="1"/>
    <x v="1"/>
    <m/>
    <x v="0"/>
    <m/>
  </r>
  <r>
    <x v="0"/>
    <s v="2018-23"/>
    <x v="277"/>
    <x v="4"/>
    <d v="1899-12-30T08:15:00"/>
    <d v="1899-12-30T12:15:00"/>
    <s v="AM"/>
    <d v="1899-12-30T04:00:00"/>
    <m/>
    <m/>
    <x v="142"/>
    <x v="0"/>
    <m/>
    <x v="0"/>
    <m/>
  </r>
  <r>
    <x v="2"/>
    <s v="2018-23"/>
    <x v="277"/>
    <x v="4"/>
    <d v="1899-12-30T08:15:00"/>
    <d v="1899-12-30T12:15:00"/>
    <s v="AM"/>
    <d v="1899-12-30T04:00:00"/>
    <m/>
    <m/>
    <x v="60"/>
    <x v="11"/>
    <m/>
    <x v="0"/>
    <m/>
  </r>
  <r>
    <x v="3"/>
    <s v="2018-23"/>
    <x v="277"/>
    <x v="4"/>
    <d v="1899-12-30T08:15:00"/>
    <d v="1899-12-30T12:15:00"/>
    <s v="AM"/>
    <d v="1899-12-30T04:00:00"/>
    <m/>
    <s v="ALT"/>
    <x v="8"/>
    <x v="0"/>
    <m/>
    <x v="0"/>
    <m/>
  </r>
  <r>
    <x v="4"/>
    <s v="2018-23"/>
    <x v="277"/>
    <x v="4"/>
    <d v="1899-12-30T08:15:00"/>
    <d v="1899-12-30T12:15:00"/>
    <s v="AM"/>
    <d v="1899-12-30T04:00:00"/>
    <m/>
    <m/>
    <x v="0"/>
    <x v="0"/>
    <m/>
    <x v="0"/>
    <m/>
  </r>
  <r>
    <x v="5"/>
    <s v="2018-23"/>
    <x v="277"/>
    <x v="4"/>
    <d v="1899-12-30T08:15:00"/>
    <d v="1899-12-30T12:15:00"/>
    <s v="AM"/>
    <d v="1899-12-30T04:00:00"/>
    <m/>
    <m/>
    <x v="0"/>
    <x v="0"/>
    <m/>
    <x v="0"/>
    <m/>
  </r>
  <r>
    <x v="6"/>
    <s v="2018-23"/>
    <x v="277"/>
    <x v="4"/>
    <d v="1899-12-30T08:15:00"/>
    <d v="1899-12-30T12:15:00"/>
    <s v="AM"/>
    <d v="1899-12-30T04:00:00"/>
    <m/>
    <m/>
    <x v="135"/>
    <x v="0"/>
    <m/>
    <x v="0"/>
    <m/>
  </r>
  <r>
    <x v="3"/>
    <s v="2018-23"/>
    <x v="277"/>
    <x v="4"/>
    <d v="1899-12-30T08:15:00"/>
    <d v="1899-12-30T12:15:00"/>
    <s v="AM"/>
    <d v="1899-12-30T04:00:00"/>
    <m/>
    <s v="INI"/>
    <x v="1"/>
    <x v="1"/>
    <m/>
    <x v="0"/>
    <m/>
  </r>
  <r>
    <x v="1"/>
    <s v="2018-23"/>
    <x v="277"/>
    <x v="4"/>
    <d v="1899-12-30T08:15:00"/>
    <d v="1899-12-30T12:15:00"/>
    <s v="AM"/>
    <d v="1899-12-30T04:00:00"/>
    <m/>
    <m/>
    <x v="190"/>
    <x v="43"/>
    <m/>
    <x v="0"/>
    <m/>
  </r>
  <r>
    <x v="0"/>
    <s v="2018-23"/>
    <x v="277"/>
    <x v="4"/>
    <d v="1899-12-30T13:45:00"/>
    <d v="1899-12-30T17:45:00"/>
    <s v="PM"/>
    <d v="1899-12-30T04:00:00"/>
    <m/>
    <m/>
    <x v="142"/>
    <x v="0"/>
    <m/>
    <x v="0"/>
    <m/>
  </r>
  <r>
    <x v="2"/>
    <s v="2018-23"/>
    <x v="277"/>
    <x v="4"/>
    <d v="1899-12-30T13:45:00"/>
    <d v="1899-12-30T17:45:00"/>
    <s v="PM"/>
    <d v="1899-12-30T04:00:00"/>
    <m/>
    <m/>
    <x v="98"/>
    <x v="29"/>
    <m/>
    <x v="0"/>
    <m/>
  </r>
  <r>
    <x v="3"/>
    <s v="2018-23"/>
    <x v="277"/>
    <x v="4"/>
    <d v="1899-12-30T13:45:00"/>
    <d v="1899-12-30T17:45:00"/>
    <s v="PM"/>
    <d v="1899-12-30T04:00:00"/>
    <m/>
    <s v="ALT"/>
    <x v="8"/>
    <x v="0"/>
    <m/>
    <x v="0"/>
    <m/>
  </r>
  <r>
    <x v="4"/>
    <s v="2018-23"/>
    <x v="277"/>
    <x v="4"/>
    <d v="1899-12-30T13:45:00"/>
    <d v="1899-12-30T17:45:00"/>
    <s v="PM"/>
    <d v="1899-12-30T04:00:00"/>
    <m/>
    <m/>
    <x v="0"/>
    <x v="0"/>
    <m/>
    <x v="0"/>
    <m/>
  </r>
  <r>
    <x v="5"/>
    <s v="2018-23"/>
    <x v="277"/>
    <x v="4"/>
    <d v="1899-12-30T13:45:00"/>
    <d v="1899-12-30T16:45:00"/>
    <s v="PM"/>
    <d v="1899-12-30T03:00:00"/>
    <m/>
    <m/>
    <x v="0"/>
    <x v="0"/>
    <m/>
    <x v="0"/>
    <m/>
  </r>
  <r>
    <x v="6"/>
    <s v="2018-23"/>
    <x v="277"/>
    <x v="4"/>
    <d v="1899-12-30T13:45:00"/>
    <d v="1899-12-30T16:45:00"/>
    <s v="PM"/>
    <d v="1899-12-30T03:00:00"/>
    <m/>
    <m/>
    <x v="135"/>
    <x v="0"/>
    <m/>
    <x v="0"/>
    <m/>
  </r>
  <r>
    <x v="1"/>
    <s v="2018-23"/>
    <x v="277"/>
    <x v="4"/>
    <d v="1899-12-30T13:45:00"/>
    <d v="1899-12-30T17:45:00"/>
    <s v="PM"/>
    <d v="1899-12-30T04:00:00"/>
    <m/>
    <m/>
    <x v="1"/>
    <x v="1"/>
    <m/>
    <x v="0"/>
    <m/>
  </r>
  <r>
    <x v="3"/>
    <s v="2018-23"/>
    <x v="277"/>
    <x v="4"/>
    <d v="1899-12-30T13:45:00"/>
    <d v="1899-12-30T17:45:00"/>
    <s v="PM"/>
    <d v="1899-12-30T04:00:00"/>
    <m/>
    <s v="INI"/>
    <x v="1"/>
    <x v="1"/>
    <m/>
    <x v="0"/>
    <m/>
  </r>
  <r>
    <x v="0"/>
    <s v="2018-23"/>
    <x v="278"/>
    <x v="5"/>
    <d v="1899-12-30T08:15:00"/>
    <d v="1899-12-30T12:15:00"/>
    <s v="AM"/>
    <d v="1899-12-30T04:00:00"/>
    <m/>
    <m/>
    <x v="142"/>
    <x v="0"/>
    <m/>
    <x v="0"/>
    <m/>
  </r>
  <r>
    <x v="2"/>
    <s v="2018-23"/>
    <x v="278"/>
    <x v="5"/>
    <d v="1899-12-30T08:15:00"/>
    <d v="1899-12-30T12:15:00"/>
    <s v="AM"/>
    <d v="1899-12-30T04:00:00"/>
    <m/>
    <m/>
    <x v="98"/>
    <x v="29"/>
    <m/>
    <x v="0"/>
    <m/>
  </r>
  <r>
    <x v="3"/>
    <s v="2018-23"/>
    <x v="278"/>
    <x v="5"/>
    <d v="1899-12-30T08:15:00"/>
    <d v="1899-12-30T12:15:00"/>
    <s v="AM"/>
    <d v="1899-12-30T04:00:00"/>
    <m/>
    <s v="ALT"/>
    <x v="8"/>
    <x v="0"/>
    <m/>
    <x v="0"/>
    <m/>
  </r>
  <r>
    <x v="4"/>
    <s v="2018-23"/>
    <x v="278"/>
    <x v="5"/>
    <d v="1899-12-30T08:15:00"/>
    <d v="1899-12-30T12:15:00"/>
    <s v="AM"/>
    <d v="1899-12-30T04:00:00"/>
    <m/>
    <m/>
    <x v="0"/>
    <x v="0"/>
    <m/>
    <x v="0"/>
    <m/>
  </r>
  <r>
    <x v="5"/>
    <s v="2018-23"/>
    <x v="278"/>
    <x v="5"/>
    <d v="1899-12-30T08:15:00"/>
    <d v="1899-12-30T12:15:00"/>
    <s v="AM"/>
    <d v="1899-12-30T04:00:00"/>
    <m/>
    <m/>
    <x v="0"/>
    <x v="0"/>
    <m/>
    <x v="0"/>
    <m/>
  </r>
  <r>
    <x v="6"/>
    <s v="2018-23"/>
    <x v="278"/>
    <x v="5"/>
    <d v="1899-12-30T08:15:00"/>
    <d v="1899-12-30T12:15:00"/>
    <s v="AM"/>
    <d v="1899-12-30T04:00:00"/>
    <m/>
    <m/>
    <x v="135"/>
    <x v="0"/>
    <m/>
    <x v="0"/>
    <m/>
  </r>
  <r>
    <x v="1"/>
    <s v="2018-23"/>
    <x v="278"/>
    <x v="5"/>
    <d v="1899-12-30T08:15:00"/>
    <d v="1899-12-30T12:15:00"/>
    <s v="AM"/>
    <d v="1899-12-30T04:00:00"/>
    <m/>
    <m/>
    <x v="202"/>
    <x v="8"/>
    <m/>
    <x v="0"/>
    <m/>
  </r>
  <r>
    <x v="3"/>
    <s v="2018-23"/>
    <x v="278"/>
    <x v="5"/>
    <d v="1899-12-30T08:15:00"/>
    <d v="1899-12-30T12:15:00"/>
    <s v="AM"/>
    <d v="1899-12-30T04:00:00"/>
    <m/>
    <s v="INI"/>
    <x v="1"/>
    <x v="1"/>
    <m/>
    <x v="0"/>
    <m/>
  </r>
  <r>
    <x v="0"/>
    <s v="2018-23"/>
    <x v="278"/>
    <x v="5"/>
    <d v="1899-12-30T13:45:00"/>
    <d v="1899-12-30T17:45:00"/>
    <s v="PM"/>
    <d v="1899-12-30T04:00:00"/>
    <m/>
    <m/>
    <x v="142"/>
    <x v="0"/>
    <m/>
    <x v="0"/>
    <m/>
  </r>
  <r>
    <x v="2"/>
    <s v="2018-23"/>
    <x v="278"/>
    <x v="5"/>
    <d v="1899-12-30T13:45:00"/>
    <d v="1899-12-30T17:45:00"/>
    <s v="PM"/>
    <d v="1899-12-30T04:00:00"/>
    <m/>
    <m/>
    <x v="60"/>
    <x v="11"/>
    <m/>
    <x v="0"/>
    <m/>
  </r>
  <r>
    <x v="3"/>
    <s v="2018-23"/>
    <x v="278"/>
    <x v="5"/>
    <d v="1899-12-30T13:45:00"/>
    <d v="1899-12-30T17:45:00"/>
    <s v="PM"/>
    <d v="1899-12-30T04:00:00"/>
    <m/>
    <s v="ALT"/>
    <x v="8"/>
    <x v="0"/>
    <m/>
    <x v="0"/>
    <m/>
  </r>
  <r>
    <x v="4"/>
    <s v="2018-23"/>
    <x v="278"/>
    <x v="5"/>
    <d v="1899-12-30T13:45:00"/>
    <d v="1899-12-30T17:45:00"/>
    <s v="PM"/>
    <d v="1899-12-30T04:00:00"/>
    <m/>
    <m/>
    <x v="0"/>
    <x v="0"/>
    <m/>
    <x v="0"/>
    <m/>
  </r>
  <r>
    <x v="5"/>
    <s v="2018-23"/>
    <x v="278"/>
    <x v="5"/>
    <d v="1899-12-30T13:45:00"/>
    <d v="1899-12-30T16:45:00"/>
    <s v="PM"/>
    <d v="1899-12-30T03:00:00"/>
    <m/>
    <m/>
    <x v="0"/>
    <x v="0"/>
    <m/>
    <x v="0"/>
    <m/>
  </r>
  <r>
    <x v="6"/>
    <s v="2018-23"/>
    <x v="278"/>
    <x v="5"/>
    <d v="1899-12-30T13:45:00"/>
    <d v="1899-12-30T16:45:00"/>
    <s v="PM"/>
    <d v="1899-12-30T03:00:00"/>
    <m/>
    <m/>
    <x v="135"/>
    <x v="0"/>
    <m/>
    <x v="0"/>
    <m/>
  </r>
  <r>
    <x v="1"/>
    <s v="2018-23"/>
    <x v="278"/>
    <x v="5"/>
    <d v="1899-12-30T13:45:00"/>
    <d v="1899-12-30T17:45:00"/>
    <s v="PM"/>
    <d v="1899-12-30T04:00:00"/>
    <m/>
    <m/>
    <x v="202"/>
    <x v="8"/>
    <m/>
    <x v="0"/>
    <m/>
  </r>
  <r>
    <x v="3"/>
    <s v="2018-23"/>
    <x v="278"/>
    <x v="5"/>
    <d v="1899-12-30T13:45:00"/>
    <d v="1899-12-30T17:45:00"/>
    <s v="PM"/>
    <d v="1899-12-30T04:00:00"/>
    <m/>
    <s v="INI"/>
    <x v="1"/>
    <x v="1"/>
    <m/>
    <x v="0"/>
    <m/>
  </r>
  <r>
    <x v="0"/>
    <s v="2018-23"/>
    <x v="279"/>
    <x v="6"/>
    <d v="1899-12-30T08:15:00"/>
    <d v="1899-12-30T12:15:00"/>
    <s v="AM"/>
    <d v="1899-12-30T04:00:00"/>
    <m/>
    <m/>
    <x v="142"/>
    <x v="0"/>
    <m/>
    <x v="0"/>
    <m/>
  </r>
  <r>
    <x v="2"/>
    <s v="2018-23"/>
    <x v="279"/>
    <x v="6"/>
    <d v="1899-12-30T08:15:00"/>
    <d v="1899-12-30T12:15:00"/>
    <s v="AM"/>
    <d v="1899-12-30T04:00:00"/>
    <m/>
    <m/>
    <x v="41"/>
    <x v="25"/>
    <m/>
    <x v="0"/>
    <m/>
  </r>
  <r>
    <x v="3"/>
    <s v="2018-23"/>
    <x v="279"/>
    <x v="6"/>
    <d v="1899-12-30T08:15:00"/>
    <d v="1899-12-30T12:15:00"/>
    <s v="AM"/>
    <d v="1899-12-30T04:00:00"/>
    <m/>
    <s v="ALT"/>
    <x v="8"/>
    <x v="0"/>
    <m/>
    <x v="0"/>
    <m/>
  </r>
  <r>
    <x v="4"/>
    <s v="2018-23"/>
    <x v="279"/>
    <x v="6"/>
    <d v="1899-12-30T08:15:00"/>
    <d v="1899-12-30T12:15:00"/>
    <s v="AM"/>
    <d v="1899-12-30T04:00:00"/>
    <m/>
    <m/>
    <x v="0"/>
    <x v="0"/>
    <m/>
    <x v="0"/>
    <m/>
  </r>
  <r>
    <x v="5"/>
    <s v="2018-23"/>
    <x v="279"/>
    <x v="6"/>
    <d v="1899-12-30T08:15:00"/>
    <d v="1899-12-30T12:15:00"/>
    <s v="AM"/>
    <d v="1899-12-30T04:00:00"/>
    <m/>
    <m/>
    <x v="0"/>
    <x v="0"/>
    <m/>
    <x v="0"/>
    <m/>
  </r>
  <r>
    <x v="6"/>
    <s v="2018-23"/>
    <x v="279"/>
    <x v="6"/>
    <d v="1899-12-30T08:15:00"/>
    <d v="1899-12-30T12:15:00"/>
    <s v="AM"/>
    <d v="1899-12-30T04:00:00"/>
    <m/>
    <m/>
    <x v="135"/>
    <x v="0"/>
    <m/>
    <x v="0"/>
    <m/>
  </r>
  <r>
    <x v="3"/>
    <s v="2018-23"/>
    <x v="279"/>
    <x v="6"/>
    <d v="1899-12-30T08:15:00"/>
    <d v="1899-12-30T12:15:00"/>
    <s v="AM"/>
    <d v="1899-12-30T04:00:00"/>
    <m/>
    <s v="INI"/>
    <x v="1"/>
    <x v="1"/>
    <m/>
    <x v="0"/>
    <m/>
  </r>
  <r>
    <x v="1"/>
    <s v="2018-23"/>
    <x v="279"/>
    <x v="6"/>
    <d v="1899-12-30T08:15:00"/>
    <d v="1899-12-30T12:15:00"/>
    <s v="AM"/>
    <d v="1899-12-30T04:00:00"/>
    <m/>
    <m/>
    <x v="1"/>
    <x v="1"/>
    <m/>
    <x v="0"/>
    <m/>
  </r>
  <r>
    <x v="0"/>
    <s v="2018-23"/>
    <x v="279"/>
    <x v="6"/>
    <d v="1899-12-30T13:45:00"/>
    <d v="1899-12-30T17:45:00"/>
    <s v="PM"/>
    <d v="1899-12-30T04:00:00"/>
    <m/>
    <m/>
    <x v="142"/>
    <x v="0"/>
    <m/>
    <x v="0"/>
    <m/>
  </r>
  <r>
    <x v="2"/>
    <s v="2018-23"/>
    <x v="279"/>
    <x v="6"/>
    <d v="1899-12-30T13:45:00"/>
    <d v="1899-12-30T17:45:00"/>
    <s v="PM"/>
    <d v="1899-12-30T04:00:00"/>
    <m/>
    <m/>
    <x v="41"/>
    <x v="25"/>
    <m/>
    <x v="0"/>
    <m/>
  </r>
  <r>
    <x v="3"/>
    <s v="2018-23"/>
    <x v="279"/>
    <x v="6"/>
    <d v="1899-12-30T13:45:00"/>
    <d v="1899-12-30T17:45:00"/>
    <s v="PM"/>
    <d v="1899-12-30T04:00:00"/>
    <m/>
    <s v="ALT"/>
    <x v="8"/>
    <x v="0"/>
    <m/>
    <x v="0"/>
    <m/>
  </r>
  <r>
    <x v="4"/>
    <s v="2018-23"/>
    <x v="279"/>
    <x v="6"/>
    <d v="1899-12-30T13:45:00"/>
    <d v="1899-12-30T17:45:00"/>
    <s v="PM"/>
    <d v="1899-12-30T04:00:00"/>
    <m/>
    <m/>
    <x v="0"/>
    <x v="0"/>
    <m/>
    <x v="0"/>
    <m/>
  </r>
  <r>
    <x v="5"/>
    <s v="2018-23"/>
    <x v="279"/>
    <x v="6"/>
    <d v="1899-12-30T13:45:00"/>
    <d v="1899-12-30T16:45:00"/>
    <s v="PM"/>
    <d v="1899-12-30T03:00:00"/>
    <m/>
    <m/>
    <x v="0"/>
    <x v="0"/>
    <m/>
    <x v="0"/>
    <m/>
  </r>
  <r>
    <x v="6"/>
    <s v="2018-23"/>
    <x v="279"/>
    <x v="6"/>
    <d v="1899-12-30T13:45:00"/>
    <d v="1899-12-30T16:45:00"/>
    <s v="PM"/>
    <d v="1899-12-30T03:00:00"/>
    <m/>
    <m/>
    <x v="135"/>
    <x v="0"/>
    <m/>
    <x v="0"/>
    <m/>
  </r>
  <r>
    <x v="1"/>
    <s v="2018-23"/>
    <x v="279"/>
    <x v="6"/>
    <d v="1899-12-30T13:45:00"/>
    <d v="1899-12-30T17:45:00"/>
    <s v="PM"/>
    <d v="1899-12-30T04:00:00"/>
    <m/>
    <m/>
    <x v="1"/>
    <x v="1"/>
    <m/>
    <x v="0"/>
    <m/>
  </r>
  <r>
    <x v="3"/>
    <s v="2018-23"/>
    <x v="279"/>
    <x v="6"/>
    <d v="1899-12-30T13:45:00"/>
    <d v="1899-12-30T17:45:00"/>
    <s v="PM"/>
    <d v="1899-12-30T04:00:00"/>
    <m/>
    <s v="INI"/>
    <x v="1"/>
    <x v="1"/>
    <m/>
    <x v="0"/>
    <m/>
  </r>
  <r>
    <x v="0"/>
    <s v="2018-23"/>
    <x v="280"/>
    <x v="0"/>
    <d v="1899-12-30T08:15:00"/>
    <d v="1899-12-30T12:15:00"/>
    <s v="AM"/>
    <d v="1899-12-30T04:00:00"/>
    <m/>
    <m/>
    <x v="142"/>
    <x v="0"/>
    <m/>
    <x v="0"/>
    <m/>
  </r>
  <r>
    <x v="1"/>
    <s v="2018-23"/>
    <x v="280"/>
    <x v="0"/>
    <d v="1899-12-30T08:15:00"/>
    <d v="1899-12-30T12:15:00"/>
    <s v="AM"/>
    <d v="1899-12-30T04:00:00"/>
    <m/>
    <m/>
    <x v="1"/>
    <x v="1"/>
    <m/>
    <x v="0"/>
    <m/>
  </r>
  <r>
    <x v="2"/>
    <s v="2018-23"/>
    <x v="280"/>
    <x v="0"/>
    <d v="1899-12-30T08:15:00"/>
    <d v="1899-12-30T12:15:00"/>
    <s v="AM"/>
    <d v="1899-12-30T04:00:00"/>
    <m/>
    <m/>
    <x v="196"/>
    <x v="23"/>
    <m/>
    <x v="0"/>
    <m/>
  </r>
  <r>
    <x v="3"/>
    <s v="2018-23"/>
    <x v="280"/>
    <x v="0"/>
    <d v="1899-12-30T08:15:00"/>
    <d v="1899-12-30T12:15:00"/>
    <s v="AM"/>
    <d v="1899-12-30T04:00:00"/>
    <m/>
    <s v="ALT"/>
    <x v="8"/>
    <x v="0"/>
    <m/>
    <x v="0"/>
    <m/>
  </r>
  <r>
    <x v="4"/>
    <s v="2018-23"/>
    <x v="280"/>
    <x v="0"/>
    <d v="1899-12-30T08:15:00"/>
    <d v="1899-12-30T12:15:00"/>
    <s v="AM"/>
    <d v="1899-12-30T04:00:00"/>
    <m/>
    <m/>
    <x v="0"/>
    <x v="0"/>
    <m/>
    <x v="0"/>
    <m/>
  </r>
  <r>
    <x v="5"/>
    <s v="2018-23"/>
    <x v="280"/>
    <x v="0"/>
    <d v="1899-12-30T08:15:00"/>
    <d v="1899-12-30T12:15:00"/>
    <s v="AM"/>
    <d v="1899-12-30T04:00:00"/>
    <m/>
    <m/>
    <x v="0"/>
    <x v="0"/>
    <m/>
    <x v="0"/>
    <m/>
  </r>
  <r>
    <x v="6"/>
    <s v="2018-23"/>
    <x v="280"/>
    <x v="0"/>
    <d v="1899-12-30T08:15:00"/>
    <d v="1899-12-30T12:15:00"/>
    <s v="AM"/>
    <d v="1899-12-30T04:00:00"/>
    <m/>
    <m/>
    <x v="135"/>
    <x v="0"/>
    <m/>
    <x v="0"/>
    <m/>
  </r>
  <r>
    <x v="3"/>
    <s v="2018-23"/>
    <x v="280"/>
    <x v="0"/>
    <d v="1899-12-30T08:15:00"/>
    <d v="1899-12-30T12:15:00"/>
    <s v="AM"/>
    <d v="1899-12-30T04:00:00"/>
    <m/>
    <s v="INI"/>
    <x v="1"/>
    <x v="1"/>
    <m/>
    <x v="0"/>
    <m/>
  </r>
  <r>
    <x v="0"/>
    <s v="2018-23"/>
    <x v="280"/>
    <x v="0"/>
    <d v="1899-12-30T13:45:00"/>
    <d v="1899-12-30T17:45:00"/>
    <s v="PM"/>
    <d v="1899-12-30T04:00:00"/>
    <m/>
    <m/>
    <x v="142"/>
    <x v="0"/>
    <m/>
    <x v="0"/>
    <m/>
  </r>
  <r>
    <x v="2"/>
    <s v="2018-23"/>
    <x v="280"/>
    <x v="0"/>
    <d v="1899-12-30T13:45:00"/>
    <d v="1899-12-30T17:45:00"/>
    <s v="PM"/>
    <d v="1899-12-30T04:00:00"/>
    <m/>
    <m/>
    <x v="196"/>
    <x v="23"/>
    <m/>
    <x v="0"/>
    <m/>
  </r>
  <r>
    <x v="3"/>
    <s v="2018-23"/>
    <x v="280"/>
    <x v="0"/>
    <d v="1899-12-30T13:45:00"/>
    <d v="1899-12-30T17:45:00"/>
    <s v="PM"/>
    <d v="1899-12-30T04:00:00"/>
    <m/>
    <s v="ALT"/>
    <x v="8"/>
    <x v="0"/>
    <m/>
    <x v="0"/>
    <m/>
  </r>
  <r>
    <x v="4"/>
    <s v="2018-23"/>
    <x v="280"/>
    <x v="0"/>
    <d v="1899-12-30T13:45:00"/>
    <d v="1899-12-30T17:45:00"/>
    <s v="PM"/>
    <d v="1899-12-30T04:00:00"/>
    <m/>
    <m/>
    <x v="0"/>
    <x v="0"/>
    <m/>
    <x v="0"/>
    <m/>
  </r>
  <r>
    <x v="5"/>
    <s v="2018-23"/>
    <x v="280"/>
    <x v="0"/>
    <d v="1899-12-30T13:45:00"/>
    <d v="1899-12-30T16:45:00"/>
    <s v="PM"/>
    <d v="1899-12-30T03:00:00"/>
    <m/>
    <m/>
    <x v="0"/>
    <x v="0"/>
    <m/>
    <x v="0"/>
    <m/>
  </r>
  <r>
    <x v="6"/>
    <s v="2018-23"/>
    <x v="280"/>
    <x v="0"/>
    <d v="1899-12-30T13:45:00"/>
    <d v="1899-12-30T16:45:00"/>
    <s v="PM"/>
    <d v="1899-12-30T03:00:00"/>
    <m/>
    <m/>
    <x v="135"/>
    <x v="0"/>
    <m/>
    <x v="0"/>
    <m/>
  </r>
  <r>
    <x v="1"/>
    <s v="2018-23"/>
    <x v="280"/>
    <x v="0"/>
    <d v="1899-12-30T13:45:00"/>
    <d v="1899-12-30T17:45:00"/>
    <s v="PM"/>
    <d v="1899-12-30T04:00:00"/>
    <m/>
    <m/>
    <x v="198"/>
    <x v="36"/>
    <m/>
    <x v="0"/>
    <m/>
  </r>
  <r>
    <x v="3"/>
    <s v="2018-23"/>
    <x v="280"/>
    <x v="0"/>
    <d v="1899-12-30T13:45:00"/>
    <d v="1899-12-30T17:45:00"/>
    <s v="PM"/>
    <d v="1899-12-30T04:00:00"/>
    <m/>
    <s v="INI"/>
    <x v="1"/>
    <x v="1"/>
    <m/>
    <x v="0"/>
    <m/>
  </r>
  <r>
    <x v="0"/>
    <s v="2018-23"/>
    <x v="281"/>
    <x v="1"/>
    <d v="1899-12-30T08:15:00"/>
    <d v="1899-12-30T12:15:00"/>
    <s v="AM"/>
    <d v="1899-12-30T04:00:00"/>
    <m/>
    <m/>
    <x v="1"/>
    <x v="1"/>
    <m/>
    <x v="0"/>
    <m/>
  </r>
  <r>
    <x v="2"/>
    <s v="2018-23"/>
    <x v="281"/>
    <x v="1"/>
    <d v="1899-12-30T08:15:00"/>
    <d v="1899-12-30T12:15:00"/>
    <s v="AM"/>
    <d v="1899-12-30T04:00:00"/>
    <m/>
    <m/>
    <x v="1"/>
    <x v="1"/>
    <m/>
    <x v="0"/>
    <m/>
  </r>
  <r>
    <x v="4"/>
    <s v="2018-23"/>
    <x v="281"/>
    <x v="1"/>
    <d v="1899-12-30T08:15:00"/>
    <d v="1899-12-30T12:15:00"/>
    <s v="AM"/>
    <d v="1899-12-30T04:00:00"/>
    <m/>
    <m/>
    <x v="1"/>
    <x v="1"/>
    <m/>
    <x v="0"/>
    <m/>
  </r>
  <r>
    <x v="5"/>
    <s v="2018-23"/>
    <x v="281"/>
    <x v="1"/>
    <d v="1899-12-30T08:15:00"/>
    <d v="1899-12-30T12:15:00"/>
    <s v="AM"/>
    <d v="1899-12-30T04:00:00"/>
    <m/>
    <m/>
    <x v="1"/>
    <x v="1"/>
    <m/>
    <x v="0"/>
    <m/>
  </r>
  <r>
    <x v="6"/>
    <s v="2018-23"/>
    <x v="281"/>
    <x v="1"/>
    <d v="1899-12-30T08:15:00"/>
    <d v="1899-12-30T12:15:00"/>
    <s v="AM"/>
    <d v="1899-12-30T04:00:00"/>
    <m/>
    <m/>
    <x v="1"/>
    <x v="1"/>
    <m/>
    <x v="0"/>
    <m/>
  </r>
  <r>
    <x v="1"/>
    <s v="2018-23"/>
    <x v="281"/>
    <x v="1"/>
    <d v="1899-12-30T08:15:00"/>
    <d v="1899-12-30T12:15:00"/>
    <s v="AM"/>
    <d v="1899-12-30T04:00:00"/>
    <m/>
    <m/>
    <x v="1"/>
    <x v="1"/>
    <m/>
    <x v="0"/>
    <m/>
  </r>
  <r>
    <x v="3"/>
    <s v="2018-23"/>
    <x v="281"/>
    <x v="1"/>
    <d v="1899-12-30T08:15:00"/>
    <d v="1899-12-30T12:15:00"/>
    <s v="AM"/>
    <d v="1899-12-30T04:00:00"/>
    <m/>
    <m/>
    <x v="1"/>
    <x v="1"/>
    <m/>
    <x v="0"/>
    <m/>
  </r>
  <r>
    <x v="0"/>
    <s v="2018-23"/>
    <x v="281"/>
    <x v="1"/>
    <d v="1899-12-30T13:45:00"/>
    <d v="1899-12-30T17:45:00"/>
    <s v="PM"/>
    <d v="1899-12-30T04:00:00"/>
    <m/>
    <m/>
    <x v="1"/>
    <x v="1"/>
    <m/>
    <x v="0"/>
    <m/>
  </r>
  <r>
    <x v="2"/>
    <s v="2018-23"/>
    <x v="281"/>
    <x v="1"/>
    <d v="1899-12-30T13:45:00"/>
    <d v="1899-12-30T17:45:00"/>
    <s v="PM"/>
    <d v="1899-12-30T04:00:00"/>
    <m/>
    <m/>
    <x v="1"/>
    <x v="1"/>
    <m/>
    <x v="0"/>
    <m/>
  </r>
  <r>
    <x v="4"/>
    <s v="2018-23"/>
    <x v="281"/>
    <x v="1"/>
    <d v="1899-12-30T13:45:00"/>
    <d v="1899-12-30T17:45:00"/>
    <s v="PM"/>
    <d v="1899-12-30T04:00:00"/>
    <m/>
    <m/>
    <x v="1"/>
    <x v="1"/>
    <m/>
    <x v="0"/>
    <m/>
  </r>
  <r>
    <x v="5"/>
    <s v="2018-23"/>
    <x v="281"/>
    <x v="1"/>
    <d v="1899-12-30T13:45:00"/>
    <d v="1899-12-30T16:45:00"/>
    <s v="PM"/>
    <d v="1899-12-30T03:00:00"/>
    <m/>
    <m/>
    <x v="1"/>
    <x v="1"/>
    <m/>
    <x v="0"/>
    <m/>
  </r>
  <r>
    <x v="6"/>
    <s v="2018-23"/>
    <x v="281"/>
    <x v="1"/>
    <d v="1899-12-30T13:45:00"/>
    <d v="1899-12-30T16:45:00"/>
    <s v="PM"/>
    <d v="1899-12-30T03:00:00"/>
    <m/>
    <m/>
    <x v="1"/>
    <x v="1"/>
    <m/>
    <x v="0"/>
    <m/>
  </r>
  <r>
    <x v="1"/>
    <s v="2018-23"/>
    <x v="281"/>
    <x v="1"/>
    <d v="1899-12-30T13:45:00"/>
    <d v="1899-12-30T17:45:00"/>
    <s v="PM"/>
    <d v="1899-12-30T04:00:00"/>
    <m/>
    <m/>
    <x v="1"/>
    <x v="1"/>
    <m/>
    <x v="0"/>
    <m/>
  </r>
  <r>
    <x v="3"/>
    <s v="2018-23"/>
    <x v="281"/>
    <x v="1"/>
    <d v="1899-12-30T13:45:00"/>
    <d v="1899-12-30T17:45:00"/>
    <s v="PM"/>
    <d v="1899-12-30T04:00:00"/>
    <m/>
    <m/>
    <x v="1"/>
    <x v="1"/>
    <m/>
    <x v="0"/>
    <m/>
  </r>
  <r>
    <x v="0"/>
    <s v="2018-24"/>
    <x v="282"/>
    <x v="2"/>
    <d v="1899-12-30T08:15:00"/>
    <d v="1899-12-30T12:15:00"/>
    <s v="AM"/>
    <d v="1899-12-30T04:00:00"/>
    <m/>
    <m/>
    <x v="1"/>
    <x v="1"/>
    <m/>
    <x v="0"/>
    <m/>
  </r>
  <r>
    <x v="2"/>
    <s v="2018-24"/>
    <x v="282"/>
    <x v="2"/>
    <d v="1899-12-30T08:15:00"/>
    <d v="1899-12-30T12:15:00"/>
    <s v="AM"/>
    <d v="1899-12-30T04:00:00"/>
    <m/>
    <m/>
    <x v="1"/>
    <x v="1"/>
    <m/>
    <x v="0"/>
    <m/>
  </r>
  <r>
    <x v="4"/>
    <s v="2018-24"/>
    <x v="282"/>
    <x v="2"/>
    <d v="1899-12-30T08:15:00"/>
    <d v="1899-12-30T12:15:00"/>
    <s v="AM"/>
    <d v="1899-12-30T04:00:00"/>
    <m/>
    <m/>
    <x v="1"/>
    <x v="1"/>
    <m/>
    <x v="0"/>
    <m/>
  </r>
  <r>
    <x v="5"/>
    <s v="2018-24"/>
    <x v="282"/>
    <x v="2"/>
    <d v="1899-12-30T08:15:00"/>
    <d v="1899-12-30T12:15:00"/>
    <s v="AM"/>
    <d v="1899-12-30T04:00:00"/>
    <m/>
    <m/>
    <x v="1"/>
    <x v="1"/>
    <m/>
    <x v="0"/>
    <m/>
  </r>
  <r>
    <x v="6"/>
    <s v="2018-24"/>
    <x v="282"/>
    <x v="2"/>
    <d v="1899-12-30T08:15:00"/>
    <d v="1899-12-30T12:15:00"/>
    <s v="AM"/>
    <d v="1899-12-30T04:00:00"/>
    <m/>
    <m/>
    <x v="1"/>
    <x v="1"/>
    <m/>
    <x v="0"/>
    <m/>
  </r>
  <r>
    <x v="1"/>
    <s v="2018-24"/>
    <x v="282"/>
    <x v="2"/>
    <d v="1899-12-30T08:15:00"/>
    <d v="1899-12-30T12:15:00"/>
    <s v="AM"/>
    <d v="1899-12-30T04:00:00"/>
    <m/>
    <m/>
    <x v="1"/>
    <x v="1"/>
    <m/>
    <x v="0"/>
    <m/>
  </r>
  <r>
    <x v="3"/>
    <s v="2018-24"/>
    <x v="282"/>
    <x v="2"/>
    <d v="1899-12-30T08:15:00"/>
    <d v="1899-12-30T12:15:00"/>
    <s v="AM"/>
    <d v="1899-12-30T04:00:00"/>
    <m/>
    <m/>
    <x v="1"/>
    <x v="1"/>
    <m/>
    <x v="0"/>
    <m/>
  </r>
  <r>
    <x v="0"/>
    <s v="2018-24"/>
    <x v="282"/>
    <x v="2"/>
    <d v="1899-12-30T13:45:00"/>
    <d v="1899-12-30T17:45:00"/>
    <s v="PM"/>
    <d v="1899-12-30T04:00:00"/>
    <m/>
    <m/>
    <x v="1"/>
    <x v="1"/>
    <m/>
    <x v="0"/>
    <m/>
  </r>
  <r>
    <x v="2"/>
    <s v="2018-24"/>
    <x v="282"/>
    <x v="2"/>
    <d v="1899-12-30T13:45:00"/>
    <d v="1899-12-30T17:45:00"/>
    <s v="PM"/>
    <d v="1899-12-30T04:00:00"/>
    <m/>
    <m/>
    <x v="1"/>
    <x v="1"/>
    <m/>
    <x v="0"/>
    <m/>
  </r>
  <r>
    <x v="4"/>
    <s v="2018-24"/>
    <x v="282"/>
    <x v="2"/>
    <d v="1899-12-30T13:45:00"/>
    <d v="1899-12-30T17:45:00"/>
    <s v="PM"/>
    <d v="1899-12-30T04:00:00"/>
    <m/>
    <m/>
    <x v="1"/>
    <x v="1"/>
    <m/>
    <x v="0"/>
    <m/>
  </r>
  <r>
    <x v="5"/>
    <s v="2018-24"/>
    <x v="282"/>
    <x v="2"/>
    <d v="1899-12-30T13:45:00"/>
    <d v="1899-12-30T16:45:00"/>
    <s v="PM"/>
    <d v="1899-12-30T03:00:00"/>
    <m/>
    <m/>
    <x v="1"/>
    <x v="1"/>
    <m/>
    <x v="0"/>
    <m/>
  </r>
  <r>
    <x v="6"/>
    <s v="2018-24"/>
    <x v="282"/>
    <x v="2"/>
    <d v="1899-12-30T13:45:00"/>
    <d v="1899-12-30T16:45:00"/>
    <s v="PM"/>
    <d v="1899-12-30T03:00:00"/>
    <m/>
    <m/>
    <x v="1"/>
    <x v="1"/>
    <m/>
    <x v="0"/>
    <m/>
  </r>
  <r>
    <x v="3"/>
    <s v="2018-24"/>
    <x v="282"/>
    <x v="2"/>
    <d v="1899-12-30T13:45:00"/>
    <d v="1899-12-30T17:45:00"/>
    <s v="PM"/>
    <d v="1899-12-30T04:00:00"/>
    <m/>
    <m/>
    <x v="1"/>
    <x v="1"/>
    <m/>
    <x v="0"/>
    <m/>
  </r>
  <r>
    <x v="1"/>
    <s v="2018-24"/>
    <x v="282"/>
    <x v="2"/>
    <d v="1899-12-30T13:45:00"/>
    <d v="1899-12-30T17:45:00"/>
    <s v="PM"/>
    <d v="1899-12-30T04:00:00"/>
    <m/>
    <m/>
    <x v="1"/>
    <x v="1"/>
    <m/>
    <x v="0"/>
    <m/>
  </r>
  <r>
    <x v="0"/>
    <s v="2018-24"/>
    <x v="283"/>
    <x v="3"/>
    <d v="1899-12-30T08:15:00"/>
    <d v="1899-12-30T12:15:00"/>
    <s v="AM"/>
    <d v="1899-12-30T04:00:00"/>
    <m/>
    <m/>
    <x v="142"/>
    <x v="0"/>
    <m/>
    <x v="0"/>
    <m/>
  </r>
  <r>
    <x v="2"/>
    <s v="2018-24"/>
    <x v="283"/>
    <x v="3"/>
    <d v="1899-12-30T08:15:00"/>
    <d v="1899-12-30T12:15:00"/>
    <s v="AM"/>
    <d v="1899-12-30T04:00:00"/>
    <m/>
    <s v="ALT"/>
    <x v="8"/>
    <x v="0"/>
    <m/>
    <x v="0"/>
    <m/>
  </r>
  <r>
    <x v="1"/>
    <s v="2018-24"/>
    <x v="283"/>
    <x v="3"/>
    <d v="1899-12-30T08:15:00"/>
    <d v="1899-12-30T12:15:00"/>
    <s v="AM"/>
    <d v="1899-12-30T04:00:00"/>
    <m/>
    <m/>
    <x v="1"/>
    <x v="1"/>
    <m/>
    <x v="0"/>
    <m/>
  </r>
  <r>
    <x v="4"/>
    <s v="2018-24"/>
    <x v="283"/>
    <x v="3"/>
    <d v="1899-12-30T08:15:00"/>
    <d v="1899-12-30T12:15:00"/>
    <s v="AM"/>
    <d v="1899-12-30T04:00:00"/>
    <m/>
    <m/>
    <x v="0"/>
    <x v="0"/>
    <m/>
    <x v="0"/>
    <m/>
  </r>
  <r>
    <x v="5"/>
    <s v="2018-24"/>
    <x v="283"/>
    <x v="3"/>
    <d v="1899-12-30T08:15:00"/>
    <d v="1899-12-30T12:15:00"/>
    <s v="AM"/>
    <d v="1899-12-30T04:00:00"/>
    <m/>
    <m/>
    <x v="0"/>
    <x v="0"/>
    <m/>
    <x v="0"/>
    <m/>
  </r>
  <r>
    <x v="6"/>
    <s v="2018-24"/>
    <x v="283"/>
    <x v="3"/>
    <d v="1899-12-30T08:15:00"/>
    <d v="1899-12-30T12:15:00"/>
    <s v="AM"/>
    <d v="1899-12-30T04:00:00"/>
    <m/>
    <m/>
    <x v="135"/>
    <x v="0"/>
    <m/>
    <x v="0"/>
    <m/>
  </r>
  <r>
    <x v="2"/>
    <s v="2018-24"/>
    <x v="283"/>
    <x v="3"/>
    <d v="1899-12-30T08:15:00"/>
    <d v="1899-12-30T12:15:00"/>
    <s v="AM"/>
    <d v="1899-12-30T04:00:00"/>
    <m/>
    <s v="INI"/>
    <x v="1"/>
    <x v="1"/>
    <m/>
    <x v="0"/>
    <m/>
  </r>
  <r>
    <x v="3"/>
    <s v="2018-24"/>
    <x v="283"/>
    <x v="3"/>
    <d v="1899-12-30T08:15:00"/>
    <d v="1899-12-30T12:15:00"/>
    <s v="AM"/>
    <d v="1899-12-30T04:00:00"/>
    <m/>
    <m/>
    <x v="178"/>
    <x v="6"/>
    <m/>
    <x v="0"/>
    <m/>
  </r>
  <r>
    <x v="0"/>
    <s v="2018-24"/>
    <x v="283"/>
    <x v="3"/>
    <d v="1899-12-30T13:45:00"/>
    <d v="1899-12-30T17:45:00"/>
    <s v="PM"/>
    <d v="1899-12-30T04:00:00"/>
    <m/>
    <m/>
    <x v="142"/>
    <x v="0"/>
    <m/>
    <x v="0"/>
    <m/>
  </r>
  <r>
    <x v="2"/>
    <s v="2018-24"/>
    <x v="283"/>
    <x v="3"/>
    <d v="1899-12-30T13:45:00"/>
    <d v="1899-12-30T17:45:00"/>
    <s v="PM"/>
    <d v="1899-12-30T04:00:00"/>
    <m/>
    <s v="ALT"/>
    <x v="8"/>
    <x v="0"/>
    <m/>
    <x v="0"/>
    <m/>
  </r>
  <r>
    <x v="1"/>
    <s v="2018-24"/>
    <x v="283"/>
    <x v="3"/>
    <d v="1899-12-30T13:45:00"/>
    <d v="1899-12-30T17:45:00"/>
    <s v="PM"/>
    <d v="1899-12-30T04:00:00"/>
    <m/>
    <m/>
    <x v="1"/>
    <x v="1"/>
    <m/>
    <x v="0"/>
    <m/>
  </r>
  <r>
    <x v="4"/>
    <s v="2018-24"/>
    <x v="283"/>
    <x v="3"/>
    <d v="1899-12-30T13:45:00"/>
    <d v="1899-12-30T17:45:00"/>
    <s v="PM"/>
    <d v="1899-12-30T04:00:00"/>
    <m/>
    <m/>
    <x v="0"/>
    <x v="0"/>
    <m/>
    <x v="0"/>
    <m/>
  </r>
  <r>
    <x v="5"/>
    <s v="2018-24"/>
    <x v="283"/>
    <x v="3"/>
    <d v="1899-12-30T13:45:00"/>
    <d v="1899-12-30T16:45:00"/>
    <s v="PM"/>
    <d v="1899-12-30T03:00:00"/>
    <m/>
    <m/>
    <x v="0"/>
    <x v="0"/>
    <m/>
    <x v="0"/>
    <m/>
  </r>
  <r>
    <x v="6"/>
    <s v="2018-24"/>
    <x v="283"/>
    <x v="3"/>
    <d v="1899-12-30T13:45:00"/>
    <d v="1899-12-30T16:45:00"/>
    <s v="PM"/>
    <d v="1899-12-30T03:00:00"/>
    <m/>
    <m/>
    <x v="135"/>
    <x v="0"/>
    <m/>
    <x v="0"/>
    <m/>
  </r>
  <r>
    <x v="2"/>
    <s v="2018-24"/>
    <x v="283"/>
    <x v="3"/>
    <d v="1899-12-30T13:45:00"/>
    <d v="1899-12-30T17:45:00"/>
    <s v="PM"/>
    <d v="1899-12-30T04:00:00"/>
    <m/>
    <s v="INI"/>
    <x v="1"/>
    <x v="1"/>
    <m/>
    <x v="0"/>
    <m/>
  </r>
  <r>
    <x v="3"/>
    <s v="2018-24"/>
    <x v="283"/>
    <x v="3"/>
    <d v="1899-12-30T13:45:00"/>
    <d v="1899-12-30T15:45:00"/>
    <s v="PM"/>
    <d v="1899-12-30T02:00:00"/>
    <m/>
    <s v="C-SECU"/>
    <x v="197"/>
    <x v="22"/>
    <m/>
    <x v="0"/>
    <m/>
  </r>
  <r>
    <x v="3"/>
    <s v="2018-24"/>
    <x v="283"/>
    <x v="3"/>
    <d v="1899-12-30T13:45:00"/>
    <d v="1899-12-30T17:45:00"/>
    <s v="PM"/>
    <d v="1899-12-30T04:00:00"/>
    <m/>
    <s v="C-DATA"/>
    <x v="177"/>
    <x v="45"/>
    <m/>
    <x v="0"/>
    <m/>
  </r>
  <r>
    <x v="0"/>
    <s v="2018-24"/>
    <x v="284"/>
    <x v="4"/>
    <d v="1899-12-30T08:15:00"/>
    <d v="1899-12-30T12:15:00"/>
    <s v="AM"/>
    <d v="1899-12-30T04:00:00"/>
    <m/>
    <m/>
    <x v="142"/>
    <x v="0"/>
    <m/>
    <x v="0"/>
    <m/>
  </r>
  <r>
    <x v="2"/>
    <s v="2018-24"/>
    <x v="284"/>
    <x v="4"/>
    <d v="1899-12-30T08:15:00"/>
    <d v="1899-12-30T12:15:00"/>
    <s v="AM"/>
    <d v="1899-12-30T04:00:00"/>
    <m/>
    <s v="ALT"/>
    <x v="8"/>
    <x v="0"/>
    <m/>
    <x v="0"/>
    <m/>
  </r>
  <r>
    <x v="1"/>
    <s v="2018-24"/>
    <x v="284"/>
    <x v="4"/>
    <d v="1899-12-30T08:15:00"/>
    <d v="1899-12-30T12:15:00"/>
    <s v="AM"/>
    <d v="1899-12-30T04:00:00"/>
    <m/>
    <m/>
    <x v="190"/>
    <x v="43"/>
    <m/>
    <x v="0"/>
    <m/>
  </r>
  <r>
    <x v="4"/>
    <s v="2018-24"/>
    <x v="284"/>
    <x v="4"/>
    <d v="1899-12-30T08:15:00"/>
    <d v="1899-12-30T12:15:00"/>
    <s v="AM"/>
    <d v="1899-12-30T04:00:00"/>
    <m/>
    <m/>
    <x v="0"/>
    <x v="0"/>
    <m/>
    <x v="0"/>
    <m/>
  </r>
  <r>
    <x v="5"/>
    <s v="2018-24"/>
    <x v="284"/>
    <x v="4"/>
    <d v="1899-12-30T08:15:00"/>
    <d v="1899-12-30T12:15:00"/>
    <s v="AM"/>
    <d v="1899-12-30T04:00:00"/>
    <m/>
    <m/>
    <x v="0"/>
    <x v="0"/>
    <m/>
    <x v="0"/>
    <m/>
  </r>
  <r>
    <x v="6"/>
    <s v="2018-24"/>
    <x v="284"/>
    <x v="4"/>
    <d v="1899-12-30T08:15:00"/>
    <d v="1899-12-30T12:15:00"/>
    <s v="AM"/>
    <d v="1899-12-30T04:00:00"/>
    <m/>
    <m/>
    <x v="135"/>
    <x v="0"/>
    <m/>
    <x v="0"/>
    <m/>
  </r>
  <r>
    <x v="2"/>
    <s v="2018-24"/>
    <x v="284"/>
    <x v="4"/>
    <d v="1899-12-30T08:15:00"/>
    <d v="1899-12-30T12:15:00"/>
    <s v="AM"/>
    <d v="1899-12-30T04:00:00"/>
    <m/>
    <s v="INI"/>
    <x v="1"/>
    <x v="1"/>
    <m/>
    <x v="0"/>
    <m/>
  </r>
  <r>
    <x v="3"/>
    <s v="2018-24"/>
    <x v="284"/>
    <x v="4"/>
    <d v="1899-12-30T08:15:00"/>
    <d v="1899-12-30T12:15:00"/>
    <s v="AM"/>
    <d v="1899-12-30T04:00:00"/>
    <m/>
    <m/>
    <x v="199"/>
    <x v="3"/>
    <m/>
    <x v="0"/>
    <m/>
  </r>
  <r>
    <x v="0"/>
    <s v="2018-24"/>
    <x v="284"/>
    <x v="4"/>
    <d v="1899-12-30T13:45:00"/>
    <d v="1899-12-30T17:45:00"/>
    <s v="PM"/>
    <d v="1899-12-30T04:00:00"/>
    <m/>
    <m/>
    <x v="142"/>
    <x v="0"/>
    <m/>
    <x v="0"/>
    <m/>
  </r>
  <r>
    <x v="2"/>
    <s v="2018-24"/>
    <x v="284"/>
    <x v="4"/>
    <d v="1899-12-30T13:45:00"/>
    <d v="1899-12-30T17:45:00"/>
    <s v="PM"/>
    <d v="1899-12-30T04:00:00"/>
    <m/>
    <s v="ALT"/>
    <x v="8"/>
    <x v="0"/>
    <m/>
    <x v="0"/>
    <m/>
  </r>
  <r>
    <x v="1"/>
    <s v="2018-24"/>
    <x v="284"/>
    <x v="4"/>
    <d v="1899-12-30T13:45:00"/>
    <d v="1899-12-30T17:45:00"/>
    <s v="PM"/>
    <d v="1899-12-30T04:00:00"/>
    <m/>
    <m/>
    <x v="1"/>
    <x v="1"/>
    <m/>
    <x v="0"/>
    <m/>
  </r>
  <r>
    <x v="4"/>
    <s v="2018-24"/>
    <x v="284"/>
    <x v="4"/>
    <d v="1899-12-30T13:45:00"/>
    <d v="1899-12-30T17:45:00"/>
    <s v="PM"/>
    <d v="1899-12-30T04:00:00"/>
    <m/>
    <m/>
    <x v="0"/>
    <x v="0"/>
    <m/>
    <x v="0"/>
    <m/>
  </r>
  <r>
    <x v="5"/>
    <s v="2018-24"/>
    <x v="284"/>
    <x v="4"/>
    <d v="1899-12-30T13:45:00"/>
    <d v="1899-12-30T16:45:00"/>
    <s v="PM"/>
    <d v="1899-12-30T03:00:00"/>
    <m/>
    <m/>
    <x v="0"/>
    <x v="0"/>
    <m/>
    <x v="0"/>
    <m/>
  </r>
  <r>
    <x v="6"/>
    <s v="2018-24"/>
    <x v="284"/>
    <x v="4"/>
    <d v="1899-12-30T13:45:00"/>
    <d v="1899-12-30T16:45:00"/>
    <s v="PM"/>
    <d v="1899-12-30T03:00:00"/>
    <m/>
    <m/>
    <x v="135"/>
    <x v="0"/>
    <m/>
    <x v="0"/>
    <m/>
  </r>
  <r>
    <x v="2"/>
    <s v="2018-24"/>
    <x v="284"/>
    <x v="4"/>
    <d v="1899-12-30T13:45:00"/>
    <d v="1899-12-30T17:45:00"/>
    <s v="PM"/>
    <d v="1899-12-30T04:00:00"/>
    <m/>
    <s v="INI"/>
    <x v="1"/>
    <x v="1"/>
    <m/>
    <x v="0"/>
    <m/>
  </r>
  <r>
    <x v="3"/>
    <s v="2018-24"/>
    <x v="284"/>
    <x v="4"/>
    <d v="1899-12-30T13:45:00"/>
    <d v="1899-12-30T17:45:00"/>
    <s v="PM"/>
    <d v="1899-12-30T04:00:00"/>
    <m/>
    <m/>
    <x v="199"/>
    <x v="3"/>
    <m/>
    <x v="0"/>
    <m/>
  </r>
  <r>
    <x v="0"/>
    <s v="2018-24"/>
    <x v="285"/>
    <x v="5"/>
    <d v="1899-12-30T08:15:00"/>
    <d v="1899-12-30T12:15:00"/>
    <s v="AM"/>
    <d v="1899-12-30T04:00:00"/>
    <m/>
    <m/>
    <x v="142"/>
    <x v="0"/>
    <m/>
    <x v="0"/>
    <m/>
  </r>
  <r>
    <x v="1"/>
    <s v="2018-24"/>
    <x v="285"/>
    <x v="5"/>
    <d v="1899-12-30T08:15:00"/>
    <d v="1899-12-30T12:15:00"/>
    <s v="AM"/>
    <d v="1899-12-30T04:00:00"/>
    <m/>
    <m/>
    <x v="202"/>
    <x v="8"/>
    <m/>
    <x v="0"/>
    <m/>
  </r>
  <r>
    <x v="2"/>
    <s v="2018-24"/>
    <x v="285"/>
    <x v="5"/>
    <d v="1899-12-30T08:15:00"/>
    <d v="1899-12-30T12:15:00"/>
    <s v="AM"/>
    <d v="1899-12-30T04:00:00"/>
    <m/>
    <s v="ALT"/>
    <x v="8"/>
    <x v="0"/>
    <m/>
    <x v="0"/>
    <m/>
  </r>
  <r>
    <x v="4"/>
    <s v="2018-24"/>
    <x v="285"/>
    <x v="5"/>
    <d v="1899-12-30T08:15:00"/>
    <d v="1899-12-30T12:15:00"/>
    <s v="AM"/>
    <d v="1899-12-30T04:00:00"/>
    <m/>
    <m/>
    <x v="0"/>
    <x v="0"/>
    <m/>
    <x v="0"/>
    <m/>
  </r>
  <r>
    <x v="5"/>
    <s v="2018-24"/>
    <x v="285"/>
    <x v="5"/>
    <d v="1899-12-30T08:15:00"/>
    <d v="1899-12-30T12:15:00"/>
    <s v="AM"/>
    <d v="1899-12-30T04:00:00"/>
    <m/>
    <m/>
    <x v="0"/>
    <x v="0"/>
    <m/>
    <x v="0"/>
    <m/>
  </r>
  <r>
    <x v="6"/>
    <s v="2018-24"/>
    <x v="285"/>
    <x v="5"/>
    <d v="1899-12-30T08:15:00"/>
    <d v="1899-12-30T12:15:00"/>
    <s v="AM"/>
    <d v="1899-12-30T04:00:00"/>
    <m/>
    <m/>
    <x v="135"/>
    <x v="0"/>
    <m/>
    <x v="0"/>
    <m/>
  </r>
  <r>
    <x v="2"/>
    <s v="2018-24"/>
    <x v="285"/>
    <x v="5"/>
    <d v="1899-12-30T08:15:00"/>
    <d v="1899-12-30T12:15:00"/>
    <s v="AM"/>
    <d v="1899-12-30T04:00:00"/>
    <m/>
    <s v="INI"/>
    <x v="1"/>
    <x v="1"/>
    <m/>
    <x v="0"/>
    <m/>
  </r>
  <r>
    <x v="3"/>
    <s v="2018-24"/>
    <x v="285"/>
    <x v="5"/>
    <d v="1899-12-30T08:15:00"/>
    <d v="1899-12-30T12:15:00"/>
    <s v="AM"/>
    <d v="1899-12-30T04:00:00"/>
    <m/>
    <m/>
    <x v="203"/>
    <x v="43"/>
    <m/>
    <x v="0"/>
    <m/>
  </r>
  <r>
    <x v="0"/>
    <s v="2018-24"/>
    <x v="285"/>
    <x v="5"/>
    <d v="1899-12-30T13:45:00"/>
    <d v="1899-12-30T17:45:00"/>
    <s v="PM"/>
    <d v="1899-12-30T04:00:00"/>
    <m/>
    <m/>
    <x v="142"/>
    <x v="0"/>
    <m/>
    <x v="0"/>
    <m/>
  </r>
  <r>
    <x v="2"/>
    <s v="2018-24"/>
    <x v="285"/>
    <x v="5"/>
    <d v="1899-12-30T13:45:00"/>
    <d v="1899-12-30T17:45:00"/>
    <s v="PM"/>
    <d v="1899-12-30T04:00:00"/>
    <m/>
    <s v="ALT"/>
    <x v="8"/>
    <x v="0"/>
    <m/>
    <x v="0"/>
    <m/>
  </r>
  <r>
    <x v="4"/>
    <s v="2018-24"/>
    <x v="285"/>
    <x v="5"/>
    <d v="1899-12-30T13:45:00"/>
    <d v="1899-12-30T17:45:00"/>
    <s v="PM"/>
    <d v="1899-12-30T04:00:00"/>
    <m/>
    <m/>
    <x v="0"/>
    <x v="0"/>
    <m/>
    <x v="0"/>
    <m/>
  </r>
  <r>
    <x v="5"/>
    <s v="2018-24"/>
    <x v="285"/>
    <x v="5"/>
    <d v="1899-12-30T13:45:00"/>
    <d v="1899-12-30T16:45:00"/>
    <s v="PM"/>
    <d v="1899-12-30T03:00:00"/>
    <m/>
    <m/>
    <x v="0"/>
    <x v="0"/>
    <m/>
    <x v="0"/>
    <m/>
  </r>
  <r>
    <x v="6"/>
    <s v="2018-24"/>
    <x v="285"/>
    <x v="5"/>
    <d v="1899-12-30T13:45:00"/>
    <d v="1899-12-30T16:45:00"/>
    <s v="PM"/>
    <d v="1899-12-30T03:00:00"/>
    <m/>
    <m/>
    <x v="135"/>
    <x v="0"/>
    <m/>
    <x v="0"/>
    <m/>
  </r>
  <r>
    <x v="1"/>
    <s v="2018-24"/>
    <x v="285"/>
    <x v="5"/>
    <d v="1899-12-30T13:45:00"/>
    <d v="1899-12-30T17:45:00"/>
    <s v="PM"/>
    <d v="1899-12-30T04:00:00"/>
    <m/>
    <m/>
    <x v="202"/>
    <x v="8"/>
    <m/>
    <x v="0"/>
    <m/>
  </r>
  <r>
    <x v="2"/>
    <s v="2018-24"/>
    <x v="285"/>
    <x v="5"/>
    <d v="1899-12-30T13:45:00"/>
    <d v="1899-12-30T17:45:00"/>
    <s v="PM"/>
    <d v="1899-12-30T04:00:00"/>
    <m/>
    <s v="INI"/>
    <x v="1"/>
    <x v="1"/>
    <m/>
    <x v="0"/>
    <m/>
  </r>
  <r>
    <x v="3"/>
    <s v="2018-24"/>
    <x v="285"/>
    <x v="5"/>
    <d v="1899-12-30T13:45:00"/>
    <d v="1899-12-30T17:45:00"/>
    <s v="PM"/>
    <d v="1899-12-30T04:00:00"/>
    <m/>
    <m/>
    <x v="199"/>
    <x v="3"/>
    <m/>
    <x v="0"/>
    <m/>
  </r>
  <r>
    <x v="0"/>
    <s v="2018-24"/>
    <x v="286"/>
    <x v="6"/>
    <d v="1899-12-30T08:15:00"/>
    <d v="1899-12-30T12:15:00"/>
    <s v="AM"/>
    <d v="1899-12-30T04:00:00"/>
    <m/>
    <m/>
    <x v="142"/>
    <x v="0"/>
    <m/>
    <x v="0"/>
    <m/>
  </r>
  <r>
    <x v="2"/>
    <s v="2018-24"/>
    <x v="286"/>
    <x v="6"/>
    <d v="1899-12-30T08:15:00"/>
    <d v="1899-12-30T12:15:00"/>
    <s v="AM"/>
    <d v="1899-12-30T04:00:00"/>
    <m/>
    <s v="ALT"/>
    <x v="8"/>
    <x v="0"/>
    <m/>
    <x v="0"/>
    <m/>
  </r>
  <r>
    <x v="4"/>
    <s v="2018-24"/>
    <x v="286"/>
    <x v="6"/>
    <d v="1899-12-30T08:15:00"/>
    <d v="1899-12-30T12:15:00"/>
    <s v="AM"/>
    <d v="1899-12-30T04:00:00"/>
    <m/>
    <m/>
    <x v="0"/>
    <x v="0"/>
    <m/>
    <x v="0"/>
    <m/>
  </r>
  <r>
    <x v="5"/>
    <s v="2018-24"/>
    <x v="286"/>
    <x v="6"/>
    <d v="1899-12-30T08:15:00"/>
    <d v="1899-12-30T12:15:00"/>
    <s v="AM"/>
    <d v="1899-12-30T04:00:00"/>
    <m/>
    <m/>
    <x v="0"/>
    <x v="0"/>
    <m/>
    <x v="0"/>
    <m/>
  </r>
  <r>
    <x v="6"/>
    <s v="2018-24"/>
    <x v="286"/>
    <x v="6"/>
    <d v="1899-12-30T08:15:00"/>
    <d v="1899-12-30T12:15:00"/>
    <s v="AM"/>
    <d v="1899-12-30T04:00:00"/>
    <m/>
    <m/>
    <x v="135"/>
    <x v="0"/>
    <m/>
    <x v="0"/>
    <m/>
  </r>
  <r>
    <x v="2"/>
    <s v="2018-24"/>
    <x v="286"/>
    <x v="6"/>
    <d v="1899-12-30T08:15:00"/>
    <d v="1899-12-30T12:15:00"/>
    <s v="AM"/>
    <d v="1899-12-30T04:00:00"/>
    <m/>
    <s v="INI"/>
    <x v="1"/>
    <x v="1"/>
    <m/>
    <x v="0"/>
    <m/>
  </r>
  <r>
    <x v="3"/>
    <s v="2018-24"/>
    <x v="286"/>
    <x v="6"/>
    <d v="1899-12-30T08:15:00"/>
    <d v="1899-12-30T10:15:00"/>
    <s v="AM"/>
    <d v="1899-12-30T02:00:00"/>
    <m/>
    <m/>
    <x v="114"/>
    <x v="11"/>
    <m/>
    <x v="0"/>
    <m/>
  </r>
  <r>
    <x v="1"/>
    <s v="2018-24"/>
    <x v="286"/>
    <x v="6"/>
    <d v="1899-12-30T08:15:00"/>
    <d v="1899-12-30T12:15:00"/>
    <s v="AM"/>
    <d v="1899-12-30T04:00:00"/>
    <m/>
    <m/>
    <x v="1"/>
    <x v="1"/>
    <m/>
    <x v="0"/>
    <m/>
  </r>
  <r>
    <x v="3"/>
    <s v="2018-24"/>
    <x v="286"/>
    <x v="6"/>
    <d v="1899-12-30T10:15:00"/>
    <d v="1899-12-30T12:15:00"/>
    <s v="AM"/>
    <d v="1899-12-30T02:00:00"/>
    <m/>
    <m/>
    <x v="114"/>
    <x v="11"/>
    <m/>
    <x v="0"/>
    <m/>
  </r>
  <r>
    <x v="0"/>
    <s v="2018-24"/>
    <x v="286"/>
    <x v="6"/>
    <d v="1899-12-30T13:45:00"/>
    <d v="1899-12-30T17:45:00"/>
    <s v="PM"/>
    <d v="1899-12-30T04:00:00"/>
    <m/>
    <m/>
    <x v="142"/>
    <x v="0"/>
    <m/>
    <x v="0"/>
    <m/>
  </r>
  <r>
    <x v="2"/>
    <s v="2018-24"/>
    <x v="286"/>
    <x v="6"/>
    <d v="1899-12-30T13:45:00"/>
    <d v="1899-12-30T17:45:00"/>
    <s v="PM"/>
    <d v="1899-12-30T04:00:00"/>
    <m/>
    <s v="ALT"/>
    <x v="8"/>
    <x v="0"/>
    <m/>
    <x v="0"/>
    <m/>
  </r>
  <r>
    <x v="4"/>
    <s v="2018-24"/>
    <x v="286"/>
    <x v="6"/>
    <d v="1899-12-30T13:45:00"/>
    <d v="1899-12-30T17:45:00"/>
    <s v="PM"/>
    <d v="1899-12-30T04:00:00"/>
    <m/>
    <m/>
    <x v="0"/>
    <x v="0"/>
    <m/>
    <x v="0"/>
    <m/>
  </r>
  <r>
    <x v="5"/>
    <s v="2018-24"/>
    <x v="286"/>
    <x v="6"/>
    <d v="1899-12-30T13:45:00"/>
    <d v="1899-12-30T16:45:00"/>
    <s v="PM"/>
    <d v="1899-12-30T03:00:00"/>
    <m/>
    <m/>
    <x v="0"/>
    <x v="0"/>
    <m/>
    <x v="0"/>
    <m/>
  </r>
  <r>
    <x v="6"/>
    <s v="2018-24"/>
    <x v="286"/>
    <x v="6"/>
    <d v="1899-12-30T13:45:00"/>
    <d v="1899-12-30T16:45:00"/>
    <s v="PM"/>
    <d v="1899-12-30T03:00:00"/>
    <m/>
    <m/>
    <x v="135"/>
    <x v="0"/>
    <m/>
    <x v="0"/>
    <m/>
  </r>
  <r>
    <x v="2"/>
    <s v="2018-24"/>
    <x v="286"/>
    <x v="6"/>
    <d v="1899-12-30T13:45:00"/>
    <d v="1899-12-30T17:45:00"/>
    <s v="PM"/>
    <d v="1899-12-30T04:00:00"/>
    <m/>
    <s v="INI"/>
    <x v="1"/>
    <x v="1"/>
    <m/>
    <x v="0"/>
    <m/>
  </r>
  <r>
    <x v="1"/>
    <s v="2018-24"/>
    <x v="286"/>
    <x v="6"/>
    <d v="1899-12-30T13:45:00"/>
    <d v="1899-12-30T17:45:00"/>
    <s v="PM"/>
    <d v="1899-12-30T04:00:00"/>
    <m/>
    <m/>
    <x v="174"/>
    <x v="44"/>
    <m/>
    <x v="0"/>
    <m/>
  </r>
  <r>
    <x v="3"/>
    <s v="2018-24"/>
    <x v="286"/>
    <x v="6"/>
    <d v="1899-12-30T13:45:00"/>
    <d v="1899-12-30T17:45:00"/>
    <s v="PM"/>
    <d v="1899-12-30T04:00:00"/>
    <m/>
    <m/>
    <x v="114"/>
    <x v="11"/>
    <m/>
    <x v="0"/>
    <m/>
  </r>
  <r>
    <x v="0"/>
    <s v="2018-24"/>
    <x v="287"/>
    <x v="0"/>
    <d v="1899-12-30T08:15:00"/>
    <d v="1899-12-30T12:15:00"/>
    <s v="AM"/>
    <d v="1899-12-30T04:00:00"/>
    <m/>
    <m/>
    <x v="142"/>
    <x v="0"/>
    <m/>
    <x v="0"/>
    <m/>
  </r>
  <r>
    <x v="2"/>
    <s v="2018-24"/>
    <x v="287"/>
    <x v="0"/>
    <d v="1899-12-30T08:15:00"/>
    <d v="1899-12-30T12:15:00"/>
    <s v="AM"/>
    <d v="1899-12-30T04:00:00"/>
    <m/>
    <s v="ALT"/>
    <x v="8"/>
    <x v="0"/>
    <m/>
    <x v="0"/>
    <m/>
  </r>
  <r>
    <x v="2"/>
    <s v="2018-24"/>
    <x v="287"/>
    <x v="0"/>
    <d v="1899-12-30T08:15:00"/>
    <d v="1899-12-30T12:15:00"/>
    <s v="AM"/>
    <d v="1899-12-30T04:00:00"/>
    <m/>
    <s v="INI"/>
    <x v="1"/>
    <x v="1"/>
    <m/>
    <x v="0"/>
    <m/>
  </r>
  <r>
    <x v="4"/>
    <s v="2018-24"/>
    <x v="287"/>
    <x v="0"/>
    <d v="1899-12-30T08:15:00"/>
    <d v="1899-12-30T12:15:00"/>
    <s v="AM"/>
    <d v="1899-12-30T04:00:00"/>
    <m/>
    <m/>
    <x v="0"/>
    <x v="0"/>
    <m/>
    <x v="0"/>
    <m/>
  </r>
  <r>
    <x v="5"/>
    <s v="2018-24"/>
    <x v="287"/>
    <x v="0"/>
    <d v="1899-12-30T08:15:00"/>
    <d v="1899-12-30T12:15:00"/>
    <s v="AM"/>
    <d v="1899-12-30T04:00:00"/>
    <m/>
    <m/>
    <x v="0"/>
    <x v="0"/>
    <m/>
    <x v="0"/>
    <m/>
  </r>
  <r>
    <x v="6"/>
    <s v="2018-24"/>
    <x v="287"/>
    <x v="0"/>
    <d v="1899-12-30T08:15:00"/>
    <d v="1899-12-30T12:15:00"/>
    <s v="AM"/>
    <d v="1899-12-30T04:00:00"/>
    <m/>
    <m/>
    <x v="135"/>
    <x v="0"/>
    <m/>
    <x v="0"/>
    <m/>
  </r>
  <r>
    <x v="1"/>
    <s v="2018-24"/>
    <x v="287"/>
    <x v="0"/>
    <d v="1899-12-30T08:15:00"/>
    <d v="1899-12-30T12:15:00"/>
    <s v="AM"/>
    <d v="1899-12-30T04:00:00"/>
    <m/>
    <m/>
    <x v="1"/>
    <x v="1"/>
    <m/>
    <x v="0"/>
    <m/>
  </r>
  <r>
    <x v="3"/>
    <s v="2018-24"/>
    <x v="287"/>
    <x v="0"/>
    <d v="1899-12-30T08:15:00"/>
    <d v="1899-12-30T12:15:00"/>
    <s v="AM"/>
    <d v="1899-12-30T04:00:00"/>
    <m/>
    <m/>
    <x v="114"/>
    <x v="11"/>
    <m/>
    <x v="0"/>
    <m/>
  </r>
  <r>
    <x v="0"/>
    <s v="2018-24"/>
    <x v="287"/>
    <x v="0"/>
    <d v="1899-12-30T13:45:00"/>
    <d v="1899-12-30T17:45:00"/>
    <s v="PM"/>
    <d v="1899-12-30T04:00:00"/>
    <m/>
    <m/>
    <x v="142"/>
    <x v="0"/>
    <m/>
    <x v="0"/>
    <m/>
  </r>
  <r>
    <x v="2"/>
    <s v="2018-24"/>
    <x v="287"/>
    <x v="0"/>
    <d v="1899-12-30T13:45:00"/>
    <d v="1899-12-30T17:45:00"/>
    <s v="PM"/>
    <d v="1899-12-30T04:00:00"/>
    <m/>
    <s v="ALT"/>
    <x v="8"/>
    <x v="0"/>
    <m/>
    <x v="0"/>
    <m/>
  </r>
  <r>
    <x v="3"/>
    <s v="2018-24"/>
    <x v="287"/>
    <x v="0"/>
    <d v="1899-12-30T13:45:00"/>
    <d v="1899-12-30T15:45:00"/>
    <s v="PM"/>
    <d v="1899-12-30T02:00:00"/>
    <m/>
    <m/>
    <x v="199"/>
    <x v="3"/>
    <m/>
    <x v="0"/>
    <m/>
  </r>
  <r>
    <x v="4"/>
    <s v="2018-24"/>
    <x v="287"/>
    <x v="0"/>
    <d v="1899-12-30T13:45:00"/>
    <d v="1899-12-30T17:45:00"/>
    <s v="PM"/>
    <d v="1899-12-30T04:00:00"/>
    <m/>
    <m/>
    <x v="0"/>
    <x v="0"/>
    <m/>
    <x v="0"/>
    <m/>
  </r>
  <r>
    <x v="5"/>
    <s v="2018-24"/>
    <x v="287"/>
    <x v="0"/>
    <d v="1899-12-30T13:45:00"/>
    <d v="1899-12-30T16:45:00"/>
    <s v="PM"/>
    <d v="1899-12-30T03:00:00"/>
    <m/>
    <m/>
    <x v="0"/>
    <x v="0"/>
    <m/>
    <x v="0"/>
    <m/>
  </r>
  <r>
    <x v="6"/>
    <s v="2018-24"/>
    <x v="287"/>
    <x v="0"/>
    <d v="1899-12-30T13:45:00"/>
    <d v="1899-12-30T16:45:00"/>
    <s v="PM"/>
    <d v="1899-12-30T03:00:00"/>
    <m/>
    <m/>
    <x v="135"/>
    <x v="0"/>
    <m/>
    <x v="0"/>
    <m/>
  </r>
  <r>
    <x v="1"/>
    <s v="2018-24"/>
    <x v="287"/>
    <x v="0"/>
    <d v="1899-12-30T13:45:00"/>
    <d v="1899-12-30T15:45:00"/>
    <s v="PM"/>
    <d v="1899-12-30T02:00:00"/>
    <m/>
    <m/>
    <x v="198"/>
    <x v="36"/>
    <m/>
    <x v="0"/>
    <m/>
  </r>
  <r>
    <x v="2"/>
    <s v="2018-24"/>
    <x v="287"/>
    <x v="0"/>
    <d v="1899-12-30T13:45:00"/>
    <d v="1899-12-30T17:45:00"/>
    <s v="PM"/>
    <d v="1899-12-30T04:00:00"/>
    <m/>
    <s v="INI"/>
    <x v="1"/>
    <x v="1"/>
    <m/>
    <x v="0"/>
    <m/>
  </r>
  <r>
    <x v="1"/>
    <s v="2018-24"/>
    <x v="287"/>
    <x v="0"/>
    <d v="1899-12-30T15:45:00"/>
    <d v="1899-12-30T17:45:00"/>
    <s v="PM"/>
    <d v="1899-12-30T02:00:00"/>
    <m/>
    <m/>
    <x v="198"/>
    <x v="36"/>
    <m/>
    <x v="0"/>
    <m/>
  </r>
  <r>
    <x v="3"/>
    <s v="2018-24"/>
    <x v="287"/>
    <x v="0"/>
    <d v="1899-12-30T15:45:00"/>
    <d v="1899-12-30T17:45:00"/>
    <s v="PM"/>
    <d v="1899-12-30T02:00:00"/>
    <m/>
    <s v="C-DATA"/>
    <x v="197"/>
    <x v="22"/>
    <m/>
    <x v="0"/>
    <m/>
  </r>
  <r>
    <x v="3"/>
    <s v="2018-24"/>
    <x v="287"/>
    <x v="0"/>
    <d v="1899-12-30T15:45:00"/>
    <d v="1899-12-30T17:45:00"/>
    <s v="PM"/>
    <d v="1899-12-30T02:00:00"/>
    <m/>
    <s v="C-SECU"/>
    <x v="204"/>
    <x v="3"/>
    <m/>
    <x v="0"/>
    <m/>
  </r>
  <r>
    <x v="0"/>
    <s v="2018-24"/>
    <x v="288"/>
    <x v="1"/>
    <d v="1899-12-30T08:15:00"/>
    <d v="1899-12-30T12:15:00"/>
    <s v="AM"/>
    <d v="1899-12-30T04:00:00"/>
    <m/>
    <m/>
    <x v="1"/>
    <x v="1"/>
    <m/>
    <x v="0"/>
    <m/>
  </r>
  <r>
    <x v="3"/>
    <s v="2018-24"/>
    <x v="288"/>
    <x v="1"/>
    <d v="1899-12-30T08:15:00"/>
    <d v="1899-12-30T12:15:00"/>
    <s v="AM"/>
    <d v="1899-12-30T04:00:00"/>
    <m/>
    <m/>
    <x v="1"/>
    <x v="1"/>
    <m/>
    <x v="0"/>
    <m/>
  </r>
  <r>
    <x v="4"/>
    <s v="2018-24"/>
    <x v="288"/>
    <x v="1"/>
    <d v="1899-12-30T08:15:00"/>
    <d v="1899-12-30T12:15:00"/>
    <s v="AM"/>
    <d v="1899-12-30T04:00:00"/>
    <m/>
    <m/>
    <x v="1"/>
    <x v="1"/>
    <m/>
    <x v="0"/>
    <m/>
  </r>
  <r>
    <x v="5"/>
    <s v="2018-24"/>
    <x v="288"/>
    <x v="1"/>
    <d v="1899-12-30T08:15:00"/>
    <d v="1899-12-30T12:15:00"/>
    <s v="AM"/>
    <d v="1899-12-30T04:00:00"/>
    <m/>
    <m/>
    <x v="1"/>
    <x v="1"/>
    <m/>
    <x v="0"/>
    <m/>
  </r>
  <r>
    <x v="6"/>
    <s v="2018-24"/>
    <x v="288"/>
    <x v="1"/>
    <d v="1899-12-30T08:15:00"/>
    <d v="1899-12-30T12:15:00"/>
    <s v="AM"/>
    <d v="1899-12-30T04:00:00"/>
    <m/>
    <m/>
    <x v="1"/>
    <x v="1"/>
    <m/>
    <x v="0"/>
    <m/>
  </r>
  <r>
    <x v="1"/>
    <s v="2018-24"/>
    <x v="288"/>
    <x v="1"/>
    <d v="1899-12-30T08:15:00"/>
    <d v="1899-12-30T12:15:00"/>
    <s v="AM"/>
    <d v="1899-12-30T04:00:00"/>
    <m/>
    <m/>
    <x v="1"/>
    <x v="1"/>
    <m/>
    <x v="0"/>
    <m/>
  </r>
  <r>
    <x v="2"/>
    <s v="2018-24"/>
    <x v="288"/>
    <x v="1"/>
    <d v="1899-12-30T08:15:00"/>
    <d v="1899-12-30T12:15:00"/>
    <s v="AM"/>
    <d v="1899-12-30T04:00:00"/>
    <m/>
    <m/>
    <x v="1"/>
    <x v="1"/>
    <m/>
    <x v="0"/>
    <m/>
  </r>
  <r>
    <x v="0"/>
    <s v="2018-24"/>
    <x v="288"/>
    <x v="1"/>
    <d v="1899-12-30T13:45:00"/>
    <d v="1899-12-30T17:45:00"/>
    <s v="PM"/>
    <d v="1899-12-30T04:00:00"/>
    <m/>
    <m/>
    <x v="1"/>
    <x v="1"/>
    <m/>
    <x v="0"/>
    <m/>
  </r>
  <r>
    <x v="3"/>
    <s v="2018-24"/>
    <x v="288"/>
    <x v="1"/>
    <d v="1899-12-30T13:45:00"/>
    <d v="1899-12-30T17:45:00"/>
    <s v="PM"/>
    <d v="1899-12-30T04:00:00"/>
    <m/>
    <m/>
    <x v="1"/>
    <x v="1"/>
    <m/>
    <x v="0"/>
    <m/>
  </r>
  <r>
    <x v="4"/>
    <s v="2018-24"/>
    <x v="288"/>
    <x v="1"/>
    <d v="1899-12-30T13:45:00"/>
    <d v="1899-12-30T17:45:00"/>
    <s v="PM"/>
    <d v="1899-12-30T04:00:00"/>
    <m/>
    <m/>
    <x v="1"/>
    <x v="1"/>
    <m/>
    <x v="0"/>
    <m/>
  </r>
  <r>
    <x v="5"/>
    <s v="2018-24"/>
    <x v="288"/>
    <x v="1"/>
    <d v="1899-12-30T13:45:00"/>
    <d v="1899-12-30T16:45:00"/>
    <s v="PM"/>
    <d v="1899-12-30T03:00:00"/>
    <m/>
    <m/>
    <x v="1"/>
    <x v="1"/>
    <m/>
    <x v="0"/>
    <m/>
  </r>
  <r>
    <x v="6"/>
    <s v="2018-24"/>
    <x v="288"/>
    <x v="1"/>
    <d v="1899-12-30T13:45:00"/>
    <d v="1899-12-30T16:45:00"/>
    <s v="PM"/>
    <d v="1899-12-30T03:00:00"/>
    <m/>
    <m/>
    <x v="1"/>
    <x v="1"/>
    <m/>
    <x v="0"/>
    <m/>
  </r>
  <r>
    <x v="1"/>
    <s v="2018-24"/>
    <x v="288"/>
    <x v="1"/>
    <d v="1899-12-30T13:45:00"/>
    <d v="1899-12-30T17:45:00"/>
    <s v="PM"/>
    <d v="1899-12-30T04:00:00"/>
    <m/>
    <m/>
    <x v="1"/>
    <x v="1"/>
    <m/>
    <x v="0"/>
    <m/>
  </r>
  <r>
    <x v="2"/>
    <s v="2018-24"/>
    <x v="288"/>
    <x v="1"/>
    <d v="1899-12-30T13:45:00"/>
    <d v="1899-12-30T17:45:00"/>
    <s v="PM"/>
    <d v="1899-12-30T04:00:00"/>
    <m/>
    <m/>
    <x v="1"/>
    <x v="1"/>
    <m/>
    <x v="0"/>
    <m/>
  </r>
  <r>
    <x v="0"/>
    <s v="2018-25"/>
    <x v="289"/>
    <x v="2"/>
    <d v="1899-12-30T08:15:00"/>
    <d v="1899-12-30T12:15:00"/>
    <s v="AM"/>
    <d v="1899-12-30T04:00:00"/>
    <m/>
    <m/>
    <x v="1"/>
    <x v="1"/>
    <m/>
    <x v="0"/>
    <m/>
  </r>
  <r>
    <x v="3"/>
    <s v="2018-25"/>
    <x v="289"/>
    <x v="2"/>
    <d v="1899-12-30T08:15:00"/>
    <d v="1899-12-30T12:15:00"/>
    <s v="AM"/>
    <d v="1899-12-30T04:00:00"/>
    <m/>
    <m/>
    <x v="1"/>
    <x v="1"/>
    <m/>
    <x v="0"/>
    <m/>
  </r>
  <r>
    <x v="4"/>
    <s v="2018-25"/>
    <x v="289"/>
    <x v="2"/>
    <d v="1899-12-30T08:15:00"/>
    <d v="1899-12-30T12:15:00"/>
    <s v="AM"/>
    <d v="1899-12-30T04:00:00"/>
    <m/>
    <m/>
    <x v="1"/>
    <x v="1"/>
    <m/>
    <x v="0"/>
    <m/>
  </r>
  <r>
    <x v="5"/>
    <s v="2018-25"/>
    <x v="289"/>
    <x v="2"/>
    <d v="1899-12-30T08:15:00"/>
    <d v="1899-12-30T12:15:00"/>
    <s v="AM"/>
    <d v="1899-12-30T04:00:00"/>
    <m/>
    <m/>
    <x v="1"/>
    <x v="1"/>
    <m/>
    <x v="0"/>
    <m/>
  </r>
  <r>
    <x v="6"/>
    <s v="2018-25"/>
    <x v="289"/>
    <x v="2"/>
    <d v="1899-12-30T08:15:00"/>
    <d v="1899-12-30T12:15:00"/>
    <s v="AM"/>
    <d v="1899-12-30T04:00:00"/>
    <m/>
    <m/>
    <x v="1"/>
    <x v="1"/>
    <m/>
    <x v="0"/>
    <m/>
  </r>
  <r>
    <x v="1"/>
    <s v="2018-25"/>
    <x v="289"/>
    <x v="2"/>
    <d v="1899-12-30T08:15:00"/>
    <d v="1899-12-30T12:15:00"/>
    <s v="AM"/>
    <d v="1899-12-30T04:00:00"/>
    <m/>
    <m/>
    <x v="1"/>
    <x v="1"/>
    <m/>
    <x v="0"/>
    <m/>
  </r>
  <r>
    <x v="2"/>
    <s v="2018-25"/>
    <x v="289"/>
    <x v="2"/>
    <d v="1899-12-30T08:15:00"/>
    <d v="1899-12-30T12:15:00"/>
    <s v="AM"/>
    <d v="1899-12-30T04:00:00"/>
    <m/>
    <m/>
    <x v="1"/>
    <x v="1"/>
    <m/>
    <x v="0"/>
    <m/>
  </r>
  <r>
    <x v="0"/>
    <s v="2018-25"/>
    <x v="289"/>
    <x v="2"/>
    <d v="1899-12-30T13:45:00"/>
    <d v="1899-12-30T17:45:00"/>
    <s v="PM"/>
    <d v="1899-12-30T04:00:00"/>
    <m/>
    <m/>
    <x v="1"/>
    <x v="1"/>
    <m/>
    <x v="0"/>
    <m/>
  </r>
  <r>
    <x v="3"/>
    <s v="2018-25"/>
    <x v="289"/>
    <x v="2"/>
    <d v="1899-12-30T13:45:00"/>
    <d v="1899-12-30T17:45:00"/>
    <s v="PM"/>
    <d v="1899-12-30T04:00:00"/>
    <m/>
    <m/>
    <x v="1"/>
    <x v="1"/>
    <m/>
    <x v="0"/>
    <m/>
  </r>
  <r>
    <x v="4"/>
    <s v="2018-25"/>
    <x v="289"/>
    <x v="2"/>
    <d v="1899-12-30T13:45:00"/>
    <d v="1899-12-30T17:45:00"/>
    <s v="PM"/>
    <d v="1899-12-30T04:00:00"/>
    <m/>
    <m/>
    <x v="1"/>
    <x v="1"/>
    <m/>
    <x v="0"/>
    <m/>
  </r>
  <r>
    <x v="5"/>
    <s v="2018-25"/>
    <x v="289"/>
    <x v="2"/>
    <d v="1899-12-30T13:45:00"/>
    <d v="1899-12-30T16:45:00"/>
    <s v="PM"/>
    <d v="1899-12-30T03:00:00"/>
    <m/>
    <m/>
    <x v="1"/>
    <x v="1"/>
    <m/>
    <x v="0"/>
    <m/>
  </r>
  <r>
    <x v="6"/>
    <s v="2018-25"/>
    <x v="289"/>
    <x v="2"/>
    <d v="1899-12-30T13:45:00"/>
    <d v="1899-12-30T16:45:00"/>
    <s v="PM"/>
    <d v="1899-12-30T03:00:00"/>
    <m/>
    <m/>
    <x v="1"/>
    <x v="1"/>
    <m/>
    <x v="0"/>
    <m/>
  </r>
  <r>
    <x v="2"/>
    <s v="2018-25"/>
    <x v="289"/>
    <x v="2"/>
    <d v="1899-12-30T13:45:00"/>
    <d v="1899-12-30T17:45:00"/>
    <s v="PM"/>
    <d v="1899-12-30T04:00:00"/>
    <m/>
    <m/>
    <x v="1"/>
    <x v="1"/>
    <m/>
    <x v="0"/>
    <m/>
  </r>
  <r>
    <x v="1"/>
    <s v="2018-25"/>
    <x v="289"/>
    <x v="2"/>
    <d v="1899-12-30T13:45:00"/>
    <d v="1899-12-30T17:45:00"/>
    <s v="PM"/>
    <d v="1899-12-30T04:00:00"/>
    <m/>
    <m/>
    <x v="1"/>
    <x v="1"/>
    <m/>
    <x v="0"/>
    <m/>
  </r>
  <r>
    <x v="0"/>
    <s v="2018-25"/>
    <x v="290"/>
    <x v="3"/>
    <d v="1899-12-30T08:15:00"/>
    <d v="1899-12-30T12:15:00"/>
    <s v="AM"/>
    <d v="1899-12-30T04:00:00"/>
    <m/>
    <m/>
    <x v="142"/>
    <x v="0"/>
    <m/>
    <x v="0"/>
    <m/>
  </r>
  <r>
    <x v="2"/>
    <s v="2018-25"/>
    <x v="290"/>
    <x v="3"/>
    <d v="1899-12-30T08:15:00"/>
    <d v="1899-12-30T12:15:00"/>
    <s v="AM"/>
    <d v="1899-12-30T04:00:00"/>
    <m/>
    <m/>
    <x v="201"/>
    <x v="7"/>
    <m/>
    <x v="0"/>
    <m/>
  </r>
  <r>
    <x v="3"/>
    <s v="2018-25"/>
    <x v="290"/>
    <x v="3"/>
    <d v="1899-12-30T08:15:00"/>
    <d v="1899-12-30T12:15:00"/>
    <s v="AM"/>
    <d v="1899-12-30T04:00:00"/>
    <m/>
    <s v="ALT"/>
    <x v="8"/>
    <x v="0"/>
    <m/>
    <x v="0"/>
    <m/>
  </r>
  <r>
    <x v="4"/>
    <s v="2018-25"/>
    <x v="290"/>
    <x v="3"/>
    <d v="1899-12-30T08:15:00"/>
    <d v="1899-12-30T12:15:00"/>
    <s v="AM"/>
    <d v="1899-12-30T04:00:00"/>
    <m/>
    <m/>
    <x v="0"/>
    <x v="0"/>
    <m/>
    <x v="0"/>
    <m/>
  </r>
  <r>
    <x v="5"/>
    <s v="2018-25"/>
    <x v="290"/>
    <x v="3"/>
    <d v="1899-12-30T08:15:00"/>
    <d v="1899-12-30T12:15:00"/>
    <s v="AM"/>
    <d v="1899-12-30T04:00:00"/>
    <m/>
    <m/>
    <x v="0"/>
    <x v="0"/>
    <m/>
    <x v="0"/>
    <m/>
  </r>
  <r>
    <x v="6"/>
    <s v="2018-25"/>
    <x v="290"/>
    <x v="3"/>
    <d v="1899-12-30T08:15:00"/>
    <d v="1899-12-30T12:15:00"/>
    <s v="AM"/>
    <d v="1899-12-30T04:00:00"/>
    <m/>
    <m/>
    <x v="1"/>
    <x v="1"/>
    <m/>
    <x v="0"/>
    <m/>
  </r>
  <r>
    <x v="3"/>
    <s v="2018-25"/>
    <x v="290"/>
    <x v="3"/>
    <d v="1899-12-30T08:15:00"/>
    <d v="1899-12-30T12:15:00"/>
    <s v="AM"/>
    <d v="1899-12-30T04:00:00"/>
    <m/>
    <s v="INI"/>
    <x v="1"/>
    <x v="1"/>
    <m/>
    <x v="0"/>
    <m/>
  </r>
  <r>
    <x v="1"/>
    <s v="2018-25"/>
    <x v="290"/>
    <x v="3"/>
    <d v="1899-12-30T08:15:00"/>
    <d v="1899-12-30T12:15:00"/>
    <s v="AM"/>
    <d v="1899-12-30T04:00:00"/>
    <m/>
    <m/>
    <x v="45"/>
    <x v="8"/>
    <m/>
    <x v="0"/>
    <m/>
  </r>
  <r>
    <x v="0"/>
    <s v="2018-25"/>
    <x v="290"/>
    <x v="3"/>
    <d v="1899-12-30T13:45:00"/>
    <d v="1899-12-30T17:45:00"/>
    <s v="PM"/>
    <d v="1899-12-30T04:00:00"/>
    <m/>
    <m/>
    <x v="142"/>
    <x v="0"/>
    <m/>
    <x v="0"/>
    <m/>
  </r>
  <r>
    <x v="2"/>
    <s v="2018-25"/>
    <x v="290"/>
    <x v="3"/>
    <d v="1899-12-30T13:45:00"/>
    <d v="1899-12-30T17:45:00"/>
    <s v="PM"/>
    <d v="1899-12-30T04:00:00"/>
    <m/>
    <m/>
    <x v="187"/>
    <x v="6"/>
    <m/>
    <x v="0"/>
    <m/>
  </r>
  <r>
    <x v="3"/>
    <s v="2018-25"/>
    <x v="290"/>
    <x v="3"/>
    <d v="1899-12-30T13:45:00"/>
    <d v="1899-12-30T17:45:00"/>
    <s v="PM"/>
    <d v="1899-12-30T04:00:00"/>
    <m/>
    <s v="ALT"/>
    <x v="8"/>
    <x v="0"/>
    <m/>
    <x v="0"/>
    <m/>
  </r>
  <r>
    <x v="4"/>
    <s v="2018-25"/>
    <x v="290"/>
    <x v="3"/>
    <d v="1899-12-30T13:45:00"/>
    <d v="1899-12-30T17:45:00"/>
    <s v="PM"/>
    <d v="1899-12-30T04:00:00"/>
    <m/>
    <m/>
    <x v="0"/>
    <x v="0"/>
    <m/>
    <x v="0"/>
    <m/>
  </r>
  <r>
    <x v="5"/>
    <s v="2018-25"/>
    <x v="290"/>
    <x v="3"/>
    <d v="1899-12-30T13:45:00"/>
    <d v="1899-12-30T16:45:00"/>
    <s v="PM"/>
    <d v="1899-12-30T03:00:00"/>
    <m/>
    <m/>
    <x v="0"/>
    <x v="0"/>
    <m/>
    <x v="0"/>
    <m/>
  </r>
  <r>
    <x v="6"/>
    <s v="2018-25"/>
    <x v="290"/>
    <x v="3"/>
    <d v="1899-12-30T13:45:00"/>
    <d v="1899-12-30T16:45:00"/>
    <s v="PM"/>
    <d v="1899-12-30T03:00:00"/>
    <m/>
    <m/>
    <x v="1"/>
    <x v="1"/>
    <m/>
    <x v="0"/>
    <m/>
  </r>
  <r>
    <x v="3"/>
    <s v="2018-25"/>
    <x v="290"/>
    <x v="3"/>
    <d v="1899-12-30T13:45:00"/>
    <d v="1899-12-30T17:45:00"/>
    <s v="PM"/>
    <d v="1899-12-30T04:00:00"/>
    <m/>
    <s v="INI"/>
    <x v="1"/>
    <x v="1"/>
    <m/>
    <x v="0"/>
    <m/>
  </r>
  <r>
    <x v="1"/>
    <s v="2018-25"/>
    <x v="290"/>
    <x v="3"/>
    <d v="1899-12-30T13:45:00"/>
    <d v="1899-12-30T17:45:00"/>
    <s v="PM"/>
    <d v="1899-12-30T04:00:00"/>
    <m/>
    <m/>
    <x v="45"/>
    <x v="8"/>
    <m/>
    <x v="0"/>
    <m/>
  </r>
  <r>
    <x v="0"/>
    <s v="2018-25"/>
    <x v="291"/>
    <x v="4"/>
    <d v="1899-12-30T08:15:00"/>
    <d v="1899-12-30T12:15:00"/>
    <s v="AM"/>
    <d v="1899-12-30T04:00:00"/>
    <m/>
    <m/>
    <x v="142"/>
    <x v="0"/>
    <m/>
    <x v="0"/>
    <m/>
  </r>
  <r>
    <x v="2"/>
    <s v="2018-25"/>
    <x v="291"/>
    <x v="4"/>
    <d v="1899-12-30T08:15:00"/>
    <d v="1899-12-30T12:15:00"/>
    <s v="AM"/>
    <d v="1899-12-30T04:00:00"/>
    <m/>
    <m/>
    <x v="98"/>
    <x v="29"/>
    <m/>
    <x v="0"/>
    <m/>
  </r>
  <r>
    <x v="3"/>
    <s v="2018-25"/>
    <x v="291"/>
    <x v="4"/>
    <d v="1899-12-30T08:15:00"/>
    <d v="1899-12-30T12:15:00"/>
    <s v="AM"/>
    <d v="1899-12-30T04:00:00"/>
    <m/>
    <s v="ALT"/>
    <x v="8"/>
    <x v="0"/>
    <m/>
    <x v="0"/>
    <m/>
  </r>
  <r>
    <x v="4"/>
    <s v="2018-25"/>
    <x v="291"/>
    <x v="4"/>
    <d v="1899-12-30T08:15:00"/>
    <d v="1899-12-30T12:15:00"/>
    <s v="AM"/>
    <d v="1899-12-30T04:00:00"/>
    <m/>
    <m/>
    <x v="0"/>
    <x v="0"/>
    <m/>
    <x v="0"/>
    <m/>
  </r>
  <r>
    <x v="5"/>
    <s v="2018-25"/>
    <x v="291"/>
    <x v="4"/>
    <d v="1899-12-30T08:15:00"/>
    <d v="1899-12-30T12:15:00"/>
    <s v="AM"/>
    <d v="1899-12-30T04:00:00"/>
    <m/>
    <m/>
    <x v="0"/>
    <x v="0"/>
    <m/>
    <x v="0"/>
    <m/>
  </r>
  <r>
    <x v="6"/>
    <s v="2018-25"/>
    <x v="291"/>
    <x v="4"/>
    <d v="1899-12-30T08:15:00"/>
    <d v="1899-12-30T12:15:00"/>
    <s v="AM"/>
    <d v="1899-12-30T04:00:00"/>
    <m/>
    <m/>
    <x v="132"/>
    <x v="2"/>
    <m/>
    <x v="0"/>
    <m/>
  </r>
  <r>
    <x v="3"/>
    <s v="2018-25"/>
    <x v="291"/>
    <x v="4"/>
    <d v="1899-12-30T08:15:00"/>
    <d v="1899-12-30T12:15:00"/>
    <s v="AM"/>
    <d v="1899-12-30T04:00:00"/>
    <m/>
    <s v="INI"/>
    <x v="1"/>
    <x v="1"/>
    <m/>
    <x v="0"/>
    <m/>
  </r>
  <r>
    <x v="1"/>
    <s v="2018-25"/>
    <x v="291"/>
    <x v="4"/>
    <d v="1899-12-30T08:15:00"/>
    <d v="1899-12-30T12:15:00"/>
    <s v="AM"/>
    <d v="1899-12-30T04:00:00"/>
    <m/>
    <m/>
    <x v="190"/>
    <x v="43"/>
    <m/>
    <x v="0"/>
    <m/>
  </r>
  <r>
    <x v="0"/>
    <s v="2018-25"/>
    <x v="291"/>
    <x v="4"/>
    <d v="1899-12-30T13:45:00"/>
    <d v="1899-12-30T17:45:00"/>
    <s v="PM"/>
    <d v="1899-12-30T04:00:00"/>
    <m/>
    <m/>
    <x v="142"/>
    <x v="0"/>
    <m/>
    <x v="0"/>
    <m/>
  </r>
  <r>
    <x v="2"/>
    <s v="2018-25"/>
    <x v="291"/>
    <x v="4"/>
    <d v="1899-12-30T13:45:00"/>
    <d v="1899-12-30T17:45:00"/>
    <s v="PM"/>
    <d v="1899-12-30T04:00:00"/>
    <m/>
    <m/>
    <x v="60"/>
    <x v="11"/>
    <m/>
    <x v="0"/>
    <m/>
  </r>
  <r>
    <x v="3"/>
    <s v="2018-25"/>
    <x v="291"/>
    <x v="4"/>
    <d v="1899-12-30T13:45:00"/>
    <d v="1899-12-30T17:45:00"/>
    <s v="PM"/>
    <d v="1899-12-30T04:00:00"/>
    <m/>
    <s v="ALT"/>
    <x v="8"/>
    <x v="0"/>
    <m/>
    <x v="0"/>
    <m/>
  </r>
  <r>
    <x v="4"/>
    <s v="2018-25"/>
    <x v="291"/>
    <x v="4"/>
    <d v="1899-12-30T13:45:00"/>
    <d v="1899-12-30T17:45:00"/>
    <s v="PM"/>
    <d v="1899-12-30T04:00:00"/>
    <m/>
    <m/>
    <x v="0"/>
    <x v="0"/>
    <m/>
    <x v="0"/>
    <m/>
  </r>
  <r>
    <x v="5"/>
    <s v="2018-25"/>
    <x v="291"/>
    <x v="4"/>
    <d v="1899-12-30T13:45:00"/>
    <d v="1899-12-30T16:45:00"/>
    <s v="PM"/>
    <d v="1899-12-30T03:00:00"/>
    <m/>
    <m/>
    <x v="0"/>
    <x v="0"/>
    <m/>
    <x v="0"/>
    <m/>
  </r>
  <r>
    <x v="6"/>
    <s v="2018-25"/>
    <x v="291"/>
    <x v="4"/>
    <d v="1899-12-30T13:45:00"/>
    <d v="1899-12-30T16:45:00"/>
    <s v="PM"/>
    <d v="1899-12-30T03:00:00"/>
    <m/>
    <m/>
    <x v="132"/>
    <x v="2"/>
    <m/>
    <x v="0"/>
    <m/>
  </r>
  <r>
    <x v="1"/>
    <s v="2018-25"/>
    <x v="291"/>
    <x v="4"/>
    <d v="1899-12-30T13:45:00"/>
    <d v="1899-12-30T15:45:00"/>
    <s v="PM"/>
    <d v="1899-12-30T02:00:00"/>
    <m/>
    <m/>
    <x v="45"/>
    <x v="8"/>
    <m/>
    <x v="0"/>
    <m/>
  </r>
  <r>
    <x v="3"/>
    <s v="2018-25"/>
    <x v="291"/>
    <x v="4"/>
    <d v="1899-12-30T13:45:00"/>
    <d v="1899-12-30T17:45:00"/>
    <s v="PM"/>
    <d v="1899-12-30T04:00:00"/>
    <m/>
    <s v="INI"/>
    <x v="1"/>
    <x v="1"/>
    <m/>
    <x v="0"/>
    <m/>
  </r>
  <r>
    <x v="1"/>
    <s v="2018-25"/>
    <x v="291"/>
    <x v="4"/>
    <d v="1899-12-30T15:45:00"/>
    <d v="1899-12-30T17:45:00"/>
    <s v="PM"/>
    <d v="1899-12-30T02:00:00"/>
    <m/>
    <m/>
    <x v="1"/>
    <x v="1"/>
    <m/>
    <x v="0"/>
    <m/>
  </r>
  <r>
    <x v="0"/>
    <s v="2018-25"/>
    <x v="292"/>
    <x v="5"/>
    <d v="1899-12-30T08:15:00"/>
    <d v="1899-12-30T12:15:00"/>
    <s v="AM"/>
    <d v="1899-12-30T04:00:00"/>
    <m/>
    <m/>
    <x v="142"/>
    <x v="0"/>
    <m/>
    <x v="0"/>
    <m/>
  </r>
  <r>
    <x v="1"/>
    <s v="2018-25"/>
    <x v="292"/>
    <x v="5"/>
    <d v="1899-12-30T08:15:00"/>
    <d v="1899-12-30T10:15:00"/>
    <s v="AM"/>
    <d v="1899-12-30T02:00:00"/>
    <m/>
    <m/>
    <x v="202"/>
    <x v="8"/>
    <m/>
    <x v="0"/>
    <m/>
  </r>
  <r>
    <x v="2"/>
    <s v="2018-25"/>
    <x v="292"/>
    <x v="5"/>
    <d v="1899-12-30T08:15:00"/>
    <d v="1899-12-30T10:15:00"/>
    <s v="AM"/>
    <d v="1899-12-30T02:00:00"/>
    <m/>
    <m/>
    <x v="201"/>
    <x v="7"/>
    <m/>
    <x v="0"/>
    <m/>
  </r>
  <r>
    <x v="3"/>
    <s v="2018-25"/>
    <x v="292"/>
    <x v="5"/>
    <d v="1899-12-30T08:15:00"/>
    <d v="1899-12-30T12:15:00"/>
    <s v="AM"/>
    <d v="1899-12-30T04:00:00"/>
    <m/>
    <s v="ALT"/>
    <x v="8"/>
    <x v="0"/>
    <m/>
    <x v="0"/>
    <m/>
  </r>
  <r>
    <x v="4"/>
    <s v="2018-25"/>
    <x v="292"/>
    <x v="5"/>
    <d v="1899-12-30T08:15:00"/>
    <d v="1899-12-30T12:15:00"/>
    <s v="AM"/>
    <d v="1899-12-30T04:00:00"/>
    <m/>
    <m/>
    <x v="0"/>
    <x v="0"/>
    <m/>
    <x v="0"/>
    <m/>
  </r>
  <r>
    <x v="5"/>
    <s v="2018-25"/>
    <x v="292"/>
    <x v="5"/>
    <d v="1899-12-30T08:15:00"/>
    <d v="1899-12-30T12:15:00"/>
    <s v="AM"/>
    <d v="1899-12-30T04:00:00"/>
    <m/>
    <m/>
    <x v="0"/>
    <x v="0"/>
    <m/>
    <x v="0"/>
    <m/>
  </r>
  <r>
    <x v="6"/>
    <s v="2018-25"/>
    <x v="292"/>
    <x v="5"/>
    <d v="1899-12-30T08:15:00"/>
    <d v="1899-12-30T12:15:00"/>
    <s v="AM"/>
    <d v="1899-12-30T04:00:00"/>
    <m/>
    <m/>
    <x v="162"/>
    <x v="42"/>
    <m/>
    <x v="0"/>
    <m/>
  </r>
  <r>
    <x v="3"/>
    <s v="2018-25"/>
    <x v="292"/>
    <x v="5"/>
    <d v="1899-12-30T08:15:00"/>
    <d v="1899-12-30T12:15:00"/>
    <s v="AM"/>
    <d v="1899-12-30T04:00:00"/>
    <m/>
    <s v="INI"/>
    <x v="1"/>
    <x v="1"/>
    <m/>
    <x v="0"/>
    <m/>
  </r>
  <r>
    <x v="1"/>
    <s v="2018-25"/>
    <x v="292"/>
    <x v="5"/>
    <d v="1899-12-30T10:15:00"/>
    <d v="1899-12-30T12:15:00"/>
    <s v="AM"/>
    <d v="1899-12-30T02:00:00"/>
    <m/>
    <m/>
    <x v="45"/>
    <x v="8"/>
    <m/>
    <x v="0"/>
    <m/>
  </r>
  <r>
    <x v="2"/>
    <s v="2018-25"/>
    <x v="292"/>
    <x v="5"/>
    <d v="1899-12-30T10:15:00"/>
    <d v="1899-12-30T12:15:00"/>
    <s v="AM"/>
    <d v="1899-12-30T02:00:00"/>
    <m/>
    <m/>
    <x v="1"/>
    <x v="1"/>
    <m/>
    <x v="0"/>
    <m/>
  </r>
  <r>
    <x v="0"/>
    <s v="2018-25"/>
    <x v="292"/>
    <x v="5"/>
    <d v="1899-12-30T13:45:00"/>
    <d v="1899-12-30T17:45:00"/>
    <s v="PM"/>
    <d v="1899-12-30T04:00:00"/>
    <m/>
    <m/>
    <x v="142"/>
    <x v="0"/>
    <m/>
    <x v="0"/>
    <m/>
  </r>
  <r>
    <x v="1"/>
    <s v="2018-25"/>
    <x v="292"/>
    <x v="5"/>
    <d v="1899-12-30T13:45:00"/>
    <d v="1899-12-30T17:45:00"/>
    <s v="PM"/>
    <d v="1899-12-30T04:00:00"/>
    <m/>
    <m/>
    <x v="45"/>
    <x v="8"/>
    <m/>
    <x v="0"/>
    <m/>
  </r>
  <r>
    <x v="2"/>
    <s v="2018-25"/>
    <x v="292"/>
    <x v="5"/>
    <d v="1899-12-30T13:45:00"/>
    <d v="1899-12-30T17:45:00"/>
    <s v="PM"/>
    <d v="1899-12-30T04:00:00"/>
    <m/>
    <m/>
    <x v="187"/>
    <x v="6"/>
    <m/>
    <x v="0"/>
    <m/>
  </r>
  <r>
    <x v="3"/>
    <s v="2018-25"/>
    <x v="292"/>
    <x v="5"/>
    <d v="1899-12-30T13:45:00"/>
    <d v="1899-12-30T17:45:00"/>
    <s v="PM"/>
    <d v="1899-12-30T04:00:00"/>
    <m/>
    <s v="ALT"/>
    <x v="8"/>
    <x v="0"/>
    <m/>
    <x v="0"/>
    <m/>
  </r>
  <r>
    <x v="4"/>
    <s v="2018-25"/>
    <x v="292"/>
    <x v="5"/>
    <d v="1899-12-30T13:45:00"/>
    <d v="1899-12-30T17:45:00"/>
    <s v="PM"/>
    <d v="1899-12-30T04:00:00"/>
    <m/>
    <m/>
    <x v="0"/>
    <x v="0"/>
    <m/>
    <x v="0"/>
    <m/>
  </r>
  <r>
    <x v="5"/>
    <s v="2018-25"/>
    <x v="292"/>
    <x v="5"/>
    <d v="1899-12-30T13:45:00"/>
    <d v="1899-12-30T16:45:00"/>
    <s v="PM"/>
    <d v="1899-12-30T03:00:00"/>
    <m/>
    <m/>
    <x v="0"/>
    <x v="0"/>
    <m/>
    <x v="0"/>
    <m/>
  </r>
  <r>
    <x v="6"/>
    <s v="2018-25"/>
    <x v="292"/>
    <x v="5"/>
    <d v="1899-12-30T13:45:00"/>
    <d v="1899-12-30T16:45:00"/>
    <s v="PM"/>
    <d v="1899-12-30T03:00:00"/>
    <m/>
    <m/>
    <x v="162"/>
    <x v="42"/>
    <m/>
    <x v="0"/>
    <m/>
  </r>
  <r>
    <x v="3"/>
    <s v="2018-25"/>
    <x v="292"/>
    <x v="5"/>
    <d v="1899-12-30T13:45:00"/>
    <d v="1899-12-30T17:45:00"/>
    <s v="PM"/>
    <d v="1899-12-30T04:00:00"/>
    <m/>
    <s v="INI"/>
    <x v="1"/>
    <x v="1"/>
    <m/>
    <x v="0"/>
    <m/>
  </r>
  <r>
    <x v="0"/>
    <s v="2018-25"/>
    <x v="293"/>
    <x v="6"/>
    <d v="1899-12-30T08:15:00"/>
    <d v="1899-12-30T12:15:00"/>
    <s v="AM"/>
    <d v="1899-12-30T04:00:00"/>
    <m/>
    <m/>
    <x v="142"/>
    <x v="0"/>
    <m/>
    <x v="0"/>
    <m/>
  </r>
  <r>
    <x v="1"/>
    <s v="2018-25"/>
    <x v="293"/>
    <x v="6"/>
    <d v="1899-12-30T08:15:00"/>
    <d v="1899-12-30T12:15:00"/>
    <s v="AM"/>
    <d v="1899-12-30T04:00:00"/>
    <m/>
    <m/>
    <x v="1"/>
    <x v="1"/>
    <m/>
    <x v="0"/>
    <m/>
  </r>
  <r>
    <x v="2"/>
    <s v="2018-25"/>
    <x v="293"/>
    <x v="6"/>
    <d v="1899-12-30T08:15:00"/>
    <d v="1899-12-30T12:15:00"/>
    <s v="AM"/>
    <d v="1899-12-30T04:00:00"/>
    <m/>
    <s v="C-SECU"/>
    <x v="165"/>
    <x v="29"/>
    <m/>
    <x v="0"/>
    <m/>
  </r>
  <r>
    <x v="3"/>
    <s v="2018-25"/>
    <x v="293"/>
    <x v="6"/>
    <d v="1899-12-30T08:15:00"/>
    <d v="1899-12-30T12:15:00"/>
    <s v="AM"/>
    <d v="1899-12-30T04:00:00"/>
    <m/>
    <s v="ALT"/>
    <x v="8"/>
    <x v="0"/>
    <m/>
    <x v="0"/>
    <m/>
  </r>
  <r>
    <x v="4"/>
    <s v="2018-25"/>
    <x v="293"/>
    <x v="6"/>
    <d v="1899-12-30T08:15:00"/>
    <d v="1899-12-30T12:15:00"/>
    <s v="AM"/>
    <d v="1899-12-30T04:00:00"/>
    <m/>
    <m/>
    <x v="0"/>
    <x v="0"/>
    <m/>
    <x v="0"/>
    <m/>
  </r>
  <r>
    <x v="5"/>
    <s v="2018-25"/>
    <x v="293"/>
    <x v="6"/>
    <d v="1899-12-30T08:15:00"/>
    <d v="1899-12-30T12:15:00"/>
    <s v="AM"/>
    <d v="1899-12-30T04:00:00"/>
    <m/>
    <m/>
    <x v="0"/>
    <x v="0"/>
    <m/>
    <x v="0"/>
    <m/>
  </r>
  <r>
    <x v="6"/>
    <s v="2018-25"/>
    <x v="293"/>
    <x v="6"/>
    <d v="1899-12-30T08:15:00"/>
    <d v="1899-12-30T12:15:00"/>
    <s v="AM"/>
    <d v="1899-12-30T04:00:00"/>
    <m/>
    <m/>
    <x v="162"/>
    <x v="42"/>
    <m/>
    <x v="0"/>
    <m/>
  </r>
  <r>
    <x v="3"/>
    <s v="2018-25"/>
    <x v="293"/>
    <x v="6"/>
    <d v="1899-12-30T08:15:00"/>
    <d v="1899-12-30T12:15:00"/>
    <s v="AM"/>
    <d v="1899-12-30T04:00:00"/>
    <m/>
    <s v="INI"/>
    <x v="1"/>
    <x v="1"/>
    <m/>
    <x v="0"/>
    <m/>
  </r>
  <r>
    <x v="0"/>
    <s v="2018-25"/>
    <x v="293"/>
    <x v="6"/>
    <d v="1899-12-30T13:45:00"/>
    <d v="1899-12-30T17:45:00"/>
    <s v="PM"/>
    <d v="1899-12-30T04:00:00"/>
    <m/>
    <m/>
    <x v="142"/>
    <x v="0"/>
    <m/>
    <x v="0"/>
    <m/>
  </r>
  <r>
    <x v="1"/>
    <s v="2018-25"/>
    <x v="293"/>
    <x v="6"/>
    <d v="1899-12-30T13:45:00"/>
    <d v="1899-12-30T17:45:00"/>
    <s v="PM"/>
    <d v="1899-12-30T04:00:00"/>
    <m/>
    <m/>
    <x v="1"/>
    <x v="1"/>
    <m/>
    <x v="0"/>
    <m/>
  </r>
  <r>
    <x v="2"/>
    <s v="2018-25"/>
    <x v="293"/>
    <x v="6"/>
    <d v="1899-12-30T13:45:00"/>
    <d v="1899-12-30T17:45:00"/>
    <s v="PM"/>
    <d v="1899-12-30T04:00:00"/>
    <m/>
    <m/>
    <x v="201"/>
    <x v="7"/>
    <m/>
    <x v="0"/>
    <m/>
  </r>
  <r>
    <x v="3"/>
    <s v="2018-25"/>
    <x v="293"/>
    <x v="6"/>
    <d v="1899-12-30T13:45:00"/>
    <d v="1899-12-30T17:45:00"/>
    <s v="PM"/>
    <d v="1899-12-30T04:00:00"/>
    <m/>
    <s v="ALT"/>
    <x v="8"/>
    <x v="0"/>
    <m/>
    <x v="0"/>
    <m/>
  </r>
  <r>
    <x v="4"/>
    <s v="2018-25"/>
    <x v="293"/>
    <x v="6"/>
    <d v="1899-12-30T13:45:00"/>
    <d v="1899-12-30T17:45:00"/>
    <s v="PM"/>
    <d v="1899-12-30T04:00:00"/>
    <m/>
    <m/>
    <x v="0"/>
    <x v="0"/>
    <m/>
    <x v="0"/>
    <m/>
  </r>
  <r>
    <x v="5"/>
    <s v="2018-25"/>
    <x v="293"/>
    <x v="6"/>
    <d v="1899-12-30T13:45:00"/>
    <d v="1899-12-30T16:45:00"/>
    <s v="PM"/>
    <d v="1899-12-30T03:00:00"/>
    <m/>
    <m/>
    <x v="0"/>
    <x v="0"/>
    <m/>
    <x v="0"/>
    <m/>
  </r>
  <r>
    <x v="6"/>
    <s v="2018-25"/>
    <x v="293"/>
    <x v="6"/>
    <d v="1899-12-30T13:45:00"/>
    <d v="1899-12-30T16:45:00"/>
    <s v="PM"/>
    <d v="1899-12-30T03:00:00"/>
    <m/>
    <m/>
    <x v="162"/>
    <x v="42"/>
    <m/>
    <x v="0"/>
    <m/>
  </r>
  <r>
    <x v="3"/>
    <s v="2018-25"/>
    <x v="293"/>
    <x v="6"/>
    <d v="1899-12-30T13:45:00"/>
    <d v="1899-12-30T17:45:00"/>
    <s v="PM"/>
    <d v="1899-12-30T04:00:00"/>
    <m/>
    <s v="INI"/>
    <x v="1"/>
    <x v="1"/>
    <m/>
    <x v="0"/>
    <m/>
  </r>
  <r>
    <x v="0"/>
    <s v="2018-25"/>
    <x v="294"/>
    <x v="0"/>
    <d v="1899-12-30T08:15:00"/>
    <d v="1899-12-30T12:15:00"/>
    <s v="AM"/>
    <d v="1899-12-30T04:00:00"/>
    <m/>
    <m/>
    <x v="142"/>
    <x v="0"/>
    <m/>
    <x v="0"/>
    <m/>
  </r>
  <r>
    <x v="1"/>
    <s v="2018-25"/>
    <x v="294"/>
    <x v="0"/>
    <d v="1899-12-30T08:15:00"/>
    <d v="1899-12-30T12:15:00"/>
    <s v="AM"/>
    <d v="1899-12-30T04:00:00"/>
    <m/>
    <m/>
    <x v="45"/>
    <x v="8"/>
    <m/>
    <x v="0"/>
    <m/>
  </r>
  <r>
    <x v="2"/>
    <s v="2018-25"/>
    <x v="294"/>
    <x v="0"/>
    <d v="1899-12-30T08:15:00"/>
    <d v="1899-12-30T12:15:00"/>
    <s v="AM"/>
    <d v="1899-12-30T04:00:00"/>
    <m/>
    <s v="C-SECU"/>
    <x v="165"/>
    <x v="29"/>
    <m/>
    <x v="0"/>
    <m/>
  </r>
  <r>
    <x v="3"/>
    <s v="2018-25"/>
    <x v="294"/>
    <x v="0"/>
    <d v="1899-12-30T08:15:00"/>
    <d v="1899-12-30T12:15:00"/>
    <s v="AM"/>
    <d v="1899-12-30T04:00:00"/>
    <m/>
    <s v="ALT"/>
    <x v="8"/>
    <x v="0"/>
    <m/>
    <x v="0"/>
    <m/>
  </r>
  <r>
    <x v="4"/>
    <s v="2018-25"/>
    <x v="294"/>
    <x v="0"/>
    <d v="1899-12-30T08:15:00"/>
    <d v="1899-12-30T12:15:00"/>
    <s v="AM"/>
    <d v="1899-12-30T04:00:00"/>
    <m/>
    <m/>
    <x v="0"/>
    <x v="0"/>
    <m/>
    <x v="0"/>
    <m/>
  </r>
  <r>
    <x v="5"/>
    <s v="2018-25"/>
    <x v="294"/>
    <x v="0"/>
    <d v="1899-12-30T08:15:00"/>
    <d v="1899-12-30T12:15:00"/>
    <s v="AM"/>
    <d v="1899-12-30T04:00:00"/>
    <m/>
    <m/>
    <x v="0"/>
    <x v="0"/>
    <m/>
    <x v="0"/>
    <m/>
  </r>
  <r>
    <x v="6"/>
    <s v="2018-25"/>
    <x v="294"/>
    <x v="0"/>
    <d v="1899-12-30T08:15:00"/>
    <d v="1899-12-30T12:15:00"/>
    <s v="AM"/>
    <d v="1899-12-30T04:00:00"/>
    <m/>
    <m/>
    <x v="1"/>
    <x v="1"/>
    <m/>
    <x v="0"/>
    <m/>
  </r>
  <r>
    <x v="3"/>
    <s v="2018-25"/>
    <x v="294"/>
    <x v="0"/>
    <d v="1899-12-30T08:15:00"/>
    <d v="1899-12-30T12:15:00"/>
    <s v="AM"/>
    <d v="1899-12-30T04:00:00"/>
    <m/>
    <s v="INI"/>
    <x v="1"/>
    <x v="1"/>
    <m/>
    <x v="0"/>
    <m/>
  </r>
  <r>
    <x v="0"/>
    <s v="2018-25"/>
    <x v="294"/>
    <x v="0"/>
    <d v="1899-12-30T13:45:00"/>
    <d v="1899-12-30T17:45:00"/>
    <s v="PM"/>
    <d v="1899-12-30T04:00:00"/>
    <m/>
    <m/>
    <x v="142"/>
    <x v="0"/>
    <m/>
    <x v="0"/>
    <s v="fin des cours"/>
  </r>
  <r>
    <x v="1"/>
    <s v="2018-25"/>
    <x v="294"/>
    <x v="0"/>
    <d v="1899-12-30T13:45:00"/>
    <d v="1899-12-30T17:45:00"/>
    <s v="PM"/>
    <d v="1899-12-30T04:00:00"/>
    <m/>
    <m/>
    <x v="198"/>
    <x v="36"/>
    <m/>
    <x v="0"/>
    <m/>
  </r>
  <r>
    <x v="2"/>
    <s v="2018-25"/>
    <x v="294"/>
    <x v="0"/>
    <d v="1899-12-30T13:45:00"/>
    <d v="1899-12-30T17:45:00"/>
    <s v="PM"/>
    <d v="1899-12-30T04:00:00"/>
    <m/>
    <m/>
    <x v="201"/>
    <x v="7"/>
    <m/>
    <x v="0"/>
    <m/>
  </r>
  <r>
    <x v="3"/>
    <s v="2018-25"/>
    <x v="294"/>
    <x v="0"/>
    <d v="1899-12-30T13:45:00"/>
    <d v="1899-12-30T17:45:00"/>
    <s v="PM"/>
    <d v="1899-12-30T04:00:00"/>
    <m/>
    <s v="ALT"/>
    <x v="8"/>
    <x v="0"/>
    <m/>
    <x v="0"/>
    <m/>
  </r>
  <r>
    <x v="4"/>
    <s v="2018-25"/>
    <x v="294"/>
    <x v="0"/>
    <d v="1899-12-30T13:45:00"/>
    <d v="1899-12-30T17:45:00"/>
    <s v="PM"/>
    <d v="1899-12-30T04:00:00"/>
    <m/>
    <m/>
    <x v="0"/>
    <x v="0"/>
    <m/>
    <x v="0"/>
    <m/>
  </r>
  <r>
    <x v="5"/>
    <s v="2018-25"/>
    <x v="294"/>
    <x v="0"/>
    <d v="1899-12-30T13:45:00"/>
    <d v="1899-12-30T16:45:00"/>
    <s v="PM"/>
    <d v="1899-12-30T03:00:00"/>
    <m/>
    <m/>
    <x v="0"/>
    <x v="0"/>
    <m/>
    <x v="0"/>
    <m/>
  </r>
  <r>
    <x v="6"/>
    <s v="2018-25"/>
    <x v="294"/>
    <x v="0"/>
    <d v="1899-12-30T13:45:00"/>
    <d v="1899-12-30T16:45:00"/>
    <s v="PM"/>
    <d v="1899-12-30T03:00:00"/>
    <m/>
    <m/>
    <x v="1"/>
    <x v="1"/>
    <m/>
    <x v="0"/>
    <m/>
  </r>
  <r>
    <x v="3"/>
    <s v="2018-25"/>
    <x v="294"/>
    <x v="0"/>
    <d v="1899-12-30T13:45:00"/>
    <d v="1899-12-30T17:45:00"/>
    <s v="PM"/>
    <d v="1899-12-30T04:00:00"/>
    <m/>
    <s v="INI"/>
    <x v="1"/>
    <x v="1"/>
    <m/>
    <x v="0"/>
    <m/>
  </r>
  <r>
    <x v="0"/>
    <s v="2018-25"/>
    <x v="295"/>
    <x v="1"/>
    <d v="1899-12-30T08:15:00"/>
    <d v="1899-12-30T12:15:00"/>
    <s v="AM"/>
    <d v="1899-12-30T04:00:00"/>
    <m/>
    <m/>
    <x v="1"/>
    <x v="1"/>
    <m/>
    <x v="0"/>
    <m/>
  </r>
  <r>
    <x v="1"/>
    <s v="2018-25"/>
    <x v="295"/>
    <x v="1"/>
    <d v="1899-12-30T08:15:00"/>
    <d v="1899-12-30T12:15:00"/>
    <s v="AM"/>
    <d v="1899-12-30T04:00:00"/>
    <m/>
    <m/>
    <x v="1"/>
    <x v="1"/>
    <m/>
    <x v="0"/>
    <m/>
  </r>
  <r>
    <x v="2"/>
    <s v="2018-25"/>
    <x v="295"/>
    <x v="1"/>
    <d v="1899-12-30T08:15:00"/>
    <d v="1899-12-30T12:15:00"/>
    <s v="AM"/>
    <d v="1899-12-30T04:00:00"/>
    <m/>
    <m/>
    <x v="1"/>
    <x v="1"/>
    <m/>
    <x v="0"/>
    <m/>
  </r>
  <r>
    <x v="4"/>
    <s v="2018-25"/>
    <x v="295"/>
    <x v="1"/>
    <d v="1899-12-30T08:15:00"/>
    <d v="1899-12-30T12:15:00"/>
    <s v="AM"/>
    <d v="1899-12-30T04:00:00"/>
    <m/>
    <m/>
    <x v="1"/>
    <x v="1"/>
    <m/>
    <x v="0"/>
    <m/>
  </r>
  <r>
    <x v="5"/>
    <s v="2018-25"/>
    <x v="295"/>
    <x v="1"/>
    <d v="1899-12-30T08:15:00"/>
    <d v="1899-12-30T12:15:00"/>
    <s v="AM"/>
    <d v="1899-12-30T04:00:00"/>
    <m/>
    <m/>
    <x v="1"/>
    <x v="1"/>
    <m/>
    <x v="0"/>
    <m/>
  </r>
  <r>
    <x v="6"/>
    <s v="2018-25"/>
    <x v="295"/>
    <x v="1"/>
    <d v="1899-12-30T08:15:00"/>
    <d v="1899-12-30T12:15:00"/>
    <s v="AM"/>
    <d v="1899-12-30T04:00:00"/>
    <m/>
    <m/>
    <x v="1"/>
    <x v="1"/>
    <m/>
    <x v="0"/>
    <m/>
  </r>
  <r>
    <x v="3"/>
    <s v="2018-25"/>
    <x v="295"/>
    <x v="1"/>
    <d v="1899-12-30T08:15:00"/>
    <d v="1899-12-30T12:15:00"/>
    <s v="AM"/>
    <d v="1899-12-30T04:00:00"/>
    <m/>
    <m/>
    <x v="1"/>
    <x v="1"/>
    <m/>
    <x v="0"/>
    <m/>
  </r>
  <r>
    <x v="0"/>
    <s v="2018-25"/>
    <x v="295"/>
    <x v="1"/>
    <d v="1899-12-30T13:45:00"/>
    <d v="1899-12-30T17:45:00"/>
    <s v="PM"/>
    <d v="1899-12-30T04:00:00"/>
    <m/>
    <m/>
    <x v="1"/>
    <x v="1"/>
    <m/>
    <x v="0"/>
    <m/>
  </r>
  <r>
    <x v="1"/>
    <s v="2018-25"/>
    <x v="295"/>
    <x v="1"/>
    <d v="1899-12-30T13:45:00"/>
    <d v="1899-12-30T17:45:00"/>
    <s v="PM"/>
    <d v="1899-12-30T04:00:00"/>
    <m/>
    <m/>
    <x v="1"/>
    <x v="1"/>
    <m/>
    <x v="0"/>
    <m/>
  </r>
  <r>
    <x v="2"/>
    <s v="2018-25"/>
    <x v="295"/>
    <x v="1"/>
    <d v="1899-12-30T13:45:00"/>
    <d v="1899-12-30T17:45:00"/>
    <s v="PM"/>
    <d v="1899-12-30T04:00:00"/>
    <m/>
    <m/>
    <x v="1"/>
    <x v="1"/>
    <m/>
    <x v="0"/>
    <m/>
  </r>
  <r>
    <x v="4"/>
    <s v="2018-25"/>
    <x v="295"/>
    <x v="1"/>
    <d v="1899-12-30T13:45:00"/>
    <d v="1899-12-30T17:45:00"/>
    <s v="PM"/>
    <d v="1899-12-30T04:00:00"/>
    <m/>
    <m/>
    <x v="1"/>
    <x v="1"/>
    <m/>
    <x v="0"/>
    <m/>
  </r>
  <r>
    <x v="5"/>
    <s v="2018-25"/>
    <x v="295"/>
    <x v="1"/>
    <d v="1899-12-30T13:45:00"/>
    <d v="1899-12-30T16:45:00"/>
    <s v="PM"/>
    <d v="1899-12-30T03:00:00"/>
    <m/>
    <m/>
    <x v="1"/>
    <x v="1"/>
    <m/>
    <x v="0"/>
    <m/>
  </r>
  <r>
    <x v="6"/>
    <s v="2018-25"/>
    <x v="295"/>
    <x v="1"/>
    <d v="1899-12-30T13:45:00"/>
    <d v="1899-12-30T16:45:00"/>
    <s v="PM"/>
    <d v="1899-12-30T03:00:00"/>
    <m/>
    <m/>
    <x v="1"/>
    <x v="1"/>
    <m/>
    <x v="0"/>
    <m/>
  </r>
  <r>
    <x v="3"/>
    <s v="2018-25"/>
    <x v="295"/>
    <x v="1"/>
    <d v="1899-12-30T13:45:00"/>
    <d v="1899-12-30T17:45:00"/>
    <s v="PM"/>
    <d v="1899-12-30T04:00:00"/>
    <m/>
    <m/>
    <x v="1"/>
    <x v="1"/>
    <m/>
    <x v="0"/>
    <m/>
  </r>
  <r>
    <x v="0"/>
    <s v="2018-26"/>
    <x v="296"/>
    <x v="2"/>
    <d v="1899-12-30T08:15:00"/>
    <d v="1899-12-30T12:15:00"/>
    <s v="AM"/>
    <d v="1899-12-30T04:00:00"/>
    <m/>
    <m/>
    <x v="1"/>
    <x v="1"/>
    <m/>
    <x v="0"/>
    <m/>
  </r>
  <r>
    <x v="1"/>
    <s v="2018-26"/>
    <x v="296"/>
    <x v="2"/>
    <d v="1899-12-30T08:15:00"/>
    <d v="1899-12-30T12:15:00"/>
    <s v="AM"/>
    <d v="1899-12-30T04:00:00"/>
    <m/>
    <m/>
    <x v="1"/>
    <x v="1"/>
    <m/>
    <x v="0"/>
    <m/>
  </r>
  <r>
    <x v="2"/>
    <s v="2018-26"/>
    <x v="296"/>
    <x v="2"/>
    <d v="1899-12-30T08:15:00"/>
    <d v="1899-12-30T12:15:00"/>
    <s v="AM"/>
    <d v="1899-12-30T04:00:00"/>
    <m/>
    <m/>
    <x v="1"/>
    <x v="1"/>
    <m/>
    <x v="0"/>
    <m/>
  </r>
  <r>
    <x v="4"/>
    <s v="2018-26"/>
    <x v="296"/>
    <x v="2"/>
    <d v="1899-12-30T08:15:00"/>
    <d v="1899-12-30T12:15:00"/>
    <s v="AM"/>
    <d v="1899-12-30T04:00:00"/>
    <m/>
    <m/>
    <x v="1"/>
    <x v="1"/>
    <m/>
    <x v="0"/>
    <m/>
  </r>
  <r>
    <x v="5"/>
    <s v="2018-26"/>
    <x v="296"/>
    <x v="2"/>
    <d v="1899-12-30T08:15:00"/>
    <d v="1899-12-30T12:15:00"/>
    <s v="AM"/>
    <d v="1899-12-30T04:00:00"/>
    <m/>
    <m/>
    <x v="1"/>
    <x v="1"/>
    <m/>
    <x v="0"/>
    <m/>
  </r>
  <r>
    <x v="6"/>
    <s v="2018-26"/>
    <x v="296"/>
    <x v="2"/>
    <d v="1899-12-30T08:15:00"/>
    <d v="1899-12-30T12:15:00"/>
    <s v="AM"/>
    <d v="1899-12-30T04:00:00"/>
    <m/>
    <m/>
    <x v="1"/>
    <x v="1"/>
    <m/>
    <x v="0"/>
    <m/>
  </r>
  <r>
    <x v="3"/>
    <s v="2018-26"/>
    <x v="296"/>
    <x v="2"/>
    <d v="1899-12-30T08:15:00"/>
    <d v="1899-12-30T12:15:00"/>
    <s v="AM"/>
    <d v="1899-12-30T04:00:00"/>
    <m/>
    <m/>
    <x v="1"/>
    <x v="1"/>
    <m/>
    <x v="0"/>
    <m/>
  </r>
  <r>
    <x v="0"/>
    <s v="2018-26"/>
    <x v="296"/>
    <x v="2"/>
    <d v="1899-12-30T13:45:00"/>
    <d v="1899-12-30T17:45:00"/>
    <s v="PM"/>
    <d v="1899-12-30T04:00:00"/>
    <m/>
    <m/>
    <x v="1"/>
    <x v="1"/>
    <m/>
    <x v="0"/>
    <m/>
  </r>
  <r>
    <x v="1"/>
    <s v="2018-26"/>
    <x v="296"/>
    <x v="2"/>
    <d v="1899-12-30T13:45:00"/>
    <d v="1899-12-30T17:45:00"/>
    <s v="PM"/>
    <d v="1899-12-30T04:00:00"/>
    <m/>
    <m/>
    <x v="1"/>
    <x v="1"/>
    <m/>
    <x v="0"/>
    <m/>
  </r>
  <r>
    <x v="2"/>
    <s v="2018-26"/>
    <x v="296"/>
    <x v="2"/>
    <d v="1899-12-30T13:45:00"/>
    <d v="1899-12-30T17:45:00"/>
    <s v="PM"/>
    <d v="1899-12-30T04:00:00"/>
    <m/>
    <m/>
    <x v="1"/>
    <x v="1"/>
    <m/>
    <x v="0"/>
    <m/>
  </r>
  <r>
    <x v="4"/>
    <s v="2018-26"/>
    <x v="296"/>
    <x v="2"/>
    <d v="1899-12-30T13:45:00"/>
    <d v="1899-12-30T17:45:00"/>
    <s v="PM"/>
    <d v="1899-12-30T04:00:00"/>
    <m/>
    <m/>
    <x v="1"/>
    <x v="1"/>
    <m/>
    <x v="0"/>
    <m/>
  </r>
  <r>
    <x v="5"/>
    <s v="2018-26"/>
    <x v="296"/>
    <x v="2"/>
    <d v="1899-12-30T13:45:00"/>
    <d v="1899-12-30T16:45:00"/>
    <s v="PM"/>
    <d v="1899-12-30T03:00:00"/>
    <m/>
    <m/>
    <x v="1"/>
    <x v="1"/>
    <m/>
    <x v="0"/>
    <m/>
  </r>
  <r>
    <x v="6"/>
    <s v="2018-26"/>
    <x v="296"/>
    <x v="2"/>
    <d v="1899-12-30T13:45:00"/>
    <d v="1899-12-30T16:45:00"/>
    <s v="PM"/>
    <d v="1899-12-30T03:00:00"/>
    <m/>
    <m/>
    <x v="1"/>
    <x v="1"/>
    <m/>
    <x v="0"/>
    <m/>
  </r>
  <r>
    <x v="3"/>
    <s v="2018-26"/>
    <x v="296"/>
    <x v="2"/>
    <d v="1899-12-30T13:45:00"/>
    <d v="1899-12-30T17:45:00"/>
    <s v="PM"/>
    <d v="1899-12-30T04:00:00"/>
    <m/>
    <m/>
    <x v="1"/>
    <x v="1"/>
    <m/>
    <x v="0"/>
    <m/>
  </r>
  <r>
    <x v="0"/>
    <s v="2018-26"/>
    <x v="297"/>
    <x v="3"/>
    <d v="1899-12-30T08:15:00"/>
    <d v="1899-12-30T12:15:00"/>
    <s v="AM"/>
    <d v="1899-12-30T04:00:00"/>
    <m/>
    <m/>
    <x v="0"/>
    <x v="0"/>
    <m/>
    <x v="0"/>
    <m/>
  </r>
  <r>
    <x v="1"/>
    <s v="2018-26"/>
    <x v="297"/>
    <x v="3"/>
    <d v="1899-12-30T08:15:00"/>
    <d v="1899-12-30T12:15:00"/>
    <s v="AM"/>
    <d v="1899-12-30T04:00:00"/>
    <m/>
    <m/>
    <x v="205"/>
    <x v="2"/>
    <m/>
    <x v="0"/>
    <m/>
  </r>
  <r>
    <x v="2"/>
    <s v="2018-26"/>
    <x v="297"/>
    <x v="3"/>
    <d v="1899-12-30T08:15:00"/>
    <d v="1899-12-30T12:15:00"/>
    <s v="AM"/>
    <d v="1899-12-30T04:00:00"/>
    <m/>
    <s v="ALT"/>
    <x v="8"/>
    <x v="0"/>
    <m/>
    <x v="0"/>
    <m/>
  </r>
  <r>
    <x v="2"/>
    <s v="2018-26"/>
    <x v="297"/>
    <x v="3"/>
    <d v="1899-12-30T08:15:00"/>
    <d v="1899-12-30T12:15:00"/>
    <s v="AM"/>
    <d v="1899-12-30T04:00:00"/>
    <m/>
    <s v="INI"/>
    <x v="1"/>
    <x v="1"/>
    <m/>
    <x v="0"/>
    <m/>
  </r>
  <r>
    <x v="4"/>
    <s v="2018-26"/>
    <x v="297"/>
    <x v="3"/>
    <d v="1899-12-30T08:15:00"/>
    <d v="1899-12-30T12:15:00"/>
    <s v="AM"/>
    <d v="1899-12-30T04:00:00"/>
    <m/>
    <m/>
    <x v="0"/>
    <x v="0"/>
    <m/>
    <x v="0"/>
    <m/>
  </r>
  <r>
    <x v="5"/>
    <s v="2018-26"/>
    <x v="297"/>
    <x v="3"/>
    <d v="1899-12-30T08:15:00"/>
    <d v="1899-12-30T12:15:00"/>
    <s v="AM"/>
    <d v="1899-12-30T04:00:00"/>
    <m/>
    <m/>
    <x v="0"/>
    <x v="0"/>
    <m/>
    <x v="0"/>
    <m/>
  </r>
  <r>
    <x v="6"/>
    <s v="2018-26"/>
    <x v="297"/>
    <x v="3"/>
    <d v="1899-12-30T08:15:00"/>
    <d v="1899-12-30T12:15:00"/>
    <s v="AM"/>
    <d v="1899-12-30T04:00:00"/>
    <m/>
    <m/>
    <x v="162"/>
    <x v="42"/>
    <m/>
    <x v="0"/>
    <m/>
  </r>
  <r>
    <x v="3"/>
    <s v="2018-26"/>
    <x v="297"/>
    <x v="3"/>
    <d v="1899-12-30T08:15:00"/>
    <d v="1899-12-30T12:15:00"/>
    <s v="AM"/>
    <d v="1899-12-30T04:00:00"/>
    <m/>
    <s v="C-SECU"/>
    <x v="204"/>
    <x v="3"/>
    <m/>
    <x v="0"/>
    <m/>
  </r>
  <r>
    <x v="0"/>
    <s v="2018-26"/>
    <x v="297"/>
    <x v="3"/>
    <d v="1899-12-30T13:45:00"/>
    <d v="1899-12-30T17:45:00"/>
    <s v="PM"/>
    <d v="1899-12-30T04:00:00"/>
    <m/>
    <m/>
    <x v="0"/>
    <x v="0"/>
    <m/>
    <x v="0"/>
    <m/>
  </r>
  <r>
    <x v="1"/>
    <s v="2018-26"/>
    <x v="297"/>
    <x v="3"/>
    <d v="1899-12-30T13:45:00"/>
    <d v="1899-12-30T17:45:00"/>
    <s v="PM"/>
    <d v="1899-12-30T04:00:00"/>
    <m/>
    <m/>
    <x v="205"/>
    <x v="2"/>
    <m/>
    <x v="0"/>
    <m/>
  </r>
  <r>
    <x v="2"/>
    <s v="2018-26"/>
    <x v="297"/>
    <x v="3"/>
    <d v="1899-12-30T13:45:00"/>
    <d v="1899-12-30T17:45:00"/>
    <s v="PM"/>
    <d v="1899-12-30T04:00:00"/>
    <m/>
    <s v="ALT"/>
    <x v="8"/>
    <x v="0"/>
    <m/>
    <x v="0"/>
    <m/>
  </r>
  <r>
    <x v="2"/>
    <s v="2018-26"/>
    <x v="297"/>
    <x v="3"/>
    <d v="1899-12-30T13:45:00"/>
    <d v="1899-12-30T17:45:00"/>
    <s v="PM"/>
    <d v="1899-12-30T04:00:00"/>
    <m/>
    <s v="INI"/>
    <x v="1"/>
    <x v="1"/>
    <m/>
    <x v="0"/>
    <m/>
  </r>
  <r>
    <x v="4"/>
    <s v="2018-26"/>
    <x v="297"/>
    <x v="3"/>
    <d v="1899-12-30T13:45:00"/>
    <d v="1899-12-30T17:45:00"/>
    <s v="PM"/>
    <d v="1899-12-30T04:00:00"/>
    <m/>
    <m/>
    <x v="0"/>
    <x v="0"/>
    <m/>
    <x v="0"/>
    <m/>
  </r>
  <r>
    <x v="5"/>
    <s v="2018-26"/>
    <x v="297"/>
    <x v="3"/>
    <d v="1899-12-30T13:45:00"/>
    <d v="1899-12-30T16:45:00"/>
    <s v="PM"/>
    <d v="1899-12-30T03:00:00"/>
    <m/>
    <m/>
    <x v="0"/>
    <x v="0"/>
    <m/>
    <x v="0"/>
    <m/>
  </r>
  <r>
    <x v="6"/>
    <s v="2018-26"/>
    <x v="297"/>
    <x v="3"/>
    <d v="1899-12-30T13:45:00"/>
    <d v="1899-12-30T16:45:00"/>
    <s v="PM"/>
    <d v="1899-12-30T03:00:00"/>
    <m/>
    <m/>
    <x v="162"/>
    <x v="42"/>
    <m/>
    <x v="0"/>
    <m/>
  </r>
  <r>
    <x v="3"/>
    <s v="2018-26"/>
    <x v="297"/>
    <x v="3"/>
    <d v="1899-12-30T13:45:00"/>
    <d v="1899-12-30T17:45:00"/>
    <s v="PM"/>
    <d v="1899-12-30T04:00:00"/>
    <m/>
    <s v="C-SECU"/>
    <x v="204"/>
    <x v="3"/>
    <m/>
    <x v="0"/>
    <m/>
  </r>
  <r>
    <x v="0"/>
    <s v="2018-26"/>
    <x v="298"/>
    <x v="4"/>
    <d v="1899-12-30T08:15:00"/>
    <d v="1899-12-30T12:15:00"/>
    <s v="AM"/>
    <d v="1899-12-30T04:00:00"/>
    <m/>
    <m/>
    <x v="0"/>
    <x v="0"/>
    <m/>
    <x v="0"/>
    <m/>
  </r>
  <r>
    <x v="1"/>
    <s v="2018-26"/>
    <x v="298"/>
    <x v="4"/>
    <d v="1899-12-30T08:15:00"/>
    <d v="1899-12-30T12:15:00"/>
    <s v="AM"/>
    <d v="1899-12-30T04:00:00"/>
    <m/>
    <m/>
    <x v="205"/>
    <x v="2"/>
    <m/>
    <x v="0"/>
    <m/>
  </r>
  <r>
    <x v="2"/>
    <s v="2018-26"/>
    <x v="298"/>
    <x v="4"/>
    <d v="1899-12-30T08:15:00"/>
    <d v="1899-12-30T12:15:00"/>
    <s v="AM"/>
    <d v="1899-12-30T04:00:00"/>
    <m/>
    <s v="ALT"/>
    <x v="8"/>
    <x v="0"/>
    <m/>
    <x v="0"/>
    <m/>
  </r>
  <r>
    <x v="2"/>
    <s v="2018-26"/>
    <x v="298"/>
    <x v="4"/>
    <d v="1899-12-30T08:15:00"/>
    <d v="1899-12-30T12:15:00"/>
    <s v="AM"/>
    <d v="1899-12-30T04:00:00"/>
    <m/>
    <s v="INI"/>
    <x v="1"/>
    <x v="1"/>
    <m/>
    <x v="0"/>
    <m/>
  </r>
  <r>
    <x v="4"/>
    <s v="2018-26"/>
    <x v="298"/>
    <x v="4"/>
    <d v="1899-12-30T08:15:00"/>
    <d v="1899-12-30T12:15:00"/>
    <s v="AM"/>
    <d v="1899-12-30T04:00:00"/>
    <m/>
    <m/>
    <x v="0"/>
    <x v="0"/>
    <m/>
    <x v="0"/>
    <m/>
  </r>
  <r>
    <x v="5"/>
    <s v="2018-26"/>
    <x v="298"/>
    <x v="4"/>
    <d v="1899-12-30T08:15:00"/>
    <d v="1899-12-30T12:15:00"/>
    <s v="AM"/>
    <d v="1899-12-30T04:00:00"/>
    <m/>
    <m/>
    <x v="0"/>
    <x v="0"/>
    <m/>
    <x v="0"/>
    <m/>
  </r>
  <r>
    <x v="6"/>
    <s v="2018-26"/>
    <x v="298"/>
    <x v="4"/>
    <d v="1899-12-30T08:15:00"/>
    <d v="1899-12-30T12:15:00"/>
    <s v="AM"/>
    <d v="1899-12-30T04:00:00"/>
    <m/>
    <m/>
    <x v="162"/>
    <x v="42"/>
    <m/>
    <x v="0"/>
    <m/>
  </r>
  <r>
    <x v="3"/>
    <s v="2018-26"/>
    <x v="298"/>
    <x v="4"/>
    <d v="1899-12-30T08:15:00"/>
    <d v="1899-12-30T12:15:00"/>
    <s v="AM"/>
    <d v="1899-12-30T04:00:00"/>
    <m/>
    <m/>
    <x v="206"/>
    <x v="11"/>
    <m/>
    <x v="0"/>
    <m/>
  </r>
  <r>
    <x v="0"/>
    <s v="2018-26"/>
    <x v="298"/>
    <x v="4"/>
    <d v="1899-12-30T13:45:00"/>
    <d v="1899-12-30T17:45:00"/>
    <s v="PM"/>
    <d v="1899-12-30T04:00:00"/>
    <m/>
    <m/>
    <x v="0"/>
    <x v="0"/>
    <m/>
    <x v="0"/>
    <m/>
  </r>
  <r>
    <x v="1"/>
    <s v="2018-26"/>
    <x v="298"/>
    <x v="4"/>
    <d v="1899-12-30T13:45:00"/>
    <d v="1899-12-30T17:45:00"/>
    <s v="PM"/>
    <d v="1899-12-30T04:00:00"/>
    <m/>
    <m/>
    <x v="205"/>
    <x v="2"/>
    <m/>
    <x v="0"/>
    <m/>
  </r>
  <r>
    <x v="2"/>
    <s v="2018-26"/>
    <x v="298"/>
    <x v="4"/>
    <d v="1899-12-30T13:45:00"/>
    <d v="1899-12-30T17:45:00"/>
    <s v="PM"/>
    <d v="1899-12-30T04:00:00"/>
    <m/>
    <s v="ALT"/>
    <x v="8"/>
    <x v="0"/>
    <m/>
    <x v="0"/>
    <m/>
  </r>
  <r>
    <x v="2"/>
    <s v="2018-26"/>
    <x v="298"/>
    <x v="4"/>
    <d v="1899-12-30T13:45:00"/>
    <d v="1899-12-30T17:45:00"/>
    <s v="PM"/>
    <d v="1899-12-30T04:00:00"/>
    <m/>
    <s v="INI"/>
    <x v="1"/>
    <x v="1"/>
    <m/>
    <x v="0"/>
    <m/>
  </r>
  <r>
    <x v="4"/>
    <s v="2018-26"/>
    <x v="298"/>
    <x v="4"/>
    <d v="1899-12-30T13:45:00"/>
    <d v="1899-12-30T17:45:00"/>
    <s v="PM"/>
    <d v="1899-12-30T04:00:00"/>
    <m/>
    <m/>
    <x v="0"/>
    <x v="0"/>
    <m/>
    <x v="0"/>
    <m/>
  </r>
  <r>
    <x v="5"/>
    <s v="2018-26"/>
    <x v="298"/>
    <x v="4"/>
    <d v="1899-12-30T13:45:00"/>
    <d v="1899-12-30T16:45:00"/>
    <s v="PM"/>
    <d v="1899-12-30T03:00:00"/>
    <m/>
    <m/>
    <x v="0"/>
    <x v="0"/>
    <m/>
    <x v="0"/>
    <m/>
  </r>
  <r>
    <x v="6"/>
    <s v="2018-26"/>
    <x v="298"/>
    <x v="4"/>
    <d v="1899-12-30T13:45:00"/>
    <d v="1899-12-30T16:45:00"/>
    <s v="PM"/>
    <d v="1899-12-30T03:00:00"/>
    <m/>
    <m/>
    <x v="162"/>
    <x v="42"/>
    <m/>
    <x v="0"/>
    <m/>
  </r>
  <r>
    <x v="3"/>
    <s v="2018-26"/>
    <x v="298"/>
    <x v="4"/>
    <d v="1899-12-30T13:45:00"/>
    <d v="1899-12-30T17:45:00"/>
    <s v="PM"/>
    <d v="1899-12-30T04:00:00"/>
    <m/>
    <m/>
    <x v="206"/>
    <x v="11"/>
    <m/>
    <x v="0"/>
    <m/>
  </r>
  <r>
    <x v="0"/>
    <s v="2018-26"/>
    <x v="299"/>
    <x v="5"/>
    <d v="1899-12-30T08:15:00"/>
    <d v="1899-12-30T12:15:00"/>
    <s v="AM"/>
    <d v="1899-12-30T04:00:00"/>
    <m/>
    <m/>
    <x v="0"/>
    <x v="0"/>
    <m/>
    <x v="0"/>
    <m/>
  </r>
  <r>
    <x v="1"/>
    <s v="2018-26"/>
    <x v="299"/>
    <x v="5"/>
    <d v="1899-12-30T08:15:00"/>
    <d v="1899-12-30T12:15:00"/>
    <s v="AM"/>
    <d v="1899-12-30T04:00:00"/>
    <m/>
    <m/>
    <x v="205"/>
    <x v="2"/>
    <m/>
    <x v="0"/>
    <m/>
  </r>
  <r>
    <x v="2"/>
    <s v="2018-26"/>
    <x v="299"/>
    <x v="5"/>
    <d v="1899-12-30T08:15:00"/>
    <d v="1899-12-30T12:15:00"/>
    <s v="AM"/>
    <d v="1899-12-30T04:00:00"/>
    <m/>
    <s v="ALT"/>
    <x v="8"/>
    <x v="0"/>
    <m/>
    <x v="0"/>
    <m/>
  </r>
  <r>
    <x v="2"/>
    <s v="2018-26"/>
    <x v="299"/>
    <x v="5"/>
    <d v="1899-12-30T08:15:00"/>
    <d v="1899-12-30T12:15:00"/>
    <s v="AM"/>
    <d v="1899-12-30T04:00:00"/>
    <m/>
    <s v="INI"/>
    <x v="1"/>
    <x v="1"/>
    <m/>
    <x v="0"/>
    <m/>
  </r>
  <r>
    <x v="4"/>
    <s v="2018-26"/>
    <x v="299"/>
    <x v="5"/>
    <d v="1899-12-30T08:15:00"/>
    <d v="1899-12-30T12:15:00"/>
    <s v="AM"/>
    <d v="1899-12-30T04:00:00"/>
    <m/>
    <m/>
    <x v="0"/>
    <x v="0"/>
    <m/>
    <x v="0"/>
    <m/>
  </r>
  <r>
    <x v="5"/>
    <s v="2018-26"/>
    <x v="299"/>
    <x v="5"/>
    <d v="1899-12-30T08:15:00"/>
    <d v="1899-12-30T12:15:00"/>
    <s v="AM"/>
    <d v="1899-12-30T04:00:00"/>
    <m/>
    <m/>
    <x v="0"/>
    <x v="0"/>
    <m/>
    <x v="0"/>
    <m/>
  </r>
  <r>
    <x v="6"/>
    <s v="2018-26"/>
    <x v="299"/>
    <x v="5"/>
    <d v="1899-12-30T08:15:00"/>
    <d v="1899-12-30T12:15:00"/>
    <s v="AM"/>
    <d v="1899-12-30T04:00:00"/>
    <m/>
    <m/>
    <x v="132"/>
    <x v="2"/>
    <m/>
    <x v="0"/>
    <m/>
  </r>
  <r>
    <x v="3"/>
    <s v="2018-26"/>
    <x v="299"/>
    <x v="5"/>
    <d v="1899-12-30T08:15:00"/>
    <d v="1899-12-30T12:15:00"/>
    <s v="AM"/>
    <d v="1899-12-30T04:00:00"/>
    <m/>
    <m/>
    <x v="203"/>
    <x v="43"/>
    <m/>
    <x v="0"/>
    <m/>
  </r>
  <r>
    <x v="0"/>
    <s v="2018-26"/>
    <x v="299"/>
    <x v="5"/>
    <d v="1899-12-30T13:45:00"/>
    <d v="1899-12-30T17:45:00"/>
    <s v="PM"/>
    <d v="1899-12-30T04:00:00"/>
    <m/>
    <m/>
    <x v="0"/>
    <x v="0"/>
    <m/>
    <x v="0"/>
    <m/>
  </r>
  <r>
    <x v="1"/>
    <s v="2018-26"/>
    <x v="299"/>
    <x v="5"/>
    <d v="1899-12-30T13:45:00"/>
    <d v="1899-12-30T17:45:00"/>
    <s v="PM"/>
    <d v="1899-12-30T04:00:00"/>
    <m/>
    <m/>
    <x v="205"/>
    <x v="2"/>
    <m/>
    <x v="0"/>
    <m/>
  </r>
  <r>
    <x v="2"/>
    <s v="2018-26"/>
    <x v="299"/>
    <x v="5"/>
    <d v="1899-12-30T13:45:00"/>
    <d v="1899-12-30T17:45:00"/>
    <s v="PM"/>
    <d v="1899-12-30T04:00:00"/>
    <m/>
    <s v="ALT"/>
    <x v="8"/>
    <x v="0"/>
    <m/>
    <x v="0"/>
    <m/>
  </r>
  <r>
    <x v="2"/>
    <s v="2018-26"/>
    <x v="299"/>
    <x v="5"/>
    <d v="1899-12-30T13:45:00"/>
    <d v="1899-12-30T17:45:00"/>
    <s v="PM"/>
    <d v="1899-12-30T04:00:00"/>
    <m/>
    <s v="INI"/>
    <x v="1"/>
    <x v="1"/>
    <m/>
    <x v="0"/>
    <m/>
  </r>
  <r>
    <x v="4"/>
    <s v="2018-26"/>
    <x v="299"/>
    <x v="5"/>
    <d v="1899-12-30T13:45:00"/>
    <d v="1899-12-30T17:45:00"/>
    <s v="PM"/>
    <d v="1899-12-30T04:00:00"/>
    <m/>
    <m/>
    <x v="0"/>
    <x v="0"/>
    <m/>
    <x v="0"/>
    <m/>
  </r>
  <r>
    <x v="5"/>
    <s v="2018-26"/>
    <x v="299"/>
    <x v="5"/>
    <d v="1899-12-30T13:45:00"/>
    <d v="1899-12-30T16:45:00"/>
    <s v="PM"/>
    <d v="1899-12-30T03:00:00"/>
    <m/>
    <m/>
    <x v="0"/>
    <x v="0"/>
    <m/>
    <x v="0"/>
    <m/>
  </r>
  <r>
    <x v="6"/>
    <s v="2018-26"/>
    <x v="299"/>
    <x v="5"/>
    <d v="1899-12-30T13:45:00"/>
    <d v="1899-12-30T16:45:00"/>
    <s v="PM"/>
    <d v="1899-12-30T03:00:00"/>
    <m/>
    <m/>
    <x v="132"/>
    <x v="2"/>
    <m/>
    <x v="0"/>
    <m/>
  </r>
  <r>
    <x v="3"/>
    <s v="2018-26"/>
    <x v="299"/>
    <x v="5"/>
    <d v="1899-12-30T13:45:00"/>
    <d v="1899-12-30T17:45:00"/>
    <s v="PM"/>
    <d v="1899-12-30T04:00:00"/>
    <m/>
    <m/>
    <x v="206"/>
    <x v="11"/>
    <m/>
    <x v="0"/>
    <m/>
  </r>
  <r>
    <x v="0"/>
    <s v="2018-26"/>
    <x v="300"/>
    <x v="6"/>
    <d v="1899-12-30T08:15:00"/>
    <d v="1899-12-30T12:15:00"/>
    <s v="AM"/>
    <d v="1899-12-30T04:00:00"/>
    <m/>
    <m/>
    <x v="0"/>
    <x v="0"/>
    <m/>
    <x v="0"/>
    <m/>
  </r>
  <r>
    <x v="1"/>
    <s v="2018-26"/>
    <x v="300"/>
    <x v="6"/>
    <d v="1899-12-30T08:15:00"/>
    <d v="1899-12-30T12:15:00"/>
    <s v="AM"/>
    <d v="1899-12-30T04:00:00"/>
    <m/>
    <m/>
    <x v="205"/>
    <x v="2"/>
    <m/>
    <x v="0"/>
    <m/>
  </r>
  <r>
    <x v="2"/>
    <s v="2018-26"/>
    <x v="300"/>
    <x v="6"/>
    <d v="1899-12-30T08:15:00"/>
    <d v="1899-12-30T12:15:00"/>
    <s v="AM"/>
    <d v="1899-12-30T04:00:00"/>
    <m/>
    <s v="ALT"/>
    <x v="8"/>
    <x v="0"/>
    <m/>
    <x v="0"/>
    <m/>
  </r>
  <r>
    <x v="2"/>
    <s v="2018-26"/>
    <x v="300"/>
    <x v="6"/>
    <d v="1899-12-30T08:15:00"/>
    <d v="1899-12-30T12:15:00"/>
    <s v="AM"/>
    <d v="1899-12-30T04:00:00"/>
    <m/>
    <s v="INI"/>
    <x v="1"/>
    <x v="1"/>
    <m/>
    <x v="0"/>
    <m/>
  </r>
  <r>
    <x v="4"/>
    <s v="2018-26"/>
    <x v="300"/>
    <x v="6"/>
    <d v="1899-12-30T08:15:00"/>
    <d v="1899-12-30T12:15:00"/>
    <s v="AM"/>
    <d v="1899-12-30T04:00:00"/>
    <m/>
    <m/>
    <x v="0"/>
    <x v="0"/>
    <m/>
    <x v="0"/>
    <m/>
  </r>
  <r>
    <x v="5"/>
    <s v="2018-26"/>
    <x v="300"/>
    <x v="6"/>
    <d v="1899-12-30T08:15:00"/>
    <d v="1899-12-30T12:15:00"/>
    <s v="AM"/>
    <d v="1899-12-30T04:00:00"/>
    <m/>
    <m/>
    <x v="0"/>
    <x v="0"/>
    <m/>
    <x v="0"/>
    <m/>
  </r>
  <r>
    <x v="6"/>
    <s v="2018-26"/>
    <x v="300"/>
    <x v="6"/>
    <d v="1899-12-30T08:15:00"/>
    <d v="1899-12-30T12:15:00"/>
    <s v="AM"/>
    <d v="1899-12-30T04:00:00"/>
    <m/>
    <m/>
    <x v="207"/>
    <x v="41"/>
    <m/>
    <x v="0"/>
    <m/>
  </r>
  <r>
    <x v="3"/>
    <s v="2018-26"/>
    <x v="300"/>
    <x v="6"/>
    <d v="1899-12-30T08:15:00"/>
    <d v="1899-12-30T12:15:00"/>
    <s v="AM"/>
    <d v="1899-12-30T04:00:00"/>
    <m/>
    <s v="C-SECU"/>
    <x v="204"/>
    <x v="3"/>
    <m/>
    <x v="0"/>
    <m/>
  </r>
  <r>
    <x v="3"/>
    <s v="2018-26"/>
    <x v="300"/>
    <x v="6"/>
    <d v="1899-12-30T08:15:00"/>
    <d v="1899-12-30T12:15:00"/>
    <s v="AM"/>
    <d v="1899-12-30T04:00:00"/>
    <m/>
    <s v="C-DATA"/>
    <x v="177"/>
    <x v="45"/>
    <m/>
    <x v="0"/>
    <m/>
  </r>
  <r>
    <x v="0"/>
    <s v="2018-26"/>
    <x v="300"/>
    <x v="6"/>
    <d v="1899-12-30T13:45:00"/>
    <d v="1899-12-30T17:45:00"/>
    <s v="PM"/>
    <d v="1899-12-30T04:00:00"/>
    <m/>
    <m/>
    <x v="0"/>
    <x v="0"/>
    <m/>
    <x v="0"/>
    <m/>
  </r>
  <r>
    <x v="1"/>
    <s v="2018-26"/>
    <x v="300"/>
    <x v="6"/>
    <d v="1899-12-30T13:45:00"/>
    <d v="1899-12-30T17:45:00"/>
    <s v="PM"/>
    <d v="1899-12-30T04:00:00"/>
    <m/>
    <m/>
    <x v="205"/>
    <x v="2"/>
    <m/>
    <x v="0"/>
    <m/>
  </r>
  <r>
    <x v="2"/>
    <s v="2018-26"/>
    <x v="300"/>
    <x v="6"/>
    <d v="1899-12-30T13:45:00"/>
    <d v="1899-12-30T17:45:00"/>
    <s v="PM"/>
    <d v="1899-12-30T04:00:00"/>
    <m/>
    <s v="ALT"/>
    <x v="8"/>
    <x v="0"/>
    <m/>
    <x v="0"/>
    <m/>
  </r>
  <r>
    <x v="2"/>
    <s v="2018-26"/>
    <x v="300"/>
    <x v="6"/>
    <d v="1899-12-30T13:45:00"/>
    <d v="1899-12-30T17:45:00"/>
    <s v="PM"/>
    <d v="1899-12-30T04:00:00"/>
    <m/>
    <s v="INI"/>
    <x v="1"/>
    <x v="1"/>
    <m/>
    <x v="0"/>
    <m/>
  </r>
  <r>
    <x v="4"/>
    <s v="2018-26"/>
    <x v="300"/>
    <x v="6"/>
    <d v="1899-12-30T13:45:00"/>
    <d v="1899-12-30T17:45:00"/>
    <s v="PM"/>
    <d v="1899-12-30T04:00:00"/>
    <m/>
    <m/>
    <x v="0"/>
    <x v="0"/>
    <m/>
    <x v="0"/>
    <m/>
  </r>
  <r>
    <x v="5"/>
    <s v="2018-26"/>
    <x v="300"/>
    <x v="6"/>
    <d v="1899-12-30T13:45:00"/>
    <d v="1899-12-30T16:45:00"/>
    <s v="PM"/>
    <d v="1899-12-30T03:00:00"/>
    <m/>
    <m/>
    <x v="0"/>
    <x v="0"/>
    <m/>
    <x v="0"/>
    <m/>
  </r>
  <r>
    <x v="6"/>
    <s v="2018-26"/>
    <x v="300"/>
    <x v="6"/>
    <d v="1899-12-30T13:45:00"/>
    <d v="1899-12-30T16:45:00"/>
    <s v="PM"/>
    <d v="1899-12-30T03:00:00"/>
    <m/>
    <m/>
    <x v="207"/>
    <x v="41"/>
    <m/>
    <x v="0"/>
    <m/>
  </r>
  <r>
    <x v="3"/>
    <s v="2018-26"/>
    <x v="300"/>
    <x v="6"/>
    <d v="1899-12-30T13:45:00"/>
    <d v="1899-12-30T17:45:00"/>
    <s v="PM"/>
    <d v="1899-12-30T04:00:00"/>
    <m/>
    <s v="C-SECU"/>
    <x v="204"/>
    <x v="3"/>
    <m/>
    <x v="0"/>
    <m/>
  </r>
  <r>
    <x v="0"/>
    <s v="2018-26"/>
    <x v="301"/>
    <x v="0"/>
    <d v="1899-12-30T08:15:00"/>
    <d v="1899-12-30T12:15:00"/>
    <s v="AM"/>
    <d v="1899-12-30T04:00:00"/>
    <m/>
    <m/>
    <x v="0"/>
    <x v="0"/>
    <m/>
    <x v="0"/>
    <m/>
  </r>
  <r>
    <x v="1"/>
    <s v="2018-26"/>
    <x v="301"/>
    <x v="0"/>
    <d v="1899-12-30T08:15:00"/>
    <d v="1899-12-30T12:15:00"/>
    <s v="AM"/>
    <d v="1899-12-30T04:00:00"/>
    <m/>
    <m/>
    <x v="205"/>
    <x v="2"/>
    <m/>
    <x v="0"/>
    <m/>
  </r>
  <r>
    <x v="2"/>
    <s v="2018-26"/>
    <x v="301"/>
    <x v="0"/>
    <d v="1899-12-30T08:15:00"/>
    <d v="1899-12-30T12:15:00"/>
    <s v="AM"/>
    <d v="1899-12-30T04:00:00"/>
    <m/>
    <s v="ALT"/>
    <x v="8"/>
    <x v="0"/>
    <m/>
    <x v="0"/>
    <m/>
  </r>
  <r>
    <x v="2"/>
    <s v="2018-26"/>
    <x v="301"/>
    <x v="0"/>
    <d v="1899-12-30T08:15:00"/>
    <d v="1899-12-30T12:15:00"/>
    <s v="AM"/>
    <d v="1899-12-30T04:00:00"/>
    <m/>
    <s v="INI"/>
    <x v="1"/>
    <x v="1"/>
    <m/>
    <x v="0"/>
    <m/>
  </r>
  <r>
    <x v="4"/>
    <s v="2018-26"/>
    <x v="301"/>
    <x v="0"/>
    <d v="1899-12-30T08:15:00"/>
    <d v="1899-12-30T12:15:00"/>
    <s v="AM"/>
    <d v="1899-12-30T04:00:00"/>
    <m/>
    <m/>
    <x v="0"/>
    <x v="0"/>
    <m/>
    <x v="0"/>
    <m/>
  </r>
  <r>
    <x v="5"/>
    <s v="2018-26"/>
    <x v="301"/>
    <x v="0"/>
    <d v="1899-12-30T08:15:00"/>
    <d v="1899-12-30T12:15:00"/>
    <s v="AM"/>
    <d v="1899-12-30T04:00:00"/>
    <m/>
    <m/>
    <x v="0"/>
    <x v="0"/>
    <m/>
    <x v="0"/>
    <m/>
  </r>
  <r>
    <x v="6"/>
    <s v="2018-26"/>
    <x v="301"/>
    <x v="0"/>
    <d v="1899-12-30T08:15:00"/>
    <d v="1899-12-30T12:15:00"/>
    <s v="AM"/>
    <d v="1899-12-30T04:00:00"/>
    <m/>
    <m/>
    <x v="132"/>
    <x v="2"/>
    <m/>
    <x v="0"/>
    <m/>
  </r>
  <r>
    <x v="3"/>
    <s v="2018-26"/>
    <x v="301"/>
    <x v="0"/>
    <d v="1899-12-30T08:15:00"/>
    <d v="1899-12-30T12:15:00"/>
    <s v="AM"/>
    <d v="1899-12-30T04:00:00"/>
    <m/>
    <m/>
    <x v="206"/>
    <x v="11"/>
    <m/>
    <x v="0"/>
    <m/>
  </r>
  <r>
    <x v="0"/>
    <s v="2018-26"/>
    <x v="301"/>
    <x v="0"/>
    <d v="1899-12-30T13:45:00"/>
    <d v="1899-12-30T17:45:00"/>
    <s v="PM"/>
    <d v="1899-12-30T04:00:00"/>
    <m/>
    <m/>
    <x v="0"/>
    <x v="0"/>
    <m/>
    <x v="0"/>
    <m/>
  </r>
  <r>
    <x v="1"/>
    <s v="2018-26"/>
    <x v="301"/>
    <x v="0"/>
    <d v="1899-12-30T13:45:00"/>
    <d v="1899-12-30T17:45:00"/>
    <s v="PM"/>
    <d v="1899-12-30T04:00:00"/>
    <m/>
    <m/>
    <x v="205"/>
    <x v="2"/>
    <m/>
    <x v="0"/>
    <s v="fin des cours"/>
  </r>
  <r>
    <x v="2"/>
    <s v="2018-26"/>
    <x v="301"/>
    <x v="0"/>
    <d v="1899-12-30T13:45:00"/>
    <d v="1899-12-30T17:45:00"/>
    <s v="PM"/>
    <d v="1899-12-30T04:00:00"/>
    <m/>
    <s v="ALT"/>
    <x v="8"/>
    <x v="0"/>
    <m/>
    <x v="0"/>
    <m/>
  </r>
  <r>
    <x v="3"/>
    <s v="2018-26"/>
    <x v="301"/>
    <x v="0"/>
    <d v="1899-12-30T13:45:00"/>
    <d v="1899-12-30T17:45:00"/>
    <s v="PM"/>
    <d v="1899-12-30T04:00:00"/>
    <m/>
    <m/>
    <x v="206"/>
    <x v="11"/>
    <m/>
    <x v="0"/>
    <m/>
  </r>
  <r>
    <x v="4"/>
    <s v="2018-26"/>
    <x v="301"/>
    <x v="0"/>
    <d v="1899-12-30T13:45:00"/>
    <d v="1899-12-30T17:45:00"/>
    <s v="PM"/>
    <d v="1899-12-30T04:00:00"/>
    <m/>
    <m/>
    <x v="0"/>
    <x v="0"/>
    <m/>
    <x v="0"/>
    <m/>
  </r>
  <r>
    <x v="5"/>
    <s v="2018-26"/>
    <x v="301"/>
    <x v="0"/>
    <d v="1899-12-30T13:45:00"/>
    <d v="1899-12-30T16:45:00"/>
    <s v="PM"/>
    <d v="1899-12-30T03:00:00"/>
    <m/>
    <m/>
    <x v="0"/>
    <x v="0"/>
    <m/>
    <x v="0"/>
    <m/>
  </r>
  <r>
    <x v="6"/>
    <s v="2018-26"/>
    <x v="301"/>
    <x v="0"/>
    <d v="1899-12-30T13:45:00"/>
    <d v="1899-12-30T16:45:00"/>
    <s v="PM"/>
    <d v="1899-12-30T03:00:00"/>
    <m/>
    <m/>
    <x v="132"/>
    <x v="2"/>
    <m/>
    <x v="0"/>
    <m/>
  </r>
  <r>
    <x v="2"/>
    <s v="2018-26"/>
    <x v="301"/>
    <x v="0"/>
    <d v="1899-12-30T13:45:00"/>
    <d v="1899-12-30T17:45:00"/>
    <s v="PM"/>
    <d v="1899-12-30T04:00:00"/>
    <m/>
    <s v="INI"/>
    <x v="1"/>
    <x v="1"/>
    <m/>
    <x v="0"/>
    <m/>
  </r>
  <r>
    <x v="0"/>
    <s v="2018-26"/>
    <x v="302"/>
    <x v="1"/>
    <d v="1899-12-30T08:15:00"/>
    <d v="1899-12-30T12:15:00"/>
    <s v="AM"/>
    <d v="1899-12-30T04:00:00"/>
    <m/>
    <m/>
    <x v="1"/>
    <x v="1"/>
    <m/>
    <x v="0"/>
    <m/>
  </r>
  <r>
    <x v="1"/>
    <s v="2018-26"/>
    <x v="302"/>
    <x v="1"/>
    <d v="1899-12-30T08:15:00"/>
    <d v="1899-12-30T12:15:00"/>
    <s v="AM"/>
    <d v="1899-12-30T04:00:00"/>
    <m/>
    <m/>
    <x v="1"/>
    <x v="1"/>
    <m/>
    <x v="0"/>
    <m/>
  </r>
  <r>
    <x v="3"/>
    <s v="2018-26"/>
    <x v="302"/>
    <x v="1"/>
    <d v="1899-12-30T08:15:00"/>
    <d v="1899-12-30T12:15:00"/>
    <s v="AM"/>
    <d v="1899-12-30T04:00:00"/>
    <m/>
    <m/>
    <x v="1"/>
    <x v="1"/>
    <m/>
    <x v="0"/>
    <m/>
  </r>
  <r>
    <x v="4"/>
    <s v="2018-26"/>
    <x v="302"/>
    <x v="1"/>
    <d v="1899-12-30T08:15:00"/>
    <d v="1899-12-30T12:15:00"/>
    <s v="AM"/>
    <d v="1899-12-30T04:00:00"/>
    <m/>
    <m/>
    <x v="1"/>
    <x v="1"/>
    <m/>
    <x v="0"/>
    <m/>
  </r>
  <r>
    <x v="5"/>
    <s v="2018-26"/>
    <x v="302"/>
    <x v="1"/>
    <d v="1899-12-30T08:15:00"/>
    <d v="1899-12-30T12:15:00"/>
    <s v="AM"/>
    <d v="1899-12-30T04:00:00"/>
    <m/>
    <m/>
    <x v="1"/>
    <x v="1"/>
    <m/>
    <x v="0"/>
    <m/>
  </r>
  <r>
    <x v="6"/>
    <s v="2018-26"/>
    <x v="302"/>
    <x v="1"/>
    <d v="1899-12-30T08:15:00"/>
    <d v="1899-12-30T12:15:00"/>
    <s v="AM"/>
    <d v="1899-12-30T04:00:00"/>
    <m/>
    <m/>
    <x v="1"/>
    <x v="1"/>
    <m/>
    <x v="0"/>
    <m/>
  </r>
  <r>
    <x v="2"/>
    <s v="2018-26"/>
    <x v="302"/>
    <x v="1"/>
    <d v="1899-12-30T08:15:00"/>
    <d v="1899-12-30T12:15:00"/>
    <s v="AM"/>
    <d v="1899-12-30T04:00:00"/>
    <m/>
    <m/>
    <x v="1"/>
    <x v="1"/>
    <m/>
    <x v="0"/>
    <m/>
  </r>
  <r>
    <x v="0"/>
    <s v="2018-26"/>
    <x v="302"/>
    <x v="1"/>
    <d v="1899-12-30T13:45:00"/>
    <d v="1899-12-30T17:45:00"/>
    <s v="PM"/>
    <d v="1899-12-30T04:00:00"/>
    <m/>
    <m/>
    <x v="1"/>
    <x v="1"/>
    <m/>
    <x v="0"/>
    <m/>
  </r>
  <r>
    <x v="1"/>
    <s v="2018-26"/>
    <x v="302"/>
    <x v="1"/>
    <d v="1899-12-30T13:45:00"/>
    <d v="1899-12-30T17:45:00"/>
    <s v="PM"/>
    <d v="1899-12-30T04:00:00"/>
    <m/>
    <m/>
    <x v="1"/>
    <x v="1"/>
    <m/>
    <x v="0"/>
    <m/>
  </r>
  <r>
    <x v="3"/>
    <s v="2018-26"/>
    <x v="302"/>
    <x v="1"/>
    <d v="1899-12-30T13:45:00"/>
    <d v="1899-12-30T17:45:00"/>
    <s v="PM"/>
    <d v="1899-12-30T04:00:00"/>
    <m/>
    <m/>
    <x v="1"/>
    <x v="1"/>
    <m/>
    <x v="0"/>
    <m/>
  </r>
  <r>
    <x v="4"/>
    <s v="2018-26"/>
    <x v="302"/>
    <x v="1"/>
    <d v="1899-12-30T13:45:00"/>
    <d v="1899-12-30T17:45:00"/>
    <s v="PM"/>
    <d v="1899-12-30T04:00:00"/>
    <m/>
    <m/>
    <x v="1"/>
    <x v="1"/>
    <m/>
    <x v="0"/>
    <m/>
  </r>
  <r>
    <x v="5"/>
    <s v="2018-26"/>
    <x v="302"/>
    <x v="1"/>
    <d v="1899-12-30T13:45:00"/>
    <d v="1899-12-30T16:45:00"/>
    <s v="PM"/>
    <d v="1899-12-30T03:00:00"/>
    <m/>
    <m/>
    <x v="1"/>
    <x v="1"/>
    <m/>
    <x v="0"/>
    <m/>
  </r>
  <r>
    <x v="6"/>
    <s v="2018-26"/>
    <x v="302"/>
    <x v="1"/>
    <d v="1899-12-30T13:45:00"/>
    <d v="1899-12-30T16:45:00"/>
    <s v="PM"/>
    <d v="1899-12-30T03:00:00"/>
    <m/>
    <m/>
    <x v="1"/>
    <x v="1"/>
    <m/>
    <x v="0"/>
    <m/>
  </r>
  <r>
    <x v="2"/>
    <s v="2018-26"/>
    <x v="302"/>
    <x v="1"/>
    <d v="1899-12-30T13:45:00"/>
    <d v="1899-12-30T17:45:00"/>
    <s v="PM"/>
    <d v="1899-12-30T04:00:00"/>
    <m/>
    <m/>
    <x v="1"/>
    <x v="1"/>
    <m/>
    <x v="0"/>
    <m/>
  </r>
  <r>
    <x v="0"/>
    <s v="2018-27"/>
    <x v="303"/>
    <x v="2"/>
    <d v="1899-12-30T08:15:00"/>
    <d v="1899-12-30T12:15:00"/>
    <s v="AM"/>
    <d v="1899-12-30T04:00:00"/>
    <m/>
    <m/>
    <x v="1"/>
    <x v="1"/>
    <m/>
    <x v="0"/>
    <m/>
  </r>
  <r>
    <x v="1"/>
    <s v="2018-27"/>
    <x v="303"/>
    <x v="2"/>
    <d v="1899-12-30T08:15:00"/>
    <d v="1899-12-30T12:15:00"/>
    <s v="AM"/>
    <d v="1899-12-30T04:00:00"/>
    <m/>
    <m/>
    <x v="1"/>
    <x v="1"/>
    <m/>
    <x v="0"/>
    <m/>
  </r>
  <r>
    <x v="3"/>
    <s v="2018-27"/>
    <x v="303"/>
    <x v="2"/>
    <d v="1899-12-30T08:15:00"/>
    <d v="1899-12-30T12:15:00"/>
    <s v="AM"/>
    <d v="1899-12-30T04:00:00"/>
    <m/>
    <m/>
    <x v="1"/>
    <x v="1"/>
    <m/>
    <x v="0"/>
    <m/>
  </r>
  <r>
    <x v="4"/>
    <s v="2018-27"/>
    <x v="303"/>
    <x v="2"/>
    <d v="1899-12-30T08:15:00"/>
    <d v="1899-12-30T12:15:00"/>
    <s v="AM"/>
    <d v="1899-12-30T04:00:00"/>
    <m/>
    <m/>
    <x v="1"/>
    <x v="1"/>
    <m/>
    <x v="0"/>
    <m/>
  </r>
  <r>
    <x v="5"/>
    <s v="2018-27"/>
    <x v="303"/>
    <x v="2"/>
    <d v="1899-12-30T08:15:00"/>
    <d v="1899-12-30T12:15:00"/>
    <s v="AM"/>
    <d v="1899-12-30T04:00:00"/>
    <m/>
    <m/>
    <x v="1"/>
    <x v="1"/>
    <m/>
    <x v="0"/>
    <m/>
  </r>
  <r>
    <x v="6"/>
    <s v="2018-27"/>
    <x v="303"/>
    <x v="2"/>
    <d v="1899-12-30T08:15:00"/>
    <d v="1899-12-30T12:15:00"/>
    <s v="AM"/>
    <d v="1899-12-30T04:00:00"/>
    <m/>
    <m/>
    <x v="1"/>
    <x v="1"/>
    <m/>
    <x v="0"/>
    <m/>
  </r>
  <r>
    <x v="2"/>
    <s v="2018-27"/>
    <x v="303"/>
    <x v="2"/>
    <d v="1899-12-30T08:15:00"/>
    <d v="1899-12-30T12:15:00"/>
    <s v="AM"/>
    <d v="1899-12-30T04:00:00"/>
    <m/>
    <m/>
    <x v="1"/>
    <x v="1"/>
    <m/>
    <x v="0"/>
    <m/>
  </r>
  <r>
    <x v="0"/>
    <s v="2018-27"/>
    <x v="303"/>
    <x v="2"/>
    <d v="1899-12-30T13:45:00"/>
    <d v="1899-12-30T17:45:00"/>
    <s v="PM"/>
    <d v="1899-12-30T04:00:00"/>
    <m/>
    <m/>
    <x v="1"/>
    <x v="1"/>
    <m/>
    <x v="0"/>
    <m/>
  </r>
  <r>
    <x v="1"/>
    <s v="2018-27"/>
    <x v="303"/>
    <x v="2"/>
    <d v="1899-12-30T13:45:00"/>
    <d v="1899-12-30T17:45:00"/>
    <s v="PM"/>
    <d v="1899-12-30T04:00:00"/>
    <m/>
    <m/>
    <x v="1"/>
    <x v="1"/>
    <m/>
    <x v="0"/>
    <m/>
  </r>
  <r>
    <x v="3"/>
    <s v="2018-27"/>
    <x v="303"/>
    <x v="2"/>
    <d v="1899-12-30T13:45:00"/>
    <d v="1899-12-30T17:45:00"/>
    <s v="PM"/>
    <d v="1899-12-30T04:00:00"/>
    <m/>
    <m/>
    <x v="1"/>
    <x v="1"/>
    <m/>
    <x v="0"/>
    <m/>
  </r>
  <r>
    <x v="4"/>
    <s v="2018-27"/>
    <x v="303"/>
    <x v="2"/>
    <d v="1899-12-30T13:45:00"/>
    <d v="1899-12-30T17:45:00"/>
    <s v="PM"/>
    <d v="1899-12-30T04:00:00"/>
    <m/>
    <m/>
    <x v="1"/>
    <x v="1"/>
    <m/>
    <x v="0"/>
    <m/>
  </r>
  <r>
    <x v="5"/>
    <s v="2018-27"/>
    <x v="303"/>
    <x v="2"/>
    <d v="1899-12-30T13:45:00"/>
    <d v="1899-12-30T16:45:00"/>
    <s v="PM"/>
    <d v="1899-12-30T03:00:00"/>
    <m/>
    <m/>
    <x v="1"/>
    <x v="1"/>
    <m/>
    <x v="0"/>
    <m/>
  </r>
  <r>
    <x v="6"/>
    <s v="2018-27"/>
    <x v="303"/>
    <x v="2"/>
    <d v="1899-12-30T13:45:00"/>
    <d v="1899-12-30T16:45:00"/>
    <s v="PM"/>
    <d v="1899-12-30T03:00:00"/>
    <m/>
    <m/>
    <x v="1"/>
    <x v="1"/>
    <m/>
    <x v="0"/>
    <m/>
  </r>
  <r>
    <x v="2"/>
    <s v="2018-27"/>
    <x v="303"/>
    <x v="2"/>
    <d v="1899-12-30T13:45:00"/>
    <d v="1899-12-30T17:45:00"/>
    <s v="PM"/>
    <d v="1899-12-30T04:00:00"/>
    <m/>
    <m/>
    <x v="1"/>
    <x v="1"/>
    <m/>
    <x v="0"/>
    <m/>
  </r>
  <r>
    <x v="0"/>
    <s v="2018-27"/>
    <x v="304"/>
    <x v="3"/>
    <d v="1899-12-30T08:15:00"/>
    <d v="1899-12-30T12:15:00"/>
    <s v="AM"/>
    <d v="1899-12-30T04:00:00"/>
    <m/>
    <m/>
    <x v="0"/>
    <x v="0"/>
    <m/>
    <x v="0"/>
    <m/>
  </r>
  <r>
    <x v="1"/>
    <s v="2018-27"/>
    <x v="304"/>
    <x v="3"/>
    <d v="1899-12-30T08:15:00"/>
    <d v="1899-12-30T12:15:00"/>
    <s v="AM"/>
    <d v="1899-12-30T04:00:00"/>
    <m/>
    <m/>
    <x v="0"/>
    <x v="0"/>
    <m/>
    <x v="0"/>
    <m/>
  </r>
  <r>
    <x v="2"/>
    <s v="2018-27"/>
    <x v="304"/>
    <x v="3"/>
    <d v="1899-12-30T08:15:00"/>
    <d v="1899-12-30T12:15:00"/>
    <s v="AM"/>
    <d v="1899-12-30T04:00:00"/>
    <m/>
    <m/>
    <x v="208"/>
    <x v="41"/>
    <m/>
    <x v="0"/>
    <m/>
  </r>
  <r>
    <x v="3"/>
    <s v="2018-27"/>
    <x v="304"/>
    <x v="3"/>
    <d v="1899-12-30T08:15:00"/>
    <d v="1899-12-30T12:15:00"/>
    <s v="AM"/>
    <d v="1899-12-30T04:00:00"/>
    <m/>
    <s v="ALT"/>
    <x v="8"/>
    <x v="0"/>
    <m/>
    <x v="0"/>
    <m/>
  </r>
  <r>
    <x v="4"/>
    <s v="2018-27"/>
    <x v="304"/>
    <x v="3"/>
    <d v="1899-12-30T08:15:00"/>
    <d v="1899-12-30T12:15:00"/>
    <s v="AM"/>
    <d v="1899-12-30T04:00:00"/>
    <m/>
    <m/>
    <x v="0"/>
    <x v="0"/>
    <m/>
    <x v="0"/>
    <m/>
  </r>
  <r>
    <x v="5"/>
    <s v="2018-27"/>
    <x v="304"/>
    <x v="3"/>
    <d v="1899-12-30T08:15:00"/>
    <d v="1899-12-30T12:15:00"/>
    <s v="AM"/>
    <d v="1899-12-30T04:00:00"/>
    <m/>
    <m/>
    <x v="0"/>
    <x v="0"/>
    <m/>
    <x v="0"/>
    <m/>
  </r>
  <r>
    <x v="6"/>
    <s v="2018-27"/>
    <x v="304"/>
    <x v="3"/>
    <d v="1899-12-30T08:15:00"/>
    <d v="1899-12-30T12:15:00"/>
    <s v="AM"/>
    <d v="1899-12-30T04:00:00"/>
    <m/>
    <m/>
    <x v="162"/>
    <x v="42"/>
    <m/>
    <x v="0"/>
    <m/>
  </r>
  <r>
    <x v="3"/>
    <s v="2018-27"/>
    <x v="304"/>
    <x v="3"/>
    <d v="1899-12-30T08:15:00"/>
    <d v="1899-12-30T12:15:00"/>
    <s v="AM"/>
    <d v="1899-12-30T04:00:00"/>
    <m/>
    <s v="INI"/>
    <x v="1"/>
    <x v="1"/>
    <m/>
    <x v="0"/>
    <m/>
  </r>
  <r>
    <x v="0"/>
    <s v="2018-27"/>
    <x v="304"/>
    <x v="3"/>
    <d v="1899-12-30T13:45:00"/>
    <d v="1899-12-30T17:45:00"/>
    <s v="PM"/>
    <d v="1899-12-30T04:00:00"/>
    <m/>
    <m/>
    <x v="0"/>
    <x v="0"/>
    <m/>
    <x v="0"/>
    <m/>
  </r>
  <r>
    <x v="1"/>
    <s v="2018-27"/>
    <x v="304"/>
    <x v="3"/>
    <d v="1899-12-30T13:45:00"/>
    <d v="1899-12-30T17:45:00"/>
    <s v="PM"/>
    <d v="1899-12-30T04:00:00"/>
    <m/>
    <m/>
    <x v="0"/>
    <x v="0"/>
    <m/>
    <x v="0"/>
    <m/>
  </r>
  <r>
    <x v="2"/>
    <s v="2018-27"/>
    <x v="304"/>
    <x v="3"/>
    <d v="1899-12-30T13:45:00"/>
    <d v="1899-12-30T17:45:00"/>
    <s v="PM"/>
    <d v="1899-12-30T04:00:00"/>
    <m/>
    <m/>
    <x v="208"/>
    <x v="41"/>
    <m/>
    <x v="0"/>
    <m/>
  </r>
  <r>
    <x v="3"/>
    <s v="2018-27"/>
    <x v="304"/>
    <x v="3"/>
    <d v="1899-12-30T13:45:00"/>
    <d v="1899-12-30T17:45:00"/>
    <s v="PM"/>
    <d v="1899-12-30T04:00:00"/>
    <m/>
    <s v="ALT"/>
    <x v="8"/>
    <x v="0"/>
    <m/>
    <x v="0"/>
    <m/>
  </r>
  <r>
    <x v="4"/>
    <s v="2018-27"/>
    <x v="304"/>
    <x v="3"/>
    <d v="1899-12-30T13:45:00"/>
    <d v="1899-12-30T17:45:00"/>
    <s v="PM"/>
    <d v="1899-12-30T04:00:00"/>
    <m/>
    <m/>
    <x v="0"/>
    <x v="0"/>
    <m/>
    <x v="0"/>
    <m/>
  </r>
  <r>
    <x v="5"/>
    <s v="2018-27"/>
    <x v="304"/>
    <x v="3"/>
    <d v="1899-12-30T13:45:00"/>
    <d v="1899-12-30T16:45:00"/>
    <s v="PM"/>
    <d v="1899-12-30T03:00:00"/>
    <m/>
    <m/>
    <x v="0"/>
    <x v="0"/>
    <m/>
    <x v="0"/>
    <m/>
  </r>
  <r>
    <x v="6"/>
    <s v="2018-27"/>
    <x v="304"/>
    <x v="3"/>
    <d v="1899-12-30T13:45:00"/>
    <d v="1899-12-30T16:45:00"/>
    <s v="PM"/>
    <d v="1899-12-30T03:00:00"/>
    <m/>
    <m/>
    <x v="162"/>
    <x v="42"/>
    <m/>
    <x v="0"/>
    <m/>
  </r>
  <r>
    <x v="3"/>
    <s v="2018-27"/>
    <x v="304"/>
    <x v="3"/>
    <d v="1899-12-30T13:45:00"/>
    <d v="1899-12-30T17:45:00"/>
    <s v="PM"/>
    <d v="1899-12-30T04:00:00"/>
    <m/>
    <s v="INI"/>
    <x v="1"/>
    <x v="1"/>
    <m/>
    <x v="0"/>
    <m/>
  </r>
  <r>
    <x v="0"/>
    <s v="2018-27"/>
    <x v="305"/>
    <x v="4"/>
    <d v="1899-12-30T08:15:00"/>
    <d v="1899-12-30T12:15:00"/>
    <s v="AM"/>
    <d v="1899-12-30T04:00:00"/>
    <m/>
    <m/>
    <x v="0"/>
    <x v="0"/>
    <m/>
    <x v="0"/>
    <m/>
  </r>
  <r>
    <x v="1"/>
    <s v="2018-27"/>
    <x v="305"/>
    <x v="4"/>
    <d v="1899-12-30T08:15:00"/>
    <d v="1899-12-30T12:15:00"/>
    <s v="AM"/>
    <d v="1899-12-30T04:00:00"/>
    <m/>
    <m/>
    <x v="0"/>
    <x v="0"/>
    <m/>
    <x v="0"/>
    <m/>
  </r>
  <r>
    <x v="2"/>
    <s v="2018-27"/>
    <x v="305"/>
    <x v="4"/>
    <d v="1899-12-30T08:15:00"/>
    <d v="1899-12-30T12:15:00"/>
    <s v="AM"/>
    <d v="1899-12-30T04:00:00"/>
    <m/>
    <m/>
    <x v="208"/>
    <x v="41"/>
    <m/>
    <x v="0"/>
    <m/>
  </r>
  <r>
    <x v="3"/>
    <s v="2018-27"/>
    <x v="305"/>
    <x v="4"/>
    <d v="1899-12-30T08:15:00"/>
    <d v="1899-12-30T12:15:00"/>
    <s v="AM"/>
    <d v="1899-12-30T04:00:00"/>
    <m/>
    <s v="ALT"/>
    <x v="8"/>
    <x v="0"/>
    <m/>
    <x v="0"/>
    <m/>
  </r>
  <r>
    <x v="4"/>
    <s v="2018-27"/>
    <x v="305"/>
    <x v="4"/>
    <d v="1899-12-30T08:15:00"/>
    <d v="1899-12-30T12:15:00"/>
    <s v="AM"/>
    <d v="1899-12-30T04:00:00"/>
    <m/>
    <m/>
    <x v="0"/>
    <x v="0"/>
    <m/>
    <x v="0"/>
    <m/>
  </r>
  <r>
    <x v="5"/>
    <s v="2018-27"/>
    <x v="305"/>
    <x v="4"/>
    <d v="1899-12-30T08:15:00"/>
    <d v="1899-12-30T12:15:00"/>
    <s v="AM"/>
    <d v="1899-12-30T04:00:00"/>
    <m/>
    <m/>
    <x v="0"/>
    <x v="0"/>
    <m/>
    <x v="0"/>
    <m/>
  </r>
  <r>
    <x v="6"/>
    <s v="2018-27"/>
    <x v="305"/>
    <x v="4"/>
    <d v="1899-12-30T08:15:00"/>
    <d v="1899-12-30T12:15:00"/>
    <s v="AM"/>
    <d v="1899-12-30T04:00:00"/>
    <m/>
    <m/>
    <x v="162"/>
    <x v="42"/>
    <m/>
    <x v="0"/>
    <m/>
  </r>
  <r>
    <x v="3"/>
    <s v="2018-27"/>
    <x v="305"/>
    <x v="4"/>
    <d v="1899-12-30T08:15:00"/>
    <d v="1899-12-30T12:15:00"/>
    <s v="AM"/>
    <d v="1899-12-30T04:00:00"/>
    <m/>
    <s v="INI"/>
    <x v="1"/>
    <x v="1"/>
    <m/>
    <x v="0"/>
    <m/>
  </r>
  <r>
    <x v="0"/>
    <s v="2018-27"/>
    <x v="305"/>
    <x v="4"/>
    <d v="1899-12-30T13:45:00"/>
    <d v="1899-12-30T17:45:00"/>
    <s v="PM"/>
    <d v="1899-12-30T04:00:00"/>
    <m/>
    <m/>
    <x v="0"/>
    <x v="0"/>
    <m/>
    <x v="0"/>
    <m/>
  </r>
  <r>
    <x v="1"/>
    <s v="2018-27"/>
    <x v="305"/>
    <x v="4"/>
    <d v="1899-12-30T13:45:00"/>
    <d v="1899-12-30T17:45:00"/>
    <s v="PM"/>
    <d v="1899-12-30T04:00:00"/>
    <m/>
    <m/>
    <x v="0"/>
    <x v="0"/>
    <m/>
    <x v="0"/>
    <m/>
  </r>
  <r>
    <x v="2"/>
    <s v="2018-27"/>
    <x v="305"/>
    <x v="4"/>
    <d v="1899-12-30T13:45:00"/>
    <d v="1899-12-30T17:45:00"/>
    <s v="PM"/>
    <d v="1899-12-30T04:00:00"/>
    <m/>
    <m/>
    <x v="208"/>
    <x v="41"/>
    <m/>
    <x v="0"/>
    <m/>
  </r>
  <r>
    <x v="3"/>
    <s v="2018-27"/>
    <x v="305"/>
    <x v="4"/>
    <d v="1899-12-30T13:45:00"/>
    <d v="1899-12-30T17:45:00"/>
    <s v="PM"/>
    <d v="1899-12-30T04:00:00"/>
    <m/>
    <s v="ALT"/>
    <x v="8"/>
    <x v="0"/>
    <m/>
    <x v="0"/>
    <m/>
  </r>
  <r>
    <x v="4"/>
    <s v="2018-27"/>
    <x v="305"/>
    <x v="4"/>
    <d v="1899-12-30T13:45:00"/>
    <d v="1899-12-30T17:45:00"/>
    <s v="PM"/>
    <d v="1899-12-30T04:00:00"/>
    <m/>
    <m/>
    <x v="0"/>
    <x v="0"/>
    <m/>
    <x v="0"/>
    <m/>
  </r>
  <r>
    <x v="5"/>
    <s v="2018-27"/>
    <x v="305"/>
    <x v="4"/>
    <d v="1899-12-30T13:45:00"/>
    <d v="1899-12-30T16:45:00"/>
    <s v="PM"/>
    <d v="1899-12-30T03:00:00"/>
    <m/>
    <m/>
    <x v="0"/>
    <x v="0"/>
    <m/>
    <x v="0"/>
    <m/>
  </r>
  <r>
    <x v="6"/>
    <s v="2018-27"/>
    <x v="305"/>
    <x v="4"/>
    <d v="1899-12-30T13:45:00"/>
    <d v="1899-12-30T16:45:00"/>
    <s v="PM"/>
    <d v="1899-12-30T03:00:00"/>
    <m/>
    <m/>
    <x v="162"/>
    <x v="42"/>
    <m/>
    <x v="0"/>
    <m/>
  </r>
  <r>
    <x v="3"/>
    <s v="2018-27"/>
    <x v="305"/>
    <x v="4"/>
    <d v="1899-12-30T13:45:00"/>
    <d v="1899-12-30T17:45:00"/>
    <s v="PM"/>
    <d v="1899-12-30T04:00:00"/>
    <m/>
    <s v="INI"/>
    <x v="1"/>
    <x v="1"/>
    <m/>
    <x v="0"/>
    <m/>
  </r>
  <r>
    <x v="0"/>
    <s v="2018-27"/>
    <x v="306"/>
    <x v="5"/>
    <d v="1899-12-30T08:15:00"/>
    <d v="1899-12-30T12:15:00"/>
    <s v="AM"/>
    <d v="1899-12-30T04:00:00"/>
    <m/>
    <m/>
    <x v="0"/>
    <x v="0"/>
    <m/>
    <x v="0"/>
    <m/>
  </r>
  <r>
    <x v="1"/>
    <s v="2018-27"/>
    <x v="306"/>
    <x v="5"/>
    <d v="1899-12-30T08:15:00"/>
    <d v="1899-12-30T12:15:00"/>
    <s v="AM"/>
    <d v="1899-12-30T04:00:00"/>
    <m/>
    <m/>
    <x v="0"/>
    <x v="0"/>
    <m/>
    <x v="0"/>
    <m/>
  </r>
  <r>
    <x v="2"/>
    <s v="2018-27"/>
    <x v="306"/>
    <x v="5"/>
    <d v="1899-12-30T08:15:00"/>
    <d v="1899-12-30T10:15:00"/>
    <s v="AM"/>
    <d v="1899-12-30T02:00:00"/>
    <m/>
    <m/>
    <x v="208"/>
    <x v="41"/>
    <m/>
    <x v="0"/>
    <m/>
  </r>
  <r>
    <x v="3"/>
    <s v="2018-27"/>
    <x v="306"/>
    <x v="5"/>
    <d v="1899-12-30T08:15:00"/>
    <d v="1899-12-30T12:15:00"/>
    <s v="AM"/>
    <d v="1899-12-30T04:00:00"/>
    <m/>
    <s v="ALT"/>
    <x v="8"/>
    <x v="0"/>
    <m/>
    <x v="0"/>
    <m/>
  </r>
  <r>
    <x v="4"/>
    <s v="2018-27"/>
    <x v="306"/>
    <x v="5"/>
    <d v="1899-12-30T08:15:00"/>
    <d v="1899-12-30T12:15:00"/>
    <s v="AM"/>
    <d v="1899-12-30T04:00:00"/>
    <m/>
    <m/>
    <x v="0"/>
    <x v="0"/>
    <m/>
    <x v="0"/>
    <m/>
  </r>
  <r>
    <x v="5"/>
    <s v="2018-27"/>
    <x v="306"/>
    <x v="5"/>
    <d v="1899-12-30T08:15:00"/>
    <d v="1899-12-30T12:15:00"/>
    <s v="AM"/>
    <d v="1899-12-30T04:00:00"/>
    <m/>
    <m/>
    <x v="0"/>
    <x v="0"/>
    <m/>
    <x v="0"/>
    <m/>
  </r>
  <r>
    <x v="6"/>
    <s v="2018-27"/>
    <x v="306"/>
    <x v="5"/>
    <d v="1899-12-30T08:15:00"/>
    <d v="1899-12-30T12:15:00"/>
    <s v="AM"/>
    <d v="1899-12-30T04:00:00"/>
    <m/>
    <m/>
    <x v="162"/>
    <x v="42"/>
    <m/>
    <x v="0"/>
    <m/>
  </r>
  <r>
    <x v="3"/>
    <s v="2018-27"/>
    <x v="306"/>
    <x v="5"/>
    <d v="1899-12-30T08:15:00"/>
    <d v="1899-12-30T12:15:00"/>
    <s v="AM"/>
    <d v="1899-12-30T04:00:00"/>
    <m/>
    <s v="INI"/>
    <x v="1"/>
    <x v="1"/>
    <m/>
    <x v="0"/>
    <m/>
  </r>
  <r>
    <x v="2"/>
    <s v="2018-27"/>
    <x v="306"/>
    <x v="5"/>
    <d v="1899-12-30T10:15:00"/>
    <d v="1899-12-30T12:15:00"/>
    <s v="AM"/>
    <d v="1899-12-30T02:00:00"/>
    <m/>
    <m/>
    <x v="209"/>
    <x v="41"/>
    <m/>
    <x v="0"/>
    <m/>
  </r>
  <r>
    <x v="0"/>
    <s v="2018-27"/>
    <x v="306"/>
    <x v="5"/>
    <d v="1899-12-30T13:45:00"/>
    <d v="1899-12-30T17:45:00"/>
    <s v="PM"/>
    <d v="1899-12-30T04:00:00"/>
    <m/>
    <m/>
    <x v="0"/>
    <x v="0"/>
    <m/>
    <x v="0"/>
    <m/>
  </r>
  <r>
    <x v="1"/>
    <s v="2018-27"/>
    <x v="306"/>
    <x v="5"/>
    <d v="1899-12-30T13:45:00"/>
    <d v="1899-12-30T17:45:00"/>
    <s v="PM"/>
    <d v="1899-12-30T04:00:00"/>
    <m/>
    <m/>
    <x v="0"/>
    <x v="0"/>
    <m/>
    <x v="0"/>
    <m/>
  </r>
  <r>
    <x v="2"/>
    <s v="2018-27"/>
    <x v="306"/>
    <x v="5"/>
    <d v="1899-12-30T13:45:00"/>
    <d v="1899-12-30T17:45:00"/>
    <s v="PM"/>
    <d v="1899-12-30T04:00:00"/>
    <m/>
    <m/>
    <x v="209"/>
    <x v="41"/>
    <m/>
    <x v="0"/>
    <m/>
  </r>
  <r>
    <x v="3"/>
    <s v="2018-27"/>
    <x v="306"/>
    <x v="5"/>
    <d v="1899-12-30T13:45:00"/>
    <d v="1899-12-30T17:45:00"/>
    <s v="PM"/>
    <d v="1899-12-30T04:00:00"/>
    <m/>
    <s v="ALT"/>
    <x v="8"/>
    <x v="0"/>
    <m/>
    <x v="0"/>
    <m/>
  </r>
  <r>
    <x v="4"/>
    <s v="2018-27"/>
    <x v="306"/>
    <x v="5"/>
    <d v="1899-12-30T13:45:00"/>
    <d v="1899-12-30T17:45:00"/>
    <s v="PM"/>
    <d v="1899-12-30T04:00:00"/>
    <m/>
    <m/>
    <x v="0"/>
    <x v="0"/>
    <m/>
    <x v="0"/>
    <m/>
  </r>
  <r>
    <x v="5"/>
    <s v="2018-27"/>
    <x v="306"/>
    <x v="5"/>
    <d v="1899-12-30T13:45:00"/>
    <d v="1899-12-30T16:45:00"/>
    <s v="PM"/>
    <d v="1899-12-30T03:00:00"/>
    <m/>
    <m/>
    <x v="0"/>
    <x v="0"/>
    <m/>
    <x v="0"/>
    <m/>
  </r>
  <r>
    <x v="6"/>
    <s v="2018-27"/>
    <x v="306"/>
    <x v="5"/>
    <d v="1899-12-30T13:45:00"/>
    <d v="1899-12-30T16:45:00"/>
    <s v="PM"/>
    <d v="1899-12-30T03:00:00"/>
    <m/>
    <m/>
    <x v="162"/>
    <x v="42"/>
    <m/>
    <x v="0"/>
    <m/>
  </r>
  <r>
    <x v="3"/>
    <s v="2018-27"/>
    <x v="306"/>
    <x v="5"/>
    <d v="1899-12-30T13:45:00"/>
    <d v="1899-12-30T17:45:00"/>
    <s v="PM"/>
    <d v="1899-12-30T04:00:00"/>
    <m/>
    <s v="INI"/>
    <x v="1"/>
    <x v="1"/>
    <m/>
    <x v="0"/>
    <m/>
  </r>
  <r>
    <x v="0"/>
    <s v="2018-27"/>
    <x v="307"/>
    <x v="6"/>
    <d v="1899-12-30T08:15:00"/>
    <d v="1899-12-30T12:15:00"/>
    <s v="AM"/>
    <d v="1899-12-30T04:00:00"/>
    <m/>
    <m/>
    <x v="0"/>
    <x v="0"/>
    <m/>
    <x v="0"/>
    <m/>
  </r>
  <r>
    <x v="1"/>
    <s v="2018-27"/>
    <x v="307"/>
    <x v="6"/>
    <d v="1899-12-30T08:15:00"/>
    <d v="1899-12-30T12:15:00"/>
    <s v="AM"/>
    <d v="1899-12-30T04:00:00"/>
    <m/>
    <m/>
    <x v="0"/>
    <x v="0"/>
    <m/>
    <x v="0"/>
    <m/>
  </r>
  <r>
    <x v="2"/>
    <s v="2018-27"/>
    <x v="307"/>
    <x v="6"/>
    <d v="1899-12-30T08:15:00"/>
    <d v="1899-12-30T12:15:00"/>
    <s v="AM"/>
    <d v="1899-12-30T04:00:00"/>
    <m/>
    <m/>
    <x v="209"/>
    <x v="41"/>
    <m/>
    <x v="0"/>
    <m/>
  </r>
  <r>
    <x v="3"/>
    <s v="2018-27"/>
    <x v="307"/>
    <x v="6"/>
    <d v="1899-12-30T08:15:00"/>
    <d v="1899-12-30T12:15:00"/>
    <s v="AM"/>
    <d v="1899-12-30T04:00:00"/>
    <m/>
    <s v="ALT"/>
    <x v="8"/>
    <x v="0"/>
    <m/>
    <x v="0"/>
    <m/>
  </r>
  <r>
    <x v="4"/>
    <s v="2018-27"/>
    <x v="307"/>
    <x v="6"/>
    <d v="1899-12-30T08:15:00"/>
    <d v="1899-12-30T12:15:00"/>
    <s v="AM"/>
    <d v="1899-12-30T04:00:00"/>
    <m/>
    <m/>
    <x v="0"/>
    <x v="0"/>
    <m/>
    <x v="0"/>
    <m/>
  </r>
  <r>
    <x v="5"/>
    <s v="2018-27"/>
    <x v="307"/>
    <x v="6"/>
    <d v="1899-12-30T08:15:00"/>
    <d v="1899-12-30T12:15:00"/>
    <s v="AM"/>
    <d v="1899-12-30T04:00:00"/>
    <m/>
    <m/>
    <x v="0"/>
    <x v="0"/>
    <m/>
    <x v="0"/>
    <m/>
  </r>
  <r>
    <x v="6"/>
    <s v="2018-27"/>
    <x v="307"/>
    <x v="6"/>
    <d v="1899-12-30T08:15:00"/>
    <d v="1899-12-30T12:15:00"/>
    <s v="AM"/>
    <d v="1899-12-30T04:00:00"/>
    <m/>
    <m/>
    <x v="162"/>
    <x v="42"/>
    <m/>
    <x v="0"/>
    <m/>
  </r>
  <r>
    <x v="3"/>
    <s v="2018-27"/>
    <x v="307"/>
    <x v="6"/>
    <d v="1899-12-30T08:15:00"/>
    <d v="1899-12-30T12:15:00"/>
    <s v="AM"/>
    <d v="1899-12-30T04:00:00"/>
    <m/>
    <s v="INI"/>
    <x v="1"/>
    <x v="1"/>
    <m/>
    <x v="0"/>
    <m/>
  </r>
  <r>
    <x v="0"/>
    <s v="2018-27"/>
    <x v="307"/>
    <x v="6"/>
    <d v="1899-12-30T13:45:00"/>
    <d v="1899-12-30T17:45:00"/>
    <s v="PM"/>
    <d v="1899-12-30T04:00:00"/>
    <m/>
    <m/>
    <x v="0"/>
    <x v="0"/>
    <m/>
    <x v="0"/>
    <m/>
  </r>
  <r>
    <x v="1"/>
    <s v="2018-27"/>
    <x v="307"/>
    <x v="6"/>
    <d v="1899-12-30T13:45:00"/>
    <d v="1899-12-30T17:45:00"/>
    <s v="PM"/>
    <d v="1899-12-30T04:00:00"/>
    <m/>
    <m/>
    <x v="0"/>
    <x v="0"/>
    <m/>
    <x v="0"/>
    <m/>
  </r>
  <r>
    <x v="2"/>
    <s v="2018-27"/>
    <x v="307"/>
    <x v="6"/>
    <d v="1899-12-30T13:45:00"/>
    <d v="1899-12-30T17:45:00"/>
    <s v="PM"/>
    <d v="1899-12-30T04:00:00"/>
    <m/>
    <m/>
    <x v="209"/>
    <x v="41"/>
    <m/>
    <x v="0"/>
    <m/>
  </r>
  <r>
    <x v="3"/>
    <s v="2018-27"/>
    <x v="307"/>
    <x v="6"/>
    <d v="1899-12-30T13:45:00"/>
    <d v="1899-12-30T17:45:00"/>
    <s v="PM"/>
    <d v="1899-12-30T04:00:00"/>
    <m/>
    <s v="ALT"/>
    <x v="8"/>
    <x v="0"/>
    <m/>
    <x v="0"/>
    <m/>
  </r>
  <r>
    <x v="4"/>
    <s v="2018-27"/>
    <x v="307"/>
    <x v="6"/>
    <d v="1899-12-30T13:45:00"/>
    <d v="1899-12-30T17:45:00"/>
    <s v="PM"/>
    <d v="1899-12-30T04:00:00"/>
    <m/>
    <m/>
    <x v="0"/>
    <x v="0"/>
    <m/>
    <x v="0"/>
    <m/>
  </r>
  <r>
    <x v="5"/>
    <s v="2018-27"/>
    <x v="307"/>
    <x v="6"/>
    <d v="1899-12-30T13:45:00"/>
    <d v="1899-12-30T16:45:00"/>
    <s v="PM"/>
    <d v="1899-12-30T03:00:00"/>
    <m/>
    <m/>
    <x v="0"/>
    <x v="0"/>
    <m/>
    <x v="0"/>
    <m/>
  </r>
  <r>
    <x v="6"/>
    <s v="2018-27"/>
    <x v="307"/>
    <x v="6"/>
    <d v="1899-12-30T13:45:00"/>
    <d v="1899-12-30T16:45:00"/>
    <s v="PM"/>
    <d v="1899-12-30T03:00:00"/>
    <m/>
    <m/>
    <x v="162"/>
    <x v="42"/>
    <m/>
    <x v="0"/>
    <m/>
  </r>
  <r>
    <x v="3"/>
    <s v="2018-27"/>
    <x v="307"/>
    <x v="6"/>
    <d v="1899-12-30T13:45:00"/>
    <d v="1899-12-30T17:45:00"/>
    <s v="PM"/>
    <d v="1899-12-30T04:00:00"/>
    <m/>
    <s v="INI"/>
    <x v="1"/>
    <x v="1"/>
    <m/>
    <x v="0"/>
    <m/>
  </r>
  <r>
    <x v="0"/>
    <s v="2018-27"/>
    <x v="308"/>
    <x v="0"/>
    <d v="1899-12-30T08:15:00"/>
    <d v="1899-12-30T12:15:00"/>
    <s v="AM"/>
    <d v="1899-12-30T04:00:00"/>
    <m/>
    <m/>
    <x v="0"/>
    <x v="0"/>
    <m/>
    <x v="0"/>
    <m/>
  </r>
  <r>
    <x v="1"/>
    <s v="2018-27"/>
    <x v="308"/>
    <x v="0"/>
    <d v="1899-12-30T08:15:00"/>
    <d v="1899-12-30T12:15:00"/>
    <s v="AM"/>
    <d v="1899-12-30T04:00:00"/>
    <m/>
    <m/>
    <x v="0"/>
    <x v="0"/>
    <m/>
    <x v="0"/>
    <m/>
  </r>
  <r>
    <x v="2"/>
    <s v="2018-27"/>
    <x v="308"/>
    <x v="0"/>
    <d v="1899-12-30T08:15:00"/>
    <d v="1899-12-30T12:15:00"/>
    <s v="AM"/>
    <d v="1899-12-30T04:00:00"/>
    <m/>
    <m/>
    <x v="196"/>
    <x v="23"/>
    <m/>
    <x v="0"/>
    <m/>
  </r>
  <r>
    <x v="3"/>
    <s v="2018-27"/>
    <x v="308"/>
    <x v="0"/>
    <d v="1899-12-30T08:15:00"/>
    <d v="1899-12-30T12:15:00"/>
    <s v="AM"/>
    <d v="1899-12-30T04:00:00"/>
    <m/>
    <s v="ALT"/>
    <x v="8"/>
    <x v="0"/>
    <m/>
    <x v="0"/>
    <m/>
  </r>
  <r>
    <x v="4"/>
    <s v="2018-27"/>
    <x v="308"/>
    <x v="0"/>
    <d v="1899-12-30T08:15:00"/>
    <d v="1899-12-30T12:15:00"/>
    <s v="AM"/>
    <d v="1899-12-30T04:00:00"/>
    <m/>
    <m/>
    <x v="0"/>
    <x v="0"/>
    <m/>
    <x v="0"/>
    <m/>
  </r>
  <r>
    <x v="5"/>
    <s v="2018-27"/>
    <x v="308"/>
    <x v="0"/>
    <d v="1899-12-30T08:15:00"/>
    <d v="1899-12-30T12:15:00"/>
    <s v="AM"/>
    <d v="1899-12-30T04:00:00"/>
    <m/>
    <m/>
    <x v="0"/>
    <x v="0"/>
    <m/>
    <x v="0"/>
    <m/>
  </r>
  <r>
    <x v="6"/>
    <s v="2018-27"/>
    <x v="308"/>
    <x v="0"/>
    <d v="1899-12-30T08:15:00"/>
    <d v="1899-12-30T12:15:00"/>
    <s v="AM"/>
    <d v="1899-12-30T04:00:00"/>
    <m/>
    <m/>
    <x v="162"/>
    <x v="42"/>
    <m/>
    <x v="0"/>
    <m/>
  </r>
  <r>
    <x v="3"/>
    <s v="2018-27"/>
    <x v="308"/>
    <x v="0"/>
    <d v="1899-12-30T08:15:00"/>
    <d v="1899-12-30T12:15:00"/>
    <s v="AM"/>
    <d v="1899-12-30T04:00:00"/>
    <m/>
    <s v="INI"/>
    <x v="1"/>
    <x v="1"/>
    <m/>
    <x v="0"/>
    <m/>
  </r>
  <r>
    <x v="0"/>
    <s v="2018-27"/>
    <x v="308"/>
    <x v="0"/>
    <d v="1899-12-30T13:45:00"/>
    <d v="1899-12-30T17:45:00"/>
    <s v="PM"/>
    <d v="1899-12-30T04:00:00"/>
    <m/>
    <m/>
    <x v="0"/>
    <x v="0"/>
    <m/>
    <x v="0"/>
    <m/>
  </r>
  <r>
    <x v="1"/>
    <s v="2018-27"/>
    <x v="308"/>
    <x v="0"/>
    <d v="1899-12-30T13:45:00"/>
    <d v="1899-12-30T17:45:00"/>
    <s v="PM"/>
    <d v="1899-12-30T04:00:00"/>
    <m/>
    <m/>
    <x v="0"/>
    <x v="0"/>
    <m/>
    <x v="0"/>
    <m/>
  </r>
  <r>
    <x v="2"/>
    <s v="2018-27"/>
    <x v="308"/>
    <x v="0"/>
    <d v="1899-12-30T13:45:00"/>
    <d v="1899-12-30T17:45:00"/>
    <s v="PM"/>
    <d v="1899-12-30T04:00:00"/>
    <m/>
    <m/>
    <x v="209"/>
    <x v="41"/>
    <m/>
    <x v="0"/>
    <m/>
  </r>
  <r>
    <x v="3"/>
    <s v="2018-27"/>
    <x v="308"/>
    <x v="0"/>
    <d v="1899-12-30T13:45:00"/>
    <d v="1899-12-30T17:45:00"/>
    <s v="PM"/>
    <d v="1899-12-30T04:00:00"/>
    <m/>
    <s v="ALT"/>
    <x v="8"/>
    <x v="0"/>
    <m/>
    <x v="0"/>
    <m/>
  </r>
  <r>
    <x v="4"/>
    <s v="2018-27"/>
    <x v="308"/>
    <x v="0"/>
    <d v="1899-12-30T13:45:00"/>
    <d v="1899-12-30T17:45:00"/>
    <s v="PM"/>
    <d v="1899-12-30T04:00:00"/>
    <m/>
    <m/>
    <x v="0"/>
    <x v="0"/>
    <m/>
    <x v="0"/>
    <m/>
  </r>
  <r>
    <x v="5"/>
    <s v="2018-27"/>
    <x v="308"/>
    <x v="0"/>
    <d v="1899-12-30T13:45:00"/>
    <d v="1899-12-30T16:45:00"/>
    <s v="PM"/>
    <d v="1899-12-30T03:00:00"/>
    <m/>
    <m/>
    <x v="0"/>
    <x v="0"/>
    <m/>
    <x v="0"/>
    <m/>
  </r>
  <r>
    <x v="6"/>
    <s v="2018-27"/>
    <x v="308"/>
    <x v="0"/>
    <d v="1899-12-30T13:45:00"/>
    <d v="1899-12-30T16:45:00"/>
    <s v="PM"/>
    <d v="1899-12-30T03:00:00"/>
    <m/>
    <m/>
    <x v="162"/>
    <x v="42"/>
    <m/>
    <x v="0"/>
    <m/>
  </r>
  <r>
    <x v="3"/>
    <s v="2018-27"/>
    <x v="308"/>
    <x v="0"/>
    <d v="1899-12-30T13:45:00"/>
    <d v="1899-12-30T17:45:00"/>
    <s v="PM"/>
    <d v="1899-12-30T04:00:00"/>
    <m/>
    <s v="INI"/>
    <x v="1"/>
    <x v="1"/>
    <m/>
    <x v="0"/>
    <m/>
  </r>
  <r>
    <x v="0"/>
    <s v="2018-27"/>
    <x v="309"/>
    <x v="1"/>
    <d v="1899-12-30T08:15:00"/>
    <d v="1899-12-30T12:15:00"/>
    <s v="AM"/>
    <d v="1899-12-30T04:00:00"/>
    <m/>
    <m/>
    <x v="1"/>
    <x v="1"/>
    <m/>
    <x v="0"/>
    <m/>
  </r>
  <r>
    <x v="1"/>
    <s v="2018-27"/>
    <x v="309"/>
    <x v="1"/>
    <d v="1899-12-30T08:15:00"/>
    <d v="1899-12-30T12:15:00"/>
    <s v="AM"/>
    <d v="1899-12-30T04:00:00"/>
    <m/>
    <m/>
    <x v="1"/>
    <x v="1"/>
    <m/>
    <x v="0"/>
    <m/>
  </r>
  <r>
    <x v="2"/>
    <s v="2018-27"/>
    <x v="309"/>
    <x v="1"/>
    <d v="1899-12-30T08:15:00"/>
    <d v="1899-12-30T12:15:00"/>
    <s v="AM"/>
    <d v="1899-12-30T04:00:00"/>
    <m/>
    <m/>
    <x v="1"/>
    <x v="1"/>
    <m/>
    <x v="0"/>
    <m/>
  </r>
  <r>
    <x v="4"/>
    <s v="2018-27"/>
    <x v="309"/>
    <x v="1"/>
    <d v="1899-12-30T08:15:00"/>
    <d v="1899-12-30T12:15:00"/>
    <s v="AM"/>
    <d v="1899-12-30T04:00:00"/>
    <m/>
    <m/>
    <x v="1"/>
    <x v="1"/>
    <m/>
    <x v="0"/>
    <m/>
  </r>
  <r>
    <x v="5"/>
    <s v="2018-27"/>
    <x v="309"/>
    <x v="1"/>
    <d v="1899-12-30T08:15:00"/>
    <d v="1899-12-30T12:15:00"/>
    <s v="AM"/>
    <d v="1899-12-30T04:00:00"/>
    <m/>
    <m/>
    <x v="1"/>
    <x v="1"/>
    <m/>
    <x v="0"/>
    <m/>
  </r>
  <r>
    <x v="6"/>
    <s v="2018-27"/>
    <x v="309"/>
    <x v="1"/>
    <d v="1899-12-30T08:15:00"/>
    <d v="1899-12-30T12:15:00"/>
    <s v="AM"/>
    <d v="1899-12-30T04:00:00"/>
    <m/>
    <m/>
    <x v="1"/>
    <x v="1"/>
    <m/>
    <x v="0"/>
    <m/>
  </r>
  <r>
    <x v="3"/>
    <s v="2018-27"/>
    <x v="309"/>
    <x v="1"/>
    <d v="1899-12-30T08:15:00"/>
    <d v="1899-12-30T12:15:00"/>
    <s v="AM"/>
    <d v="1899-12-30T04:00:00"/>
    <m/>
    <m/>
    <x v="1"/>
    <x v="1"/>
    <m/>
    <x v="0"/>
    <m/>
  </r>
  <r>
    <x v="0"/>
    <s v="2018-27"/>
    <x v="309"/>
    <x v="1"/>
    <d v="1899-12-30T13:45:00"/>
    <d v="1899-12-30T17:45:00"/>
    <s v="PM"/>
    <d v="1899-12-30T04:00:00"/>
    <m/>
    <m/>
    <x v="1"/>
    <x v="1"/>
    <m/>
    <x v="0"/>
    <m/>
  </r>
  <r>
    <x v="1"/>
    <s v="2018-27"/>
    <x v="309"/>
    <x v="1"/>
    <d v="1899-12-30T13:45:00"/>
    <d v="1899-12-30T17:45:00"/>
    <s v="PM"/>
    <d v="1899-12-30T04:00:00"/>
    <m/>
    <m/>
    <x v="1"/>
    <x v="1"/>
    <m/>
    <x v="0"/>
    <m/>
  </r>
  <r>
    <x v="2"/>
    <s v="2018-27"/>
    <x v="309"/>
    <x v="1"/>
    <d v="1899-12-30T13:45:00"/>
    <d v="1899-12-30T17:45:00"/>
    <s v="PM"/>
    <d v="1899-12-30T04:00:00"/>
    <m/>
    <m/>
    <x v="1"/>
    <x v="1"/>
    <m/>
    <x v="0"/>
    <m/>
  </r>
  <r>
    <x v="4"/>
    <s v="2018-27"/>
    <x v="309"/>
    <x v="1"/>
    <d v="1899-12-30T13:45:00"/>
    <d v="1899-12-30T17:45:00"/>
    <s v="PM"/>
    <d v="1899-12-30T04:00:00"/>
    <m/>
    <m/>
    <x v="1"/>
    <x v="1"/>
    <m/>
    <x v="0"/>
    <m/>
  </r>
  <r>
    <x v="5"/>
    <s v="2018-27"/>
    <x v="309"/>
    <x v="1"/>
    <d v="1899-12-30T13:45:00"/>
    <d v="1899-12-30T16:45:00"/>
    <s v="PM"/>
    <d v="1899-12-30T03:00:00"/>
    <m/>
    <m/>
    <x v="1"/>
    <x v="1"/>
    <m/>
    <x v="0"/>
    <m/>
  </r>
  <r>
    <x v="6"/>
    <s v="2018-27"/>
    <x v="309"/>
    <x v="1"/>
    <d v="1899-12-30T13:45:00"/>
    <d v="1899-12-30T16:45:00"/>
    <s v="PM"/>
    <d v="1899-12-30T03:00:00"/>
    <m/>
    <m/>
    <x v="1"/>
    <x v="1"/>
    <m/>
    <x v="0"/>
    <m/>
  </r>
  <r>
    <x v="3"/>
    <s v="2018-27"/>
    <x v="309"/>
    <x v="1"/>
    <d v="1899-12-30T13:45:00"/>
    <d v="1899-12-30T17:45:00"/>
    <s v="PM"/>
    <d v="1899-12-30T04:00:00"/>
    <m/>
    <m/>
    <x v="1"/>
    <x v="1"/>
    <m/>
    <x v="0"/>
    <m/>
  </r>
  <r>
    <x v="0"/>
    <s v="2018-28"/>
    <x v="310"/>
    <x v="2"/>
    <d v="1899-12-30T08:15:00"/>
    <d v="1899-12-30T12:15:00"/>
    <s v="AM"/>
    <d v="1899-12-30T04:00:00"/>
    <m/>
    <m/>
    <x v="1"/>
    <x v="1"/>
    <m/>
    <x v="0"/>
    <m/>
  </r>
  <r>
    <x v="1"/>
    <s v="2018-28"/>
    <x v="310"/>
    <x v="2"/>
    <d v="1899-12-30T08:15:00"/>
    <d v="1899-12-30T12:15:00"/>
    <s v="AM"/>
    <d v="1899-12-30T04:00:00"/>
    <m/>
    <m/>
    <x v="1"/>
    <x v="1"/>
    <m/>
    <x v="0"/>
    <m/>
  </r>
  <r>
    <x v="2"/>
    <s v="2018-28"/>
    <x v="310"/>
    <x v="2"/>
    <d v="1899-12-30T08:15:00"/>
    <d v="1899-12-30T12:15:00"/>
    <s v="AM"/>
    <d v="1899-12-30T04:00:00"/>
    <m/>
    <m/>
    <x v="1"/>
    <x v="1"/>
    <m/>
    <x v="0"/>
    <m/>
  </r>
  <r>
    <x v="4"/>
    <s v="2018-28"/>
    <x v="310"/>
    <x v="2"/>
    <d v="1899-12-30T08:15:00"/>
    <d v="1899-12-30T12:15:00"/>
    <s v="AM"/>
    <d v="1899-12-30T04:00:00"/>
    <m/>
    <m/>
    <x v="1"/>
    <x v="1"/>
    <m/>
    <x v="0"/>
    <m/>
  </r>
  <r>
    <x v="5"/>
    <s v="2018-28"/>
    <x v="310"/>
    <x v="2"/>
    <d v="1899-12-30T08:15:00"/>
    <d v="1899-12-30T12:15:00"/>
    <s v="AM"/>
    <d v="1899-12-30T04:00:00"/>
    <m/>
    <m/>
    <x v="1"/>
    <x v="1"/>
    <m/>
    <x v="0"/>
    <m/>
  </r>
  <r>
    <x v="6"/>
    <s v="2018-28"/>
    <x v="310"/>
    <x v="2"/>
    <d v="1899-12-30T08:15:00"/>
    <d v="1899-12-30T12:15:00"/>
    <s v="AM"/>
    <d v="1899-12-30T04:00:00"/>
    <m/>
    <m/>
    <x v="1"/>
    <x v="1"/>
    <m/>
    <x v="0"/>
    <m/>
  </r>
  <r>
    <x v="3"/>
    <s v="2018-28"/>
    <x v="310"/>
    <x v="2"/>
    <d v="1899-12-30T08:15:00"/>
    <d v="1899-12-30T12:15:00"/>
    <s v="AM"/>
    <d v="1899-12-30T04:00:00"/>
    <m/>
    <m/>
    <x v="1"/>
    <x v="1"/>
    <m/>
    <x v="0"/>
    <m/>
  </r>
  <r>
    <x v="0"/>
    <s v="2018-28"/>
    <x v="310"/>
    <x v="2"/>
    <d v="1899-12-30T13:45:00"/>
    <d v="1899-12-30T17:45:00"/>
    <s v="PM"/>
    <d v="1899-12-30T04:00:00"/>
    <m/>
    <m/>
    <x v="1"/>
    <x v="1"/>
    <m/>
    <x v="0"/>
    <m/>
  </r>
  <r>
    <x v="1"/>
    <s v="2018-28"/>
    <x v="310"/>
    <x v="2"/>
    <d v="1899-12-30T13:45:00"/>
    <d v="1899-12-30T17:45:00"/>
    <s v="PM"/>
    <d v="1899-12-30T04:00:00"/>
    <m/>
    <m/>
    <x v="1"/>
    <x v="1"/>
    <m/>
    <x v="0"/>
    <m/>
  </r>
  <r>
    <x v="2"/>
    <s v="2018-28"/>
    <x v="310"/>
    <x v="2"/>
    <d v="1899-12-30T13:45:00"/>
    <d v="1899-12-30T17:45:00"/>
    <s v="PM"/>
    <d v="1899-12-30T04:00:00"/>
    <m/>
    <m/>
    <x v="1"/>
    <x v="1"/>
    <m/>
    <x v="0"/>
    <m/>
  </r>
  <r>
    <x v="4"/>
    <s v="2018-28"/>
    <x v="310"/>
    <x v="2"/>
    <d v="1899-12-30T13:45:00"/>
    <d v="1899-12-30T17:45:00"/>
    <s v="PM"/>
    <d v="1899-12-30T04:00:00"/>
    <m/>
    <m/>
    <x v="1"/>
    <x v="1"/>
    <m/>
    <x v="0"/>
    <m/>
  </r>
  <r>
    <x v="5"/>
    <s v="2018-28"/>
    <x v="310"/>
    <x v="2"/>
    <d v="1899-12-30T13:45:00"/>
    <d v="1899-12-30T16:45:00"/>
    <s v="PM"/>
    <d v="1899-12-30T03:00:00"/>
    <m/>
    <m/>
    <x v="1"/>
    <x v="1"/>
    <m/>
    <x v="0"/>
    <m/>
  </r>
  <r>
    <x v="6"/>
    <s v="2018-28"/>
    <x v="310"/>
    <x v="2"/>
    <d v="1899-12-30T13:45:00"/>
    <d v="1899-12-30T16:45:00"/>
    <s v="PM"/>
    <d v="1899-12-30T03:00:00"/>
    <m/>
    <m/>
    <x v="1"/>
    <x v="1"/>
    <m/>
    <x v="0"/>
    <m/>
  </r>
  <r>
    <x v="3"/>
    <s v="2018-28"/>
    <x v="310"/>
    <x v="2"/>
    <d v="1899-12-30T13:45:00"/>
    <d v="1899-12-30T17:45:00"/>
    <s v="PM"/>
    <d v="1899-12-30T04:00:00"/>
    <m/>
    <m/>
    <x v="1"/>
    <x v="1"/>
    <m/>
    <x v="0"/>
    <m/>
  </r>
  <r>
    <x v="0"/>
    <s v="2018-28"/>
    <x v="311"/>
    <x v="3"/>
    <d v="1899-12-30T08:15:00"/>
    <d v="1899-12-30T12:15:00"/>
    <s v="AM"/>
    <d v="1899-12-30T04:00:00"/>
    <m/>
    <m/>
    <x v="0"/>
    <x v="0"/>
    <m/>
    <x v="0"/>
    <m/>
  </r>
  <r>
    <x v="1"/>
    <s v="2018-28"/>
    <x v="311"/>
    <x v="3"/>
    <d v="1899-12-30T08:15:00"/>
    <d v="1899-12-30T12:15:00"/>
    <s v="AM"/>
    <d v="1899-12-30T04:00:00"/>
    <m/>
    <m/>
    <x v="0"/>
    <x v="0"/>
    <m/>
    <x v="0"/>
    <m/>
  </r>
  <r>
    <x v="2"/>
    <s v="2018-28"/>
    <x v="311"/>
    <x v="3"/>
    <d v="1899-12-30T08:15:00"/>
    <d v="1899-12-30T12:15:00"/>
    <s v="AM"/>
    <d v="1899-12-30T04:00:00"/>
    <m/>
    <s v="ALT"/>
    <x v="8"/>
    <x v="0"/>
    <m/>
    <x v="0"/>
    <m/>
  </r>
  <r>
    <x v="2"/>
    <s v="2018-28"/>
    <x v="311"/>
    <x v="3"/>
    <d v="1899-12-30T08:15:00"/>
    <d v="1899-12-30T12:15:00"/>
    <s v="AM"/>
    <d v="1899-12-30T04:00:00"/>
    <m/>
    <s v="INI"/>
    <x v="1"/>
    <x v="1"/>
    <m/>
    <x v="0"/>
    <m/>
  </r>
  <r>
    <x v="4"/>
    <s v="2018-28"/>
    <x v="311"/>
    <x v="3"/>
    <d v="1899-12-30T08:15:00"/>
    <d v="1899-12-30T12:15:00"/>
    <s v="AM"/>
    <d v="1899-12-30T04:00:00"/>
    <m/>
    <m/>
    <x v="0"/>
    <x v="0"/>
    <m/>
    <x v="0"/>
    <m/>
  </r>
  <r>
    <x v="5"/>
    <s v="2018-28"/>
    <x v="311"/>
    <x v="3"/>
    <d v="1899-12-30T08:15:00"/>
    <d v="1899-12-30T12:15:00"/>
    <s v="AM"/>
    <d v="1899-12-30T04:00:00"/>
    <m/>
    <m/>
    <x v="0"/>
    <x v="0"/>
    <m/>
    <x v="0"/>
    <m/>
  </r>
  <r>
    <x v="6"/>
    <s v="2018-28"/>
    <x v="311"/>
    <x v="3"/>
    <d v="1899-12-30T08:15:00"/>
    <d v="1899-12-30T12:15:00"/>
    <s v="AM"/>
    <d v="1899-12-30T04:00:00"/>
    <m/>
    <m/>
    <x v="135"/>
    <x v="0"/>
    <m/>
    <x v="0"/>
    <m/>
  </r>
  <r>
    <x v="3"/>
    <s v="2018-28"/>
    <x v="311"/>
    <x v="3"/>
    <d v="1899-12-30T08:15:00"/>
    <d v="1899-12-30T12:15:00"/>
    <s v="AM"/>
    <d v="1899-12-30T04:00:00"/>
    <m/>
    <m/>
    <x v="178"/>
    <x v="6"/>
    <m/>
    <x v="0"/>
    <m/>
  </r>
  <r>
    <x v="0"/>
    <s v="2018-28"/>
    <x v="311"/>
    <x v="3"/>
    <d v="1899-12-30T13:45:00"/>
    <d v="1899-12-30T17:45:00"/>
    <s v="PM"/>
    <d v="1899-12-30T04:00:00"/>
    <m/>
    <m/>
    <x v="0"/>
    <x v="0"/>
    <m/>
    <x v="0"/>
    <m/>
  </r>
  <r>
    <x v="1"/>
    <s v="2018-28"/>
    <x v="311"/>
    <x v="3"/>
    <d v="1899-12-30T13:45:00"/>
    <d v="1899-12-30T17:45:00"/>
    <s v="PM"/>
    <d v="1899-12-30T04:00:00"/>
    <m/>
    <m/>
    <x v="0"/>
    <x v="0"/>
    <m/>
    <x v="0"/>
    <m/>
  </r>
  <r>
    <x v="2"/>
    <s v="2018-28"/>
    <x v="311"/>
    <x v="3"/>
    <d v="1899-12-30T13:45:00"/>
    <d v="1899-12-30T17:45:00"/>
    <s v="PM"/>
    <d v="1899-12-30T04:00:00"/>
    <m/>
    <s v="ALT"/>
    <x v="8"/>
    <x v="0"/>
    <m/>
    <x v="0"/>
    <m/>
  </r>
  <r>
    <x v="2"/>
    <s v="2018-28"/>
    <x v="311"/>
    <x v="3"/>
    <d v="1899-12-30T13:45:00"/>
    <d v="1899-12-30T17:45:00"/>
    <s v="PM"/>
    <d v="1899-12-30T04:00:00"/>
    <m/>
    <s v="INI"/>
    <x v="1"/>
    <x v="1"/>
    <m/>
    <x v="0"/>
    <m/>
  </r>
  <r>
    <x v="4"/>
    <s v="2018-28"/>
    <x v="311"/>
    <x v="3"/>
    <d v="1899-12-30T13:45:00"/>
    <d v="1899-12-30T17:45:00"/>
    <s v="PM"/>
    <d v="1899-12-30T04:00:00"/>
    <m/>
    <m/>
    <x v="0"/>
    <x v="0"/>
    <m/>
    <x v="0"/>
    <m/>
  </r>
  <r>
    <x v="5"/>
    <s v="2018-28"/>
    <x v="311"/>
    <x v="3"/>
    <d v="1899-12-30T13:45:00"/>
    <d v="1899-12-30T16:45:00"/>
    <s v="PM"/>
    <d v="1899-12-30T03:00:00"/>
    <m/>
    <m/>
    <x v="0"/>
    <x v="0"/>
    <m/>
    <x v="0"/>
    <m/>
  </r>
  <r>
    <x v="6"/>
    <s v="2018-28"/>
    <x v="311"/>
    <x v="3"/>
    <d v="1899-12-30T13:45:00"/>
    <d v="1899-12-30T16:45:00"/>
    <s v="PM"/>
    <d v="1899-12-30T03:00:00"/>
    <m/>
    <m/>
    <x v="135"/>
    <x v="0"/>
    <m/>
    <x v="0"/>
    <m/>
  </r>
  <r>
    <x v="3"/>
    <s v="2018-28"/>
    <x v="311"/>
    <x v="3"/>
    <d v="1899-12-30T13:45:00"/>
    <d v="1899-12-30T15:45:00"/>
    <s v="PM"/>
    <d v="1899-12-30T02:00:00"/>
    <m/>
    <m/>
    <x v="128"/>
    <x v="28"/>
    <m/>
    <x v="0"/>
    <m/>
  </r>
  <r>
    <x v="3"/>
    <s v="2018-28"/>
    <x v="311"/>
    <x v="3"/>
    <d v="1899-12-30T15:45:00"/>
    <d v="1899-12-30T17:45:00"/>
    <s v="PM"/>
    <d v="1899-12-30T02:00:00"/>
    <m/>
    <m/>
    <x v="128"/>
    <x v="28"/>
    <m/>
    <x v="0"/>
    <m/>
  </r>
  <r>
    <x v="0"/>
    <s v="2018-28"/>
    <x v="312"/>
    <x v="4"/>
    <d v="1899-12-30T08:15:00"/>
    <d v="1899-12-30T12:15:00"/>
    <s v="AM"/>
    <d v="1899-12-30T04:00:00"/>
    <m/>
    <m/>
    <x v="0"/>
    <x v="0"/>
    <m/>
    <x v="0"/>
    <m/>
  </r>
  <r>
    <x v="1"/>
    <s v="2018-28"/>
    <x v="312"/>
    <x v="4"/>
    <d v="1899-12-30T08:15:00"/>
    <d v="1899-12-30T12:15:00"/>
    <s v="AM"/>
    <d v="1899-12-30T04:00:00"/>
    <m/>
    <m/>
    <x v="0"/>
    <x v="0"/>
    <m/>
    <x v="0"/>
    <m/>
  </r>
  <r>
    <x v="2"/>
    <s v="2018-28"/>
    <x v="312"/>
    <x v="4"/>
    <d v="1899-12-30T08:15:00"/>
    <d v="1899-12-30T12:15:00"/>
    <s v="AM"/>
    <d v="1899-12-30T04:00:00"/>
    <m/>
    <s v="ALT"/>
    <x v="8"/>
    <x v="0"/>
    <m/>
    <x v="0"/>
    <m/>
  </r>
  <r>
    <x v="2"/>
    <s v="2018-28"/>
    <x v="312"/>
    <x v="4"/>
    <d v="1899-12-30T08:15:00"/>
    <d v="1899-12-30T12:15:00"/>
    <s v="AM"/>
    <d v="1899-12-30T04:00:00"/>
    <m/>
    <s v="INI"/>
    <x v="1"/>
    <x v="1"/>
    <m/>
    <x v="0"/>
    <m/>
  </r>
  <r>
    <x v="4"/>
    <s v="2018-28"/>
    <x v="312"/>
    <x v="4"/>
    <d v="1899-12-30T08:15:00"/>
    <d v="1899-12-30T12:15:00"/>
    <s v="AM"/>
    <d v="1899-12-30T04:00:00"/>
    <m/>
    <m/>
    <x v="0"/>
    <x v="0"/>
    <m/>
    <x v="0"/>
    <m/>
  </r>
  <r>
    <x v="5"/>
    <s v="2018-28"/>
    <x v="312"/>
    <x v="4"/>
    <d v="1899-12-30T08:15:00"/>
    <d v="1899-12-30T12:15:00"/>
    <s v="AM"/>
    <d v="1899-12-30T04:00:00"/>
    <m/>
    <m/>
    <x v="0"/>
    <x v="0"/>
    <m/>
    <x v="0"/>
    <m/>
  </r>
  <r>
    <x v="6"/>
    <s v="2018-28"/>
    <x v="312"/>
    <x v="4"/>
    <d v="1899-12-30T08:15:00"/>
    <d v="1899-12-30T12:15:00"/>
    <s v="AM"/>
    <d v="1899-12-30T04:00:00"/>
    <m/>
    <m/>
    <x v="135"/>
    <x v="0"/>
    <m/>
    <x v="0"/>
    <m/>
  </r>
  <r>
    <x v="3"/>
    <s v="2018-28"/>
    <x v="312"/>
    <x v="4"/>
    <d v="1899-12-30T08:15:00"/>
    <d v="1899-12-30T12:15:00"/>
    <s v="AM"/>
    <d v="1899-12-30T04:00:00"/>
    <m/>
    <m/>
    <x v="203"/>
    <x v="43"/>
    <m/>
    <x v="0"/>
    <m/>
  </r>
  <r>
    <x v="0"/>
    <s v="2018-28"/>
    <x v="312"/>
    <x v="4"/>
    <d v="1899-12-30T13:45:00"/>
    <d v="1899-12-30T17:45:00"/>
    <s v="PM"/>
    <d v="1899-12-30T04:00:00"/>
    <m/>
    <m/>
    <x v="0"/>
    <x v="0"/>
    <m/>
    <x v="0"/>
    <m/>
  </r>
  <r>
    <x v="1"/>
    <s v="2018-28"/>
    <x v="312"/>
    <x v="4"/>
    <d v="1899-12-30T13:45:00"/>
    <d v="1899-12-30T17:45:00"/>
    <s v="PM"/>
    <d v="1899-12-30T04:00:00"/>
    <m/>
    <m/>
    <x v="0"/>
    <x v="0"/>
    <m/>
    <x v="0"/>
    <m/>
  </r>
  <r>
    <x v="2"/>
    <s v="2018-28"/>
    <x v="312"/>
    <x v="4"/>
    <d v="1899-12-30T13:45:00"/>
    <d v="1899-12-30T17:45:00"/>
    <s v="PM"/>
    <d v="1899-12-30T04:00:00"/>
    <m/>
    <s v="ALT"/>
    <x v="8"/>
    <x v="0"/>
    <m/>
    <x v="0"/>
    <m/>
  </r>
  <r>
    <x v="2"/>
    <s v="2018-28"/>
    <x v="312"/>
    <x v="4"/>
    <d v="1899-12-30T13:45:00"/>
    <d v="1899-12-30T17:45:00"/>
    <s v="PM"/>
    <d v="1899-12-30T04:00:00"/>
    <m/>
    <s v="INI"/>
    <x v="1"/>
    <x v="1"/>
    <m/>
    <x v="0"/>
    <m/>
  </r>
  <r>
    <x v="4"/>
    <s v="2018-28"/>
    <x v="312"/>
    <x v="4"/>
    <d v="1899-12-30T13:45:00"/>
    <d v="1899-12-30T17:45:00"/>
    <s v="PM"/>
    <d v="1899-12-30T04:00:00"/>
    <m/>
    <m/>
    <x v="0"/>
    <x v="0"/>
    <m/>
    <x v="0"/>
    <m/>
  </r>
  <r>
    <x v="5"/>
    <s v="2018-28"/>
    <x v="312"/>
    <x v="4"/>
    <d v="1899-12-30T13:45:00"/>
    <d v="1899-12-30T16:45:00"/>
    <s v="PM"/>
    <d v="1899-12-30T03:00:00"/>
    <m/>
    <m/>
    <x v="0"/>
    <x v="0"/>
    <m/>
    <x v="0"/>
    <m/>
  </r>
  <r>
    <x v="6"/>
    <s v="2018-28"/>
    <x v="312"/>
    <x v="4"/>
    <d v="1899-12-30T13:45:00"/>
    <d v="1899-12-30T16:45:00"/>
    <s v="PM"/>
    <d v="1899-12-30T03:00:00"/>
    <m/>
    <m/>
    <x v="135"/>
    <x v="0"/>
    <m/>
    <x v="0"/>
    <m/>
  </r>
  <r>
    <x v="3"/>
    <s v="2018-28"/>
    <x v="312"/>
    <x v="4"/>
    <d v="1899-12-30T13:45:00"/>
    <d v="1899-12-30T17:45:00"/>
    <s v="PM"/>
    <d v="1899-12-30T04:00:00"/>
    <m/>
    <m/>
    <x v="171"/>
    <x v="23"/>
    <m/>
    <x v="0"/>
    <m/>
  </r>
  <r>
    <x v="0"/>
    <s v="2018-28"/>
    <x v="313"/>
    <x v="5"/>
    <d v="1899-12-30T08:15:00"/>
    <d v="1899-12-30T12:15:00"/>
    <s v="AM"/>
    <d v="1899-12-30T04:00:00"/>
    <m/>
    <m/>
    <x v="0"/>
    <x v="0"/>
    <m/>
    <x v="0"/>
    <m/>
  </r>
  <r>
    <x v="1"/>
    <s v="2018-28"/>
    <x v="313"/>
    <x v="5"/>
    <d v="1899-12-30T08:15:00"/>
    <d v="1899-12-30T12:15:00"/>
    <s v="AM"/>
    <d v="1899-12-30T04:00:00"/>
    <m/>
    <m/>
    <x v="0"/>
    <x v="0"/>
    <m/>
    <x v="0"/>
    <m/>
  </r>
  <r>
    <x v="2"/>
    <s v="2018-28"/>
    <x v="313"/>
    <x v="5"/>
    <d v="1899-12-30T08:15:00"/>
    <d v="1899-12-30T12:15:00"/>
    <s v="AM"/>
    <d v="1899-12-30T04:00:00"/>
    <m/>
    <s v="ALT"/>
    <x v="8"/>
    <x v="0"/>
    <m/>
    <x v="0"/>
    <m/>
  </r>
  <r>
    <x v="2"/>
    <s v="2018-28"/>
    <x v="313"/>
    <x v="5"/>
    <d v="1899-12-30T08:15:00"/>
    <d v="1899-12-30T12:15:00"/>
    <s v="AM"/>
    <d v="1899-12-30T04:00:00"/>
    <m/>
    <s v="INI"/>
    <x v="1"/>
    <x v="1"/>
    <m/>
    <x v="0"/>
    <m/>
  </r>
  <r>
    <x v="4"/>
    <s v="2018-28"/>
    <x v="313"/>
    <x v="5"/>
    <d v="1899-12-30T08:15:00"/>
    <d v="1899-12-30T12:15:00"/>
    <s v="AM"/>
    <d v="1899-12-30T04:00:00"/>
    <m/>
    <m/>
    <x v="0"/>
    <x v="0"/>
    <m/>
    <x v="0"/>
    <m/>
  </r>
  <r>
    <x v="5"/>
    <s v="2018-28"/>
    <x v="313"/>
    <x v="5"/>
    <d v="1899-12-30T08:15:00"/>
    <d v="1899-12-30T12:15:00"/>
    <s v="AM"/>
    <d v="1899-12-30T04:00:00"/>
    <m/>
    <m/>
    <x v="0"/>
    <x v="0"/>
    <m/>
    <x v="0"/>
    <m/>
  </r>
  <r>
    <x v="6"/>
    <s v="2018-28"/>
    <x v="313"/>
    <x v="5"/>
    <d v="1899-12-30T08:15:00"/>
    <d v="1899-12-30T12:15:00"/>
    <s v="AM"/>
    <d v="1899-12-30T04:00:00"/>
    <m/>
    <m/>
    <x v="135"/>
    <x v="0"/>
    <m/>
    <x v="0"/>
    <m/>
  </r>
  <r>
    <x v="3"/>
    <s v="2018-28"/>
    <x v="313"/>
    <x v="5"/>
    <d v="1899-12-30T08:15:00"/>
    <d v="1899-12-30T12:15:00"/>
    <s v="AM"/>
    <d v="1899-12-30T04:00:00"/>
    <m/>
    <m/>
    <x v="203"/>
    <x v="43"/>
    <m/>
    <x v="0"/>
    <m/>
  </r>
  <r>
    <x v="0"/>
    <s v="2018-28"/>
    <x v="313"/>
    <x v="5"/>
    <d v="1899-12-30T13:45:00"/>
    <d v="1899-12-30T17:45:00"/>
    <s v="PM"/>
    <d v="1899-12-30T04:00:00"/>
    <m/>
    <m/>
    <x v="0"/>
    <x v="0"/>
    <m/>
    <x v="0"/>
    <m/>
  </r>
  <r>
    <x v="1"/>
    <s v="2018-28"/>
    <x v="313"/>
    <x v="5"/>
    <d v="1899-12-30T13:45:00"/>
    <d v="1899-12-30T17:45:00"/>
    <s v="PM"/>
    <d v="1899-12-30T04:00:00"/>
    <m/>
    <m/>
    <x v="0"/>
    <x v="0"/>
    <m/>
    <x v="0"/>
    <m/>
  </r>
  <r>
    <x v="2"/>
    <s v="2018-28"/>
    <x v="313"/>
    <x v="5"/>
    <d v="1899-12-30T13:45:00"/>
    <d v="1899-12-30T17:45:00"/>
    <s v="PM"/>
    <d v="1899-12-30T04:00:00"/>
    <m/>
    <s v="ALT"/>
    <x v="8"/>
    <x v="0"/>
    <m/>
    <x v="0"/>
    <m/>
  </r>
  <r>
    <x v="2"/>
    <s v="2018-28"/>
    <x v="313"/>
    <x v="5"/>
    <d v="1899-12-30T13:45:00"/>
    <d v="1899-12-30T17:45:00"/>
    <s v="PM"/>
    <d v="1899-12-30T04:00:00"/>
    <m/>
    <s v="INI"/>
    <x v="1"/>
    <x v="1"/>
    <m/>
    <x v="0"/>
    <m/>
  </r>
  <r>
    <x v="4"/>
    <s v="2018-28"/>
    <x v="313"/>
    <x v="5"/>
    <d v="1899-12-30T13:45:00"/>
    <d v="1899-12-30T17:45:00"/>
    <s v="PM"/>
    <d v="1899-12-30T04:00:00"/>
    <m/>
    <m/>
    <x v="0"/>
    <x v="0"/>
    <m/>
    <x v="0"/>
    <m/>
  </r>
  <r>
    <x v="5"/>
    <s v="2018-28"/>
    <x v="313"/>
    <x v="5"/>
    <d v="1899-12-30T13:45:00"/>
    <d v="1899-12-30T16:45:00"/>
    <s v="PM"/>
    <d v="1899-12-30T03:00:00"/>
    <m/>
    <m/>
    <x v="0"/>
    <x v="0"/>
    <m/>
    <x v="0"/>
    <m/>
  </r>
  <r>
    <x v="6"/>
    <s v="2018-28"/>
    <x v="313"/>
    <x v="5"/>
    <d v="1899-12-30T13:45:00"/>
    <d v="1899-12-30T16:45:00"/>
    <s v="PM"/>
    <d v="1899-12-30T03:00:00"/>
    <m/>
    <m/>
    <x v="135"/>
    <x v="0"/>
    <m/>
    <x v="0"/>
    <m/>
  </r>
  <r>
    <x v="3"/>
    <s v="2018-28"/>
    <x v="313"/>
    <x v="5"/>
    <d v="1899-12-30T13:45:00"/>
    <d v="1899-12-30T15:45:00"/>
    <s v="PM"/>
    <d v="1899-12-30T02:00:00"/>
    <m/>
    <m/>
    <x v="203"/>
    <x v="43"/>
    <m/>
    <x v="0"/>
    <m/>
  </r>
  <r>
    <x v="3"/>
    <s v="2018-28"/>
    <x v="313"/>
    <x v="5"/>
    <d v="1899-12-30T15:45:00"/>
    <d v="1899-12-30T17:45:00"/>
    <s v="PM"/>
    <d v="1899-12-30T02:00:00"/>
    <m/>
    <s v="C-DATA"/>
    <x v="177"/>
    <x v="45"/>
    <m/>
    <x v="0"/>
    <m/>
  </r>
  <r>
    <x v="0"/>
    <s v="2018-28"/>
    <x v="314"/>
    <x v="6"/>
    <d v="1899-12-30T08:15:00"/>
    <d v="1899-12-30T12:15:00"/>
    <s v="AM"/>
    <d v="1899-12-30T04:00:00"/>
    <m/>
    <m/>
    <x v="0"/>
    <x v="0"/>
    <m/>
    <x v="0"/>
    <m/>
  </r>
  <r>
    <x v="1"/>
    <s v="2018-28"/>
    <x v="314"/>
    <x v="6"/>
    <d v="1899-12-30T08:15:00"/>
    <d v="1899-12-30T12:15:00"/>
    <s v="AM"/>
    <d v="1899-12-30T04:00:00"/>
    <m/>
    <m/>
    <x v="0"/>
    <x v="0"/>
    <m/>
    <x v="0"/>
    <m/>
  </r>
  <r>
    <x v="2"/>
    <s v="2018-28"/>
    <x v="314"/>
    <x v="6"/>
    <d v="1899-12-30T08:15:00"/>
    <d v="1899-12-30T12:15:00"/>
    <s v="AM"/>
    <d v="1899-12-30T04:00:00"/>
    <m/>
    <s v="ALT"/>
    <x v="8"/>
    <x v="0"/>
    <m/>
    <x v="0"/>
    <m/>
  </r>
  <r>
    <x v="2"/>
    <s v="2018-28"/>
    <x v="314"/>
    <x v="6"/>
    <d v="1899-12-30T08:15:00"/>
    <d v="1899-12-30T12:15:00"/>
    <s v="AM"/>
    <d v="1899-12-30T04:00:00"/>
    <m/>
    <s v="INI"/>
    <x v="1"/>
    <x v="1"/>
    <m/>
    <x v="0"/>
    <m/>
  </r>
  <r>
    <x v="4"/>
    <s v="2018-28"/>
    <x v="314"/>
    <x v="6"/>
    <d v="1899-12-30T08:15:00"/>
    <d v="1899-12-30T12:15:00"/>
    <s v="AM"/>
    <d v="1899-12-30T04:00:00"/>
    <m/>
    <m/>
    <x v="0"/>
    <x v="0"/>
    <m/>
    <x v="0"/>
    <m/>
  </r>
  <r>
    <x v="5"/>
    <s v="2018-28"/>
    <x v="314"/>
    <x v="6"/>
    <d v="1899-12-30T08:15:00"/>
    <d v="1899-12-30T12:15:00"/>
    <s v="AM"/>
    <d v="1899-12-30T04:00:00"/>
    <m/>
    <m/>
    <x v="0"/>
    <x v="0"/>
    <m/>
    <x v="0"/>
    <m/>
  </r>
  <r>
    <x v="6"/>
    <s v="2018-28"/>
    <x v="314"/>
    <x v="6"/>
    <d v="1899-12-30T08:15:00"/>
    <d v="1899-12-30T12:15:00"/>
    <s v="AM"/>
    <d v="1899-12-30T04:00:00"/>
    <m/>
    <m/>
    <x v="135"/>
    <x v="0"/>
    <m/>
    <x v="0"/>
    <m/>
  </r>
  <r>
    <x v="3"/>
    <s v="2018-28"/>
    <x v="314"/>
    <x v="6"/>
    <d v="1899-12-30T08:15:00"/>
    <d v="1899-12-30T12:15:00"/>
    <s v="AM"/>
    <d v="1899-12-30T04:00:00"/>
    <m/>
    <m/>
    <x v="178"/>
    <x v="6"/>
    <m/>
    <x v="0"/>
    <m/>
  </r>
  <r>
    <x v="0"/>
    <s v="2018-28"/>
    <x v="314"/>
    <x v="6"/>
    <d v="1899-12-30T13:45:00"/>
    <d v="1899-12-30T17:45:00"/>
    <s v="PM"/>
    <d v="1899-12-30T04:00:00"/>
    <m/>
    <m/>
    <x v="0"/>
    <x v="0"/>
    <m/>
    <x v="0"/>
    <m/>
  </r>
  <r>
    <x v="1"/>
    <s v="2018-28"/>
    <x v="314"/>
    <x v="6"/>
    <d v="1899-12-30T13:45:00"/>
    <d v="1899-12-30T17:45:00"/>
    <s v="PM"/>
    <d v="1899-12-30T04:00:00"/>
    <m/>
    <m/>
    <x v="0"/>
    <x v="0"/>
    <m/>
    <x v="0"/>
    <m/>
  </r>
  <r>
    <x v="2"/>
    <s v="2018-28"/>
    <x v="314"/>
    <x v="6"/>
    <d v="1899-12-30T13:45:00"/>
    <d v="1899-12-30T17:45:00"/>
    <s v="PM"/>
    <d v="1899-12-30T04:00:00"/>
    <m/>
    <s v="ALT"/>
    <x v="8"/>
    <x v="0"/>
    <m/>
    <x v="0"/>
    <m/>
  </r>
  <r>
    <x v="2"/>
    <s v="2018-28"/>
    <x v="314"/>
    <x v="6"/>
    <d v="1899-12-30T13:45:00"/>
    <d v="1899-12-30T17:45:00"/>
    <s v="PM"/>
    <d v="1899-12-30T04:00:00"/>
    <m/>
    <s v="INI"/>
    <x v="1"/>
    <x v="1"/>
    <m/>
    <x v="0"/>
    <m/>
  </r>
  <r>
    <x v="4"/>
    <s v="2018-28"/>
    <x v="314"/>
    <x v="6"/>
    <d v="1899-12-30T13:45:00"/>
    <d v="1899-12-30T17:45:00"/>
    <s v="PM"/>
    <d v="1899-12-30T04:00:00"/>
    <m/>
    <m/>
    <x v="0"/>
    <x v="0"/>
    <m/>
    <x v="0"/>
    <m/>
  </r>
  <r>
    <x v="5"/>
    <s v="2018-28"/>
    <x v="314"/>
    <x v="6"/>
    <d v="1899-12-30T13:45:00"/>
    <d v="1899-12-30T16:45:00"/>
    <s v="PM"/>
    <d v="1899-12-30T03:00:00"/>
    <m/>
    <m/>
    <x v="0"/>
    <x v="0"/>
    <m/>
    <x v="0"/>
    <m/>
  </r>
  <r>
    <x v="6"/>
    <s v="2018-28"/>
    <x v="314"/>
    <x v="6"/>
    <d v="1899-12-30T13:45:00"/>
    <d v="1899-12-30T16:45:00"/>
    <s v="PM"/>
    <d v="1899-12-30T03:00:00"/>
    <m/>
    <m/>
    <x v="135"/>
    <x v="0"/>
    <m/>
    <x v="0"/>
    <m/>
  </r>
  <r>
    <x v="3"/>
    <s v="2018-28"/>
    <x v="314"/>
    <x v="6"/>
    <d v="1899-12-30T13:45:00"/>
    <d v="1899-12-30T18:15:00"/>
    <s v="PM"/>
    <d v="1899-12-30T04:30:00"/>
    <m/>
    <m/>
    <x v="61"/>
    <x v="29"/>
    <m/>
    <x v="0"/>
    <m/>
  </r>
  <r>
    <x v="0"/>
    <s v="2018-28"/>
    <x v="315"/>
    <x v="0"/>
    <d v="1899-12-30T08:15:00"/>
    <d v="1899-12-30T12:15:00"/>
    <s v="AM"/>
    <d v="1899-12-30T04:00:00"/>
    <m/>
    <m/>
    <x v="0"/>
    <x v="0"/>
    <m/>
    <x v="0"/>
    <m/>
  </r>
  <r>
    <x v="1"/>
    <s v="2018-28"/>
    <x v="315"/>
    <x v="0"/>
    <d v="1899-12-30T08:15:00"/>
    <d v="1899-12-30T12:15:00"/>
    <s v="AM"/>
    <d v="1899-12-30T04:00:00"/>
    <m/>
    <m/>
    <x v="0"/>
    <x v="0"/>
    <m/>
    <x v="0"/>
    <m/>
  </r>
  <r>
    <x v="2"/>
    <s v="2018-28"/>
    <x v="315"/>
    <x v="0"/>
    <d v="1899-12-30T08:15:00"/>
    <d v="1899-12-30T12:15:00"/>
    <s v="AM"/>
    <d v="1899-12-30T04:00:00"/>
    <m/>
    <s v="ALT"/>
    <x v="8"/>
    <x v="0"/>
    <m/>
    <x v="0"/>
    <m/>
  </r>
  <r>
    <x v="2"/>
    <s v="2018-28"/>
    <x v="315"/>
    <x v="0"/>
    <d v="1899-12-30T08:15:00"/>
    <d v="1899-12-30T12:15:00"/>
    <s v="AM"/>
    <d v="1899-12-30T04:00:00"/>
    <m/>
    <s v="INI"/>
    <x v="1"/>
    <x v="1"/>
    <m/>
    <x v="0"/>
    <m/>
  </r>
  <r>
    <x v="4"/>
    <s v="2018-28"/>
    <x v="315"/>
    <x v="0"/>
    <d v="1899-12-30T08:15:00"/>
    <d v="1899-12-30T12:15:00"/>
    <s v="AM"/>
    <d v="1899-12-30T04:00:00"/>
    <m/>
    <m/>
    <x v="0"/>
    <x v="0"/>
    <m/>
    <x v="0"/>
    <m/>
  </r>
  <r>
    <x v="5"/>
    <s v="2018-28"/>
    <x v="315"/>
    <x v="0"/>
    <d v="1899-12-30T08:15:00"/>
    <d v="1899-12-30T12:15:00"/>
    <s v="AM"/>
    <d v="1899-12-30T04:00:00"/>
    <m/>
    <m/>
    <x v="0"/>
    <x v="0"/>
    <m/>
    <x v="0"/>
    <m/>
  </r>
  <r>
    <x v="6"/>
    <s v="2018-28"/>
    <x v="315"/>
    <x v="0"/>
    <d v="1899-12-30T08:15:00"/>
    <d v="1899-12-30T12:15:00"/>
    <s v="AM"/>
    <d v="1899-12-30T04:00:00"/>
    <m/>
    <m/>
    <x v="135"/>
    <x v="0"/>
    <m/>
    <x v="0"/>
    <m/>
  </r>
  <r>
    <x v="3"/>
    <s v="2018-28"/>
    <x v="315"/>
    <x v="0"/>
    <d v="1899-12-30T08:15:00"/>
    <d v="1899-12-30T12:15:00"/>
    <s v="AM"/>
    <d v="1899-12-30T04:00:00"/>
    <m/>
    <m/>
    <x v="128"/>
    <x v="28"/>
    <m/>
    <x v="0"/>
    <m/>
  </r>
  <r>
    <x v="0"/>
    <s v="2018-28"/>
    <x v="315"/>
    <x v="0"/>
    <d v="1899-12-30T13:45:00"/>
    <d v="1899-12-30T17:45:00"/>
    <s v="PM"/>
    <d v="1899-12-30T04:00:00"/>
    <m/>
    <m/>
    <x v="0"/>
    <x v="0"/>
    <m/>
    <x v="0"/>
    <m/>
  </r>
  <r>
    <x v="1"/>
    <s v="2018-28"/>
    <x v="315"/>
    <x v="0"/>
    <d v="1899-12-30T13:45:00"/>
    <d v="1899-12-30T17:45:00"/>
    <s v="PM"/>
    <d v="1899-12-30T04:00:00"/>
    <m/>
    <m/>
    <x v="0"/>
    <x v="0"/>
    <m/>
    <x v="0"/>
    <m/>
  </r>
  <r>
    <x v="2"/>
    <s v="2018-28"/>
    <x v="315"/>
    <x v="0"/>
    <d v="1899-12-30T13:45:00"/>
    <d v="1899-12-30T17:45:00"/>
    <s v="PM"/>
    <d v="1899-12-30T04:00:00"/>
    <m/>
    <s v="ALT"/>
    <x v="8"/>
    <x v="0"/>
    <m/>
    <x v="0"/>
    <m/>
  </r>
  <r>
    <x v="3"/>
    <s v="2018-28"/>
    <x v="315"/>
    <x v="0"/>
    <d v="1899-12-30T13:45:00"/>
    <d v="1899-12-30T17:45:00"/>
    <s v="PM"/>
    <d v="1899-12-30T04:00:00"/>
    <m/>
    <m/>
    <x v="128"/>
    <x v="28"/>
    <m/>
    <x v="0"/>
    <m/>
  </r>
  <r>
    <x v="4"/>
    <s v="2018-28"/>
    <x v="315"/>
    <x v="0"/>
    <d v="1899-12-30T13:45:00"/>
    <d v="1899-12-30T17:45:00"/>
    <s v="PM"/>
    <d v="1899-12-30T04:00:00"/>
    <m/>
    <m/>
    <x v="0"/>
    <x v="0"/>
    <m/>
    <x v="0"/>
    <m/>
  </r>
  <r>
    <x v="5"/>
    <s v="2018-28"/>
    <x v="315"/>
    <x v="0"/>
    <d v="1899-12-30T13:45:00"/>
    <d v="1899-12-30T16:45:00"/>
    <s v="PM"/>
    <d v="1899-12-30T03:00:00"/>
    <m/>
    <m/>
    <x v="0"/>
    <x v="0"/>
    <m/>
    <x v="0"/>
    <m/>
  </r>
  <r>
    <x v="6"/>
    <s v="2018-28"/>
    <x v="315"/>
    <x v="0"/>
    <d v="1899-12-30T13:45:00"/>
    <d v="1899-12-30T16:45:00"/>
    <s v="PM"/>
    <d v="1899-12-30T03:00:00"/>
    <m/>
    <m/>
    <x v="135"/>
    <x v="0"/>
    <m/>
    <x v="0"/>
    <m/>
  </r>
  <r>
    <x v="2"/>
    <s v="2018-28"/>
    <x v="315"/>
    <x v="0"/>
    <d v="1899-12-30T13:45:00"/>
    <d v="1899-12-30T17:45:00"/>
    <s v="PM"/>
    <d v="1899-12-30T04:00:00"/>
    <m/>
    <s v="INI"/>
    <x v="1"/>
    <x v="1"/>
    <m/>
    <x v="0"/>
    <m/>
  </r>
  <r>
    <x v="0"/>
    <s v="2018-28"/>
    <x v="316"/>
    <x v="1"/>
    <d v="1899-12-30T08:15:00"/>
    <d v="1899-12-30T12:15:00"/>
    <s v="AM"/>
    <d v="1899-12-30T04:00:00"/>
    <m/>
    <m/>
    <x v="1"/>
    <x v="1"/>
    <m/>
    <x v="0"/>
    <m/>
  </r>
  <r>
    <x v="1"/>
    <s v="2018-28"/>
    <x v="316"/>
    <x v="1"/>
    <d v="1899-12-30T08:15:00"/>
    <d v="1899-12-30T12:15:00"/>
    <s v="AM"/>
    <d v="1899-12-30T04:00:00"/>
    <m/>
    <m/>
    <x v="1"/>
    <x v="1"/>
    <m/>
    <x v="0"/>
    <m/>
  </r>
  <r>
    <x v="3"/>
    <s v="2018-28"/>
    <x v="316"/>
    <x v="1"/>
    <d v="1899-12-30T08:15:00"/>
    <d v="1899-12-30T12:15:00"/>
    <s v="AM"/>
    <d v="1899-12-30T04:00:00"/>
    <m/>
    <m/>
    <x v="1"/>
    <x v="1"/>
    <m/>
    <x v="0"/>
    <m/>
  </r>
  <r>
    <x v="4"/>
    <s v="2018-28"/>
    <x v="316"/>
    <x v="1"/>
    <d v="1899-12-30T08:15:00"/>
    <d v="1899-12-30T12:15:00"/>
    <s v="AM"/>
    <d v="1899-12-30T04:00:00"/>
    <m/>
    <m/>
    <x v="1"/>
    <x v="1"/>
    <m/>
    <x v="0"/>
    <m/>
  </r>
  <r>
    <x v="5"/>
    <s v="2018-28"/>
    <x v="316"/>
    <x v="1"/>
    <d v="1899-12-30T08:15:00"/>
    <d v="1899-12-30T12:15:00"/>
    <s v="AM"/>
    <d v="1899-12-30T04:00:00"/>
    <m/>
    <m/>
    <x v="1"/>
    <x v="1"/>
    <m/>
    <x v="0"/>
    <m/>
  </r>
  <r>
    <x v="6"/>
    <s v="2018-28"/>
    <x v="316"/>
    <x v="1"/>
    <d v="1899-12-30T08:15:00"/>
    <d v="1899-12-30T12:15:00"/>
    <s v="AM"/>
    <d v="1899-12-30T04:00:00"/>
    <m/>
    <m/>
    <x v="1"/>
    <x v="1"/>
    <m/>
    <x v="0"/>
    <m/>
  </r>
  <r>
    <x v="2"/>
    <s v="2018-28"/>
    <x v="316"/>
    <x v="1"/>
    <d v="1899-12-30T08:15:00"/>
    <d v="1899-12-30T12:15:00"/>
    <s v="AM"/>
    <d v="1899-12-30T04:00:00"/>
    <m/>
    <m/>
    <x v="1"/>
    <x v="1"/>
    <m/>
    <x v="0"/>
    <m/>
  </r>
  <r>
    <x v="0"/>
    <s v="2018-28"/>
    <x v="316"/>
    <x v="1"/>
    <d v="1899-12-30T13:45:00"/>
    <d v="1899-12-30T17:45:00"/>
    <s v="PM"/>
    <d v="1899-12-30T04:00:00"/>
    <m/>
    <m/>
    <x v="1"/>
    <x v="1"/>
    <m/>
    <x v="0"/>
    <m/>
  </r>
  <r>
    <x v="1"/>
    <s v="2018-28"/>
    <x v="316"/>
    <x v="1"/>
    <d v="1899-12-30T13:45:00"/>
    <d v="1899-12-30T17:45:00"/>
    <s v="PM"/>
    <d v="1899-12-30T04:00:00"/>
    <m/>
    <m/>
    <x v="1"/>
    <x v="1"/>
    <m/>
    <x v="0"/>
    <m/>
  </r>
  <r>
    <x v="3"/>
    <s v="2018-28"/>
    <x v="316"/>
    <x v="1"/>
    <d v="1899-12-30T13:45:00"/>
    <d v="1899-12-30T17:45:00"/>
    <s v="PM"/>
    <d v="1899-12-30T04:00:00"/>
    <m/>
    <m/>
    <x v="1"/>
    <x v="1"/>
    <m/>
    <x v="0"/>
    <m/>
  </r>
  <r>
    <x v="4"/>
    <s v="2018-28"/>
    <x v="316"/>
    <x v="1"/>
    <d v="1899-12-30T13:45:00"/>
    <d v="1899-12-30T17:45:00"/>
    <s v="PM"/>
    <d v="1899-12-30T04:00:00"/>
    <m/>
    <m/>
    <x v="1"/>
    <x v="1"/>
    <m/>
    <x v="0"/>
    <m/>
  </r>
  <r>
    <x v="5"/>
    <s v="2018-28"/>
    <x v="316"/>
    <x v="1"/>
    <d v="1899-12-30T13:45:00"/>
    <d v="1899-12-30T16:45:00"/>
    <s v="PM"/>
    <d v="1899-12-30T03:00:00"/>
    <m/>
    <m/>
    <x v="1"/>
    <x v="1"/>
    <m/>
    <x v="0"/>
    <m/>
  </r>
  <r>
    <x v="6"/>
    <s v="2018-28"/>
    <x v="316"/>
    <x v="1"/>
    <d v="1899-12-30T13:45:00"/>
    <d v="1899-12-30T16:45:00"/>
    <s v="PM"/>
    <d v="1899-12-30T03:00:00"/>
    <m/>
    <m/>
    <x v="1"/>
    <x v="1"/>
    <m/>
    <x v="0"/>
    <m/>
  </r>
  <r>
    <x v="2"/>
    <s v="2018-28"/>
    <x v="316"/>
    <x v="1"/>
    <d v="1899-12-30T13:45:00"/>
    <d v="1899-12-30T17:45:00"/>
    <s v="PM"/>
    <d v="1899-12-30T04:00:00"/>
    <m/>
    <m/>
    <x v="1"/>
    <x v="1"/>
    <m/>
    <x v="0"/>
    <m/>
  </r>
  <r>
    <x v="0"/>
    <s v="2018-29"/>
    <x v="317"/>
    <x v="2"/>
    <d v="1899-12-30T08:15:00"/>
    <d v="1899-12-30T12:15:00"/>
    <s v="AM"/>
    <d v="1899-12-30T04:00:00"/>
    <m/>
    <m/>
    <x v="1"/>
    <x v="1"/>
    <m/>
    <x v="0"/>
    <m/>
  </r>
  <r>
    <x v="1"/>
    <s v="2018-29"/>
    <x v="317"/>
    <x v="2"/>
    <d v="1899-12-30T08:15:00"/>
    <d v="1899-12-30T12:15:00"/>
    <s v="AM"/>
    <d v="1899-12-30T04:00:00"/>
    <m/>
    <m/>
    <x v="1"/>
    <x v="1"/>
    <m/>
    <x v="0"/>
    <m/>
  </r>
  <r>
    <x v="3"/>
    <s v="2018-29"/>
    <x v="317"/>
    <x v="2"/>
    <d v="1899-12-30T08:15:00"/>
    <d v="1899-12-30T12:15:00"/>
    <s v="AM"/>
    <d v="1899-12-30T04:00:00"/>
    <m/>
    <m/>
    <x v="1"/>
    <x v="1"/>
    <m/>
    <x v="0"/>
    <m/>
  </r>
  <r>
    <x v="4"/>
    <s v="2018-29"/>
    <x v="317"/>
    <x v="2"/>
    <d v="1899-12-30T08:15:00"/>
    <d v="1899-12-30T12:15:00"/>
    <s v="AM"/>
    <d v="1899-12-30T04:00:00"/>
    <m/>
    <m/>
    <x v="1"/>
    <x v="1"/>
    <m/>
    <x v="0"/>
    <m/>
  </r>
  <r>
    <x v="5"/>
    <s v="2018-29"/>
    <x v="317"/>
    <x v="2"/>
    <d v="1899-12-30T08:15:00"/>
    <d v="1899-12-30T12:15:00"/>
    <s v="AM"/>
    <d v="1899-12-30T04:00:00"/>
    <m/>
    <m/>
    <x v="1"/>
    <x v="1"/>
    <m/>
    <x v="0"/>
    <m/>
  </r>
  <r>
    <x v="6"/>
    <s v="2018-29"/>
    <x v="317"/>
    <x v="2"/>
    <d v="1899-12-30T08:15:00"/>
    <d v="1899-12-30T12:15:00"/>
    <s v="AM"/>
    <d v="1899-12-30T04:00:00"/>
    <m/>
    <m/>
    <x v="1"/>
    <x v="1"/>
    <m/>
    <x v="0"/>
    <m/>
  </r>
  <r>
    <x v="2"/>
    <s v="2018-29"/>
    <x v="317"/>
    <x v="2"/>
    <d v="1899-12-30T08:15:00"/>
    <d v="1899-12-30T12:15:00"/>
    <s v="AM"/>
    <d v="1899-12-30T04:00:00"/>
    <m/>
    <m/>
    <x v="1"/>
    <x v="1"/>
    <m/>
    <x v="0"/>
    <m/>
  </r>
  <r>
    <x v="0"/>
    <s v="2018-29"/>
    <x v="317"/>
    <x v="2"/>
    <d v="1899-12-30T13:45:00"/>
    <d v="1899-12-30T17:45:00"/>
    <s v="PM"/>
    <d v="1899-12-30T04:00:00"/>
    <m/>
    <m/>
    <x v="1"/>
    <x v="1"/>
    <m/>
    <x v="0"/>
    <m/>
  </r>
  <r>
    <x v="1"/>
    <s v="2018-29"/>
    <x v="317"/>
    <x v="2"/>
    <d v="1899-12-30T13:45:00"/>
    <d v="1899-12-30T17:45:00"/>
    <s v="PM"/>
    <d v="1899-12-30T04:00:00"/>
    <m/>
    <m/>
    <x v="1"/>
    <x v="1"/>
    <m/>
    <x v="0"/>
    <m/>
  </r>
  <r>
    <x v="3"/>
    <s v="2018-29"/>
    <x v="317"/>
    <x v="2"/>
    <d v="1899-12-30T13:45:00"/>
    <d v="1899-12-30T17:45:00"/>
    <s v="PM"/>
    <d v="1899-12-30T04:00:00"/>
    <m/>
    <m/>
    <x v="1"/>
    <x v="1"/>
    <m/>
    <x v="0"/>
    <m/>
  </r>
  <r>
    <x v="4"/>
    <s v="2018-29"/>
    <x v="317"/>
    <x v="2"/>
    <d v="1899-12-30T13:45:00"/>
    <d v="1899-12-30T17:45:00"/>
    <s v="PM"/>
    <d v="1899-12-30T04:00:00"/>
    <m/>
    <m/>
    <x v="1"/>
    <x v="1"/>
    <m/>
    <x v="0"/>
    <m/>
  </r>
  <r>
    <x v="5"/>
    <s v="2018-29"/>
    <x v="317"/>
    <x v="2"/>
    <d v="1899-12-30T13:45:00"/>
    <d v="1899-12-30T16:45:00"/>
    <s v="PM"/>
    <d v="1899-12-30T03:00:00"/>
    <m/>
    <m/>
    <x v="1"/>
    <x v="1"/>
    <m/>
    <x v="0"/>
    <m/>
  </r>
  <r>
    <x v="6"/>
    <s v="2018-29"/>
    <x v="317"/>
    <x v="2"/>
    <d v="1899-12-30T13:45:00"/>
    <d v="1899-12-30T16:45:00"/>
    <s v="PM"/>
    <d v="1899-12-30T03:00:00"/>
    <m/>
    <m/>
    <x v="1"/>
    <x v="1"/>
    <m/>
    <x v="0"/>
    <m/>
  </r>
  <r>
    <x v="2"/>
    <s v="2018-29"/>
    <x v="317"/>
    <x v="2"/>
    <d v="1899-12-30T13:45:00"/>
    <d v="1899-12-30T17:45:00"/>
    <s v="PM"/>
    <d v="1899-12-30T04:00:00"/>
    <m/>
    <m/>
    <x v="1"/>
    <x v="1"/>
    <m/>
    <x v="0"/>
    <m/>
  </r>
  <r>
    <x v="0"/>
    <s v="2018-29"/>
    <x v="318"/>
    <x v="3"/>
    <d v="1899-12-30T08:15:00"/>
    <d v="1899-12-30T12:15:00"/>
    <s v="AM"/>
    <d v="1899-12-30T04:00:00"/>
    <m/>
    <m/>
    <x v="0"/>
    <x v="0"/>
    <m/>
    <x v="0"/>
    <m/>
  </r>
  <r>
    <x v="1"/>
    <s v="2018-29"/>
    <x v="318"/>
    <x v="3"/>
    <d v="1899-12-30T08:15:00"/>
    <d v="1899-12-30T12:15:00"/>
    <s v="AM"/>
    <d v="1899-12-30T04:00:00"/>
    <m/>
    <m/>
    <x v="0"/>
    <x v="0"/>
    <m/>
    <x v="0"/>
    <m/>
  </r>
  <r>
    <x v="2"/>
    <s v="2018-29"/>
    <x v="318"/>
    <x v="3"/>
    <d v="1899-12-30T08:15:00"/>
    <d v="1899-12-30T12:15:00"/>
    <s v="AM"/>
    <d v="1899-12-30T04:00:00"/>
    <m/>
    <s v="C-SECU"/>
    <x v="165"/>
    <x v="29"/>
    <m/>
    <x v="0"/>
    <m/>
  </r>
  <r>
    <x v="3"/>
    <s v="2018-29"/>
    <x v="318"/>
    <x v="3"/>
    <d v="1899-12-30T08:15:00"/>
    <d v="1899-12-30T12:15:00"/>
    <s v="AM"/>
    <d v="1899-12-30T04:00:00"/>
    <m/>
    <s v="ALT"/>
    <x v="8"/>
    <x v="0"/>
    <m/>
    <x v="0"/>
    <m/>
  </r>
  <r>
    <x v="4"/>
    <s v="2018-29"/>
    <x v="318"/>
    <x v="3"/>
    <d v="1899-12-30T08:15:00"/>
    <d v="1899-12-30T12:15:00"/>
    <s v="AM"/>
    <d v="1899-12-30T04:00:00"/>
    <m/>
    <m/>
    <x v="0"/>
    <x v="0"/>
    <m/>
    <x v="0"/>
    <m/>
  </r>
  <r>
    <x v="5"/>
    <s v="2018-29"/>
    <x v="318"/>
    <x v="3"/>
    <d v="1899-12-30T08:15:00"/>
    <d v="1899-12-30T12:15:00"/>
    <s v="AM"/>
    <d v="1899-12-30T04:00:00"/>
    <m/>
    <m/>
    <x v="0"/>
    <x v="0"/>
    <m/>
    <x v="0"/>
    <m/>
  </r>
  <r>
    <x v="6"/>
    <s v="2018-29"/>
    <x v="318"/>
    <x v="3"/>
    <d v="1899-12-30T08:15:00"/>
    <d v="1899-12-30T12:15:00"/>
    <s v="AM"/>
    <d v="1899-12-30T04:00:00"/>
    <m/>
    <m/>
    <x v="135"/>
    <x v="0"/>
    <m/>
    <x v="0"/>
    <m/>
  </r>
  <r>
    <x v="3"/>
    <s v="2018-29"/>
    <x v="318"/>
    <x v="3"/>
    <d v="1899-12-30T08:15:00"/>
    <d v="1899-12-30T12:15:00"/>
    <s v="AM"/>
    <d v="1899-12-30T04:00:00"/>
    <m/>
    <s v="INI"/>
    <x v="1"/>
    <x v="1"/>
    <m/>
    <x v="0"/>
    <m/>
  </r>
  <r>
    <x v="0"/>
    <s v="2018-29"/>
    <x v="318"/>
    <x v="3"/>
    <d v="1899-12-30T13:45:00"/>
    <d v="1899-12-30T17:45:00"/>
    <s v="PM"/>
    <d v="1899-12-30T04:00:00"/>
    <m/>
    <m/>
    <x v="0"/>
    <x v="0"/>
    <m/>
    <x v="0"/>
    <m/>
  </r>
  <r>
    <x v="1"/>
    <s v="2018-29"/>
    <x v="318"/>
    <x v="3"/>
    <d v="1899-12-30T13:45:00"/>
    <d v="1899-12-30T17:45:00"/>
    <s v="PM"/>
    <d v="1899-12-30T04:00:00"/>
    <m/>
    <m/>
    <x v="0"/>
    <x v="0"/>
    <m/>
    <x v="0"/>
    <m/>
  </r>
  <r>
    <x v="2"/>
    <s v="2018-29"/>
    <x v="318"/>
    <x v="3"/>
    <d v="1899-12-30T13:45:00"/>
    <d v="1899-12-30T15:45:00"/>
    <s v="PM"/>
    <d v="1899-12-30T02:00:00"/>
    <m/>
    <s v="C-SECU"/>
    <x v="210"/>
    <x v="29"/>
    <m/>
    <x v="0"/>
    <m/>
  </r>
  <r>
    <x v="3"/>
    <s v="2018-29"/>
    <x v="318"/>
    <x v="3"/>
    <d v="1899-12-30T13:45:00"/>
    <d v="1899-12-30T17:45:00"/>
    <s v="PM"/>
    <d v="1899-12-30T04:00:00"/>
    <m/>
    <s v="ALT"/>
    <x v="8"/>
    <x v="0"/>
    <m/>
    <x v="0"/>
    <m/>
  </r>
  <r>
    <x v="4"/>
    <s v="2018-29"/>
    <x v="318"/>
    <x v="3"/>
    <d v="1899-12-30T13:45:00"/>
    <d v="1899-12-30T17:45:00"/>
    <s v="PM"/>
    <d v="1899-12-30T04:00:00"/>
    <m/>
    <m/>
    <x v="0"/>
    <x v="0"/>
    <m/>
    <x v="0"/>
    <m/>
  </r>
  <r>
    <x v="5"/>
    <s v="2018-29"/>
    <x v="318"/>
    <x v="3"/>
    <d v="1899-12-30T13:45:00"/>
    <d v="1899-12-30T16:45:00"/>
    <s v="PM"/>
    <d v="1899-12-30T03:00:00"/>
    <m/>
    <m/>
    <x v="0"/>
    <x v="0"/>
    <m/>
    <x v="0"/>
    <m/>
  </r>
  <r>
    <x v="6"/>
    <s v="2018-29"/>
    <x v="318"/>
    <x v="3"/>
    <d v="1899-12-30T13:45:00"/>
    <d v="1899-12-30T16:45:00"/>
    <s v="PM"/>
    <d v="1899-12-30T03:00:00"/>
    <m/>
    <m/>
    <x v="135"/>
    <x v="0"/>
    <m/>
    <x v="0"/>
    <m/>
  </r>
  <r>
    <x v="3"/>
    <s v="2018-29"/>
    <x v="318"/>
    <x v="3"/>
    <d v="1899-12-30T13:45:00"/>
    <d v="1899-12-30T17:45:00"/>
    <s v="PM"/>
    <d v="1899-12-30T04:00:00"/>
    <m/>
    <s v="INI"/>
    <x v="1"/>
    <x v="1"/>
    <m/>
    <x v="0"/>
    <m/>
  </r>
  <r>
    <x v="2"/>
    <s v="2018-29"/>
    <x v="318"/>
    <x v="3"/>
    <d v="1899-12-30T15:45:00"/>
    <d v="1899-12-30T17:45:00"/>
    <s v="PM"/>
    <d v="1899-12-30T02:00:00"/>
    <m/>
    <m/>
    <x v="1"/>
    <x v="1"/>
    <m/>
    <x v="0"/>
    <m/>
  </r>
  <r>
    <x v="0"/>
    <s v="2018-29"/>
    <x v="319"/>
    <x v="4"/>
    <d v="1899-12-30T08:15:00"/>
    <d v="1899-12-30T12:15:00"/>
    <s v="AM"/>
    <d v="1899-12-30T04:00:00"/>
    <m/>
    <m/>
    <x v="0"/>
    <x v="0"/>
    <m/>
    <x v="0"/>
    <m/>
  </r>
  <r>
    <x v="1"/>
    <s v="2018-29"/>
    <x v="319"/>
    <x v="4"/>
    <d v="1899-12-30T08:15:00"/>
    <d v="1899-12-30T12:15:00"/>
    <s v="AM"/>
    <d v="1899-12-30T04:00:00"/>
    <m/>
    <m/>
    <x v="0"/>
    <x v="0"/>
    <m/>
    <x v="0"/>
    <m/>
  </r>
  <r>
    <x v="2"/>
    <s v="2018-29"/>
    <x v="319"/>
    <x v="4"/>
    <d v="1899-12-30T08:15:00"/>
    <d v="1899-12-30T12:15:00"/>
    <s v="AM"/>
    <d v="1899-12-30T04:00:00"/>
    <m/>
    <m/>
    <x v="1"/>
    <x v="1"/>
    <m/>
    <x v="0"/>
    <m/>
  </r>
  <r>
    <x v="3"/>
    <s v="2018-29"/>
    <x v="319"/>
    <x v="4"/>
    <d v="1899-12-30T08:15:00"/>
    <d v="1899-12-30T12:15:00"/>
    <s v="AM"/>
    <d v="1899-12-30T04:00:00"/>
    <m/>
    <s v="ALT"/>
    <x v="8"/>
    <x v="0"/>
    <m/>
    <x v="0"/>
    <m/>
  </r>
  <r>
    <x v="4"/>
    <s v="2018-29"/>
    <x v="319"/>
    <x v="4"/>
    <d v="1899-12-30T08:15:00"/>
    <d v="1899-12-30T12:15:00"/>
    <s v="AM"/>
    <d v="1899-12-30T04:00:00"/>
    <m/>
    <m/>
    <x v="0"/>
    <x v="0"/>
    <m/>
    <x v="0"/>
    <m/>
  </r>
  <r>
    <x v="5"/>
    <s v="2018-29"/>
    <x v="319"/>
    <x v="4"/>
    <d v="1899-12-30T08:15:00"/>
    <d v="1899-12-30T12:15:00"/>
    <s v="AM"/>
    <d v="1899-12-30T04:00:00"/>
    <m/>
    <m/>
    <x v="0"/>
    <x v="0"/>
    <m/>
    <x v="0"/>
    <m/>
  </r>
  <r>
    <x v="6"/>
    <s v="2018-29"/>
    <x v="319"/>
    <x v="4"/>
    <d v="1899-12-30T08:15:00"/>
    <d v="1899-12-30T12:15:00"/>
    <s v="AM"/>
    <d v="1899-12-30T04:00:00"/>
    <m/>
    <m/>
    <x v="135"/>
    <x v="0"/>
    <m/>
    <x v="0"/>
    <m/>
  </r>
  <r>
    <x v="3"/>
    <s v="2018-29"/>
    <x v="319"/>
    <x v="4"/>
    <d v="1899-12-30T08:15:00"/>
    <d v="1899-12-30T12:15:00"/>
    <s v="AM"/>
    <d v="1899-12-30T04:00:00"/>
    <m/>
    <s v="INI"/>
    <x v="1"/>
    <x v="1"/>
    <m/>
    <x v="0"/>
    <m/>
  </r>
  <r>
    <x v="2"/>
    <s v="2018-29"/>
    <x v="319"/>
    <x v="4"/>
    <d v="1899-12-30T08:15:00"/>
    <d v="1899-12-30T10:15:00"/>
    <s v="AM"/>
    <d v="1899-12-30T02:00:00"/>
    <m/>
    <m/>
    <x v="1"/>
    <x v="1"/>
    <m/>
    <x v="0"/>
    <m/>
  </r>
  <r>
    <x v="0"/>
    <s v="2018-29"/>
    <x v="319"/>
    <x v="4"/>
    <d v="1899-12-30T13:45:00"/>
    <d v="1899-12-30T17:45:00"/>
    <s v="PM"/>
    <d v="1899-12-30T04:00:00"/>
    <m/>
    <m/>
    <x v="0"/>
    <x v="0"/>
    <m/>
    <x v="0"/>
    <m/>
  </r>
  <r>
    <x v="1"/>
    <s v="2018-29"/>
    <x v="319"/>
    <x v="4"/>
    <d v="1899-12-30T13:45:00"/>
    <d v="1899-12-30T17:45:00"/>
    <s v="PM"/>
    <d v="1899-12-30T04:00:00"/>
    <m/>
    <m/>
    <x v="0"/>
    <x v="0"/>
    <m/>
    <x v="0"/>
    <m/>
  </r>
  <r>
    <x v="2"/>
    <s v="2018-29"/>
    <x v="319"/>
    <x v="4"/>
    <d v="1899-12-30T13:45:00"/>
    <d v="1899-12-30T17:45:00"/>
    <s v="PM"/>
    <d v="1899-12-30T04:00:00"/>
    <m/>
    <m/>
    <x v="1"/>
    <x v="1"/>
    <m/>
    <x v="0"/>
    <m/>
  </r>
  <r>
    <x v="3"/>
    <s v="2018-29"/>
    <x v="319"/>
    <x v="4"/>
    <d v="1899-12-30T13:45:00"/>
    <d v="1899-12-30T17:45:00"/>
    <s v="PM"/>
    <d v="1899-12-30T04:00:00"/>
    <m/>
    <s v="ALT"/>
    <x v="8"/>
    <x v="0"/>
    <m/>
    <x v="0"/>
    <m/>
  </r>
  <r>
    <x v="4"/>
    <s v="2018-29"/>
    <x v="319"/>
    <x v="4"/>
    <d v="1899-12-30T13:45:00"/>
    <d v="1899-12-30T17:45:00"/>
    <s v="PM"/>
    <d v="1899-12-30T04:00:00"/>
    <m/>
    <m/>
    <x v="0"/>
    <x v="0"/>
    <m/>
    <x v="0"/>
    <m/>
  </r>
  <r>
    <x v="5"/>
    <s v="2018-29"/>
    <x v="319"/>
    <x v="4"/>
    <d v="1899-12-30T13:45:00"/>
    <d v="1899-12-30T16:45:00"/>
    <s v="PM"/>
    <d v="1899-12-30T03:00:00"/>
    <m/>
    <m/>
    <x v="0"/>
    <x v="0"/>
    <m/>
    <x v="0"/>
    <m/>
  </r>
  <r>
    <x v="6"/>
    <s v="2018-29"/>
    <x v="319"/>
    <x v="4"/>
    <d v="1899-12-30T13:45:00"/>
    <d v="1899-12-30T16:45:00"/>
    <s v="PM"/>
    <d v="1899-12-30T03:00:00"/>
    <m/>
    <m/>
    <x v="135"/>
    <x v="0"/>
    <m/>
    <x v="0"/>
    <m/>
  </r>
  <r>
    <x v="3"/>
    <s v="2018-29"/>
    <x v="319"/>
    <x v="4"/>
    <d v="1899-12-30T13:45:00"/>
    <d v="1899-12-30T17:45:00"/>
    <s v="PM"/>
    <d v="1899-12-30T04:00:00"/>
    <m/>
    <s v="INI"/>
    <x v="1"/>
    <x v="1"/>
    <m/>
    <x v="0"/>
    <m/>
  </r>
  <r>
    <x v="0"/>
    <s v="2018-29"/>
    <x v="320"/>
    <x v="5"/>
    <d v="1899-12-30T08:15:00"/>
    <d v="1899-12-30T12:15:00"/>
    <s v="AM"/>
    <d v="1899-12-30T04:00:00"/>
    <m/>
    <m/>
    <x v="0"/>
    <x v="0"/>
    <m/>
    <x v="0"/>
    <m/>
  </r>
  <r>
    <x v="1"/>
    <s v="2018-29"/>
    <x v="320"/>
    <x v="5"/>
    <d v="1899-12-30T08:15:00"/>
    <d v="1899-12-30T12:15:00"/>
    <s v="AM"/>
    <d v="1899-12-30T04:00:00"/>
    <m/>
    <m/>
    <x v="0"/>
    <x v="0"/>
    <m/>
    <x v="0"/>
    <m/>
  </r>
  <r>
    <x v="2"/>
    <s v="2018-29"/>
    <x v="320"/>
    <x v="5"/>
    <d v="1899-12-30T08:15:00"/>
    <d v="1899-12-30T10:15:00"/>
    <s v="AM"/>
    <d v="1899-12-30T02:00:00"/>
    <m/>
    <m/>
    <x v="1"/>
    <x v="1"/>
    <m/>
    <x v="0"/>
    <m/>
  </r>
  <r>
    <x v="3"/>
    <s v="2018-29"/>
    <x v="320"/>
    <x v="5"/>
    <d v="1899-12-30T08:15:00"/>
    <d v="1899-12-30T12:15:00"/>
    <s v="AM"/>
    <d v="1899-12-30T04:00:00"/>
    <m/>
    <s v="ALT"/>
    <x v="8"/>
    <x v="0"/>
    <m/>
    <x v="0"/>
    <m/>
  </r>
  <r>
    <x v="4"/>
    <s v="2018-29"/>
    <x v="320"/>
    <x v="5"/>
    <d v="1899-12-30T08:15:00"/>
    <d v="1899-12-30T12:15:00"/>
    <s v="AM"/>
    <d v="1899-12-30T04:00:00"/>
    <m/>
    <m/>
    <x v="0"/>
    <x v="0"/>
    <m/>
    <x v="0"/>
    <m/>
  </r>
  <r>
    <x v="5"/>
    <s v="2018-29"/>
    <x v="320"/>
    <x v="5"/>
    <d v="1899-12-30T08:15:00"/>
    <d v="1899-12-30T12:15:00"/>
    <s v="AM"/>
    <d v="1899-12-30T04:00:00"/>
    <m/>
    <m/>
    <x v="0"/>
    <x v="0"/>
    <m/>
    <x v="0"/>
    <m/>
  </r>
  <r>
    <x v="6"/>
    <s v="2018-29"/>
    <x v="320"/>
    <x v="5"/>
    <d v="1899-12-30T08:15:00"/>
    <d v="1899-12-30T12:15:00"/>
    <s v="AM"/>
    <d v="1899-12-30T04:00:00"/>
    <m/>
    <m/>
    <x v="135"/>
    <x v="0"/>
    <m/>
    <x v="0"/>
    <m/>
  </r>
  <r>
    <x v="3"/>
    <s v="2018-29"/>
    <x v="320"/>
    <x v="5"/>
    <d v="1899-12-30T08:15:00"/>
    <d v="1899-12-30T12:15:00"/>
    <s v="AM"/>
    <d v="1899-12-30T04:00:00"/>
    <m/>
    <s v="INI"/>
    <x v="1"/>
    <x v="1"/>
    <m/>
    <x v="0"/>
    <m/>
  </r>
  <r>
    <x v="2"/>
    <s v="2018-29"/>
    <x v="320"/>
    <x v="5"/>
    <d v="1899-12-30T10:15:00"/>
    <d v="1899-12-30T12:15:00"/>
    <s v="AM"/>
    <d v="1899-12-30T02:00:00"/>
    <m/>
    <m/>
    <x v="1"/>
    <x v="1"/>
    <m/>
    <x v="0"/>
    <m/>
  </r>
  <r>
    <x v="0"/>
    <s v="2018-29"/>
    <x v="320"/>
    <x v="5"/>
    <d v="1899-12-30T13:45:00"/>
    <d v="1899-12-30T17:45:00"/>
    <s v="PM"/>
    <d v="1899-12-30T04:00:00"/>
    <m/>
    <m/>
    <x v="0"/>
    <x v="0"/>
    <m/>
    <x v="0"/>
    <m/>
  </r>
  <r>
    <x v="1"/>
    <s v="2018-29"/>
    <x v="320"/>
    <x v="5"/>
    <d v="1899-12-30T13:45:00"/>
    <d v="1899-12-30T17:45:00"/>
    <s v="PM"/>
    <d v="1899-12-30T04:00:00"/>
    <m/>
    <m/>
    <x v="0"/>
    <x v="0"/>
    <m/>
    <x v="0"/>
    <m/>
  </r>
  <r>
    <x v="2"/>
    <s v="2018-29"/>
    <x v="320"/>
    <x v="5"/>
    <d v="1899-12-30T13:45:00"/>
    <d v="1899-12-30T17:45:00"/>
    <s v="PM"/>
    <d v="1899-12-30T04:00:00"/>
    <m/>
    <m/>
    <x v="1"/>
    <x v="1"/>
    <m/>
    <x v="0"/>
    <m/>
  </r>
  <r>
    <x v="3"/>
    <s v="2018-29"/>
    <x v="320"/>
    <x v="5"/>
    <d v="1899-12-30T13:45:00"/>
    <d v="1899-12-30T17:45:00"/>
    <s v="PM"/>
    <d v="1899-12-30T04:00:00"/>
    <m/>
    <s v="ALT"/>
    <x v="8"/>
    <x v="0"/>
    <m/>
    <x v="0"/>
    <m/>
  </r>
  <r>
    <x v="4"/>
    <s v="2018-29"/>
    <x v="320"/>
    <x v="5"/>
    <d v="1899-12-30T13:45:00"/>
    <d v="1899-12-30T17:45:00"/>
    <s v="PM"/>
    <d v="1899-12-30T04:00:00"/>
    <m/>
    <m/>
    <x v="0"/>
    <x v="0"/>
    <m/>
    <x v="0"/>
    <m/>
  </r>
  <r>
    <x v="5"/>
    <s v="2018-29"/>
    <x v="320"/>
    <x v="5"/>
    <d v="1899-12-30T13:45:00"/>
    <d v="1899-12-30T16:45:00"/>
    <s v="PM"/>
    <d v="1899-12-30T03:00:00"/>
    <m/>
    <m/>
    <x v="0"/>
    <x v="0"/>
    <m/>
    <x v="0"/>
    <m/>
  </r>
  <r>
    <x v="6"/>
    <s v="2018-29"/>
    <x v="320"/>
    <x v="5"/>
    <d v="1899-12-30T13:45:00"/>
    <d v="1899-12-30T16:45:00"/>
    <s v="PM"/>
    <d v="1899-12-30T03:00:00"/>
    <m/>
    <m/>
    <x v="135"/>
    <x v="0"/>
    <m/>
    <x v="0"/>
    <m/>
  </r>
  <r>
    <x v="3"/>
    <s v="2018-29"/>
    <x v="320"/>
    <x v="5"/>
    <d v="1899-12-30T13:45:00"/>
    <d v="1899-12-30T17:45:00"/>
    <s v="PM"/>
    <d v="1899-12-30T04:00:00"/>
    <m/>
    <s v="INI"/>
    <x v="1"/>
    <x v="1"/>
    <m/>
    <x v="0"/>
    <m/>
  </r>
  <r>
    <x v="0"/>
    <s v="2018-29"/>
    <x v="321"/>
    <x v="6"/>
    <d v="1899-12-30T08:15:00"/>
    <d v="1899-12-30T12:15:00"/>
    <s v="AM"/>
    <d v="1899-12-30T04:00:00"/>
    <m/>
    <m/>
    <x v="0"/>
    <x v="0"/>
    <m/>
    <x v="0"/>
    <m/>
  </r>
  <r>
    <x v="1"/>
    <s v="2018-29"/>
    <x v="321"/>
    <x v="6"/>
    <d v="1899-12-30T08:15:00"/>
    <d v="1899-12-30T12:15:00"/>
    <s v="AM"/>
    <d v="1899-12-30T04:00:00"/>
    <m/>
    <m/>
    <x v="0"/>
    <x v="0"/>
    <m/>
    <x v="0"/>
    <m/>
  </r>
  <r>
    <x v="2"/>
    <s v="2018-29"/>
    <x v="321"/>
    <x v="6"/>
    <d v="1899-12-30T08:15:00"/>
    <d v="1899-12-30T12:15:00"/>
    <s v="AM"/>
    <d v="1899-12-30T04:00:00"/>
    <m/>
    <s v="C-SECU"/>
    <x v="210"/>
    <x v="29"/>
    <m/>
    <x v="0"/>
    <m/>
  </r>
  <r>
    <x v="2"/>
    <s v="2018-29"/>
    <x v="321"/>
    <x v="6"/>
    <d v="1899-12-30T08:15:00"/>
    <d v="1899-12-30T12:15:00"/>
    <s v="AM"/>
    <d v="1899-12-30T04:00:00"/>
    <m/>
    <m/>
    <x v="1"/>
    <x v="1"/>
    <m/>
    <x v="0"/>
    <m/>
  </r>
  <r>
    <x v="3"/>
    <s v="2018-29"/>
    <x v="321"/>
    <x v="6"/>
    <d v="1899-12-30T08:15:00"/>
    <d v="1899-12-30T12:15:00"/>
    <s v="AM"/>
    <d v="1899-12-30T04:00:00"/>
    <m/>
    <s v="ALT"/>
    <x v="8"/>
    <x v="0"/>
    <m/>
    <x v="0"/>
    <m/>
  </r>
  <r>
    <x v="4"/>
    <s v="2018-29"/>
    <x v="321"/>
    <x v="6"/>
    <d v="1899-12-30T08:15:00"/>
    <d v="1899-12-30T12:15:00"/>
    <s v="AM"/>
    <d v="1899-12-30T04:00:00"/>
    <m/>
    <m/>
    <x v="0"/>
    <x v="0"/>
    <m/>
    <x v="0"/>
    <m/>
  </r>
  <r>
    <x v="5"/>
    <s v="2018-29"/>
    <x v="321"/>
    <x v="6"/>
    <d v="1899-12-30T08:15:00"/>
    <d v="1899-12-30T12:15:00"/>
    <s v="AM"/>
    <d v="1899-12-30T04:00:00"/>
    <m/>
    <m/>
    <x v="0"/>
    <x v="0"/>
    <m/>
    <x v="0"/>
    <m/>
  </r>
  <r>
    <x v="6"/>
    <s v="2018-29"/>
    <x v="321"/>
    <x v="6"/>
    <d v="1899-12-30T08:15:00"/>
    <d v="1899-12-30T12:15:00"/>
    <s v="AM"/>
    <d v="1899-12-30T04:00:00"/>
    <m/>
    <m/>
    <x v="135"/>
    <x v="0"/>
    <m/>
    <x v="0"/>
    <m/>
  </r>
  <r>
    <x v="3"/>
    <s v="2018-29"/>
    <x v="321"/>
    <x v="6"/>
    <d v="1899-12-30T08:15:00"/>
    <d v="1899-12-30T12:15:00"/>
    <s v="AM"/>
    <d v="1899-12-30T04:00:00"/>
    <m/>
    <s v="INI"/>
    <x v="1"/>
    <x v="1"/>
    <m/>
    <x v="0"/>
    <m/>
  </r>
  <r>
    <x v="2"/>
    <s v="2018-29"/>
    <x v="321"/>
    <x v="6"/>
    <d v="1899-12-30T13:45:00"/>
    <d v="1899-12-30T17:45:00"/>
    <s v="PM"/>
    <d v="1899-12-30T04:00:00"/>
    <m/>
    <s v="C-SECU"/>
    <x v="210"/>
    <x v="29"/>
    <m/>
    <x v="0"/>
    <m/>
  </r>
  <r>
    <x v="0"/>
    <s v="2018-29"/>
    <x v="321"/>
    <x v="6"/>
    <d v="1899-12-30T13:45:00"/>
    <d v="1899-12-30T17:45:00"/>
    <s v="PM"/>
    <d v="1899-12-30T04:00:00"/>
    <m/>
    <m/>
    <x v="0"/>
    <x v="0"/>
    <m/>
    <x v="0"/>
    <m/>
  </r>
  <r>
    <x v="1"/>
    <s v="2018-29"/>
    <x v="321"/>
    <x v="6"/>
    <d v="1899-12-30T13:45:00"/>
    <d v="1899-12-30T17:45:00"/>
    <s v="PM"/>
    <d v="1899-12-30T04:00:00"/>
    <m/>
    <m/>
    <x v="0"/>
    <x v="0"/>
    <m/>
    <x v="0"/>
    <m/>
  </r>
  <r>
    <x v="2"/>
    <s v="2018-29"/>
    <x v="321"/>
    <x v="6"/>
    <d v="1899-12-30T13:45:00"/>
    <d v="1899-12-30T17:45:00"/>
    <s v="PM"/>
    <d v="1899-12-30T04:00:00"/>
    <m/>
    <m/>
    <x v="1"/>
    <x v="1"/>
    <m/>
    <x v="0"/>
    <m/>
  </r>
  <r>
    <x v="3"/>
    <s v="2018-29"/>
    <x v="321"/>
    <x v="6"/>
    <d v="1899-12-30T13:45:00"/>
    <d v="1899-12-30T17:45:00"/>
    <s v="PM"/>
    <d v="1899-12-30T04:00:00"/>
    <m/>
    <s v="ALT"/>
    <x v="8"/>
    <x v="0"/>
    <m/>
    <x v="0"/>
    <m/>
  </r>
  <r>
    <x v="4"/>
    <s v="2018-29"/>
    <x v="321"/>
    <x v="6"/>
    <d v="1899-12-30T13:45:00"/>
    <d v="1899-12-30T17:45:00"/>
    <s v="PM"/>
    <d v="1899-12-30T04:00:00"/>
    <m/>
    <m/>
    <x v="0"/>
    <x v="0"/>
    <m/>
    <x v="0"/>
    <m/>
  </r>
  <r>
    <x v="5"/>
    <s v="2018-29"/>
    <x v="321"/>
    <x v="6"/>
    <d v="1899-12-30T13:45:00"/>
    <d v="1899-12-30T16:45:00"/>
    <s v="PM"/>
    <d v="1899-12-30T03:00:00"/>
    <m/>
    <m/>
    <x v="0"/>
    <x v="0"/>
    <m/>
    <x v="0"/>
    <m/>
  </r>
  <r>
    <x v="6"/>
    <s v="2018-29"/>
    <x v="321"/>
    <x v="6"/>
    <d v="1899-12-30T13:45:00"/>
    <d v="1899-12-30T16:45:00"/>
    <s v="PM"/>
    <d v="1899-12-30T03:00:00"/>
    <m/>
    <m/>
    <x v="135"/>
    <x v="0"/>
    <m/>
    <x v="0"/>
    <m/>
  </r>
  <r>
    <x v="3"/>
    <s v="2018-29"/>
    <x v="321"/>
    <x v="6"/>
    <d v="1899-12-30T13:45:00"/>
    <d v="1899-12-30T17:45:00"/>
    <s v="PM"/>
    <d v="1899-12-30T04:00:00"/>
    <m/>
    <s v="INI"/>
    <x v="1"/>
    <x v="1"/>
    <m/>
    <x v="0"/>
    <m/>
  </r>
  <r>
    <x v="0"/>
    <s v="2018-29"/>
    <x v="322"/>
    <x v="0"/>
    <d v="1899-12-30T08:15:00"/>
    <d v="1899-12-30T12:15:00"/>
    <s v="AM"/>
    <d v="1899-12-30T04:00:00"/>
    <m/>
    <m/>
    <x v="0"/>
    <x v="0"/>
    <m/>
    <x v="0"/>
    <m/>
  </r>
  <r>
    <x v="1"/>
    <s v="2018-29"/>
    <x v="322"/>
    <x v="0"/>
    <d v="1899-12-30T08:15:00"/>
    <d v="1899-12-30T12:15:00"/>
    <s v="AM"/>
    <d v="1899-12-30T04:00:00"/>
    <m/>
    <m/>
    <x v="0"/>
    <x v="0"/>
    <m/>
    <x v="0"/>
    <m/>
  </r>
  <r>
    <x v="2"/>
    <s v="2018-29"/>
    <x v="322"/>
    <x v="0"/>
    <d v="1899-12-30T08:15:00"/>
    <d v="1899-12-30T12:15:00"/>
    <s v="AM"/>
    <d v="1899-12-30T04:00:00"/>
    <m/>
    <s v="C-SECU"/>
    <x v="210"/>
    <x v="29"/>
    <m/>
    <x v="0"/>
    <m/>
  </r>
  <r>
    <x v="2"/>
    <s v="2018-29"/>
    <x v="322"/>
    <x v="0"/>
    <d v="1899-12-30T08:15:00"/>
    <d v="1899-12-30T12:15:00"/>
    <s v="AM"/>
    <d v="1899-12-30T04:00:00"/>
    <m/>
    <m/>
    <x v="1"/>
    <x v="1"/>
    <m/>
    <x v="0"/>
    <m/>
  </r>
  <r>
    <x v="3"/>
    <s v="2018-29"/>
    <x v="322"/>
    <x v="0"/>
    <d v="1899-12-30T08:15:00"/>
    <d v="1899-12-30T12:15:00"/>
    <s v="AM"/>
    <d v="1899-12-30T04:00:00"/>
    <m/>
    <s v="ALT"/>
    <x v="8"/>
    <x v="0"/>
    <m/>
    <x v="0"/>
    <m/>
  </r>
  <r>
    <x v="4"/>
    <s v="2018-29"/>
    <x v="322"/>
    <x v="0"/>
    <d v="1899-12-30T08:15:00"/>
    <d v="1899-12-30T12:15:00"/>
    <s v="AM"/>
    <d v="1899-12-30T04:00:00"/>
    <m/>
    <m/>
    <x v="0"/>
    <x v="0"/>
    <m/>
    <x v="0"/>
    <m/>
  </r>
  <r>
    <x v="5"/>
    <s v="2018-29"/>
    <x v="322"/>
    <x v="0"/>
    <d v="1899-12-30T08:15:00"/>
    <d v="1899-12-30T12:15:00"/>
    <s v="AM"/>
    <d v="1899-12-30T04:00:00"/>
    <m/>
    <m/>
    <x v="0"/>
    <x v="0"/>
    <m/>
    <x v="0"/>
    <m/>
  </r>
  <r>
    <x v="6"/>
    <s v="2018-29"/>
    <x v="322"/>
    <x v="0"/>
    <d v="1899-12-30T08:15:00"/>
    <d v="1899-12-30T12:15:00"/>
    <s v="AM"/>
    <d v="1899-12-30T04:00:00"/>
    <m/>
    <m/>
    <x v="135"/>
    <x v="0"/>
    <m/>
    <x v="0"/>
    <m/>
  </r>
  <r>
    <x v="3"/>
    <s v="2018-29"/>
    <x v="322"/>
    <x v="0"/>
    <d v="1899-12-30T08:15:00"/>
    <d v="1899-12-30T12:15:00"/>
    <s v="AM"/>
    <d v="1899-12-30T04:00:00"/>
    <m/>
    <s v="INI"/>
    <x v="1"/>
    <x v="1"/>
    <m/>
    <x v="0"/>
    <m/>
  </r>
  <r>
    <x v="2"/>
    <s v="2018-29"/>
    <x v="322"/>
    <x v="0"/>
    <d v="1899-12-30T13:45:00"/>
    <d v="1899-12-30T17:45:00"/>
    <s v="PM"/>
    <d v="1899-12-30T04:00:00"/>
    <m/>
    <s v="C-SECU"/>
    <x v="210"/>
    <x v="29"/>
    <m/>
    <x v="0"/>
    <m/>
  </r>
  <r>
    <x v="0"/>
    <s v="2018-29"/>
    <x v="322"/>
    <x v="0"/>
    <d v="1899-12-30T13:45:00"/>
    <d v="1899-12-30T17:45:00"/>
    <s v="PM"/>
    <d v="1899-12-30T04:00:00"/>
    <m/>
    <m/>
    <x v="0"/>
    <x v="0"/>
    <m/>
    <x v="0"/>
    <m/>
  </r>
  <r>
    <x v="1"/>
    <s v="2018-29"/>
    <x v="322"/>
    <x v="0"/>
    <d v="1899-12-30T13:45:00"/>
    <d v="1899-12-30T17:45:00"/>
    <s v="PM"/>
    <d v="1899-12-30T04:00:00"/>
    <m/>
    <m/>
    <x v="0"/>
    <x v="0"/>
    <m/>
    <x v="0"/>
    <m/>
  </r>
  <r>
    <x v="2"/>
    <s v="2018-29"/>
    <x v="322"/>
    <x v="0"/>
    <d v="1899-12-30T13:45:00"/>
    <d v="1899-12-30T15:45:00"/>
    <s v="PM"/>
    <d v="1899-12-30T02:00:00"/>
    <m/>
    <m/>
    <x v="1"/>
    <x v="1"/>
    <m/>
    <x v="0"/>
    <m/>
  </r>
  <r>
    <x v="3"/>
    <s v="2018-29"/>
    <x v="322"/>
    <x v="0"/>
    <d v="1899-12-30T13:45:00"/>
    <d v="1899-12-30T17:45:00"/>
    <s v="PM"/>
    <d v="1899-12-30T04:00:00"/>
    <m/>
    <s v="ALT"/>
    <x v="8"/>
    <x v="0"/>
    <m/>
    <x v="0"/>
    <m/>
  </r>
  <r>
    <x v="4"/>
    <s v="2018-29"/>
    <x v="322"/>
    <x v="0"/>
    <d v="1899-12-30T13:45:00"/>
    <d v="1899-12-30T17:45:00"/>
    <s v="PM"/>
    <d v="1899-12-30T04:00:00"/>
    <m/>
    <m/>
    <x v="0"/>
    <x v="0"/>
    <m/>
    <x v="0"/>
    <m/>
  </r>
  <r>
    <x v="5"/>
    <s v="2018-29"/>
    <x v="322"/>
    <x v="0"/>
    <d v="1899-12-30T13:45:00"/>
    <d v="1899-12-30T16:45:00"/>
    <s v="PM"/>
    <d v="1899-12-30T03:00:00"/>
    <m/>
    <m/>
    <x v="0"/>
    <x v="0"/>
    <m/>
    <x v="0"/>
    <m/>
  </r>
  <r>
    <x v="6"/>
    <s v="2018-29"/>
    <x v="322"/>
    <x v="0"/>
    <d v="1899-12-30T13:45:00"/>
    <d v="1899-12-30T16:45:00"/>
    <s v="PM"/>
    <d v="1899-12-30T03:00:00"/>
    <m/>
    <m/>
    <x v="135"/>
    <x v="0"/>
    <m/>
    <x v="0"/>
    <m/>
  </r>
  <r>
    <x v="3"/>
    <s v="2018-29"/>
    <x v="322"/>
    <x v="0"/>
    <d v="1899-12-30T13:45:00"/>
    <d v="1899-12-30T17:45:00"/>
    <s v="PM"/>
    <d v="1899-12-30T04:00:00"/>
    <m/>
    <s v="INI"/>
    <x v="1"/>
    <x v="1"/>
    <m/>
    <x v="0"/>
    <m/>
  </r>
  <r>
    <x v="2"/>
    <s v="2018-29"/>
    <x v="322"/>
    <x v="0"/>
    <d v="1899-12-30T15:45:00"/>
    <d v="1899-12-30T17:45:00"/>
    <s v="PM"/>
    <d v="1899-12-30T02:00:00"/>
    <m/>
    <m/>
    <x v="134"/>
    <x v="23"/>
    <m/>
    <x v="0"/>
    <s v="fin des cours"/>
  </r>
  <r>
    <x v="0"/>
    <s v="2018-29"/>
    <x v="323"/>
    <x v="1"/>
    <d v="1899-12-30T08:15:00"/>
    <d v="1899-12-30T12:15:00"/>
    <s v="AM"/>
    <d v="1899-12-30T04:00:00"/>
    <m/>
    <m/>
    <x v="1"/>
    <x v="1"/>
    <m/>
    <x v="0"/>
    <m/>
  </r>
  <r>
    <x v="1"/>
    <s v="2018-29"/>
    <x v="323"/>
    <x v="1"/>
    <d v="1899-12-30T08:15:00"/>
    <d v="1899-12-30T12:15:00"/>
    <s v="AM"/>
    <d v="1899-12-30T04:00:00"/>
    <m/>
    <m/>
    <x v="1"/>
    <x v="1"/>
    <m/>
    <x v="0"/>
    <m/>
  </r>
  <r>
    <x v="3"/>
    <s v="2018-29"/>
    <x v="323"/>
    <x v="1"/>
    <d v="1899-12-30T08:15:00"/>
    <d v="1899-12-30T12:15:00"/>
    <s v="AM"/>
    <d v="1899-12-30T04:00:00"/>
    <m/>
    <m/>
    <x v="1"/>
    <x v="1"/>
    <m/>
    <x v="0"/>
    <m/>
  </r>
  <r>
    <x v="4"/>
    <s v="2018-29"/>
    <x v="323"/>
    <x v="1"/>
    <d v="1899-12-30T08:15:00"/>
    <d v="1899-12-30T12:15:00"/>
    <s v="AM"/>
    <d v="1899-12-30T04:00:00"/>
    <m/>
    <m/>
    <x v="1"/>
    <x v="1"/>
    <m/>
    <x v="0"/>
    <m/>
  </r>
  <r>
    <x v="5"/>
    <s v="2018-29"/>
    <x v="323"/>
    <x v="1"/>
    <d v="1899-12-30T08:15:00"/>
    <d v="1899-12-30T12:15:00"/>
    <s v="AM"/>
    <d v="1899-12-30T04:00:00"/>
    <m/>
    <m/>
    <x v="1"/>
    <x v="1"/>
    <m/>
    <x v="0"/>
    <m/>
  </r>
  <r>
    <x v="6"/>
    <s v="2018-29"/>
    <x v="323"/>
    <x v="1"/>
    <d v="1899-12-30T08:15:00"/>
    <d v="1899-12-30T12:15:00"/>
    <s v="AM"/>
    <d v="1899-12-30T04:00:00"/>
    <m/>
    <m/>
    <x v="1"/>
    <x v="1"/>
    <m/>
    <x v="0"/>
    <m/>
  </r>
  <r>
    <x v="2"/>
    <s v="2018-29"/>
    <x v="323"/>
    <x v="1"/>
    <d v="1899-12-30T08:15:00"/>
    <d v="1899-12-30T12:15:00"/>
    <s v="AM"/>
    <d v="1899-12-30T04:00:00"/>
    <m/>
    <m/>
    <x v="1"/>
    <x v="1"/>
    <m/>
    <x v="0"/>
    <m/>
  </r>
  <r>
    <x v="0"/>
    <s v="2018-29"/>
    <x v="323"/>
    <x v="1"/>
    <d v="1899-12-30T13:45:00"/>
    <d v="1899-12-30T17:45:00"/>
    <s v="PM"/>
    <d v="1899-12-30T04:00:00"/>
    <m/>
    <m/>
    <x v="1"/>
    <x v="1"/>
    <m/>
    <x v="0"/>
    <m/>
  </r>
  <r>
    <x v="1"/>
    <s v="2018-29"/>
    <x v="323"/>
    <x v="1"/>
    <d v="1899-12-30T13:45:00"/>
    <d v="1899-12-30T17:45:00"/>
    <s v="PM"/>
    <d v="1899-12-30T04:00:00"/>
    <m/>
    <m/>
    <x v="1"/>
    <x v="1"/>
    <m/>
    <x v="0"/>
    <m/>
  </r>
  <r>
    <x v="3"/>
    <s v="2018-29"/>
    <x v="323"/>
    <x v="1"/>
    <d v="1899-12-30T13:45:00"/>
    <d v="1899-12-30T17:45:00"/>
    <s v="PM"/>
    <d v="1899-12-30T04:00:00"/>
    <m/>
    <m/>
    <x v="1"/>
    <x v="1"/>
    <m/>
    <x v="0"/>
    <m/>
  </r>
  <r>
    <x v="4"/>
    <s v="2018-29"/>
    <x v="323"/>
    <x v="1"/>
    <d v="1899-12-30T13:45:00"/>
    <d v="1899-12-30T17:45:00"/>
    <s v="PM"/>
    <d v="1899-12-30T04:00:00"/>
    <m/>
    <m/>
    <x v="1"/>
    <x v="1"/>
    <m/>
    <x v="0"/>
    <m/>
  </r>
  <r>
    <x v="5"/>
    <s v="2018-29"/>
    <x v="323"/>
    <x v="1"/>
    <d v="1899-12-30T13:45:00"/>
    <d v="1899-12-30T16:45:00"/>
    <s v="PM"/>
    <d v="1899-12-30T03:00:00"/>
    <m/>
    <m/>
    <x v="1"/>
    <x v="1"/>
    <m/>
    <x v="0"/>
    <m/>
  </r>
  <r>
    <x v="6"/>
    <s v="2018-29"/>
    <x v="323"/>
    <x v="1"/>
    <d v="1899-12-30T13:45:00"/>
    <d v="1899-12-30T16:45:00"/>
    <s v="PM"/>
    <d v="1899-12-30T03:00:00"/>
    <m/>
    <m/>
    <x v="1"/>
    <x v="1"/>
    <m/>
    <x v="0"/>
    <m/>
  </r>
  <r>
    <x v="2"/>
    <s v="2018-29"/>
    <x v="323"/>
    <x v="1"/>
    <d v="1899-12-30T13:45:00"/>
    <d v="1899-12-30T17:45:00"/>
    <s v="PM"/>
    <d v="1899-12-30T04:00:00"/>
    <m/>
    <m/>
    <x v="1"/>
    <x v="1"/>
    <m/>
    <x v="0"/>
    <m/>
  </r>
  <r>
    <x v="0"/>
    <s v="2018-30"/>
    <x v="324"/>
    <x v="2"/>
    <d v="1899-12-30T08:15:00"/>
    <d v="1899-12-30T12:15:00"/>
    <s v="AM"/>
    <d v="1899-12-30T04:00:00"/>
    <m/>
    <m/>
    <x v="1"/>
    <x v="1"/>
    <m/>
    <x v="0"/>
    <m/>
  </r>
  <r>
    <x v="1"/>
    <s v="2018-30"/>
    <x v="324"/>
    <x v="2"/>
    <d v="1899-12-30T08:15:00"/>
    <d v="1899-12-30T12:15:00"/>
    <s v="AM"/>
    <d v="1899-12-30T04:00:00"/>
    <m/>
    <m/>
    <x v="1"/>
    <x v="1"/>
    <m/>
    <x v="0"/>
    <m/>
  </r>
  <r>
    <x v="3"/>
    <s v="2018-30"/>
    <x v="324"/>
    <x v="2"/>
    <d v="1899-12-30T08:15:00"/>
    <d v="1899-12-30T12:15:00"/>
    <s v="AM"/>
    <d v="1899-12-30T04:00:00"/>
    <m/>
    <m/>
    <x v="1"/>
    <x v="1"/>
    <m/>
    <x v="0"/>
    <m/>
  </r>
  <r>
    <x v="4"/>
    <s v="2018-30"/>
    <x v="324"/>
    <x v="2"/>
    <d v="1899-12-30T08:15:00"/>
    <d v="1899-12-30T12:15:00"/>
    <s v="AM"/>
    <d v="1899-12-30T04:00:00"/>
    <m/>
    <m/>
    <x v="1"/>
    <x v="1"/>
    <m/>
    <x v="0"/>
    <m/>
  </r>
  <r>
    <x v="5"/>
    <s v="2018-30"/>
    <x v="324"/>
    <x v="2"/>
    <d v="1899-12-30T08:15:00"/>
    <d v="1899-12-30T12:15:00"/>
    <s v="AM"/>
    <d v="1899-12-30T04:00:00"/>
    <m/>
    <m/>
    <x v="1"/>
    <x v="1"/>
    <m/>
    <x v="0"/>
    <m/>
  </r>
  <r>
    <x v="6"/>
    <s v="2018-30"/>
    <x v="324"/>
    <x v="2"/>
    <d v="1899-12-30T08:15:00"/>
    <d v="1899-12-30T12:15:00"/>
    <s v="AM"/>
    <d v="1899-12-30T04:00:00"/>
    <m/>
    <m/>
    <x v="1"/>
    <x v="1"/>
    <m/>
    <x v="0"/>
    <m/>
  </r>
  <r>
    <x v="2"/>
    <s v="2018-30"/>
    <x v="324"/>
    <x v="2"/>
    <d v="1899-12-30T08:15:00"/>
    <d v="1899-12-30T12:15:00"/>
    <s v="AM"/>
    <d v="1899-12-30T04:00:00"/>
    <m/>
    <m/>
    <x v="1"/>
    <x v="1"/>
    <m/>
    <x v="0"/>
    <m/>
  </r>
  <r>
    <x v="0"/>
    <s v="2018-30"/>
    <x v="324"/>
    <x v="2"/>
    <d v="1899-12-30T13:45:00"/>
    <d v="1899-12-30T17:45:00"/>
    <s v="PM"/>
    <d v="1899-12-30T04:00:00"/>
    <m/>
    <m/>
    <x v="1"/>
    <x v="1"/>
    <m/>
    <x v="0"/>
    <m/>
  </r>
  <r>
    <x v="1"/>
    <s v="2018-30"/>
    <x v="324"/>
    <x v="2"/>
    <d v="1899-12-30T13:45:00"/>
    <d v="1899-12-30T17:45:00"/>
    <s v="PM"/>
    <d v="1899-12-30T04:00:00"/>
    <m/>
    <m/>
    <x v="1"/>
    <x v="1"/>
    <m/>
    <x v="0"/>
    <m/>
  </r>
  <r>
    <x v="3"/>
    <s v="2018-30"/>
    <x v="324"/>
    <x v="2"/>
    <d v="1899-12-30T13:45:00"/>
    <d v="1899-12-30T17:45:00"/>
    <s v="PM"/>
    <d v="1899-12-30T04:00:00"/>
    <m/>
    <m/>
    <x v="1"/>
    <x v="1"/>
    <m/>
    <x v="0"/>
    <m/>
  </r>
  <r>
    <x v="4"/>
    <s v="2018-30"/>
    <x v="324"/>
    <x v="2"/>
    <d v="1899-12-30T13:45:00"/>
    <d v="1899-12-30T17:45:00"/>
    <s v="PM"/>
    <d v="1899-12-30T04:00:00"/>
    <m/>
    <m/>
    <x v="1"/>
    <x v="1"/>
    <m/>
    <x v="0"/>
    <m/>
  </r>
  <r>
    <x v="5"/>
    <s v="2018-30"/>
    <x v="324"/>
    <x v="2"/>
    <d v="1899-12-30T13:45:00"/>
    <d v="1899-12-30T16:45:00"/>
    <s v="PM"/>
    <d v="1899-12-30T03:00:00"/>
    <m/>
    <m/>
    <x v="1"/>
    <x v="1"/>
    <m/>
    <x v="0"/>
    <m/>
  </r>
  <r>
    <x v="6"/>
    <s v="2018-30"/>
    <x v="324"/>
    <x v="2"/>
    <d v="1899-12-30T13:45:00"/>
    <d v="1899-12-30T16:45:00"/>
    <s v="PM"/>
    <d v="1899-12-30T03:00:00"/>
    <m/>
    <m/>
    <x v="1"/>
    <x v="1"/>
    <m/>
    <x v="0"/>
    <m/>
  </r>
  <r>
    <x v="2"/>
    <s v="2018-30"/>
    <x v="324"/>
    <x v="2"/>
    <d v="1899-12-30T13:45:00"/>
    <d v="1899-12-30T17:45:00"/>
    <s v="PM"/>
    <d v="1899-12-30T04:00:00"/>
    <m/>
    <m/>
    <x v="1"/>
    <x v="1"/>
    <m/>
    <x v="0"/>
    <m/>
  </r>
  <r>
    <x v="0"/>
    <s v="2018-30"/>
    <x v="325"/>
    <x v="3"/>
    <d v="1899-12-30T08:15:00"/>
    <d v="1899-12-30T12:15:00"/>
    <s v="AM"/>
    <d v="1899-12-30T04:00:00"/>
    <m/>
    <m/>
    <x v="0"/>
    <x v="0"/>
    <m/>
    <x v="0"/>
    <m/>
  </r>
  <r>
    <x v="1"/>
    <s v="2018-30"/>
    <x v="325"/>
    <x v="3"/>
    <d v="1899-12-30T08:15:00"/>
    <d v="1899-12-30T12:15:00"/>
    <s v="AM"/>
    <d v="1899-12-30T04:00:00"/>
    <m/>
    <m/>
    <x v="0"/>
    <x v="0"/>
    <m/>
    <x v="0"/>
    <m/>
  </r>
  <r>
    <x v="2"/>
    <s v="2018-30"/>
    <x v="325"/>
    <x v="3"/>
    <d v="1899-12-30T08:15:00"/>
    <d v="1899-12-30T12:15:00"/>
    <s v="AM"/>
    <d v="1899-12-30T04:00:00"/>
    <m/>
    <m/>
    <x v="0"/>
    <x v="0"/>
    <m/>
    <x v="0"/>
    <m/>
  </r>
  <r>
    <x v="4"/>
    <s v="2018-30"/>
    <x v="325"/>
    <x v="3"/>
    <d v="1899-12-30T08:15:00"/>
    <d v="1899-12-30T12:15:00"/>
    <s v="AM"/>
    <d v="1899-12-30T04:00:00"/>
    <m/>
    <m/>
    <x v="0"/>
    <x v="0"/>
    <m/>
    <x v="0"/>
    <m/>
  </r>
  <r>
    <x v="5"/>
    <s v="2018-30"/>
    <x v="325"/>
    <x v="3"/>
    <d v="1899-12-30T08:15:00"/>
    <d v="1899-12-30T12:15:00"/>
    <s v="AM"/>
    <d v="1899-12-30T04:00:00"/>
    <m/>
    <m/>
    <x v="0"/>
    <x v="0"/>
    <m/>
    <x v="0"/>
    <m/>
  </r>
  <r>
    <x v="6"/>
    <s v="2018-30"/>
    <x v="325"/>
    <x v="3"/>
    <d v="1899-12-30T08:15:00"/>
    <d v="1899-12-30T12:15:00"/>
    <s v="AM"/>
    <d v="1899-12-30T04:00:00"/>
    <m/>
    <m/>
    <x v="135"/>
    <x v="0"/>
    <m/>
    <x v="0"/>
    <m/>
  </r>
  <r>
    <x v="3"/>
    <s v="2018-30"/>
    <x v="325"/>
    <x v="3"/>
    <d v="1899-12-30T08:15:00"/>
    <d v="1899-12-30T12:15:00"/>
    <s v="AM"/>
    <d v="1899-12-30T04:00:00"/>
    <m/>
    <m/>
    <x v="61"/>
    <x v="29"/>
    <m/>
    <x v="0"/>
    <m/>
  </r>
  <r>
    <x v="0"/>
    <s v="2018-30"/>
    <x v="325"/>
    <x v="3"/>
    <d v="1899-12-30T13:45:00"/>
    <d v="1899-12-30T17:45:00"/>
    <s v="PM"/>
    <d v="1899-12-30T04:00:00"/>
    <m/>
    <m/>
    <x v="0"/>
    <x v="0"/>
    <m/>
    <x v="0"/>
    <m/>
  </r>
  <r>
    <x v="1"/>
    <s v="2018-30"/>
    <x v="325"/>
    <x v="3"/>
    <d v="1899-12-30T13:45:00"/>
    <d v="1899-12-30T17:45:00"/>
    <s v="PM"/>
    <d v="1899-12-30T04:00:00"/>
    <m/>
    <m/>
    <x v="0"/>
    <x v="0"/>
    <m/>
    <x v="0"/>
    <m/>
  </r>
  <r>
    <x v="2"/>
    <s v="2018-30"/>
    <x v="325"/>
    <x v="3"/>
    <d v="1899-12-30T13:45:00"/>
    <d v="1899-12-30T17:45:00"/>
    <s v="PM"/>
    <d v="1899-12-30T04:00:00"/>
    <m/>
    <m/>
    <x v="0"/>
    <x v="0"/>
    <m/>
    <x v="0"/>
    <m/>
  </r>
  <r>
    <x v="4"/>
    <s v="2018-30"/>
    <x v="325"/>
    <x v="3"/>
    <d v="1899-12-30T13:45:00"/>
    <d v="1899-12-30T17:45:00"/>
    <s v="PM"/>
    <d v="1899-12-30T04:00:00"/>
    <m/>
    <m/>
    <x v="0"/>
    <x v="0"/>
    <m/>
    <x v="0"/>
    <m/>
  </r>
  <r>
    <x v="5"/>
    <s v="2018-30"/>
    <x v="325"/>
    <x v="3"/>
    <d v="1899-12-30T13:45:00"/>
    <d v="1899-12-30T16:45:00"/>
    <s v="PM"/>
    <d v="1899-12-30T03:00:00"/>
    <m/>
    <m/>
    <x v="0"/>
    <x v="0"/>
    <m/>
    <x v="0"/>
    <m/>
  </r>
  <r>
    <x v="6"/>
    <s v="2018-30"/>
    <x v="325"/>
    <x v="3"/>
    <d v="1899-12-30T13:45:00"/>
    <d v="1899-12-30T16:45:00"/>
    <s v="PM"/>
    <d v="1899-12-30T03:00:00"/>
    <m/>
    <m/>
    <x v="135"/>
    <x v="0"/>
    <m/>
    <x v="0"/>
    <m/>
  </r>
  <r>
    <x v="3"/>
    <s v="2018-30"/>
    <x v="325"/>
    <x v="3"/>
    <d v="1899-12-30T13:45:00"/>
    <d v="1899-12-30T18:15:00"/>
    <s v="PM"/>
    <d v="1899-12-30T04:30:00"/>
    <m/>
    <m/>
    <x v="61"/>
    <x v="29"/>
    <m/>
    <x v="0"/>
    <m/>
  </r>
  <r>
    <x v="0"/>
    <s v="2018-30"/>
    <x v="326"/>
    <x v="4"/>
    <d v="1899-12-30T08:15:00"/>
    <d v="1899-12-30T12:15:00"/>
    <s v="AM"/>
    <d v="1899-12-30T04:00:00"/>
    <m/>
    <m/>
    <x v="0"/>
    <x v="0"/>
    <m/>
    <x v="0"/>
    <m/>
  </r>
  <r>
    <x v="1"/>
    <s v="2018-30"/>
    <x v="326"/>
    <x v="4"/>
    <d v="1899-12-30T08:15:00"/>
    <d v="1899-12-30T12:15:00"/>
    <s v="AM"/>
    <d v="1899-12-30T04:00:00"/>
    <m/>
    <m/>
    <x v="0"/>
    <x v="0"/>
    <m/>
    <x v="0"/>
    <m/>
  </r>
  <r>
    <x v="2"/>
    <s v="2018-30"/>
    <x v="326"/>
    <x v="4"/>
    <d v="1899-12-30T08:15:00"/>
    <d v="1899-12-30T12:15:00"/>
    <s v="AM"/>
    <d v="1899-12-30T04:00:00"/>
    <m/>
    <m/>
    <x v="0"/>
    <x v="0"/>
    <m/>
    <x v="0"/>
    <m/>
  </r>
  <r>
    <x v="4"/>
    <s v="2018-30"/>
    <x v="326"/>
    <x v="4"/>
    <d v="1899-12-30T08:15:00"/>
    <d v="1899-12-30T12:15:00"/>
    <s v="AM"/>
    <d v="1899-12-30T04:00:00"/>
    <m/>
    <m/>
    <x v="0"/>
    <x v="0"/>
    <m/>
    <x v="0"/>
    <m/>
  </r>
  <r>
    <x v="5"/>
    <s v="2018-30"/>
    <x v="326"/>
    <x v="4"/>
    <d v="1899-12-30T08:15:00"/>
    <d v="1899-12-30T12:15:00"/>
    <s v="AM"/>
    <d v="1899-12-30T04:00:00"/>
    <m/>
    <m/>
    <x v="0"/>
    <x v="0"/>
    <m/>
    <x v="0"/>
    <m/>
  </r>
  <r>
    <x v="6"/>
    <s v="2018-30"/>
    <x v="326"/>
    <x v="4"/>
    <d v="1899-12-30T08:15:00"/>
    <d v="1899-12-30T12:15:00"/>
    <s v="AM"/>
    <d v="1899-12-30T04:00:00"/>
    <m/>
    <m/>
    <x v="135"/>
    <x v="0"/>
    <m/>
    <x v="0"/>
    <m/>
  </r>
  <r>
    <x v="3"/>
    <s v="2018-30"/>
    <x v="326"/>
    <x v="4"/>
    <d v="1899-12-30T08:15:00"/>
    <d v="1899-12-30T12:15:00"/>
    <s v="AM"/>
    <d v="1899-12-30T04:00:00"/>
    <m/>
    <m/>
    <x v="61"/>
    <x v="29"/>
    <m/>
    <x v="0"/>
    <m/>
  </r>
  <r>
    <x v="0"/>
    <s v="2018-30"/>
    <x v="326"/>
    <x v="4"/>
    <d v="1899-12-30T13:45:00"/>
    <d v="1899-12-30T17:45:00"/>
    <s v="PM"/>
    <d v="1899-12-30T04:00:00"/>
    <m/>
    <m/>
    <x v="0"/>
    <x v="0"/>
    <m/>
    <x v="0"/>
    <m/>
  </r>
  <r>
    <x v="1"/>
    <s v="2018-30"/>
    <x v="326"/>
    <x v="4"/>
    <d v="1899-12-30T13:45:00"/>
    <d v="1899-12-30T17:45:00"/>
    <s v="PM"/>
    <d v="1899-12-30T04:00:00"/>
    <m/>
    <m/>
    <x v="0"/>
    <x v="0"/>
    <m/>
    <x v="0"/>
    <m/>
  </r>
  <r>
    <x v="2"/>
    <s v="2018-30"/>
    <x v="326"/>
    <x v="4"/>
    <d v="1899-12-30T13:45:00"/>
    <d v="1899-12-30T17:45:00"/>
    <s v="PM"/>
    <d v="1899-12-30T04:00:00"/>
    <m/>
    <m/>
    <x v="0"/>
    <x v="0"/>
    <m/>
    <x v="0"/>
    <m/>
  </r>
  <r>
    <x v="4"/>
    <s v="2018-30"/>
    <x v="326"/>
    <x v="4"/>
    <d v="1899-12-30T13:45:00"/>
    <d v="1899-12-30T17:45:00"/>
    <s v="PM"/>
    <d v="1899-12-30T04:00:00"/>
    <m/>
    <m/>
    <x v="0"/>
    <x v="0"/>
    <m/>
    <x v="0"/>
    <m/>
  </r>
  <r>
    <x v="5"/>
    <s v="2018-30"/>
    <x v="326"/>
    <x v="4"/>
    <d v="1899-12-30T13:45:00"/>
    <d v="1899-12-30T16:45:00"/>
    <s v="PM"/>
    <d v="1899-12-30T03:00:00"/>
    <m/>
    <m/>
    <x v="0"/>
    <x v="0"/>
    <m/>
    <x v="0"/>
    <m/>
  </r>
  <r>
    <x v="6"/>
    <s v="2018-30"/>
    <x v="326"/>
    <x v="4"/>
    <d v="1899-12-30T13:45:00"/>
    <d v="1899-12-30T16:45:00"/>
    <s v="PM"/>
    <d v="1899-12-30T03:00:00"/>
    <m/>
    <m/>
    <x v="135"/>
    <x v="0"/>
    <m/>
    <x v="0"/>
    <m/>
  </r>
  <r>
    <x v="3"/>
    <s v="2018-30"/>
    <x v="326"/>
    <x v="4"/>
    <d v="1899-12-30T13:45:00"/>
    <d v="1899-12-30T18:15:00"/>
    <s v="PM"/>
    <d v="1899-12-30T04:30:00"/>
    <m/>
    <m/>
    <x v="61"/>
    <x v="29"/>
    <m/>
    <x v="0"/>
    <m/>
  </r>
  <r>
    <x v="0"/>
    <s v="2018-30"/>
    <x v="327"/>
    <x v="5"/>
    <d v="1899-12-30T08:15:00"/>
    <d v="1899-12-30T12:15:00"/>
    <s v="AM"/>
    <d v="1899-12-30T04:00:00"/>
    <m/>
    <m/>
    <x v="0"/>
    <x v="0"/>
    <m/>
    <x v="0"/>
    <m/>
  </r>
  <r>
    <x v="1"/>
    <s v="2018-30"/>
    <x v="327"/>
    <x v="5"/>
    <d v="1899-12-30T08:15:00"/>
    <d v="1899-12-30T12:15:00"/>
    <s v="AM"/>
    <d v="1899-12-30T04:00:00"/>
    <m/>
    <m/>
    <x v="0"/>
    <x v="0"/>
    <m/>
    <x v="0"/>
    <m/>
  </r>
  <r>
    <x v="2"/>
    <s v="2018-30"/>
    <x v="327"/>
    <x v="5"/>
    <d v="1899-12-30T08:15:00"/>
    <d v="1899-12-30T12:15:00"/>
    <s v="AM"/>
    <d v="1899-12-30T04:00:00"/>
    <m/>
    <m/>
    <x v="0"/>
    <x v="0"/>
    <m/>
    <x v="0"/>
    <m/>
  </r>
  <r>
    <x v="4"/>
    <s v="2018-30"/>
    <x v="327"/>
    <x v="5"/>
    <d v="1899-12-30T08:15:00"/>
    <d v="1899-12-30T12:15:00"/>
    <s v="AM"/>
    <d v="1899-12-30T04:00:00"/>
    <m/>
    <m/>
    <x v="0"/>
    <x v="0"/>
    <m/>
    <x v="0"/>
    <m/>
  </r>
  <r>
    <x v="5"/>
    <s v="2018-30"/>
    <x v="327"/>
    <x v="5"/>
    <d v="1899-12-30T08:15:00"/>
    <d v="1899-12-30T12:15:00"/>
    <s v="AM"/>
    <d v="1899-12-30T04:00:00"/>
    <m/>
    <m/>
    <x v="0"/>
    <x v="0"/>
    <m/>
    <x v="0"/>
    <m/>
  </r>
  <r>
    <x v="6"/>
    <s v="2018-30"/>
    <x v="327"/>
    <x v="5"/>
    <d v="1899-12-30T08:15:00"/>
    <d v="1899-12-30T12:15:00"/>
    <s v="AM"/>
    <d v="1899-12-30T04:00:00"/>
    <m/>
    <m/>
    <x v="135"/>
    <x v="0"/>
    <m/>
    <x v="0"/>
    <m/>
  </r>
  <r>
    <x v="3"/>
    <s v="2018-30"/>
    <x v="327"/>
    <x v="5"/>
    <d v="1899-12-30T08:15:00"/>
    <d v="1899-12-30T10:15:00"/>
    <s v="AM"/>
    <d v="1899-12-30T02:00:00"/>
    <m/>
    <m/>
    <x v="61"/>
    <x v="29"/>
    <m/>
    <x v="0"/>
    <m/>
  </r>
  <r>
    <x v="3"/>
    <s v="2018-30"/>
    <x v="327"/>
    <x v="5"/>
    <d v="1899-12-30T10:15:00"/>
    <d v="1899-12-30T12:15:00"/>
    <s v="AM"/>
    <d v="1899-12-30T02:00:00"/>
    <m/>
    <m/>
    <x v="211"/>
    <x v="22"/>
    <m/>
    <x v="0"/>
    <m/>
  </r>
  <r>
    <x v="0"/>
    <s v="2018-30"/>
    <x v="327"/>
    <x v="5"/>
    <d v="1899-12-30T13:45:00"/>
    <d v="1899-12-30T17:45:00"/>
    <s v="PM"/>
    <d v="1899-12-30T04:00:00"/>
    <m/>
    <m/>
    <x v="0"/>
    <x v="0"/>
    <m/>
    <x v="0"/>
    <m/>
  </r>
  <r>
    <x v="1"/>
    <s v="2018-30"/>
    <x v="327"/>
    <x v="5"/>
    <d v="1899-12-30T13:45:00"/>
    <d v="1899-12-30T17:45:00"/>
    <s v="PM"/>
    <d v="1899-12-30T04:00:00"/>
    <m/>
    <m/>
    <x v="0"/>
    <x v="0"/>
    <m/>
    <x v="0"/>
    <m/>
  </r>
  <r>
    <x v="2"/>
    <s v="2018-30"/>
    <x v="327"/>
    <x v="5"/>
    <d v="1899-12-30T13:45:00"/>
    <d v="1899-12-30T17:45:00"/>
    <s v="PM"/>
    <d v="1899-12-30T04:00:00"/>
    <m/>
    <m/>
    <x v="0"/>
    <x v="0"/>
    <m/>
    <x v="0"/>
    <m/>
  </r>
  <r>
    <x v="4"/>
    <s v="2018-30"/>
    <x v="327"/>
    <x v="5"/>
    <d v="1899-12-30T13:45:00"/>
    <d v="1899-12-30T17:45:00"/>
    <s v="PM"/>
    <d v="1899-12-30T04:00:00"/>
    <m/>
    <m/>
    <x v="0"/>
    <x v="0"/>
    <m/>
    <x v="0"/>
    <m/>
  </r>
  <r>
    <x v="5"/>
    <s v="2018-30"/>
    <x v="327"/>
    <x v="5"/>
    <d v="1899-12-30T13:45:00"/>
    <d v="1899-12-30T16:45:00"/>
    <s v="PM"/>
    <d v="1899-12-30T03:00:00"/>
    <m/>
    <m/>
    <x v="0"/>
    <x v="0"/>
    <m/>
    <x v="0"/>
    <m/>
  </r>
  <r>
    <x v="6"/>
    <s v="2018-30"/>
    <x v="327"/>
    <x v="5"/>
    <d v="1899-12-30T13:45:00"/>
    <d v="1899-12-30T16:45:00"/>
    <s v="PM"/>
    <d v="1899-12-30T03:00:00"/>
    <m/>
    <m/>
    <x v="135"/>
    <x v="0"/>
    <m/>
    <x v="0"/>
    <m/>
  </r>
  <r>
    <x v="3"/>
    <s v="2018-30"/>
    <x v="327"/>
    <x v="5"/>
    <d v="1899-12-30T13:45:00"/>
    <d v="1899-12-30T17:45:00"/>
    <s v="PM"/>
    <d v="1899-12-30T04:00:00"/>
    <m/>
    <s v="C-DATA"/>
    <x v="177"/>
    <x v="45"/>
    <m/>
    <x v="0"/>
    <m/>
  </r>
  <r>
    <x v="0"/>
    <s v="2018-30"/>
    <x v="328"/>
    <x v="6"/>
    <d v="1899-12-30T08:15:00"/>
    <d v="1899-12-30T12:15:00"/>
    <s v="AM"/>
    <d v="1899-12-30T04:00:00"/>
    <m/>
    <m/>
    <x v="0"/>
    <x v="0"/>
    <m/>
    <x v="0"/>
    <m/>
  </r>
  <r>
    <x v="1"/>
    <s v="2018-30"/>
    <x v="328"/>
    <x v="6"/>
    <d v="1899-12-30T08:15:00"/>
    <d v="1899-12-30T12:15:00"/>
    <s v="AM"/>
    <d v="1899-12-30T04:00:00"/>
    <m/>
    <m/>
    <x v="0"/>
    <x v="0"/>
    <m/>
    <x v="0"/>
    <m/>
  </r>
  <r>
    <x v="2"/>
    <s v="2018-30"/>
    <x v="328"/>
    <x v="6"/>
    <d v="1899-12-30T08:15:00"/>
    <d v="1899-12-30T12:15:00"/>
    <s v="AM"/>
    <d v="1899-12-30T04:00:00"/>
    <m/>
    <m/>
    <x v="0"/>
    <x v="0"/>
    <m/>
    <x v="0"/>
    <m/>
  </r>
  <r>
    <x v="4"/>
    <s v="2018-30"/>
    <x v="328"/>
    <x v="6"/>
    <d v="1899-12-30T08:15:00"/>
    <d v="1899-12-30T12:15:00"/>
    <s v="AM"/>
    <d v="1899-12-30T04:00:00"/>
    <m/>
    <m/>
    <x v="0"/>
    <x v="0"/>
    <m/>
    <x v="0"/>
    <m/>
  </r>
  <r>
    <x v="5"/>
    <s v="2018-30"/>
    <x v="328"/>
    <x v="6"/>
    <d v="1899-12-30T08:15:00"/>
    <d v="1899-12-30T12:15:00"/>
    <s v="AM"/>
    <d v="1899-12-30T04:00:00"/>
    <m/>
    <m/>
    <x v="0"/>
    <x v="0"/>
    <m/>
    <x v="0"/>
    <m/>
  </r>
  <r>
    <x v="6"/>
    <s v="2018-30"/>
    <x v="328"/>
    <x v="6"/>
    <d v="1899-12-30T08:15:00"/>
    <d v="1899-12-30T12:15:00"/>
    <s v="AM"/>
    <d v="1899-12-30T04:00:00"/>
    <m/>
    <m/>
    <x v="135"/>
    <x v="0"/>
    <m/>
    <x v="0"/>
    <m/>
  </r>
  <r>
    <x v="3"/>
    <s v="2018-30"/>
    <x v="328"/>
    <x v="6"/>
    <d v="1899-12-30T08:15:00"/>
    <d v="1899-12-30T12:15:00"/>
    <s v="AM"/>
    <d v="1899-12-30T04:00:00"/>
    <m/>
    <m/>
    <x v="211"/>
    <x v="22"/>
    <m/>
    <x v="0"/>
    <m/>
  </r>
  <r>
    <x v="0"/>
    <s v="2018-30"/>
    <x v="328"/>
    <x v="6"/>
    <d v="1899-12-30T13:45:00"/>
    <d v="1899-12-30T17:45:00"/>
    <s v="PM"/>
    <d v="1899-12-30T04:00:00"/>
    <m/>
    <m/>
    <x v="0"/>
    <x v="0"/>
    <m/>
    <x v="0"/>
    <m/>
  </r>
  <r>
    <x v="1"/>
    <s v="2018-30"/>
    <x v="328"/>
    <x v="6"/>
    <d v="1899-12-30T13:45:00"/>
    <d v="1899-12-30T17:45:00"/>
    <s v="PM"/>
    <d v="1899-12-30T04:00:00"/>
    <m/>
    <m/>
    <x v="0"/>
    <x v="0"/>
    <m/>
    <x v="0"/>
    <m/>
  </r>
  <r>
    <x v="2"/>
    <s v="2018-30"/>
    <x v="328"/>
    <x v="6"/>
    <d v="1899-12-30T13:45:00"/>
    <d v="1899-12-30T17:45:00"/>
    <s v="PM"/>
    <d v="1899-12-30T04:00:00"/>
    <m/>
    <m/>
    <x v="0"/>
    <x v="0"/>
    <m/>
    <x v="0"/>
    <m/>
  </r>
  <r>
    <x v="4"/>
    <s v="2018-30"/>
    <x v="328"/>
    <x v="6"/>
    <d v="1899-12-30T13:45:00"/>
    <d v="1899-12-30T17:45:00"/>
    <s v="PM"/>
    <d v="1899-12-30T04:00:00"/>
    <m/>
    <m/>
    <x v="0"/>
    <x v="0"/>
    <m/>
    <x v="0"/>
    <m/>
  </r>
  <r>
    <x v="5"/>
    <s v="2018-30"/>
    <x v="328"/>
    <x v="6"/>
    <d v="1899-12-30T13:45:00"/>
    <d v="1899-12-30T16:45:00"/>
    <s v="PM"/>
    <d v="1899-12-30T03:00:00"/>
    <m/>
    <m/>
    <x v="0"/>
    <x v="0"/>
    <m/>
    <x v="0"/>
    <m/>
  </r>
  <r>
    <x v="6"/>
    <s v="2018-30"/>
    <x v="328"/>
    <x v="6"/>
    <d v="1899-12-30T13:45:00"/>
    <d v="1899-12-30T16:45:00"/>
    <s v="PM"/>
    <d v="1899-12-30T03:00:00"/>
    <m/>
    <m/>
    <x v="135"/>
    <x v="0"/>
    <m/>
    <x v="0"/>
    <m/>
  </r>
  <r>
    <x v="3"/>
    <s v="2018-30"/>
    <x v="328"/>
    <x v="6"/>
    <d v="1899-12-30T13:45:00"/>
    <d v="1899-12-30T17:45:00"/>
    <s v="PM"/>
    <d v="1899-12-30T04:00:00"/>
    <m/>
    <m/>
    <x v="211"/>
    <x v="22"/>
    <m/>
    <x v="0"/>
    <m/>
  </r>
  <r>
    <x v="0"/>
    <s v="2018-30"/>
    <x v="329"/>
    <x v="0"/>
    <d v="1899-12-30T08:15:00"/>
    <d v="1899-12-30T12:15:00"/>
    <s v="AM"/>
    <d v="1899-12-30T04:00:00"/>
    <m/>
    <m/>
    <x v="0"/>
    <x v="0"/>
    <m/>
    <x v="0"/>
    <m/>
  </r>
  <r>
    <x v="1"/>
    <s v="2018-30"/>
    <x v="329"/>
    <x v="0"/>
    <d v="1899-12-30T08:15:00"/>
    <d v="1899-12-30T12:15:00"/>
    <s v="AM"/>
    <d v="1899-12-30T04:00:00"/>
    <m/>
    <m/>
    <x v="0"/>
    <x v="0"/>
    <m/>
    <x v="0"/>
    <m/>
  </r>
  <r>
    <x v="2"/>
    <s v="2018-30"/>
    <x v="329"/>
    <x v="0"/>
    <d v="1899-12-30T08:15:00"/>
    <d v="1899-12-30T12:15:00"/>
    <s v="AM"/>
    <d v="1899-12-30T04:00:00"/>
    <m/>
    <m/>
    <x v="0"/>
    <x v="0"/>
    <m/>
    <x v="0"/>
    <m/>
  </r>
  <r>
    <x v="4"/>
    <s v="2018-30"/>
    <x v="329"/>
    <x v="0"/>
    <d v="1899-12-30T08:15:00"/>
    <d v="1899-12-30T12:15:00"/>
    <s v="AM"/>
    <d v="1899-12-30T04:00:00"/>
    <m/>
    <m/>
    <x v="0"/>
    <x v="0"/>
    <m/>
    <x v="0"/>
    <m/>
  </r>
  <r>
    <x v="5"/>
    <s v="2018-30"/>
    <x v="329"/>
    <x v="0"/>
    <d v="1899-12-30T08:15:00"/>
    <d v="1899-12-30T12:15:00"/>
    <s v="AM"/>
    <d v="1899-12-30T04:00:00"/>
    <m/>
    <m/>
    <x v="0"/>
    <x v="0"/>
    <m/>
    <x v="0"/>
    <m/>
  </r>
  <r>
    <x v="6"/>
    <s v="2018-30"/>
    <x v="329"/>
    <x v="0"/>
    <d v="1899-12-30T08:15:00"/>
    <d v="1899-12-30T12:15:00"/>
    <s v="AM"/>
    <d v="1899-12-30T04:00:00"/>
    <m/>
    <m/>
    <x v="135"/>
    <x v="0"/>
    <m/>
    <x v="0"/>
    <m/>
  </r>
  <r>
    <x v="3"/>
    <s v="2018-30"/>
    <x v="329"/>
    <x v="0"/>
    <d v="1899-12-30T08:15:00"/>
    <d v="1899-12-30T12:15:00"/>
    <s v="AM"/>
    <d v="1899-12-30T04:00:00"/>
    <m/>
    <m/>
    <x v="211"/>
    <x v="22"/>
    <m/>
    <x v="0"/>
    <m/>
  </r>
  <r>
    <x v="0"/>
    <s v="2018-30"/>
    <x v="329"/>
    <x v="0"/>
    <d v="1899-12-30T13:45:00"/>
    <d v="1899-12-30T17:45:00"/>
    <s v="PM"/>
    <d v="1899-12-30T04:00:00"/>
    <m/>
    <m/>
    <x v="0"/>
    <x v="0"/>
    <m/>
    <x v="0"/>
    <m/>
  </r>
  <r>
    <x v="1"/>
    <s v="2018-30"/>
    <x v="329"/>
    <x v="0"/>
    <d v="1899-12-30T13:45:00"/>
    <d v="1899-12-30T17:45:00"/>
    <s v="PM"/>
    <d v="1899-12-30T04:00:00"/>
    <m/>
    <m/>
    <x v="0"/>
    <x v="0"/>
    <m/>
    <x v="0"/>
    <m/>
  </r>
  <r>
    <x v="2"/>
    <s v="2018-30"/>
    <x v="329"/>
    <x v="0"/>
    <d v="1899-12-30T13:45:00"/>
    <d v="1899-12-30T17:45:00"/>
    <s v="PM"/>
    <d v="1899-12-30T04:00:00"/>
    <m/>
    <m/>
    <x v="0"/>
    <x v="0"/>
    <m/>
    <x v="0"/>
    <m/>
  </r>
  <r>
    <x v="4"/>
    <s v="2018-30"/>
    <x v="329"/>
    <x v="0"/>
    <d v="1899-12-30T13:45:00"/>
    <d v="1899-12-30T17:45:00"/>
    <s v="PM"/>
    <d v="1899-12-30T04:00:00"/>
    <m/>
    <m/>
    <x v="0"/>
    <x v="0"/>
    <m/>
    <x v="0"/>
    <m/>
  </r>
  <r>
    <x v="5"/>
    <s v="2018-30"/>
    <x v="329"/>
    <x v="0"/>
    <d v="1899-12-30T13:45:00"/>
    <d v="1899-12-30T16:45:00"/>
    <s v="PM"/>
    <d v="1899-12-30T03:00:00"/>
    <m/>
    <m/>
    <x v="0"/>
    <x v="0"/>
    <m/>
    <x v="0"/>
    <m/>
  </r>
  <r>
    <x v="6"/>
    <s v="2018-30"/>
    <x v="329"/>
    <x v="0"/>
    <d v="1899-12-30T13:45:00"/>
    <d v="1899-12-30T16:45:00"/>
    <s v="PM"/>
    <d v="1899-12-30T03:00:00"/>
    <m/>
    <m/>
    <x v="135"/>
    <x v="0"/>
    <m/>
    <x v="0"/>
    <m/>
  </r>
  <r>
    <x v="3"/>
    <s v="2018-30"/>
    <x v="329"/>
    <x v="0"/>
    <d v="1899-12-30T13:45:00"/>
    <d v="1899-12-30T17:45:00"/>
    <s v="PM"/>
    <d v="1899-12-30T04:00:00"/>
    <m/>
    <m/>
    <x v="211"/>
    <x v="22"/>
    <m/>
    <x v="0"/>
    <s v="fin des cours"/>
  </r>
  <r>
    <x v="0"/>
    <s v="2018-30"/>
    <x v="330"/>
    <x v="1"/>
    <d v="1899-12-30T08:15:00"/>
    <d v="1899-12-30T12:15:00"/>
    <s v="AM"/>
    <d v="1899-12-30T04:00:00"/>
    <m/>
    <m/>
    <x v="1"/>
    <x v="1"/>
    <m/>
    <x v="0"/>
    <m/>
  </r>
  <r>
    <x v="1"/>
    <s v="2018-30"/>
    <x v="330"/>
    <x v="1"/>
    <d v="1899-12-30T08:15:00"/>
    <d v="1899-12-30T12:15:00"/>
    <s v="AM"/>
    <d v="1899-12-30T04:00:00"/>
    <m/>
    <m/>
    <x v="1"/>
    <x v="1"/>
    <m/>
    <x v="0"/>
    <m/>
  </r>
  <r>
    <x v="2"/>
    <s v="2018-30"/>
    <x v="330"/>
    <x v="1"/>
    <d v="1899-12-30T08:15:00"/>
    <d v="1899-12-30T12:15:00"/>
    <s v="AM"/>
    <d v="1899-12-30T04:00:00"/>
    <m/>
    <m/>
    <x v="1"/>
    <x v="1"/>
    <m/>
    <x v="0"/>
    <m/>
  </r>
  <r>
    <x v="4"/>
    <s v="2018-30"/>
    <x v="330"/>
    <x v="1"/>
    <d v="1899-12-30T08:15:00"/>
    <d v="1899-12-30T12:15:00"/>
    <s v="AM"/>
    <d v="1899-12-30T04:00:00"/>
    <m/>
    <m/>
    <x v="1"/>
    <x v="1"/>
    <m/>
    <x v="0"/>
    <m/>
  </r>
  <r>
    <x v="5"/>
    <s v="2018-30"/>
    <x v="330"/>
    <x v="1"/>
    <d v="1899-12-30T08:15:00"/>
    <d v="1899-12-30T12:15:00"/>
    <s v="AM"/>
    <d v="1899-12-30T04:00:00"/>
    <m/>
    <m/>
    <x v="1"/>
    <x v="1"/>
    <m/>
    <x v="0"/>
    <m/>
  </r>
  <r>
    <x v="6"/>
    <s v="2018-30"/>
    <x v="330"/>
    <x v="1"/>
    <d v="1899-12-30T08:15:00"/>
    <d v="1899-12-30T12:15:00"/>
    <s v="AM"/>
    <d v="1899-12-30T04:00:00"/>
    <m/>
    <m/>
    <x v="1"/>
    <x v="1"/>
    <m/>
    <x v="0"/>
    <m/>
  </r>
  <r>
    <x v="3"/>
    <s v="2018-30"/>
    <x v="330"/>
    <x v="1"/>
    <d v="1899-12-30T08:15:00"/>
    <d v="1899-12-30T12:15:00"/>
    <s v="AM"/>
    <d v="1899-12-30T04:00:00"/>
    <m/>
    <m/>
    <x v="1"/>
    <x v="1"/>
    <m/>
    <x v="0"/>
    <m/>
  </r>
  <r>
    <x v="0"/>
    <s v="2018-30"/>
    <x v="330"/>
    <x v="1"/>
    <d v="1899-12-30T13:45:00"/>
    <d v="1899-12-30T17:45:00"/>
    <s v="PM"/>
    <d v="1899-12-30T04:00:00"/>
    <m/>
    <m/>
    <x v="1"/>
    <x v="1"/>
    <m/>
    <x v="0"/>
    <m/>
  </r>
  <r>
    <x v="2"/>
    <s v="2018-30"/>
    <x v="330"/>
    <x v="1"/>
    <d v="1899-12-30T13:45:00"/>
    <d v="1899-12-30T17:45:00"/>
    <s v="PM"/>
    <d v="1899-12-30T04:00:00"/>
    <m/>
    <m/>
    <x v="1"/>
    <x v="1"/>
    <m/>
    <x v="0"/>
    <m/>
  </r>
  <r>
    <x v="1"/>
    <s v="2018-30"/>
    <x v="330"/>
    <x v="1"/>
    <d v="1899-12-30T13:45:00"/>
    <d v="1899-12-30T17:45:00"/>
    <s v="PM"/>
    <d v="1899-12-30T04:00:00"/>
    <m/>
    <m/>
    <x v="1"/>
    <x v="1"/>
    <m/>
    <x v="0"/>
    <m/>
  </r>
  <r>
    <x v="4"/>
    <s v="2018-30"/>
    <x v="330"/>
    <x v="1"/>
    <d v="1899-12-30T13:45:00"/>
    <d v="1899-12-30T17:45:00"/>
    <s v="PM"/>
    <d v="1899-12-30T04:00:00"/>
    <m/>
    <m/>
    <x v="1"/>
    <x v="1"/>
    <m/>
    <x v="0"/>
    <m/>
  </r>
  <r>
    <x v="5"/>
    <s v="2018-30"/>
    <x v="330"/>
    <x v="1"/>
    <d v="1899-12-30T13:45:00"/>
    <d v="1899-12-30T16:45:00"/>
    <s v="PM"/>
    <d v="1899-12-30T03:00:00"/>
    <m/>
    <m/>
    <x v="1"/>
    <x v="1"/>
    <m/>
    <x v="0"/>
    <m/>
  </r>
  <r>
    <x v="6"/>
    <s v="2018-30"/>
    <x v="330"/>
    <x v="1"/>
    <d v="1899-12-30T13:45:00"/>
    <d v="1899-12-30T16:45:00"/>
    <s v="PM"/>
    <d v="1899-12-30T03:00:00"/>
    <m/>
    <m/>
    <x v="1"/>
    <x v="1"/>
    <m/>
    <x v="0"/>
    <m/>
  </r>
  <r>
    <x v="3"/>
    <s v="2018-30"/>
    <x v="330"/>
    <x v="1"/>
    <d v="1899-12-30T13:45:00"/>
    <d v="1899-12-30T17:45:00"/>
    <s v="PM"/>
    <d v="1899-12-30T04:00:00"/>
    <m/>
    <m/>
    <x v="1"/>
    <x v="1"/>
    <m/>
    <x v="0"/>
    <m/>
  </r>
  <r>
    <x v="0"/>
    <s v="2018-31"/>
    <x v="331"/>
    <x v="2"/>
    <d v="1899-12-30T08:15:00"/>
    <d v="1899-12-30T12:15:00"/>
    <s v="AM"/>
    <d v="1899-12-30T04:00:00"/>
    <m/>
    <m/>
    <x v="1"/>
    <x v="1"/>
    <m/>
    <x v="0"/>
    <m/>
  </r>
  <r>
    <x v="2"/>
    <s v="2018-31"/>
    <x v="331"/>
    <x v="2"/>
    <d v="1899-12-30T08:15:00"/>
    <d v="1899-12-30T12:15:00"/>
    <s v="AM"/>
    <d v="1899-12-30T04:00:00"/>
    <m/>
    <m/>
    <x v="1"/>
    <x v="1"/>
    <m/>
    <x v="0"/>
    <m/>
  </r>
  <r>
    <x v="1"/>
    <s v="2018-31"/>
    <x v="331"/>
    <x v="2"/>
    <d v="1899-12-30T08:15:00"/>
    <d v="1899-12-30T12:15:00"/>
    <s v="AM"/>
    <d v="1899-12-30T04:00:00"/>
    <m/>
    <m/>
    <x v="1"/>
    <x v="1"/>
    <m/>
    <x v="0"/>
    <m/>
  </r>
  <r>
    <x v="4"/>
    <s v="2018-31"/>
    <x v="331"/>
    <x v="2"/>
    <d v="1899-12-30T08:15:00"/>
    <d v="1899-12-30T12:15:00"/>
    <s v="AM"/>
    <d v="1899-12-30T04:00:00"/>
    <m/>
    <m/>
    <x v="1"/>
    <x v="1"/>
    <m/>
    <x v="0"/>
    <m/>
  </r>
  <r>
    <x v="5"/>
    <s v="2018-31"/>
    <x v="331"/>
    <x v="2"/>
    <d v="1899-12-30T08:15:00"/>
    <d v="1899-12-30T12:15:00"/>
    <s v="AM"/>
    <d v="1899-12-30T04:00:00"/>
    <m/>
    <m/>
    <x v="1"/>
    <x v="1"/>
    <m/>
    <x v="0"/>
    <m/>
  </r>
  <r>
    <x v="6"/>
    <s v="2018-31"/>
    <x v="331"/>
    <x v="2"/>
    <d v="1899-12-30T08:15:00"/>
    <d v="1899-12-30T12:15:00"/>
    <s v="AM"/>
    <d v="1899-12-30T04:00:00"/>
    <m/>
    <m/>
    <x v="1"/>
    <x v="1"/>
    <m/>
    <x v="0"/>
    <m/>
  </r>
  <r>
    <x v="3"/>
    <s v="2018-31"/>
    <x v="331"/>
    <x v="2"/>
    <d v="1899-12-30T08:15:00"/>
    <d v="1899-12-30T12:15:00"/>
    <s v="AM"/>
    <d v="1899-12-30T04:00:00"/>
    <m/>
    <m/>
    <x v="1"/>
    <x v="1"/>
    <m/>
    <x v="0"/>
    <m/>
  </r>
  <r>
    <x v="0"/>
    <s v="2018-31"/>
    <x v="331"/>
    <x v="2"/>
    <d v="1899-12-30T13:45:00"/>
    <d v="1899-12-30T17:45:00"/>
    <s v="PM"/>
    <d v="1899-12-30T04:00:00"/>
    <m/>
    <m/>
    <x v="1"/>
    <x v="1"/>
    <m/>
    <x v="0"/>
    <m/>
  </r>
  <r>
    <x v="2"/>
    <s v="2018-31"/>
    <x v="331"/>
    <x v="2"/>
    <d v="1899-12-30T13:45:00"/>
    <d v="1899-12-30T17:45:00"/>
    <s v="PM"/>
    <d v="1899-12-30T04:00:00"/>
    <m/>
    <m/>
    <x v="1"/>
    <x v="1"/>
    <m/>
    <x v="0"/>
    <m/>
  </r>
  <r>
    <x v="1"/>
    <s v="2018-31"/>
    <x v="331"/>
    <x v="2"/>
    <d v="1899-12-30T13:45:00"/>
    <d v="1899-12-30T17:45:00"/>
    <s v="PM"/>
    <d v="1899-12-30T04:00:00"/>
    <m/>
    <m/>
    <x v="1"/>
    <x v="1"/>
    <m/>
    <x v="0"/>
    <m/>
  </r>
  <r>
    <x v="4"/>
    <s v="2018-31"/>
    <x v="331"/>
    <x v="2"/>
    <d v="1899-12-30T13:45:00"/>
    <d v="1899-12-30T17:45:00"/>
    <s v="PM"/>
    <d v="1899-12-30T04:00:00"/>
    <m/>
    <m/>
    <x v="1"/>
    <x v="1"/>
    <m/>
    <x v="0"/>
    <m/>
  </r>
  <r>
    <x v="5"/>
    <s v="2018-31"/>
    <x v="331"/>
    <x v="2"/>
    <d v="1899-12-30T13:45:00"/>
    <d v="1899-12-30T16:45:00"/>
    <s v="PM"/>
    <d v="1899-12-30T03:00:00"/>
    <m/>
    <m/>
    <x v="1"/>
    <x v="1"/>
    <m/>
    <x v="0"/>
    <m/>
  </r>
  <r>
    <x v="6"/>
    <s v="2018-31"/>
    <x v="331"/>
    <x v="2"/>
    <d v="1899-12-30T13:45:00"/>
    <d v="1899-12-30T16:45:00"/>
    <s v="PM"/>
    <d v="1899-12-30T03:00:00"/>
    <m/>
    <m/>
    <x v="1"/>
    <x v="1"/>
    <m/>
    <x v="0"/>
    <m/>
  </r>
  <r>
    <x v="3"/>
    <s v="2018-31"/>
    <x v="331"/>
    <x v="2"/>
    <d v="1899-12-30T13:45:00"/>
    <d v="1899-12-30T17:45:00"/>
    <s v="PM"/>
    <d v="1899-12-30T04:00:00"/>
    <m/>
    <m/>
    <x v="1"/>
    <x v="1"/>
    <m/>
    <x v="0"/>
    <m/>
  </r>
  <r>
    <x v="0"/>
    <s v="2018-31"/>
    <x v="332"/>
    <x v="3"/>
    <d v="1899-12-30T08:15:00"/>
    <d v="1899-12-30T12:15:00"/>
    <s v="AM"/>
    <d v="1899-12-30T04:00:00"/>
    <m/>
    <m/>
    <x v="0"/>
    <x v="0"/>
    <m/>
    <x v="0"/>
    <m/>
  </r>
  <r>
    <x v="2"/>
    <s v="2018-31"/>
    <x v="332"/>
    <x v="3"/>
    <d v="1899-12-30T08:15:00"/>
    <d v="1899-12-30T12:15:00"/>
    <s v="AM"/>
    <d v="1899-12-30T04:00:00"/>
    <m/>
    <m/>
    <x v="0"/>
    <x v="0"/>
    <m/>
    <x v="0"/>
    <m/>
  </r>
  <r>
    <x v="1"/>
    <s v="2018-31"/>
    <x v="332"/>
    <x v="3"/>
    <d v="1899-12-30T08:15:00"/>
    <d v="1899-12-30T12:15:00"/>
    <s v="AM"/>
    <d v="1899-12-30T04:00:00"/>
    <m/>
    <m/>
    <x v="0"/>
    <x v="0"/>
    <m/>
    <x v="0"/>
    <m/>
  </r>
  <r>
    <x v="4"/>
    <s v="2018-31"/>
    <x v="332"/>
    <x v="3"/>
    <d v="1899-12-30T08:15:00"/>
    <d v="1899-12-30T12:15:00"/>
    <s v="AM"/>
    <d v="1899-12-30T04:00:00"/>
    <m/>
    <m/>
    <x v="0"/>
    <x v="0"/>
    <m/>
    <x v="0"/>
    <m/>
  </r>
  <r>
    <x v="5"/>
    <s v="2018-31"/>
    <x v="332"/>
    <x v="3"/>
    <d v="1899-12-30T08:15:00"/>
    <d v="1899-12-30T12:15:00"/>
    <s v="AM"/>
    <d v="1899-12-30T04:00:00"/>
    <m/>
    <m/>
    <x v="0"/>
    <x v="0"/>
    <m/>
    <x v="0"/>
    <m/>
  </r>
  <r>
    <x v="6"/>
    <s v="2018-31"/>
    <x v="332"/>
    <x v="3"/>
    <d v="1899-12-30T08:15:00"/>
    <d v="1899-12-30T12:15:00"/>
    <s v="AM"/>
    <d v="1899-12-30T04:00:00"/>
    <m/>
    <m/>
    <x v="135"/>
    <x v="0"/>
    <m/>
    <x v="0"/>
    <m/>
  </r>
  <r>
    <x v="3"/>
    <s v="2018-31"/>
    <x v="332"/>
    <x v="3"/>
    <d v="1899-12-30T08:15:00"/>
    <d v="1899-12-30T12:15:00"/>
    <s v="AM"/>
    <d v="1899-12-30T04:00:00"/>
    <m/>
    <m/>
    <x v="0"/>
    <x v="0"/>
    <m/>
    <x v="0"/>
    <m/>
  </r>
  <r>
    <x v="0"/>
    <s v="2018-31"/>
    <x v="332"/>
    <x v="3"/>
    <d v="1899-12-30T13:45:00"/>
    <d v="1899-12-30T17:45:00"/>
    <s v="PM"/>
    <d v="1899-12-30T04:00:00"/>
    <m/>
    <m/>
    <x v="0"/>
    <x v="0"/>
    <m/>
    <x v="0"/>
    <m/>
  </r>
  <r>
    <x v="2"/>
    <s v="2018-31"/>
    <x v="332"/>
    <x v="3"/>
    <d v="1899-12-30T13:45:00"/>
    <d v="1899-12-30T17:45:00"/>
    <s v="PM"/>
    <d v="1899-12-30T04:00:00"/>
    <m/>
    <m/>
    <x v="0"/>
    <x v="0"/>
    <m/>
    <x v="0"/>
    <m/>
  </r>
  <r>
    <x v="1"/>
    <s v="2018-31"/>
    <x v="332"/>
    <x v="3"/>
    <d v="1899-12-30T13:45:00"/>
    <d v="1899-12-30T17:45:00"/>
    <s v="PM"/>
    <d v="1899-12-30T04:00:00"/>
    <m/>
    <m/>
    <x v="0"/>
    <x v="0"/>
    <m/>
    <x v="0"/>
    <m/>
  </r>
  <r>
    <x v="4"/>
    <s v="2018-31"/>
    <x v="332"/>
    <x v="3"/>
    <d v="1899-12-30T13:45:00"/>
    <d v="1899-12-30T17:45:00"/>
    <s v="PM"/>
    <d v="1899-12-30T04:00:00"/>
    <m/>
    <m/>
    <x v="0"/>
    <x v="0"/>
    <m/>
    <x v="0"/>
    <m/>
  </r>
  <r>
    <x v="5"/>
    <s v="2018-31"/>
    <x v="332"/>
    <x v="3"/>
    <d v="1899-12-30T13:45:00"/>
    <d v="1899-12-30T16:45:00"/>
    <s v="PM"/>
    <d v="1899-12-30T03:00:00"/>
    <m/>
    <m/>
    <x v="0"/>
    <x v="0"/>
    <m/>
    <x v="0"/>
    <m/>
  </r>
  <r>
    <x v="6"/>
    <s v="2018-31"/>
    <x v="332"/>
    <x v="3"/>
    <d v="1899-12-30T13:45:00"/>
    <d v="1899-12-30T16:45:00"/>
    <s v="PM"/>
    <d v="1899-12-30T03:00:00"/>
    <m/>
    <m/>
    <x v="135"/>
    <x v="0"/>
    <m/>
    <x v="0"/>
    <m/>
  </r>
  <r>
    <x v="3"/>
    <s v="2018-31"/>
    <x v="332"/>
    <x v="3"/>
    <d v="1899-12-30T13:45:00"/>
    <d v="1899-12-30T17:45:00"/>
    <s v="PM"/>
    <d v="1899-12-30T04:00:00"/>
    <m/>
    <m/>
    <x v="0"/>
    <x v="0"/>
    <m/>
    <x v="0"/>
    <m/>
  </r>
  <r>
    <x v="0"/>
    <s v="2018-31"/>
    <x v="333"/>
    <x v="4"/>
    <d v="1899-12-30T08:15:00"/>
    <d v="1899-12-30T12:15:00"/>
    <s v="AM"/>
    <d v="1899-12-30T04:00:00"/>
    <m/>
    <m/>
    <x v="0"/>
    <x v="0"/>
    <m/>
    <x v="0"/>
    <m/>
  </r>
  <r>
    <x v="2"/>
    <s v="2018-31"/>
    <x v="333"/>
    <x v="4"/>
    <d v="1899-12-30T08:15:00"/>
    <d v="1899-12-30T12:15:00"/>
    <s v="AM"/>
    <d v="1899-12-30T04:00:00"/>
    <m/>
    <m/>
    <x v="0"/>
    <x v="0"/>
    <m/>
    <x v="0"/>
    <m/>
  </r>
  <r>
    <x v="1"/>
    <s v="2018-31"/>
    <x v="333"/>
    <x v="4"/>
    <d v="1899-12-30T08:15:00"/>
    <d v="1899-12-30T12:15:00"/>
    <s v="AM"/>
    <d v="1899-12-30T04:00:00"/>
    <m/>
    <m/>
    <x v="0"/>
    <x v="0"/>
    <m/>
    <x v="0"/>
    <m/>
  </r>
  <r>
    <x v="4"/>
    <s v="2018-31"/>
    <x v="333"/>
    <x v="4"/>
    <d v="1899-12-30T08:15:00"/>
    <d v="1899-12-30T12:15:00"/>
    <s v="AM"/>
    <d v="1899-12-30T04:00:00"/>
    <m/>
    <m/>
    <x v="0"/>
    <x v="0"/>
    <m/>
    <x v="0"/>
    <m/>
  </r>
  <r>
    <x v="5"/>
    <s v="2018-31"/>
    <x v="333"/>
    <x v="4"/>
    <d v="1899-12-30T08:15:00"/>
    <d v="1899-12-30T12:15:00"/>
    <s v="AM"/>
    <d v="1899-12-30T04:00:00"/>
    <m/>
    <m/>
    <x v="0"/>
    <x v="0"/>
    <m/>
    <x v="0"/>
    <m/>
  </r>
  <r>
    <x v="6"/>
    <s v="2018-31"/>
    <x v="333"/>
    <x v="4"/>
    <d v="1899-12-30T08:15:00"/>
    <d v="1899-12-30T12:15:00"/>
    <s v="AM"/>
    <d v="1899-12-30T04:00:00"/>
    <m/>
    <m/>
    <x v="135"/>
    <x v="0"/>
    <m/>
    <x v="0"/>
    <m/>
  </r>
  <r>
    <x v="3"/>
    <s v="2018-31"/>
    <x v="333"/>
    <x v="4"/>
    <d v="1899-12-30T08:15:00"/>
    <d v="1899-12-30T12:15:00"/>
    <s v="AM"/>
    <d v="1899-12-30T04:00:00"/>
    <m/>
    <m/>
    <x v="0"/>
    <x v="0"/>
    <m/>
    <x v="0"/>
    <m/>
  </r>
  <r>
    <x v="0"/>
    <s v="2018-31"/>
    <x v="333"/>
    <x v="4"/>
    <d v="1899-12-30T13:45:00"/>
    <d v="1899-12-30T17:45:00"/>
    <s v="PM"/>
    <d v="1899-12-30T04:00:00"/>
    <m/>
    <m/>
    <x v="0"/>
    <x v="0"/>
    <m/>
    <x v="0"/>
    <m/>
  </r>
  <r>
    <x v="2"/>
    <s v="2018-31"/>
    <x v="333"/>
    <x v="4"/>
    <d v="1899-12-30T13:45:00"/>
    <d v="1899-12-30T17:45:00"/>
    <s v="PM"/>
    <d v="1899-12-30T04:00:00"/>
    <m/>
    <m/>
    <x v="0"/>
    <x v="0"/>
    <m/>
    <x v="0"/>
    <m/>
  </r>
  <r>
    <x v="1"/>
    <s v="2018-31"/>
    <x v="333"/>
    <x v="4"/>
    <d v="1899-12-30T13:45:00"/>
    <d v="1899-12-30T17:45:00"/>
    <s v="PM"/>
    <d v="1899-12-30T04:00:00"/>
    <m/>
    <m/>
    <x v="0"/>
    <x v="0"/>
    <m/>
    <x v="0"/>
    <m/>
  </r>
  <r>
    <x v="4"/>
    <s v="2018-31"/>
    <x v="333"/>
    <x v="4"/>
    <d v="1899-12-30T13:45:00"/>
    <d v="1899-12-30T17:45:00"/>
    <s v="PM"/>
    <d v="1899-12-30T04:00:00"/>
    <m/>
    <m/>
    <x v="0"/>
    <x v="0"/>
    <m/>
    <x v="0"/>
    <m/>
  </r>
  <r>
    <x v="5"/>
    <s v="2018-31"/>
    <x v="333"/>
    <x v="4"/>
    <d v="1899-12-30T13:45:00"/>
    <d v="1899-12-30T16:45:00"/>
    <s v="PM"/>
    <d v="1899-12-30T03:00:00"/>
    <m/>
    <m/>
    <x v="0"/>
    <x v="0"/>
    <m/>
    <x v="0"/>
    <m/>
  </r>
  <r>
    <x v="6"/>
    <s v="2018-31"/>
    <x v="333"/>
    <x v="4"/>
    <d v="1899-12-30T13:45:00"/>
    <d v="1899-12-30T16:45:00"/>
    <s v="PM"/>
    <d v="1899-12-30T03:00:00"/>
    <m/>
    <m/>
    <x v="135"/>
    <x v="0"/>
    <m/>
    <x v="0"/>
    <m/>
  </r>
  <r>
    <x v="3"/>
    <s v="2018-31"/>
    <x v="333"/>
    <x v="4"/>
    <d v="1899-12-30T13:45:00"/>
    <d v="1899-12-30T17:45:00"/>
    <s v="PM"/>
    <d v="1899-12-30T04:00:00"/>
    <m/>
    <m/>
    <x v="0"/>
    <x v="0"/>
    <m/>
    <x v="0"/>
    <m/>
  </r>
  <r>
    <x v="0"/>
    <s v="2018-31"/>
    <x v="334"/>
    <x v="5"/>
    <d v="1899-12-30T08:15:00"/>
    <d v="1899-12-30T12:15:00"/>
    <s v="AM"/>
    <d v="1899-12-30T04:00:00"/>
    <m/>
    <m/>
    <x v="141"/>
    <x v="0"/>
    <m/>
    <x v="0"/>
    <m/>
  </r>
  <r>
    <x v="2"/>
    <s v="2018-31"/>
    <x v="334"/>
    <x v="5"/>
    <d v="1899-12-30T08:15:00"/>
    <d v="1899-12-30T12:15:00"/>
    <s v="AM"/>
    <d v="1899-12-30T04:00:00"/>
    <m/>
    <m/>
    <x v="141"/>
    <x v="0"/>
    <m/>
    <x v="0"/>
    <m/>
  </r>
  <r>
    <x v="1"/>
    <s v="2018-31"/>
    <x v="334"/>
    <x v="5"/>
    <d v="1899-12-30T08:15:00"/>
    <d v="1899-12-30T12:15:00"/>
    <s v="AM"/>
    <d v="1899-12-30T04:00:00"/>
    <m/>
    <m/>
    <x v="141"/>
    <x v="0"/>
    <m/>
    <x v="0"/>
    <m/>
  </r>
  <r>
    <x v="4"/>
    <s v="2018-31"/>
    <x v="334"/>
    <x v="5"/>
    <d v="1899-12-30T08:15:00"/>
    <d v="1899-12-30T12:15:00"/>
    <s v="AM"/>
    <d v="1899-12-30T04:00:00"/>
    <m/>
    <m/>
    <x v="141"/>
    <x v="0"/>
    <m/>
    <x v="0"/>
    <m/>
  </r>
  <r>
    <x v="5"/>
    <s v="2018-31"/>
    <x v="334"/>
    <x v="5"/>
    <d v="1899-12-30T08:15:00"/>
    <d v="1899-12-30T12:15:00"/>
    <s v="AM"/>
    <d v="1899-12-30T04:00:00"/>
    <m/>
    <m/>
    <x v="141"/>
    <x v="0"/>
    <m/>
    <x v="0"/>
    <m/>
  </r>
  <r>
    <x v="6"/>
    <s v="2018-31"/>
    <x v="334"/>
    <x v="5"/>
    <d v="1899-12-30T08:15:00"/>
    <d v="1899-12-30T12:15:00"/>
    <s v="AM"/>
    <d v="1899-12-30T04:00:00"/>
    <m/>
    <m/>
    <x v="135"/>
    <x v="0"/>
    <m/>
    <x v="0"/>
    <m/>
  </r>
  <r>
    <x v="3"/>
    <s v="2018-31"/>
    <x v="334"/>
    <x v="5"/>
    <d v="1899-12-30T08:15:00"/>
    <d v="1899-12-30T12:15:00"/>
    <s v="AM"/>
    <d v="1899-12-30T04:00:00"/>
    <m/>
    <m/>
    <x v="141"/>
    <x v="0"/>
    <m/>
    <x v="0"/>
    <m/>
  </r>
  <r>
    <x v="0"/>
    <s v="2018-31"/>
    <x v="334"/>
    <x v="5"/>
    <d v="1899-12-30T13:45:00"/>
    <d v="1899-12-30T17:45:00"/>
    <s v="PM"/>
    <d v="1899-12-30T04:00:00"/>
    <m/>
    <m/>
    <x v="141"/>
    <x v="0"/>
    <m/>
    <x v="0"/>
    <m/>
  </r>
  <r>
    <x v="2"/>
    <s v="2018-31"/>
    <x v="334"/>
    <x v="5"/>
    <d v="1899-12-30T13:45:00"/>
    <d v="1899-12-30T17:45:00"/>
    <s v="PM"/>
    <d v="1899-12-30T04:00:00"/>
    <m/>
    <m/>
    <x v="141"/>
    <x v="0"/>
    <m/>
    <x v="0"/>
    <m/>
  </r>
  <r>
    <x v="1"/>
    <s v="2018-31"/>
    <x v="334"/>
    <x v="5"/>
    <d v="1899-12-30T13:45:00"/>
    <d v="1899-12-30T17:45:00"/>
    <s v="PM"/>
    <d v="1899-12-30T04:00:00"/>
    <m/>
    <m/>
    <x v="141"/>
    <x v="0"/>
    <m/>
    <x v="0"/>
    <m/>
  </r>
  <r>
    <x v="4"/>
    <s v="2018-31"/>
    <x v="334"/>
    <x v="5"/>
    <d v="1899-12-30T13:45:00"/>
    <d v="1899-12-30T17:45:00"/>
    <s v="PM"/>
    <d v="1899-12-30T04:00:00"/>
    <m/>
    <m/>
    <x v="141"/>
    <x v="0"/>
    <m/>
    <x v="0"/>
    <m/>
  </r>
  <r>
    <x v="5"/>
    <s v="2018-31"/>
    <x v="334"/>
    <x v="5"/>
    <d v="1899-12-30T13:45:00"/>
    <d v="1899-12-30T16:45:00"/>
    <s v="PM"/>
    <d v="1899-12-30T03:00:00"/>
    <m/>
    <m/>
    <x v="141"/>
    <x v="0"/>
    <m/>
    <x v="0"/>
    <m/>
  </r>
  <r>
    <x v="6"/>
    <s v="2018-31"/>
    <x v="334"/>
    <x v="5"/>
    <d v="1899-12-30T13:45:00"/>
    <d v="1899-12-30T16:45:00"/>
    <s v="PM"/>
    <d v="1899-12-30T03:00:00"/>
    <m/>
    <m/>
    <x v="135"/>
    <x v="0"/>
    <m/>
    <x v="0"/>
    <m/>
  </r>
  <r>
    <x v="3"/>
    <s v="2018-31"/>
    <x v="334"/>
    <x v="5"/>
    <d v="1899-12-30T13:45:00"/>
    <d v="1899-12-30T17:45:00"/>
    <s v="PM"/>
    <d v="1899-12-30T04:00:00"/>
    <m/>
    <m/>
    <x v="141"/>
    <x v="0"/>
    <m/>
    <x v="0"/>
    <m/>
  </r>
  <r>
    <x v="0"/>
    <s v="2018-31"/>
    <x v="335"/>
    <x v="6"/>
    <d v="1899-12-30T08:15:00"/>
    <d v="1899-12-30T12:15:00"/>
    <s v="AM"/>
    <d v="1899-12-30T04:00:00"/>
    <m/>
    <m/>
    <x v="141"/>
    <x v="0"/>
    <m/>
    <x v="0"/>
    <m/>
  </r>
  <r>
    <x v="2"/>
    <s v="2018-31"/>
    <x v="335"/>
    <x v="6"/>
    <d v="1899-12-30T08:15:00"/>
    <d v="1899-12-30T12:15:00"/>
    <s v="AM"/>
    <d v="1899-12-30T04:00:00"/>
    <m/>
    <m/>
    <x v="141"/>
    <x v="0"/>
    <m/>
    <x v="0"/>
    <m/>
  </r>
  <r>
    <x v="1"/>
    <s v="2018-31"/>
    <x v="335"/>
    <x v="6"/>
    <d v="1899-12-30T08:15:00"/>
    <d v="1899-12-30T12:15:00"/>
    <s v="AM"/>
    <d v="1899-12-30T04:00:00"/>
    <m/>
    <m/>
    <x v="141"/>
    <x v="0"/>
    <m/>
    <x v="0"/>
    <m/>
  </r>
  <r>
    <x v="4"/>
    <s v="2018-31"/>
    <x v="335"/>
    <x v="6"/>
    <d v="1899-12-30T08:15:00"/>
    <d v="1899-12-30T12:15:00"/>
    <s v="AM"/>
    <d v="1899-12-30T04:00:00"/>
    <m/>
    <m/>
    <x v="141"/>
    <x v="0"/>
    <m/>
    <x v="0"/>
    <m/>
  </r>
  <r>
    <x v="5"/>
    <s v="2018-31"/>
    <x v="335"/>
    <x v="6"/>
    <d v="1899-12-30T08:15:00"/>
    <d v="1899-12-30T12:15:00"/>
    <s v="AM"/>
    <d v="1899-12-30T04:00:00"/>
    <m/>
    <m/>
    <x v="141"/>
    <x v="0"/>
    <m/>
    <x v="0"/>
    <m/>
  </r>
  <r>
    <x v="6"/>
    <s v="2018-31"/>
    <x v="335"/>
    <x v="6"/>
    <d v="1899-12-30T08:15:00"/>
    <d v="1899-12-30T12:15:00"/>
    <s v="AM"/>
    <d v="1899-12-30T04:00:00"/>
    <m/>
    <m/>
    <x v="135"/>
    <x v="0"/>
    <m/>
    <x v="0"/>
    <m/>
  </r>
  <r>
    <x v="3"/>
    <s v="2018-31"/>
    <x v="335"/>
    <x v="6"/>
    <d v="1899-12-30T08:15:00"/>
    <d v="1899-12-30T12:15:00"/>
    <s v="AM"/>
    <d v="1899-12-30T04:00:00"/>
    <m/>
    <m/>
    <x v="141"/>
    <x v="0"/>
    <m/>
    <x v="0"/>
    <m/>
  </r>
  <r>
    <x v="0"/>
    <s v="2018-31"/>
    <x v="335"/>
    <x v="6"/>
    <d v="1899-12-30T13:45:00"/>
    <d v="1899-12-30T17:45:00"/>
    <s v="PM"/>
    <d v="1899-12-30T04:00:00"/>
    <m/>
    <m/>
    <x v="141"/>
    <x v="0"/>
    <m/>
    <x v="0"/>
    <m/>
  </r>
  <r>
    <x v="2"/>
    <s v="2018-31"/>
    <x v="335"/>
    <x v="6"/>
    <d v="1899-12-30T13:45:00"/>
    <d v="1899-12-30T17:45:00"/>
    <s v="PM"/>
    <d v="1899-12-30T04:00:00"/>
    <m/>
    <m/>
    <x v="141"/>
    <x v="0"/>
    <m/>
    <x v="0"/>
    <m/>
  </r>
  <r>
    <x v="1"/>
    <s v="2018-31"/>
    <x v="335"/>
    <x v="6"/>
    <d v="1899-12-30T13:45:00"/>
    <d v="1899-12-30T17:45:00"/>
    <s v="PM"/>
    <d v="1899-12-30T04:00:00"/>
    <m/>
    <m/>
    <x v="141"/>
    <x v="0"/>
    <m/>
    <x v="0"/>
    <m/>
  </r>
  <r>
    <x v="4"/>
    <s v="2018-31"/>
    <x v="335"/>
    <x v="6"/>
    <d v="1899-12-30T13:45:00"/>
    <d v="1899-12-30T17:45:00"/>
    <s v="PM"/>
    <d v="1899-12-30T04:00:00"/>
    <m/>
    <m/>
    <x v="141"/>
    <x v="0"/>
    <m/>
    <x v="0"/>
    <m/>
  </r>
  <r>
    <x v="5"/>
    <s v="2018-31"/>
    <x v="335"/>
    <x v="6"/>
    <d v="1899-12-30T13:45:00"/>
    <d v="1899-12-30T16:45:00"/>
    <s v="PM"/>
    <d v="1899-12-30T03:00:00"/>
    <m/>
    <m/>
    <x v="141"/>
    <x v="0"/>
    <m/>
    <x v="0"/>
    <m/>
  </r>
  <r>
    <x v="6"/>
    <s v="2018-31"/>
    <x v="335"/>
    <x v="6"/>
    <d v="1899-12-30T13:45:00"/>
    <d v="1899-12-30T16:45:00"/>
    <s v="PM"/>
    <d v="1899-12-30T03:00:00"/>
    <m/>
    <m/>
    <x v="135"/>
    <x v="0"/>
    <m/>
    <x v="0"/>
    <m/>
  </r>
  <r>
    <x v="3"/>
    <s v="2018-31"/>
    <x v="335"/>
    <x v="6"/>
    <d v="1899-12-30T13:45:00"/>
    <d v="1899-12-30T17:45:00"/>
    <s v="PM"/>
    <d v="1899-12-30T04:00:00"/>
    <m/>
    <m/>
    <x v="141"/>
    <x v="0"/>
    <m/>
    <x v="0"/>
    <m/>
  </r>
  <r>
    <x v="0"/>
    <s v="2018-31"/>
    <x v="336"/>
    <x v="0"/>
    <d v="1899-12-30T08:15:00"/>
    <d v="1899-12-30T12:15:00"/>
    <s v="AM"/>
    <d v="1899-12-30T04:00:00"/>
    <m/>
    <m/>
    <x v="141"/>
    <x v="0"/>
    <m/>
    <x v="0"/>
    <m/>
  </r>
  <r>
    <x v="2"/>
    <s v="2018-31"/>
    <x v="336"/>
    <x v="0"/>
    <d v="1899-12-30T08:15:00"/>
    <d v="1899-12-30T12:15:00"/>
    <s v="AM"/>
    <d v="1899-12-30T04:00:00"/>
    <m/>
    <m/>
    <x v="141"/>
    <x v="0"/>
    <m/>
    <x v="0"/>
    <m/>
  </r>
  <r>
    <x v="1"/>
    <s v="2018-31"/>
    <x v="336"/>
    <x v="0"/>
    <d v="1899-12-30T08:15:00"/>
    <d v="1899-12-30T12:15:00"/>
    <s v="AM"/>
    <d v="1899-12-30T04:00:00"/>
    <m/>
    <m/>
    <x v="141"/>
    <x v="0"/>
    <m/>
    <x v="0"/>
    <m/>
  </r>
  <r>
    <x v="4"/>
    <s v="2018-31"/>
    <x v="336"/>
    <x v="0"/>
    <d v="1899-12-30T08:15:00"/>
    <d v="1899-12-30T12:15:00"/>
    <s v="AM"/>
    <d v="1899-12-30T04:00:00"/>
    <m/>
    <m/>
    <x v="141"/>
    <x v="0"/>
    <m/>
    <x v="0"/>
    <m/>
  </r>
  <r>
    <x v="5"/>
    <s v="2018-31"/>
    <x v="336"/>
    <x v="0"/>
    <d v="1899-12-30T08:15:00"/>
    <d v="1899-12-30T12:15:00"/>
    <s v="AM"/>
    <d v="1899-12-30T04:00:00"/>
    <m/>
    <m/>
    <x v="141"/>
    <x v="0"/>
    <m/>
    <x v="0"/>
    <m/>
  </r>
  <r>
    <x v="6"/>
    <s v="2018-31"/>
    <x v="336"/>
    <x v="0"/>
    <d v="1899-12-30T08:15:00"/>
    <d v="1899-12-30T12:15:00"/>
    <s v="AM"/>
    <d v="1899-12-30T04:00:00"/>
    <m/>
    <m/>
    <x v="135"/>
    <x v="0"/>
    <m/>
    <x v="0"/>
    <m/>
  </r>
  <r>
    <x v="3"/>
    <s v="2018-31"/>
    <x v="336"/>
    <x v="0"/>
    <d v="1899-12-30T08:15:00"/>
    <d v="1899-12-30T12:15:00"/>
    <s v="AM"/>
    <d v="1899-12-30T04:00:00"/>
    <m/>
    <m/>
    <x v="141"/>
    <x v="0"/>
    <m/>
    <x v="0"/>
    <m/>
  </r>
  <r>
    <x v="0"/>
    <s v="2018-31"/>
    <x v="336"/>
    <x v="0"/>
    <d v="1899-12-30T13:45:00"/>
    <d v="1899-12-30T17:45:00"/>
    <s v="PM"/>
    <d v="1899-12-30T04:00:00"/>
    <m/>
    <m/>
    <x v="141"/>
    <x v="0"/>
    <m/>
    <x v="0"/>
    <m/>
  </r>
  <r>
    <x v="2"/>
    <s v="2018-31"/>
    <x v="336"/>
    <x v="0"/>
    <d v="1899-12-30T13:45:00"/>
    <d v="1899-12-30T17:45:00"/>
    <s v="PM"/>
    <d v="1899-12-30T04:00:00"/>
    <m/>
    <m/>
    <x v="141"/>
    <x v="0"/>
    <m/>
    <x v="0"/>
    <m/>
  </r>
  <r>
    <x v="1"/>
    <s v="2018-31"/>
    <x v="336"/>
    <x v="0"/>
    <d v="1899-12-30T13:45:00"/>
    <d v="1899-12-30T17:45:00"/>
    <s v="PM"/>
    <d v="1899-12-30T04:00:00"/>
    <m/>
    <m/>
    <x v="141"/>
    <x v="0"/>
    <m/>
    <x v="0"/>
    <m/>
  </r>
  <r>
    <x v="4"/>
    <s v="2018-31"/>
    <x v="336"/>
    <x v="0"/>
    <d v="1899-12-30T13:45:00"/>
    <d v="1899-12-30T17:45:00"/>
    <s v="PM"/>
    <d v="1899-12-30T04:00:00"/>
    <m/>
    <m/>
    <x v="141"/>
    <x v="0"/>
    <m/>
    <x v="0"/>
    <m/>
  </r>
  <r>
    <x v="5"/>
    <s v="2018-31"/>
    <x v="336"/>
    <x v="0"/>
    <d v="1899-12-30T13:45:00"/>
    <d v="1899-12-30T16:45:00"/>
    <s v="PM"/>
    <d v="1899-12-30T03:00:00"/>
    <m/>
    <m/>
    <x v="141"/>
    <x v="0"/>
    <m/>
    <x v="0"/>
    <m/>
  </r>
  <r>
    <x v="6"/>
    <s v="2018-31"/>
    <x v="336"/>
    <x v="0"/>
    <d v="1899-12-30T13:45:00"/>
    <d v="1899-12-30T16:45:00"/>
    <s v="PM"/>
    <d v="1899-12-30T03:00:00"/>
    <m/>
    <m/>
    <x v="135"/>
    <x v="0"/>
    <m/>
    <x v="0"/>
    <m/>
  </r>
  <r>
    <x v="3"/>
    <s v="2018-31"/>
    <x v="336"/>
    <x v="0"/>
    <d v="1899-12-30T13:45:00"/>
    <d v="1899-12-30T17:45:00"/>
    <s v="PM"/>
    <d v="1899-12-30T04:00:00"/>
    <m/>
    <m/>
    <x v="141"/>
    <x v="0"/>
    <m/>
    <x v="0"/>
    <m/>
  </r>
  <r>
    <x v="0"/>
    <s v="2018-31"/>
    <x v="337"/>
    <x v="1"/>
    <d v="1899-12-30T08:15:00"/>
    <d v="1899-12-30T12:15:00"/>
    <s v="AM"/>
    <d v="1899-12-30T04:00:00"/>
    <m/>
    <m/>
    <x v="1"/>
    <x v="1"/>
    <m/>
    <x v="0"/>
    <m/>
  </r>
  <r>
    <x v="2"/>
    <s v="2018-31"/>
    <x v="337"/>
    <x v="1"/>
    <d v="1899-12-30T08:15:00"/>
    <d v="1899-12-30T12:15:00"/>
    <s v="AM"/>
    <d v="1899-12-30T04:00:00"/>
    <m/>
    <m/>
    <x v="1"/>
    <x v="1"/>
    <m/>
    <x v="0"/>
    <m/>
  </r>
  <r>
    <x v="1"/>
    <s v="2018-31"/>
    <x v="337"/>
    <x v="1"/>
    <d v="1899-12-30T08:15:00"/>
    <d v="1899-12-30T12:15:00"/>
    <s v="AM"/>
    <d v="1899-12-30T04:00:00"/>
    <m/>
    <m/>
    <x v="1"/>
    <x v="1"/>
    <m/>
    <x v="0"/>
    <m/>
  </r>
  <r>
    <x v="4"/>
    <s v="2018-31"/>
    <x v="337"/>
    <x v="1"/>
    <d v="1899-12-30T08:15:00"/>
    <d v="1899-12-30T12:15:00"/>
    <s v="AM"/>
    <d v="1899-12-30T04:00:00"/>
    <m/>
    <m/>
    <x v="1"/>
    <x v="1"/>
    <m/>
    <x v="0"/>
    <m/>
  </r>
  <r>
    <x v="5"/>
    <s v="2018-31"/>
    <x v="337"/>
    <x v="1"/>
    <d v="1899-12-30T08:15:00"/>
    <d v="1899-12-30T12:15:00"/>
    <s v="AM"/>
    <d v="1899-12-30T04:00:00"/>
    <m/>
    <m/>
    <x v="1"/>
    <x v="1"/>
    <m/>
    <x v="0"/>
    <m/>
  </r>
  <r>
    <x v="6"/>
    <s v="2018-31"/>
    <x v="337"/>
    <x v="1"/>
    <d v="1899-12-30T08:15:00"/>
    <d v="1899-12-30T12:15:00"/>
    <s v="AM"/>
    <d v="1899-12-30T04:00:00"/>
    <m/>
    <m/>
    <x v="1"/>
    <x v="1"/>
    <m/>
    <x v="0"/>
    <m/>
  </r>
  <r>
    <x v="3"/>
    <s v="2018-31"/>
    <x v="337"/>
    <x v="1"/>
    <d v="1899-12-30T08:15:00"/>
    <d v="1899-12-30T12:15:00"/>
    <s v="AM"/>
    <d v="1899-12-30T04:00:00"/>
    <m/>
    <m/>
    <x v="1"/>
    <x v="1"/>
    <m/>
    <x v="0"/>
    <m/>
  </r>
  <r>
    <x v="0"/>
    <s v="2018-31"/>
    <x v="337"/>
    <x v="1"/>
    <d v="1899-12-30T13:45:00"/>
    <d v="1899-12-30T17:45:00"/>
    <s v="PM"/>
    <d v="1899-12-30T04:00:00"/>
    <m/>
    <m/>
    <x v="1"/>
    <x v="1"/>
    <m/>
    <x v="0"/>
    <m/>
  </r>
  <r>
    <x v="2"/>
    <s v="2018-31"/>
    <x v="337"/>
    <x v="1"/>
    <d v="1899-12-30T13:45:00"/>
    <d v="1899-12-30T17:45:00"/>
    <s v="PM"/>
    <d v="1899-12-30T04:00:00"/>
    <m/>
    <m/>
    <x v="1"/>
    <x v="1"/>
    <m/>
    <x v="0"/>
    <m/>
  </r>
  <r>
    <x v="1"/>
    <s v="2018-31"/>
    <x v="337"/>
    <x v="1"/>
    <d v="1899-12-30T13:45:00"/>
    <d v="1899-12-30T17:45:00"/>
    <s v="PM"/>
    <d v="1899-12-30T04:00:00"/>
    <m/>
    <m/>
    <x v="1"/>
    <x v="1"/>
    <m/>
    <x v="0"/>
    <m/>
  </r>
  <r>
    <x v="4"/>
    <s v="2018-31"/>
    <x v="337"/>
    <x v="1"/>
    <d v="1899-12-30T13:45:00"/>
    <d v="1899-12-30T17:45:00"/>
    <s v="PM"/>
    <d v="1899-12-30T04:00:00"/>
    <m/>
    <m/>
    <x v="1"/>
    <x v="1"/>
    <m/>
    <x v="0"/>
    <m/>
  </r>
  <r>
    <x v="5"/>
    <s v="2018-31"/>
    <x v="337"/>
    <x v="1"/>
    <d v="1899-12-30T13:45:00"/>
    <d v="1899-12-30T16:45:00"/>
    <s v="PM"/>
    <d v="1899-12-30T03:00:00"/>
    <m/>
    <m/>
    <x v="1"/>
    <x v="1"/>
    <m/>
    <x v="0"/>
    <m/>
  </r>
  <r>
    <x v="6"/>
    <s v="2018-31"/>
    <x v="337"/>
    <x v="1"/>
    <d v="1899-12-30T13:45:00"/>
    <d v="1899-12-30T16:45:00"/>
    <s v="PM"/>
    <d v="1899-12-30T03:00:00"/>
    <m/>
    <m/>
    <x v="1"/>
    <x v="1"/>
    <m/>
    <x v="0"/>
    <m/>
  </r>
  <r>
    <x v="3"/>
    <s v="2018-31"/>
    <x v="337"/>
    <x v="1"/>
    <d v="1899-12-30T13:45:00"/>
    <d v="1899-12-30T17:45:00"/>
    <s v="PM"/>
    <d v="1899-12-30T04:00:00"/>
    <m/>
    <m/>
    <x v="1"/>
    <x v="1"/>
    <m/>
    <x v="0"/>
    <m/>
  </r>
  <r>
    <x v="0"/>
    <s v="2018-32"/>
    <x v="338"/>
    <x v="2"/>
    <d v="1899-12-30T08:15:00"/>
    <d v="1899-12-30T12:15:00"/>
    <s v="AM"/>
    <d v="1899-12-30T04:00:00"/>
    <m/>
    <m/>
    <x v="1"/>
    <x v="1"/>
    <m/>
    <x v="0"/>
    <m/>
  </r>
  <r>
    <x v="2"/>
    <s v="2018-32"/>
    <x v="338"/>
    <x v="2"/>
    <d v="1899-12-30T08:15:00"/>
    <d v="1899-12-30T12:15:00"/>
    <s v="AM"/>
    <d v="1899-12-30T04:00:00"/>
    <m/>
    <m/>
    <x v="1"/>
    <x v="1"/>
    <m/>
    <x v="0"/>
    <m/>
  </r>
  <r>
    <x v="1"/>
    <s v="2018-32"/>
    <x v="338"/>
    <x v="2"/>
    <d v="1899-12-30T08:15:00"/>
    <d v="1899-12-30T12:15:00"/>
    <s v="AM"/>
    <d v="1899-12-30T04:00:00"/>
    <m/>
    <m/>
    <x v="1"/>
    <x v="1"/>
    <m/>
    <x v="0"/>
    <m/>
  </r>
  <r>
    <x v="4"/>
    <s v="2018-32"/>
    <x v="338"/>
    <x v="2"/>
    <d v="1899-12-30T08:15:00"/>
    <d v="1899-12-30T12:15:00"/>
    <s v="AM"/>
    <d v="1899-12-30T04:00:00"/>
    <m/>
    <m/>
    <x v="1"/>
    <x v="1"/>
    <m/>
    <x v="0"/>
    <m/>
  </r>
  <r>
    <x v="5"/>
    <s v="2018-32"/>
    <x v="338"/>
    <x v="2"/>
    <d v="1899-12-30T08:15:00"/>
    <d v="1899-12-30T12:15:00"/>
    <s v="AM"/>
    <d v="1899-12-30T04:00:00"/>
    <m/>
    <m/>
    <x v="1"/>
    <x v="1"/>
    <m/>
    <x v="0"/>
    <m/>
  </r>
  <r>
    <x v="6"/>
    <s v="2018-32"/>
    <x v="338"/>
    <x v="2"/>
    <d v="1899-12-30T08:15:00"/>
    <d v="1899-12-30T12:15:00"/>
    <s v="AM"/>
    <d v="1899-12-30T04:00:00"/>
    <m/>
    <m/>
    <x v="1"/>
    <x v="1"/>
    <m/>
    <x v="0"/>
    <m/>
  </r>
  <r>
    <x v="3"/>
    <s v="2018-32"/>
    <x v="338"/>
    <x v="2"/>
    <d v="1899-12-30T08:15:00"/>
    <d v="1899-12-30T12:15:00"/>
    <s v="AM"/>
    <d v="1899-12-30T04:00:00"/>
    <m/>
    <m/>
    <x v="1"/>
    <x v="1"/>
    <m/>
    <x v="0"/>
    <m/>
  </r>
  <r>
    <x v="0"/>
    <s v="2018-32"/>
    <x v="338"/>
    <x v="2"/>
    <d v="1899-12-30T13:45:00"/>
    <d v="1899-12-30T17:45:00"/>
    <s v="PM"/>
    <d v="1899-12-30T04:00:00"/>
    <m/>
    <m/>
    <x v="1"/>
    <x v="1"/>
    <m/>
    <x v="0"/>
    <m/>
  </r>
  <r>
    <x v="2"/>
    <s v="2018-32"/>
    <x v="338"/>
    <x v="2"/>
    <d v="1899-12-30T13:45:00"/>
    <d v="1899-12-30T17:45:00"/>
    <s v="PM"/>
    <d v="1899-12-30T04:00:00"/>
    <m/>
    <m/>
    <x v="1"/>
    <x v="1"/>
    <m/>
    <x v="0"/>
    <m/>
  </r>
  <r>
    <x v="1"/>
    <s v="2018-32"/>
    <x v="338"/>
    <x v="2"/>
    <d v="1899-12-30T13:45:00"/>
    <d v="1899-12-30T17:45:00"/>
    <s v="PM"/>
    <d v="1899-12-30T04:00:00"/>
    <m/>
    <m/>
    <x v="1"/>
    <x v="1"/>
    <m/>
    <x v="0"/>
    <m/>
  </r>
  <r>
    <x v="4"/>
    <s v="2018-32"/>
    <x v="338"/>
    <x v="2"/>
    <d v="1899-12-30T13:45:00"/>
    <d v="1899-12-30T17:45:00"/>
    <s v="PM"/>
    <d v="1899-12-30T04:00:00"/>
    <m/>
    <m/>
    <x v="1"/>
    <x v="1"/>
    <m/>
    <x v="0"/>
    <m/>
  </r>
  <r>
    <x v="5"/>
    <s v="2018-32"/>
    <x v="338"/>
    <x v="2"/>
    <d v="1899-12-30T13:45:00"/>
    <d v="1899-12-30T16:45:00"/>
    <s v="PM"/>
    <d v="1899-12-30T03:00:00"/>
    <m/>
    <m/>
    <x v="1"/>
    <x v="1"/>
    <m/>
    <x v="0"/>
    <m/>
  </r>
  <r>
    <x v="6"/>
    <s v="2018-32"/>
    <x v="338"/>
    <x v="2"/>
    <d v="1899-12-30T13:45:00"/>
    <d v="1899-12-30T16:45:00"/>
    <s v="PM"/>
    <d v="1899-12-30T03:00:00"/>
    <m/>
    <m/>
    <x v="1"/>
    <x v="1"/>
    <m/>
    <x v="0"/>
    <m/>
  </r>
  <r>
    <x v="3"/>
    <s v="2018-32"/>
    <x v="338"/>
    <x v="2"/>
    <d v="1899-12-30T13:45:00"/>
    <d v="1899-12-30T17:45:00"/>
    <s v="PM"/>
    <d v="1899-12-30T04:00:00"/>
    <m/>
    <m/>
    <x v="1"/>
    <x v="1"/>
    <m/>
    <x v="0"/>
    <m/>
  </r>
  <r>
    <x v="0"/>
    <s v="2018-32"/>
    <x v="339"/>
    <x v="3"/>
    <d v="1899-12-30T08:15:00"/>
    <d v="1899-12-30T12:15:00"/>
    <s v="AM"/>
    <d v="1899-12-30T04:00:00"/>
    <m/>
    <m/>
    <x v="141"/>
    <x v="0"/>
    <m/>
    <x v="0"/>
    <m/>
  </r>
  <r>
    <x v="2"/>
    <s v="2018-32"/>
    <x v="339"/>
    <x v="3"/>
    <d v="1899-12-30T08:15:00"/>
    <d v="1899-12-30T12:15:00"/>
    <s v="AM"/>
    <d v="1899-12-30T04:00:00"/>
    <m/>
    <m/>
    <x v="141"/>
    <x v="0"/>
    <m/>
    <x v="0"/>
    <m/>
  </r>
  <r>
    <x v="1"/>
    <s v="2018-32"/>
    <x v="339"/>
    <x v="3"/>
    <d v="1899-12-30T08:15:00"/>
    <d v="1899-12-30T12:15:00"/>
    <s v="AM"/>
    <d v="1899-12-30T04:00:00"/>
    <m/>
    <m/>
    <x v="141"/>
    <x v="0"/>
    <m/>
    <x v="0"/>
    <m/>
  </r>
  <r>
    <x v="4"/>
    <s v="2018-32"/>
    <x v="339"/>
    <x v="3"/>
    <d v="1899-12-30T08:15:00"/>
    <d v="1899-12-30T12:15:00"/>
    <s v="AM"/>
    <d v="1899-12-30T04:00:00"/>
    <m/>
    <m/>
    <x v="141"/>
    <x v="0"/>
    <m/>
    <x v="0"/>
    <m/>
  </r>
  <r>
    <x v="5"/>
    <s v="2018-32"/>
    <x v="339"/>
    <x v="3"/>
    <d v="1899-12-30T08:15:00"/>
    <d v="1899-12-30T12:15:00"/>
    <s v="AM"/>
    <d v="1899-12-30T04:00:00"/>
    <m/>
    <m/>
    <x v="141"/>
    <x v="0"/>
    <m/>
    <x v="0"/>
    <m/>
  </r>
  <r>
    <x v="6"/>
    <s v="2018-32"/>
    <x v="339"/>
    <x v="3"/>
    <d v="1899-12-30T08:15:00"/>
    <d v="1899-12-30T12:15:00"/>
    <s v="AM"/>
    <d v="1899-12-30T04:00:00"/>
    <m/>
    <m/>
    <x v="135"/>
    <x v="0"/>
    <m/>
    <x v="0"/>
    <m/>
  </r>
  <r>
    <x v="3"/>
    <s v="2018-32"/>
    <x v="339"/>
    <x v="3"/>
    <d v="1899-12-30T08:15:00"/>
    <d v="1899-12-30T12:15:00"/>
    <s v="AM"/>
    <d v="1899-12-30T04:00:00"/>
    <m/>
    <m/>
    <x v="141"/>
    <x v="0"/>
    <m/>
    <x v="0"/>
    <m/>
  </r>
  <r>
    <x v="0"/>
    <s v="2018-32"/>
    <x v="339"/>
    <x v="3"/>
    <d v="1899-12-30T13:45:00"/>
    <d v="1899-12-30T17:45:00"/>
    <s v="PM"/>
    <d v="1899-12-30T04:00:00"/>
    <m/>
    <m/>
    <x v="141"/>
    <x v="0"/>
    <m/>
    <x v="0"/>
    <m/>
  </r>
  <r>
    <x v="2"/>
    <s v="2018-32"/>
    <x v="339"/>
    <x v="3"/>
    <d v="1899-12-30T13:45:00"/>
    <d v="1899-12-30T17:45:00"/>
    <s v="PM"/>
    <d v="1899-12-30T04:00:00"/>
    <m/>
    <m/>
    <x v="141"/>
    <x v="0"/>
    <m/>
    <x v="0"/>
    <m/>
  </r>
  <r>
    <x v="1"/>
    <s v="2018-32"/>
    <x v="339"/>
    <x v="3"/>
    <d v="1899-12-30T13:45:00"/>
    <d v="1899-12-30T17:45:00"/>
    <s v="PM"/>
    <d v="1899-12-30T04:00:00"/>
    <m/>
    <m/>
    <x v="141"/>
    <x v="0"/>
    <m/>
    <x v="0"/>
    <m/>
  </r>
  <r>
    <x v="4"/>
    <s v="2018-32"/>
    <x v="339"/>
    <x v="3"/>
    <d v="1899-12-30T13:45:00"/>
    <d v="1899-12-30T17:45:00"/>
    <s v="PM"/>
    <d v="1899-12-30T04:00:00"/>
    <m/>
    <m/>
    <x v="141"/>
    <x v="0"/>
    <m/>
    <x v="0"/>
    <m/>
  </r>
  <r>
    <x v="5"/>
    <s v="2018-32"/>
    <x v="339"/>
    <x v="3"/>
    <d v="1899-12-30T13:45:00"/>
    <d v="1899-12-30T16:45:00"/>
    <s v="PM"/>
    <d v="1899-12-30T03:00:00"/>
    <m/>
    <m/>
    <x v="141"/>
    <x v="0"/>
    <m/>
    <x v="0"/>
    <m/>
  </r>
  <r>
    <x v="6"/>
    <s v="2018-32"/>
    <x v="339"/>
    <x v="3"/>
    <d v="1899-12-30T13:45:00"/>
    <d v="1899-12-30T16:45:00"/>
    <s v="PM"/>
    <d v="1899-12-30T03:00:00"/>
    <m/>
    <m/>
    <x v="135"/>
    <x v="0"/>
    <m/>
    <x v="0"/>
    <m/>
  </r>
  <r>
    <x v="3"/>
    <s v="2018-32"/>
    <x v="339"/>
    <x v="3"/>
    <d v="1899-12-30T13:45:00"/>
    <d v="1899-12-30T17:45:00"/>
    <s v="PM"/>
    <d v="1899-12-30T04:00:00"/>
    <m/>
    <m/>
    <x v="141"/>
    <x v="0"/>
    <m/>
    <x v="0"/>
    <m/>
  </r>
  <r>
    <x v="0"/>
    <s v="2018-32"/>
    <x v="340"/>
    <x v="4"/>
    <d v="1899-12-30T08:15:00"/>
    <d v="1899-12-30T12:15:00"/>
    <s v="AM"/>
    <d v="1899-12-30T04:00:00"/>
    <m/>
    <m/>
    <x v="141"/>
    <x v="0"/>
    <m/>
    <x v="0"/>
    <m/>
  </r>
  <r>
    <x v="2"/>
    <s v="2018-32"/>
    <x v="340"/>
    <x v="4"/>
    <d v="1899-12-30T08:15:00"/>
    <d v="1899-12-30T12:15:00"/>
    <s v="AM"/>
    <d v="1899-12-30T04:00:00"/>
    <m/>
    <m/>
    <x v="141"/>
    <x v="0"/>
    <m/>
    <x v="0"/>
    <m/>
  </r>
  <r>
    <x v="1"/>
    <s v="2018-32"/>
    <x v="340"/>
    <x v="4"/>
    <d v="1899-12-30T08:15:00"/>
    <d v="1899-12-30T12:15:00"/>
    <s v="AM"/>
    <d v="1899-12-30T04:00:00"/>
    <m/>
    <m/>
    <x v="141"/>
    <x v="0"/>
    <m/>
    <x v="0"/>
    <m/>
  </r>
  <r>
    <x v="4"/>
    <s v="2018-32"/>
    <x v="340"/>
    <x v="4"/>
    <d v="1899-12-30T08:15:00"/>
    <d v="1899-12-30T12:15:00"/>
    <s v="AM"/>
    <d v="1899-12-30T04:00:00"/>
    <m/>
    <m/>
    <x v="141"/>
    <x v="0"/>
    <m/>
    <x v="0"/>
    <m/>
  </r>
  <r>
    <x v="5"/>
    <s v="2018-32"/>
    <x v="340"/>
    <x v="4"/>
    <d v="1899-12-30T08:15:00"/>
    <d v="1899-12-30T12:15:00"/>
    <s v="AM"/>
    <d v="1899-12-30T04:00:00"/>
    <m/>
    <m/>
    <x v="141"/>
    <x v="0"/>
    <m/>
    <x v="0"/>
    <m/>
  </r>
  <r>
    <x v="6"/>
    <s v="2018-32"/>
    <x v="340"/>
    <x v="4"/>
    <d v="1899-12-30T08:15:00"/>
    <d v="1899-12-30T12:15:00"/>
    <s v="AM"/>
    <d v="1899-12-30T04:00:00"/>
    <m/>
    <m/>
    <x v="135"/>
    <x v="0"/>
    <m/>
    <x v="0"/>
    <m/>
  </r>
  <r>
    <x v="3"/>
    <s v="2018-32"/>
    <x v="340"/>
    <x v="4"/>
    <d v="1899-12-30T08:15:00"/>
    <d v="1899-12-30T12:15:00"/>
    <s v="AM"/>
    <d v="1899-12-30T04:00:00"/>
    <m/>
    <m/>
    <x v="141"/>
    <x v="0"/>
    <m/>
    <x v="0"/>
    <m/>
  </r>
  <r>
    <x v="0"/>
    <s v="2018-32"/>
    <x v="340"/>
    <x v="4"/>
    <d v="1899-12-30T13:45:00"/>
    <d v="1899-12-30T17:45:00"/>
    <s v="PM"/>
    <d v="1899-12-30T04:00:00"/>
    <m/>
    <m/>
    <x v="141"/>
    <x v="0"/>
    <m/>
    <x v="0"/>
    <m/>
  </r>
  <r>
    <x v="2"/>
    <s v="2018-32"/>
    <x v="340"/>
    <x v="4"/>
    <d v="1899-12-30T13:45:00"/>
    <d v="1899-12-30T17:45:00"/>
    <s v="PM"/>
    <d v="1899-12-30T04:00:00"/>
    <m/>
    <m/>
    <x v="141"/>
    <x v="0"/>
    <m/>
    <x v="0"/>
    <m/>
  </r>
  <r>
    <x v="1"/>
    <s v="2018-32"/>
    <x v="340"/>
    <x v="4"/>
    <d v="1899-12-30T13:45:00"/>
    <d v="1899-12-30T17:45:00"/>
    <s v="PM"/>
    <d v="1899-12-30T04:00:00"/>
    <m/>
    <m/>
    <x v="141"/>
    <x v="0"/>
    <m/>
    <x v="0"/>
    <m/>
  </r>
  <r>
    <x v="4"/>
    <s v="2018-32"/>
    <x v="340"/>
    <x v="4"/>
    <d v="1899-12-30T13:45:00"/>
    <d v="1899-12-30T17:45:00"/>
    <s v="PM"/>
    <d v="1899-12-30T04:00:00"/>
    <m/>
    <m/>
    <x v="141"/>
    <x v="0"/>
    <m/>
    <x v="0"/>
    <m/>
  </r>
  <r>
    <x v="5"/>
    <s v="2018-32"/>
    <x v="340"/>
    <x v="4"/>
    <d v="1899-12-30T13:45:00"/>
    <d v="1899-12-30T16:45:00"/>
    <s v="PM"/>
    <d v="1899-12-30T03:00:00"/>
    <m/>
    <m/>
    <x v="141"/>
    <x v="0"/>
    <m/>
    <x v="0"/>
    <m/>
  </r>
  <r>
    <x v="6"/>
    <s v="2018-32"/>
    <x v="340"/>
    <x v="4"/>
    <d v="1899-12-30T13:45:00"/>
    <d v="1899-12-30T16:45:00"/>
    <s v="PM"/>
    <d v="1899-12-30T03:00:00"/>
    <m/>
    <m/>
    <x v="135"/>
    <x v="0"/>
    <m/>
    <x v="0"/>
    <m/>
  </r>
  <r>
    <x v="3"/>
    <s v="2018-32"/>
    <x v="340"/>
    <x v="4"/>
    <d v="1899-12-30T13:45:00"/>
    <d v="1899-12-30T17:45:00"/>
    <s v="PM"/>
    <d v="1899-12-30T04:00:00"/>
    <m/>
    <m/>
    <x v="141"/>
    <x v="0"/>
    <m/>
    <x v="0"/>
    <m/>
  </r>
  <r>
    <x v="0"/>
    <s v="2018-32"/>
    <x v="341"/>
    <x v="5"/>
    <d v="1899-12-30T08:15:00"/>
    <d v="1899-12-30T12:15:00"/>
    <s v="AM"/>
    <d v="1899-12-30T04:00:00"/>
    <m/>
    <m/>
    <x v="141"/>
    <x v="0"/>
    <m/>
    <x v="0"/>
    <m/>
  </r>
  <r>
    <x v="2"/>
    <s v="2018-32"/>
    <x v="341"/>
    <x v="5"/>
    <d v="1899-12-30T08:15:00"/>
    <d v="1899-12-30T12:15:00"/>
    <s v="AM"/>
    <d v="1899-12-30T04:00:00"/>
    <m/>
    <m/>
    <x v="141"/>
    <x v="0"/>
    <m/>
    <x v="0"/>
    <m/>
  </r>
  <r>
    <x v="1"/>
    <s v="2018-32"/>
    <x v="341"/>
    <x v="5"/>
    <d v="1899-12-30T08:15:00"/>
    <d v="1899-12-30T12:15:00"/>
    <s v="AM"/>
    <d v="1899-12-30T04:00:00"/>
    <m/>
    <m/>
    <x v="141"/>
    <x v="0"/>
    <m/>
    <x v="0"/>
    <m/>
  </r>
  <r>
    <x v="4"/>
    <s v="2018-32"/>
    <x v="341"/>
    <x v="5"/>
    <d v="1899-12-30T08:15:00"/>
    <d v="1899-12-30T12:15:00"/>
    <s v="AM"/>
    <d v="1899-12-30T04:00:00"/>
    <m/>
    <m/>
    <x v="141"/>
    <x v="0"/>
    <m/>
    <x v="0"/>
    <m/>
  </r>
  <r>
    <x v="5"/>
    <s v="2018-32"/>
    <x v="341"/>
    <x v="5"/>
    <d v="1899-12-30T08:15:00"/>
    <d v="1899-12-30T12:15:00"/>
    <s v="AM"/>
    <d v="1899-12-30T04:00:00"/>
    <m/>
    <m/>
    <x v="141"/>
    <x v="0"/>
    <m/>
    <x v="0"/>
    <m/>
  </r>
  <r>
    <x v="6"/>
    <s v="2018-32"/>
    <x v="341"/>
    <x v="5"/>
    <d v="1899-12-30T08:15:00"/>
    <d v="1899-12-30T12:15:00"/>
    <s v="AM"/>
    <d v="1899-12-30T04:00:00"/>
    <m/>
    <m/>
    <x v="135"/>
    <x v="0"/>
    <m/>
    <x v="0"/>
    <m/>
  </r>
  <r>
    <x v="3"/>
    <s v="2018-32"/>
    <x v="341"/>
    <x v="5"/>
    <d v="1899-12-30T08:15:00"/>
    <d v="1899-12-30T12:15:00"/>
    <s v="AM"/>
    <d v="1899-12-30T04:00:00"/>
    <m/>
    <m/>
    <x v="141"/>
    <x v="0"/>
    <m/>
    <x v="0"/>
    <m/>
  </r>
  <r>
    <x v="0"/>
    <s v="2018-32"/>
    <x v="341"/>
    <x v="5"/>
    <d v="1899-12-30T13:45:00"/>
    <d v="1899-12-30T17:45:00"/>
    <s v="PM"/>
    <d v="1899-12-30T04:00:00"/>
    <m/>
    <m/>
    <x v="141"/>
    <x v="0"/>
    <m/>
    <x v="0"/>
    <m/>
  </r>
  <r>
    <x v="2"/>
    <s v="2018-32"/>
    <x v="341"/>
    <x v="5"/>
    <d v="1899-12-30T13:45:00"/>
    <d v="1899-12-30T17:45:00"/>
    <s v="PM"/>
    <d v="1899-12-30T04:00:00"/>
    <m/>
    <m/>
    <x v="141"/>
    <x v="0"/>
    <m/>
    <x v="0"/>
    <m/>
  </r>
  <r>
    <x v="1"/>
    <s v="2018-32"/>
    <x v="341"/>
    <x v="5"/>
    <d v="1899-12-30T13:45:00"/>
    <d v="1899-12-30T17:45:00"/>
    <s v="PM"/>
    <d v="1899-12-30T04:00:00"/>
    <m/>
    <m/>
    <x v="141"/>
    <x v="0"/>
    <m/>
    <x v="0"/>
    <m/>
  </r>
  <r>
    <x v="4"/>
    <s v="2018-32"/>
    <x v="341"/>
    <x v="5"/>
    <d v="1899-12-30T13:45:00"/>
    <d v="1899-12-30T17:45:00"/>
    <s v="PM"/>
    <d v="1899-12-30T04:00:00"/>
    <m/>
    <m/>
    <x v="141"/>
    <x v="0"/>
    <m/>
    <x v="0"/>
    <m/>
  </r>
  <r>
    <x v="5"/>
    <s v="2018-32"/>
    <x v="341"/>
    <x v="5"/>
    <d v="1899-12-30T13:45:00"/>
    <d v="1899-12-30T16:45:00"/>
    <s v="PM"/>
    <d v="1899-12-30T03:00:00"/>
    <m/>
    <m/>
    <x v="141"/>
    <x v="0"/>
    <m/>
    <x v="0"/>
    <m/>
  </r>
  <r>
    <x v="6"/>
    <s v="2018-32"/>
    <x v="341"/>
    <x v="5"/>
    <d v="1899-12-30T13:45:00"/>
    <d v="1899-12-30T16:45:00"/>
    <s v="PM"/>
    <d v="1899-12-30T03:00:00"/>
    <m/>
    <m/>
    <x v="135"/>
    <x v="0"/>
    <m/>
    <x v="0"/>
    <m/>
  </r>
  <r>
    <x v="3"/>
    <s v="2018-32"/>
    <x v="341"/>
    <x v="5"/>
    <d v="1899-12-30T13:45:00"/>
    <d v="1899-12-30T17:45:00"/>
    <s v="PM"/>
    <d v="1899-12-30T04:00:00"/>
    <m/>
    <m/>
    <x v="141"/>
    <x v="0"/>
    <m/>
    <x v="0"/>
    <m/>
  </r>
  <r>
    <x v="0"/>
    <s v="2018-32"/>
    <x v="342"/>
    <x v="6"/>
    <d v="1899-12-30T08:15:00"/>
    <d v="1899-12-30T12:15:00"/>
    <s v="AM"/>
    <d v="1899-12-30T04:00:00"/>
    <m/>
    <m/>
    <x v="141"/>
    <x v="0"/>
    <m/>
    <x v="0"/>
    <m/>
  </r>
  <r>
    <x v="2"/>
    <s v="2018-32"/>
    <x v="342"/>
    <x v="6"/>
    <d v="1899-12-30T08:15:00"/>
    <d v="1899-12-30T12:15:00"/>
    <s v="AM"/>
    <d v="1899-12-30T04:00:00"/>
    <m/>
    <m/>
    <x v="141"/>
    <x v="0"/>
    <m/>
    <x v="0"/>
    <m/>
  </r>
  <r>
    <x v="1"/>
    <s v="2018-32"/>
    <x v="342"/>
    <x v="6"/>
    <d v="1899-12-30T08:15:00"/>
    <d v="1899-12-30T12:15:00"/>
    <s v="AM"/>
    <d v="1899-12-30T04:00:00"/>
    <m/>
    <m/>
    <x v="141"/>
    <x v="0"/>
    <m/>
    <x v="0"/>
    <m/>
  </r>
  <r>
    <x v="4"/>
    <s v="2018-32"/>
    <x v="342"/>
    <x v="6"/>
    <d v="1899-12-30T08:15:00"/>
    <d v="1899-12-30T12:15:00"/>
    <s v="AM"/>
    <d v="1899-12-30T04:00:00"/>
    <m/>
    <m/>
    <x v="141"/>
    <x v="0"/>
    <m/>
    <x v="0"/>
    <m/>
  </r>
  <r>
    <x v="5"/>
    <s v="2018-32"/>
    <x v="342"/>
    <x v="6"/>
    <d v="1899-12-30T08:15:00"/>
    <d v="1899-12-30T12:15:00"/>
    <s v="AM"/>
    <d v="1899-12-30T04:00:00"/>
    <m/>
    <m/>
    <x v="141"/>
    <x v="0"/>
    <m/>
    <x v="0"/>
    <m/>
  </r>
  <r>
    <x v="6"/>
    <s v="2018-32"/>
    <x v="342"/>
    <x v="6"/>
    <d v="1899-12-30T08:15:00"/>
    <d v="1899-12-30T12:15:00"/>
    <s v="AM"/>
    <d v="1899-12-30T04:00:00"/>
    <m/>
    <m/>
    <x v="135"/>
    <x v="0"/>
    <m/>
    <x v="0"/>
    <m/>
  </r>
  <r>
    <x v="3"/>
    <s v="2018-32"/>
    <x v="342"/>
    <x v="6"/>
    <d v="1899-12-30T08:15:00"/>
    <d v="1899-12-30T12:15:00"/>
    <s v="AM"/>
    <d v="1899-12-30T04:00:00"/>
    <m/>
    <m/>
    <x v="141"/>
    <x v="0"/>
    <m/>
    <x v="0"/>
    <m/>
  </r>
  <r>
    <x v="0"/>
    <s v="2018-32"/>
    <x v="342"/>
    <x v="6"/>
    <d v="1899-12-30T13:45:00"/>
    <d v="1899-12-30T17:45:00"/>
    <s v="PM"/>
    <d v="1899-12-30T04:00:00"/>
    <m/>
    <m/>
    <x v="141"/>
    <x v="0"/>
    <m/>
    <x v="0"/>
    <m/>
  </r>
  <r>
    <x v="2"/>
    <s v="2018-32"/>
    <x v="342"/>
    <x v="6"/>
    <d v="1899-12-30T13:45:00"/>
    <d v="1899-12-30T17:45:00"/>
    <s v="PM"/>
    <d v="1899-12-30T04:00:00"/>
    <m/>
    <m/>
    <x v="141"/>
    <x v="0"/>
    <m/>
    <x v="0"/>
    <m/>
  </r>
  <r>
    <x v="1"/>
    <s v="2018-32"/>
    <x v="342"/>
    <x v="6"/>
    <d v="1899-12-30T13:45:00"/>
    <d v="1899-12-30T17:45:00"/>
    <s v="PM"/>
    <d v="1899-12-30T04:00:00"/>
    <m/>
    <m/>
    <x v="141"/>
    <x v="0"/>
    <m/>
    <x v="0"/>
    <m/>
  </r>
  <r>
    <x v="4"/>
    <s v="2018-32"/>
    <x v="342"/>
    <x v="6"/>
    <d v="1899-12-30T13:45:00"/>
    <d v="1899-12-30T17:45:00"/>
    <s v="PM"/>
    <d v="1899-12-30T04:00:00"/>
    <m/>
    <m/>
    <x v="141"/>
    <x v="0"/>
    <m/>
    <x v="0"/>
    <m/>
  </r>
  <r>
    <x v="5"/>
    <s v="2018-32"/>
    <x v="342"/>
    <x v="6"/>
    <d v="1899-12-30T13:45:00"/>
    <d v="1899-12-30T16:45:00"/>
    <s v="PM"/>
    <d v="1899-12-30T03:00:00"/>
    <m/>
    <m/>
    <x v="141"/>
    <x v="0"/>
    <m/>
    <x v="0"/>
    <m/>
  </r>
  <r>
    <x v="6"/>
    <s v="2018-32"/>
    <x v="342"/>
    <x v="6"/>
    <d v="1899-12-30T13:45:00"/>
    <d v="1899-12-30T16:45:00"/>
    <s v="PM"/>
    <d v="1899-12-30T03:00:00"/>
    <m/>
    <m/>
    <x v="135"/>
    <x v="0"/>
    <m/>
    <x v="0"/>
    <m/>
  </r>
  <r>
    <x v="3"/>
    <s v="2018-32"/>
    <x v="342"/>
    <x v="6"/>
    <d v="1899-12-30T13:45:00"/>
    <d v="1899-12-30T17:45:00"/>
    <s v="PM"/>
    <d v="1899-12-30T04:00:00"/>
    <m/>
    <m/>
    <x v="141"/>
    <x v="0"/>
    <m/>
    <x v="0"/>
    <m/>
  </r>
  <r>
    <x v="0"/>
    <s v="2018-32"/>
    <x v="343"/>
    <x v="0"/>
    <d v="1899-12-30T08:15:00"/>
    <d v="1899-12-30T12:15:00"/>
    <s v="AM"/>
    <d v="1899-12-30T04:00:00"/>
    <m/>
    <m/>
    <x v="141"/>
    <x v="0"/>
    <m/>
    <x v="0"/>
    <m/>
  </r>
  <r>
    <x v="2"/>
    <s v="2018-32"/>
    <x v="343"/>
    <x v="0"/>
    <d v="1899-12-30T08:15:00"/>
    <d v="1899-12-30T12:15:00"/>
    <s v="AM"/>
    <d v="1899-12-30T04:00:00"/>
    <m/>
    <m/>
    <x v="141"/>
    <x v="0"/>
    <m/>
    <x v="0"/>
    <m/>
  </r>
  <r>
    <x v="1"/>
    <s v="2018-32"/>
    <x v="343"/>
    <x v="0"/>
    <d v="1899-12-30T08:15:00"/>
    <d v="1899-12-30T12:15:00"/>
    <s v="AM"/>
    <d v="1899-12-30T04:00:00"/>
    <m/>
    <m/>
    <x v="141"/>
    <x v="0"/>
    <m/>
    <x v="0"/>
    <m/>
  </r>
  <r>
    <x v="4"/>
    <s v="2018-32"/>
    <x v="343"/>
    <x v="0"/>
    <d v="1899-12-30T08:15:00"/>
    <d v="1899-12-30T12:15:00"/>
    <s v="AM"/>
    <d v="1899-12-30T04:00:00"/>
    <m/>
    <m/>
    <x v="141"/>
    <x v="0"/>
    <m/>
    <x v="0"/>
    <m/>
  </r>
  <r>
    <x v="5"/>
    <s v="2018-32"/>
    <x v="343"/>
    <x v="0"/>
    <d v="1899-12-30T08:15:00"/>
    <d v="1899-12-30T12:15:00"/>
    <s v="AM"/>
    <d v="1899-12-30T04:00:00"/>
    <m/>
    <m/>
    <x v="141"/>
    <x v="0"/>
    <m/>
    <x v="0"/>
    <m/>
  </r>
  <r>
    <x v="6"/>
    <s v="2018-32"/>
    <x v="343"/>
    <x v="0"/>
    <d v="1899-12-30T08:15:00"/>
    <d v="1899-12-30T12:15:00"/>
    <s v="AM"/>
    <d v="1899-12-30T04:00:00"/>
    <m/>
    <m/>
    <x v="135"/>
    <x v="0"/>
    <m/>
    <x v="0"/>
    <m/>
  </r>
  <r>
    <x v="3"/>
    <s v="2018-32"/>
    <x v="343"/>
    <x v="0"/>
    <d v="1899-12-30T08:15:00"/>
    <d v="1899-12-30T12:15:00"/>
    <s v="AM"/>
    <d v="1899-12-30T04:00:00"/>
    <m/>
    <m/>
    <x v="141"/>
    <x v="0"/>
    <m/>
    <x v="0"/>
    <m/>
  </r>
  <r>
    <x v="0"/>
    <s v="2018-32"/>
    <x v="343"/>
    <x v="0"/>
    <d v="1899-12-30T13:45:00"/>
    <d v="1899-12-30T17:45:00"/>
    <s v="PM"/>
    <d v="1899-12-30T04:00:00"/>
    <m/>
    <m/>
    <x v="141"/>
    <x v="0"/>
    <m/>
    <x v="0"/>
    <m/>
  </r>
  <r>
    <x v="2"/>
    <s v="2018-32"/>
    <x v="343"/>
    <x v="0"/>
    <d v="1899-12-30T13:45:00"/>
    <d v="1899-12-30T17:45:00"/>
    <s v="PM"/>
    <d v="1899-12-30T04:00:00"/>
    <m/>
    <m/>
    <x v="141"/>
    <x v="0"/>
    <m/>
    <x v="0"/>
    <m/>
  </r>
  <r>
    <x v="1"/>
    <s v="2018-32"/>
    <x v="343"/>
    <x v="0"/>
    <d v="1899-12-30T13:45:00"/>
    <d v="1899-12-30T17:45:00"/>
    <s v="PM"/>
    <d v="1899-12-30T04:00:00"/>
    <m/>
    <m/>
    <x v="141"/>
    <x v="0"/>
    <m/>
    <x v="0"/>
    <m/>
  </r>
  <r>
    <x v="4"/>
    <s v="2018-32"/>
    <x v="343"/>
    <x v="0"/>
    <d v="1899-12-30T13:45:00"/>
    <d v="1899-12-30T17:45:00"/>
    <s v="PM"/>
    <d v="1899-12-30T04:00:00"/>
    <m/>
    <m/>
    <x v="141"/>
    <x v="0"/>
    <m/>
    <x v="0"/>
    <m/>
  </r>
  <r>
    <x v="5"/>
    <s v="2018-32"/>
    <x v="343"/>
    <x v="0"/>
    <d v="1899-12-30T13:45:00"/>
    <d v="1899-12-30T16:45:00"/>
    <s v="PM"/>
    <d v="1899-12-30T03:00:00"/>
    <m/>
    <m/>
    <x v="141"/>
    <x v="0"/>
    <m/>
    <x v="0"/>
    <m/>
  </r>
  <r>
    <x v="6"/>
    <s v="2018-32"/>
    <x v="343"/>
    <x v="0"/>
    <d v="1899-12-30T13:45:00"/>
    <d v="1899-12-30T16:45:00"/>
    <s v="PM"/>
    <d v="1899-12-30T03:00:00"/>
    <m/>
    <m/>
    <x v="135"/>
    <x v="0"/>
    <m/>
    <x v="0"/>
    <m/>
  </r>
  <r>
    <x v="3"/>
    <s v="2018-32"/>
    <x v="343"/>
    <x v="0"/>
    <d v="1899-12-30T13:45:00"/>
    <d v="1899-12-30T17:45:00"/>
    <s v="PM"/>
    <d v="1899-12-30T04:00:00"/>
    <m/>
    <m/>
    <x v="141"/>
    <x v="0"/>
    <m/>
    <x v="0"/>
    <m/>
  </r>
  <r>
    <x v="0"/>
    <s v="2018-32"/>
    <x v="344"/>
    <x v="1"/>
    <d v="1899-12-30T08:15:00"/>
    <d v="1899-12-30T12:15:00"/>
    <s v="AM"/>
    <d v="1899-12-30T04:00:00"/>
    <m/>
    <m/>
    <x v="1"/>
    <x v="1"/>
    <m/>
    <x v="0"/>
    <m/>
  </r>
  <r>
    <x v="2"/>
    <s v="2018-32"/>
    <x v="344"/>
    <x v="1"/>
    <d v="1899-12-30T08:15:00"/>
    <d v="1899-12-30T12:15:00"/>
    <s v="AM"/>
    <d v="1899-12-30T04:00:00"/>
    <m/>
    <m/>
    <x v="1"/>
    <x v="1"/>
    <m/>
    <x v="0"/>
    <m/>
  </r>
  <r>
    <x v="1"/>
    <s v="2018-32"/>
    <x v="344"/>
    <x v="1"/>
    <d v="1899-12-30T08:15:00"/>
    <d v="1899-12-30T12:15:00"/>
    <s v="AM"/>
    <d v="1899-12-30T04:00:00"/>
    <m/>
    <m/>
    <x v="1"/>
    <x v="1"/>
    <m/>
    <x v="0"/>
    <m/>
  </r>
  <r>
    <x v="4"/>
    <s v="2018-32"/>
    <x v="344"/>
    <x v="1"/>
    <d v="1899-12-30T08:15:00"/>
    <d v="1899-12-30T12:15:00"/>
    <s v="AM"/>
    <d v="1899-12-30T04:00:00"/>
    <m/>
    <m/>
    <x v="1"/>
    <x v="1"/>
    <m/>
    <x v="0"/>
    <m/>
  </r>
  <r>
    <x v="5"/>
    <s v="2018-32"/>
    <x v="344"/>
    <x v="1"/>
    <d v="1899-12-30T08:15:00"/>
    <d v="1899-12-30T12:15:00"/>
    <s v="AM"/>
    <d v="1899-12-30T04:00:00"/>
    <m/>
    <m/>
    <x v="1"/>
    <x v="1"/>
    <m/>
    <x v="0"/>
    <m/>
  </r>
  <r>
    <x v="6"/>
    <s v="2018-32"/>
    <x v="344"/>
    <x v="1"/>
    <d v="1899-12-30T08:15:00"/>
    <d v="1899-12-30T12:15:00"/>
    <s v="AM"/>
    <d v="1899-12-30T04:00:00"/>
    <m/>
    <m/>
    <x v="1"/>
    <x v="1"/>
    <m/>
    <x v="0"/>
    <m/>
  </r>
  <r>
    <x v="3"/>
    <s v="2018-32"/>
    <x v="344"/>
    <x v="1"/>
    <d v="1899-12-30T08:15:00"/>
    <d v="1899-12-30T12:15:00"/>
    <s v="AM"/>
    <d v="1899-12-30T04:00:00"/>
    <m/>
    <m/>
    <x v="1"/>
    <x v="1"/>
    <m/>
    <x v="0"/>
    <m/>
  </r>
  <r>
    <x v="0"/>
    <s v="2018-32"/>
    <x v="344"/>
    <x v="1"/>
    <d v="1899-12-30T13:45:00"/>
    <d v="1899-12-30T17:45:00"/>
    <s v="PM"/>
    <d v="1899-12-30T04:00:00"/>
    <m/>
    <m/>
    <x v="1"/>
    <x v="1"/>
    <m/>
    <x v="0"/>
    <m/>
  </r>
  <r>
    <x v="2"/>
    <s v="2018-32"/>
    <x v="344"/>
    <x v="1"/>
    <d v="1899-12-30T13:45:00"/>
    <d v="1899-12-30T17:45:00"/>
    <s v="PM"/>
    <d v="1899-12-30T04:00:00"/>
    <m/>
    <m/>
    <x v="1"/>
    <x v="1"/>
    <m/>
    <x v="0"/>
    <m/>
  </r>
  <r>
    <x v="1"/>
    <s v="2018-32"/>
    <x v="344"/>
    <x v="1"/>
    <d v="1899-12-30T13:45:00"/>
    <d v="1899-12-30T17:45:00"/>
    <s v="PM"/>
    <d v="1899-12-30T04:00:00"/>
    <m/>
    <m/>
    <x v="1"/>
    <x v="1"/>
    <m/>
    <x v="0"/>
    <m/>
  </r>
  <r>
    <x v="4"/>
    <s v="2018-32"/>
    <x v="344"/>
    <x v="1"/>
    <d v="1899-12-30T13:45:00"/>
    <d v="1899-12-30T17:45:00"/>
    <s v="PM"/>
    <d v="1899-12-30T04:00:00"/>
    <m/>
    <m/>
    <x v="1"/>
    <x v="1"/>
    <m/>
    <x v="0"/>
    <m/>
  </r>
  <r>
    <x v="5"/>
    <s v="2018-32"/>
    <x v="344"/>
    <x v="1"/>
    <d v="1899-12-30T13:45:00"/>
    <d v="1899-12-30T16:45:00"/>
    <s v="PM"/>
    <d v="1899-12-30T03:00:00"/>
    <m/>
    <m/>
    <x v="1"/>
    <x v="1"/>
    <m/>
    <x v="0"/>
    <m/>
  </r>
  <r>
    <x v="6"/>
    <s v="2018-32"/>
    <x v="344"/>
    <x v="1"/>
    <d v="1899-12-30T13:45:00"/>
    <d v="1899-12-30T16:45:00"/>
    <s v="PM"/>
    <d v="1899-12-30T03:00:00"/>
    <m/>
    <m/>
    <x v="1"/>
    <x v="1"/>
    <m/>
    <x v="0"/>
    <m/>
  </r>
  <r>
    <x v="3"/>
    <s v="2018-32"/>
    <x v="344"/>
    <x v="1"/>
    <d v="1899-12-30T13:45:00"/>
    <d v="1899-12-30T17:45:00"/>
    <s v="PM"/>
    <d v="1899-12-30T04:00:00"/>
    <m/>
    <m/>
    <x v="1"/>
    <x v="1"/>
    <m/>
    <x v="0"/>
    <m/>
  </r>
  <r>
    <x v="0"/>
    <s v="2018-33"/>
    <x v="345"/>
    <x v="2"/>
    <d v="1899-12-30T08:15:00"/>
    <d v="1899-12-30T12:15:00"/>
    <s v="AM"/>
    <d v="1899-12-30T04:00:00"/>
    <m/>
    <m/>
    <x v="1"/>
    <x v="1"/>
    <m/>
    <x v="0"/>
    <m/>
  </r>
  <r>
    <x v="2"/>
    <s v="2018-33"/>
    <x v="345"/>
    <x v="2"/>
    <d v="1899-12-30T08:15:00"/>
    <d v="1899-12-30T12:15:00"/>
    <s v="AM"/>
    <d v="1899-12-30T04:00:00"/>
    <m/>
    <m/>
    <x v="1"/>
    <x v="1"/>
    <m/>
    <x v="0"/>
    <m/>
  </r>
  <r>
    <x v="1"/>
    <s v="2018-33"/>
    <x v="345"/>
    <x v="2"/>
    <d v="1899-12-30T08:15:00"/>
    <d v="1899-12-30T12:15:00"/>
    <s v="AM"/>
    <d v="1899-12-30T04:00:00"/>
    <m/>
    <m/>
    <x v="1"/>
    <x v="1"/>
    <m/>
    <x v="0"/>
    <m/>
  </r>
  <r>
    <x v="4"/>
    <s v="2018-33"/>
    <x v="345"/>
    <x v="2"/>
    <d v="1899-12-30T08:15:00"/>
    <d v="1899-12-30T12:15:00"/>
    <s v="AM"/>
    <d v="1899-12-30T04:00:00"/>
    <m/>
    <m/>
    <x v="1"/>
    <x v="1"/>
    <m/>
    <x v="0"/>
    <m/>
  </r>
  <r>
    <x v="5"/>
    <s v="2018-33"/>
    <x v="345"/>
    <x v="2"/>
    <d v="1899-12-30T08:15:00"/>
    <d v="1899-12-30T12:15:00"/>
    <s v="AM"/>
    <d v="1899-12-30T04:00:00"/>
    <m/>
    <m/>
    <x v="1"/>
    <x v="1"/>
    <m/>
    <x v="0"/>
    <m/>
  </r>
  <r>
    <x v="6"/>
    <s v="2018-33"/>
    <x v="345"/>
    <x v="2"/>
    <d v="1899-12-30T08:15:00"/>
    <d v="1899-12-30T12:15:00"/>
    <s v="AM"/>
    <d v="1899-12-30T04:00:00"/>
    <m/>
    <m/>
    <x v="1"/>
    <x v="1"/>
    <m/>
    <x v="0"/>
    <m/>
  </r>
  <r>
    <x v="3"/>
    <s v="2018-33"/>
    <x v="345"/>
    <x v="2"/>
    <d v="1899-12-30T08:15:00"/>
    <d v="1899-12-30T12:15:00"/>
    <s v="AM"/>
    <d v="1899-12-30T04:00:00"/>
    <m/>
    <m/>
    <x v="1"/>
    <x v="1"/>
    <m/>
    <x v="0"/>
    <m/>
  </r>
  <r>
    <x v="0"/>
    <s v="2018-33"/>
    <x v="345"/>
    <x v="2"/>
    <d v="1899-12-30T13:45:00"/>
    <d v="1899-12-30T17:45:00"/>
    <s v="PM"/>
    <d v="1899-12-30T04:00:00"/>
    <m/>
    <m/>
    <x v="1"/>
    <x v="1"/>
    <m/>
    <x v="0"/>
    <m/>
  </r>
  <r>
    <x v="2"/>
    <s v="2018-33"/>
    <x v="345"/>
    <x v="2"/>
    <d v="1899-12-30T13:45:00"/>
    <d v="1899-12-30T17:45:00"/>
    <s v="PM"/>
    <d v="1899-12-30T04:00:00"/>
    <m/>
    <m/>
    <x v="1"/>
    <x v="1"/>
    <m/>
    <x v="0"/>
    <m/>
  </r>
  <r>
    <x v="1"/>
    <s v="2018-33"/>
    <x v="345"/>
    <x v="2"/>
    <d v="1899-12-30T13:45:00"/>
    <d v="1899-12-30T17:45:00"/>
    <s v="PM"/>
    <d v="1899-12-30T04:00:00"/>
    <m/>
    <m/>
    <x v="1"/>
    <x v="1"/>
    <m/>
    <x v="0"/>
    <m/>
  </r>
  <r>
    <x v="4"/>
    <s v="2018-33"/>
    <x v="345"/>
    <x v="2"/>
    <d v="1899-12-30T13:45:00"/>
    <d v="1899-12-30T17:45:00"/>
    <s v="PM"/>
    <d v="1899-12-30T04:00:00"/>
    <m/>
    <m/>
    <x v="1"/>
    <x v="1"/>
    <m/>
    <x v="0"/>
    <m/>
  </r>
  <r>
    <x v="5"/>
    <s v="2018-33"/>
    <x v="345"/>
    <x v="2"/>
    <d v="1899-12-30T13:45:00"/>
    <d v="1899-12-30T16:45:00"/>
    <s v="PM"/>
    <d v="1899-12-30T03:00:00"/>
    <m/>
    <m/>
    <x v="1"/>
    <x v="1"/>
    <m/>
    <x v="0"/>
    <m/>
  </r>
  <r>
    <x v="6"/>
    <s v="2018-33"/>
    <x v="345"/>
    <x v="2"/>
    <d v="1899-12-30T13:45:00"/>
    <d v="1899-12-30T16:45:00"/>
    <s v="PM"/>
    <d v="1899-12-30T03:00:00"/>
    <m/>
    <m/>
    <x v="1"/>
    <x v="1"/>
    <m/>
    <x v="0"/>
    <m/>
  </r>
  <r>
    <x v="3"/>
    <s v="2018-33"/>
    <x v="345"/>
    <x v="2"/>
    <d v="1899-12-30T13:45:00"/>
    <d v="1899-12-30T17:45:00"/>
    <s v="PM"/>
    <d v="1899-12-30T04:00:00"/>
    <m/>
    <m/>
    <x v="1"/>
    <x v="1"/>
    <m/>
    <x v="0"/>
    <m/>
  </r>
  <r>
    <x v="0"/>
    <s v="2018-33"/>
    <x v="346"/>
    <x v="3"/>
    <d v="1899-12-30T08:15:00"/>
    <d v="1899-12-30T12:15:00"/>
    <s v="AM"/>
    <d v="1899-12-30T04:00:00"/>
    <m/>
    <m/>
    <x v="0"/>
    <x v="0"/>
    <m/>
    <x v="0"/>
    <m/>
  </r>
  <r>
    <x v="2"/>
    <s v="2018-33"/>
    <x v="346"/>
    <x v="3"/>
    <d v="1899-12-30T08:15:00"/>
    <d v="1899-12-30T12:15:00"/>
    <s v="AM"/>
    <d v="1899-12-30T04:00:00"/>
    <m/>
    <m/>
    <x v="0"/>
    <x v="0"/>
    <m/>
    <x v="0"/>
    <m/>
  </r>
  <r>
    <x v="4"/>
    <s v="2018-33"/>
    <x v="346"/>
    <x v="3"/>
    <d v="1899-12-30T08:15:00"/>
    <d v="1899-12-30T12:15:00"/>
    <s v="AM"/>
    <d v="1899-12-30T04:00:00"/>
    <m/>
    <m/>
    <x v="0"/>
    <x v="0"/>
    <m/>
    <x v="0"/>
    <m/>
  </r>
  <r>
    <x v="1"/>
    <s v="2018-33"/>
    <x v="346"/>
    <x v="3"/>
    <d v="1899-12-30T08:15:00"/>
    <d v="1899-12-30T12:15:00"/>
    <s v="AM"/>
    <d v="1899-12-30T04:00:00"/>
    <m/>
    <m/>
    <x v="0"/>
    <x v="0"/>
    <m/>
    <x v="0"/>
    <m/>
  </r>
  <r>
    <x v="5"/>
    <s v="2018-33"/>
    <x v="346"/>
    <x v="3"/>
    <d v="1899-12-30T08:15:00"/>
    <d v="1899-12-30T12:15:00"/>
    <s v="AM"/>
    <d v="1899-12-30T04:00:00"/>
    <m/>
    <m/>
    <x v="0"/>
    <x v="0"/>
    <m/>
    <x v="0"/>
    <m/>
  </r>
  <r>
    <x v="6"/>
    <s v="2018-33"/>
    <x v="346"/>
    <x v="3"/>
    <d v="1899-12-30T08:15:00"/>
    <d v="1899-12-30T12:15:00"/>
    <s v="AM"/>
    <d v="1899-12-30T04:00:00"/>
    <m/>
    <m/>
    <x v="135"/>
    <x v="0"/>
    <m/>
    <x v="0"/>
    <m/>
  </r>
  <r>
    <x v="3"/>
    <s v="2018-33"/>
    <x v="346"/>
    <x v="3"/>
    <d v="1899-12-30T08:15:00"/>
    <d v="1899-12-30T12:15:00"/>
    <s v="AM"/>
    <d v="1899-12-30T04:00:00"/>
    <m/>
    <m/>
    <x v="0"/>
    <x v="0"/>
    <m/>
    <x v="0"/>
    <m/>
  </r>
  <r>
    <x v="0"/>
    <s v="2018-33"/>
    <x v="346"/>
    <x v="3"/>
    <d v="1899-12-30T13:45:00"/>
    <d v="1899-12-30T17:45:00"/>
    <s v="PM"/>
    <d v="1899-12-30T04:00:00"/>
    <m/>
    <m/>
    <x v="0"/>
    <x v="0"/>
    <m/>
    <x v="0"/>
    <m/>
  </r>
  <r>
    <x v="2"/>
    <s v="2018-33"/>
    <x v="346"/>
    <x v="3"/>
    <d v="1899-12-30T13:45:00"/>
    <d v="1899-12-30T17:45:00"/>
    <s v="PM"/>
    <d v="1899-12-30T04:00:00"/>
    <m/>
    <m/>
    <x v="0"/>
    <x v="0"/>
    <m/>
    <x v="0"/>
    <m/>
  </r>
  <r>
    <x v="4"/>
    <s v="2018-33"/>
    <x v="346"/>
    <x v="3"/>
    <d v="1899-12-30T13:45:00"/>
    <d v="1899-12-30T17:45:00"/>
    <s v="PM"/>
    <d v="1899-12-30T04:00:00"/>
    <m/>
    <m/>
    <x v="0"/>
    <x v="0"/>
    <m/>
    <x v="0"/>
    <m/>
  </r>
  <r>
    <x v="1"/>
    <s v="2018-33"/>
    <x v="346"/>
    <x v="3"/>
    <d v="1899-12-30T13:45:00"/>
    <d v="1899-12-30T17:45:00"/>
    <s v="PM"/>
    <d v="1899-12-30T04:00:00"/>
    <m/>
    <m/>
    <x v="0"/>
    <x v="0"/>
    <m/>
    <x v="0"/>
    <m/>
  </r>
  <r>
    <x v="5"/>
    <s v="2018-33"/>
    <x v="346"/>
    <x v="3"/>
    <d v="1899-12-30T13:45:00"/>
    <d v="1899-12-30T16:45:00"/>
    <s v="PM"/>
    <d v="1899-12-30T03:00:00"/>
    <m/>
    <m/>
    <x v="0"/>
    <x v="0"/>
    <m/>
    <x v="0"/>
    <m/>
  </r>
  <r>
    <x v="6"/>
    <s v="2018-33"/>
    <x v="346"/>
    <x v="3"/>
    <d v="1899-12-30T13:45:00"/>
    <d v="1899-12-30T16:45:00"/>
    <s v="PM"/>
    <d v="1899-12-30T03:00:00"/>
    <m/>
    <m/>
    <x v="135"/>
    <x v="0"/>
    <m/>
    <x v="0"/>
    <m/>
  </r>
  <r>
    <x v="3"/>
    <s v="2018-33"/>
    <x v="346"/>
    <x v="3"/>
    <d v="1899-12-30T13:45:00"/>
    <d v="1899-12-30T17:45:00"/>
    <s v="PM"/>
    <d v="1899-12-30T04:00:00"/>
    <m/>
    <m/>
    <x v="0"/>
    <x v="0"/>
    <m/>
    <x v="0"/>
    <m/>
  </r>
  <r>
    <x v="0"/>
    <s v="2018-33"/>
    <x v="347"/>
    <x v="4"/>
    <d v="1899-12-30T08:15:00"/>
    <d v="1899-12-30T12:15:00"/>
    <s v="AM"/>
    <d v="1899-12-30T04:00:00"/>
    <m/>
    <m/>
    <x v="0"/>
    <x v="0"/>
    <m/>
    <x v="0"/>
    <m/>
  </r>
  <r>
    <x v="2"/>
    <s v="2018-33"/>
    <x v="347"/>
    <x v="4"/>
    <d v="1899-12-30T08:15:00"/>
    <d v="1899-12-30T12:15:00"/>
    <s v="AM"/>
    <d v="1899-12-30T04:00:00"/>
    <m/>
    <m/>
    <x v="0"/>
    <x v="0"/>
    <m/>
    <x v="0"/>
    <m/>
  </r>
  <r>
    <x v="4"/>
    <s v="2018-33"/>
    <x v="347"/>
    <x v="4"/>
    <d v="1899-12-30T08:15:00"/>
    <d v="1899-12-30T12:15:00"/>
    <s v="AM"/>
    <d v="1899-12-30T04:00:00"/>
    <m/>
    <m/>
    <x v="0"/>
    <x v="0"/>
    <m/>
    <x v="0"/>
    <m/>
  </r>
  <r>
    <x v="1"/>
    <s v="2018-33"/>
    <x v="347"/>
    <x v="4"/>
    <d v="1899-12-30T08:15:00"/>
    <d v="1899-12-30T12:15:00"/>
    <s v="AM"/>
    <d v="1899-12-30T04:00:00"/>
    <m/>
    <m/>
    <x v="0"/>
    <x v="0"/>
    <m/>
    <x v="0"/>
    <m/>
  </r>
  <r>
    <x v="5"/>
    <s v="2018-33"/>
    <x v="347"/>
    <x v="4"/>
    <d v="1899-12-30T08:15:00"/>
    <d v="1899-12-30T12:15:00"/>
    <s v="AM"/>
    <d v="1899-12-30T04:00:00"/>
    <m/>
    <m/>
    <x v="0"/>
    <x v="0"/>
    <m/>
    <x v="0"/>
    <m/>
  </r>
  <r>
    <x v="6"/>
    <s v="2018-33"/>
    <x v="347"/>
    <x v="4"/>
    <d v="1899-12-30T08:15:00"/>
    <d v="1899-12-30T12:15:00"/>
    <s v="AM"/>
    <d v="1899-12-30T04:00:00"/>
    <m/>
    <m/>
    <x v="135"/>
    <x v="0"/>
    <m/>
    <x v="0"/>
    <m/>
  </r>
  <r>
    <x v="3"/>
    <s v="2018-33"/>
    <x v="347"/>
    <x v="4"/>
    <d v="1899-12-30T08:15:00"/>
    <d v="1899-12-30T12:15:00"/>
    <s v="AM"/>
    <d v="1899-12-30T04:00:00"/>
    <m/>
    <m/>
    <x v="0"/>
    <x v="0"/>
    <m/>
    <x v="0"/>
    <m/>
  </r>
  <r>
    <x v="0"/>
    <s v="2018-33"/>
    <x v="347"/>
    <x v="4"/>
    <d v="1899-12-30T13:45:00"/>
    <d v="1899-12-30T17:45:00"/>
    <s v="PM"/>
    <d v="1899-12-30T04:00:00"/>
    <m/>
    <m/>
    <x v="0"/>
    <x v="0"/>
    <m/>
    <x v="0"/>
    <m/>
  </r>
  <r>
    <x v="2"/>
    <s v="2018-33"/>
    <x v="347"/>
    <x v="4"/>
    <d v="1899-12-30T13:45:00"/>
    <d v="1899-12-30T17:45:00"/>
    <s v="PM"/>
    <d v="1899-12-30T04:00:00"/>
    <m/>
    <m/>
    <x v="0"/>
    <x v="0"/>
    <m/>
    <x v="0"/>
    <m/>
  </r>
  <r>
    <x v="4"/>
    <s v="2018-33"/>
    <x v="347"/>
    <x v="4"/>
    <d v="1899-12-30T13:45:00"/>
    <d v="1899-12-30T17:45:00"/>
    <s v="PM"/>
    <d v="1899-12-30T04:00:00"/>
    <m/>
    <m/>
    <x v="0"/>
    <x v="0"/>
    <m/>
    <x v="0"/>
    <m/>
  </r>
  <r>
    <x v="1"/>
    <s v="2018-33"/>
    <x v="347"/>
    <x v="4"/>
    <d v="1899-12-30T13:45:00"/>
    <d v="1899-12-30T17:45:00"/>
    <s v="PM"/>
    <d v="1899-12-30T04:00:00"/>
    <m/>
    <m/>
    <x v="0"/>
    <x v="0"/>
    <m/>
    <x v="0"/>
    <m/>
  </r>
  <r>
    <x v="5"/>
    <s v="2018-33"/>
    <x v="347"/>
    <x v="4"/>
    <d v="1899-12-30T13:45:00"/>
    <d v="1899-12-30T16:45:00"/>
    <s v="PM"/>
    <d v="1899-12-30T03:00:00"/>
    <m/>
    <m/>
    <x v="0"/>
    <x v="0"/>
    <m/>
    <x v="0"/>
    <m/>
  </r>
  <r>
    <x v="6"/>
    <s v="2018-33"/>
    <x v="347"/>
    <x v="4"/>
    <d v="1899-12-30T13:45:00"/>
    <d v="1899-12-30T16:45:00"/>
    <s v="PM"/>
    <d v="1899-12-30T03:00:00"/>
    <m/>
    <m/>
    <x v="135"/>
    <x v="0"/>
    <m/>
    <x v="0"/>
    <m/>
  </r>
  <r>
    <x v="3"/>
    <s v="2018-33"/>
    <x v="347"/>
    <x v="4"/>
    <d v="1899-12-30T13:45:00"/>
    <d v="1899-12-30T17:45:00"/>
    <s v="PM"/>
    <d v="1899-12-30T04:00:00"/>
    <m/>
    <m/>
    <x v="0"/>
    <x v="0"/>
    <m/>
    <x v="0"/>
    <m/>
  </r>
  <r>
    <x v="0"/>
    <s v="2018-33"/>
    <x v="348"/>
    <x v="5"/>
    <d v="1899-12-30T08:15:00"/>
    <d v="1899-12-30T12:15:00"/>
    <s v="AM"/>
    <d v="1899-12-30T04:00:00"/>
    <m/>
    <m/>
    <x v="67"/>
    <x v="0"/>
    <m/>
    <x v="0"/>
    <m/>
  </r>
  <r>
    <x v="2"/>
    <s v="2018-33"/>
    <x v="348"/>
    <x v="5"/>
    <d v="1899-12-30T08:15:00"/>
    <d v="1899-12-30T12:15:00"/>
    <s v="AM"/>
    <d v="1899-12-30T04:00:00"/>
    <m/>
    <m/>
    <x v="67"/>
    <x v="0"/>
    <m/>
    <x v="0"/>
    <m/>
  </r>
  <r>
    <x v="4"/>
    <s v="2018-33"/>
    <x v="348"/>
    <x v="5"/>
    <d v="1899-12-30T08:15:00"/>
    <d v="1899-12-30T12:15:00"/>
    <s v="AM"/>
    <d v="1899-12-30T04:00:00"/>
    <m/>
    <m/>
    <x v="67"/>
    <x v="0"/>
    <m/>
    <x v="0"/>
    <m/>
  </r>
  <r>
    <x v="1"/>
    <s v="2018-33"/>
    <x v="348"/>
    <x v="5"/>
    <d v="1899-12-30T08:15:00"/>
    <d v="1899-12-30T12:15:00"/>
    <s v="AM"/>
    <d v="1899-12-30T04:00:00"/>
    <m/>
    <m/>
    <x v="67"/>
    <x v="0"/>
    <m/>
    <x v="0"/>
    <m/>
  </r>
  <r>
    <x v="5"/>
    <s v="2018-33"/>
    <x v="348"/>
    <x v="5"/>
    <d v="1899-12-30T08:15:00"/>
    <d v="1899-12-30T12:15:00"/>
    <s v="AM"/>
    <d v="1899-12-30T04:00:00"/>
    <m/>
    <m/>
    <x v="67"/>
    <x v="0"/>
    <m/>
    <x v="0"/>
    <m/>
  </r>
  <r>
    <x v="6"/>
    <s v="2018-33"/>
    <x v="348"/>
    <x v="5"/>
    <d v="1899-12-30T08:15:00"/>
    <d v="1899-12-30T12:15:00"/>
    <s v="AM"/>
    <d v="1899-12-30T04:00:00"/>
    <m/>
    <m/>
    <x v="67"/>
    <x v="0"/>
    <m/>
    <x v="0"/>
    <m/>
  </r>
  <r>
    <x v="3"/>
    <s v="2018-33"/>
    <x v="348"/>
    <x v="5"/>
    <d v="1899-12-30T08:15:00"/>
    <d v="1899-12-30T12:15:00"/>
    <s v="AM"/>
    <d v="1899-12-30T04:00:00"/>
    <m/>
    <m/>
    <x v="67"/>
    <x v="0"/>
    <m/>
    <x v="0"/>
    <m/>
  </r>
  <r>
    <x v="0"/>
    <s v="2018-33"/>
    <x v="348"/>
    <x v="5"/>
    <d v="1899-12-30T13:45:00"/>
    <d v="1899-12-30T17:45:00"/>
    <s v="PM"/>
    <d v="1899-12-30T04:00:00"/>
    <m/>
    <m/>
    <x v="67"/>
    <x v="0"/>
    <m/>
    <x v="0"/>
    <m/>
  </r>
  <r>
    <x v="2"/>
    <s v="2018-33"/>
    <x v="348"/>
    <x v="5"/>
    <d v="1899-12-30T13:45:00"/>
    <d v="1899-12-30T17:45:00"/>
    <s v="PM"/>
    <d v="1899-12-30T04:00:00"/>
    <m/>
    <m/>
    <x v="67"/>
    <x v="0"/>
    <m/>
    <x v="0"/>
    <m/>
  </r>
  <r>
    <x v="4"/>
    <s v="2018-33"/>
    <x v="348"/>
    <x v="5"/>
    <d v="1899-12-30T13:45:00"/>
    <d v="1899-12-30T17:45:00"/>
    <s v="PM"/>
    <d v="1899-12-30T04:00:00"/>
    <m/>
    <m/>
    <x v="67"/>
    <x v="0"/>
    <m/>
    <x v="0"/>
    <m/>
  </r>
  <r>
    <x v="1"/>
    <s v="2018-33"/>
    <x v="348"/>
    <x v="5"/>
    <d v="1899-12-30T13:45:00"/>
    <d v="1899-12-30T17:45:00"/>
    <s v="PM"/>
    <d v="1899-12-30T04:00:00"/>
    <m/>
    <m/>
    <x v="67"/>
    <x v="0"/>
    <m/>
    <x v="0"/>
    <m/>
  </r>
  <r>
    <x v="5"/>
    <s v="2018-33"/>
    <x v="348"/>
    <x v="5"/>
    <d v="1899-12-30T13:45:00"/>
    <d v="1899-12-30T16:45:00"/>
    <s v="PM"/>
    <d v="1899-12-30T03:00:00"/>
    <m/>
    <m/>
    <x v="67"/>
    <x v="0"/>
    <m/>
    <x v="0"/>
    <m/>
  </r>
  <r>
    <x v="6"/>
    <s v="2018-33"/>
    <x v="348"/>
    <x v="5"/>
    <d v="1899-12-30T13:45:00"/>
    <d v="1899-12-30T16:45:00"/>
    <s v="PM"/>
    <d v="1899-12-30T03:00:00"/>
    <m/>
    <m/>
    <x v="67"/>
    <x v="0"/>
    <m/>
    <x v="0"/>
    <m/>
  </r>
  <r>
    <x v="3"/>
    <s v="2018-33"/>
    <x v="348"/>
    <x v="5"/>
    <d v="1899-12-30T13:45:00"/>
    <d v="1899-12-30T17:45:00"/>
    <s v="PM"/>
    <d v="1899-12-30T04:00:00"/>
    <m/>
    <m/>
    <x v="67"/>
    <x v="0"/>
    <m/>
    <x v="0"/>
    <m/>
  </r>
  <r>
    <x v="0"/>
    <s v="2018-33"/>
    <x v="349"/>
    <x v="6"/>
    <d v="1899-12-30T08:15:00"/>
    <d v="1899-12-30T12:15:00"/>
    <s v="AM"/>
    <d v="1899-12-30T04:00:00"/>
    <m/>
    <m/>
    <x v="0"/>
    <x v="0"/>
    <m/>
    <x v="0"/>
    <m/>
  </r>
  <r>
    <x v="2"/>
    <s v="2018-33"/>
    <x v="349"/>
    <x v="6"/>
    <d v="1899-12-30T08:15:00"/>
    <d v="1899-12-30T12:15:00"/>
    <s v="AM"/>
    <d v="1899-12-30T04:00:00"/>
    <m/>
    <m/>
    <x v="0"/>
    <x v="0"/>
    <m/>
    <x v="0"/>
    <m/>
  </r>
  <r>
    <x v="4"/>
    <s v="2018-33"/>
    <x v="349"/>
    <x v="6"/>
    <d v="1899-12-30T08:15:00"/>
    <d v="1899-12-30T12:15:00"/>
    <s v="AM"/>
    <d v="1899-12-30T04:00:00"/>
    <m/>
    <m/>
    <x v="0"/>
    <x v="0"/>
    <m/>
    <x v="0"/>
    <m/>
  </r>
  <r>
    <x v="1"/>
    <s v="2018-33"/>
    <x v="349"/>
    <x v="6"/>
    <d v="1899-12-30T08:15:00"/>
    <d v="1899-12-30T12:15:00"/>
    <s v="AM"/>
    <d v="1899-12-30T04:00:00"/>
    <m/>
    <m/>
    <x v="0"/>
    <x v="0"/>
    <m/>
    <x v="0"/>
    <m/>
  </r>
  <r>
    <x v="5"/>
    <s v="2018-33"/>
    <x v="349"/>
    <x v="6"/>
    <d v="1899-12-30T08:15:00"/>
    <d v="1899-12-30T12:15:00"/>
    <s v="AM"/>
    <d v="1899-12-30T04:00:00"/>
    <m/>
    <m/>
    <x v="0"/>
    <x v="0"/>
    <m/>
    <x v="0"/>
    <m/>
  </r>
  <r>
    <x v="6"/>
    <s v="2018-33"/>
    <x v="349"/>
    <x v="6"/>
    <d v="1899-12-30T08:15:00"/>
    <d v="1899-12-30T12:15:00"/>
    <s v="AM"/>
    <d v="1899-12-30T04:00:00"/>
    <m/>
    <m/>
    <x v="135"/>
    <x v="0"/>
    <m/>
    <x v="0"/>
    <m/>
  </r>
  <r>
    <x v="3"/>
    <s v="2018-33"/>
    <x v="349"/>
    <x v="6"/>
    <d v="1899-12-30T08:15:00"/>
    <d v="1899-12-30T12:15:00"/>
    <s v="AM"/>
    <d v="1899-12-30T04:00:00"/>
    <m/>
    <m/>
    <x v="0"/>
    <x v="0"/>
    <m/>
    <x v="0"/>
    <m/>
  </r>
  <r>
    <x v="0"/>
    <s v="2018-33"/>
    <x v="349"/>
    <x v="6"/>
    <d v="1899-12-30T13:45:00"/>
    <d v="1899-12-30T17:45:00"/>
    <s v="PM"/>
    <d v="1899-12-30T04:00:00"/>
    <m/>
    <m/>
    <x v="0"/>
    <x v="0"/>
    <m/>
    <x v="0"/>
    <m/>
  </r>
  <r>
    <x v="2"/>
    <s v="2018-33"/>
    <x v="349"/>
    <x v="6"/>
    <d v="1899-12-30T13:45:00"/>
    <d v="1899-12-30T17:45:00"/>
    <s v="PM"/>
    <d v="1899-12-30T04:00:00"/>
    <m/>
    <m/>
    <x v="0"/>
    <x v="0"/>
    <m/>
    <x v="0"/>
    <m/>
  </r>
  <r>
    <x v="4"/>
    <s v="2018-33"/>
    <x v="349"/>
    <x v="6"/>
    <d v="1899-12-30T13:45:00"/>
    <d v="1899-12-30T17:45:00"/>
    <s v="PM"/>
    <d v="1899-12-30T04:00:00"/>
    <m/>
    <m/>
    <x v="0"/>
    <x v="0"/>
    <m/>
    <x v="0"/>
    <m/>
  </r>
  <r>
    <x v="1"/>
    <s v="2018-33"/>
    <x v="349"/>
    <x v="6"/>
    <d v="1899-12-30T13:45:00"/>
    <d v="1899-12-30T17:45:00"/>
    <s v="PM"/>
    <d v="1899-12-30T04:00:00"/>
    <m/>
    <m/>
    <x v="0"/>
    <x v="0"/>
    <m/>
    <x v="0"/>
    <m/>
  </r>
  <r>
    <x v="5"/>
    <s v="2018-33"/>
    <x v="349"/>
    <x v="6"/>
    <d v="1899-12-30T13:45:00"/>
    <d v="1899-12-30T16:45:00"/>
    <s v="PM"/>
    <d v="1899-12-30T03:00:00"/>
    <m/>
    <m/>
    <x v="0"/>
    <x v="0"/>
    <m/>
    <x v="0"/>
    <m/>
  </r>
  <r>
    <x v="6"/>
    <s v="2018-33"/>
    <x v="349"/>
    <x v="6"/>
    <d v="1899-12-30T13:45:00"/>
    <d v="1899-12-30T16:45:00"/>
    <s v="PM"/>
    <d v="1899-12-30T03:00:00"/>
    <m/>
    <m/>
    <x v="135"/>
    <x v="0"/>
    <m/>
    <x v="0"/>
    <m/>
  </r>
  <r>
    <x v="3"/>
    <s v="2018-33"/>
    <x v="349"/>
    <x v="6"/>
    <d v="1899-12-30T13:45:00"/>
    <d v="1899-12-30T17:45:00"/>
    <s v="PM"/>
    <d v="1899-12-30T04:00:00"/>
    <m/>
    <m/>
    <x v="0"/>
    <x v="0"/>
    <m/>
    <x v="0"/>
    <m/>
  </r>
  <r>
    <x v="0"/>
    <s v="2018-33"/>
    <x v="350"/>
    <x v="0"/>
    <d v="1899-12-30T08:15:00"/>
    <d v="1899-12-30T12:15:00"/>
    <s v="AM"/>
    <d v="1899-12-30T04:00:00"/>
    <m/>
    <m/>
    <x v="0"/>
    <x v="0"/>
    <m/>
    <x v="0"/>
    <m/>
  </r>
  <r>
    <x v="2"/>
    <s v="2018-33"/>
    <x v="350"/>
    <x v="0"/>
    <d v="1899-12-30T08:15:00"/>
    <d v="1899-12-30T12:15:00"/>
    <s v="AM"/>
    <d v="1899-12-30T04:00:00"/>
    <m/>
    <m/>
    <x v="0"/>
    <x v="0"/>
    <m/>
    <x v="0"/>
    <m/>
  </r>
  <r>
    <x v="4"/>
    <s v="2018-33"/>
    <x v="350"/>
    <x v="0"/>
    <d v="1899-12-30T08:15:00"/>
    <d v="1899-12-30T12:15:00"/>
    <s v="AM"/>
    <d v="1899-12-30T04:00:00"/>
    <m/>
    <m/>
    <x v="0"/>
    <x v="0"/>
    <m/>
    <x v="0"/>
    <m/>
  </r>
  <r>
    <x v="1"/>
    <s v="2018-33"/>
    <x v="350"/>
    <x v="0"/>
    <d v="1899-12-30T08:15:00"/>
    <d v="1899-12-30T12:15:00"/>
    <s v="AM"/>
    <d v="1899-12-30T04:00:00"/>
    <m/>
    <m/>
    <x v="0"/>
    <x v="0"/>
    <m/>
    <x v="0"/>
    <m/>
  </r>
  <r>
    <x v="5"/>
    <s v="2018-33"/>
    <x v="350"/>
    <x v="0"/>
    <d v="1899-12-30T08:15:00"/>
    <d v="1899-12-30T12:15:00"/>
    <s v="AM"/>
    <d v="1899-12-30T04:00:00"/>
    <m/>
    <m/>
    <x v="0"/>
    <x v="0"/>
    <m/>
    <x v="0"/>
    <m/>
  </r>
  <r>
    <x v="6"/>
    <s v="2018-33"/>
    <x v="350"/>
    <x v="0"/>
    <d v="1899-12-30T08:15:00"/>
    <d v="1899-12-30T12:15:00"/>
    <s v="AM"/>
    <d v="1899-12-30T04:00:00"/>
    <m/>
    <m/>
    <x v="135"/>
    <x v="0"/>
    <m/>
    <x v="0"/>
    <m/>
  </r>
  <r>
    <x v="3"/>
    <s v="2018-33"/>
    <x v="350"/>
    <x v="0"/>
    <d v="1899-12-30T08:15:00"/>
    <d v="1899-12-30T12:15:00"/>
    <s v="AM"/>
    <d v="1899-12-30T04:00:00"/>
    <m/>
    <m/>
    <x v="0"/>
    <x v="0"/>
    <m/>
    <x v="0"/>
    <m/>
  </r>
  <r>
    <x v="0"/>
    <s v="2018-33"/>
    <x v="350"/>
    <x v="0"/>
    <d v="1899-12-30T13:45:00"/>
    <d v="1899-12-30T17:45:00"/>
    <s v="PM"/>
    <d v="1899-12-30T04:00:00"/>
    <m/>
    <m/>
    <x v="0"/>
    <x v="0"/>
    <m/>
    <x v="0"/>
    <m/>
  </r>
  <r>
    <x v="2"/>
    <s v="2018-33"/>
    <x v="350"/>
    <x v="0"/>
    <d v="1899-12-30T13:45:00"/>
    <d v="1899-12-30T17:45:00"/>
    <s v="PM"/>
    <d v="1899-12-30T04:00:00"/>
    <m/>
    <m/>
    <x v="0"/>
    <x v="0"/>
    <m/>
    <x v="0"/>
    <m/>
  </r>
  <r>
    <x v="4"/>
    <s v="2018-33"/>
    <x v="350"/>
    <x v="0"/>
    <d v="1899-12-30T13:45:00"/>
    <d v="1899-12-30T17:45:00"/>
    <s v="PM"/>
    <d v="1899-12-30T04:00:00"/>
    <m/>
    <m/>
    <x v="0"/>
    <x v="0"/>
    <m/>
    <x v="0"/>
    <m/>
  </r>
  <r>
    <x v="1"/>
    <s v="2018-33"/>
    <x v="350"/>
    <x v="0"/>
    <d v="1899-12-30T13:45:00"/>
    <d v="1899-12-30T17:45:00"/>
    <s v="PM"/>
    <d v="1899-12-30T04:00:00"/>
    <m/>
    <m/>
    <x v="0"/>
    <x v="0"/>
    <m/>
    <x v="0"/>
    <m/>
  </r>
  <r>
    <x v="5"/>
    <s v="2018-33"/>
    <x v="350"/>
    <x v="0"/>
    <d v="1899-12-30T13:45:00"/>
    <d v="1899-12-30T16:45:00"/>
    <s v="PM"/>
    <d v="1899-12-30T03:00:00"/>
    <m/>
    <m/>
    <x v="0"/>
    <x v="0"/>
    <m/>
    <x v="0"/>
    <m/>
  </r>
  <r>
    <x v="6"/>
    <s v="2018-33"/>
    <x v="350"/>
    <x v="0"/>
    <d v="1899-12-30T13:45:00"/>
    <d v="1899-12-30T16:45:00"/>
    <s v="PM"/>
    <d v="1899-12-30T03:00:00"/>
    <m/>
    <m/>
    <x v="135"/>
    <x v="0"/>
    <m/>
    <x v="0"/>
    <m/>
  </r>
  <r>
    <x v="3"/>
    <s v="2018-33"/>
    <x v="350"/>
    <x v="0"/>
    <d v="1899-12-30T13:45:00"/>
    <d v="1899-12-30T17:45:00"/>
    <s v="PM"/>
    <d v="1899-12-30T04:00:00"/>
    <m/>
    <m/>
    <x v="0"/>
    <x v="0"/>
    <m/>
    <x v="0"/>
    <m/>
  </r>
  <r>
    <x v="0"/>
    <s v="2018-33"/>
    <x v="351"/>
    <x v="1"/>
    <d v="1899-12-30T08:15:00"/>
    <d v="1899-12-30T12:15:00"/>
    <s v="AM"/>
    <d v="1899-12-30T04:00:00"/>
    <m/>
    <m/>
    <x v="1"/>
    <x v="1"/>
    <m/>
    <x v="0"/>
    <m/>
  </r>
  <r>
    <x v="2"/>
    <s v="2018-33"/>
    <x v="351"/>
    <x v="1"/>
    <d v="1899-12-30T08:15:00"/>
    <d v="1899-12-30T12:15:00"/>
    <s v="AM"/>
    <d v="1899-12-30T04:00:00"/>
    <m/>
    <m/>
    <x v="1"/>
    <x v="1"/>
    <m/>
    <x v="0"/>
    <m/>
  </r>
  <r>
    <x v="4"/>
    <s v="2018-33"/>
    <x v="351"/>
    <x v="1"/>
    <d v="1899-12-30T08:15:00"/>
    <d v="1899-12-30T12:15:00"/>
    <s v="AM"/>
    <d v="1899-12-30T04:00:00"/>
    <m/>
    <m/>
    <x v="1"/>
    <x v="1"/>
    <m/>
    <x v="0"/>
    <m/>
  </r>
  <r>
    <x v="1"/>
    <s v="2018-33"/>
    <x v="351"/>
    <x v="1"/>
    <d v="1899-12-30T08:15:00"/>
    <d v="1899-12-30T12:15:00"/>
    <s v="AM"/>
    <d v="1899-12-30T04:00:00"/>
    <m/>
    <m/>
    <x v="1"/>
    <x v="1"/>
    <m/>
    <x v="0"/>
    <m/>
  </r>
  <r>
    <x v="5"/>
    <s v="2018-33"/>
    <x v="351"/>
    <x v="1"/>
    <d v="1899-12-30T08:15:00"/>
    <d v="1899-12-30T12:15:00"/>
    <s v="AM"/>
    <d v="1899-12-30T04:00:00"/>
    <m/>
    <m/>
    <x v="1"/>
    <x v="1"/>
    <m/>
    <x v="0"/>
    <m/>
  </r>
  <r>
    <x v="6"/>
    <s v="2018-33"/>
    <x v="351"/>
    <x v="1"/>
    <d v="1899-12-30T08:15:00"/>
    <d v="1899-12-30T12:15:00"/>
    <s v="AM"/>
    <d v="1899-12-30T04:00:00"/>
    <m/>
    <m/>
    <x v="1"/>
    <x v="1"/>
    <m/>
    <x v="0"/>
    <m/>
  </r>
  <r>
    <x v="3"/>
    <s v="2018-33"/>
    <x v="351"/>
    <x v="1"/>
    <d v="1899-12-30T08:15:00"/>
    <d v="1899-12-30T12:15:00"/>
    <s v="AM"/>
    <d v="1899-12-30T04:00:00"/>
    <m/>
    <m/>
    <x v="1"/>
    <x v="1"/>
    <m/>
    <x v="0"/>
    <m/>
  </r>
  <r>
    <x v="0"/>
    <s v="2018-33"/>
    <x v="351"/>
    <x v="1"/>
    <d v="1899-12-30T13:45:00"/>
    <d v="1899-12-30T17:45:00"/>
    <s v="PM"/>
    <d v="1899-12-30T04:00:00"/>
    <m/>
    <m/>
    <x v="1"/>
    <x v="1"/>
    <m/>
    <x v="0"/>
    <m/>
  </r>
  <r>
    <x v="2"/>
    <s v="2018-33"/>
    <x v="351"/>
    <x v="1"/>
    <d v="1899-12-30T13:45:00"/>
    <d v="1899-12-30T17:45:00"/>
    <s v="PM"/>
    <d v="1899-12-30T04:00:00"/>
    <m/>
    <m/>
    <x v="1"/>
    <x v="1"/>
    <m/>
    <x v="0"/>
    <m/>
  </r>
  <r>
    <x v="4"/>
    <s v="2018-33"/>
    <x v="351"/>
    <x v="1"/>
    <d v="1899-12-30T13:45:00"/>
    <d v="1899-12-30T17:45:00"/>
    <s v="PM"/>
    <d v="1899-12-30T04:00:00"/>
    <m/>
    <m/>
    <x v="1"/>
    <x v="1"/>
    <m/>
    <x v="0"/>
    <m/>
  </r>
  <r>
    <x v="1"/>
    <s v="2018-33"/>
    <x v="351"/>
    <x v="1"/>
    <d v="1899-12-30T13:45:00"/>
    <d v="1899-12-30T17:45:00"/>
    <s v="PM"/>
    <d v="1899-12-30T04:00:00"/>
    <m/>
    <m/>
    <x v="1"/>
    <x v="1"/>
    <m/>
    <x v="0"/>
    <m/>
  </r>
  <r>
    <x v="5"/>
    <s v="2018-33"/>
    <x v="351"/>
    <x v="1"/>
    <d v="1899-12-30T13:45:00"/>
    <d v="1899-12-30T16:45:00"/>
    <s v="PM"/>
    <d v="1899-12-30T03:00:00"/>
    <m/>
    <m/>
    <x v="1"/>
    <x v="1"/>
    <m/>
    <x v="0"/>
    <m/>
  </r>
  <r>
    <x v="6"/>
    <s v="2018-33"/>
    <x v="351"/>
    <x v="1"/>
    <d v="1899-12-30T13:45:00"/>
    <d v="1899-12-30T16:45:00"/>
    <s v="PM"/>
    <d v="1899-12-30T03:00:00"/>
    <m/>
    <m/>
    <x v="1"/>
    <x v="1"/>
    <m/>
    <x v="0"/>
    <m/>
  </r>
  <r>
    <x v="3"/>
    <s v="2018-33"/>
    <x v="351"/>
    <x v="1"/>
    <d v="1899-12-30T13:45:00"/>
    <d v="1899-12-30T17:45:00"/>
    <s v="PM"/>
    <d v="1899-12-30T04:00:00"/>
    <m/>
    <m/>
    <x v="1"/>
    <x v="1"/>
    <m/>
    <x v="0"/>
    <m/>
  </r>
  <r>
    <x v="0"/>
    <s v="2018-34"/>
    <x v="352"/>
    <x v="2"/>
    <d v="1899-12-30T08:15:00"/>
    <d v="1899-12-30T12:15:00"/>
    <s v="AM"/>
    <d v="1899-12-30T04:00:00"/>
    <m/>
    <m/>
    <x v="1"/>
    <x v="1"/>
    <m/>
    <x v="0"/>
    <m/>
  </r>
  <r>
    <x v="2"/>
    <s v="2018-34"/>
    <x v="352"/>
    <x v="2"/>
    <d v="1899-12-30T08:15:00"/>
    <d v="1899-12-30T12:15:00"/>
    <s v="AM"/>
    <d v="1899-12-30T04:00:00"/>
    <m/>
    <m/>
    <x v="1"/>
    <x v="1"/>
    <m/>
    <x v="0"/>
    <m/>
  </r>
  <r>
    <x v="4"/>
    <s v="2018-34"/>
    <x v="352"/>
    <x v="2"/>
    <d v="1899-12-30T08:15:00"/>
    <d v="1899-12-30T12:15:00"/>
    <s v="AM"/>
    <d v="1899-12-30T04:00:00"/>
    <m/>
    <m/>
    <x v="1"/>
    <x v="1"/>
    <m/>
    <x v="0"/>
    <m/>
  </r>
  <r>
    <x v="1"/>
    <s v="2018-34"/>
    <x v="352"/>
    <x v="2"/>
    <d v="1899-12-30T08:15:00"/>
    <d v="1899-12-30T12:15:00"/>
    <s v="AM"/>
    <d v="1899-12-30T04:00:00"/>
    <m/>
    <m/>
    <x v="1"/>
    <x v="1"/>
    <m/>
    <x v="0"/>
    <m/>
  </r>
  <r>
    <x v="5"/>
    <s v="2018-34"/>
    <x v="352"/>
    <x v="2"/>
    <d v="1899-12-30T08:15:00"/>
    <d v="1899-12-30T12:15:00"/>
    <s v="AM"/>
    <d v="1899-12-30T04:00:00"/>
    <m/>
    <m/>
    <x v="1"/>
    <x v="1"/>
    <m/>
    <x v="0"/>
    <m/>
  </r>
  <r>
    <x v="6"/>
    <s v="2018-34"/>
    <x v="352"/>
    <x v="2"/>
    <d v="1899-12-30T08:15:00"/>
    <d v="1899-12-30T12:15:00"/>
    <s v="AM"/>
    <d v="1899-12-30T04:00:00"/>
    <m/>
    <m/>
    <x v="1"/>
    <x v="1"/>
    <m/>
    <x v="0"/>
    <m/>
  </r>
  <r>
    <x v="3"/>
    <s v="2018-34"/>
    <x v="352"/>
    <x v="2"/>
    <d v="1899-12-30T08:15:00"/>
    <d v="1899-12-30T12:15:00"/>
    <s v="AM"/>
    <d v="1899-12-30T04:00:00"/>
    <m/>
    <m/>
    <x v="1"/>
    <x v="1"/>
    <m/>
    <x v="0"/>
    <m/>
  </r>
  <r>
    <x v="0"/>
    <s v="2018-34"/>
    <x v="352"/>
    <x v="2"/>
    <d v="1899-12-30T13:45:00"/>
    <d v="1899-12-30T17:45:00"/>
    <s v="PM"/>
    <d v="1899-12-30T04:00:00"/>
    <m/>
    <m/>
    <x v="1"/>
    <x v="1"/>
    <m/>
    <x v="0"/>
    <m/>
  </r>
  <r>
    <x v="2"/>
    <s v="2018-34"/>
    <x v="352"/>
    <x v="2"/>
    <d v="1899-12-30T13:45:00"/>
    <d v="1899-12-30T17:45:00"/>
    <s v="PM"/>
    <d v="1899-12-30T04:00:00"/>
    <m/>
    <m/>
    <x v="1"/>
    <x v="1"/>
    <m/>
    <x v="0"/>
    <m/>
  </r>
  <r>
    <x v="4"/>
    <s v="2018-34"/>
    <x v="352"/>
    <x v="2"/>
    <d v="1899-12-30T13:45:00"/>
    <d v="1899-12-30T17:45:00"/>
    <s v="PM"/>
    <d v="1899-12-30T04:00:00"/>
    <m/>
    <m/>
    <x v="1"/>
    <x v="1"/>
    <m/>
    <x v="0"/>
    <m/>
  </r>
  <r>
    <x v="1"/>
    <s v="2018-34"/>
    <x v="352"/>
    <x v="2"/>
    <d v="1899-12-30T13:45:00"/>
    <d v="1899-12-30T17:45:00"/>
    <s v="PM"/>
    <d v="1899-12-30T04:00:00"/>
    <m/>
    <m/>
    <x v="1"/>
    <x v="1"/>
    <m/>
    <x v="0"/>
    <m/>
  </r>
  <r>
    <x v="5"/>
    <s v="2018-34"/>
    <x v="352"/>
    <x v="2"/>
    <d v="1899-12-30T13:45:00"/>
    <d v="1899-12-30T16:45:00"/>
    <s v="PM"/>
    <d v="1899-12-30T03:00:00"/>
    <m/>
    <m/>
    <x v="1"/>
    <x v="1"/>
    <m/>
    <x v="0"/>
    <m/>
  </r>
  <r>
    <x v="6"/>
    <s v="2018-34"/>
    <x v="352"/>
    <x v="2"/>
    <d v="1899-12-30T13:45:00"/>
    <d v="1899-12-30T16:45:00"/>
    <s v="PM"/>
    <d v="1899-12-30T03:00:00"/>
    <m/>
    <m/>
    <x v="1"/>
    <x v="1"/>
    <m/>
    <x v="0"/>
    <m/>
  </r>
  <r>
    <x v="3"/>
    <s v="2018-34"/>
    <x v="352"/>
    <x v="2"/>
    <d v="1899-12-30T13:45:00"/>
    <d v="1899-12-30T17:45:00"/>
    <s v="PM"/>
    <d v="1899-12-30T04:00:00"/>
    <m/>
    <m/>
    <x v="1"/>
    <x v="1"/>
    <m/>
    <x v="0"/>
    <m/>
  </r>
  <r>
    <x v="0"/>
    <s v="2018-34"/>
    <x v="353"/>
    <x v="3"/>
    <d v="1899-12-30T08:15:00"/>
    <d v="1899-12-30T12:15:00"/>
    <s v="AM"/>
    <d v="1899-12-30T04:00:00"/>
    <m/>
    <m/>
    <x v="0"/>
    <x v="0"/>
    <m/>
    <x v="0"/>
    <m/>
  </r>
  <r>
    <x v="2"/>
    <s v="2018-34"/>
    <x v="353"/>
    <x v="3"/>
    <d v="1899-12-30T08:15:00"/>
    <d v="1899-12-30T12:15:00"/>
    <s v="AM"/>
    <d v="1899-12-30T04:00:00"/>
    <m/>
    <m/>
    <x v="0"/>
    <x v="0"/>
    <m/>
    <x v="0"/>
    <m/>
  </r>
  <r>
    <x v="4"/>
    <s v="2018-34"/>
    <x v="353"/>
    <x v="3"/>
    <d v="1899-12-30T08:15:00"/>
    <d v="1899-12-30T12:15:00"/>
    <s v="AM"/>
    <d v="1899-12-30T04:00:00"/>
    <m/>
    <m/>
    <x v="0"/>
    <x v="0"/>
    <m/>
    <x v="0"/>
    <m/>
  </r>
  <r>
    <x v="1"/>
    <s v="2018-34"/>
    <x v="353"/>
    <x v="3"/>
    <d v="1899-12-30T08:15:00"/>
    <d v="1899-12-30T12:15:00"/>
    <s v="AM"/>
    <d v="1899-12-30T04:00:00"/>
    <m/>
    <m/>
    <x v="0"/>
    <x v="0"/>
    <m/>
    <x v="0"/>
    <m/>
  </r>
  <r>
    <x v="5"/>
    <s v="2018-34"/>
    <x v="353"/>
    <x v="3"/>
    <d v="1899-12-30T08:15:00"/>
    <d v="1899-12-30T12:15:00"/>
    <s v="AM"/>
    <d v="1899-12-30T04:00:00"/>
    <m/>
    <m/>
    <x v="0"/>
    <x v="0"/>
    <m/>
    <x v="0"/>
    <m/>
  </r>
  <r>
    <x v="6"/>
    <s v="2018-34"/>
    <x v="353"/>
    <x v="3"/>
    <d v="1899-12-30T08:15:00"/>
    <d v="1899-12-30T12:15:00"/>
    <s v="AM"/>
    <d v="1899-12-30T04:00:00"/>
    <m/>
    <m/>
    <x v="135"/>
    <x v="0"/>
    <m/>
    <x v="0"/>
    <m/>
  </r>
  <r>
    <x v="3"/>
    <s v="2018-34"/>
    <x v="353"/>
    <x v="3"/>
    <d v="1899-12-30T08:15:00"/>
    <d v="1899-12-30T12:15:00"/>
    <s v="AM"/>
    <d v="1899-12-30T04:00:00"/>
    <m/>
    <m/>
    <x v="0"/>
    <x v="0"/>
    <m/>
    <x v="0"/>
    <m/>
  </r>
  <r>
    <x v="0"/>
    <s v="2018-34"/>
    <x v="353"/>
    <x v="3"/>
    <d v="1899-12-30T13:45:00"/>
    <d v="1899-12-30T17:45:00"/>
    <s v="PM"/>
    <d v="1899-12-30T04:00:00"/>
    <m/>
    <m/>
    <x v="0"/>
    <x v="0"/>
    <m/>
    <x v="0"/>
    <m/>
  </r>
  <r>
    <x v="2"/>
    <s v="2018-34"/>
    <x v="353"/>
    <x v="3"/>
    <d v="1899-12-30T13:45:00"/>
    <d v="1899-12-30T17:45:00"/>
    <s v="PM"/>
    <d v="1899-12-30T04:00:00"/>
    <m/>
    <m/>
    <x v="0"/>
    <x v="0"/>
    <m/>
    <x v="0"/>
    <m/>
  </r>
  <r>
    <x v="4"/>
    <s v="2018-34"/>
    <x v="353"/>
    <x v="3"/>
    <d v="1899-12-30T13:45:00"/>
    <d v="1899-12-30T17:45:00"/>
    <s v="PM"/>
    <d v="1899-12-30T04:00:00"/>
    <m/>
    <m/>
    <x v="0"/>
    <x v="0"/>
    <m/>
    <x v="0"/>
    <m/>
  </r>
  <r>
    <x v="1"/>
    <s v="2018-34"/>
    <x v="353"/>
    <x v="3"/>
    <d v="1899-12-30T13:45:00"/>
    <d v="1899-12-30T17:45:00"/>
    <s v="PM"/>
    <d v="1899-12-30T04:00:00"/>
    <m/>
    <m/>
    <x v="0"/>
    <x v="0"/>
    <m/>
    <x v="0"/>
    <m/>
  </r>
  <r>
    <x v="5"/>
    <s v="2018-34"/>
    <x v="353"/>
    <x v="3"/>
    <d v="1899-12-30T13:45:00"/>
    <d v="1899-12-30T16:45:00"/>
    <s v="PM"/>
    <d v="1899-12-30T03:00:00"/>
    <m/>
    <m/>
    <x v="0"/>
    <x v="0"/>
    <m/>
    <x v="0"/>
    <m/>
  </r>
  <r>
    <x v="6"/>
    <s v="2018-34"/>
    <x v="353"/>
    <x v="3"/>
    <d v="1899-12-30T13:45:00"/>
    <d v="1899-12-30T16:45:00"/>
    <s v="PM"/>
    <d v="1899-12-30T03:00:00"/>
    <m/>
    <m/>
    <x v="135"/>
    <x v="0"/>
    <m/>
    <x v="0"/>
    <m/>
  </r>
  <r>
    <x v="3"/>
    <s v="2018-34"/>
    <x v="353"/>
    <x v="3"/>
    <d v="1899-12-30T13:45:00"/>
    <d v="1899-12-30T17:45:00"/>
    <s v="PM"/>
    <d v="1899-12-30T04:00:00"/>
    <m/>
    <m/>
    <x v="0"/>
    <x v="0"/>
    <m/>
    <x v="0"/>
    <m/>
  </r>
  <r>
    <x v="0"/>
    <s v="2018-34"/>
    <x v="354"/>
    <x v="4"/>
    <d v="1899-12-30T08:15:00"/>
    <d v="1899-12-30T12:15:00"/>
    <s v="AM"/>
    <d v="1899-12-30T04:00:00"/>
    <m/>
    <m/>
    <x v="0"/>
    <x v="0"/>
    <m/>
    <x v="0"/>
    <m/>
  </r>
  <r>
    <x v="2"/>
    <s v="2018-34"/>
    <x v="354"/>
    <x v="4"/>
    <d v="1899-12-30T08:15:00"/>
    <d v="1899-12-30T12:15:00"/>
    <s v="AM"/>
    <d v="1899-12-30T04:00:00"/>
    <m/>
    <m/>
    <x v="0"/>
    <x v="0"/>
    <m/>
    <x v="0"/>
    <m/>
  </r>
  <r>
    <x v="4"/>
    <s v="2018-34"/>
    <x v="354"/>
    <x v="4"/>
    <d v="1899-12-30T08:15:00"/>
    <d v="1899-12-30T12:15:00"/>
    <s v="AM"/>
    <d v="1899-12-30T04:00:00"/>
    <m/>
    <m/>
    <x v="0"/>
    <x v="0"/>
    <m/>
    <x v="0"/>
    <m/>
  </r>
  <r>
    <x v="1"/>
    <s v="2018-34"/>
    <x v="354"/>
    <x v="4"/>
    <d v="1899-12-30T08:15:00"/>
    <d v="1899-12-30T12:15:00"/>
    <s v="AM"/>
    <d v="1899-12-30T04:00:00"/>
    <m/>
    <m/>
    <x v="0"/>
    <x v="0"/>
    <m/>
    <x v="0"/>
    <m/>
  </r>
  <r>
    <x v="5"/>
    <s v="2018-34"/>
    <x v="354"/>
    <x v="4"/>
    <d v="1899-12-30T08:15:00"/>
    <d v="1899-12-30T12:15:00"/>
    <s v="AM"/>
    <d v="1899-12-30T04:00:00"/>
    <m/>
    <m/>
    <x v="0"/>
    <x v="0"/>
    <m/>
    <x v="0"/>
    <m/>
  </r>
  <r>
    <x v="6"/>
    <s v="2018-34"/>
    <x v="354"/>
    <x v="4"/>
    <d v="1899-12-30T08:15:00"/>
    <d v="1899-12-30T12:15:00"/>
    <s v="AM"/>
    <d v="1899-12-30T04:00:00"/>
    <m/>
    <m/>
    <x v="135"/>
    <x v="0"/>
    <m/>
    <x v="0"/>
    <m/>
  </r>
  <r>
    <x v="3"/>
    <s v="2018-34"/>
    <x v="354"/>
    <x v="4"/>
    <d v="1899-12-30T08:15:00"/>
    <d v="1899-12-30T12:15:00"/>
    <s v="AM"/>
    <d v="1899-12-30T04:00:00"/>
    <m/>
    <m/>
    <x v="0"/>
    <x v="0"/>
    <m/>
    <x v="0"/>
    <m/>
  </r>
  <r>
    <x v="0"/>
    <s v="2018-34"/>
    <x v="354"/>
    <x v="4"/>
    <d v="1899-12-30T13:45:00"/>
    <d v="1899-12-30T17:45:00"/>
    <s v="PM"/>
    <d v="1899-12-30T04:00:00"/>
    <m/>
    <m/>
    <x v="0"/>
    <x v="0"/>
    <m/>
    <x v="0"/>
    <m/>
  </r>
  <r>
    <x v="2"/>
    <s v="2018-34"/>
    <x v="354"/>
    <x v="4"/>
    <d v="1899-12-30T13:45:00"/>
    <d v="1899-12-30T17:45:00"/>
    <s v="PM"/>
    <d v="1899-12-30T04:00:00"/>
    <m/>
    <m/>
    <x v="0"/>
    <x v="0"/>
    <m/>
    <x v="0"/>
    <m/>
  </r>
  <r>
    <x v="4"/>
    <s v="2018-34"/>
    <x v="354"/>
    <x v="4"/>
    <d v="1899-12-30T13:45:00"/>
    <d v="1899-12-30T17:45:00"/>
    <s v="PM"/>
    <d v="1899-12-30T04:00:00"/>
    <m/>
    <m/>
    <x v="0"/>
    <x v="0"/>
    <m/>
    <x v="0"/>
    <m/>
  </r>
  <r>
    <x v="5"/>
    <s v="2018-34"/>
    <x v="354"/>
    <x v="4"/>
    <d v="1899-12-30T13:45:00"/>
    <d v="1899-12-30T16:45:00"/>
    <s v="PM"/>
    <d v="1899-12-30T03:00:00"/>
    <m/>
    <m/>
    <x v="0"/>
    <x v="0"/>
    <m/>
    <x v="0"/>
    <m/>
  </r>
  <r>
    <x v="1"/>
    <s v="2018-34"/>
    <x v="354"/>
    <x v="4"/>
    <d v="1899-12-30T13:45:00"/>
    <d v="1899-12-30T17:45:00"/>
    <s v="PM"/>
    <d v="1899-12-30T04:00:00"/>
    <m/>
    <m/>
    <x v="0"/>
    <x v="0"/>
    <m/>
    <x v="0"/>
    <m/>
  </r>
  <r>
    <x v="6"/>
    <s v="2018-34"/>
    <x v="354"/>
    <x v="4"/>
    <d v="1899-12-30T13:45:00"/>
    <d v="1899-12-30T16:45:00"/>
    <s v="PM"/>
    <d v="1899-12-30T03:00:00"/>
    <m/>
    <m/>
    <x v="135"/>
    <x v="0"/>
    <m/>
    <x v="0"/>
    <m/>
  </r>
  <r>
    <x v="3"/>
    <s v="2018-34"/>
    <x v="354"/>
    <x v="4"/>
    <d v="1899-12-30T13:45:00"/>
    <d v="1899-12-30T17:45:00"/>
    <s v="PM"/>
    <d v="1899-12-30T04:00:00"/>
    <m/>
    <m/>
    <x v="0"/>
    <x v="0"/>
    <m/>
    <x v="0"/>
    <m/>
  </r>
  <r>
    <x v="0"/>
    <s v="2018-34"/>
    <x v="355"/>
    <x v="5"/>
    <d v="1899-12-30T08:15:00"/>
    <d v="1899-12-30T12:15:00"/>
    <s v="AM"/>
    <d v="1899-12-30T04:00:00"/>
    <m/>
    <m/>
    <x v="0"/>
    <x v="0"/>
    <m/>
    <x v="0"/>
    <m/>
  </r>
  <r>
    <x v="2"/>
    <s v="2018-34"/>
    <x v="355"/>
    <x v="5"/>
    <d v="1899-12-30T08:15:00"/>
    <d v="1899-12-30T12:15:00"/>
    <s v="AM"/>
    <d v="1899-12-30T04:00:00"/>
    <m/>
    <m/>
    <x v="0"/>
    <x v="0"/>
    <m/>
    <x v="0"/>
    <m/>
  </r>
  <r>
    <x v="4"/>
    <s v="2018-34"/>
    <x v="355"/>
    <x v="5"/>
    <d v="1899-12-30T08:15:00"/>
    <d v="1899-12-30T12:15:00"/>
    <s v="AM"/>
    <d v="1899-12-30T04:00:00"/>
    <m/>
    <m/>
    <x v="0"/>
    <x v="0"/>
    <m/>
    <x v="0"/>
    <m/>
  </r>
  <r>
    <x v="5"/>
    <s v="2018-34"/>
    <x v="355"/>
    <x v="5"/>
    <d v="1899-12-30T08:15:00"/>
    <d v="1899-12-30T12:15:00"/>
    <s v="AM"/>
    <d v="1899-12-30T04:00:00"/>
    <m/>
    <m/>
    <x v="0"/>
    <x v="0"/>
    <m/>
    <x v="0"/>
    <m/>
  </r>
  <r>
    <x v="1"/>
    <s v="2018-34"/>
    <x v="355"/>
    <x v="5"/>
    <d v="1899-12-30T08:15:00"/>
    <d v="1899-12-30T12:15:00"/>
    <s v="AM"/>
    <d v="1899-12-30T04:00:00"/>
    <m/>
    <m/>
    <x v="0"/>
    <x v="0"/>
    <m/>
    <x v="0"/>
    <m/>
  </r>
  <r>
    <x v="6"/>
    <s v="2018-34"/>
    <x v="355"/>
    <x v="5"/>
    <d v="1899-12-30T08:15:00"/>
    <d v="1899-12-30T12:15:00"/>
    <s v="AM"/>
    <d v="1899-12-30T04:00:00"/>
    <m/>
    <m/>
    <x v="135"/>
    <x v="0"/>
    <m/>
    <x v="0"/>
    <m/>
  </r>
  <r>
    <x v="3"/>
    <s v="2018-34"/>
    <x v="355"/>
    <x v="5"/>
    <d v="1899-12-30T08:15:00"/>
    <d v="1899-12-30T12:15:00"/>
    <s v="AM"/>
    <d v="1899-12-30T04:00:00"/>
    <m/>
    <m/>
    <x v="0"/>
    <x v="0"/>
    <m/>
    <x v="0"/>
    <m/>
  </r>
  <r>
    <x v="0"/>
    <s v="2018-34"/>
    <x v="355"/>
    <x v="5"/>
    <d v="1899-12-30T13:45:00"/>
    <d v="1899-12-30T17:45:00"/>
    <s v="PM"/>
    <d v="1899-12-30T04:00:00"/>
    <m/>
    <m/>
    <x v="0"/>
    <x v="0"/>
    <m/>
    <x v="0"/>
    <m/>
  </r>
  <r>
    <x v="2"/>
    <s v="2018-34"/>
    <x v="355"/>
    <x v="5"/>
    <d v="1899-12-30T13:45:00"/>
    <d v="1899-12-30T17:45:00"/>
    <s v="PM"/>
    <d v="1899-12-30T04:00:00"/>
    <m/>
    <m/>
    <x v="0"/>
    <x v="0"/>
    <m/>
    <x v="0"/>
    <m/>
  </r>
  <r>
    <x v="4"/>
    <s v="2018-34"/>
    <x v="355"/>
    <x v="5"/>
    <d v="1899-12-30T13:45:00"/>
    <d v="1899-12-30T17:45:00"/>
    <s v="PM"/>
    <d v="1899-12-30T04:00:00"/>
    <m/>
    <m/>
    <x v="0"/>
    <x v="0"/>
    <m/>
    <x v="0"/>
    <m/>
  </r>
  <r>
    <x v="5"/>
    <s v="2018-34"/>
    <x v="355"/>
    <x v="5"/>
    <d v="1899-12-30T13:45:00"/>
    <d v="1899-12-30T16:45:00"/>
    <s v="PM"/>
    <d v="1899-12-30T03:00:00"/>
    <m/>
    <m/>
    <x v="0"/>
    <x v="0"/>
    <m/>
    <x v="0"/>
    <m/>
  </r>
  <r>
    <x v="1"/>
    <s v="2018-34"/>
    <x v="355"/>
    <x v="5"/>
    <d v="1899-12-30T13:45:00"/>
    <d v="1899-12-30T17:45:00"/>
    <s v="PM"/>
    <d v="1899-12-30T04:00:00"/>
    <m/>
    <m/>
    <x v="0"/>
    <x v="0"/>
    <m/>
    <x v="0"/>
    <m/>
  </r>
  <r>
    <x v="6"/>
    <s v="2018-34"/>
    <x v="355"/>
    <x v="5"/>
    <d v="1899-12-30T13:45:00"/>
    <d v="1899-12-30T16:45:00"/>
    <s v="PM"/>
    <d v="1899-12-30T03:00:00"/>
    <m/>
    <m/>
    <x v="135"/>
    <x v="0"/>
    <m/>
    <x v="0"/>
    <m/>
  </r>
  <r>
    <x v="3"/>
    <s v="2018-34"/>
    <x v="355"/>
    <x v="5"/>
    <d v="1899-12-30T13:45:00"/>
    <d v="1899-12-30T17:45:00"/>
    <s v="PM"/>
    <d v="1899-12-30T04:00:00"/>
    <m/>
    <m/>
    <x v="0"/>
    <x v="0"/>
    <m/>
    <x v="0"/>
    <m/>
  </r>
  <r>
    <x v="0"/>
    <s v="2018-34"/>
    <x v="356"/>
    <x v="6"/>
    <d v="1899-12-30T08:15:00"/>
    <d v="1899-12-30T12:15:00"/>
    <s v="AM"/>
    <d v="1899-12-30T04:00:00"/>
    <m/>
    <m/>
    <x v="0"/>
    <x v="0"/>
    <m/>
    <x v="0"/>
    <m/>
  </r>
  <r>
    <x v="2"/>
    <s v="2018-34"/>
    <x v="356"/>
    <x v="6"/>
    <d v="1899-12-30T08:15:00"/>
    <d v="1899-12-30T12:15:00"/>
    <s v="AM"/>
    <d v="1899-12-30T04:00:00"/>
    <m/>
    <m/>
    <x v="0"/>
    <x v="0"/>
    <m/>
    <x v="0"/>
    <m/>
  </r>
  <r>
    <x v="4"/>
    <s v="2018-34"/>
    <x v="356"/>
    <x v="6"/>
    <d v="1899-12-30T08:15:00"/>
    <d v="1899-12-30T12:15:00"/>
    <s v="AM"/>
    <d v="1899-12-30T04:00:00"/>
    <m/>
    <m/>
    <x v="0"/>
    <x v="0"/>
    <m/>
    <x v="0"/>
    <m/>
  </r>
  <r>
    <x v="5"/>
    <s v="2018-34"/>
    <x v="356"/>
    <x v="6"/>
    <d v="1899-12-30T08:15:00"/>
    <d v="1899-12-30T12:15:00"/>
    <s v="AM"/>
    <d v="1899-12-30T04:00:00"/>
    <m/>
    <m/>
    <x v="0"/>
    <x v="0"/>
    <m/>
    <x v="0"/>
    <m/>
  </r>
  <r>
    <x v="1"/>
    <s v="2018-34"/>
    <x v="356"/>
    <x v="6"/>
    <d v="1899-12-30T08:15:00"/>
    <d v="1899-12-30T12:15:00"/>
    <s v="AM"/>
    <d v="1899-12-30T04:00:00"/>
    <m/>
    <m/>
    <x v="0"/>
    <x v="0"/>
    <m/>
    <x v="0"/>
    <m/>
  </r>
  <r>
    <x v="6"/>
    <s v="2018-34"/>
    <x v="356"/>
    <x v="6"/>
    <d v="1899-12-30T08:15:00"/>
    <d v="1899-12-30T12:15:00"/>
    <s v="AM"/>
    <d v="1899-12-30T04:00:00"/>
    <m/>
    <m/>
    <x v="135"/>
    <x v="0"/>
    <m/>
    <x v="0"/>
    <m/>
  </r>
  <r>
    <x v="3"/>
    <s v="2018-34"/>
    <x v="356"/>
    <x v="6"/>
    <d v="1899-12-30T08:15:00"/>
    <d v="1899-12-30T12:15:00"/>
    <s v="AM"/>
    <d v="1899-12-30T04:00:00"/>
    <m/>
    <m/>
    <x v="0"/>
    <x v="0"/>
    <m/>
    <x v="0"/>
    <m/>
  </r>
  <r>
    <x v="0"/>
    <s v="2018-34"/>
    <x v="356"/>
    <x v="6"/>
    <d v="1899-12-30T13:45:00"/>
    <d v="1899-12-30T17:45:00"/>
    <s v="PM"/>
    <d v="1899-12-30T04:00:00"/>
    <m/>
    <m/>
    <x v="0"/>
    <x v="0"/>
    <m/>
    <x v="0"/>
    <m/>
  </r>
  <r>
    <x v="2"/>
    <s v="2018-34"/>
    <x v="356"/>
    <x v="6"/>
    <d v="1899-12-30T13:45:00"/>
    <d v="1899-12-30T17:45:00"/>
    <s v="PM"/>
    <d v="1899-12-30T04:00:00"/>
    <m/>
    <m/>
    <x v="0"/>
    <x v="0"/>
    <m/>
    <x v="0"/>
    <m/>
  </r>
  <r>
    <x v="4"/>
    <s v="2018-34"/>
    <x v="356"/>
    <x v="6"/>
    <d v="1899-12-30T13:45:00"/>
    <d v="1899-12-30T17:45:00"/>
    <s v="PM"/>
    <d v="1899-12-30T04:00:00"/>
    <m/>
    <m/>
    <x v="0"/>
    <x v="0"/>
    <m/>
    <x v="0"/>
    <m/>
  </r>
  <r>
    <x v="5"/>
    <s v="2018-34"/>
    <x v="356"/>
    <x v="6"/>
    <d v="1899-12-30T13:45:00"/>
    <d v="1899-12-30T16:45:00"/>
    <s v="PM"/>
    <d v="1899-12-30T03:00:00"/>
    <m/>
    <m/>
    <x v="0"/>
    <x v="0"/>
    <m/>
    <x v="0"/>
    <m/>
  </r>
  <r>
    <x v="1"/>
    <s v="2018-34"/>
    <x v="356"/>
    <x v="6"/>
    <d v="1899-12-30T13:45:00"/>
    <d v="1899-12-30T17:45:00"/>
    <s v="PM"/>
    <d v="1899-12-30T04:00:00"/>
    <m/>
    <m/>
    <x v="0"/>
    <x v="0"/>
    <m/>
    <x v="0"/>
    <m/>
  </r>
  <r>
    <x v="6"/>
    <s v="2018-34"/>
    <x v="356"/>
    <x v="6"/>
    <d v="1899-12-30T13:45:00"/>
    <d v="1899-12-30T16:45:00"/>
    <s v="PM"/>
    <d v="1899-12-30T03:00:00"/>
    <m/>
    <m/>
    <x v="135"/>
    <x v="0"/>
    <m/>
    <x v="0"/>
    <m/>
  </r>
  <r>
    <x v="3"/>
    <s v="2018-34"/>
    <x v="356"/>
    <x v="6"/>
    <d v="1899-12-30T13:45:00"/>
    <d v="1899-12-30T17:45:00"/>
    <s v="PM"/>
    <d v="1899-12-30T04:00:00"/>
    <m/>
    <m/>
    <x v="0"/>
    <x v="0"/>
    <m/>
    <x v="0"/>
    <m/>
  </r>
  <r>
    <x v="0"/>
    <s v="2018-34"/>
    <x v="357"/>
    <x v="0"/>
    <d v="1899-12-30T08:15:00"/>
    <d v="1899-12-30T12:15:00"/>
    <s v="AM"/>
    <d v="1899-12-30T04:00:00"/>
    <m/>
    <m/>
    <x v="0"/>
    <x v="0"/>
    <m/>
    <x v="0"/>
    <m/>
  </r>
  <r>
    <x v="2"/>
    <s v="2018-34"/>
    <x v="357"/>
    <x v="0"/>
    <d v="1899-12-30T08:15:00"/>
    <d v="1899-12-30T12:15:00"/>
    <s v="AM"/>
    <d v="1899-12-30T04:00:00"/>
    <m/>
    <m/>
    <x v="0"/>
    <x v="0"/>
    <m/>
    <x v="0"/>
    <m/>
  </r>
  <r>
    <x v="4"/>
    <s v="2018-34"/>
    <x v="357"/>
    <x v="0"/>
    <d v="1899-12-30T08:15:00"/>
    <d v="1899-12-30T12:15:00"/>
    <s v="AM"/>
    <d v="1899-12-30T04:00:00"/>
    <m/>
    <m/>
    <x v="0"/>
    <x v="0"/>
    <m/>
    <x v="0"/>
    <m/>
  </r>
  <r>
    <x v="5"/>
    <s v="2018-34"/>
    <x v="357"/>
    <x v="0"/>
    <d v="1899-12-30T08:15:00"/>
    <d v="1899-12-30T12:15:00"/>
    <s v="AM"/>
    <d v="1899-12-30T04:00:00"/>
    <m/>
    <m/>
    <x v="0"/>
    <x v="0"/>
    <m/>
    <x v="0"/>
    <m/>
  </r>
  <r>
    <x v="1"/>
    <s v="2018-34"/>
    <x v="357"/>
    <x v="0"/>
    <d v="1899-12-30T08:15:00"/>
    <d v="1899-12-30T12:15:00"/>
    <s v="AM"/>
    <d v="1899-12-30T04:00:00"/>
    <m/>
    <m/>
    <x v="0"/>
    <x v="0"/>
    <m/>
    <x v="0"/>
    <m/>
  </r>
  <r>
    <x v="6"/>
    <s v="2018-34"/>
    <x v="357"/>
    <x v="0"/>
    <d v="1899-12-30T08:15:00"/>
    <d v="1899-12-30T12:15:00"/>
    <s v="AM"/>
    <d v="1899-12-30T04:00:00"/>
    <m/>
    <m/>
    <x v="135"/>
    <x v="0"/>
    <m/>
    <x v="0"/>
    <m/>
  </r>
  <r>
    <x v="3"/>
    <s v="2018-34"/>
    <x v="357"/>
    <x v="0"/>
    <d v="1899-12-30T08:15:00"/>
    <d v="1899-12-30T12:15:00"/>
    <s v="AM"/>
    <d v="1899-12-30T04:00:00"/>
    <m/>
    <m/>
    <x v="0"/>
    <x v="0"/>
    <m/>
    <x v="0"/>
    <m/>
  </r>
  <r>
    <x v="0"/>
    <s v="2018-34"/>
    <x v="357"/>
    <x v="0"/>
    <d v="1899-12-30T13:45:00"/>
    <d v="1899-12-30T17:45:00"/>
    <s v="PM"/>
    <d v="1899-12-30T04:00:00"/>
    <m/>
    <m/>
    <x v="0"/>
    <x v="0"/>
    <m/>
    <x v="0"/>
    <m/>
  </r>
  <r>
    <x v="2"/>
    <s v="2018-34"/>
    <x v="357"/>
    <x v="0"/>
    <d v="1899-12-30T13:45:00"/>
    <d v="1899-12-30T17:45:00"/>
    <s v="PM"/>
    <d v="1899-12-30T04:00:00"/>
    <m/>
    <m/>
    <x v="0"/>
    <x v="0"/>
    <m/>
    <x v="0"/>
    <m/>
  </r>
  <r>
    <x v="4"/>
    <s v="2018-34"/>
    <x v="357"/>
    <x v="0"/>
    <d v="1899-12-30T13:45:00"/>
    <d v="1899-12-30T17:45:00"/>
    <s v="PM"/>
    <d v="1899-12-30T04:00:00"/>
    <m/>
    <m/>
    <x v="0"/>
    <x v="0"/>
    <m/>
    <x v="0"/>
    <m/>
  </r>
  <r>
    <x v="5"/>
    <s v="2018-34"/>
    <x v="357"/>
    <x v="0"/>
    <d v="1899-12-30T13:45:00"/>
    <d v="1899-12-30T16:45:00"/>
    <s v="PM"/>
    <d v="1899-12-30T03:00:00"/>
    <m/>
    <m/>
    <x v="0"/>
    <x v="0"/>
    <m/>
    <x v="0"/>
    <m/>
  </r>
  <r>
    <x v="1"/>
    <s v="2018-34"/>
    <x v="357"/>
    <x v="0"/>
    <d v="1899-12-30T13:45:00"/>
    <d v="1899-12-30T17:45:00"/>
    <s v="PM"/>
    <d v="1899-12-30T04:00:00"/>
    <m/>
    <m/>
    <x v="0"/>
    <x v="0"/>
    <m/>
    <x v="0"/>
    <m/>
  </r>
  <r>
    <x v="6"/>
    <s v="2018-34"/>
    <x v="357"/>
    <x v="0"/>
    <d v="1899-12-30T13:45:00"/>
    <d v="1899-12-30T16:45:00"/>
    <s v="PM"/>
    <d v="1899-12-30T03:00:00"/>
    <m/>
    <m/>
    <x v="135"/>
    <x v="0"/>
    <m/>
    <x v="0"/>
    <m/>
  </r>
  <r>
    <x v="3"/>
    <s v="2018-34"/>
    <x v="357"/>
    <x v="0"/>
    <d v="1899-12-30T13:45:00"/>
    <d v="1899-12-30T17:45:00"/>
    <s v="PM"/>
    <d v="1899-12-30T04:00:00"/>
    <m/>
    <m/>
    <x v="0"/>
    <x v="0"/>
    <m/>
    <x v="0"/>
    <m/>
  </r>
  <r>
    <x v="0"/>
    <s v="2018-34"/>
    <x v="358"/>
    <x v="1"/>
    <d v="1899-12-30T08:15:00"/>
    <d v="1899-12-30T12:15:00"/>
    <s v="AM"/>
    <d v="1899-12-30T04:00:00"/>
    <m/>
    <m/>
    <x v="1"/>
    <x v="1"/>
    <m/>
    <x v="0"/>
    <m/>
  </r>
  <r>
    <x v="2"/>
    <s v="2018-34"/>
    <x v="358"/>
    <x v="1"/>
    <d v="1899-12-30T08:15:00"/>
    <d v="1899-12-30T12:15:00"/>
    <s v="AM"/>
    <d v="1899-12-30T04:00:00"/>
    <m/>
    <m/>
    <x v="1"/>
    <x v="1"/>
    <m/>
    <x v="0"/>
    <m/>
  </r>
  <r>
    <x v="4"/>
    <s v="2018-34"/>
    <x v="358"/>
    <x v="1"/>
    <d v="1899-12-30T08:15:00"/>
    <d v="1899-12-30T12:15:00"/>
    <s v="AM"/>
    <d v="1899-12-30T04:00:00"/>
    <m/>
    <m/>
    <x v="1"/>
    <x v="1"/>
    <m/>
    <x v="0"/>
    <m/>
  </r>
  <r>
    <x v="5"/>
    <s v="2018-34"/>
    <x v="358"/>
    <x v="1"/>
    <d v="1899-12-30T08:15:00"/>
    <d v="1899-12-30T12:15:00"/>
    <s v="AM"/>
    <d v="1899-12-30T04:00:00"/>
    <m/>
    <m/>
    <x v="1"/>
    <x v="1"/>
    <m/>
    <x v="0"/>
    <m/>
  </r>
  <r>
    <x v="1"/>
    <s v="2018-34"/>
    <x v="358"/>
    <x v="1"/>
    <d v="1899-12-30T08:15:00"/>
    <d v="1899-12-30T12:15:00"/>
    <s v="AM"/>
    <d v="1899-12-30T04:00:00"/>
    <m/>
    <m/>
    <x v="1"/>
    <x v="1"/>
    <m/>
    <x v="0"/>
    <m/>
  </r>
  <r>
    <x v="6"/>
    <s v="2018-34"/>
    <x v="358"/>
    <x v="1"/>
    <d v="1899-12-30T08:15:00"/>
    <d v="1899-12-30T12:15:00"/>
    <s v="AM"/>
    <d v="1899-12-30T04:00:00"/>
    <m/>
    <m/>
    <x v="1"/>
    <x v="1"/>
    <m/>
    <x v="0"/>
    <m/>
  </r>
  <r>
    <x v="3"/>
    <s v="2018-34"/>
    <x v="358"/>
    <x v="1"/>
    <d v="1899-12-30T08:15:00"/>
    <d v="1899-12-30T12:15:00"/>
    <s v="AM"/>
    <d v="1899-12-30T04:00:00"/>
    <m/>
    <m/>
    <x v="1"/>
    <x v="1"/>
    <m/>
    <x v="0"/>
    <m/>
  </r>
  <r>
    <x v="0"/>
    <s v="2018-34"/>
    <x v="358"/>
    <x v="1"/>
    <d v="1899-12-30T13:45:00"/>
    <d v="1899-12-30T17:45:00"/>
    <s v="PM"/>
    <d v="1899-12-30T04:00:00"/>
    <m/>
    <m/>
    <x v="1"/>
    <x v="1"/>
    <m/>
    <x v="0"/>
    <m/>
  </r>
  <r>
    <x v="2"/>
    <s v="2018-34"/>
    <x v="358"/>
    <x v="1"/>
    <d v="1899-12-30T13:45:00"/>
    <d v="1899-12-30T17:45:00"/>
    <s v="PM"/>
    <d v="1899-12-30T04:00:00"/>
    <m/>
    <m/>
    <x v="1"/>
    <x v="1"/>
    <m/>
    <x v="0"/>
    <m/>
  </r>
  <r>
    <x v="4"/>
    <s v="2018-34"/>
    <x v="358"/>
    <x v="1"/>
    <d v="1899-12-30T13:45:00"/>
    <d v="1899-12-30T17:45:00"/>
    <s v="PM"/>
    <d v="1899-12-30T04:00:00"/>
    <m/>
    <m/>
    <x v="1"/>
    <x v="1"/>
    <m/>
    <x v="0"/>
    <m/>
  </r>
  <r>
    <x v="5"/>
    <s v="2018-34"/>
    <x v="358"/>
    <x v="1"/>
    <d v="1899-12-30T13:45:00"/>
    <d v="1899-12-30T16:45:00"/>
    <s v="PM"/>
    <d v="1899-12-30T03:00:00"/>
    <m/>
    <m/>
    <x v="1"/>
    <x v="1"/>
    <m/>
    <x v="0"/>
    <m/>
  </r>
  <r>
    <x v="1"/>
    <s v="2018-34"/>
    <x v="358"/>
    <x v="1"/>
    <d v="1899-12-30T13:45:00"/>
    <d v="1899-12-30T17:45:00"/>
    <s v="PM"/>
    <d v="1899-12-30T04:00:00"/>
    <m/>
    <m/>
    <x v="1"/>
    <x v="1"/>
    <m/>
    <x v="0"/>
    <m/>
  </r>
  <r>
    <x v="6"/>
    <s v="2018-34"/>
    <x v="358"/>
    <x v="1"/>
    <d v="1899-12-30T13:45:00"/>
    <d v="1899-12-30T16:45:00"/>
    <s v="PM"/>
    <d v="1899-12-30T03:00:00"/>
    <m/>
    <m/>
    <x v="1"/>
    <x v="1"/>
    <m/>
    <x v="0"/>
    <m/>
  </r>
  <r>
    <x v="3"/>
    <s v="2018-34"/>
    <x v="358"/>
    <x v="1"/>
    <d v="1899-12-30T13:45:00"/>
    <d v="1899-12-30T17:45:00"/>
    <s v="PM"/>
    <d v="1899-12-30T04:00:00"/>
    <m/>
    <m/>
    <x v="1"/>
    <x v="1"/>
    <m/>
    <x v="0"/>
    <m/>
  </r>
  <r>
    <x v="0"/>
    <s v="2018-35"/>
    <x v="359"/>
    <x v="2"/>
    <d v="1899-12-30T08:15:00"/>
    <d v="1899-12-30T12:15:00"/>
    <s v="AM"/>
    <d v="1899-12-30T04:00:00"/>
    <m/>
    <m/>
    <x v="1"/>
    <x v="1"/>
    <m/>
    <x v="0"/>
    <m/>
  </r>
  <r>
    <x v="2"/>
    <s v="2018-35"/>
    <x v="359"/>
    <x v="2"/>
    <d v="1899-12-30T08:15:00"/>
    <d v="1899-12-30T12:15:00"/>
    <s v="AM"/>
    <d v="1899-12-30T04:00:00"/>
    <m/>
    <m/>
    <x v="1"/>
    <x v="1"/>
    <m/>
    <x v="0"/>
    <m/>
  </r>
  <r>
    <x v="4"/>
    <s v="2018-35"/>
    <x v="359"/>
    <x v="2"/>
    <d v="1899-12-30T08:15:00"/>
    <d v="1899-12-30T12:15:00"/>
    <s v="AM"/>
    <d v="1899-12-30T04:00:00"/>
    <m/>
    <m/>
    <x v="1"/>
    <x v="1"/>
    <m/>
    <x v="0"/>
    <m/>
  </r>
  <r>
    <x v="5"/>
    <s v="2018-35"/>
    <x v="359"/>
    <x v="2"/>
    <d v="1899-12-30T08:15:00"/>
    <d v="1899-12-30T12:15:00"/>
    <s v="AM"/>
    <d v="1899-12-30T04:00:00"/>
    <m/>
    <m/>
    <x v="1"/>
    <x v="1"/>
    <m/>
    <x v="0"/>
    <m/>
  </r>
  <r>
    <x v="1"/>
    <s v="2018-35"/>
    <x v="359"/>
    <x v="2"/>
    <d v="1899-12-30T08:15:00"/>
    <d v="1899-12-30T12:15:00"/>
    <s v="AM"/>
    <d v="1899-12-30T04:00:00"/>
    <m/>
    <m/>
    <x v="1"/>
    <x v="1"/>
    <m/>
    <x v="0"/>
    <m/>
  </r>
  <r>
    <x v="6"/>
    <s v="2018-35"/>
    <x v="359"/>
    <x v="2"/>
    <d v="1899-12-30T08:15:00"/>
    <d v="1899-12-30T12:15:00"/>
    <s v="AM"/>
    <d v="1899-12-30T04:00:00"/>
    <m/>
    <m/>
    <x v="1"/>
    <x v="1"/>
    <m/>
    <x v="0"/>
    <m/>
  </r>
  <r>
    <x v="3"/>
    <s v="2018-35"/>
    <x v="359"/>
    <x v="2"/>
    <d v="1899-12-30T08:15:00"/>
    <d v="1899-12-30T12:15:00"/>
    <s v="AM"/>
    <d v="1899-12-30T04:00:00"/>
    <m/>
    <m/>
    <x v="1"/>
    <x v="1"/>
    <m/>
    <x v="0"/>
    <m/>
  </r>
  <r>
    <x v="0"/>
    <s v="2018-35"/>
    <x v="359"/>
    <x v="2"/>
    <d v="1899-12-30T13:45:00"/>
    <d v="1899-12-30T17:45:00"/>
    <s v="PM"/>
    <d v="1899-12-30T04:00:00"/>
    <m/>
    <m/>
    <x v="1"/>
    <x v="1"/>
    <m/>
    <x v="0"/>
    <m/>
  </r>
  <r>
    <x v="2"/>
    <s v="2018-35"/>
    <x v="359"/>
    <x v="2"/>
    <d v="1899-12-30T13:45:00"/>
    <d v="1899-12-30T17:45:00"/>
    <s v="PM"/>
    <d v="1899-12-30T04:00:00"/>
    <m/>
    <m/>
    <x v="1"/>
    <x v="1"/>
    <m/>
    <x v="0"/>
    <m/>
  </r>
  <r>
    <x v="4"/>
    <s v="2018-35"/>
    <x v="359"/>
    <x v="2"/>
    <d v="1899-12-30T13:45:00"/>
    <d v="1899-12-30T17:45:00"/>
    <s v="PM"/>
    <d v="1899-12-30T04:00:00"/>
    <m/>
    <m/>
    <x v="1"/>
    <x v="1"/>
    <m/>
    <x v="0"/>
    <m/>
  </r>
  <r>
    <x v="5"/>
    <s v="2018-35"/>
    <x v="359"/>
    <x v="2"/>
    <d v="1899-12-30T13:45:00"/>
    <d v="1899-12-30T16:45:00"/>
    <s v="PM"/>
    <d v="1899-12-30T03:00:00"/>
    <m/>
    <m/>
    <x v="1"/>
    <x v="1"/>
    <m/>
    <x v="0"/>
    <m/>
  </r>
  <r>
    <x v="1"/>
    <s v="2018-35"/>
    <x v="359"/>
    <x v="2"/>
    <d v="1899-12-30T13:45:00"/>
    <d v="1899-12-30T17:45:00"/>
    <s v="PM"/>
    <d v="1899-12-30T04:00:00"/>
    <m/>
    <m/>
    <x v="1"/>
    <x v="1"/>
    <m/>
    <x v="0"/>
    <m/>
  </r>
  <r>
    <x v="6"/>
    <s v="2018-35"/>
    <x v="359"/>
    <x v="2"/>
    <d v="1899-12-30T13:45:00"/>
    <d v="1899-12-30T16:45:00"/>
    <s v="PM"/>
    <d v="1899-12-30T03:00:00"/>
    <m/>
    <m/>
    <x v="1"/>
    <x v="1"/>
    <m/>
    <x v="0"/>
    <m/>
  </r>
  <r>
    <x v="3"/>
    <s v="2018-35"/>
    <x v="359"/>
    <x v="2"/>
    <d v="1899-12-30T13:45:00"/>
    <d v="1899-12-30T17:45:00"/>
    <s v="PM"/>
    <d v="1899-12-30T04:00:00"/>
    <m/>
    <m/>
    <x v="1"/>
    <x v="1"/>
    <m/>
    <x v="0"/>
    <m/>
  </r>
  <r>
    <x v="0"/>
    <s v="2018-35"/>
    <x v="360"/>
    <x v="3"/>
    <d v="1899-12-30T08:15:00"/>
    <d v="1899-12-30T12:15:00"/>
    <s v="AM"/>
    <d v="1899-12-30T04:00:00"/>
    <m/>
    <m/>
    <x v="0"/>
    <x v="0"/>
    <m/>
    <x v="0"/>
    <m/>
  </r>
  <r>
    <x v="2"/>
    <s v="2018-35"/>
    <x v="360"/>
    <x v="3"/>
    <d v="1899-12-30T08:15:00"/>
    <d v="1899-12-30T12:15:00"/>
    <s v="AM"/>
    <d v="1899-12-30T04:00:00"/>
    <m/>
    <m/>
    <x v="0"/>
    <x v="0"/>
    <m/>
    <x v="0"/>
    <m/>
  </r>
  <r>
    <x v="4"/>
    <s v="2018-35"/>
    <x v="360"/>
    <x v="3"/>
    <d v="1899-12-30T08:15:00"/>
    <d v="1899-12-30T12:15:00"/>
    <s v="AM"/>
    <d v="1899-12-30T04:00:00"/>
    <m/>
    <m/>
    <x v="0"/>
    <x v="0"/>
    <m/>
    <x v="0"/>
    <m/>
  </r>
  <r>
    <x v="5"/>
    <s v="2018-35"/>
    <x v="360"/>
    <x v="3"/>
    <d v="1899-12-30T08:15:00"/>
    <d v="1899-12-30T12:15:00"/>
    <s v="AM"/>
    <d v="1899-12-30T04:00:00"/>
    <m/>
    <m/>
    <x v="0"/>
    <x v="0"/>
    <m/>
    <x v="0"/>
    <m/>
  </r>
  <r>
    <x v="1"/>
    <s v="2018-35"/>
    <x v="360"/>
    <x v="3"/>
    <d v="1899-12-30T08:15:00"/>
    <d v="1899-12-30T12:15:00"/>
    <s v="AM"/>
    <d v="1899-12-30T04:00:00"/>
    <m/>
    <m/>
    <x v="0"/>
    <x v="0"/>
    <m/>
    <x v="0"/>
    <m/>
  </r>
  <r>
    <x v="6"/>
    <s v="2018-35"/>
    <x v="360"/>
    <x v="3"/>
    <d v="1899-12-30T08:15:00"/>
    <d v="1899-12-30T12:15:00"/>
    <s v="AM"/>
    <d v="1899-12-30T04:00:00"/>
    <m/>
    <m/>
    <x v="1"/>
    <x v="1"/>
    <m/>
    <x v="0"/>
    <m/>
  </r>
  <r>
    <x v="3"/>
    <s v="2018-35"/>
    <x v="360"/>
    <x v="3"/>
    <d v="1899-12-30T08:15:00"/>
    <d v="1899-12-30T12:15:00"/>
    <s v="AM"/>
    <d v="1899-12-30T04:00:00"/>
    <m/>
    <m/>
    <x v="0"/>
    <x v="0"/>
    <m/>
    <x v="0"/>
    <m/>
  </r>
  <r>
    <x v="0"/>
    <s v="2018-35"/>
    <x v="360"/>
    <x v="3"/>
    <d v="1899-12-30T13:45:00"/>
    <d v="1899-12-30T17:45:00"/>
    <s v="PM"/>
    <d v="1899-12-30T04:00:00"/>
    <m/>
    <m/>
    <x v="0"/>
    <x v="0"/>
    <m/>
    <x v="0"/>
    <m/>
  </r>
  <r>
    <x v="2"/>
    <s v="2018-35"/>
    <x v="360"/>
    <x v="3"/>
    <d v="1899-12-30T13:45:00"/>
    <d v="1899-12-30T17:45:00"/>
    <s v="PM"/>
    <d v="1899-12-30T04:00:00"/>
    <m/>
    <m/>
    <x v="0"/>
    <x v="0"/>
    <m/>
    <x v="0"/>
    <m/>
  </r>
  <r>
    <x v="4"/>
    <s v="2018-35"/>
    <x v="360"/>
    <x v="3"/>
    <d v="1899-12-30T13:45:00"/>
    <d v="1899-12-30T17:45:00"/>
    <s v="PM"/>
    <d v="1899-12-30T04:00:00"/>
    <m/>
    <m/>
    <x v="0"/>
    <x v="0"/>
    <m/>
    <x v="0"/>
    <m/>
  </r>
  <r>
    <x v="5"/>
    <s v="2018-35"/>
    <x v="360"/>
    <x v="3"/>
    <d v="1899-12-30T13:45:00"/>
    <d v="1899-12-30T16:45:00"/>
    <s v="PM"/>
    <d v="1899-12-30T03:00:00"/>
    <m/>
    <m/>
    <x v="0"/>
    <x v="0"/>
    <m/>
    <x v="0"/>
    <m/>
  </r>
  <r>
    <x v="1"/>
    <s v="2018-35"/>
    <x v="360"/>
    <x v="3"/>
    <d v="1899-12-30T13:45:00"/>
    <d v="1899-12-30T17:45:00"/>
    <s v="PM"/>
    <d v="1899-12-30T04:00:00"/>
    <m/>
    <m/>
    <x v="0"/>
    <x v="0"/>
    <m/>
    <x v="0"/>
    <m/>
  </r>
  <r>
    <x v="6"/>
    <s v="2018-35"/>
    <x v="360"/>
    <x v="3"/>
    <d v="1899-12-30T13:45:00"/>
    <d v="1899-12-30T16:45:00"/>
    <s v="PM"/>
    <d v="1899-12-30T03:00:00"/>
    <m/>
    <m/>
    <x v="1"/>
    <x v="1"/>
    <m/>
    <x v="0"/>
    <m/>
  </r>
  <r>
    <x v="3"/>
    <s v="2018-35"/>
    <x v="360"/>
    <x v="3"/>
    <d v="1899-12-30T13:45:00"/>
    <d v="1899-12-30T17:45:00"/>
    <s v="PM"/>
    <d v="1899-12-30T04:00:00"/>
    <m/>
    <m/>
    <x v="0"/>
    <x v="0"/>
    <m/>
    <x v="0"/>
    <m/>
  </r>
  <r>
    <x v="0"/>
    <s v="2018-35"/>
    <x v="361"/>
    <x v="4"/>
    <d v="1899-12-30T08:15:00"/>
    <d v="1899-12-30T12:15:00"/>
    <s v="AM"/>
    <d v="1899-12-30T04:00:00"/>
    <m/>
    <m/>
    <x v="0"/>
    <x v="0"/>
    <m/>
    <x v="0"/>
    <m/>
  </r>
  <r>
    <x v="2"/>
    <s v="2018-35"/>
    <x v="361"/>
    <x v="4"/>
    <d v="1899-12-30T08:15:00"/>
    <d v="1899-12-30T12:15:00"/>
    <s v="AM"/>
    <d v="1899-12-30T04:00:00"/>
    <m/>
    <m/>
    <x v="0"/>
    <x v="0"/>
    <m/>
    <x v="0"/>
    <m/>
  </r>
  <r>
    <x v="4"/>
    <s v="2018-35"/>
    <x v="361"/>
    <x v="4"/>
    <d v="1899-12-30T08:15:00"/>
    <d v="1899-12-30T12:15:00"/>
    <s v="AM"/>
    <d v="1899-12-30T04:00:00"/>
    <m/>
    <m/>
    <x v="0"/>
    <x v="0"/>
    <m/>
    <x v="0"/>
    <m/>
  </r>
  <r>
    <x v="5"/>
    <s v="2018-35"/>
    <x v="361"/>
    <x v="4"/>
    <d v="1899-12-30T08:15:00"/>
    <d v="1899-12-30T12:15:00"/>
    <s v="AM"/>
    <d v="1899-12-30T04:00:00"/>
    <m/>
    <m/>
    <x v="0"/>
    <x v="0"/>
    <m/>
    <x v="0"/>
    <m/>
  </r>
  <r>
    <x v="1"/>
    <s v="2018-35"/>
    <x v="361"/>
    <x v="4"/>
    <d v="1899-12-30T08:15:00"/>
    <d v="1899-12-30T12:15:00"/>
    <s v="AM"/>
    <d v="1899-12-30T04:00:00"/>
    <m/>
    <m/>
    <x v="0"/>
    <x v="0"/>
    <m/>
    <x v="0"/>
    <m/>
  </r>
  <r>
    <x v="6"/>
    <s v="2018-35"/>
    <x v="361"/>
    <x v="4"/>
    <d v="1899-12-30T08:15:00"/>
    <d v="1899-12-30T12:15:00"/>
    <s v="AM"/>
    <d v="1899-12-30T04:00:00"/>
    <m/>
    <m/>
    <x v="1"/>
    <x v="1"/>
    <m/>
    <x v="0"/>
    <m/>
  </r>
  <r>
    <x v="3"/>
    <s v="2018-35"/>
    <x v="361"/>
    <x v="4"/>
    <d v="1899-12-30T08:15:00"/>
    <d v="1899-12-30T12:15:00"/>
    <s v="AM"/>
    <d v="1899-12-30T04:00:00"/>
    <m/>
    <m/>
    <x v="0"/>
    <x v="0"/>
    <m/>
    <x v="0"/>
    <m/>
  </r>
  <r>
    <x v="0"/>
    <s v="2018-35"/>
    <x v="361"/>
    <x v="4"/>
    <d v="1899-12-30T13:45:00"/>
    <d v="1899-12-30T17:45:00"/>
    <s v="PM"/>
    <d v="1899-12-30T04:00:00"/>
    <m/>
    <m/>
    <x v="0"/>
    <x v="0"/>
    <m/>
    <x v="0"/>
    <m/>
  </r>
  <r>
    <x v="2"/>
    <s v="2018-35"/>
    <x v="361"/>
    <x v="4"/>
    <d v="1899-12-30T13:45:00"/>
    <d v="1899-12-30T17:45:00"/>
    <s v="PM"/>
    <d v="1899-12-30T04:00:00"/>
    <m/>
    <m/>
    <x v="0"/>
    <x v="0"/>
    <m/>
    <x v="0"/>
    <m/>
  </r>
  <r>
    <x v="4"/>
    <s v="2018-35"/>
    <x v="361"/>
    <x v="4"/>
    <d v="1899-12-30T13:45:00"/>
    <d v="1899-12-30T17:45:00"/>
    <s v="PM"/>
    <d v="1899-12-30T04:00:00"/>
    <m/>
    <m/>
    <x v="0"/>
    <x v="0"/>
    <m/>
    <x v="0"/>
    <m/>
  </r>
  <r>
    <x v="5"/>
    <s v="2018-35"/>
    <x v="361"/>
    <x v="4"/>
    <d v="1899-12-30T13:45:00"/>
    <d v="1899-12-30T16:45:00"/>
    <s v="PM"/>
    <d v="1899-12-30T03:00:00"/>
    <m/>
    <m/>
    <x v="0"/>
    <x v="0"/>
    <m/>
    <x v="0"/>
    <m/>
  </r>
  <r>
    <x v="1"/>
    <s v="2018-35"/>
    <x v="361"/>
    <x v="4"/>
    <d v="1899-12-30T13:45:00"/>
    <d v="1899-12-30T17:45:00"/>
    <s v="PM"/>
    <d v="1899-12-30T04:00:00"/>
    <m/>
    <m/>
    <x v="0"/>
    <x v="0"/>
    <m/>
    <x v="0"/>
    <m/>
  </r>
  <r>
    <x v="6"/>
    <s v="2018-35"/>
    <x v="361"/>
    <x v="4"/>
    <d v="1899-12-30T13:45:00"/>
    <d v="1899-12-30T16:45:00"/>
    <s v="PM"/>
    <d v="1899-12-30T03:00:00"/>
    <m/>
    <m/>
    <x v="1"/>
    <x v="1"/>
    <m/>
    <x v="0"/>
    <m/>
  </r>
  <r>
    <x v="3"/>
    <s v="2018-35"/>
    <x v="361"/>
    <x v="4"/>
    <d v="1899-12-30T13:45:00"/>
    <d v="1899-12-30T17:45:00"/>
    <s v="PM"/>
    <d v="1899-12-30T04:00:00"/>
    <m/>
    <m/>
    <x v="0"/>
    <x v="0"/>
    <m/>
    <x v="0"/>
    <m/>
  </r>
  <r>
    <x v="0"/>
    <s v="2018-35"/>
    <x v="362"/>
    <x v="5"/>
    <d v="1899-12-30T08:15:00"/>
    <d v="1899-12-30T12:15:00"/>
    <s v="AM"/>
    <d v="1899-12-30T04:00:00"/>
    <m/>
    <m/>
    <x v="0"/>
    <x v="0"/>
    <m/>
    <x v="0"/>
    <m/>
  </r>
  <r>
    <x v="2"/>
    <s v="2018-35"/>
    <x v="362"/>
    <x v="5"/>
    <d v="1899-12-30T08:15:00"/>
    <d v="1899-12-30T12:15:00"/>
    <s v="AM"/>
    <d v="1899-12-30T04:00:00"/>
    <m/>
    <m/>
    <x v="0"/>
    <x v="0"/>
    <m/>
    <x v="0"/>
    <m/>
  </r>
  <r>
    <x v="4"/>
    <s v="2018-35"/>
    <x v="362"/>
    <x v="5"/>
    <d v="1899-12-30T08:15:00"/>
    <d v="1899-12-30T12:15:00"/>
    <s v="AM"/>
    <d v="1899-12-30T04:00:00"/>
    <m/>
    <m/>
    <x v="0"/>
    <x v="0"/>
    <m/>
    <x v="0"/>
    <m/>
  </r>
  <r>
    <x v="5"/>
    <s v="2018-35"/>
    <x v="362"/>
    <x v="5"/>
    <d v="1899-12-30T08:15:00"/>
    <d v="1899-12-30T12:15:00"/>
    <s v="AM"/>
    <d v="1899-12-30T04:00:00"/>
    <m/>
    <m/>
    <x v="0"/>
    <x v="0"/>
    <m/>
    <x v="0"/>
    <m/>
  </r>
  <r>
    <x v="1"/>
    <s v="2018-35"/>
    <x v="362"/>
    <x v="5"/>
    <d v="1899-12-30T08:15:00"/>
    <d v="1899-12-30T12:15:00"/>
    <s v="AM"/>
    <d v="1899-12-30T04:00:00"/>
    <m/>
    <m/>
    <x v="0"/>
    <x v="0"/>
    <m/>
    <x v="0"/>
    <m/>
  </r>
  <r>
    <x v="6"/>
    <s v="2018-35"/>
    <x v="362"/>
    <x v="5"/>
    <d v="1899-12-30T08:15:00"/>
    <d v="1899-12-30T12:15:00"/>
    <s v="AM"/>
    <d v="1899-12-30T04:00:00"/>
    <m/>
    <m/>
    <x v="1"/>
    <x v="1"/>
    <m/>
    <x v="0"/>
    <m/>
  </r>
  <r>
    <x v="3"/>
    <s v="2018-35"/>
    <x v="362"/>
    <x v="5"/>
    <d v="1899-12-30T08:15:00"/>
    <d v="1899-12-30T12:15:00"/>
    <s v="AM"/>
    <d v="1899-12-30T04:00:00"/>
    <m/>
    <m/>
    <x v="0"/>
    <x v="0"/>
    <m/>
    <x v="0"/>
    <m/>
  </r>
  <r>
    <x v="0"/>
    <s v="2018-35"/>
    <x v="362"/>
    <x v="5"/>
    <d v="1899-12-30T13:45:00"/>
    <d v="1899-12-30T17:45:00"/>
    <s v="PM"/>
    <d v="1899-12-30T04:00:00"/>
    <m/>
    <m/>
    <x v="0"/>
    <x v="0"/>
    <m/>
    <x v="0"/>
    <m/>
  </r>
  <r>
    <x v="2"/>
    <s v="2018-35"/>
    <x v="362"/>
    <x v="5"/>
    <d v="1899-12-30T13:45:00"/>
    <d v="1899-12-30T17:45:00"/>
    <s v="PM"/>
    <d v="1899-12-30T04:00:00"/>
    <m/>
    <m/>
    <x v="0"/>
    <x v="0"/>
    <m/>
    <x v="0"/>
    <m/>
  </r>
  <r>
    <x v="4"/>
    <s v="2018-35"/>
    <x v="362"/>
    <x v="5"/>
    <d v="1899-12-30T13:45:00"/>
    <d v="1899-12-30T17:45:00"/>
    <s v="PM"/>
    <d v="1899-12-30T04:00:00"/>
    <m/>
    <m/>
    <x v="0"/>
    <x v="0"/>
    <m/>
    <x v="0"/>
    <m/>
  </r>
  <r>
    <x v="5"/>
    <s v="2018-35"/>
    <x v="362"/>
    <x v="5"/>
    <d v="1899-12-30T13:45:00"/>
    <d v="1899-12-30T16:45:00"/>
    <s v="PM"/>
    <d v="1899-12-30T03:00:00"/>
    <m/>
    <m/>
    <x v="0"/>
    <x v="0"/>
    <m/>
    <x v="0"/>
    <m/>
  </r>
  <r>
    <x v="1"/>
    <s v="2018-35"/>
    <x v="362"/>
    <x v="5"/>
    <d v="1899-12-30T13:45:00"/>
    <d v="1899-12-30T17:45:00"/>
    <s v="PM"/>
    <d v="1899-12-30T04:00:00"/>
    <m/>
    <m/>
    <x v="0"/>
    <x v="0"/>
    <m/>
    <x v="0"/>
    <m/>
  </r>
  <r>
    <x v="6"/>
    <s v="2018-35"/>
    <x v="362"/>
    <x v="5"/>
    <d v="1899-12-30T13:45:00"/>
    <d v="1899-12-30T16:45:00"/>
    <s v="PM"/>
    <d v="1899-12-30T03:00:00"/>
    <m/>
    <m/>
    <x v="1"/>
    <x v="1"/>
    <m/>
    <x v="0"/>
    <m/>
  </r>
  <r>
    <x v="3"/>
    <s v="2018-35"/>
    <x v="362"/>
    <x v="5"/>
    <d v="1899-12-30T13:45:00"/>
    <d v="1899-12-30T17:45:00"/>
    <s v="PM"/>
    <d v="1899-12-30T04:00:00"/>
    <m/>
    <m/>
    <x v="0"/>
    <x v="0"/>
    <m/>
    <x v="0"/>
    <m/>
  </r>
  <r>
    <x v="0"/>
    <s v="2018-35"/>
    <x v="363"/>
    <x v="6"/>
    <d v="1899-12-30T08:15:00"/>
    <d v="1899-12-30T12:15:00"/>
    <s v="AM"/>
    <d v="1899-12-30T04:00:00"/>
    <m/>
    <m/>
    <x v="0"/>
    <x v="0"/>
    <m/>
    <x v="0"/>
    <m/>
  </r>
  <r>
    <x v="2"/>
    <s v="2018-35"/>
    <x v="363"/>
    <x v="6"/>
    <d v="1899-12-30T08:15:00"/>
    <d v="1899-12-30T12:15:00"/>
    <s v="AM"/>
    <d v="1899-12-30T04:00:00"/>
    <m/>
    <m/>
    <x v="0"/>
    <x v="0"/>
    <m/>
    <x v="0"/>
    <m/>
  </r>
  <r>
    <x v="4"/>
    <s v="2018-35"/>
    <x v="363"/>
    <x v="6"/>
    <d v="1899-12-30T08:15:00"/>
    <d v="1899-12-30T12:15:00"/>
    <s v="AM"/>
    <d v="1899-12-30T04:00:00"/>
    <m/>
    <m/>
    <x v="0"/>
    <x v="0"/>
    <m/>
    <x v="0"/>
    <m/>
  </r>
  <r>
    <x v="5"/>
    <s v="2018-35"/>
    <x v="363"/>
    <x v="6"/>
    <d v="1899-12-30T08:15:00"/>
    <d v="1899-12-30T12:15:00"/>
    <s v="AM"/>
    <d v="1899-12-30T04:00:00"/>
    <m/>
    <m/>
    <x v="0"/>
    <x v="0"/>
    <m/>
    <x v="0"/>
    <m/>
  </r>
  <r>
    <x v="1"/>
    <s v="2018-35"/>
    <x v="363"/>
    <x v="6"/>
    <d v="1899-12-30T08:15:00"/>
    <d v="1899-12-30T12:15:00"/>
    <s v="AM"/>
    <d v="1899-12-30T04:00:00"/>
    <m/>
    <m/>
    <x v="0"/>
    <x v="0"/>
    <m/>
    <x v="0"/>
    <m/>
  </r>
  <r>
    <x v="6"/>
    <s v="2018-35"/>
    <x v="363"/>
    <x v="6"/>
    <d v="1899-12-30T08:15:00"/>
    <d v="1899-12-30T12:15:00"/>
    <s v="AM"/>
    <d v="1899-12-30T04:00:00"/>
    <m/>
    <m/>
    <x v="1"/>
    <x v="1"/>
    <m/>
    <x v="0"/>
    <m/>
  </r>
  <r>
    <x v="3"/>
    <s v="2018-35"/>
    <x v="363"/>
    <x v="6"/>
    <d v="1899-12-30T08:15:00"/>
    <d v="1899-12-30T12:15:00"/>
    <s v="AM"/>
    <d v="1899-12-30T04:00:00"/>
    <m/>
    <m/>
    <x v="0"/>
    <x v="0"/>
    <m/>
    <x v="0"/>
    <m/>
  </r>
  <r>
    <x v="0"/>
    <s v="2018-35"/>
    <x v="363"/>
    <x v="6"/>
    <d v="1899-12-30T13:45:00"/>
    <d v="1899-12-30T17:45:00"/>
    <s v="PM"/>
    <d v="1899-12-30T04:00:00"/>
    <m/>
    <m/>
    <x v="0"/>
    <x v="0"/>
    <m/>
    <x v="0"/>
    <m/>
  </r>
  <r>
    <x v="2"/>
    <s v="2018-35"/>
    <x v="363"/>
    <x v="6"/>
    <d v="1899-12-30T13:45:00"/>
    <d v="1899-12-30T17:45:00"/>
    <s v="PM"/>
    <d v="1899-12-30T04:00:00"/>
    <m/>
    <m/>
    <x v="0"/>
    <x v="0"/>
    <m/>
    <x v="0"/>
    <m/>
  </r>
  <r>
    <x v="4"/>
    <s v="2018-35"/>
    <x v="363"/>
    <x v="6"/>
    <d v="1899-12-30T13:45:00"/>
    <d v="1899-12-30T17:45:00"/>
    <s v="PM"/>
    <d v="1899-12-30T04:00:00"/>
    <m/>
    <m/>
    <x v="0"/>
    <x v="0"/>
    <m/>
    <x v="0"/>
    <m/>
  </r>
  <r>
    <x v="5"/>
    <s v="2018-35"/>
    <x v="363"/>
    <x v="6"/>
    <d v="1899-12-30T13:45:00"/>
    <d v="1899-12-30T16:45:00"/>
    <s v="PM"/>
    <d v="1899-12-30T03:00:00"/>
    <m/>
    <m/>
    <x v="0"/>
    <x v="0"/>
    <m/>
    <x v="0"/>
    <m/>
  </r>
  <r>
    <x v="1"/>
    <s v="2018-35"/>
    <x v="363"/>
    <x v="6"/>
    <d v="1899-12-30T13:45:00"/>
    <d v="1899-12-30T17:45:00"/>
    <s v="PM"/>
    <d v="1899-12-30T04:00:00"/>
    <m/>
    <m/>
    <x v="0"/>
    <x v="0"/>
    <m/>
    <x v="0"/>
    <m/>
  </r>
  <r>
    <x v="6"/>
    <s v="2018-35"/>
    <x v="363"/>
    <x v="6"/>
    <d v="1899-12-30T13:45:00"/>
    <d v="1899-12-30T16:45:00"/>
    <s v="PM"/>
    <d v="1899-12-30T03:00:00"/>
    <m/>
    <m/>
    <x v="1"/>
    <x v="1"/>
    <m/>
    <x v="0"/>
    <m/>
  </r>
  <r>
    <x v="3"/>
    <s v="2018-35"/>
    <x v="363"/>
    <x v="6"/>
    <d v="1899-12-30T13:45:00"/>
    <d v="1899-12-30T17:45:00"/>
    <s v="PM"/>
    <d v="1899-12-30T04:00:00"/>
    <m/>
    <m/>
    <x v="0"/>
    <x v="0"/>
    <m/>
    <x v="0"/>
    <m/>
  </r>
  <r>
    <x v="0"/>
    <s v="2018-35"/>
    <x v="364"/>
    <x v="0"/>
    <d v="1899-12-30T08:15:00"/>
    <d v="1899-12-30T12:15:00"/>
    <s v="AM"/>
    <d v="1899-12-30T04:00:00"/>
    <m/>
    <m/>
    <x v="0"/>
    <x v="0"/>
    <m/>
    <x v="0"/>
    <m/>
  </r>
  <r>
    <x v="2"/>
    <s v="2018-35"/>
    <x v="364"/>
    <x v="0"/>
    <d v="1899-12-30T08:15:00"/>
    <d v="1899-12-30T12:15:00"/>
    <s v="AM"/>
    <d v="1899-12-30T04:00:00"/>
    <m/>
    <m/>
    <x v="0"/>
    <x v="0"/>
    <m/>
    <x v="0"/>
    <m/>
  </r>
  <r>
    <x v="4"/>
    <s v="2018-35"/>
    <x v="364"/>
    <x v="0"/>
    <d v="1899-12-30T08:15:00"/>
    <d v="1899-12-30T12:15:00"/>
    <s v="AM"/>
    <d v="1899-12-30T04:00:00"/>
    <m/>
    <m/>
    <x v="0"/>
    <x v="0"/>
    <m/>
    <x v="0"/>
    <m/>
  </r>
  <r>
    <x v="5"/>
    <s v="2018-35"/>
    <x v="364"/>
    <x v="0"/>
    <d v="1899-12-30T08:15:00"/>
    <d v="1899-12-30T12:15:00"/>
    <s v="AM"/>
    <d v="1899-12-30T04:00:00"/>
    <m/>
    <m/>
    <x v="0"/>
    <x v="0"/>
    <m/>
    <x v="0"/>
    <m/>
  </r>
  <r>
    <x v="1"/>
    <s v="2018-35"/>
    <x v="364"/>
    <x v="0"/>
    <d v="1899-12-30T08:15:00"/>
    <d v="1899-12-30T12:15:00"/>
    <s v="AM"/>
    <d v="1899-12-30T04:00:00"/>
    <m/>
    <m/>
    <x v="0"/>
    <x v="0"/>
    <m/>
    <x v="0"/>
    <m/>
  </r>
  <r>
    <x v="6"/>
    <s v="2018-35"/>
    <x v="364"/>
    <x v="0"/>
    <d v="1899-12-30T08:15:00"/>
    <d v="1899-12-30T12:15:00"/>
    <s v="AM"/>
    <d v="1899-12-30T04:00:00"/>
    <m/>
    <m/>
    <x v="1"/>
    <x v="1"/>
    <m/>
    <x v="0"/>
    <m/>
  </r>
  <r>
    <x v="3"/>
    <s v="2018-35"/>
    <x v="364"/>
    <x v="0"/>
    <d v="1899-12-30T08:15:00"/>
    <d v="1899-12-30T12:15:00"/>
    <s v="AM"/>
    <d v="1899-12-30T04:00:00"/>
    <m/>
    <m/>
    <x v="0"/>
    <x v="0"/>
    <m/>
    <x v="0"/>
    <m/>
  </r>
  <r>
    <x v="0"/>
    <s v="2018-35"/>
    <x v="364"/>
    <x v="0"/>
    <d v="1899-12-30T13:45:00"/>
    <d v="1899-12-30T17:45:00"/>
    <s v="PM"/>
    <d v="1899-12-30T04:00:00"/>
    <m/>
    <m/>
    <x v="0"/>
    <x v="0"/>
    <m/>
    <x v="0"/>
    <m/>
  </r>
  <r>
    <x v="2"/>
    <s v="2018-35"/>
    <x v="364"/>
    <x v="0"/>
    <d v="1899-12-30T13:45:00"/>
    <d v="1899-12-30T17:45:00"/>
    <s v="PM"/>
    <d v="1899-12-30T04:00:00"/>
    <m/>
    <m/>
    <x v="0"/>
    <x v="0"/>
    <m/>
    <x v="0"/>
    <m/>
  </r>
  <r>
    <x v="4"/>
    <s v="2018-35"/>
    <x v="364"/>
    <x v="0"/>
    <d v="1899-12-30T13:45:00"/>
    <d v="1899-12-30T17:45:00"/>
    <s v="PM"/>
    <d v="1899-12-30T04:00:00"/>
    <m/>
    <m/>
    <x v="0"/>
    <x v="0"/>
    <m/>
    <x v="0"/>
    <m/>
  </r>
  <r>
    <x v="5"/>
    <s v="2018-35"/>
    <x v="364"/>
    <x v="0"/>
    <d v="1899-12-30T13:45:00"/>
    <d v="1899-12-30T16:45:00"/>
    <s v="PM"/>
    <d v="1899-12-30T03:00:00"/>
    <m/>
    <m/>
    <x v="0"/>
    <x v="0"/>
    <m/>
    <x v="0"/>
    <m/>
  </r>
  <r>
    <x v="1"/>
    <s v="2018-35"/>
    <x v="364"/>
    <x v="0"/>
    <d v="1899-12-30T13:45:00"/>
    <d v="1899-12-30T17:45:00"/>
    <s v="PM"/>
    <d v="1899-12-30T04:00:00"/>
    <m/>
    <m/>
    <x v="0"/>
    <x v="0"/>
    <m/>
    <x v="0"/>
    <m/>
  </r>
  <r>
    <x v="6"/>
    <s v="2018-35"/>
    <x v="364"/>
    <x v="0"/>
    <d v="1899-12-30T13:45:00"/>
    <d v="1899-12-30T16:45:00"/>
    <s v="PM"/>
    <d v="1899-12-30T03:00:00"/>
    <m/>
    <m/>
    <x v="1"/>
    <x v="1"/>
    <m/>
    <x v="0"/>
    <m/>
  </r>
  <r>
    <x v="3"/>
    <s v="2018-35"/>
    <x v="364"/>
    <x v="0"/>
    <d v="1899-12-30T13:45:00"/>
    <d v="1899-12-30T17:45:00"/>
    <s v="PM"/>
    <d v="1899-12-30T04:00:00"/>
    <m/>
    <m/>
    <x v="0"/>
    <x v="0"/>
    <m/>
    <x v="0"/>
    <m/>
  </r>
  <r>
    <x v="6"/>
    <s v="2018-35"/>
    <x v="365"/>
    <x v="1"/>
    <d v="1899-12-30T08:15:00"/>
    <d v="1899-12-30T12:15:00"/>
    <s v="AM"/>
    <d v="1899-12-30T04:00:00"/>
    <m/>
    <m/>
    <x v="1"/>
    <x v="1"/>
    <m/>
    <x v="0"/>
    <m/>
  </r>
  <r>
    <x v="6"/>
    <s v="2018-35"/>
    <x v="365"/>
    <x v="1"/>
    <d v="1899-12-30T13:45:00"/>
    <d v="1899-12-30T17:45:00"/>
    <s v="PM"/>
    <d v="1899-12-30T04:00:00"/>
    <m/>
    <m/>
    <x v="1"/>
    <x v="1"/>
    <m/>
    <x v="0"/>
    <m/>
  </r>
  <r>
    <x v="6"/>
    <s v="2018-36"/>
    <x v="366"/>
    <x v="2"/>
    <d v="1899-12-30T08:15:00"/>
    <d v="1899-12-30T12:15:00"/>
    <s v="AM"/>
    <d v="1899-12-30T04:00:00"/>
    <m/>
    <m/>
    <x v="1"/>
    <x v="1"/>
    <m/>
    <x v="0"/>
    <m/>
  </r>
  <r>
    <x v="6"/>
    <s v="2018-36"/>
    <x v="366"/>
    <x v="2"/>
    <d v="1899-12-30T13:45:00"/>
    <d v="1899-12-30T17:45:00"/>
    <s v="PM"/>
    <d v="1899-12-30T04:00:00"/>
    <m/>
    <m/>
    <x v="1"/>
    <x v="1"/>
    <m/>
    <x v="0"/>
    <m/>
  </r>
  <r>
    <x v="6"/>
    <s v="2018-36"/>
    <x v="367"/>
    <x v="3"/>
    <d v="1899-12-30T08:15:00"/>
    <d v="1899-12-30T12:15:00"/>
    <s v="AM"/>
    <d v="1899-12-30T04:00:00"/>
    <m/>
    <m/>
    <x v="1"/>
    <x v="1"/>
    <m/>
    <x v="0"/>
    <m/>
  </r>
  <r>
    <x v="6"/>
    <s v="2018-36"/>
    <x v="367"/>
    <x v="3"/>
    <d v="1899-12-30T13:45:00"/>
    <d v="1899-12-30T16:45:00"/>
    <s v="PM"/>
    <d v="1899-12-30T03:00:00"/>
    <m/>
    <m/>
    <x v="1"/>
    <x v="1"/>
    <m/>
    <x v="0"/>
    <m/>
  </r>
  <r>
    <x v="6"/>
    <s v="2018-36"/>
    <x v="368"/>
    <x v="4"/>
    <d v="1899-12-30T08:15:00"/>
    <d v="1899-12-30T12:15:00"/>
    <s v="AM"/>
    <d v="1899-12-30T04:00:00"/>
    <m/>
    <m/>
    <x v="1"/>
    <x v="1"/>
    <m/>
    <x v="0"/>
    <m/>
  </r>
  <r>
    <x v="6"/>
    <s v="2018-36"/>
    <x v="368"/>
    <x v="4"/>
    <d v="1899-12-30T13:45:00"/>
    <d v="1899-12-30T16:45:00"/>
    <s v="PM"/>
    <d v="1899-12-30T03:00:00"/>
    <m/>
    <m/>
    <x v="1"/>
    <x v="1"/>
    <m/>
    <x v="0"/>
    <m/>
  </r>
  <r>
    <x v="6"/>
    <s v="2018-36"/>
    <x v="369"/>
    <x v="5"/>
    <d v="1899-12-30T08:15:00"/>
    <d v="1899-12-30T12:15:00"/>
    <s v="AM"/>
    <d v="1899-12-30T04:00:00"/>
    <m/>
    <m/>
    <x v="1"/>
    <x v="1"/>
    <m/>
    <x v="0"/>
    <m/>
  </r>
  <r>
    <x v="6"/>
    <s v="2018-36"/>
    <x v="369"/>
    <x v="5"/>
    <d v="1899-12-30T13:45:00"/>
    <d v="1899-12-30T16:45:00"/>
    <s v="PM"/>
    <d v="1899-12-30T03:00:00"/>
    <m/>
    <m/>
    <x v="1"/>
    <x v="1"/>
    <m/>
    <x v="0"/>
    <m/>
  </r>
  <r>
    <x v="6"/>
    <s v="2018-36"/>
    <x v="370"/>
    <x v="6"/>
    <d v="1899-12-30T08:15:00"/>
    <d v="1899-12-30T12:15:00"/>
    <s v="AM"/>
    <d v="1899-12-30T04:00:00"/>
    <m/>
    <m/>
    <x v="1"/>
    <x v="1"/>
    <m/>
    <x v="0"/>
    <m/>
  </r>
  <r>
    <x v="6"/>
    <s v="2018-36"/>
    <x v="370"/>
    <x v="6"/>
    <d v="1899-12-30T13:45:00"/>
    <d v="1899-12-30T16:45:00"/>
    <s v="PM"/>
    <d v="1899-12-30T03:00:00"/>
    <m/>
    <m/>
    <x v="1"/>
    <x v="1"/>
    <m/>
    <x v="0"/>
    <m/>
  </r>
  <r>
    <x v="6"/>
    <s v="2018-36"/>
    <x v="371"/>
    <x v="0"/>
    <d v="1899-12-30T08:15:00"/>
    <d v="1899-12-30T12:15:00"/>
    <s v="AM"/>
    <d v="1899-12-30T04:00:00"/>
    <m/>
    <m/>
    <x v="1"/>
    <x v="1"/>
    <m/>
    <x v="0"/>
    <m/>
  </r>
  <r>
    <x v="6"/>
    <s v="2018-36"/>
    <x v="371"/>
    <x v="0"/>
    <d v="1899-12-30T13:45:00"/>
    <d v="1899-12-30T16:45:00"/>
    <s v="PM"/>
    <d v="1899-12-30T03:00:00"/>
    <m/>
    <m/>
    <x v="1"/>
    <x v="1"/>
    <m/>
    <x v="0"/>
    <m/>
  </r>
  <r>
    <x v="6"/>
    <s v="2018-36"/>
    <x v="372"/>
    <x v="1"/>
    <d v="1899-12-30T08:15:00"/>
    <d v="1899-12-30T12:15:00"/>
    <s v="AM"/>
    <d v="1899-12-30T04:00:00"/>
    <m/>
    <m/>
    <x v="1"/>
    <x v="1"/>
    <m/>
    <x v="0"/>
    <m/>
  </r>
  <r>
    <x v="6"/>
    <s v="2018-36"/>
    <x v="372"/>
    <x v="1"/>
    <d v="1899-12-30T13:45:00"/>
    <d v="1899-12-30T17:45:00"/>
    <s v="PM"/>
    <d v="1899-12-30T04:00:00"/>
    <m/>
    <m/>
    <x v="1"/>
    <x v="1"/>
    <m/>
    <x v="0"/>
    <m/>
  </r>
  <r>
    <x v="6"/>
    <s v="2018-37"/>
    <x v="373"/>
    <x v="2"/>
    <d v="1899-12-30T08:15:00"/>
    <d v="1899-12-30T12:15:00"/>
    <s v="AM"/>
    <d v="1899-12-30T04:00:00"/>
    <m/>
    <m/>
    <x v="1"/>
    <x v="1"/>
    <m/>
    <x v="0"/>
    <m/>
  </r>
  <r>
    <x v="6"/>
    <s v="2018-37"/>
    <x v="373"/>
    <x v="2"/>
    <d v="1899-12-30T13:45:00"/>
    <d v="1899-12-30T17:45:00"/>
    <s v="PM"/>
    <d v="1899-12-30T04:00:00"/>
    <m/>
    <m/>
    <x v="1"/>
    <x v="1"/>
    <m/>
    <x v="0"/>
    <m/>
  </r>
  <r>
    <x v="6"/>
    <s v="2018-37"/>
    <x v="374"/>
    <x v="3"/>
    <d v="1899-12-30T08:15:00"/>
    <d v="1899-12-30T12:15:00"/>
    <s v="AM"/>
    <d v="1899-12-30T04:00:00"/>
    <m/>
    <m/>
    <x v="1"/>
    <x v="1"/>
    <m/>
    <x v="0"/>
    <m/>
  </r>
  <r>
    <x v="6"/>
    <s v="2018-37"/>
    <x v="374"/>
    <x v="3"/>
    <d v="1899-12-30T13:45:00"/>
    <d v="1899-12-30T17:45:00"/>
    <s v="PM"/>
    <d v="1899-12-30T04:00:00"/>
    <m/>
    <m/>
    <x v="1"/>
    <x v="1"/>
    <m/>
    <x v="0"/>
    <m/>
  </r>
  <r>
    <x v="6"/>
    <s v="2018-37"/>
    <x v="375"/>
    <x v="4"/>
    <d v="1899-12-30T08:15:00"/>
    <d v="1899-12-30T12:15:00"/>
    <s v="AM"/>
    <d v="1899-12-30T04:00:00"/>
    <m/>
    <m/>
    <x v="1"/>
    <x v="1"/>
    <m/>
    <x v="0"/>
    <m/>
  </r>
  <r>
    <x v="6"/>
    <s v="2018-37"/>
    <x v="375"/>
    <x v="4"/>
    <d v="1899-12-30T13:45:00"/>
    <d v="1899-12-30T17:45:00"/>
    <s v="PM"/>
    <d v="1899-12-30T04:00:00"/>
    <m/>
    <m/>
    <x v="1"/>
    <x v="1"/>
    <m/>
    <x v="0"/>
    <m/>
  </r>
  <r>
    <x v="6"/>
    <s v="2018-37"/>
    <x v="376"/>
    <x v="5"/>
    <d v="1899-12-30T08:15:00"/>
    <d v="1899-12-30T12:15:00"/>
    <s v="AM"/>
    <d v="1899-12-30T04:00:00"/>
    <m/>
    <m/>
    <x v="1"/>
    <x v="1"/>
    <m/>
    <x v="0"/>
    <m/>
  </r>
  <r>
    <x v="6"/>
    <s v="2018-37"/>
    <x v="376"/>
    <x v="5"/>
    <d v="1899-12-30T13:45:00"/>
    <d v="1899-12-30T17:45:00"/>
    <s v="PM"/>
    <d v="1899-12-30T04:00:00"/>
    <m/>
    <m/>
    <x v="1"/>
    <x v="1"/>
    <m/>
    <x v="0"/>
    <m/>
  </r>
  <r>
    <x v="6"/>
    <s v="2018-37"/>
    <x v="377"/>
    <x v="6"/>
    <d v="1899-12-30T08:15:00"/>
    <d v="1899-12-30T12:15:00"/>
    <s v="AM"/>
    <d v="1899-12-30T04:00:00"/>
    <m/>
    <m/>
    <x v="1"/>
    <x v="1"/>
    <m/>
    <x v="0"/>
    <m/>
  </r>
  <r>
    <x v="6"/>
    <s v="2018-37"/>
    <x v="377"/>
    <x v="6"/>
    <d v="1899-12-30T13:45:00"/>
    <d v="1899-12-30T17:45:00"/>
    <s v="PM"/>
    <d v="1899-12-30T04:00:00"/>
    <m/>
    <m/>
    <x v="1"/>
    <x v="1"/>
    <m/>
    <x v="0"/>
    <m/>
  </r>
  <r>
    <x v="6"/>
    <s v="2018-37"/>
    <x v="378"/>
    <x v="0"/>
    <d v="1899-12-30T08:15:00"/>
    <d v="1899-12-30T12:15:00"/>
    <s v="AM"/>
    <d v="1899-12-30T04:00:00"/>
    <m/>
    <m/>
    <x v="212"/>
    <x v="2"/>
    <m/>
    <x v="0"/>
    <m/>
  </r>
  <r>
    <x v="6"/>
    <s v="2018-37"/>
    <x v="378"/>
    <x v="0"/>
    <d v="1899-12-30T13:45:00"/>
    <d v="1899-12-30T17:45:00"/>
    <s v="PM"/>
    <d v="1899-12-30T04:00:00"/>
    <m/>
    <m/>
    <x v="212"/>
    <x v="2"/>
    <m/>
    <x v="0"/>
    <m/>
  </r>
  <r>
    <x v="6"/>
    <s v="2018-37"/>
    <x v="379"/>
    <x v="1"/>
    <d v="1899-12-30T08:15:00"/>
    <d v="1899-12-30T12:15:00"/>
    <s v="AM"/>
    <d v="1899-12-30T04:00:00"/>
    <m/>
    <m/>
    <x v="1"/>
    <x v="1"/>
    <m/>
    <x v="0"/>
    <m/>
  </r>
  <r>
    <x v="6"/>
    <s v="2018-37"/>
    <x v="379"/>
    <x v="1"/>
    <d v="1899-12-30T13:45:00"/>
    <d v="1899-12-30T17:45:00"/>
    <s v="PM"/>
    <d v="1899-12-30T04:00:00"/>
    <m/>
    <m/>
    <x v="1"/>
    <x v="1"/>
    <m/>
    <x v="0"/>
    <m/>
  </r>
  <r>
    <x v="6"/>
    <s v="2018-38"/>
    <x v="380"/>
    <x v="2"/>
    <d v="1899-12-30T08:15:00"/>
    <d v="1899-12-30T12:15:00"/>
    <s v="AM"/>
    <d v="1899-12-30T04:00:00"/>
    <m/>
    <m/>
    <x v="1"/>
    <x v="1"/>
    <m/>
    <x v="0"/>
    <m/>
  </r>
  <r>
    <x v="6"/>
    <s v="2018-38"/>
    <x v="380"/>
    <x v="2"/>
    <d v="1899-12-30T13:45:00"/>
    <d v="1899-12-30T17:45:00"/>
    <s v="PM"/>
    <d v="1899-12-30T04:00:00"/>
    <m/>
    <m/>
    <x v="1"/>
    <x v="1"/>
    <m/>
    <x v="0"/>
    <m/>
  </r>
  <r>
    <x v="6"/>
    <s v="2018-38"/>
    <x v="381"/>
    <x v="3"/>
    <d v="1899-12-30T08:15:00"/>
    <d v="1899-12-30T12:15:00"/>
    <s v="AM"/>
    <d v="1899-12-30T04:00:00"/>
    <m/>
    <m/>
    <x v="135"/>
    <x v="0"/>
    <m/>
    <x v="0"/>
    <m/>
  </r>
  <r>
    <x v="6"/>
    <s v="2018-38"/>
    <x v="381"/>
    <x v="3"/>
    <d v="1899-12-30T13:45:00"/>
    <d v="1899-12-30T17:45:00"/>
    <s v="PM"/>
    <d v="1899-12-30T04:00:00"/>
    <m/>
    <m/>
    <x v="135"/>
    <x v="0"/>
    <m/>
    <x v="0"/>
    <m/>
  </r>
  <r>
    <x v="6"/>
    <s v="2018-38"/>
    <x v="382"/>
    <x v="4"/>
    <d v="1899-12-30T08:15:00"/>
    <d v="1899-12-30T12:15:00"/>
    <s v="AM"/>
    <d v="1899-12-30T04:00:00"/>
    <m/>
    <m/>
    <x v="135"/>
    <x v="0"/>
    <m/>
    <x v="0"/>
    <m/>
  </r>
  <r>
    <x v="6"/>
    <s v="2018-38"/>
    <x v="382"/>
    <x v="4"/>
    <d v="1899-12-30T13:45:00"/>
    <d v="1899-12-30T17:45:00"/>
    <s v="PM"/>
    <d v="1899-12-30T04:00:00"/>
    <m/>
    <m/>
    <x v="135"/>
    <x v="0"/>
    <m/>
    <x v="0"/>
    <m/>
  </r>
  <r>
    <x v="6"/>
    <s v="2018-38"/>
    <x v="383"/>
    <x v="5"/>
    <d v="1899-12-30T08:15:00"/>
    <d v="1899-12-30T12:15:00"/>
    <s v="AM"/>
    <d v="1899-12-30T04:00:00"/>
    <m/>
    <m/>
    <x v="135"/>
    <x v="0"/>
    <m/>
    <x v="0"/>
    <m/>
  </r>
  <r>
    <x v="6"/>
    <s v="2018-38"/>
    <x v="383"/>
    <x v="5"/>
    <d v="1899-12-30T13:45:00"/>
    <d v="1899-12-30T17:45:00"/>
    <s v="PM"/>
    <d v="1899-12-30T04:00:00"/>
    <m/>
    <m/>
    <x v="135"/>
    <x v="0"/>
    <m/>
    <x v="0"/>
    <m/>
  </r>
  <r>
    <x v="6"/>
    <s v="2018-38"/>
    <x v="384"/>
    <x v="6"/>
    <d v="1899-12-30T08:15:00"/>
    <d v="1899-12-30T12:15:00"/>
    <s v="AM"/>
    <d v="1899-12-30T04:00:00"/>
    <m/>
    <m/>
    <x v="135"/>
    <x v="0"/>
    <m/>
    <x v="0"/>
    <m/>
  </r>
  <r>
    <x v="6"/>
    <s v="2018-38"/>
    <x v="384"/>
    <x v="6"/>
    <d v="1899-12-30T13:45:00"/>
    <d v="1899-12-30T17:45:00"/>
    <s v="PM"/>
    <d v="1899-12-30T04:00:00"/>
    <m/>
    <m/>
    <x v="135"/>
    <x v="0"/>
    <m/>
    <x v="0"/>
    <m/>
  </r>
  <r>
    <x v="6"/>
    <s v="2018-38"/>
    <x v="385"/>
    <x v="0"/>
    <d v="1899-12-30T08:15:00"/>
    <d v="1899-12-30T12:15:00"/>
    <s v="AM"/>
    <d v="1899-12-30T04:00:00"/>
    <m/>
    <m/>
    <x v="135"/>
    <x v="0"/>
    <m/>
    <x v="0"/>
    <m/>
  </r>
  <r>
    <x v="6"/>
    <s v="2018-38"/>
    <x v="385"/>
    <x v="0"/>
    <d v="1899-12-30T13:45:00"/>
    <d v="1899-12-30T17:45:00"/>
    <s v="PM"/>
    <d v="1899-12-30T04:00:00"/>
    <m/>
    <m/>
    <x v="135"/>
    <x v="0"/>
    <m/>
    <x v="0"/>
    <m/>
  </r>
  <r>
    <x v="6"/>
    <s v="2018-38"/>
    <x v="386"/>
    <x v="1"/>
    <d v="1899-12-30T08:15:00"/>
    <d v="1899-12-30T12:15:00"/>
    <s v="AM"/>
    <d v="1899-12-30T04:00:00"/>
    <m/>
    <m/>
    <x v="1"/>
    <x v="1"/>
    <m/>
    <x v="0"/>
    <m/>
  </r>
  <r>
    <x v="6"/>
    <s v="2018-38"/>
    <x v="386"/>
    <x v="1"/>
    <d v="1899-12-30T13:45:00"/>
    <d v="1899-12-30T17:45:00"/>
    <s v="PM"/>
    <d v="1899-12-30T04:00:00"/>
    <m/>
    <m/>
    <x v="1"/>
    <x v="1"/>
    <m/>
    <x v="0"/>
    <m/>
  </r>
  <r>
    <x v="6"/>
    <s v="2018-39"/>
    <x v="387"/>
    <x v="2"/>
    <d v="1899-12-30T08:15:00"/>
    <d v="1899-12-30T12:15:00"/>
    <s v="AM"/>
    <d v="1899-12-30T04:00:00"/>
    <m/>
    <m/>
    <x v="1"/>
    <x v="1"/>
    <m/>
    <x v="0"/>
    <m/>
  </r>
  <r>
    <x v="6"/>
    <s v="2018-39"/>
    <x v="387"/>
    <x v="2"/>
    <d v="1899-12-30T13:45:00"/>
    <d v="1899-12-30T17:45:00"/>
    <s v="PM"/>
    <d v="1899-12-30T04:00:00"/>
    <m/>
    <m/>
    <x v="1"/>
    <x v="1"/>
    <m/>
    <x v="0"/>
    <m/>
  </r>
  <r>
    <x v="6"/>
    <s v="2018-39"/>
    <x v="388"/>
    <x v="3"/>
    <d v="1899-12-30T08:15:00"/>
    <d v="1899-12-30T12:15:00"/>
    <s v="AM"/>
    <d v="1899-12-30T04:00:00"/>
    <m/>
    <m/>
    <x v="135"/>
    <x v="0"/>
    <m/>
    <x v="0"/>
    <m/>
  </r>
  <r>
    <x v="6"/>
    <s v="2018-39"/>
    <x v="388"/>
    <x v="3"/>
    <d v="1899-12-30T13:45:00"/>
    <d v="1899-12-30T17:45:00"/>
    <s v="PM"/>
    <d v="1899-12-30T04:00:00"/>
    <m/>
    <m/>
    <x v="135"/>
    <x v="0"/>
    <m/>
    <x v="0"/>
    <m/>
  </r>
  <r>
    <x v="6"/>
    <s v="2018-39"/>
    <x v="389"/>
    <x v="4"/>
    <d v="1899-12-30T08:15:00"/>
    <d v="1899-12-30T12:15:00"/>
    <s v="AM"/>
    <d v="1899-12-30T04:00:00"/>
    <m/>
    <m/>
    <x v="135"/>
    <x v="0"/>
    <m/>
    <x v="0"/>
    <m/>
  </r>
  <r>
    <x v="6"/>
    <s v="2018-39"/>
    <x v="389"/>
    <x v="4"/>
    <d v="1899-12-30T13:45:00"/>
    <d v="1899-12-30T17:45:00"/>
    <s v="PM"/>
    <d v="1899-12-30T04:00:00"/>
    <m/>
    <m/>
    <x v="135"/>
    <x v="0"/>
    <m/>
    <x v="0"/>
    <m/>
  </r>
  <r>
    <x v="6"/>
    <s v="2018-39"/>
    <x v="390"/>
    <x v="5"/>
    <d v="1899-12-30T08:15:00"/>
    <d v="1899-12-30T12:15:00"/>
    <s v="AM"/>
    <d v="1899-12-30T04:00:00"/>
    <m/>
    <m/>
    <x v="135"/>
    <x v="0"/>
    <m/>
    <x v="0"/>
    <m/>
  </r>
  <r>
    <x v="6"/>
    <s v="2018-39"/>
    <x v="390"/>
    <x v="5"/>
    <d v="1899-12-30T13:45:00"/>
    <d v="1899-12-30T17:45:00"/>
    <s v="PM"/>
    <d v="1899-12-30T04:00:00"/>
    <m/>
    <m/>
    <x v="135"/>
    <x v="0"/>
    <m/>
    <x v="0"/>
    <m/>
  </r>
  <r>
    <x v="6"/>
    <s v="2018-39"/>
    <x v="391"/>
    <x v="6"/>
    <d v="1899-12-30T08:15:00"/>
    <d v="1899-12-30T12:15:00"/>
    <s v="AM"/>
    <d v="1899-12-30T04:00:00"/>
    <m/>
    <m/>
    <x v="135"/>
    <x v="0"/>
    <m/>
    <x v="0"/>
    <m/>
  </r>
  <r>
    <x v="6"/>
    <s v="2018-39"/>
    <x v="391"/>
    <x v="6"/>
    <d v="1899-12-30T13:45:00"/>
    <d v="1899-12-30T17:45:00"/>
    <s v="PM"/>
    <d v="1899-12-30T04:00:00"/>
    <m/>
    <m/>
    <x v="135"/>
    <x v="0"/>
    <m/>
    <x v="0"/>
    <m/>
  </r>
  <r>
    <x v="6"/>
    <s v="2018-39"/>
    <x v="392"/>
    <x v="0"/>
    <d v="1899-12-30T08:15:00"/>
    <d v="1899-12-30T12:15:00"/>
    <s v="AM"/>
    <d v="1899-12-30T04:00:00"/>
    <m/>
    <m/>
    <x v="135"/>
    <x v="0"/>
    <m/>
    <x v="0"/>
    <m/>
  </r>
  <r>
    <x v="6"/>
    <s v="2018-39"/>
    <x v="392"/>
    <x v="0"/>
    <d v="1899-12-30T13:45:00"/>
    <d v="1899-12-30T17:45:00"/>
    <s v="PM"/>
    <d v="1899-12-30T04:00:00"/>
    <m/>
    <m/>
    <x v="135"/>
    <x v="0"/>
    <m/>
    <x v="0"/>
    <m/>
  </r>
  <r>
    <x v="6"/>
    <s v="2018-39"/>
    <x v="393"/>
    <x v="1"/>
    <d v="1899-12-30T08:15:00"/>
    <d v="1899-12-30T12:15:00"/>
    <s v="AM"/>
    <d v="1899-12-30T04:00:00"/>
    <m/>
    <m/>
    <x v="1"/>
    <x v="1"/>
    <m/>
    <x v="0"/>
    <m/>
  </r>
  <r>
    <x v="6"/>
    <s v="2018-39"/>
    <x v="393"/>
    <x v="1"/>
    <d v="1899-12-30T13:45:00"/>
    <d v="1899-12-30T17:45:00"/>
    <s v="PM"/>
    <d v="1899-12-30T04:00:00"/>
    <m/>
    <m/>
    <x v="1"/>
    <x v="1"/>
    <m/>
    <x v="0"/>
    <m/>
  </r>
  <r>
    <x v="6"/>
    <s v="2018-40"/>
    <x v="394"/>
    <x v="2"/>
    <d v="1899-12-30T08:15:00"/>
    <d v="1899-12-30T12:15:00"/>
    <s v="AM"/>
    <d v="1899-12-30T04:00:00"/>
    <m/>
    <m/>
    <x v="1"/>
    <x v="1"/>
    <m/>
    <x v="0"/>
    <m/>
  </r>
  <r>
    <x v="6"/>
    <s v="2018-40"/>
    <x v="394"/>
    <x v="2"/>
    <d v="1899-12-30T13:45:00"/>
    <d v="1899-12-30T17:45:00"/>
    <s v="PM"/>
    <d v="1899-12-30T04:00:00"/>
    <m/>
    <m/>
    <x v="1"/>
    <x v="1"/>
    <m/>
    <x v="0"/>
    <m/>
  </r>
  <r>
    <x v="6"/>
    <s v="2018-40"/>
    <x v="395"/>
    <x v="3"/>
    <d v="1899-12-30T08:15:00"/>
    <d v="1899-12-30T12:15:00"/>
    <s v="AM"/>
    <d v="1899-12-30T04:00:00"/>
    <m/>
    <m/>
    <x v="135"/>
    <x v="0"/>
    <m/>
    <x v="0"/>
    <m/>
  </r>
  <r>
    <x v="6"/>
    <s v="2018-40"/>
    <x v="395"/>
    <x v="3"/>
    <d v="1899-12-30T13:45:00"/>
    <d v="1899-12-30T17:45:00"/>
    <s v="PM"/>
    <d v="1899-12-30T04:00:00"/>
    <m/>
    <m/>
    <x v="135"/>
    <x v="0"/>
    <m/>
    <x v="0"/>
    <m/>
  </r>
  <r>
    <x v="6"/>
    <s v="2018-40"/>
    <x v="396"/>
    <x v="4"/>
    <d v="1899-12-30T08:15:00"/>
    <d v="1899-12-30T12:15:00"/>
    <s v="AM"/>
    <d v="1899-12-30T04:00:00"/>
    <m/>
    <m/>
    <x v="135"/>
    <x v="0"/>
    <m/>
    <x v="0"/>
    <m/>
  </r>
  <r>
    <x v="6"/>
    <s v="2018-40"/>
    <x v="396"/>
    <x v="4"/>
    <d v="1899-12-30T13:45:00"/>
    <d v="1899-12-30T17:45:00"/>
    <s v="PM"/>
    <d v="1899-12-30T04:00:00"/>
    <m/>
    <m/>
    <x v="135"/>
    <x v="0"/>
    <m/>
    <x v="0"/>
    <m/>
  </r>
  <r>
    <x v="6"/>
    <s v="2018-40"/>
    <x v="397"/>
    <x v="5"/>
    <d v="1899-12-30T08:15:00"/>
    <d v="1899-12-30T12:15:00"/>
    <s v="AM"/>
    <d v="1899-12-30T04:00:00"/>
    <m/>
    <m/>
    <x v="135"/>
    <x v="0"/>
    <m/>
    <x v="0"/>
    <m/>
  </r>
  <r>
    <x v="6"/>
    <s v="2018-40"/>
    <x v="397"/>
    <x v="5"/>
    <d v="1899-12-30T13:45:00"/>
    <d v="1899-12-30T17:45:00"/>
    <s v="PM"/>
    <d v="1899-12-30T04:00:00"/>
    <m/>
    <m/>
    <x v="135"/>
    <x v="0"/>
    <m/>
    <x v="0"/>
    <m/>
  </r>
  <r>
    <x v="6"/>
    <s v="2018-40"/>
    <x v="398"/>
    <x v="6"/>
    <d v="1899-12-30T08:15:00"/>
    <d v="1899-12-30T12:15:00"/>
    <s v="AM"/>
    <d v="1899-12-30T04:00:00"/>
    <m/>
    <m/>
    <x v="135"/>
    <x v="0"/>
    <m/>
    <x v="0"/>
    <m/>
  </r>
  <r>
    <x v="6"/>
    <s v="2018-40"/>
    <x v="398"/>
    <x v="6"/>
    <d v="1899-12-30T13:45:00"/>
    <d v="1899-12-30T17:45:00"/>
    <s v="PM"/>
    <d v="1899-12-30T04:00:00"/>
    <m/>
    <m/>
    <x v="135"/>
    <x v="0"/>
    <m/>
    <x v="0"/>
    <m/>
  </r>
  <r>
    <x v="6"/>
    <s v="2018-40"/>
    <x v="399"/>
    <x v="0"/>
    <d v="1899-12-30T08:15:00"/>
    <d v="1899-12-30T12:15:00"/>
    <s v="AM"/>
    <d v="1899-12-30T04:00:00"/>
    <m/>
    <m/>
    <x v="135"/>
    <x v="0"/>
    <m/>
    <x v="0"/>
    <m/>
  </r>
  <r>
    <x v="6"/>
    <s v="2018-40"/>
    <x v="399"/>
    <x v="0"/>
    <d v="1899-12-30T13:45:00"/>
    <d v="1899-12-30T17:45:00"/>
    <s v="PM"/>
    <d v="1899-12-30T04:00:00"/>
    <m/>
    <m/>
    <x v="135"/>
    <x v="0"/>
    <m/>
    <x v="0"/>
    <m/>
  </r>
  <r>
    <x v="6"/>
    <s v="2018-40"/>
    <x v="400"/>
    <x v="1"/>
    <d v="1899-12-30T08:15:00"/>
    <d v="1899-12-30T12:15:00"/>
    <s v="AM"/>
    <d v="1899-12-30T04:00:00"/>
    <m/>
    <m/>
    <x v="1"/>
    <x v="1"/>
    <m/>
    <x v="0"/>
    <m/>
  </r>
  <r>
    <x v="6"/>
    <s v="2018-40"/>
    <x v="400"/>
    <x v="1"/>
    <d v="1899-12-30T13:45:00"/>
    <d v="1899-12-30T17:45:00"/>
    <s v="PM"/>
    <d v="1899-12-30T04:00:00"/>
    <m/>
    <m/>
    <x v="1"/>
    <x v="1"/>
    <m/>
    <x v="0"/>
    <m/>
  </r>
  <r>
    <x v="6"/>
    <s v="2018-41"/>
    <x v="401"/>
    <x v="2"/>
    <d v="1899-12-30T08:15:00"/>
    <d v="1899-12-30T12:15:00"/>
    <s v="AM"/>
    <d v="1899-12-30T04:00:00"/>
    <m/>
    <m/>
    <x v="1"/>
    <x v="1"/>
    <m/>
    <x v="0"/>
    <m/>
  </r>
  <r>
    <x v="6"/>
    <s v="2018-41"/>
    <x v="401"/>
    <x v="2"/>
    <d v="1899-12-30T13:45:00"/>
    <d v="1899-12-30T17:45:00"/>
    <s v="PM"/>
    <d v="1899-12-30T04:00:00"/>
    <m/>
    <m/>
    <x v="1"/>
    <x v="1"/>
    <m/>
    <x v="0"/>
    <m/>
  </r>
  <r>
    <x v="6"/>
    <s v="2018-41"/>
    <x v="402"/>
    <x v="3"/>
    <d v="1899-12-30T08:15:00"/>
    <d v="1899-12-30T12:15:00"/>
    <s v="AM"/>
    <d v="1899-12-30T04:00:00"/>
    <m/>
    <m/>
    <x v="135"/>
    <x v="0"/>
    <m/>
    <x v="0"/>
    <m/>
  </r>
  <r>
    <x v="6"/>
    <s v="2018-41"/>
    <x v="402"/>
    <x v="3"/>
    <d v="1899-12-30T13:45:00"/>
    <d v="1899-12-30T17:45:00"/>
    <s v="PM"/>
    <d v="1899-12-30T04:00:00"/>
    <m/>
    <m/>
    <x v="135"/>
    <x v="0"/>
    <m/>
    <x v="0"/>
    <m/>
  </r>
  <r>
    <x v="6"/>
    <s v="2018-41"/>
    <x v="403"/>
    <x v="4"/>
    <d v="1899-12-30T08:15:00"/>
    <d v="1899-12-30T12:15:00"/>
    <s v="AM"/>
    <d v="1899-12-30T04:00:00"/>
    <m/>
    <m/>
    <x v="135"/>
    <x v="0"/>
    <m/>
    <x v="0"/>
    <m/>
  </r>
  <r>
    <x v="6"/>
    <s v="2018-41"/>
    <x v="403"/>
    <x v="4"/>
    <d v="1899-12-30T13:45:00"/>
    <d v="1899-12-30T17:45:00"/>
    <s v="PM"/>
    <d v="1899-12-30T04:00:00"/>
    <m/>
    <m/>
    <x v="135"/>
    <x v="0"/>
    <m/>
    <x v="0"/>
    <m/>
  </r>
  <r>
    <x v="6"/>
    <s v="2018-41"/>
    <x v="404"/>
    <x v="5"/>
    <d v="1899-12-30T08:15:00"/>
    <d v="1899-12-30T12:15:00"/>
    <s v="AM"/>
    <d v="1899-12-30T04:00:00"/>
    <m/>
    <m/>
    <x v="135"/>
    <x v="0"/>
    <m/>
    <x v="0"/>
    <m/>
  </r>
  <r>
    <x v="6"/>
    <s v="2018-41"/>
    <x v="404"/>
    <x v="5"/>
    <d v="1899-12-30T13:45:00"/>
    <d v="1899-12-30T17:45:00"/>
    <s v="PM"/>
    <d v="1899-12-30T04:00:00"/>
    <m/>
    <m/>
    <x v="135"/>
    <x v="0"/>
    <m/>
    <x v="0"/>
    <m/>
  </r>
  <r>
    <x v="6"/>
    <s v="2018-41"/>
    <x v="405"/>
    <x v="6"/>
    <d v="1899-12-30T08:15:00"/>
    <d v="1899-12-30T12:15:00"/>
    <s v="AM"/>
    <d v="1899-12-30T04:00:00"/>
    <m/>
    <m/>
    <x v="135"/>
    <x v="0"/>
    <m/>
    <x v="0"/>
    <m/>
  </r>
  <r>
    <x v="6"/>
    <s v="2018-41"/>
    <x v="405"/>
    <x v="6"/>
    <d v="1899-12-30T13:45:00"/>
    <d v="1899-12-30T17:45:00"/>
    <s v="PM"/>
    <d v="1899-12-30T04:00:00"/>
    <m/>
    <m/>
    <x v="135"/>
    <x v="0"/>
    <m/>
    <x v="0"/>
    <m/>
  </r>
  <r>
    <x v="6"/>
    <s v="2018-41"/>
    <x v="406"/>
    <x v="0"/>
    <d v="1899-12-30T08:15:00"/>
    <d v="1899-12-30T12:15:00"/>
    <s v="AM"/>
    <d v="1899-12-30T04:00:00"/>
    <m/>
    <m/>
    <x v="135"/>
    <x v="0"/>
    <m/>
    <x v="0"/>
    <m/>
  </r>
  <r>
    <x v="6"/>
    <s v="2018-41"/>
    <x v="406"/>
    <x v="0"/>
    <d v="1899-12-30T13:45:00"/>
    <d v="1899-12-30T17:45:00"/>
    <s v="PM"/>
    <d v="1899-12-30T04:00:00"/>
    <m/>
    <m/>
    <x v="135"/>
    <x v="0"/>
    <m/>
    <x v="0"/>
    <m/>
  </r>
  <r>
    <x v="6"/>
    <s v="2018-41"/>
    <x v="407"/>
    <x v="1"/>
    <d v="1899-12-30T08:15:00"/>
    <d v="1899-12-30T12:15:00"/>
    <s v="AM"/>
    <d v="1899-12-30T04:00:00"/>
    <m/>
    <m/>
    <x v="1"/>
    <x v="1"/>
    <m/>
    <x v="0"/>
    <m/>
  </r>
  <r>
    <x v="6"/>
    <s v="2018-41"/>
    <x v="407"/>
    <x v="1"/>
    <d v="1899-12-30T13:45:00"/>
    <d v="1899-12-30T17:45:00"/>
    <s v="PM"/>
    <d v="1899-12-30T04:00:00"/>
    <m/>
    <m/>
    <x v="1"/>
    <x v="1"/>
    <m/>
    <x v="0"/>
    <m/>
  </r>
  <r>
    <x v="6"/>
    <s v="2018-42"/>
    <x v="408"/>
    <x v="2"/>
    <d v="1899-12-30T08:15:00"/>
    <d v="1899-12-30T12:15:00"/>
    <s v="AM"/>
    <d v="1899-12-30T04:00:00"/>
    <m/>
    <m/>
    <x v="1"/>
    <x v="1"/>
    <m/>
    <x v="0"/>
    <m/>
  </r>
  <r>
    <x v="6"/>
    <s v="2018-42"/>
    <x v="408"/>
    <x v="2"/>
    <d v="1899-12-30T13:45:00"/>
    <d v="1899-12-30T17:45:00"/>
    <s v="PM"/>
    <d v="1899-12-30T04:00:00"/>
    <m/>
    <m/>
    <x v="1"/>
    <x v="1"/>
    <m/>
    <x v="0"/>
    <m/>
  </r>
  <r>
    <x v="6"/>
    <s v="2018-42"/>
    <x v="409"/>
    <x v="3"/>
    <d v="1899-12-30T08:15:00"/>
    <d v="1899-12-30T12:15:00"/>
    <s v="AM"/>
    <d v="1899-12-30T04:00:00"/>
    <m/>
    <m/>
    <x v="135"/>
    <x v="0"/>
    <m/>
    <x v="0"/>
    <m/>
  </r>
  <r>
    <x v="6"/>
    <s v="2018-42"/>
    <x v="409"/>
    <x v="3"/>
    <d v="1899-12-30T13:45:00"/>
    <d v="1899-12-30T17:45:00"/>
    <s v="PM"/>
    <d v="1899-12-30T04:00:00"/>
    <m/>
    <m/>
    <x v="135"/>
    <x v="0"/>
    <m/>
    <x v="0"/>
    <m/>
  </r>
  <r>
    <x v="6"/>
    <s v="2018-42"/>
    <x v="410"/>
    <x v="4"/>
    <d v="1899-12-30T08:15:00"/>
    <d v="1899-12-30T12:15:00"/>
    <s v="AM"/>
    <d v="1899-12-30T04:00:00"/>
    <m/>
    <m/>
    <x v="135"/>
    <x v="0"/>
    <m/>
    <x v="0"/>
    <m/>
  </r>
  <r>
    <x v="6"/>
    <s v="2018-42"/>
    <x v="410"/>
    <x v="4"/>
    <d v="1899-12-30T13:45:00"/>
    <d v="1899-12-30T17:45:00"/>
    <s v="PM"/>
    <d v="1899-12-30T04:00:00"/>
    <m/>
    <m/>
    <x v="135"/>
    <x v="0"/>
    <m/>
    <x v="0"/>
    <m/>
  </r>
  <r>
    <x v="6"/>
    <s v="2018-42"/>
    <x v="411"/>
    <x v="5"/>
    <d v="1899-12-30T08:15:00"/>
    <d v="1899-12-30T12:15:00"/>
    <s v="AM"/>
    <d v="1899-12-30T04:00:00"/>
    <m/>
    <m/>
    <x v="135"/>
    <x v="0"/>
    <m/>
    <x v="0"/>
    <m/>
  </r>
  <r>
    <x v="6"/>
    <s v="2018-42"/>
    <x v="411"/>
    <x v="5"/>
    <d v="1899-12-30T13:45:00"/>
    <d v="1899-12-30T17:45:00"/>
    <s v="PM"/>
    <d v="1899-12-30T04:00:00"/>
    <m/>
    <m/>
    <x v="135"/>
    <x v="0"/>
    <m/>
    <x v="0"/>
    <m/>
  </r>
  <r>
    <x v="6"/>
    <s v="2018-42"/>
    <x v="412"/>
    <x v="6"/>
    <d v="1899-12-30T08:15:00"/>
    <d v="1899-12-30T12:15:00"/>
    <s v="AM"/>
    <d v="1899-12-30T04:00:00"/>
    <m/>
    <m/>
    <x v="135"/>
    <x v="0"/>
    <m/>
    <x v="0"/>
    <m/>
  </r>
  <r>
    <x v="6"/>
    <s v="2018-42"/>
    <x v="412"/>
    <x v="6"/>
    <d v="1899-12-30T13:45:00"/>
    <d v="1899-12-30T17:45:00"/>
    <s v="PM"/>
    <d v="1899-12-30T04:00:00"/>
    <m/>
    <m/>
    <x v="135"/>
    <x v="0"/>
    <m/>
    <x v="0"/>
    <m/>
  </r>
  <r>
    <x v="6"/>
    <s v="2018-42"/>
    <x v="413"/>
    <x v="0"/>
    <d v="1899-12-30T08:15:00"/>
    <d v="1899-12-30T12:15:00"/>
    <s v="AM"/>
    <d v="1899-12-30T04:00:00"/>
    <m/>
    <m/>
    <x v="135"/>
    <x v="0"/>
    <m/>
    <x v="0"/>
    <m/>
  </r>
  <r>
    <x v="6"/>
    <s v="2018-42"/>
    <x v="413"/>
    <x v="0"/>
    <d v="1899-12-30T13:45:00"/>
    <d v="1899-12-30T17:45:00"/>
    <s v="PM"/>
    <d v="1899-12-30T04:00:00"/>
    <m/>
    <m/>
    <x v="135"/>
    <x v="0"/>
    <m/>
    <x v="0"/>
    <m/>
  </r>
  <r>
    <x v="6"/>
    <s v="2018-42"/>
    <x v="414"/>
    <x v="1"/>
    <d v="1899-12-30T08:15:00"/>
    <d v="1899-12-30T12:15:00"/>
    <s v="AM"/>
    <d v="1899-12-30T04:00:00"/>
    <m/>
    <m/>
    <x v="1"/>
    <x v="1"/>
    <m/>
    <x v="0"/>
    <m/>
  </r>
  <r>
    <x v="6"/>
    <s v="2018-42"/>
    <x v="414"/>
    <x v="1"/>
    <d v="1899-12-30T13:45:00"/>
    <d v="1899-12-30T17:45:00"/>
    <s v="PM"/>
    <d v="1899-12-30T04:00:00"/>
    <m/>
    <m/>
    <x v="1"/>
    <x v="1"/>
    <m/>
    <x v="0"/>
    <m/>
  </r>
  <r>
    <x v="6"/>
    <s v="2018-43"/>
    <x v="415"/>
    <x v="2"/>
    <d v="1899-12-30T08:15:00"/>
    <d v="1899-12-30T12:15:00"/>
    <s v="AM"/>
    <d v="1899-12-30T04:00:00"/>
    <m/>
    <m/>
    <x v="1"/>
    <x v="1"/>
    <m/>
    <x v="0"/>
    <m/>
  </r>
  <r>
    <x v="6"/>
    <s v="2018-43"/>
    <x v="415"/>
    <x v="2"/>
    <d v="1899-12-30T13:45:00"/>
    <d v="1899-12-30T17:45:00"/>
    <s v="PM"/>
    <d v="1899-12-30T04:00:00"/>
    <m/>
    <m/>
    <x v="1"/>
    <x v="1"/>
    <m/>
    <x v="0"/>
    <m/>
  </r>
  <r>
    <x v="6"/>
    <s v="2018-43"/>
    <x v="416"/>
    <x v="3"/>
    <d v="1899-12-30T08:15:00"/>
    <d v="1899-12-30T12:15:00"/>
    <s v="AM"/>
    <d v="1899-12-30T04:00:00"/>
    <m/>
    <m/>
    <x v="135"/>
    <x v="0"/>
    <m/>
    <x v="0"/>
    <m/>
  </r>
  <r>
    <x v="6"/>
    <s v="2018-43"/>
    <x v="416"/>
    <x v="3"/>
    <d v="1899-12-30T13:45:00"/>
    <d v="1899-12-30T17:45:00"/>
    <s v="PM"/>
    <d v="1899-12-30T04:00:00"/>
    <m/>
    <m/>
    <x v="135"/>
    <x v="0"/>
    <m/>
    <x v="0"/>
    <m/>
  </r>
  <r>
    <x v="6"/>
    <s v="2018-43"/>
    <x v="417"/>
    <x v="4"/>
    <d v="1899-12-30T08:15:00"/>
    <d v="1899-12-30T12:15:00"/>
    <s v="AM"/>
    <d v="1899-12-30T04:00:00"/>
    <m/>
    <m/>
    <x v="135"/>
    <x v="0"/>
    <m/>
    <x v="0"/>
    <m/>
  </r>
  <r>
    <x v="6"/>
    <s v="2018-43"/>
    <x v="417"/>
    <x v="4"/>
    <d v="1899-12-30T13:45:00"/>
    <d v="1899-12-30T17:45:00"/>
    <s v="PM"/>
    <d v="1899-12-30T04:00:00"/>
    <m/>
    <m/>
    <x v="135"/>
    <x v="0"/>
    <m/>
    <x v="0"/>
    <m/>
  </r>
  <r>
    <x v="6"/>
    <s v="2018-43"/>
    <x v="418"/>
    <x v="5"/>
    <d v="1899-12-30T08:15:00"/>
    <d v="1899-12-30T12:15:00"/>
    <s v="AM"/>
    <d v="1899-12-30T04:00:00"/>
    <m/>
    <m/>
    <x v="135"/>
    <x v="0"/>
    <m/>
    <x v="0"/>
    <m/>
  </r>
  <r>
    <x v="6"/>
    <s v="2018-43"/>
    <x v="418"/>
    <x v="5"/>
    <d v="1899-12-30T13:45:00"/>
    <d v="1899-12-30T17:45:00"/>
    <s v="PM"/>
    <d v="1899-12-30T04:00:00"/>
    <m/>
    <m/>
    <x v="135"/>
    <x v="0"/>
    <m/>
    <x v="0"/>
    <m/>
  </r>
  <r>
    <x v="6"/>
    <s v="2018-43"/>
    <x v="419"/>
    <x v="6"/>
    <d v="1899-12-30T08:15:00"/>
    <d v="1899-12-30T12:15:00"/>
    <s v="AM"/>
    <d v="1899-12-30T04:00:00"/>
    <m/>
    <m/>
    <x v="135"/>
    <x v="0"/>
    <m/>
    <x v="0"/>
    <m/>
  </r>
  <r>
    <x v="6"/>
    <s v="2018-43"/>
    <x v="419"/>
    <x v="6"/>
    <d v="1899-12-30T13:45:00"/>
    <d v="1899-12-30T17:45:00"/>
    <s v="PM"/>
    <d v="1899-12-30T04:00:00"/>
    <m/>
    <m/>
    <x v="135"/>
    <x v="0"/>
    <m/>
    <x v="0"/>
    <m/>
  </r>
  <r>
    <x v="6"/>
    <s v="2018-43"/>
    <x v="420"/>
    <x v="0"/>
    <d v="1899-12-30T08:15:00"/>
    <d v="1899-12-30T12:15:00"/>
    <s v="AM"/>
    <d v="1899-12-30T04:00:00"/>
    <m/>
    <m/>
    <x v="135"/>
    <x v="0"/>
    <m/>
    <x v="0"/>
    <m/>
  </r>
  <r>
    <x v="6"/>
    <s v="2018-43"/>
    <x v="420"/>
    <x v="0"/>
    <d v="1899-12-30T13:45:00"/>
    <d v="1899-12-30T17:45:00"/>
    <s v="PM"/>
    <d v="1899-12-30T04:00:00"/>
    <m/>
    <m/>
    <x v="135"/>
    <x v="0"/>
    <m/>
    <x v="0"/>
    <m/>
  </r>
  <r>
    <x v="6"/>
    <s v="2018-43"/>
    <x v="421"/>
    <x v="1"/>
    <d v="1899-12-30T08:15:00"/>
    <d v="1899-12-30T12:15:00"/>
    <s v="AM"/>
    <d v="1899-12-30T04:00:00"/>
    <m/>
    <m/>
    <x v="1"/>
    <x v="1"/>
    <m/>
    <x v="0"/>
    <m/>
  </r>
  <r>
    <x v="6"/>
    <s v="2018-43"/>
    <x v="421"/>
    <x v="1"/>
    <d v="1899-12-30T13:45:00"/>
    <d v="1899-12-30T17:45:00"/>
    <s v="PM"/>
    <d v="1899-12-30T04:00:00"/>
    <m/>
    <m/>
    <x v="1"/>
    <x v="1"/>
    <m/>
    <x v="0"/>
    <m/>
  </r>
  <r>
    <x v="6"/>
    <s v="2018-44"/>
    <x v="422"/>
    <x v="2"/>
    <d v="1899-12-30T08:15:00"/>
    <d v="1899-12-30T12:15:00"/>
    <s v="AM"/>
    <d v="1899-12-30T04:00:00"/>
    <m/>
    <m/>
    <x v="1"/>
    <x v="1"/>
    <m/>
    <x v="0"/>
    <m/>
  </r>
  <r>
    <x v="6"/>
    <s v="2018-44"/>
    <x v="422"/>
    <x v="2"/>
    <d v="1899-12-30T13:45:00"/>
    <d v="1899-12-30T17:45:00"/>
    <s v="PM"/>
    <d v="1899-12-30T04:00:00"/>
    <m/>
    <m/>
    <x v="1"/>
    <x v="1"/>
    <m/>
    <x v="0"/>
    <m/>
  </r>
  <r>
    <x v="6"/>
    <s v="2018-44"/>
    <x v="423"/>
    <x v="3"/>
    <d v="1899-12-30T08:15:00"/>
    <d v="1899-12-30T12:15:00"/>
    <s v="AM"/>
    <d v="1899-12-30T04:00:00"/>
    <m/>
    <m/>
    <x v="135"/>
    <x v="0"/>
    <m/>
    <x v="0"/>
    <m/>
  </r>
  <r>
    <x v="6"/>
    <s v="2018-44"/>
    <x v="423"/>
    <x v="3"/>
    <d v="1899-12-30T13:45:00"/>
    <d v="1899-12-30T17:45:00"/>
    <s v="PM"/>
    <d v="1899-12-30T04:00:00"/>
    <m/>
    <m/>
    <x v="135"/>
    <x v="0"/>
    <m/>
    <x v="0"/>
    <m/>
  </r>
  <r>
    <x v="6"/>
    <s v="2018-44"/>
    <x v="424"/>
    <x v="4"/>
    <d v="1899-12-30T08:15:00"/>
    <d v="1899-12-30T12:15:00"/>
    <s v="AM"/>
    <d v="1899-12-30T04:00:00"/>
    <m/>
    <m/>
    <x v="135"/>
    <x v="0"/>
    <m/>
    <x v="0"/>
    <m/>
  </r>
  <r>
    <x v="6"/>
    <s v="2018-44"/>
    <x v="424"/>
    <x v="4"/>
    <d v="1899-12-30T13:45:00"/>
    <d v="1899-12-30T17:45:00"/>
    <s v="PM"/>
    <d v="1899-12-30T04:00:00"/>
    <m/>
    <m/>
    <x v="135"/>
    <x v="0"/>
    <m/>
    <x v="0"/>
    <m/>
  </r>
  <r>
    <x v="6"/>
    <s v="2018-44"/>
    <x v="425"/>
    <x v="5"/>
    <d v="1899-12-30T08:15:00"/>
    <d v="1899-12-30T12:15:00"/>
    <s v="AM"/>
    <d v="1899-12-30T04:00:00"/>
    <m/>
    <m/>
    <x v="135"/>
    <x v="0"/>
    <m/>
    <x v="0"/>
    <m/>
  </r>
  <r>
    <x v="6"/>
    <s v="2018-44"/>
    <x v="425"/>
    <x v="5"/>
    <d v="1899-12-30T13:45:00"/>
    <d v="1899-12-30T17:45:00"/>
    <s v="PM"/>
    <d v="1899-12-30T04:00:00"/>
    <m/>
    <m/>
    <x v="135"/>
    <x v="0"/>
    <m/>
    <x v="0"/>
    <m/>
  </r>
  <r>
    <x v="6"/>
    <s v="2018-44"/>
    <x v="426"/>
    <x v="6"/>
    <d v="1899-12-30T08:15:00"/>
    <d v="1899-12-30T12:15:00"/>
    <s v="AM"/>
    <d v="1899-12-30T04:00:00"/>
    <m/>
    <m/>
    <x v="135"/>
    <x v="0"/>
    <m/>
    <x v="0"/>
    <m/>
  </r>
  <r>
    <x v="6"/>
    <s v="2018-44"/>
    <x v="426"/>
    <x v="6"/>
    <d v="1899-12-30T13:45:00"/>
    <d v="1899-12-30T17:45:00"/>
    <s v="PM"/>
    <d v="1899-12-30T04:00:00"/>
    <m/>
    <m/>
    <x v="135"/>
    <x v="0"/>
    <m/>
    <x v="0"/>
    <m/>
  </r>
  <r>
    <x v="6"/>
    <s v="2018-44"/>
    <x v="427"/>
    <x v="0"/>
    <d v="1899-12-30T08:15:00"/>
    <d v="1899-12-30T12:15:00"/>
    <s v="AM"/>
    <d v="1899-12-30T04:00:00"/>
    <m/>
    <m/>
    <x v="135"/>
    <x v="0"/>
    <m/>
    <x v="0"/>
    <m/>
  </r>
  <r>
    <x v="6"/>
    <s v="2018-44"/>
    <x v="427"/>
    <x v="0"/>
    <d v="1899-12-30T13:45:00"/>
    <d v="1899-12-30T17:45:00"/>
    <s v="PM"/>
    <d v="1899-12-30T04:00:00"/>
    <m/>
    <m/>
    <x v="135"/>
    <x v="0"/>
    <m/>
    <x v="0"/>
    <m/>
  </r>
  <r>
    <x v="6"/>
    <s v="2018-44"/>
    <x v="428"/>
    <x v="1"/>
    <d v="1899-12-30T08:15:00"/>
    <d v="1899-12-30T12:15:00"/>
    <s v="AM"/>
    <d v="1899-12-30T04:00:00"/>
    <m/>
    <m/>
    <x v="1"/>
    <x v="1"/>
    <m/>
    <x v="0"/>
    <m/>
  </r>
  <r>
    <x v="6"/>
    <s v="2018-44"/>
    <x v="428"/>
    <x v="1"/>
    <d v="1899-12-30T13:45:00"/>
    <d v="1899-12-30T17:45:00"/>
    <s v="PM"/>
    <d v="1899-12-30T04:00:00"/>
    <m/>
    <m/>
    <x v="1"/>
    <x v="1"/>
    <m/>
    <x v="0"/>
    <m/>
  </r>
  <r>
    <x v="6"/>
    <s v="2018-45"/>
    <x v="429"/>
    <x v="2"/>
    <d v="1899-12-30T08:15:00"/>
    <d v="1899-12-30T12:15:00"/>
    <s v="AM"/>
    <d v="1899-12-30T04:00:00"/>
    <m/>
    <m/>
    <x v="1"/>
    <x v="1"/>
    <m/>
    <x v="0"/>
    <m/>
  </r>
  <r>
    <x v="6"/>
    <s v="2018-45"/>
    <x v="429"/>
    <x v="2"/>
    <d v="1899-12-30T13:45:00"/>
    <d v="1899-12-30T17:45:00"/>
    <s v="PM"/>
    <d v="1899-12-30T04:00:00"/>
    <m/>
    <m/>
    <x v="1"/>
    <x v="1"/>
    <m/>
    <x v="0"/>
    <m/>
  </r>
  <r>
    <x v="6"/>
    <s v="2018-45"/>
    <x v="430"/>
    <x v="3"/>
    <d v="1899-12-30T08:15:00"/>
    <d v="1899-12-30T12:15:00"/>
    <s v="AM"/>
    <d v="1899-12-30T04:00:00"/>
    <m/>
    <m/>
    <x v="135"/>
    <x v="0"/>
    <m/>
    <x v="0"/>
    <m/>
  </r>
  <r>
    <x v="6"/>
    <s v="2018-45"/>
    <x v="430"/>
    <x v="3"/>
    <d v="1899-12-30T13:45:00"/>
    <d v="1899-12-30T17:45:00"/>
    <s v="PM"/>
    <d v="1899-12-30T04:00:00"/>
    <m/>
    <m/>
    <x v="135"/>
    <x v="0"/>
    <m/>
    <x v="0"/>
    <m/>
  </r>
  <r>
    <x v="6"/>
    <s v="2018-45"/>
    <x v="431"/>
    <x v="4"/>
    <d v="1899-12-30T08:15:00"/>
    <d v="1899-12-30T12:15:00"/>
    <s v="AM"/>
    <d v="1899-12-30T04:00:00"/>
    <m/>
    <m/>
    <x v="135"/>
    <x v="0"/>
    <m/>
    <x v="0"/>
    <m/>
  </r>
  <r>
    <x v="6"/>
    <s v="2018-45"/>
    <x v="431"/>
    <x v="4"/>
    <d v="1899-12-30T13:45:00"/>
    <d v="1899-12-30T17:45:00"/>
    <s v="PM"/>
    <d v="1899-12-30T04:00:00"/>
    <m/>
    <m/>
    <x v="135"/>
    <x v="0"/>
    <m/>
    <x v="0"/>
    <m/>
  </r>
  <r>
    <x v="6"/>
    <s v="2018-45"/>
    <x v="432"/>
    <x v="5"/>
    <d v="1899-12-30T08:15:00"/>
    <d v="1899-12-30T12:15:00"/>
    <s v="AM"/>
    <d v="1899-12-30T04:00:00"/>
    <m/>
    <m/>
    <x v="135"/>
    <x v="0"/>
    <m/>
    <x v="0"/>
    <m/>
  </r>
  <r>
    <x v="6"/>
    <s v="2018-45"/>
    <x v="432"/>
    <x v="5"/>
    <d v="1899-12-30T13:45:00"/>
    <d v="1899-12-30T17:45:00"/>
    <s v="PM"/>
    <d v="1899-12-30T04:00:00"/>
    <m/>
    <m/>
    <x v="135"/>
    <x v="0"/>
    <m/>
    <x v="0"/>
    <m/>
  </r>
  <r>
    <x v="6"/>
    <s v="2018-45"/>
    <x v="433"/>
    <x v="6"/>
    <d v="1899-12-30T08:15:00"/>
    <d v="1899-12-30T12:15:00"/>
    <s v="AM"/>
    <d v="1899-12-30T04:00:00"/>
    <m/>
    <m/>
    <x v="135"/>
    <x v="0"/>
    <m/>
    <x v="0"/>
    <m/>
  </r>
  <r>
    <x v="6"/>
    <s v="2018-45"/>
    <x v="433"/>
    <x v="6"/>
    <d v="1899-12-30T13:45:00"/>
    <d v="1899-12-30T17:45:00"/>
    <s v="PM"/>
    <d v="1899-12-30T04:00:00"/>
    <m/>
    <m/>
    <x v="135"/>
    <x v="0"/>
    <m/>
    <x v="0"/>
    <m/>
  </r>
  <r>
    <x v="6"/>
    <s v="2018-45"/>
    <x v="434"/>
    <x v="0"/>
    <d v="1899-12-30T08:15:00"/>
    <d v="1899-12-30T12:15:00"/>
    <s v="AM"/>
    <d v="1899-12-30T04:00:00"/>
    <m/>
    <m/>
    <x v="135"/>
    <x v="0"/>
    <m/>
    <x v="0"/>
    <m/>
  </r>
  <r>
    <x v="6"/>
    <s v="2018-45"/>
    <x v="434"/>
    <x v="0"/>
    <d v="1899-12-30T13:45:00"/>
    <d v="1899-12-30T17:45:00"/>
    <s v="PM"/>
    <d v="1899-12-30T04:00:00"/>
    <m/>
    <m/>
    <x v="135"/>
    <x v="0"/>
    <m/>
    <x v="0"/>
    <m/>
  </r>
  <r>
    <x v="6"/>
    <s v="2018-45"/>
    <x v="435"/>
    <x v="1"/>
    <d v="1899-12-30T08:15:00"/>
    <d v="1899-12-30T12:15:00"/>
    <s v="AM"/>
    <d v="1899-12-30T04:00:00"/>
    <m/>
    <m/>
    <x v="1"/>
    <x v="1"/>
    <m/>
    <x v="0"/>
    <m/>
  </r>
  <r>
    <x v="6"/>
    <s v="2018-45"/>
    <x v="435"/>
    <x v="1"/>
    <d v="1899-12-30T13:45:00"/>
    <d v="1899-12-30T17:45:00"/>
    <s v="PM"/>
    <d v="1899-12-30T04:00:00"/>
    <m/>
    <m/>
    <x v="1"/>
    <x v="1"/>
    <m/>
    <x v="0"/>
    <m/>
  </r>
  <r>
    <x v="6"/>
    <s v="2018-46"/>
    <x v="436"/>
    <x v="2"/>
    <d v="1899-12-30T08:15:00"/>
    <d v="1899-12-30T12:15:00"/>
    <s v="AM"/>
    <d v="1899-12-30T04:00:00"/>
    <m/>
    <m/>
    <x v="1"/>
    <x v="1"/>
    <m/>
    <x v="0"/>
    <m/>
  </r>
  <r>
    <x v="6"/>
    <s v="2018-46"/>
    <x v="436"/>
    <x v="2"/>
    <d v="1899-12-30T13:45:00"/>
    <d v="1899-12-30T17:45:00"/>
    <s v="PM"/>
    <d v="1899-12-30T04:00:00"/>
    <m/>
    <m/>
    <x v="1"/>
    <x v="1"/>
    <m/>
    <x v="0"/>
    <m/>
  </r>
  <r>
    <x v="6"/>
    <s v="2018-46"/>
    <x v="437"/>
    <x v="3"/>
    <d v="1899-12-30T08:15:00"/>
    <d v="1899-12-30T12:15:00"/>
    <s v="AM"/>
    <d v="1899-12-30T04:00:00"/>
    <m/>
    <m/>
    <x v="135"/>
    <x v="0"/>
    <m/>
    <x v="0"/>
    <m/>
  </r>
  <r>
    <x v="6"/>
    <s v="2018-46"/>
    <x v="437"/>
    <x v="3"/>
    <d v="1899-12-30T13:45:00"/>
    <d v="1899-12-30T17:45:00"/>
    <s v="PM"/>
    <d v="1899-12-30T04:00:00"/>
    <m/>
    <m/>
    <x v="135"/>
    <x v="0"/>
    <m/>
    <x v="0"/>
    <m/>
  </r>
  <r>
    <x v="6"/>
    <s v="2018-46"/>
    <x v="438"/>
    <x v="4"/>
    <d v="1899-12-30T08:15:00"/>
    <d v="1899-12-30T12:15:00"/>
    <s v="AM"/>
    <d v="1899-12-30T04:00:00"/>
    <m/>
    <m/>
    <x v="135"/>
    <x v="0"/>
    <m/>
    <x v="0"/>
    <m/>
  </r>
  <r>
    <x v="6"/>
    <s v="2018-46"/>
    <x v="438"/>
    <x v="4"/>
    <d v="1899-12-30T13:45:00"/>
    <d v="1899-12-30T17:45:00"/>
    <s v="PM"/>
    <d v="1899-12-30T04:00:00"/>
    <m/>
    <m/>
    <x v="135"/>
    <x v="0"/>
    <m/>
    <x v="0"/>
    <m/>
  </r>
  <r>
    <x v="6"/>
    <s v="2018-46"/>
    <x v="439"/>
    <x v="5"/>
    <d v="1899-12-30T08:15:00"/>
    <d v="1899-12-30T12:15:00"/>
    <s v="AM"/>
    <d v="1899-12-30T04:00:00"/>
    <m/>
    <m/>
    <x v="135"/>
    <x v="0"/>
    <m/>
    <x v="0"/>
    <m/>
  </r>
  <r>
    <x v="6"/>
    <s v="2018-46"/>
    <x v="439"/>
    <x v="5"/>
    <d v="1899-12-30T13:45:00"/>
    <d v="1899-12-30T17:45:00"/>
    <s v="PM"/>
    <d v="1899-12-30T04:00:00"/>
    <m/>
    <m/>
    <x v="135"/>
    <x v="0"/>
    <m/>
    <x v="0"/>
    <m/>
  </r>
  <r>
    <x v="6"/>
    <s v="2018-46"/>
    <x v="440"/>
    <x v="6"/>
    <d v="1899-12-30T08:15:00"/>
    <d v="1899-12-30T12:15:00"/>
    <s v="AM"/>
    <d v="1899-12-30T04:00:00"/>
    <m/>
    <m/>
    <x v="135"/>
    <x v="0"/>
    <m/>
    <x v="0"/>
    <m/>
  </r>
  <r>
    <x v="6"/>
    <s v="2018-46"/>
    <x v="440"/>
    <x v="6"/>
    <d v="1899-12-30T13:45:00"/>
    <d v="1899-12-30T17:45:00"/>
    <s v="PM"/>
    <d v="1899-12-30T04:00:00"/>
    <m/>
    <m/>
    <x v="135"/>
    <x v="0"/>
    <m/>
    <x v="0"/>
    <m/>
  </r>
  <r>
    <x v="6"/>
    <s v="2018-46"/>
    <x v="441"/>
    <x v="0"/>
    <d v="1899-12-30T08:15:00"/>
    <d v="1899-12-30T12:15:00"/>
    <s v="AM"/>
    <d v="1899-12-30T04:00:00"/>
    <m/>
    <m/>
    <x v="135"/>
    <x v="0"/>
    <m/>
    <x v="0"/>
    <m/>
  </r>
  <r>
    <x v="6"/>
    <s v="2018-46"/>
    <x v="441"/>
    <x v="0"/>
    <d v="1899-12-30T13:45:00"/>
    <d v="1899-12-30T17:45:00"/>
    <s v="PM"/>
    <d v="1899-12-30T04:00:00"/>
    <m/>
    <m/>
    <x v="135"/>
    <x v="0"/>
    <m/>
    <x v="0"/>
    <m/>
  </r>
  <r>
    <x v="6"/>
    <s v="2018-46"/>
    <x v="442"/>
    <x v="1"/>
    <d v="1899-12-30T08:15:00"/>
    <d v="1899-12-30T12:15:00"/>
    <s v="AM"/>
    <d v="1899-12-30T04:00:00"/>
    <m/>
    <m/>
    <x v="1"/>
    <x v="1"/>
    <m/>
    <x v="0"/>
    <m/>
  </r>
  <r>
    <x v="6"/>
    <s v="2018-46"/>
    <x v="442"/>
    <x v="1"/>
    <d v="1899-12-30T13:45:00"/>
    <d v="1899-12-30T17:45:00"/>
    <s v="PM"/>
    <d v="1899-12-30T04:00:00"/>
    <m/>
    <m/>
    <x v="1"/>
    <x v="1"/>
    <m/>
    <x v="0"/>
    <m/>
  </r>
  <r>
    <x v="6"/>
    <s v="2018-47"/>
    <x v="443"/>
    <x v="2"/>
    <d v="1899-12-30T08:15:00"/>
    <d v="1899-12-30T12:15:00"/>
    <s v="AM"/>
    <d v="1899-12-30T04:00:00"/>
    <m/>
    <m/>
    <x v="1"/>
    <x v="1"/>
    <m/>
    <x v="0"/>
    <m/>
  </r>
  <r>
    <x v="6"/>
    <s v="2018-47"/>
    <x v="443"/>
    <x v="2"/>
    <d v="1899-12-30T13:45:00"/>
    <d v="1899-12-30T17:45:00"/>
    <s v="PM"/>
    <d v="1899-12-30T04:00:00"/>
    <m/>
    <m/>
    <x v="1"/>
    <x v="1"/>
    <m/>
    <x v="0"/>
    <m/>
  </r>
  <r>
    <x v="6"/>
    <s v="2018-47"/>
    <x v="444"/>
    <x v="3"/>
    <d v="1899-12-30T08:15:00"/>
    <d v="1899-12-30T12:15:00"/>
    <s v="AM"/>
    <d v="1899-12-30T04:00:00"/>
    <m/>
    <m/>
    <x v="135"/>
    <x v="0"/>
    <m/>
    <x v="0"/>
    <m/>
  </r>
  <r>
    <x v="6"/>
    <s v="2018-47"/>
    <x v="444"/>
    <x v="3"/>
    <d v="1899-12-30T13:45:00"/>
    <d v="1899-12-30T17:45:00"/>
    <s v="PM"/>
    <d v="1899-12-30T04:00:00"/>
    <m/>
    <m/>
    <x v="135"/>
    <x v="0"/>
    <m/>
    <x v="0"/>
    <m/>
  </r>
  <r>
    <x v="6"/>
    <s v="2018-47"/>
    <x v="445"/>
    <x v="4"/>
    <d v="1899-12-30T08:15:00"/>
    <d v="1899-12-30T12:15:00"/>
    <s v="AM"/>
    <d v="1899-12-30T04:00:00"/>
    <m/>
    <m/>
    <x v="135"/>
    <x v="0"/>
    <m/>
    <x v="0"/>
    <m/>
  </r>
  <r>
    <x v="6"/>
    <s v="2018-47"/>
    <x v="445"/>
    <x v="4"/>
    <d v="1899-12-30T13:45:00"/>
    <d v="1899-12-30T17:45:00"/>
    <s v="PM"/>
    <d v="1899-12-30T04:00:00"/>
    <m/>
    <m/>
    <x v="135"/>
    <x v="0"/>
    <m/>
    <x v="0"/>
    <m/>
  </r>
  <r>
    <x v="6"/>
    <s v="2018-47"/>
    <x v="446"/>
    <x v="5"/>
    <d v="1899-12-30T08:15:00"/>
    <d v="1899-12-30T12:15:00"/>
    <s v="AM"/>
    <d v="1899-12-30T04:00:00"/>
    <m/>
    <m/>
    <x v="135"/>
    <x v="0"/>
    <m/>
    <x v="0"/>
    <m/>
  </r>
  <r>
    <x v="6"/>
    <s v="2018-47"/>
    <x v="446"/>
    <x v="5"/>
    <d v="1899-12-30T13:45:00"/>
    <d v="1899-12-30T17:45:00"/>
    <s v="PM"/>
    <d v="1899-12-30T04:00:00"/>
    <m/>
    <m/>
    <x v="135"/>
    <x v="0"/>
    <m/>
    <x v="0"/>
    <m/>
  </r>
  <r>
    <x v="6"/>
    <s v="2018-47"/>
    <x v="447"/>
    <x v="6"/>
    <d v="1899-12-30T08:15:00"/>
    <d v="1899-12-30T12:15:00"/>
    <s v="AM"/>
    <d v="1899-12-30T04:00:00"/>
    <m/>
    <m/>
    <x v="135"/>
    <x v="0"/>
    <m/>
    <x v="0"/>
    <m/>
  </r>
  <r>
    <x v="6"/>
    <s v="2018-47"/>
    <x v="447"/>
    <x v="6"/>
    <d v="1899-12-30T13:45:00"/>
    <d v="1899-12-30T17:45:00"/>
    <s v="PM"/>
    <d v="1899-12-30T04:00:00"/>
    <m/>
    <m/>
    <x v="135"/>
    <x v="0"/>
    <m/>
    <x v="0"/>
    <m/>
  </r>
  <r>
    <x v="6"/>
    <s v="2018-47"/>
    <x v="448"/>
    <x v="0"/>
    <d v="1899-12-30T08:15:00"/>
    <d v="1899-12-30T12:15:00"/>
    <s v="AM"/>
    <d v="1899-12-30T04:00:00"/>
    <m/>
    <m/>
    <x v="135"/>
    <x v="0"/>
    <m/>
    <x v="0"/>
    <m/>
  </r>
  <r>
    <x v="6"/>
    <s v="2018-47"/>
    <x v="448"/>
    <x v="0"/>
    <d v="1899-12-30T13:45:00"/>
    <d v="1899-12-30T17:45:00"/>
    <s v="PM"/>
    <d v="1899-12-30T04:00:00"/>
    <m/>
    <m/>
    <x v="135"/>
    <x v="0"/>
    <m/>
    <x v="0"/>
    <m/>
  </r>
  <r>
    <x v="6"/>
    <s v="2018-47"/>
    <x v="449"/>
    <x v="1"/>
    <d v="1899-12-30T08:15:00"/>
    <d v="1899-12-30T12:15:00"/>
    <s v="AM"/>
    <d v="1899-12-30T04:00:00"/>
    <m/>
    <m/>
    <x v="1"/>
    <x v="1"/>
    <m/>
    <x v="0"/>
    <m/>
  </r>
  <r>
    <x v="6"/>
    <s v="2018-47"/>
    <x v="449"/>
    <x v="1"/>
    <d v="1899-12-30T13:45:00"/>
    <d v="1899-12-30T17:45:00"/>
    <s v="PM"/>
    <d v="1899-12-30T04:00:00"/>
    <m/>
    <m/>
    <x v="1"/>
    <x v="1"/>
    <m/>
    <x v="0"/>
    <m/>
  </r>
  <r>
    <x v="6"/>
    <s v="2018-48"/>
    <x v="450"/>
    <x v="2"/>
    <d v="1899-12-30T08:15:00"/>
    <d v="1899-12-30T12:15:00"/>
    <s v="AM"/>
    <d v="1899-12-30T04:00:00"/>
    <m/>
    <m/>
    <x v="1"/>
    <x v="1"/>
    <m/>
    <x v="0"/>
    <m/>
  </r>
  <r>
    <x v="6"/>
    <s v="2018-48"/>
    <x v="450"/>
    <x v="2"/>
    <d v="1899-12-30T13:45:00"/>
    <d v="1899-12-30T17:45:00"/>
    <s v="PM"/>
    <d v="1899-12-30T04:00:00"/>
    <m/>
    <m/>
    <x v="1"/>
    <x v="1"/>
    <m/>
    <x v="0"/>
    <m/>
  </r>
  <r>
    <x v="6"/>
    <s v="2018-48"/>
    <x v="451"/>
    <x v="3"/>
    <d v="1899-12-30T08:15:00"/>
    <d v="1899-12-30T12:15:00"/>
    <s v="AM"/>
    <d v="1899-12-30T04:00:00"/>
    <m/>
    <m/>
    <x v="212"/>
    <x v="2"/>
    <m/>
    <x v="0"/>
    <m/>
  </r>
  <r>
    <x v="6"/>
    <s v="2018-48"/>
    <x v="451"/>
    <x v="3"/>
    <d v="1899-12-30T13:45:00"/>
    <d v="1899-12-30T17:45:00"/>
    <s v="PM"/>
    <d v="1899-12-30T04:00:00"/>
    <m/>
    <m/>
    <x v="212"/>
    <x v="2"/>
    <m/>
    <x v="0"/>
    <m/>
  </r>
  <r>
    <x v="6"/>
    <s v="2018-48"/>
    <x v="452"/>
    <x v="4"/>
    <d v="1899-12-30T08:15:00"/>
    <d v="1899-12-30T12:15:00"/>
    <s v="AM"/>
    <d v="1899-12-30T04:00:00"/>
    <m/>
    <m/>
    <x v="212"/>
    <x v="2"/>
    <m/>
    <x v="0"/>
    <m/>
  </r>
  <r>
    <x v="6"/>
    <s v="2018-48"/>
    <x v="452"/>
    <x v="4"/>
    <d v="1899-12-30T13:45:00"/>
    <d v="1899-12-30T17:45:00"/>
    <s v="PM"/>
    <d v="1899-12-30T04:00:00"/>
    <m/>
    <m/>
    <x v="212"/>
    <x v="2"/>
    <m/>
    <x v="0"/>
    <m/>
  </r>
  <r>
    <x v="6"/>
    <s v="2018-48"/>
    <x v="453"/>
    <x v="5"/>
    <d v="1899-12-30T08:15:00"/>
    <d v="1899-12-30T12:15:00"/>
    <s v="AM"/>
    <d v="1899-12-30T04:00:00"/>
    <m/>
    <m/>
    <x v="212"/>
    <x v="2"/>
    <m/>
    <x v="0"/>
    <m/>
  </r>
  <r>
    <x v="6"/>
    <s v="2018-48"/>
    <x v="453"/>
    <x v="5"/>
    <d v="1899-12-30T13:45:00"/>
    <d v="1899-12-30T17:45:00"/>
    <s v="PM"/>
    <d v="1899-12-30T04:00:00"/>
    <m/>
    <m/>
    <x v="212"/>
    <x v="2"/>
    <m/>
    <x v="0"/>
    <m/>
  </r>
  <r>
    <x v="6"/>
    <s v="2018-48"/>
    <x v="454"/>
    <x v="6"/>
    <d v="1899-12-30T08:15:00"/>
    <d v="1899-12-30T12:15:00"/>
    <s v="AM"/>
    <d v="1899-12-30T04:00:00"/>
    <m/>
    <m/>
    <x v="212"/>
    <x v="2"/>
    <m/>
    <x v="0"/>
    <m/>
  </r>
  <r>
    <x v="6"/>
    <s v="2018-48"/>
    <x v="454"/>
    <x v="6"/>
    <d v="1899-12-30T13:45:00"/>
    <d v="1899-12-30T17:45:00"/>
    <s v="PM"/>
    <d v="1899-12-30T04:00:00"/>
    <m/>
    <m/>
    <x v="212"/>
    <x v="2"/>
    <m/>
    <x v="0"/>
    <m/>
  </r>
  <r>
    <x v="6"/>
    <s v="2018-48"/>
    <x v="455"/>
    <x v="0"/>
    <d v="1899-12-30T08:15:00"/>
    <d v="1899-12-30T12:15:00"/>
    <s v="AM"/>
    <d v="1899-12-30T04:00:00"/>
    <m/>
    <m/>
    <x v="213"/>
    <x v="23"/>
    <m/>
    <x v="0"/>
    <m/>
  </r>
  <r>
    <x v="6"/>
    <s v="2018-48"/>
    <x v="455"/>
    <x v="0"/>
    <d v="1899-12-30T13:45:00"/>
    <d v="1899-12-30T17:45:00"/>
    <s v="PM"/>
    <d v="1899-12-30T04:00:00"/>
    <m/>
    <m/>
    <x v="213"/>
    <x v="23"/>
    <m/>
    <x v="0"/>
    <m/>
  </r>
  <r>
    <x v="6"/>
    <s v="2018-48"/>
    <x v="456"/>
    <x v="1"/>
    <d v="1899-12-30T08:15:00"/>
    <d v="1899-12-30T12:15:00"/>
    <s v="AM"/>
    <d v="1899-12-30T04:00:00"/>
    <m/>
    <m/>
    <x v="1"/>
    <x v="1"/>
    <m/>
    <x v="0"/>
    <m/>
  </r>
  <r>
    <x v="6"/>
    <s v="2018-48"/>
    <x v="456"/>
    <x v="1"/>
    <d v="1899-12-30T13:45:00"/>
    <d v="1899-12-30T17:45:00"/>
    <s v="PM"/>
    <d v="1899-12-30T04:00:00"/>
    <m/>
    <m/>
    <x v="1"/>
    <x v="1"/>
    <m/>
    <x v="0"/>
    <m/>
  </r>
  <r>
    <x v="6"/>
    <s v="2018-49"/>
    <x v="457"/>
    <x v="2"/>
    <d v="1899-12-30T08:15:00"/>
    <d v="1899-12-30T12:15:00"/>
    <s v="AM"/>
    <d v="1899-12-30T04:00:00"/>
    <m/>
    <m/>
    <x v="1"/>
    <x v="1"/>
    <m/>
    <x v="0"/>
    <m/>
  </r>
  <r>
    <x v="6"/>
    <s v="2018-49"/>
    <x v="457"/>
    <x v="2"/>
    <d v="1899-12-30T13:45:00"/>
    <d v="1899-12-30T17:45:00"/>
    <s v="PM"/>
    <d v="1899-12-30T04:00:00"/>
    <m/>
    <m/>
    <x v="1"/>
    <x v="1"/>
    <m/>
    <x v="0"/>
    <m/>
  </r>
  <r>
    <x v="6"/>
    <s v="2018-49"/>
    <x v="458"/>
    <x v="3"/>
    <d v="1899-12-30T08:15:00"/>
    <d v="1899-12-30T12:15:00"/>
    <s v="AM"/>
    <d v="1899-12-30T04:00:00"/>
    <m/>
    <m/>
    <x v="0"/>
    <x v="0"/>
    <m/>
    <x v="0"/>
    <m/>
  </r>
  <r>
    <x v="6"/>
    <s v="2018-49"/>
    <x v="458"/>
    <x v="3"/>
    <d v="1899-12-30T13:45:00"/>
    <d v="1899-12-30T17:45:00"/>
    <s v="PM"/>
    <d v="1899-12-30T04:00:00"/>
    <m/>
    <m/>
    <x v="0"/>
    <x v="0"/>
    <m/>
    <x v="0"/>
    <m/>
  </r>
  <r>
    <x v="6"/>
    <s v="2018-49"/>
    <x v="459"/>
    <x v="4"/>
    <d v="1899-12-30T08:15:00"/>
    <d v="1899-12-30T12:15:00"/>
    <s v="AM"/>
    <d v="1899-12-30T04:00:00"/>
    <m/>
    <m/>
    <x v="0"/>
    <x v="0"/>
    <m/>
    <x v="0"/>
    <m/>
  </r>
  <r>
    <x v="6"/>
    <s v="2018-49"/>
    <x v="459"/>
    <x v="4"/>
    <d v="1899-12-30T13:45:00"/>
    <d v="1899-12-30T17:45:00"/>
    <s v="PM"/>
    <d v="1899-12-30T04:00:00"/>
    <m/>
    <m/>
    <x v="0"/>
    <x v="0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4" minRefreshableVersion="3" useAutoFormatting="1" rowGrandTotals="0" colGrandTotals="0" itemPrintTitles="1" createdVersion="4" indent="0" outline="1" outlineData="1" multipleFieldFilters="0">
  <location ref="A4:B488" firstHeaderRow="1" firstDataRow="1" firstDataCol="1" rowPageCount="1" colPageCount="1"/>
  <pivotFields count="19"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numFmtId="164" showAll="0" defaultSubtotal="0"/>
    <pivotField showAll="0" defaultSubtotal="0"/>
    <pivotField dataField="1" numFmtId="165" showAll="0" defaultSubtotal="0"/>
    <pivotField showAll="0" defaultSubtotal="0"/>
    <pivotField showAll="0" defaultSubtotal="0"/>
    <pivotField showAll="0" defaultSubtotal="0"/>
    <pivotField axis="axisRow" showAll="0" sortType="ascending" defaultSubtotal="0">
      <items count="230">
        <item m="1" x="226"/>
        <item m="1" x="229"/>
        <item m="1" x="227"/>
        <item x="186"/>
        <item x="206"/>
        <item x="207"/>
        <item x="72"/>
        <item x="73"/>
        <item x="112"/>
        <item x="148"/>
        <item x="0"/>
        <item x="1"/>
        <item x="2"/>
        <item x="3"/>
        <item x="37"/>
        <item x="74"/>
        <item x="75"/>
        <item x="76"/>
        <item x="113"/>
        <item x="114"/>
        <item x="115"/>
        <item x="116"/>
        <item x="149"/>
        <item x="150"/>
        <item x="151"/>
        <item x="4"/>
        <item x="5"/>
        <item x="6"/>
        <item x="7"/>
        <item x="225"/>
        <item x="38"/>
        <item x="39"/>
        <item x="40"/>
        <item x="41"/>
        <item x="42"/>
        <item x="187"/>
        <item x="8"/>
        <item x="9"/>
        <item x="43"/>
        <item x="44"/>
        <item x="77"/>
        <item x="78"/>
        <item x="117"/>
        <item x="118"/>
        <item x="10"/>
        <item x="11"/>
        <item x="119"/>
        <item x="12"/>
        <item x="13"/>
        <item x="14"/>
        <item x="15"/>
        <item x="16"/>
        <item x="17"/>
        <item x="45"/>
        <item x="46"/>
        <item x="47"/>
        <item x="48"/>
        <item x="49"/>
        <item x="50"/>
        <item x="51"/>
        <item x="79"/>
        <item x="80"/>
        <item x="81"/>
        <item x="82"/>
        <item x="83"/>
        <item x="84"/>
        <item x="85"/>
        <item x="86"/>
        <item x="87"/>
        <item x="120"/>
        <item x="121"/>
        <item x="122"/>
        <item x="123"/>
        <item x="124"/>
        <item x="152"/>
        <item x="153"/>
        <item x="154"/>
        <item x="155"/>
        <item x="156"/>
        <item x="18"/>
        <item x="52"/>
        <item x="88"/>
        <item x="19"/>
        <item x="53"/>
        <item x="157"/>
        <item x="89"/>
        <item x="125"/>
        <item x="126"/>
        <item x="208"/>
        <item x="209"/>
        <item x="210"/>
        <item x="188"/>
        <item x="189"/>
        <item x="190"/>
        <item x="191"/>
        <item x="192"/>
        <item x="193"/>
        <item x="194"/>
        <item x="195"/>
        <item x="211"/>
        <item x="212"/>
        <item x="196"/>
        <item x="197"/>
        <item x="54"/>
        <item x="55"/>
        <item x="20"/>
        <item x="21"/>
        <item x="90"/>
        <item x="91"/>
        <item x="127"/>
        <item x="128"/>
        <item x="158"/>
        <item x="213"/>
        <item x="198"/>
        <item x="199"/>
        <item x="214"/>
        <item x="215"/>
        <item x="200"/>
        <item x="216"/>
        <item x="201"/>
        <item x="202"/>
        <item x="203"/>
        <item x="159"/>
        <item x="217"/>
        <item x="218"/>
        <item x="219"/>
        <item x="204"/>
        <item x="56"/>
        <item x="57"/>
        <item x="92"/>
        <item x="93"/>
        <item x="129"/>
        <item x="160"/>
        <item x="161"/>
        <item x="162"/>
        <item x="163"/>
        <item x="164"/>
        <item x="22"/>
        <item x="23"/>
        <item x="58"/>
        <item x="59"/>
        <item x="60"/>
        <item x="94"/>
        <item x="95"/>
        <item x="96"/>
        <item x="97"/>
        <item x="98"/>
        <item x="130"/>
        <item x="131"/>
        <item x="132"/>
        <item x="133"/>
        <item x="134"/>
        <item x="135"/>
        <item x="165"/>
        <item x="166"/>
        <item x="167"/>
        <item x="168"/>
        <item x="220"/>
        <item x="221"/>
        <item x="222"/>
        <item x="24"/>
        <item x="25"/>
        <item x="61"/>
        <item x="62"/>
        <item x="63"/>
        <item x="99"/>
        <item x="100"/>
        <item x="101"/>
        <item x="136"/>
        <item x="137"/>
        <item x="169"/>
        <item x="170"/>
        <item x="171"/>
        <item x="172"/>
        <item x="173"/>
        <item m="1" x="228"/>
        <item x="174"/>
        <item x="175"/>
        <item x="176"/>
        <item x="177"/>
        <item x="178"/>
        <item x="179"/>
        <item x="180"/>
        <item x="26"/>
        <item x="27"/>
        <item x="64"/>
        <item x="65"/>
        <item x="102"/>
        <item x="103"/>
        <item x="138"/>
        <item x="139"/>
        <item x="140"/>
        <item x="181"/>
        <item x="182"/>
        <item x="183"/>
        <item x="184"/>
        <item x="28"/>
        <item x="29"/>
        <item x="30"/>
        <item x="31"/>
        <item x="32"/>
        <item x="33"/>
        <item x="34"/>
        <item x="66"/>
        <item x="67"/>
        <item x="68"/>
        <item x="69"/>
        <item x="70"/>
        <item x="104"/>
        <item x="105"/>
        <item x="106"/>
        <item x="107"/>
        <item x="108"/>
        <item x="109"/>
        <item x="110"/>
        <item x="141"/>
        <item x="142"/>
        <item x="143"/>
        <item x="144"/>
        <item x="145"/>
        <item x="185"/>
        <item x="35"/>
        <item x="36"/>
        <item x="71"/>
        <item x="111"/>
        <item x="146"/>
        <item x="147"/>
        <item x="223"/>
        <item x="224"/>
        <item x="205"/>
      </items>
    </pivotField>
    <pivotField axis="axisRow" showAll="0" sortType="ascending" defaultSubtotal="0">
      <items count="66">
        <item x="29"/>
        <item x="46"/>
        <item m="1" x="56"/>
        <item x="20"/>
        <item m="1" x="53"/>
        <item m="1" x="63"/>
        <item m="1" x="58"/>
        <item m="1" x="54"/>
        <item m="1" x="50"/>
        <item m="1" x="60"/>
        <item x="24"/>
        <item m="1" x="64"/>
        <item m="1" x="52"/>
        <item m="1" x="65"/>
        <item m="1" x="61"/>
        <item m="1" x="55"/>
        <item x="19"/>
        <item x="41"/>
        <item x="4"/>
        <item x="9"/>
        <item x="33"/>
        <item x="28"/>
        <item x="45"/>
        <item x="35"/>
        <item x="30"/>
        <item x="15"/>
        <item x="12"/>
        <item x="22"/>
        <item x="48"/>
        <item m="1" x="62"/>
        <item x="34"/>
        <item x="10"/>
        <item x="40"/>
        <item m="1" x="57"/>
        <item x="11"/>
        <item x="8"/>
        <item x="18"/>
        <item x="2"/>
        <item x="37"/>
        <item x="21"/>
        <item x="0"/>
        <item x="38"/>
        <item x="13"/>
        <item x="27"/>
        <item x="5"/>
        <item x="3"/>
        <item x="1"/>
        <item x="17"/>
        <item x="49"/>
        <item x="14"/>
        <item x="31"/>
        <item x="25"/>
        <item x="26"/>
        <item x="42"/>
        <item x="36"/>
        <item x="43"/>
        <item x="6"/>
        <item x="44"/>
        <item x="7"/>
        <item m="1" x="51"/>
        <item x="39"/>
        <item x="23"/>
        <item x="47"/>
        <item x="16"/>
        <item m="1" x="59"/>
        <item x="32"/>
      </items>
    </pivotField>
    <pivotField showAll="0" defaultSubtotal="0"/>
    <pivotField axis="axisPage" showAll="0" defaultSubtotal="0">
      <items count="2">
        <item x="1"/>
        <item x="0"/>
      </items>
    </pivotField>
  </pivotFields>
  <rowFields count="4">
    <field x="16"/>
    <field x="0"/>
    <field x="5"/>
    <field x="15"/>
  </rowFields>
  <rowItems count="484">
    <i>
      <x/>
    </i>
    <i r="1">
      <x v="2"/>
    </i>
    <i r="2">
      <x/>
    </i>
    <i r="3">
      <x v="209"/>
    </i>
    <i r="2">
      <x v="1"/>
    </i>
    <i r="3">
      <x v="142"/>
    </i>
    <i r="3">
      <x v="145"/>
    </i>
    <i>
      <x v="1"/>
    </i>
    <i r="1">
      <x v="5"/>
    </i>
    <i r="2">
      <x v="2"/>
    </i>
    <i r="3">
      <x v="91"/>
    </i>
    <i r="3">
      <x v="92"/>
    </i>
    <i r="3">
      <x v="93"/>
    </i>
    <i r="3">
      <x v="101"/>
    </i>
    <i r="3">
      <x v="102"/>
    </i>
    <i r="3">
      <x v="113"/>
    </i>
    <i r="3">
      <x v="117"/>
    </i>
    <i r="3">
      <x v="119"/>
    </i>
    <i r="3">
      <x v="120"/>
    </i>
    <i r="3">
      <x v="121"/>
    </i>
    <i r="3">
      <x v="126"/>
    </i>
    <i r="3">
      <x v="229"/>
    </i>
    <i>
      <x v="3"/>
    </i>
    <i r="1">
      <x v="2"/>
    </i>
    <i r="2">
      <x v="1"/>
    </i>
    <i r="3">
      <x v="17"/>
    </i>
    <i r="3">
      <x v="167"/>
    </i>
    <i>
      <x v="10"/>
    </i>
    <i r="1">
      <x v="2"/>
    </i>
    <i r="2">
      <x v="1"/>
    </i>
    <i r="3">
      <x v="67"/>
    </i>
    <i>
      <x v="16"/>
    </i>
    <i r="1">
      <x v="1"/>
    </i>
    <i r="2">
      <x v="1"/>
    </i>
    <i r="3">
      <x v="128"/>
    </i>
    <i>
      <x v="17"/>
    </i>
    <i r="1">
      <x v="4"/>
    </i>
    <i r="2">
      <x/>
    </i>
    <i r="3">
      <x v="135"/>
    </i>
    <i r="3">
      <x v="136"/>
    </i>
    <i r="3">
      <x v="179"/>
    </i>
    <i r="3">
      <x v="180"/>
    </i>
    <i r="3">
      <x v="194"/>
    </i>
    <i>
      <x v="18"/>
    </i>
    <i r="1">
      <x/>
    </i>
    <i r="2">
      <x/>
    </i>
    <i r="3">
      <x v="36"/>
    </i>
    <i r="3">
      <x v="37"/>
    </i>
    <i r="1">
      <x v="1"/>
    </i>
    <i r="2">
      <x/>
    </i>
    <i r="3">
      <x v="31"/>
    </i>
    <i r="3">
      <x v="38"/>
    </i>
    <i r="3">
      <x v="39"/>
    </i>
    <i r="1">
      <x v="2"/>
    </i>
    <i r="2">
      <x/>
    </i>
    <i r="3">
      <x v="40"/>
    </i>
    <i r="3">
      <x v="41"/>
    </i>
    <i>
      <x v="19"/>
    </i>
    <i r="1">
      <x/>
    </i>
    <i r="2">
      <x/>
    </i>
    <i r="3">
      <x v="160"/>
    </i>
    <i r="3">
      <x v="161"/>
    </i>
    <i r="3">
      <x v="198"/>
    </i>
    <i r="2">
      <x v="1"/>
    </i>
    <i r="3">
      <x v="137"/>
    </i>
    <i r="1">
      <x v="1"/>
    </i>
    <i r="2">
      <x/>
    </i>
    <i r="3">
      <x v="139"/>
    </i>
    <i r="3">
      <x v="162"/>
    </i>
    <i r="3">
      <x v="163"/>
    </i>
    <i r="2">
      <x v="1"/>
    </i>
    <i r="3">
      <x v="140"/>
    </i>
    <i r="3">
      <x v="164"/>
    </i>
    <i r="3">
      <x v="207"/>
    </i>
    <i>
      <x v="20"/>
    </i>
    <i r="1">
      <x v="3"/>
    </i>
    <i r="2">
      <x v="1"/>
    </i>
    <i r="3">
      <x v="20"/>
    </i>
    <i>
      <x v="21"/>
    </i>
    <i r="1">
      <x v="2"/>
    </i>
    <i r="2">
      <x/>
    </i>
    <i r="3">
      <x v="130"/>
    </i>
    <i>
      <x v="22"/>
    </i>
    <i r="1">
      <x v="5"/>
    </i>
    <i r="2">
      <x v="2"/>
    </i>
    <i r="3">
      <x v="35"/>
    </i>
    <i>
      <x v="23"/>
    </i>
    <i r="1">
      <x v="3"/>
    </i>
    <i r="2">
      <x/>
    </i>
    <i r="3">
      <x v="70"/>
    </i>
    <i>
      <x v="24"/>
    </i>
    <i r="1">
      <x v="2"/>
    </i>
    <i r="2">
      <x v="1"/>
    </i>
    <i r="3">
      <x v="212"/>
    </i>
    <i r="3">
      <x v="213"/>
    </i>
    <i>
      <x v="25"/>
    </i>
    <i r="1">
      <x v="1"/>
    </i>
    <i r="2">
      <x/>
    </i>
    <i r="3">
      <x v="53"/>
    </i>
    <i r="2">
      <x v="1"/>
    </i>
    <i r="3">
      <x v="58"/>
    </i>
    <i r="1">
      <x v="3"/>
    </i>
    <i r="2">
      <x v="1"/>
    </i>
    <i r="3">
      <x v="131"/>
    </i>
    <i>
      <x v="26"/>
    </i>
    <i r="1">
      <x/>
    </i>
    <i r="2">
      <x/>
    </i>
    <i r="3">
      <x v="221"/>
    </i>
    <i r="3">
      <x v="222"/>
    </i>
    <i r="1">
      <x v="1"/>
    </i>
    <i r="2">
      <x/>
    </i>
    <i r="3">
      <x v="223"/>
    </i>
    <i>
      <x v="27"/>
    </i>
    <i r="1">
      <x v="2"/>
    </i>
    <i r="2">
      <x/>
    </i>
    <i r="3">
      <x v="62"/>
    </i>
    <i r="3">
      <x v="210"/>
    </i>
    <i r="2">
      <x v="1"/>
    </i>
    <i r="3">
      <x v="143"/>
    </i>
    <i r="3">
      <x v="144"/>
    </i>
    <i r="3">
      <x v="165"/>
    </i>
    <i r="3">
      <x v="166"/>
    </i>
    <i r="1">
      <x v="3"/>
    </i>
    <i r="2">
      <x/>
    </i>
    <i r="3">
      <x v="218"/>
    </i>
    <i r="2">
      <x v="1"/>
    </i>
    <i r="3">
      <x v="147"/>
    </i>
    <i r="1">
      <x v="4"/>
    </i>
    <i r="2">
      <x/>
    </i>
    <i r="3">
      <x v="153"/>
    </i>
    <i r="3">
      <x v="176"/>
    </i>
    <i r="3">
      <x v="177"/>
    </i>
    <i r="3">
      <x v="178"/>
    </i>
    <i>
      <x v="28"/>
    </i>
    <i r="1">
      <x v="6"/>
    </i>
    <i r="2">
      <x v="2"/>
    </i>
    <i r="3">
      <x v="125"/>
    </i>
    <i r="3">
      <x v="157"/>
    </i>
    <i r="3">
      <x v="158"/>
    </i>
    <i r="3">
      <x v="159"/>
    </i>
    <i>
      <x v="30"/>
    </i>
    <i r="1">
      <x v="3"/>
    </i>
    <i r="2">
      <x/>
    </i>
    <i r="3">
      <x v="42"/>
    </i>
    <i r="3">
      <x v="43"/>
    </i>
    <i>
      <x v="31"/>
    </i>
    <i r="1">
      <x/>
    </i>
    <i r="2">
      <x v="1"/>
    </i>
    <i r="3">
      <x v="138"/>
    </i>
    <i r="1">
      <x v="1"/>
    </i>
    <i r="2">
      <x v="1"/>
    </i>
    <i r="3">
      <x v="141"/>
    </i>
    <i r="1">
      <x v="2"/>
    </i>
    <i r="2">
      <x/>
    </i>
    <i r="3">
      <x v="61"/>
    </i>
    <i r="1">
      <x v="3"/>
    </i>
    <i r="2">
      <x/>
    </i>
    <i r="3">
      <x v="169"/>
    </i>
    <i r="1">
      <x v="4"/>
    </i>
    <i r="2">
      <x/>
    </i>
    <i r="3">
      <x v="24"/>
    </i>
    <i>
      <x v="32"/>
    </i>
    <i r="1">
      <x v="4"/>
    </i>
    <i r="2">
      <x/>
    </i>
    <i r="3">
      <x v="133"/>
    </i>
    <i>
      <x v="34"/>
    </i>
    <i r="1">
      <x/>
    </i>
    <i r="2">
      <x v="1"/>
    </i>
    <i r="3">
      <x v="202"/>
    </i>
    <i>
      <x v="35"/>
    </i>
    <i r="1">
      <x/>
    </i>
    <i r="2">
      <x/>
    </i>
    <i r="3">
      <x v="105"/>
    </i>
    <i r="3">
      <x v="106"/>
    </i>
    <i r="1">
      <x v="1"/>
    </i>
    <i r="2">
      <x/>
    </i>
    <i r="3">
      <x v="103"/>
    </i>
    <i r="3">
      <x v="104"/>
    </i>
    <i>
      <x v="36"/>
    </i>
    <i r="1">
      <x v="1"/>
    </i>
    <i r="2">
      <x/>
    </i>
    <i r="3">
      <x v="57"/>
    </i>
    <i r="1">
      <x v="4"/>
    </i>
    <i r="2">
      <x/>
    </i>
    <i r="3">
      <x v="76"/>
    </i>
    <i>
      <x v="37"/>
    </i>
    <i r="1">
      <x/>
    </i>
    <i r="2">
      <x/>
    </i>
    <i r="3">
      <x v="25"/>
    </i>
    <i r="3">
      <x v="26"/>
    </i>
    <i r="3">
      <x v="44"/>
    </i>
    <i r="3">
      <x v="82"/>
    </i>
    <i r="2">
      <x v="1"/>
    </i>
    <i r="3">
      <x v="45"/>
    </i>
    <i r="1">
      <x v="1"/>
    </i>
    <i r="2">
      <x/>
    </i>
    <i r="3">
      <x v="30"/>
    </i>
    <i r="3">
      <x v="83"/>
    </i>
    <i r="2">
      <x v="1"/>
    </i>
    <i r="3">
      <x v="80"/>
    </i>
    <i r="1">
      <x v="2"/>
    </i>
    <i r="2">
      <x/>
    </i>
    <i r="3">
      <x v="6"/>
    </i>
    <i r="2">
      <x v="1"/>
    </i>
    <i r="3">
      <x v="7"/>
    </i>
    <i r="3">
      <x v="85"/>
    </i>
    <i r="1">
      <x v="3"/>
    </i>
    <i r="2">
      <x/>
    </i>
    <i r="3">
      <x v="8"/>
    </i>
    <i r="3">
      <x v="46"/>
    </i>
    <i r="3">
      <x v="86"/>
    </i>
    <i r="3">
      <x v="219"/>
    </i>
    <i r="2">
      <x v="1"/>
    </i>
    <i r="3">
      <x v="87"/>
    </i>
    <i>
      <x v="38"/>
    </i>
    <i r="1">
      <x v="4"/>
    </i>
    <i r="2">
      <x/>
    </i>
    <i r="3">
      <x v="78"/>
    </i>
    <i>
      <x v="39"/>
    </i>
    <i r="1">
      <x v="2"/>
    </i>
    <i r="2">
      <x/>
    </i>
    <i r="3">
      <x v="60"/>
    </i>
    <i r="3">
      <x v="64"/>
    </i>
    <i r="1">
      <x v="3"/>
    </i>
    <i r="2">
      <x v="1"/>
    </i>
    <i r="3">
      <x v="73"/>
    </i>
    <i r="1">
      <x v="4"/>
    </i>
    <i r="2">
      <x/>
    </i>
    <i r="3">
      <x v="74"/>
    </i>
    <i r="3">
      <x v="75"/>
    </i>
    <i r="3">
      <x v="193"/>
    </i>
    <i r="1">
      <x v="5"/>
    </i>
    <i r="2">
      <x v="2"/>
    </i>
    <i r="3">
      <x v="94"/>
    </i>
    <i r="3">
      <x v="95"/>
    </i>
    <i r="3">
      <x v="96"/>
    </i>
    <i r="3">
      <x v="97"/>
    </i>
    <i r="3">
      <x v="98"/>
    </i>
    <i r="3">
      <x v="114"/>
    </i>
    <i>
      <x v="40"/>
    </i>
    <i r="1">
      <x/>
    </i>
    <i r="2">
      <x/>
    </i>
    <i r="3">
      <x v="10"/>
    </i>
    <i r="2">
      <x v="1"/>
    </i>
    <i r="3">
      <x v="11"/>
    </i>
    <i r="3">
      <x v="12"/>
    </i>
    <i r="1">
      <x v="1"/>
    </i>
    <i r="2">
      <x/>
    </i>
    <i r="3">
      <x v="56"/>
    </i>
    <i r="3">
      <x v="127"/>
    </i>
    <i r="1">
      <x v="2"/>
    </i>
    <i r="2">
      <x/>
    </i>
    <i r="3">
      <x v="15"/>
    </i>
    <i r="3">
      <x v="16"/>
    </i>
    <i r="3">
      <x v="129"/>
    </i>
    <i r="3">
      <x v="214"/>
    </i>
    <i r="1">
      <x v="3"/>
    </i>
    <i r="2">
      <x/>
    </i>
    <i r="3">
      <x v="69"/>
    </i>
    <i r="3">
      <x v="217"/>
    </i>
    <i r="2">
      <x v="1"/>
    </i>
    <i r="3">
      <x v="72"/>
    </i>
    <i r="1">
      <x v="6"/>
    </i>
    <i r="2">
      <x v="2"/>
    </i>
    <i r="3">
      <x v="88"/>
    </i>
    <i r="3">
      <x v="89"/>
    </i>
    <i r="3">
      <x v="115"/>
    </i>
    <i r="3">
      <x v="123"/>
    </i>
    <i>
      <x v="41"/>
    </i>
    <i r="1">
      <x v="4"/>
    </i>
    <i r="2">
      <x/>
    </i>
    <i r="3">
      <x v="84"/>
    </i>
    <i r="3">
      <x v="132"/>
    </i>
    <i r="3">
      <x v="134"/>
    </i>
    <i r="3">
      <x v="170"/>
    </i>
    <i>
      <x v="42"/>
    </i>
    <i r="1">
      <x v="1"/>
    </i>
    <i r="2">
      <x/>
    </i>
    <i r="3">
      <x v="14"/>
    </i>
    <i r="1">
      <x v="6"/>
    </i>
    <i r="2">
      <x v="2"/>
    </i>
    <i r="3">
      <x v="118"/>
    </i>
    <i>
      <x v="43"/>
    </i>
    <i r="1">
      <x v="2"/>
    </i>
    <i r="2">
      <x/>
    </i>
    <i r="3">
      <x v="107"/>
    </i>
    <i r="3">
      <x v="108"/>
    </i>
    <i r="1">
      <x v="3"/>
    </i>
    <i r="2">
      <x/>
    </i>
    <i r="3">
      <x v="109"/>
    </i>
    <i r="3">
      <x v="110"/>
    </i>
    <i r="1">
      <x v="4"/>
    </i>
    <i r="2">
      <x/>
    </i>
    <i r="3">
      <x v="111"/>
    </i>
    <i>
      <x v="44"/>
    </i>
    <i r="1">
      <x/>
    </i>
    <i r="2">
      <x/>
    </i>
    <i r="3">
      <x v="47"/>
    </i>
    <i r="3">
      <x v="48"/>
    </i>
    <i r="2">
      <x v="1"/>
    </i>
    <i r="3">
      <x v="51"/>
    </i>
    <i>
      <x v="45"/>
    </i>
    <i r="1">
      <x/>
    </i>
    <i r="2">
      <x/>
    </i>
    <i r="3">
      <x v="27"/>
    </i>
    <i r="3">
      <x v="197"/>
    </i>
    <i r="2">
      <x v="1"/>
    </i>
    <i r="3">
      <x v="28"/>
    </i>
    <i r="3">
      <x v="201"/>
    </i>
    <i r="1">
      <x v="1"/>
    </i>
    <i r="2">
      <x/>
    </i>
    <i r="3">
      <x v="33"/>
    </i>
    <i r="3">
      <x v="204"/>
    </i>
    <i r="3">
      <x v="206"/>
    </i>
    <i r="2">
      <x v="1"/>
    </i>
    <i r="3">
      <x v="34"/>
    </i>
    <i>
      <x v="46"/>
    </i>
    <i r="1">
      <x/>
    </i>
    <i r="2">
      <x/>
    </i>
    <i r="3">
      <x v="49"/>
    </i>
    <i r="3">
      <x v="196"/>
    </i>
    <i r="2">
      <x v="1"/>
    </i>
    <i r="3">
      <x v="13"/>
    </i>
    <i r="3">
      <x v="29"/>
    </i>
    <i r="3">
      <x v="52"/>
    </i>
    <i r="3">
      <x v="183"/>
    </i>
    <i r="3">
      <x v="184"/>
    </i>
    <i r="3">
      <x v="199"/>
    </i>
    <i r="3">
      <x v="200"/>
    </i>
    <i r="1">
      <x v="1"/>
    </i>
    <i r="2">
      <x/>
    </i>
    <i r="3">
      <x v="203"/>
    </i>
    <i r="2">
      <x v="1"/>
    </i>
    <i r="3">
      <x v="185"/>
    </i>
    <i r="3">
      <x v="186"/>
    </i>
    <i r="3">
      <x v="205"/>
    </i>
    <i r="1">
      <x v="2"/>
    </i>
    <i r="2">
      <x/>
    </i>
    <i r="3">
      <x v="208"/>
    </i>
    <i r="2">
      <x v="1"/>
    </i>
    <i r="3">
      <x v="187"/>
    </i>
    <i r="3">
      <x v="188"/>
    </i>
    <i r="3">
      <x v="211"/>
    </i>
    <i r="1">
      <x v="3"/>
    </i>
    <i r="2">
      <x/>
    </i>
    <i r="3">
      <x v="215"/>
    </i>
    <i r="2">
      <x v="1"/>
    </i>
    <i r="3">
      <x v="189"/>
    </i>
    <i r="3">
      <x v="190"/>
    </i>
    <i r="3">
      <x v="191"/>
    </i>
    <i r="3">
      <x v="216"/>
    </i>
    <i r="1">
      <x v="4"/>
    </i>
    <i r="2">
      <x/>
    </i>
    <i r="3">
      <x v="9"/>
    </i>
    <i r="3">
      <x v="220"/>
    </i>
    <i r="2">
      <x v="1"/>
    </i>
    <i r="3">
      <x v="181"/>
    </i>
    <i r="3">
      <x v="182"/>
    </i>
    <i r="1">
      <x v="5"/>
    </i>
    <i r="2">
      <x v="2"/>
    </i>
    <i r="3">
      <x v="3"/>
    </i>
    <i r="1">
      <x v="6"/>
    </i>
    <i r="2">
      <x v="2"/>
    </i>
    <i r="3">
      <x v="5"/>
    </i>
    <i r="3">
      <x v="90"/>
    </i>
    <i r="3">
      <x v="124"/>
    </i>
    <i>
      <x v="47"/>
    </i>
    <i r="1">
      <x v="1"/>
    </i>
    <i r="2">
      <x/>
    </i>
    <i r="3">
      <x v="55"/>
    </i>
    <i>
      <x v="48"/>
    </i>
    <i r="1">
      <x v="6"/>
    </i>
    <i r="2">
      <x v="2"/>
    </i>
    <i r="3">
      <x v="227"/>
    </i>
    <i r="3">
      <x v="228"/>
    </i>
    <i>
      <x v="49"/>
    </i>
    <i r="1">
      <x v="1"/>
    </i>
    <i r="2">
      <x/>
    </i>
    <i r="3">
      <x v="32"/>
    </i>
    <i r="1">
      <x v="2"/>
    </i>
    <i r="2">
      <x/>
    </i>
    <i r="3">
      <x v="224"/>
    </i>
    <i r="1">
      <x v="3"/>
    </i>
    <i r="2">
      <x/>
    </i>
    <i r="3">
      <x v="168"/>
    </i>
    <i r="3">
      <x v="225"/>
    </i>
    <i r="3">
      <x v="226"/>
    </i>
    <i r="2">
      <x v="1"/>
    </i>
    <i r="3">
      <x v="152"/>
    </i>
    <i r="1">
      <x v="4"/>
    </i>
    <i r="2">
      <x/>
    </i>
    <i r="3">
      <x v="77"/>
    </i>
    <i r="1">
      <x v="6"/>
    </i>
    <i r="2">
      <x v="2"/>
    </i>
    <i r="3">
      <x v="112"/>
    </i>
    <i>
      <x v="50"/>
    </i>
    <i r="1">
      <x v="3"/>
    </i>
    <i r="2">
      <x/>
    </i>
    <i r="3">
      <x v="18"/>
    </i>
    <i r="2">
      <x v="1"/>
    </i>
    <i r="3">
      <x v="21"/>
    </i>
    <i r="1">
      <x v="4"/>
    </i>
    <i r="2">
      <x/>
    </i>
    <i r="3">
      <x v="22"/>
    </i>
    <i r="3">
      <x v="23"/>
    </i>
    <i>
      <x v="51"/>
    </i>
    <i r="1">
      <x v="2"/>
    </i>
    <i r="2">
      <x v="1"/>
    </i>
    <i r="3">
      <x v="68"/>
    </i>
    <i r="3">
      <x v="146"/>
    </i>
    <i r="1">
      <x v="3"/>
    </i>
    <i r="2">
      <x/>
    </i>
    <i r="3">
      <x v="71"/>
    </i>
    <i r="2">
      <x v="1"/>
    </i>
    <i r="3">
      <x v="148"/>
    </i>
    <i r="3">
      <x v="150"/>
    </i>
    <i r="3">
      <x v="151"/>
    </i>
    <i r="1">
      <x v="4"/>
    </i>
    <i r="2">
      <x/>
    </i>
    <i r="3">
      <x v="154"/>
    </i>
    <i r="3">
      <x v="173"/>
    </i>
    <i r="3">
      <x v="174"/>
    </i>
    <i r="3">
      <x v="195"/>
    </i>
    <i>
      <x v="52"/>
    </i>
    <i r="1">
      <x v="2"/>
    </i>
    <i r="2">
      <x/>
    </i>
    <i r="3">
      <x v="81"/>
    </i>
    <i>
      <x v="53"/>
    </i>
    <i r="1">
      <x v="4"/>
    </i>
    <i r="2">
      <x/>
    </i>
    <i r="3">
      <x v="171"/>
    </i>
    <i>
      <x v="54"/>
    </i>
    <i r="1">
      <x v="3"/>
    </i>
    <i r="2">
      <x v="1"/>
    </i>
    <i r="3">
      <x v="149"/>
    </i>
    <i>
      <x v="55"/>
    </i>
    <i r="1">
      <x v="4"/>
    </i>
    <i r="2">
      <x/>
    </i>
    <i r="3">
      <x v="172"/>
    </i>
    <i>
      <x v="56"/>
    </i>
    <i r="1">
      <x/>
    </i>
    <i r="2">
      <x/>
    </i>
    <i r="3">
      <x v="50"/>
    </i>
    <i>
      <x v="57"/>
    </i>
    <i r="1">
      <x v="4"/>
    </i>
    <i r="2">
      <x/>
    </i>
    <i r="3">
      <x v="192"/>
    </i>
    <i r="1">
      <x v="6"/>
    </i>
    <i r="2">
      <x v="2"/>
    </i>
    <i r="3">
      <x v="116"/>
    </i>
    <i>
      <x v="58"/>
    </i>
    <i r="1">
      <x/>
    </i>
    <i r="2">
      <x v="1"/>
    </i>
    <i r="3">
      <x v="79"/>
    </i>
    <i>
      <x v="60"/>
    </i>
    <i r="1">
      <x v="4"/>
    </i>
    <i r="2">
      <x/>
    </i>
    <i r="3">
      <x v="122"/>
    </i>
    <i>
      <x v="61"/>
    </i>
    <i r="1">
      <x v="2"/>
    </i>
    <i r="2">
      <x/>
    </i>
    <i r="3">
      <x v="63"/>
    </i>
    <i r="2">
      <x v="1"/>
    </i>
    <i r="3">
      <x v="65"/>
    </i>
    <i r="3">
      <x v="66"/>
    </i>
    <i>
      <x v="62"/>
    </i>
    <i r="1">
      <x v="6"/>
    </i>
    <i r="2">
      <x v="2"/>
    </i>
    <i r="3">
      <x v="4"/>
    </i>
    <i r="3">
      <x v="99"/>
    </i>
    <i r="3">
      <x v="100"/>
    </i>
    <i>
      <x v="63"/>
    </i>
    <i r="1">
      <x v="1"/>
    </i>
    <i r="2">
      <x/>
    </i>
    <i r="3">
      <x v="54"/>
    </i>
    <i r="3">
      <x v="59"/>
    </i>
    <i>
      <x v="65"/>
    </i>
    <i r="1">
      <x v="3"/>
    </i>
    <i r="2">
      <x v="1"/>
    </i>
    <i r="3">
      <x v="19"/>
    </i>
    <i r="1">
      <x v="4"/>
    </i>
    <i r="2">
      <x/>
    </i>
    <i r="3">
      <x v="155"/>
    </i>
    <i r="3">
      <x v="156"/>
    </i>
  </rowItems>
  <colItems count="1">
    <i/>
  </colItems>
  <pageFields count="1">
    <pageField fld="18" hier="-1"/>
  </pageFields>
  <dataFields count="1">
    <dataField name="Somme de VERIF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4:B31" firstHeaderRow="1" firstDataRow="1" firstDataCol="1"/>
  <pivotFields count="15">
    <pivotField axis="axisRow" subtotalTop="0" showAll="0" sortType="ascending">
      <items count="9">
        <item h="1" x="0"/>
        <item h="1" x="1"/>
        <item h="1" x="2"/>
        <item h="1" x="3"/>
        <item h="1" x="4"/>
        <item h="1" x="6"/>
        <item x="5"/>
        <item h="1" m="1" x="7"/>
        <item t="default"/>
      </items>
    </pivotField>
    <pivotField subtotalTop="0" multipleItemSelectionAllowed="1" showAll="0"/>
    <pivotField numFmtId="14" subtotalTop="0" showAll="0"/>
    <pivotField numFmtId="169" subtotalTop="0" showAll="0"/>
    <pivotField numFmtId="167" subtotalTop="0" showAll="0"/>
    <pivotField numFmtId="167" subtotalTop="0" showAll="0"/>
    <pivotField subtotalTop="0" showAll="0"/>
    <pivotField dataField="1" numFmtId="167" subtotalTop="0" showAll="0"/>
    <pivotField subtotalTop="0" showAll="0"/>
    <pivotField subtotalTop="0" showAll="0"/>
    <pivotField axis="axisRow" subtotalTop="0" multipleItemSelectionAllowed="1" showAll="0" sortType="ascending">
      <items count="232">
        <item x="193"/>
        <item x="184"/>
        <item x="93"/>
        <item x="94"/>
        <item x="101"/>
        <item x="91"/>
        <item x="89"/>
        <item x="97"/>
        <item x="99"/>
        <item x="188"/>
        <item m="1" x="230"/>
        <item x="8"/>
        <item x="67"/>
        <item x="141"/>
        <item x="86"/>
        <item x="0"/>
        <item x="127"/>
        <item x="2"/>
        <item x="179"/>
        <item x="182"/>
        <item x="145"/>
        <item x="142"/>
        <item x="51"/>
        <item x="212"/>
        <item x="77"/>
        <item x="13"/>
        <item x="55"/>
        <item x="58"/>
        <item x="63"/>
        <item x="163"/>
        <item x="118"/>
        <item x="144"/>
        <item x="147"/>
        <item x="12"/>
        <item x="106"/>
        <item x="134"/>
        <item x="194"/>
        <item x="69"/>
        <item x="79"/>
        <item x="177"/>
        <item x="183"/>
        <item x="124"/>
        <item x="139"/>
        <item x="168"/>
        <item x="25"/>
        <item x="80"/>
        <item x="136"/>
        <item m="1" x="225"/>
        <item m="1" x="223"/>
        <item m="1" x="221"/>
        <item x="30"/>
        <item x="29"/>
        <item m="1" x="227"/>
        <item m="1" x="222"/>
        <item x="48"/>
        <item x="9"/>
        <item m="1" x="228"/>
        <item x="20"/>
        <item x="28"/>
        <item m="1" x="229"/>
        <item x="135"/>
        <item x="162"/>
        <item x="143"/>
        <item x="154"/>
        <item x="40"/>
        <item x="112"/>
        <item x="192"/>
        <item x="201"/>
        <item x="56"/>
        <item x="128"/>
        <item x="92"/>
        <item x="160"/>
        <item m="1" x="215"/>
        <item x="24"/>
        <item x="104"/>
        <item x="146"/>
        <item x="155"/>
        <item x="172"/>
        <item x="14"/>
        <item x="43"/>
        <item x="110"/>
        <item x="10"/>
        <item x="190"/>
        <item x="130"/>
        <item x="208"/>
        <item x="53"/>
        <item x="62"/>
        <item x="209"/>
        <item x="191"/>
        <item x="167"/>
        <item x="211"/>
        <item x="189"/>
        <item x="181"/>
        <item x="149"/>
        <item x="151"/>
        <item x="6"/>
        <item x="4"/>
        <item x="170"/>
        <item x="148"/>
        <item m="1" x="218"/>
        <item x="33"/>
        <item x="137"/>
        <item x="17"/>
        <item x="152"/>
        <item x="60"/>
        <item x="65"/>
        <item x="114"/>
        <item x="174"/>
        <item x="37"/>
        <item x="73"/>
        <item m="1" x="224"/>
        <item x="117"/>
        <item x="125"/>
        <item x="129"/>
        <item x="153"/>
        <item x="156"/>
        <item x="157"/>
        <item x="158"/>
        <item x="186"/>
        <item x="32"/>
        <item x="71"/>
        <item x="126"/>
        <item x="198"/>
        <item x="100"/>
        <item x="175"/>
        <item x="35"/>
        <item x="187"/>
        <item x="54"/>
        <item x="178"/>
        <item x="7"/>
        <item x="16"/>
        <item x="207"/>
        <item x="64"/>
        <item x="38"/>
        <item x="19"/>
        <item x="132"/>
        <item x="5"/>
        <item x="96"/>
        <item x="75"/>
        <item x="44"/>
        <item x="83"/>
        <item x="90"/>
        <item x="109"/>
        <item x="166"/>
        <item x="74"/>
        <item x="116"/>
        <item x="203"/>
        <item x="22"/>
        <item x="84"/>
        <item x="66"/>
        <item x="88"/>
        <item x="49"/>
        <item x="11"/>
        <item x="176"/>
        <item m="1" x="220"/>
        <item x="164"/>
        <item x="72"/>
        <item m="1" x="226"/>
        <item x="185"/>
        <item x="108"/>
        <item m="1" x="217"/>
        <item m="1" x="214"/>
        <item x="197"/>
        <item x="200"/>
        <item x="204"/>
        <item x="121"/>
        <item x="34"/>
        <item x="159"/>
        <item x="169"/>
        <item x="31"/>
        <item x="68"/>
        <item x="70"/>
        <item x="82"/>
        <item x="47"/>
        <item x="78"/>
        <item x="105"/>
        <item x="50"/>
        <item x="202"/>
        <item x="210"/>
        <item x="165"/>
        <item x="52"/>
        <item x="59"/>
        <item x="87"/>
        <item x="102"/>
        <item m="1" x="216"/>
        <item x="21"/>
        <item x="57"/>
        <item x="150"/>
        <item x="122"/>
        <item x="140"/>
        <item x="161"/>
        <item x="115"/>
        <item x="138"/>
        <item x="39"/>
        <item x="15"/>
        <item x="120"/>
        <item x="85"/>
        <item x="173"/>
        <item x="111"/>
        <item x="107"/>
        <item x="3"/>
        <item x="113"/>
        <item x="205"/>
        <item x="45"/>
        <item x="23"/>
        <item m="1" x="219"/>
        <item x="98"/>
        <item x="123"/>
        <item x="180"/>
        <item x="41"/>
        <item x="119"/>
        <item x="196"/>
        <item x="42"/>
        <item x="46"/>
        <item x="195"/>
        <item x="171"/>
        <item x="81"/>
        <item x="61"/>
        <item x="206"/>
        <item x="103"/>
        <item x="27"/>
        <item x="95"/>
        <item x="76"/>
        <item x="131"/>
        <item x="36"/>
        <item x="133"/>
        <item x="199"/>
        <item x="18"/>
        <item x="26"/>
        <item x="213"/>
        <item x="1"/>
        <item t="default"/>
      </items>
    </pivotField>
    <pivotField subtotalTop="0" multipleItemSelectionAllowed="1" showAll="0" sortType="ascending">
      <items count="48">
        <item m="1" x="46"/>
        <item x="7"/>
        <item x="8"/>
        <item x="45"/>
        <item x="31"/>
        <item x="32"/>
        <item x="42"/>
        <item x="38"/>
        <item x="25"/>
        <item x="43"/>
        <item x="17"/>
        <item x="29"/>
        <item x="19"/>
        <item x="28"/>
        <item x="27"/>
        <item x="33"/>
        <item x="18"/>
        <item x="36"/>
        <item x="5"/>
        <item x="11"/>
        <item x="35"/>
        <item x="41"/>
        <item x="23"/>
        <item x="15"/>
        <item x="9"/>
        <item x="6"/>
        <item x="16"/>
        <item x="13"/>
        <item x="2"/>
        <item x="26"/>
        <item x="12"/>
        <item x="3"/>
        <item x="44"/>
        <item x="0"/>
        <item x="30"/>
        <item x="22"/>
        <item x="21"/>
        <item x="37"/>
        <item x="34"/>
        <item x="14"/>
        <item x="39"/>
        <item x="24"/>
        <item x="40"/>
        <item x="4"/>
        <item x="20"/>
        <item x="10"/>
        <item x="1"/>
        <item t="default"/>
      </items>
    </pivotField>
    <pivotField subtotalTop="0" showAll="0"/>
    <pivotField subtotalTop="0" showAll="0">
      <items count="2">
        <item x="0"/>
        <item t="default"/>
      </items>
    </pivotField>
    <pivotField subtotalTop="0" showAll="0"/>
  </pivotFields>
  <rowFields count="2">
    <field x="0"/>
    <field x="10"/>
  </rowFields>
  <rowItems count="27">
    <i>
      <x v="6"/>
    </i>
    <i r="1">
      <x v="12"/>
    </i>
    <i r="1">
      <x v="13"/>
    </i>
    <i r="1">
      <x v="15"/>
    </i>
    <i r="1">
      <x v="24"/>
    </i>
    <i r="1">
      <x v="25"/>
    </i>
    <i r="1">
      <x v="108"/>
    </i>
    <i r="1">
      <x v="109"/>
    </i>
    <i r="1">
      <x v="119"/>
    </i>
    <i r="1">
      <x v="120"/>
    </i>
    <i r="1">
      <x v="130"/>
    </i>
    <i r="1">
      <x v="132"/>
    </i>
    <i r="1">
      <x v="133"/>
    </i>
    <i r="1">
      <x v="134"/>
    </i>
    <i r="1">
      <x v="137"/>
    </i>
    <i r="1">
      <x v="138"/>
    </i>
    <i r="1">
      <x v="139"/>
    </i>
    <i r="1">
      <x v="140"/>
    </i>
    <i r="1">
      <x v="141"/>
    </i>
    <i r="1">
      <x v="169"/>
    </i>
    <i r="1">
      <x v="170"/>
    </i>
    <i r="1">
      <x v="171"/>
    </i>
    <i r="1">
      <x v="227"/>
    </i>
    <i r="1">
      <x v="228"/>
    </i>
    <i r="1">
      <x v="230"/>
    </i>
    <i t="default">
      <x v="6"/>
    </i>
    <i t="grand">
      <x/>
    </i>
  </rowItems>
  <colItems count="1">
    <i/>
  </colItems>
  <dataFields count="1">
    <dataField name="Somme de durée" fld="7" baseField="8" baseItem="16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4:B12" firstHeaderRow="1" firstDataRow="1" firstDataCol="1" rowPageCount="1" colPageCount="1"/>
  <pivotFields count="15">
    <pivotField axis="axisRow" subtotalTop="0" showAll="0" sortType="ascending">
      <items count="9">
        <item x="0"/>
        <item x="1"/>
        <item x="2"/>
        <item x="3"/>
        <item x="4"/>
        <item x="6"/>
        <item x="5"/>
        <item m="1" x="7"/>
        <item t="default"/>
      </items>
    </pivotField>
    <pivotField subtotalTop="0" multipleItemSelectionAllowed="1" showAll="0"/>
    <pivotField numFmtId="14" subtotalTop="0" showAll="0"/>
    <pivotField numFmtId="169" subtotalTop="0" showAll="0"/>
    <pivotField numFmtId="167" subtotalTop="0" showAll="0"/>
    <pivotField numFmtId="167" subtotalTop="0" showAll="0"/>
    <pivotField subtotalTop="0" showAll="0"/>
    <pivotField dataField="1" numFmtId="167" subtotalTop="0" showAll="0"/>
    <pivotField subtotalTop="0" showAll="0"/>
    <pivotField subtotalTop="0" showAll="0"/>
    <pivotField axis="axisPage" subtotalTop="0" multipleItemSelectionAllowed="1" showAll="0" sortType="ascending">
      <items count="232">
        <item h="1" x="193"/>
        <item h="1" x="184"/>
        <item h="1" x="93"/>
        <item h="1" x="94"/>
        <item h="1" x="101"/>
        <item h="1" x="91"/>
        <item h="1" x="89"/>
        <item h="1" x="97"/>
        <item h="1" x="99"/>
        <item h="1" x="188"/>
        <item m="1" x="230"/>
        <item h="1" x="8"/>
        <item h="1" x="67"/>
        <item h="1" x="141"/>
        <item h="1" x="86"/>
        <item h="1" x="0"/>
        <item h="1" x="127"/>
        <item h="1" x="2"/>
        <item h="1" x="179"/>
        <item h="1" x="182"/>
        <item h="1" x="145"/>
        <item h="1" x="142"/>
        <item h="1" x="51"/>
        <item x="212"/>
        <item x="77"/>
        <item x="13"/>
        <item x="55"/>
        <item x="58"/>
        <item x="63"/>
        <item x="163"/>
        <item x="118"/>
        <item x="144"/>
        <item x="147"/>
        <item x="12"/>
        <item h="1" x="106"/>
        <item x="134"/>
        <item x="194"/>
        <item x="69"/>
        <item h="1" x="79"/>
        <item x="177"/>
        <item x="183"/>
        <item x="124"/>
        <item x="139"/>
        <item x="168"/>
        <item x="25"/>
        <item x="80"/>
        <item x="136"/>
        <item m="1" x="225"/>
        <item m="1" x="223"/>
        <item m="1" x="221"/>
        <item x="30"/>
        <item x="29"/>
        <item m="1" x="227"/>
        <item m="1" x="222"/>
        <item x="48"/>
        <item x="9"/>
        <item m="1" x="228"/>
        <item x="20"/>
        <item x="28"/>
        <item m="1" x="229"/>
        <item h="1" x="135"/>
        <item x="162"/>
        <item x="143"/>
        <item x="154"/>
        <item x="40"/>
        <item x="112"/>
        <item x="192"/>
        <item x="201"/>
        <item x="56"/>
        <item x="128"/>
        <item x="92"/>
        <item x="160"/>
        <item m="1" x="215"/>
        <item x="24"/>
        <item x="104"/>
        <item x="146"/>
        <item x="155"/>
        <item x="172"/>
        <item x="14"/>
        <item x="43"/>
        <item x="110"/>
        <item x="10"/>
        <item x="190"/>
        <item x="130"/>
        <item x="208"/>
        <item x="53"/>
        <item x="62"/>
        <item x="209"/>
        <item x="191"/>
        <item x="167"/>
        <item x="211"/>
        <item x="189"/>
        <item x="181"/>
        <item x="149"/>
        <item x="151"/>
        <item x="6"/>
        <item x="4"/>
        <item x="170"/>
        <item x="148"/>
        <item m="1" x="218"/>
        <item x="33"/>
        <item x="137"/>
        <item x="17"/>
        <item x="152"/>
        <item x="60"/>
        <item x="65"/>
        <item x="114"/>
        <item h="1" x="174"/>
        <item x="37"/>
        <item x="73"/>
        <item m="1" x="224"/>
        <item h="1" x="117"/>
        <item h="1" x="125"/>
        <item h="1" x="129"/>
        <item x="153"/>
        <item x="156"/>
        <item x="157"/>
        <item x="158"/>
        <item x="186"/>
        <item x="32"/>
        <item x="71"/>
        <item x="126"/>
        <item x="198"/>
        <item x="100"/>
        <item x="175"/>
        <item x="35"/>
        <item x="187"/>
        <item x="54"/>
        <item x="178"/>
        <item x="7"/>
        <item x="16"/>
        <item x="207"/>
        <item x="64"/>
        <item x="38"/>
        <item x="19"/>
        <item x="132"/>
        <item x="5"/>
        <item x="96"/>
        <item x="75"/>
        <item x="44"/>
        <item h="1" x="83"/>
        <item x="90"/>
        <item x="109"/>
        <item x="166"/>
        <item x="74"/>
        <item h="1" x="116"/>
        <item x="203"/>
        <item x="22"/>
        <item x="84"/>
        <item x="66"/>
        <item x="88"/>
        <item x="49"/>
        <item x="11"/>
        <item x="176"/>
        <item m="1" x="220"/>
        <item x="164"/>
        <item x="72"/>
        <item m="1" x="226"/>
        <item x="185"/>
        <item x="108"/>
        <item m="1" x="217"/>
        <item m="1" x="214"/>
        <item x="197"/>
        <item x="200"/>
        <item x="204"/>
        <item x="121"/>
        <item x="34"/>
        <item h="1" x="159"/>
        <item h="1" x="169"/>
        <item x="31"/>
        <item x="68"/>
        <item x="70"/>
        <item x="82"/>
        <item x="47"/>
        <item x="78"/>
        <item h="1" x="105"/>
        <item x="50"/>
        <item x="202"/>
        <item x="210"/>
        <item x="165"/>
        <item x="52"/>
        <item x="59"/>
        <item x="87"/>
        <item x="102"/>
        <item h="1" m="1" x="216"/>
        <item x="21"/>
        <item x="57"/>
        <item x="150"/>
        <item x="122"/>
        <item x="140"/>
        <item x="161"/>
        <item x="115"/>
        <item h="1" x="138"/>
        <item x="39"/>
        <item x="15"/>
        <item x="120"/>
        <item x="85"/>
        <item x="173"/>
        <item x="111"/>
        <item h="1" x="107"/>
        <item x="3"/>
        <item x="113"/>
        <item x="205"/>
        <item x="45"/>
        <item x="23"/>
        <item m="1" x="219"/>
        <item x="98"/>
        <item h="1" x="123"/>
        <item x="180"/>
        <item x="41"/>
        <item h="1" x="119"/>
        <item x="196"/>
        <item x="42"/>
        <item x="46"/>
        <item x="195"/>
        <item x="171"/>
        <item h="1" x="81"/>
        <item x="61"/>
        <item x="206"/>
        <item x="103"/>
        <item x="27"/>
        <item h="1" x="95"/>
        <item x="76"/>
        <item x="131"/>
        <item x="36"/>
        <item x="133"/>
        <item x="199"/>
        <item x="18"/>
        <item x="26"/>
        <item x="213"/>
        <item h="1" x="1"/>
        <item t="default"/>
      </items>
    </pivotField>
    <pivotField subtotalTop="0" multipleItemSelectionAllowed="1" showAll="0" sortType="ascending"/>
    <pivotField subtotalTop="0" showAll="0"/>
    <pivotField subtotalTop="0" showAll="0"/>
    <pivotField subtotalTop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0" hier="-1"/>
  </pageFields>
  <dataFields count="1">
    <dataField name="Somme de durée" fld="7" baseField="8" baseItem="16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B70" firstHeaderRow="1" firstDataRow="1" firstDataCol="1" rowPageCount="1" colPageCount="1"/>
  <pivotFields count="15">
    <pivotField showAll="0"/>
    <pivotField showAll="0"/>
    <pivotField axis="axisRow" numFmtId="14" showAll="0">
      <items count="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axis="axisPage" numFmtId="169" showAll="0">
      <items count="8">
        <item x="2"/>
        <item x="3"/>
        <item x="4"/>
        <item x="5"/>
        <item x="6"/>
        <item x="0"/>
        <item x="1"/>
        <item t="default"/>
      </items>
    </pivotField>
    <pivotField numFmtId="167" showAll="0"/>
    <pivotField numFmtId="167" showAll="0"/>
    <pivotField showAll="0"/>
    <pivotField numFmtId="167"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67">
    <i>
      <x v="1"/>
    </i>
    <i>
      <x v="8"/>
    </i>
    <i>
      <x v="15"/>
    </i>
    <i>
      <x v="22"/>
    </i>
    <i>
      <x v="29"/>
    </i>
    <i>
      <x v="36"/>
    </i>
    <i>
      <x v="43"/>
    </i>
    <i>
      <x v="50"/>
    </i>
    <i>
      <x v="57"/>
    </i>
    <i>
      <x v="64"/>
    </i>
    <i>
      <x v="71"/>
    </i>
    <i>
      <x v="78"/>
    </i>
    <i>
      <x v="85"/>
    </i>
    <i>
      <x v="92"/>
    </i>
    <i>
      <x v="99"/>
    </i>
    <i>
      <x v="106"/>
    </i>
    <i>
      <x v="113"/>
    </i>
    <i>
      <x v="120"/>
    </i>
    <i>
      <x v="127"/>
    </i>
    <i>
      <x v="134"/>
    </i>
    <i>
      <x v="141"/>
    </i>
    <i>
      <x v="148"/>
    </i>
    <i>
      <x v="155"/>
    </i>
    <i>
      <x v="162"/>
    </i>
    <i>
      <x v="169"/>
    </i>
    <i>
      <x v="176"/>
    </i>
    <i>
      <x v="183"/>
    </i>
    <i>
      <x v="190"/>
    </i>
    <i>
      <x v="197"/>
    </i>
    <i>
      <x v="204"/>
    </i>
    <i>
      <x v="211"/>
    </i>
    <i>
      <x v="218"/>
    </i>
    <i>
      <x v="225"/>
    </i>
    <i>
      <x v="232"/>
    </i>
    <i>
      <x v="239"/>
    </i>
    <i>
      <x v="246"/>
    </i>
    <i>
      <x v="253"/>
    </i>
    <i>
      <x v="260"/>
    </i>
    <i>
      <x v="267"/>
    </i>
    <i>
      <x v="274"/>
    </i>
    <i>
      <x v="281"/>
    </i>
    <i>
      <x v="288"/>
    </i>
    <i>
      <x v="295"/>
    </i>
    <i>
      <x v="302"/>
    </i>
    <i>
      <x v="309"/>
    </i>
    <i>
      <x v="316"/>
    </i>
    <i>
      <x v="323"/>
    </i>
    <i>
      <x v="330"/>
    </i>
    <i>
      <x v="337"/>
    </i>
    <i>
      <x v="344"/>
    </i>
    <i>
      <x v="351"/>
    </i>
    <i>
      <x v="358"/>
    </i>
    <i>
      <x v="365"/>
    </i>
    <i>
      <x v="372"/>
    </i>
    <i>
      <x v="379"/>
    </i>
    <i>
      <x v="386"/>
    </i>
    <i>
      <x v="393"/>
    </i>
    <i>
      <x v="400"/>
    </i>
    <i>
      <x v="407"/>
    </i>
    <i>
      <x v="414"/>
    </i>
    <i>
      <x v="421"/>
    </i>
    <i>
      <x v="428"/>
    </i>
    <i>
      <x v="435"/>
    </i>
    <i>
      <x v="442"/>
    </i>
    <i>
      <x v="449"/>
    </i>
    <i>
      <x v="456"/>
    </i>
    <i t="grand">
      <x/>
    </i>
  </rowItems>
  <colItems count="1">
    <i/>
  </colItems>
  <pageFields count="1">
    <pageField fld="3" item="6" hier="-1"/>
  </pageFields>
  <dataFields count="1">
    <dataField name="Nombre de modul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" name="Tableau6" displayName="Tableau6" ref="A1:M181" totalsRowShown="0" headerRowDxfId="2838" dataDxfId="2837">
  <autoFilter ref="A1:M181">
    <filterColumn colId="1">
      <filters>
        <filter val="2017-47"/>
      </filters>
    </filterColumn>
  </autoFilter>
  <tableColumns count="13">
    <tableColumn id="2" name="groupe" dataDxfId="2836"/>
    <tableColumn id="11" name="semaine" dataDxfId="2835">
      <calculatedColumnFormula>YEAR(C2)&amp;"-"&amp;WEEKNUM(C2)</calculatedColumnFormula>
    </tableColumn>
    <tableColumn id="8" name="date" dataDxfId="2834"/>
    <tableColumn id="5" name="heure_x000a_début" dataDxfId="2833"/>
    <tableColumn id="6" name="heure_x000a_fin" dataDxfId="2832"/>
    <tableColumn id="12" name="plage" dataDxfId="2831">
      <calculatedColumnFormula>IF(NOT(ISBLANK(Tableau6[heure
début])),IF(VALUE(MID(TEXT(Tableau6[heure
début],"hh"),1,2))&lt;13,"AM","PM"),"")</calculatedColumnFormula>
    </tableColumn>
    <tableColumn id="7" name="durée_x000a_prévue" dataDxfId="2830">
      <calculatedColumnFormula>E2-D2</calculatedColumnFormula>
    </tableColumn>
    <tableColumn id="13" name="durée_x000a_effective" dataDxfId="2829"/>
    <tableColumn id="3" name="module" dataDxfId="2828"/>
    <tableColumn id="4" name="intervenant" dataDxfId="2827">
      <calculatedColumnFormula>VLOOKUP(Tableau6[module],OFFSET(INDIRECT(A2&amp;"_code"),0,2,,2),2)</calculatedColumnFormula>
    </tableColumn>
    <tableColumn id="10" name="salle" dataDxfId="2826"/>
    <tableColumn id="14" name="placé_x000a_HP" dataDxfId="2825"/>
    <tableColumn id="1" name="remarque" dataDxfId="28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au645" displayName="Tableau645" ref="A1:O6072" totalsRowShown="0" headerRowDxfId="113" dataDxfId="112">
  <autoFilter ref="A1:O6072">
    <filterColumn colId="0">
      <filters>
        <filter val="B3"/>
      </filters>
    </filterColumn>
    <filterColumn colId="1">
      <filters>
        <filter val="2018-16"/>
      </filters>
    </filterColumn>
  </autoFilter>
  <sortState ref="A4:O5877">
    <sortCondition ref="C2:C6072"/>
    <sortCondition ref="E2:E6072"/>
  </sortState>
  <tableColumns count="15">
    <tableColumn id="2" name="groupe" dataDxfId="111"/>
    <tableColumn id="11" name="semaine" dataDxfId="110">
      <calculatedColumnFormula>YEAR(C2)&amp;"-"&amp;WEEKNUM(C2)</calculatedColumnFormula>
    </tableColumn>
    <tableColumn id="8" name="date" dataDxfId="109"/>
    <tableColumn id="9" name="jour" dataDxfId="108">
      <calculatedColumnFormula>WEEKDAY(Tableau645[[#This Row],[date]])</calculatedColumnFormula>
    </tableColumn>
    <tableColumn id="5" name="heure_x000a_début" dataDxfId="107"/>
    <tableColumn id="6" name="heure_x000a_fin" dataDxfId="106"/>
    <tableColumn id="12" name="plage" dataDxfId="105">
      <calculatedColumnFormula>IF(NOT(ISBLANK(Tableau645[heure
début])),IF(VALUE(MID(TEXT(Tableau645[heure
début],"hh"),1,2))&lt;13,"AM","PM"),"")</calculatedColumnFormula>
    </tableColumn>
    <tableColumn id="7" name="durée_x000a_prévue" dataDxfId="104">
      <calculatedColumnFormula>F2-E2</calculatedColumnFormula>
    </tableColumn>
    <tableColumn id="13" name="durée_x000a_effective" dataDxfId="103"/>
    <tableColumn id="15" name="specialite" dataDxfId="102"/>
    <tableColumn id="3" name="module" dataDxfId="101"/>
    <tableColumn id="4" name="intervenant" dataDxfId="100">
      <calculatedColumnFormula>VLOOKUP(Tableau645[[#This Row],[module]],OFFSET(INDIRECT(A2&amp;"_code"),0,2,,2),2,0)</calculatedColumnFormula>
    </tableColumn>
    <tableColumn id="10" name="salle" dataDxfId="99"/>
    <tableColumn id="14" name="placé_x000a_HP" dataDxfId="98"/>
    <tableColumn id="1" name="remarque" dataDxfId="9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0" name="Tableau10" displayName="Tableau10" ref="A1:T228" totalsRowShown="0" headerRowDxfId="96" dataDxfId="95" tableBorderDxfId="94">
  <autoFilter ref="A1:T228">
    <filterColumn colId="0">
      <filters>
        <filter val="b3"/>
      </filters>
    </filterColumn>
  </autoFilter>
  <tableColumns count="20">
    <tableColumn id="1" name="annee" dataDxfId="93"/>
    <tableColumn id="2" name="NUMERO ACTION OU SOUS GROUPE" dataDxfId="92"/>
    <tableColumn id="3" name="LIBELLE ACTION DE PRODUCTION" dataDxfId="91"/>
    <tableColumn id="4" name="ACTION OU SOUS-GROUPE CODE HP" dataDxfId="90"/>
    <tableColumn id="5" name="ACTION OU SOUS-GROUPE LIBELLE HP" dataDxfId="89"/>
    <tableColumn id="6" name="A PLANIFIER SUR" dataDxfId="88"/>
    <tableColumn id="7" name="CODE MODULE" dataDxfId="87"/>
    <tableColumn id="8" name="LIBELLE MODULE" dataDxfId="86"/>
    <tableColumn id="9" name="NB SEANCES" dataDxfId="85"/>
    <tableColumn id="10" name="DUREE SEANCES" dataDxfId="84"/>
    <tableColumn id="11" name="TYPE" dataDxfId="83"/>
    <tableColumn id="12" name="VERIF" dataDxfId="82">
      <calculatedColumnFormula>I2*J2</calculatedColumnFormula>
    </tableColumn>
    <tableColumn id="13" name="ENSEIGNANT PRENOM" dataDxfId="81"/>
    <tableColumn id="14" name="ENSEIGNANT NOM" dataDxfId="80"/>
    <tableColumn id="15" name="ECOLE CONCERNEE" dataDxfId="79"/>
    <tableColumn id="16" name="codelibellemodule" dataDxfId="78">
      <calculatedColumnFormula>G2&amp;" - "&amp;H2</calculatedColumnFormula>
    </tableColumn>
    <tableColumn id="17" name="intervenant" dataDxfId="77">
      <calculatedColumnFormula>N2&amp;" "&amp;M2</calculatedColumnFormula>
    </tableColumn>
    <tableColumn id="20" name="placé" dataDxfId="76"/>
    <tableColumn id="18" name="placé HP" dataDxfId="75"/>
    <tableColumn id="19" name="commentaires" dataDxfId="7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ableau12" displayName="Tableau12" ref="A1:D51" totalsRowShown="0" headerRowDxfId="71" dataDxfId="70">
  <autoFilter ref="A1:D51"/>
  <sortState ref="A2:D51">
    <sortCondition ref="A1:A51"/>
  </sortState>
  <tableColumns count="4">
    <tableColumn id="1" name="b1_code" dataDxfId="69"/>
    <tableColumn id="2" name="b1_libelle" dataDxfId="68"/>
    <tableColumn id="3" name="b1_concat" dataDxfId="67">
      <calculatedColumnFormula>Tableau12[[#This Row],[b1_code]]&amp;" - "&amp;Tableau12[[#This Row],[b1_libelle]]</calculatedColumnFormula>
    </tableColumn>
    <tableColumn id="4" name="b1_intervenant" dataDxfId="6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Tableau13" displayName="Tableau13" ref="F1:I61" totalsRowShown="0" headerRowDxfId="65" dataDxfId="64">
  <autoFilter ref="F1:I61"/>
  <sortState ref="F2:I50">
    <sortCondition ref="F1:F50"/>
  </sortState>
  <tableColumns count="4">
    <tableColumn id="1" name="b2_code" dataDxfId="63"/>
    <tableColumn id="2" name="b2_libelle" dataDxfId="62"/>
    <tableColumn id="3" name="b2_concat" dataDxfId="61">
      <calculatedColumnFormula>Tableau13[[#This Row],[b2_code]]&amp;" - "&amp;Tableau13[[#This Row],[b2_libelle]]</calculatedColumnFormula>
    </tableColumn>
    <tableColumn id="4" name="b2_intervenant" dataDxfId="6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4" name="Tableau14" displayName="Tableau14" ref="K1:N55" totalsRowShown="0" headerRowDxfId="59" dataDxfId="58">
  <autoFilter ref="K1:N55"/>
  <sortState ref="K2:N41">
    <sortCondition ref="M1:M41"/>
  </sortState>
  <tableColumns count="4">
    <tableColumn id="1" name="b3_code" dataDxfId="57"/>
    <tableColumn id="2" name="b3_libelle" dataDxfId="56"/>
    <tableColumn id="3" name="b3_concat" dataDxfId="55">
      <calculatedColumnFormula>Tableau14[[#This Row],[b3_code]]&amp;" - "&amp;Tableau14[[#This Row],[b3_libelle]]</calculatedColumnFormula>
    </tableColumn>
    <tableColumn id="4" name="b3_intervenant" dataDxfId="5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5" name="Tableau15" displayName="Tableau15" ref="P1:S48" totalsRowShown="0" headerRowDxfId="53" dataDxfId="52">
  <autoFilter ref="P1:S48"/>
  <sortState ref="P2:S37">
    <sortCondition ref="R1:R37"/>
  </sortState>
  <tableColumns count="4">
    <tableColumn id="1" name="i4_code" dataDxfId="51"/>
    <tableColumn id="2" name="i4_libelle" dataDxfId="50"/>
    <tableColumn id="3" name="i4_concat" dataDxfId="49">
      <calculatedColumnFormula>Tableau15[[#This Row],[i4_code]]&amp;" - "&amp;Tableau15[[#This Row],[i4_libelle]]</calculatedColumnFormula>
    </tableColumn>
    <tableColumn id="4" name="i4_intervenant" dataDxfId="4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6" name="Tableau16" displayName="Tableau16" ref="U1:X50" totalsRowShown="0" headerRowDxfId="47" dataDxfId="46">
  <autoFilter ref="U1:X50"/>
  <sortState ref="U2:X39">
    <sortCondition ref="W1:W39"/>
  </sortState>
  <tableColumns count="4">
    <tableColumn id="1" name="i5_code" dataDxfId="45"/>
    <tableColumn id="2" name="i5_libelle" dataDxfId="44"/>
    <tableColumn id="3" name="i5_concat" dataDxfId="43">
      <calculatedColumnFormula>Tableau16[[#This Row],[i5_code]]&amp;" - "&amp;Tableau16[[#This Row],[i5_libelle]]</calculatedColumnFormula>
    </tableColumn>
    <tableColumn id="4" name="i5_intervenant" dataDxfId="4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7" name="Tableau17" displayName="Tableau17" ref="Z1:AC26" totalsRowShown="0" headerRowDxfId="41" dataDxfId="40">
  <autoFilter ref="Z1:AC26"/>
  <sortState ref="Z2:AC20">
    <sortCondition ref="AB1:AB20"/>
  </sortState>
  <tableColumns count="4">
    <tableColumn id="1" name="udev_poei_code" dataDxfId="39"/>
    <tableColumn id="2" name="udev_poei_libelle" dataDxfId="38"/>
    <tableColumn id="3" name="udev_poei_concat" dataDxfId="37">
      <calculatedColumnFormula>Tableau17[[#This Row],[udev_poei_code]]&amp;" - "&amp;Tableau17[[#This Row],[udev_poei_libelle]]</calculatedColumnFormula>
    </tableColumn>
    <tableColumn id="4" name="udev_poei_intervenant" dataDxfId="3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8" name="Tableau18" displayName="Tableau18" ref="AE1:AH26" totalsRowShown="0" headerRowDxfId="35" dataDxfId="34">
  <autoFilter ref="AE1:AH26"/>
  <sortState ref="AE2:AH21">
    <sortCondition ref="AG1:AG21"/>
  </sortState>
  <tableColumns count="4">
    <tableColumn id="1" name="udev_cpro_code" dataDxfId="33"/>
    <tableColumn id="2" name="udev_cpro_libelle" dataDxfId="32"/>
    <tableColumn id="3" name="udev_cpro_concat" dataDxfId="31">
      <calculatedColumnFormula>Tableau18[[#This Row],[udev_cpro_code]]&amp;" - "&amp;Tableau18[[#This Row],[udev_cpro_libelle]]</calculatedColumnFormula>
    </tableColumn>
    <tableColumn id="4" name="udev_cpro_intervenant" dataDxfId="3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" name="Tableau1" displayName="Tableau1" ref="A1:A5" totalsRowShown="0">
  <autoFilter ref="A1:A5"/>
  <tableColumns count="1">
    <tableColumn id="1" name="plage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2" name="Tableau2" displayName="Tableau2" ref="C1:C43" totalsRowShown="0" headerRowDxfId="29">
  <autoFilter ref="C1:C43"/>
  <tableColumns count="1">
    <tableColumn id="1" name="heure" dataDxfId="2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5" name="Tableau5" displayName="Tableau5" ref="E1:E11" totalsRowShown="0">
  <autoFilter ref="E1:E11"/>
  <sortState ref="E2:E11">
    <sortCondition ref="E1:E11"/>
  </sortState>
  <tableColumns count="1">
    <tableColumn id="1" name="salle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8" name="Tableau8" displayName="Tableau8" ref="G1:G45" totalsRowShown="0">
  <autoFilter ref="G1:G45"/>
  <sortState ref="G2:G45">
    <sortCondition ref="G1:G45"/>
  </sortState>
  <tableColumns count="1">
    <tableColumn id="1" name="intervenant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9" name="Tableau9" displayName="Tableau9" ref="I1:J8" totalsRowShown="0">
  <autoFilter ref="I1:J8"/>
  <sortState ref="I2:I6">
    <sortCondition ref="I1:I6"/>
  </sortState>
  <tableColumns count="2">
    <tableColumn id="1" name="groupe"/>
    <tableColumn id="2" name="cod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9" name="Tableau19" displayName="Tableau19" ref="L1:L3" totalsRowShown="0">
  <autoFilter ref="L1:L3"/>
  <tableColumns count="1">
    <tableColumn id="1" name="ouinon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7" name="Tableau7" displayName="Tableau7" ref="P1:P8" totalsRowShown="0">
  <autoFilter ref="P1:P8"/>
  <sortState ref="P2:P8">
    <sortCondition ref="P1:P6"/>
  </sortState>
  <tableColumns count="1">
    <tableColumn id="2" name="specialite_b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1" name="Tableau712" displayName="Tableau712" ref="Q1:Q6" totalsRowShown="0">
  <autoFilter ref="Q1:Q6"/>
  <sortState ref="Q2:Q6">
    <sortCondition ref="Q1:Q4"/>
  </sortState>
  <tableColumns count="1">
    <tableColumn id="2" name="specialite_i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20" name="Tableau721" displayName="Tableau721" ref="R1:R10" totalsRowShown="0">
  <autoFilter ref="R1:R10"/>
  <sortState ref="R2:R8">
    <sortCondition ref="R1:R8"/>
  </sortState>
  <tableColumns count="1">
    <tableColumn id="2" name="specialite_i5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1" name="Tableau21" displayName="Tableau21" ref="N1:N2" totalsRowShown="0">
  <autoFilter ref="N1:N2"/>
  <tableColumns count="1">
    <tableColumn id="1" name="specialite_b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2" name="Tableau22" displayName="Tableau22" ref="O1:O2" totalsRowShown="0">
  <autoFilter ref="O1:O2"/>
  <tableColumns count="1">
    <tableColumn id="1" name="specialite_b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3" name="Tableau64" displayName="Tableau64" ref="A1:N731" totalsRowShown="0" headerRowDxfId="24" dataDxfId="23">
  <tableColumns count="14">
    <tableColumn id="2" name="groupe" dataDxfId="22"/>
    <tableColumn id="11" name="semaine" dataDxfId="21">
      <calculatedColumnFormula>YEAR(C2)&amp;"-"&amp;WEEKNUM(C2)</calculatedColumnFormula>
    </tableColumn>
    <tableColumn id="8" name="date" dataDxfId="20"/>
    <tableColumn id="9" name="jour" dataDxfId="19">
      <calculatedColumnFormula>WEEKDAY(Tableau64[[#This Row],[date]])</calculatedColumnFormula>
    </tableColumn>
    <tableColumn id="5" name="heure_x000a_début" dataDxfId="18"/>
    <tableColumn id="6" name="heure_x000a_fin" dataDxfId="17"/>
    <tableColumn id="12" name="plage" dataDxfId="16">
      <calculatedColumnFormula>IF(NOT(ISBLANK(Tableau64[heure
début])),IF(VALUE(MID(TEXT(Tableau64[heure
début],"hh"),1,2))&lt;13,"AM","PM"),"")</calculatedColumnFormula>
    </tableColumn>
    <tableColumn id="7" name="durée_x000a_prévue" dataDxfId="15">
      <calculatedColumnFormula>F2-E2</calculatedColumnFormula>
    </tableColumn>
    <tableColumn id="13" name="durée_x000a_effective" dataDxfId="14"/>
    <tableColumn id="3" name="module" dataDxfId="13"/>
    <tableColumn id="4" name="intervenant" dataDxfId="12">
      <calculatedColumnFormula>VLOOKUP(Tableau64[module],OFFSET(INDIRECT(A2&amp;"_code"),0,2,,2),2)</calculatedColumnFormula>
    </tableColumn>
    <tableColumn id="10" name="salle" dataDxfId="11"/>
    <tableColumn id="14" name="placé_x000a_HP" dataDxfId="10"/>
    <tableColumn id="1" name="remarque" dataDxfId="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au23" displayName="Tableau23" ref="A1:E38" totalsRowShown="0">
  <autoFilter ref="A1:E38"/>
  <sortState ref="A2:E37">
    <sortCondition ref="A1:A37"/>
  </sortState>
  <tableColumns count="5">
    <tableColumn id="1" name="nom"/>
    <tableColumn id="2" name="invit"/>
    <tableColumn id="3" name="email"/>
    <tableColumn id="4" name="planning EPSI"/>
    <tableColumn id="5" name="planning UDEV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au24" displayName="Tableau24" ref="A1:G15" totalsRowShown="0" headerRowDxfId="8" dataDxfId="7">
  <autoFilter ref="A1:G15"/>
  <tableColumns count="7">
    <tableColumn id="1" name="societe" dataDxfId="6"/>
    <tableColumn id="2" name="site" dataDxfId="5"/>
    <tableColumn id="3" name="mail" dataDxfId="4" dataCellStyle="Lien hypertexte"/>
    <tableColumn id="4" name="tél" dataDxfId="3"/>
    <tableColumn id="5" name="date_x000a_contact-1 mail" dataDxfId="2"/>
    <tableColumn id="6" name="date_x000a_contact-2 tel" dataDxfId="1"/>
    <tableColumn id="7" name="remarq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6hat.fr/notre-equipe.php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12" Type="http://schemas.openxmlformats.org/officeDocument/2006/relationships/table" Target="../tables/table21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9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mailto:sflasque@gmail.com" TargetMode="External"/><Relationship Id="rId18" Type="http://schemas.openxmlformats.org/officeDocument/2006/relationships/hyperlink" Target="mailto:jean-jacques.hanot@ac-lille.fr" TargetMode="External"/><Relationship Id="rId26" Type="http://schemas.openxmlformats.org/officeDocument/2006/relationships/hyperlink" Target="mailto:pregost@auchan.com" TargetMode="External"/><Relationship Id="rId3" Type="http://schemas.openxmlformats.org/officeDocument/2006/relationships/hyperlink" Target="mailto:gerydelanoy@aol.com" TargetMode="External"/><Relationship Id="rId21" Type="http://schemas.openxmlformats.org/officeDocument/2006/relationships/hyperlink" Target="mailto:julien.legales@gmail.com" TargetMode="External"/><Relationship Id="rId7" Type="http://schemas.openxmlformats.org/officeDocument/2006/relationships/hyperlink" Target="mailto:gfiolet@cenisis.com" TargetMode="External"/><Relationship Id="rId12" Type="http://schemas.openxmlformats.org/officeDocument/2006/relationships/hyperlink" Target="mailto:duplouicha@yahoo.fr" TargetMode="External"/><Relationship Id="rId17" Type="http://schemas.openxmlformats.org/officeDocument/2006/relationships/hyperlink" Target="mailto:gaber_ou@yahoo.fr" TargetMode="External"/><Relationship Id="rId25" Type="http://schemas.openxmlformats.org/officeDocument/2006/relationships/hyperlink" Target="mailto:jrombeaut@networx-consulting.com" TargetMode="External"/><Relationship Id="rId33" Type="http://schemas.openxmlformats.org/officeDocument/2006/relationships/table" Target="../tables/table23.xml"/><Relationship Id="rId2" Type="http://schemas.openxmlformats.org/officeDocument/2006/relationships/hyperlink" Target="mailto:adalpra@free.fr" TargetMode="External"/><Relationship Id="rId16" Type="http://schemas.openxmlformats.org/officeDocument/2006/relationships/hyperlink" Target="mailto:gaber.khalid@gmail.com" TargetMode="External"/><Relationship Id="rId20" Type="http://schemas.openxmlformats.org/officeDocument/2006/relationships/hyperlink" Target="mailto:solveig.labis@gmail.com" TargetMode="External"/><Relationship Id="rId29" Type="http://schemas.openxmlformats.org/officeDocument/2006/relationships/hyperlink" Target="mailto:ov@plusfacilemavie.com" TargetMode="External"/><Relationship Id="rId1" Type="http://schemas.openxmlformats.org/officeDocument/2006/relationships/hyperlink" Target="mailto:rachid.briki@laposte.net" TargetMode="External"/><Relationship Id="rId6" Type="http://schemas.openxmlformats.org/officeDocument/2006/relationships/hyperlink" Target="mailto:boutonnet.jp@gmail.com" TargetMode="External"/><Relationship Id="rId11" Type="http://schemas.openxmlformats.org/officeDocument/2006/relationships/hyperlink" Target="mailto:contact@si4p.fr" TargetMode="External"/><Relationship Id="rId24" Type="http://schemas.openxmlformats.org/officeDocument/2006/relationships/hyperlink" Target="mailto:datamining@wanadoo.fr" TargetMode="External"/><Relationship Id="rId32" Type="http://schemas.openxmlformats.org/officeDocument/2006/relationships/hyperlink" Target="mailto:tf@kumquats.fr" TargetMode="External"/><Relationship Id="rId5" Type="http://schemas.openxmlformats.org/officeDocument/2006/relationships/hyperlink" Target="mailto:amandine-quenton@laropoin.com" TargetMode="External"/><Relationship Id="rId15" Type="http://schemas.openxmlformats.org/officeDocument/2006/relationships/hyperlink" Target="mailto:jaafar.gaber@gmail.com" TargetMode="External"/><Relationship Id="rId23" Type="http://schemas.openxmlformats.org/officeDocument/2006/relationships/hyperlink" Target="mailto:abedmaati@gmail.com" TargetMode="External"/><Relationship Id="rId28" Type="http://schemas.openxmlformats.org/officeDocument/2006/relationships/hyperlink" Target="mailto:xsintive@gmail.com" TargetMode="External"/><Relationship Id="rId10" Type="http://schemas.openxmlformats.org/officeDocument/2006/relationships/hyperlink" Target="mailto:david.doco@hotmail.fr" TargetMode="External"/><Relationship Id="rId19" Type="http://schemas.openxmlformats.org/officeDocument/2006/relationships/hyperlink" Target="mailto:hardstaffdl@free.fr" TargetMode="External"/><Relationship Id="rId31" Type="http://schemas.openxmlformats.org/officeDocument/2006/relationships/hyperlink" Target="mailto:lucie.pruvost@zenika.com" TargetMode="External"/><Relationship Id="rId4" Type="http://schemas.openxmlformats.org/officeDocument/2006/relationships/hyperlink" Target="mailto:pdubois-orsi2c@sfr.fr" TargetMode="External"/><Relationship Id="rId9" Type="http://schemas.openxmlformats.org/officeDocument/2006/relationships/hyperlink" Target="mailto:cdeliessche.59@gmail.com" TargetMode="External"/><Relationship Id="rId14" Type="http://schemas.openxmlformats.org/officeDocument/2006/relationships/hyperlink" Target="mailto:marylene.frenea@epsi.fr" TargetMode="External"/><Relationship Id="rId22" Type="http://schemas.openxmlformats.org/officeDocument/2006/relationships/hyperlink" Target="mailto:julien.lenglet.pro@gmail.com" TargetMode="External"/><Relationship Id="rId27" Type="http://schemas.openxmlformats.org/officeDocument/2006/relationships/hyperlink" Target="mailto:aseifert@free.fr" TargetMode="External"/><Relationship Id="rId30" Type="http://schemas.openxmlformats.org/officeDocument/2006/relationships/hyperlink" Target="mailto:damien@widop.com" TargetMode="External"/><Relationship Id="rId8" Type="http://schemas.openxmlformats.org/officeDocument/2006/relationships/hyperlink" Target="mailto:decroix.sebastien@gmail.com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atoo@atoo.net" TargetMode="External"/><Relationship Id="rId13" Type="http://schemas.openxmlformats.org/officeDocument/2006/relationships/hyperlink" Target="http://www.broweb.fr/contact/" TargetMode="External"/><Relationship Id="rId18" Type="http://schemas.openxmlformats.org/officeDocument/2006/relationships/hyperlink" Target="http://www.prodlab.fr/" TargetMode="External"/><Relationship Id="rId3" Type="http://schemas.openxmlformats.org/officeDocument/2006/relationships/hyperlink" Target="mailto:contact@tournant.com" TargetMode="External"/><Relationship Id="rId21" Type="http://schemas.openxmlformats.org/officeDocument/2006/relationships/hyperlink" Target="mailto:contact@nine-web.fr" TargetMode="External"/><Relationship Id="rId7" Type="http://schemas.openxmlformats.org/officeDocument/2006/relationships/hyperlink" Target="https://tigreblanc.fr/" TargetMode="External"/><Relationship Id="rId12" Type="http://schemas.openxmlformats.org/officeDocument/2006/relationships/hyperlink" Target="http://www.broweb.fr/" TargetMode="External"/><Relationship Id="rId17" Type="http://schemas.openxmlformats.org/officeDocument/2006/relationships/hyperlink" Target="mailto:contact@prodlab.fr" TargetMode="External"/><Relationship Id="rId2" Type="http://schemas.openxmlformats.org/officeDocument/2006/relationships/hyperlink" Target="mailto:contact@pixpel.com" TargetMode="External"/><Relationship Id="rId16" Type="http://schemas.openxmlformats.org/officeDocument/2006/relationships/hyperlink" Target="http://www.mediafly.eu/" TargetMode="External"/><Relationship Id="rId20" Type="http://schemas.openxmlformats.org/officeDocument/2006/relationships/hyperlink" Target="mailto:contact@cristalid.com" TargetMode="External"/><Relationship Id="rId1" Type="http://schemas.openxmlformats.org/officeDocument/2006/relationships/hyperlink" Target="mailto:contact@facemweb.fr" TargetMode="External"/><Relationship Id="rId6" Type="http://schemas.openxmlformats.org/officeDocument/2006/relationships/hyperlink" Target="mailto:contact@tigreblanc.fr" TargetMode="External"/><Relationship Id="rId11" Type="http://schemas.openxmlformats.org/officeDocument/2006/relationships/hyperlink" Target="https://www.creapixel62.fr/" TargetMode="External"/><Relationship Id="rId24" Type="http://schemas.openxmlformats.org/officeDocument/2006/relationships/table" Target="../tables/table24.xml"/><Relationship Id="rId5" Type="http://schemas.openxmlformats.org/officeDocument/2006/relationships/hyperlink" Target="http://www.origami-web.fr/" TargetMode="External"/><Relationship Id="rId15" Type="http://schemas.openxmlformats.org/officeDocument/2006/relationships/hyperlink" Target="mailto:contact@mediafly.eu" TargetMode="External"/><Relationship Id="rId23" Type="http://schemas.openxmlformats.org/officeDocument/2006/relationships/hyperlink" Target="mailto:bonjour@origami-web.fr" TargetMode="External"/><Relationship Id="rId10" Type="http://schemas.openxmlformats.org/officeDocument/2006/relationships/hyperlink" Target="mailto:contact@creapixel62.fr" TargetMode="External"/><Relationship Id="rId19" Type="http://schemas.openxmlformats.org/officeDocument/2006/relationships/hyperlink" Target="http://www.cristalid.fr/" TargetMode="External"/><Relationship Id="rId4" Type="http://schemas.openxmlformats.org/officeDocument/2006/relationships/hyperlink" Target="mailto:contact@digistart.fr" TargetMode="External"/><Relationship Id="rId9" Type="http://schemas.openxmlformats.org/officeDocument/2006/relationships/hyperlink" Target="http://www.atoo.net/" TargetMode="External"/><Relationship Id="rId14" Type="http://schemas.openxmlformats.org/officeDocument/2006/relationships/hyperlink" Target="mailto:contact@dizento.fr" TargetMode="External"/><Relationship Id="rId22" Type="http://schemas.openxmlformats.org/officeDocument/2006/relationships/hyperlink" Target="http://www.nine-web.f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"/>
  <sheetViews>
    <sheetView workbookViewId="0">
      <pane ySplit="1" topLeftCell="A2" activePane="bottomLeft" state="frozen"/>
      <selection pane="bottomLeft" activeCell="B81" sqref="B81"/>
    </sheetView>
  </sheetViews>
  <sheetFormatPr baseColWidth="10" defaultRowHeight="12" x14ac:dyDescent="0.2"/>
  <cols>
    <col min="1" max="1" width="10.42578125" style="45" bestFit="1" customWidth="1"/>
    <col min="2" max="2" width="11.5703125" style="45" bestFit="1" customWidth="1"/>
    <col min="3" max="3" width="9.28515625" style="45" bestFit="1" customWidth="1"/>
    <col min="4" max="4" width="9.5703125" style="45" bestFit="1" customWidth="1"/>
    <col min="5" max="5" width="9.5703125" style="47" bestFit="1" customWidth="1"/>
    <col min="6" max="6" width="9.42578125" style="59" bestFit="1" customWidth="1"/>
    <col min="7" max="7" width="10.42578125" style="59" bestFit="1" customWidth="1"/>
    <col min="8" max="8" width="11.85546875" style="59" bestFit="1" customWidth="1"/>
    <col min="9" max="9" width="89.140625" style="45" bestFit="1" customWidth="1"/>
    <col min="10" max="10" width="20.28515625" style="45" bestFit="1" customWidth="1"/>
    <col min="11" max="11" width="8.85546875" style="59" bestFit="1" customWidth="1"/>
    <col min="12" max="12" width="9.28515625" style="59" bestFit="1" customWidth="1"/>
    <col min="13" max="13" width="13.85546875" style="59" bestFit="1" customWidth="1"/>
    <col min="14" max="14" width="11.42578125" style="59"/>
    <col min="15" max="15" width="10.42578125" style="47" bestFit="1" customWidth="1"/>
    <col min="16" max="16" width="11.85546875" style="47" bestFit="1" customWidth="1"/>
    <col min="17" max="17" width="9.7109375" style="45" bestFit="1" customWidth="1"/>
    <col min="18" max="18" width="9.28515625" style="45" bestFit="1" customWidth="1"/>
    <col min="19" max="19" width="5.140625" style="45" bestFit="1" customWidth="1"/>
    <col min="20" max="16384" width="11.42578125" style="45"/>
  </cols>
  <sheetData>
    <row r="1" spans="1:16" s="42" customFormat="1" ht="24" x14ac:dyDescent="0.25">
      <c r="A1" s="42" t="s">
        <v>654</v>
      </c>
      <c r="B1" s="42" t="s">
        <v>537</v>
      </c>
      <c r="C1" s="42" t="s">
        <v>533</v>
      </c>
      <c r="D1" s="43" t="s">
        <v>714</v>
      </c>
      <c r="E1" s="43" t="s">
        <v>715</v>
      </c>
      <c r="F1" s="42" t="s">
        <v>535</v>
      </c>
      <c r="G1" s="43" t="s">
        <v>674</v>
      </c>
      <c r="H1" s="43" t="s">
        <v>675</v>
      </c>
      <c r="I1" s="42" t="s">
        <v>536</v>
      </c>
      <c r="J1" s="42" t="s">
        <v>655</v>
      </c>
      <c r="K1" s="42" t="s">
        <v>656</v>
      </c>
      <c r="L1" s="44" t="s">
        <v>724</v>
      </c>
      <c r="M1" s="42" t="s">
        <v>784</v>
      </c>
    </row>
    <row r="2" spans="1:16" hidden="1" x14ac:dyDescent="0.25">
      <c r="A2" s="45" t="s">
        <v>672</v>
      </c>
      <c r="B2" s="45" t="str">
        <f t="shared" ref="B2:B33" si="0">YEAR(C2)&amp;"-"&amp;WEEKNUM(C2)</f>
        <v>2017-37</v>
      </c>
      <c r="C2" s="46">
        <v>42991</v>
      </c>
      <c r="D2" s="47">
        <v>0.34375</v>
      </c>
      <c r="E2" s="47">
        <v>0.51041666666666696</v>
      </c>
      <c r="F2" s="46" t="str">
        <f>IF(NOT(ISBLANK(Tableau6[heure
début])),IF(VALUE(MID(TEXT(Tableau6[heure
début],"hh"),1,2))&lt;13,"AM","PM"),"")</f>
        <v>AM</v>
      </c>
      <c r="G2" s="47">
        <f t="shared" ref="G2:G33" si="1">E2-D2</f>
        <v>0.16666666666666696</v>
      </c>
      <c r="H2" s="47"/>
      <c r="I2" s="45" t="s">
        <v>520</v>
      </c>
      <c r="J2" s="45" t="str">
        <f ca="1">VLOOKUP(Tableau6[module],OFFSET(INDIRECT(A2&amp;"_code"),0,2,,2),2)</f>
        <v>FLASQUE Sébastien</v>
      </c>
      <c r="K2" s="45"/>
      <c r="L2" s="47"/>
      <c r="M2" s="45"/>
      <c r="N2" s="45"/>
      <c r="O2" s="45"/>
      <c r="P2" s="45"/>
    </row>
    <row r="3" spans="1:16" hidden="1" x14ac:dyDescent="0.25">
      <c r="A3" s="61" t="s">
        <v>672</v>
      </c>
      <c r="B3" s="61" t="str">
        <f t="shared" si="0"/>
        <v>2017-37</v>
      </c>
      <c r="C3" s="46">
        <v>42991</v>
      </c>
      <c r="D3" s="47">
        <v>0.57291666666666696</v>
      </c>
      <c r="E3" s="63">
        <v>0.65625</v>
      </c>
      <c r="F3" s="62" t="str">
        <f>IF(NOT(ISBLANK(Tableau6[heure
début])),IF(VALUE(MID(TEXT(Tableau6[heure
début],"hh"),1,2))&lt;13,"AM","PM"),"")</f>
        <v>PM</v>
      </c>
      <c r="G3" s="63">
        <f t="shared" si="1"/>
        <v>8.3333333333333037E-2</v>
      </c>
      <c r="H3" s="63"/>
      <c r="I3" s="45" t="s">
        <v>520</v>
      </c>
      <c r="J3" s="61" t="str">
        <f ca="1">VLOOKUP(Tableau6[module],OFFSET(INDIRECT(A3&amp;"_code"),0,2,,2),2)</f>
        <v>FLASQUE Sébastien</v>
      </c>
      <c r="K3" s="61"/>
      <c r="L3" s="63"/>
      <c r="M3" s="61"/>
      <c r="N3" s="45"/>
      <c r="O3" s="45"/>
      <c r="P3" s="45"/>
    </row>
    <row r="4" spans="1:16" hidden="1" x14ac:dyDescent="0.25">
      <c r="A4" s="45" t="s">
        <v>672</v>
      </c>
      <c r="B4" s="45" t="str">
        <f t="shared" si="0"/>
        <v>2017-37</v>
      </c>
      <c r="C4" s="46">
        <v>42991</v>
      </c>
      <c r="D4" s="47">
        <v>0.65625</v>
      </c>
      <c r="E4" s="47">
        <v>0.73958333333333404</v>
      </c>
      <c r="F4" s="46" t="str">
        <f>IF(NOT(ISBLANK(Tableau6[heure
début])),IF(VALUE(MID(TEXT(Tableau6[heure
début],"hh"),1,2))&lt;13,"AM","PM"),"")</f>
        <v>PM</v>
      </c>
      <c r="G4" s="47">
        <f t="shared" si="1"/>
        <v>8.3333333333334036E-2</v>
      </c>
      <c r="H4" s="47"/>
      <c r="I4" s="45" t="s">
        <v>525</v>
      </c>
      <c r="J4" s="45" t="str">
        <f ca="1">VLOOKUP(Tableau6[module],OFFSET(INDIRECT(A4&amp;"_code"),0,2,,2),2)</f>
        <v>HARDSTAFF Debra</v>
      </c>
      <c r="K4" s="45"/>
      <c r="L4" s="47"/>
      <c r="M4" s="45"/>
      <c r="N4" s="45"/>
      <c r="O4" s="45"/>
      <c r="P4" s="45"/>
    </row>
    <row r="5" spans="1:16" hidden="1" x14ac:dyDescent="0.25">
      <c r="A5" s="45" t="s">
        <v>672</v>
      </c>
      <c r="B5" s="45" t="str">
        <f t="shared" si="0"/>
        <v>2017-37</v>
      </c>
      <c r="C5" s="46">
        <v>42992</v>
      </c>
      <c r="D5" s="47">
        <v>0.34375</v>
      </c>
      <c r="E5" s="47">
        <v>0.51041666666666696</v>
      </c>
      <c r="F5" s="46" t="str">
        <f>IF(NOT(ISBLANK(Tableau6[heure
début])),IF(VALUE(MID(TEXT(Tableau6[heure
début],"hh"),1,2))&lt;13,"AM","PM"),"")</f>
        <v>AM</v>
      </c>
      <c r="G5" s="47">
        <f t="shared" si="1"/>
        <v>0.16666666666666696</v>
      </c>
      <c r="H5" s="47"/>
      <c r="I5" s="45" t="s">
        <v>520</v>
      </c>
      <c r="J5" s="45" t="str">
        <f ca="1">VLOOKUP(Tableau6[module],OFFSET(INDIRECT(A5&amp;"_code"),0,2,,2),2)</f>
        <v>FLASQUE Sébastien</v>
      </c>
      <c r="K5" s="45"/>
      <c r="L5" s="47"/>
      <c r="M5" s="45"/>
      <c r="N5" s="45"/>
      <c r="O5" s="45"/>
      <c r="P5" s="45"/>
    </row>
    <row r="6" spans="1:16" hidden="1" x14ac:dyDescent="0.25">
      <c r="A6" s="45" t="s">
        <v>670</v>
      </c>
      <c r="B6" s="45" t="str">
        <f t="shared" si="0"/>
        <v>2017-38</v>
      </c>
      <c r="C6" s="46">
        <v>42999</v>
      </c>
      <c r="D6" s="47">
        <v>0.34375</v>
      </c>
      <c r="E6" s="47">
        <v>0.51041666666666696</v>
      </c>
      <c r="F6" s="46" t="str">
        <f>IF(NOT(ISBLANK(Tableau6[heure
début])),IF(VALUE(MID(TEXT(Tableau6[heure
début],"hh"),1,2))&lt;13,"AM","PM"),"")</f>
        <v>AM</v>
      </c>
      <c r="G6" s="47">
        <f t="shared" si="1"/>
        <v>0.16666666666666696</v>
      </c>
      <c r="H6" s="47"/>
      <c r="I6" s="45" t="s">
        <v>762</v>
      </c>
      <c r="J6" s="45" t="str">
        <f ca="1">VLOOKUP(Tableau6[module],OFFSET(INDIRECT(A6&amp;"_code"),0,2,,2),2)</f>
        <v>HANOT Jean-Jacques</v>
      </c>
      <c r="K6" s="45"/>
      <c r="L6" s="47"/>
      <c r="M6" s="45"/>
      <c r="N6" s="45"/>
      <c r="O6" s="45"/>
      <c r="P6" s="45"/>
    </row>
    <row r="7" spans="1:16" hidden="1" x14ac:dyDescent="0.25">
      <c r="A7" s="45" t="s">
        <v>670</v>
      </c>
      <c r="B7" s="45" t="str">
        <f t="shared" si="0"/>
        <v>2017-38</v>
      </c>
      <c r="C7" s="46">
        <v>42999</v>
      </c>
      <c r="D7" s="47">
        <v>0.57291666666666696</v>
      </c>
      <c r="E7" s="47">
        <v>0.73958333333333404</v>
      </c>
      <c r="F7" s="46" t="str">
        <f>IF(NOT(ISBLANK(Tableau6[heure
début])),IF(VALUE(MID(TEXT(Tableau6[heure
début],"hh"),1,2))&lt;13,"AM","PM"),"")</f>
        <v>PM</v>
      </c>
      <c r="G7" s="47">
        <f t="shared" si="1"/>
        <v>0.16666666666666707</v>
      </c>
      <c r="H7" s="47"/>
      <c r="I7" s="45" t="s">
        <v>763</v>
      </c>
      <c r="J7" s="45" t="str">
        <f ca="1">VLOOKUP(Tableau6[module],OFFSET(INDIRECT(A7&amp;"_code"),0,2,,2),2)</f>
        <v>DELANOY Géry</v>
      </c>
      <c r="K7" s="45"/>
      <c r="L7" s="47"/>
      <c r="M7" s="45"/>
      <c r="N7" s="45"/>
      <c r="O7" s="45"/>
      <c r="P7" s="45"/>
    </row>
    <row r="8" spans="1:16" hidden="1" x14ac:dyDescent="0.25">
      <c r="A8" s="45" t="s">
        <v>676</v>
      </c>
      <c r="B8" s="45" t="str">
        <f t="shared" si="0"/>
        <v>2017-39</v>
      </c>
      <c r="C8" s="46">
        <v>43003</v>
      </c>
      <c r="D8" s="47">
        <v>0.34375</v>
      </c>
      <c r="E8" s="47">
        <v>0.51041666666666696</v>
      </c>
      <c r="F8" s="46" t="str">
        <f>IF(NOT(ISBLANK(Tableau6[heure
début])),IF(VALUE(MID(TEXT(Tableau6[heure
début],"hh"),1,2))&lt;13,"AM","PM"),"")</f>
        <v>AM</v>
      </c>
      <c r="G8" s="47">
        <f t="shared" si="1"/>
        <v>0.16666666666666696</v>
      </c>
      <c r="H8" s="47"/>
      <c r="I8" s="45" t="s">
        <v>624</v>
      </c>
      <c r="J8" s="45" t="str">
        <f ca="1">VLOOKUP(Tableau6[module],OFFSET(INDIRECT(A8&amp;"_code"),0,2,,2),2)</f>
        <v>MAATI Abderrabi</v>
      </c>
      <c r="K8" s="45"/>
      <c r="L8" s="47" t="s">
        <v>722</v>
      </c>
      <c r="M8" s="45"/>
      <c r="N8" s="45"/>
      <c r="O8" s="45"/>
      <c r="P8" s="45"/>
    </row>
    <row r="9" spans="1:16" hidden="1" x14ac:dyDescent="0.25">
      <c r="A9" s="45" t="s">
        <v>676</v>
      </c>
      <c r="B9" s="45" t="str">
        <f t="shared" si="0"/>
        <v>2017-39</v>
      </c>
      <c r="C9" s="46">
        <v>43003</v>
      </c>
      <c r="D9" s="47">
        <v>0.57291666666666696</v>
      </c>
      <c r="E9" s="47">
        <v>0.69791666666666696</v>
      </c>
      <c r="F9" s="46" t="str">
        <f>IF(NOT(ISBLANK(Tableau6[heure
début])),IF(VALUE(MID(TEXT(Tableau6[heure
début],"hh"),1,2))&lt;13,"AM","PM"),"")</f>
        <v>PM</v>
      </c>
      <c r="G9" s="47">
        <f t="shared" si="1"/>
        <v>0.125</v>
      </c>
      <c r="H9" s="47"/>
      <c r="I9" s="45" t="s">
        <v>624</v>
      </c>
      <c r="J9" s="45" t="str">
        <f ca="1">VLOOKUP(Tableau6[module],OFFSET(INDIRECT(A9&amp;"_code"),0,2,,2),2)</f>
        <v>MAATI Abderrabi</v>
      </c>
      <c r="K9" s="45"/>
      <c r="L9" s="47" t="s">
        <v>722</v>
      </c>
      <c r="M9" s="45"/>
      <c r="N9" s="45"/>
      <c r="O9" s="45"/>
      <c r="P9" s="45"/>
    </row>
    <row r="10" spans="1:16" hidden="1" x14ac:dyDescent="0.25">
      <c r="A10" s="45" t="s">
        <v>676</v>
      </c>
      <c r="B10" s="45" t="str">
        <f t="shared" si="0"/>
        <v>2017-39</v>
      </c>
      <c r="C10" s="46">
        <v>43005</v>
      </c>
      <c r="D10" s="47">
        <v>0.34375</v>
      </c>
      <c r="E10" s="47">
        <v>0.51041666666666696</v>
      </c>
      <c r="F10" s="46" t="str">
        <f>IF(NOT(ISBLANK(Tableau6[heure
début])),IF(VALUE(MID(TEXT(Tableau6[heure
début],"hh"),1,2))&lt;13,"AM","PM"),"")</f>
        <v>AM</v>
      </c>
      <c r="G10" s="47">
        <f t="shared" si="1"/>
        <v>0.16666666666666696</v>
      </c>
      <c r="H10" s="47"/>
      <c r="I10" s="45" t="s">
        <v>728</v>
      </c>
      <c r="J10" s="45" t="str">
        <f ca="1">VLOOKUP(Tableau6[module],OFFSET(INDIRECT(A10&amp;"_code"),0,2,,2),2)</f>
        <v>HANOT Jean-Jacques</v>
      </c>
      <c r="K10" s="45"/>
      <c r="L10" s="47" t="s">
        <v>722</v>
      </c>
      <c r="M10" s="45"/>
      <c r="N10" s="45"/>
      <c r="O10" s="45"/>
      <c r="P10" s="45"/>
    </row>
    <row r="11" spans="1:16" hidden="1" x14ac:dyDescent="0.25">
      <c r="A11" s="45" t="s">
        <v>676</v>
      </c>
      <c r="B11" s="45" t="str">
        <f t="shared" si="0"/>
        <v>2017-39</v>
      </c>
      <c r="C11" s="46">
        <v>43005</v>
      </c>
      <c r="D11" s="47">
        <v>0.57291666666666696</v>
      </c>
      <c r="E11" s="47">
        <v>0.73958333333333404</v>
      </c>
      <c r="F11" s="46" t="str">
        <f>IF(NOT(ISBLANK(Tableau6[heure
début])),IF(VALUE(MID(TEXT(Tableau6[heure
début],"hh"),1,2))&lt;13,"AM","PM"),"")</f>
        <v>PM</v>
      </c>
      <c r="G11" s="47">
        <f t="shared" si="1"/>
        <v>0.16666666666666707</v>
      </c>
      <c r="H11" s="47"/>
      <c r="I11" s="45" t="s">
        <v>728</v>
      </c>
      <c r="J11" s="45" t="str">
        <f ca="1">VLOOKUP(Tableau6[module],OFFSET(INDIRECT(A11&amp;"_code"),0,2,,2),2)</f>
        <v>HANOT Jean-Jacques</v>
      </c>
      <c r="K11" s="45"/>
      <c r="L11" s="47" t="s">
        <v>722</v>
      </c>
      <c r="M11" s="45"/>
      <c r="N11" s="45"/>
      <c r="O11" s="45"/>
      <c r="P11" s="45"/>
    </row>
    <row r="12" spans="1:16" hidden="1" x14ac:dyDescent="0.25">
      <c r="A12" s="45" t="s">
        <v>670</v>
      </c>
      <c r="B12" s="45" t="str">
        <f t="shared" si="0"/>
        <v>2017-39</v>
      </c>
      <c r="C12" s="46">
        <v>43006</v>
      </c>
      <c r="D12" s="47">
        <v>0.34375</v>
      </c>
      <c r="E12" s="47">
        <v>0.51041666666666696</v>
      </c>
      <c r="F12" s="46" t="str">
        <f>IF(NOT(ISBLANK(Tableau6[heure
début])),IF(VALUE(MID(TEXT(Tableau6[heure
début],"hh"),1,2))&lt;13,"AM","PM"),"")</f>
        <v>AM</v>
      </c>
      <c r="G12" s="47">
        <f t="shared" si="1"/>
        <v>0.16666666666666696</v>
      </c>
      <c r="H12" s="47"/>
      <c r="I12" s="45" t="s">
        <v>762</v>
      </c>
      <c r="J12" s="45" t="str">
        <f ca="1">VLOOKUP(Tableau6[module],OFFSET(INDIRECT(A12&amp;"_code"),0,2,,2),2)</f>
        <v>HANOT Jean-Jacques</v>
      </c>
      <c r="K12" s="45"/>
      <c r="L12" s="47"/>
      <c r="M12" s="45"/>
      <c r="N12" s="45"/>
      <c r="O12" s="45"/>
      <c r="P12" s="45"/>
    </row>
    <row r="13" spans="1:16" hidden="1" x14ac:dyDescent="0.25">
      <c r="A13" s="45" t="s">
        <v>676</v>
      </c>
      <c r="B13" s="45" t="str">
        <f t="shared" si="0"/>
        <v>2017-39</v>
      </c>
      <c r="C13" s="46">
        <v>43007</v>
      </c>
      <c r="D13" s="47">
        <v>0.34375</v>
      </c>
      <c r="E13" s="47">
        <v>0.51041666666666696</v>
      </c>
      <c r="F13" s="46" t="str">
        <f>IF(NOT(ISBLANK(Tableau6[heure
début])),IF(VALUE(MID(TEXT(Tableau6[heure
début],"hh"),1,2))&lt;13,"AM","PM"),"")</f>
        <v>AM</v>
      </c>
      <c r="G13" s="47">
        <f t="shared" si="1"/>
        <v>0.16666666666666696</v>
      </c>
      <c r="H13" s="47"/>
      <c r="I13" s="45" t="s">
        <v>728</v>
      </c>
      <c r="J13" s="45" t="str">
        <f ca="1">VLOOKUP(Tableau6[module],OFFSET(INDIRECT(A13&amp;"_code"),0,2,,2),2)</f>
        <v>HANOT Jean-Jacques</v>
      </c>
      <c r="K13" s="45"/>
      <c r="L13" s="47" t="s">
        <v>722</v>
      </c>
      <c r="M13" s="45"/>
      <c r="N13" s="45"/>
      <c r="O13" s="45"/>
      <c r="P13" s="45"/>
    </row>
    <row r="14" spans="1:16" hidden="1" x14ac:dyDescent="0.25">
      <c r="A14" s="61" t="s">
        <v>672</v>
      </c>
      <c r="B14" s="61" t="str">
        <f t="shared" si="0"/>
        <v>2017-39</v>
      </c>
      <c r="C14" s="62">
        <v>43006</v>
      </c>
      <c r="D14" s="47">
        <v>0.34375</v>
      </c>
      <c r="E14" s="47">
        <v>0.51041666666666696</v>
      </c>
      <c r="F14" s="62" t="str">
        <f>IF(NOT(ISBLANK(Tableau6[heure
début])),IF(VALUE(MID(TEXT(Tableau6[heure
début],"hh"),1,2))&lt;13,"AM","PM"),"")</f>
        <v>AM</v>
      </c>
      <c r="G14" s="63">
        <f t="shared" si="1"/>
        <v>0.16666666666666696</v>
      </c>
      <c r="H14" s="63"/>
      <c r="I14" s="45" t="s">
        <v>520</v>
      </c>
      <c r="J14" s="61" t="str">
        <f ca="1">VLOOKUP(Tableau6[module],OFFSET(INDIRECT(A14&amp;"_code"),0,2,,2),2)</f>
        <v>FLASQUE Sébastien</v>
      </c>
      <c r="K14" s="61"/>
      <c r="L14" s="63"/>
      <c r="M14" s="61"/>
      <c r="N14" s="45"/>
      <c r="O14" s="45"/>
      <c r="P14" s="45"/>
    </row>
    <row r="15" spans="1:16" hidden="1" x14ac:dyDescent="0.25">
      <c r="A15" s="45" t="s">
        <v>676</v>
      </c>
      <c r="B15" s="45" t="str">
        <f t="shared" si="0"/>
        <v>2017-39</v>
      </c>
      <c r="C15" s="46">
        <v>43007</v>
      </c>
      <c r="D15" s="47">
        <v>0.57291666666666696</v>
      </c>
      <c r="E15" s="47">
        <v>0.73958333333333404</v>
      </c>
      <c r="F15" s="46" t="str">
        <f>IF(NOT(ISBLANK(Tableau6[heure
début])),IF(VALUE(MID(TEXT(Tableau6[heure
début],"hh"),1,2))&lt;13,"AM","PM"),"")</f>
        <v>PM</v>
      </c>
      <c r="G15" s="47">
        <f t="shared" si="1"/>
        <v>0.16666666666666707</v>
      </c>
      <c r="H15" s="47"/>
      <c r="I15" s="45" t="s">
        <v>728</v>
      </c>
      <c r="J15" s="45" t="str">
        <f ca="1">VLOOKUP(Tableau6[module],OFFSET(INDIRECT(A15&amp;"_code"),0,2,,2),2)</f>
        <v>HANOT Jean-Jacques</v>
      </c>
      <c r="K15" s="45"/>
      <c r="L15" s="47" t="s">
        <v>722</v>
      </c>
      <c r="M15" s="45"/>
      <c r="N15" s="45"/>
      <c r="O15" s="45"/>
      <c r="P15" s="45"/>
    </row>
    <row r="16" spans="1:16" hidden="1" x14ac:dyDescent="0.25">
      <c r="A16" s="45" t="s">
        <v>672</v>
      </c>
      <c r="B16" s="45" t="str">
        <f t="shared" si="0"/>
        <v>2017-39</v>
      </c>
      <c r="C16" s="46">
        <v>43007</v>
      </c>
      <c r="D16" s="47">
        <v>0.34375</v>
      </c>
      <c r="E16" s="47">
        <v>0.51041666666666696</v>
      </c>
      <c r="F16" s="46" t="str">
        <f>IF(NOT(ISBLANK(Tableau6[heure
début])),IF(VALUE(MID(TEXT(Tableau6[heure
début],"hh"),1,2))&lt;13,"AM","PM"),"")</f>
        <v>AM</v>
      </c>
      <c r="G16" s="47">
        <f t="shared" si="1"/>
        <v>0.16666666666666696</v>
      </c>
      <c r="H16" s="47"/>
      <c r="I16" s="45" t="s">
        <v>522</v>
      </c>
      <c r="J16" s="45" t="str">
        <f ca="1">VLOOKUP(Tableau6[module],OFFSET(INDIRECT(A16&amp;"_code"),0,2,,2),2)</f>
        <v>GABER Oussama</v>
      </c>
      <c r="K16" s="45"/>
      <c r="L16" s="47"/>
      <c r="M16" s="45"/>
      <c r="N16" s="45"/>
      <c r="O16" s="45"/>
      <c r="P16" s="45"/>
    </row>
    <row r="17" spans="1:16" hidden="1" x14ac:dyDescent="0.25">
      <c r="A17" s="45" t="s">
        <v>672</v>
      </c>
      <c r="B17" s="45" t="str">
        <f t="shared" si="0"/>
        <v>2017-39</v>
      </c>
      <c r="C17" s="46">
        <v>43007</v>
      </c>
      <c r="D17" s="47">
        <v>0.57291666666666696</v>
      </c>
      <c r="E17" s="47">
        <v>0.73958333333333404</v>
      </c>
      <c r="F17" s="46" t="str">
        <f>IF(NOT(ISBLANK(Tableau6[heure
début])),IF(VALUE(MID(TEXT(Tableau6[heure
début],"hh"),1,2))&lt;13,"AM","PM"),"")</f>
        <v>PM</v>
      </c>
      <c r="G17" s="47">
        <f t="shared" si="1"/>
        <v>0.16666666666666707</v>
      </c>
      <c r="H17" s="47"/>
      <c r="I17" s="45" t="s">
        <v>522</v>
      </c>
      <c r="J17" s="45" t="str">
        <f ca="1">VLOOKUP(Tableau6[module],OFFSET(INDIRECT(A17&amp;"_code"),0,2,,2),2)</f>
        <v>GABER Oussama</v>
      </c>
      <c r="K17" s="45"/>
      <c r="L17" s="47"/>
      <c r="M17" s="45"/>
      <c r="N17" s="45"/>
      <c r="O17" s="45"/>
      <c r="P17" s="45"/>
    </row>
    <row r="18" spans="1:16" hidden="1" x14ac:dyDescent="0.25">
      <c r="A18" s="45" t="s">
        <v>676</v>
      </c>
      <c r="B18" s="45" t="str">
        <f t="shared" si="0"/>
        <v>2017-40</v>
      </c>
      <c r="C18" s="46">
        <v>43012</v>
      </c>
      <c r="D18" s="47">
        <v>0.34375</v>
      </c>
      <c r="E18" s="47">
        <v>0.51041666666666696</v>
      </c>
      <c r="F18" s="46" t="str">
        <f>IF(NOT(ISBLANK(Tableau6[heure
début])),IF(VALUE(MID(TEXT(Tableau6[heure
début],"hh"),1,2))&lt;13,"AM","PM"),"")</f>
        <v>AM</v>
      </c>
      <c r="G18" s="47">
        <f t="shared" si="1"/>
        <v>0.16666666666666696</v>
      </c>
      <c r="H18" s="47"/>
      <c r="I18" s="45" t="s">
        <v>728</v>
      </c>
      <c r="J18" s="45" t="str">
        <f ca="1">VLOOKUP(Tableau6[module],OFFSET(INDIRECT(A18&amp;"_code"),0,2,,2),2)</f>
        <v>HANOT Jean-Jacques</v>
      </c>
      <c r="K18" s="45"/>
      <c r="L18" s="47" t="s">
        <v>722</v>
      </c>
      <c r="M18" s="45"/>
      <c r="N18" s="45"/>
      <c r="O18" s="45"/>
      <c r="P18" s="45"/>
    </row>
    <row r="19" spans="1:16" hidden="1" x14ac:dyDescent="0.25">
      <c r="A19" s="45" t="s">
        <v>676</v>
      </c>
      <c r="B19" s="45" t="str">
        <f t="shared" si="0"/>
        <v>2017-40</v>
      </c>
      <c r="C19" s="46">
        <v>43012</v>
      </c>
      <c r="D19" s="47">
        <v>0.57291666666666696</v>
      </c>
      <c r="E19" s="47">
        <v>0.73958333333333404</v>
      </c>
      <c r="F19" s="46" t="str">
        <f>IF(NOT(ISBLANK(Tableau6[heure
début])),IF(VALUE(MID(TEXT(Tableau6[heure
début],"hh"),1,2))&lt;13,"AM","PM"),"")</f>
        <v>PM</v>
      </c>
      <c r="G19" s="47">
        <f t="shared" si="1"/>
        <v>0.16666666666666707</v>
      </c>
      <c r="H19" s="47"/>
      <c r="I19" s="45" t="s">
        <v>728</v>
      </c>
      <c r="J19" s="45" t="str">
        <f ca="1">VLOOKUP(Tableau6[module],OFFSET(INDIRECT(A19&amp;"_code"),0,2,,2),2)</f>
        <v>HANOT Jean-Jacques</v>
      </c>
      <c r="K19" s="45"/>
      <c r="L19" s="47" t="s">
        <v>722</v>
      </c>
      <c r="M19" s="45"/>
      <c r="N19" s="45"/>
      <c r="O19" s="45"/>
      <c r="P19" s="45"/>
    </row>
    <row r="20" spans="1:16" hidden="1" x14ac:dyDescent="0.25">
      <c r="A20" s="45" t="s">
        <v>669</v>
      </c>
      <c r="B20" s="45" t="str">
        <f t="shared" si="0"/>
        <v>2017-40</v>
      </c>
      <c r="C20" s="46">
        <v>43013</v>
      </c>
      <c r="D20" s="47">
        <v>0.34375</v>
      </c>
      <c r="E20" s="47">
        <v>0.42708333333333298</v>
      </c>
      <c r="F20" s="46" t="str">
        <f>IF(NOT(ISBLANK(Tableau6[heure
début])),IF(VALUE(MID(TEXT(Tableau6[heure
début],"hh"),1,2))&lt;13,"AM","PM"),"")</f>
        <v>AM</v>
      </c>
      <c r="G20" s="47">
        <f t="shared" si="1"/>
        <v>8.3333333333332982E-2</v>
      </c>
      <c r="H20" s="47"/>
      <c r="I20" s="45" t="s">
        <v>761</v>
      </c>
      <c r="J20" s="45" t="str">
        <f ca="1">VLOOKUP(Tableau6[module],OFFSET(INDIRECT(A20&amp;"_code"),0,2,,2),2)</f>
        <v>GABER Khalid</v>
      </c>
      <c r="K20" s="45"/>
      <c r="L20" s="47"/>
      <c r="M20" s="45"/>
      <c r="N20" s="45"/>
      <c r="O20" s="45"/>
      <c r="P20" s="45"/>
    </row>
    <row r="21" spans="1:16" hidden="1" x14ac:dyDescent="0.25">
      <c r="A21" s="45" t="s">
        <v>670</v>
      </c>
      <c r="B21" s="45" t="str">
        <f t="shared" si="0"/>
        <v>2017-39</v>
      </c>
      <c r="C21" s="46">
        <v>43006</v>
      </c>
      <c r="D21" s="47">
        <v>0.57291666666666696</v>
      </c>
      <c r="E21" s="47">
        <v>0.73958333333333404</v>
      </c>
      <c r="F21" s="46" t="str">
        <f>IF(NOT(ISBLANK(Tableau6[heure
début])),IF(VALUE(MID(TEXT(Tableau6[heure
début],"hh"),1,2))&lt;13,"AM","PM"),"")</f>
        <v>PM</v>
      </c>
      <c r="G21" s="47">
        <f t="shared" si="1"/>
        <v>0.16666666666666707</v>
      </c>
      <c r="H21" s="47"/>
      <c r="I21" s="45" t="s">
        <v>763</v>
      </c>
      <c r="J21" s="45" t="str">
        <f ca="1">VLOOKUP(Tableau6[module],OFFSET(INDIRECT(A21&amp;"_code"),0,2,,2),2)</f>
        <v>DELANOY Géry</v>
      </c>
      <c r="K21" s="45"/>
      <c r="L21" s="47"/>
      <c r="M21" s="45"/>
      <c r="N21" s="45"/>
      <c r="O21" s="45"/>
      <c r="P21" s="45"/>
    </row>
    <row r="22" spans="1:16" hidden="1" x14ac:dyDescent="0.25">
      <c r="A22" s="45" t="s">
        <v>669</v>
      </c>
      <c r="B22" s="45" t="str">
        <f t="shared" si="0"/>
        <v>2017-40</v>
      </c>
      <c r="C22" s="46">
        <v>43013</v>
      </c>
      <c r="D22" s="47">
        <v>0.57291666666666696</v>
      </c>
      <c r="E22" s="47">
        <v>0.73958333333333404</v>
      </c>
      <c r="F22" s="46" t="str">
        <f>IF(NOT(ISBLANK(Tableau6[heure
début])),IF(VALUE(MID(TEXT(Tableau6[heure
début],"hh"),1,2))&lt;13,"AM","PM"),"")</f>
        <v>PM</v>
      </c>
      <c r="G22" s="47">
        <f t="shared" si="1"/>
        <v>0.16666666666666707</v>
      </c>
      <c r="H22" s="47"/>
      <c r="I22" s="45" t="s">
        <v>765</v>
      </c>
      <c r="J22" s="45" t="str">
        <f ca="1">VLOOKUP(Tableau6[module],OFFSET(INDIRECT(A22&amp;"_code"),0,2,,2),2)</f>
        <v>MAATI Abderrabi</v>
      </c>
      <c r="K22" s="45"/>
      <c r="L22" s="47"/>
      <c r="M22" s="45" t="s">
        <v>785</v>
      </c>
      <c r="N22" s="45"/>
      <c r="O22" s="45"/>
      <c r="P22" s="45"/>
    </row>
    <row r="23" spans="1:16" hidden="1" x14ac:dyDescent="0.25">
      <c r="A23" s="45" t="s">
        <v>670</v>
      </c>
      <c r="B23" s="45" t="str">
        <f t="shared" si="0"/>
        <v>2017-40</v>
      </c>
      <c r="C23" s="46">
        <v>43013</v>
      </c>
      <c r="D23" s="47">
        <v>0.42708333333333298</v>
      </c>
      <c r="E23" s="47">
        <v>0.51041666666666696</v>
      </c>
      <c r="F23" s="46" t="str">
        <f>IF(NOT(ISBLANK(Tableau6[heure
début])),IF(VALUE(MID(TEXT(Tableau6[heure
début],"hh"),1,2))&lt;13,"AM","PM"),"")</f>
        <v>AM</v>
      </c>
      <c r="G23" s="47">
        <f t="shared" si="1"/>
        <v>8.3333333333333981E-2</v>
      </c>
      <c r="H23" s="47"/>
      <c r="I23" s="45" t="s">
        <v>762</v>
      </c>
      <c r="J23" s="45" t="str">
        <f ca="1">VLOOKUP(Tableau6[module],OFFSET(INDIRECT(A23&amp;"_code"),0,2,,2),2)</f>
        <v>HANOT Jean-Jacques</v>
      </c>
      <c r="K23" s="45"/>
      <c r="L23" s="47"/>
      <c r="M23" s="45"/>
      <c r="N23" s="45"/>
      <c r="O23" s="45"/>
      <c r="P23" s="45"/>
    </row>
    <row r="24" spans="1:16" hidden="1" x14ac:dyDescent="0.25">
      <c r="A24" s="45" t="s">
        <v>676</v>
      </c>
      <c r="B24" s="45" t="str">
        <f t="shared" si="0"/>
        <v>2017-40</v>
      </c>
      <c r="C24" s="46">
        <v>43014</v>
      </c>
      <c r="D24" s="47">
        <v>0.34375</v>
      </c>
      <c r="E24" s="47">
        <v>0.51041666666666696</v>
      </c>
      <c r="F24" s="46" t="str">
        <f>IF(NOT(ISBLANK(Tableau6[heure
début])),IF(VALUE(MID(TEXT(Tableau6[heure
début],"hh"),1,2))&lt;13,"AM","PM"),"")</f>
        <v>AM</v>
      </c>
      <c r="G24" s="47">
        <f t="shared" si="1"/>
        <v>0.16666666666666696</v>
      </c>
      <c r="H24" s="47"/>
      <c r="I24" s="45" t="s">
        <v>728</v>
      </c>
      <c r="J24" s="45" t="str">
        <f ca="1">VLOOKUP(Tableau6[module],OFFSET(INDIRECT(A24&amp;"_code"),0,2,,2),2)</f>
        <v>HANOT Jean-Jacques</v>
      </c>
      <c r="K24" s="45"/>
      <c r="L24" s="47" t="s">
        <v>722</v>
      </c>
      <c r="M24" s="45"/>
      <c r="N24" s="45"/>
      <c r="O24" s="45"/>
      <c r="P24" s="45"/>
    </row>
    <row r="25" spans="1:16" hidden="1" x14ac:dyDescent="0.25">
      <c r="A25" s="45" t="s">
        <v>676</v>
      </c>
      <c r="B25" s="45" t="str">
        <f t="shared" si="0"/>
        <v>2017-40</v>
      </c>
      <c r="C25" s="46">
        <v>43014</v>
      </c>
      <c r="D25" s="47">
        <v>0.57291666666666696</v>
      </c>
      <c r="E25" s="47">
        <v>0.73958333333333404</v>
      </c>
      <c r="F25" s="46" t="str">
        <f>IF(NOT(ISBLANK(Tableau6[heure
début])),IF(VALUE(MID(TEXT(Tableau6[heure
début],"hh"),1,2))&lt;13,"AM","PM"),"")</f>
        <v>PM</v>
      </c>
      <c r="G25" s="47">
        <f t="shared" si="1"/>
        <v>0.16666666666666707</v>
      </c>
      <c r="H25" s="47"/>
      <c r="I25" s="45" t="s">
        <v>728</v>
      </c>
      <c r="J25" s="45" t="str">
        <f ca="1">VLOOKUP(Tableau6[module],OFFSET(INDIRECT(A25&amp;"_code"),0,2,,2),2)</f>
        <v>HANOT Jean-Jacques</v>
      </c>
      <c r="K25" s="45"/>
      <c r="L25" s="47" t="s">
        <v>722</v>
      </c>
      <c r="M25" s="45"/>
      <c r="N25" s="45"/>
      <c r="O25" s="45"/>
      <c r="P25" s="45"/>
    </row>
    <row r="26" spans="1:16" hidden="1" x14ac:dyDescent="0.25">
      <c r="A26" s="45" t="s">
        <v>672</v>
      </c>
      <c r="B26" s="45" t="str">
        <f t="shared" si="0"/>
        <v>2017-39</v>
      </c>
      <c r="C26" s="46">
        <v>43008</v>
      </c>
      <c r="D26" s="47">
        <v>0.34375</v>
      </c>
      <c r="E26" s="47">
        <v>0.51041666666666696</v>
      </c>
      <c r="F26" s="46" t="str">
        <f>IF(NOT(ISBLANK(Tableau6[heure
début])),IF(VALUE(MID(TEXT(Tableau6[heure
début],"hh"),1,2))&lt;13,"AM","PM"),"")</f>
        <v>AM</v>
      </c>
      <c r="G26" s="47">
        <f t="shared" si="1"/>
        <v>0.16666666666666696</v>
      </c>
      <c r="H26" s="47"/>
      <c r="I26" s="45" t="s">
        <v>522</v>
      </c>
      <c r="J26" s="45" t="str">
        <f ca="1">VLOOKUP(Tableau6[module],OFFSET(INDIRECT(A26&amp;"_code"),0,2,,2),2)</f>
        <v>GABER Oussama</v>
      </c>
      <c r="K26" s="45"/>
      <c r="L26" s="47"/>
      <c r="M26" s="45"/>
      <c r="N26" s="45"/>
      <c r="O26" s="45"/>
      <c r="P26" s="45"/>
    </row>
    <row r="27" spans="1:16" hidden="1" x14ac:dyDescent="0.25">
      <c r="A27" s="45" t="s">
        <v>672</v>
      </c>
      <c r="B27" s="45" t="str">
        <f t="shared" si="0"/>
        <v>2017-41</v>
      </c>
      <c r="C27" s="46">
        <v>43017</v>
      </c>
      <c r="D27" s="47">
        <v>0.34375</v>
      </c>
      <c r="E27" s="47">
        <v>0.51041666666666696</v>
      </c>
      <c r="F27" s="46" t="str">
        <f>IF(NOT(ISBLANK(Tableau6[heure
début])),IF(VALUE(MID(TEXT(Tableau6[heure
début],"hh"),1,2))&lt;13,"AM","PM"),"")</f>
        <v>AM</v>
      </c>
      <c r="G27" s="47">
        <f t="shared" si="1"/>
        <v>0.16666666666666696</v>
      </c>
      <c r="H27" s="47"/>
      <c r="I27" s="45" t="s">
        <v>527</v>
      </c>
      <c r="J27" s="45" t="str">
        <f ca="1">VLOOKUP(Tableau6[module],OFFSET(INDIRECT(A27&amp;"_code"),0,2,,2),2)</f>
        <v>NETWORX NETWORX</v>
      </c>
      <c r="K27" s="45"/>
      <c r="L27" s="47"/>
      <c r="M27" s="45"/>
      <c r="N27" s="45"/>
      <c r="O27" s="45"/>
      <c r="P27" s="45"/>
    </row>
    <row r="28" spans="1:16" hidden="1" x14ac:dyDescent="0.25">
      <c r="A28" s="45" t="s">
        <v>672</v>
      </c>
      <c r="B28" s="45" t="str">
        <f t="shared" si="0"/>
        <v>2017-41</v>
      </c>
      <c r="C28" s="46">
        <v>43017</v>
      </c>
      <c r="D28" s="47">
        <v>0.57291666666666696</v>
      </c>
      <c r="E28" s="47">
        <v>0.73958333333333404</v>
      </c>
      <c r="F28" s="46" t="str">
        <f>IF(NOT(ISBLANK(Tableau6[heure
début])),IF(VALUE(MID(TEXT(Tableau6[heure
début],"hh"),1,2))&lt;13,"AM","PM"),"")</f>
        <v>PM</v>
      </c>
      <c r="G28" s="47">
        <f t="shared" si="1"/>
        <v>0.16666666666666707</v>
      </c>
      <c r="H28" s="47"/>
      <c r="I28" s="45" t="s">
        <v>527</v>
      </c>
      <c r="J28" s="45" t="str">
        <f ca="1">VLOOKUP(Tableau6[module],OFFSET(INDIRECT(A28&amp;"_code"),0,2,,2),2)</f>
        <v>NETWORX NETWORX</v>
      </c>
      <c r="K28" s="45"/>
      <c r="L28" s="47"/>
      <c r="M28" s="45"/>
      <c r="N28" s="45"/>
      <c r="O28" s="45"/>
      <c r="P28" s="45"/>
    </row>
    <row r="29" spans="1:16" hidden="1" x14ac:dyDescent="0.25">
      <c r="A29" s="45" t="s">
        <v>672</v>
      </c>
      <c r="B29" s="45" t="str">
        <f t="shared" si="0"/>
        <v>2017-41</v>
      </c>
      <c r="C29" s="46">
        <v>43018</v>
      </c>
      <c r="D29" s="47">
        <v>0.34375</v>
      </c>
      <c r="E29" s="47">
        <v>0.51041666666666696</v>
      </c>
      <c r="F29" s="46" t="str">
        <f>IF(NOT(ISBLANK(Tableau6[heure
début])),IF(VALUE(MID(TEXT(Tableau6[heure
début],"hh"),1,2))&lt;13,"AM","PM"),"")</f>
        <v>AM</v>
      </c>
      <c r="G29" s="47">
        <f t="shared" si="1"/>
        <v>0.16666666666666696</v>
      </c>
      <c r="H29" s="47"/>
      <c r="I29" s="45" t="s">
        <v>527</v>
      </c>
      <c r="J29" s="45" t="str">
        <f ca="1">VLOOKUP(Tableau6[module],OFFSET(INDIRECT(A29&amp;"_code"),0,2,,2),2)</f>
        <v>NETWORX NETWORX</v>
      </c>
      <c r="K29" s="45"/>
      <c r="L29" s="47"/>
      <c r="M29" s="45"/>
      <c r="N29" s="45"/>
      <c r="O29" s="45"/>
      <c r="P29" s="45"/>
    </row>
    <row r="30" spans="1:16" hidden="1" x14ac:dyDescent="0.25">
      <c r="A30" s="45" t="s">
        <v>672</v>
      </c>
      <c r="B30" s="45" t="str">
        <f t="shared" si="0"/>
        <v>2017-41</v>
      </c>
      <c r="C30" s="46">
        <v>43018</v>
      </c>
      <c r="D30" s="47">
        <v>0.57291666666666696</v>
      </c>
      <c r="E30" s="47">
        <v>0.73958333333333404</v>
      </c>
      <c r="F30" s="46" t="str">
        <f>IF(NOT(ISBLANK(Tableau6[heure
début])),IF(VALUE(MID(TEXT(Tableau6[heure
début],"hh"),1,2))&lt;13,"AM","PM"),"")</f>
        <v>PM</v>
      </c>
      <c r="G30" s="47">
        <f t="shared" si="1"/>
        <v>0.16666666666666707</v>
      </c>
      <c r="H30" s="47"/>
      <c r="I30" s="45" t="s">
        <v>527</v>
      </c>
      <c r="J30" s="45" t="str">
        <f ca="1">VLOOKUP(Tableau6[module],OFFSET(INDIRECT(A30&amp;"_code"),0,2,,2),2)</f>
        <v>NETWORX NETWORX</v>
      </c>
      <c r="K30" s="45"/>
      <c r="L30" s="47"/>
      <c r="M30" s="45"/>
      <c r="N30" s="45"/>
      <c r="O30" s="45"/>
      <c r="P30" s="45"/>
    </row>
    <row r="31" spans="1:16" hidden="1" x14ac:dyDescent="0.25">
      <c r="A31" s="45" t="s">
        <v>672</v>
      </c>
      <c r="B31" s="45" t="str">
        <f t="shared" si="0"/>
        <v>2017-41</v>
      </c>
      <c r="C31" s="46">
        <v>43019</v>
      </c>
      <c r="D31" s="47">
        <v>0.42708333333333298</v>
      </c>
      <c r="E31" s="47">
        <v>0.51041666666666696</v>
      </c>
      <c r="F31" s="46" t="str">
        <f>IF(NOT(ISBLANK(Tableau6[heure
début])),IF(VALUE(MID(TEXT(Tableau6[heure
début],"hh"),1,2))&lt;13,"AM","PM"),"")</f>
        <v>AM</v>
      </c>
      <c r="G31" s="47">
        <f t="shared" si="1"/>
        <v>8.3333333333333981E-2</v>
      </c>
      <c r="H31" s="47"/>
      <c r="I31" s="45" t="s">
        <v>527</v>
      </c>
      <c r="J31" s="45" t="str">
        <f ca="1">VLOOKUP(Tableau6[module],OFFSET(INDIRECT(A31&amp;"_code"),0,2,,2),2)</f>
        <v>NETWORX NETWORX</v>
      </c>
      <c r="K31" s="45"/>
      <c r="L31" s="47"/>
      <c r="M31" s="45"/>
      <c r="N31" s="45"/>
      <c r="O31" s="45"/>
      <c r="P31" s="45"/>
    </row>
    <row r="32" spans="1:16" hidden="1" x14ac:dyDescent="0.25">
      <c r="A32" s="45" t="s">
        <v>672</v>
      </c>
      <c r="B32" s="45" t="str">
        <f t="shared" si="0"/>
        <v>2017-41</v>
      </c>
      <c r="C32" s="46">
        <v>43019</v>
      </c>
      <c r="D32" s="47">
        <v>0.57291666666666696</v>
      </c>
      <c r="E32" s="47">
        <v>0.73958333333333404</v>
      </c>
      <c r="F32" s="46" t="str">
        <f>IF(NOT(ISBLANK(Tableau6[heure
début])),IF(VALUE(MID(TEXT(Tableau6[heure
début],"hh"),1,2))&lt;13,"AM","PM"),"")</f>
        <v>PM</v>
      </c>
      <c r="G32" s="47">
        <f t="shared" si="1"/>
        <v>0.16666666666666707</v>
      </c>
      <c r="H32" s="47"/>
      <c r="I32" s="45" t="s">
        <v>529</v>
      </c>
      <c r="J32" s="45" t="str">
        <f ca="1">VLOOKUP(Tableau6[module],OFFSET(INDIRECT(A32&amp;"_code"),0,2,,2),2)</f>
        <v>NETWORX NETWORX</v>
      </c>
      <c r="K32" s="45"/>
      <c r="L32" s="47"/>
      <c r="M32" s="45"/>
      <c r="N32" s="45"/>
      <c r="O32" s="45"/>
      <c r="P32" s="45"/>
    </row>
    <row r="33" spans="1:16" hidden="1" x14ac:dyDescent="0.25">
      <c r="A33" s="45" t="s">
        <v>669</v>
      </c>
      <c r="B33" s="45" t="str">
        <f t="shared" si="0"/>
        <v>2017-41</v>
      </c>
      <c r="C33" s="46">
        <v>43020</v>
      </c>
      <c r="D33" s="47">
        <v>0.34375</v>
      </c>
      <c r="E33" s="47">
        <v>0.42708333333333298</v>
      </c>
      <c r="F33" s="46" t="str">
        <f>IF(NOT(ISBLANK(Tableau6[heure
début])),IF(VALUE(MID(TEXT(Tableau6[heure
début],"hh"),1,2))&lt;13,"AM","PM"),"")</f>
        <v>AM</v>
      </c>
      <c r="G33" s="47">
        <f t="shared" si="1"/>
        <v>8.3333333333332982E-2</v>
      </c>
      <c r="H33" s="47"/>
      <c r="I33" s="45" t="s">
        <v>761</v>
      </c>
      <c r="J33" s="45" t="str">
        <f ca="1">VLOOKUP(Tableau6[module],OFFSET(INDIRECT(A33&amp;"_code"),0,2,,2),2)</f>
        <v>GABER Khalid</v>
      </c>
      <c r="K33" s="45"/>
      <c r="L33" s="47"/>
      <c r="M33" s="45"/>
      <c r="N33" s="45"/>
      <c r="O33" s="45"/>
      <c r="P33" s="45"/>
    </row>
    <row r="34" spans="1:16" hidden="1" x14ac:dyDescent="0.25">
      <c r="A34" s="45" t="s">
        <v>670</v>
      </c>
      <c r="B34" s="45" t="str">
        <f t="shared" ref="B34:B65" si="2">YEAR(C34)&amp;"-"&amp;WEEKNUM(C34)</f>
        <v>2017-40</v>
      </c>
      <c r="C34" s="46">
        <v>43013</v>
      </c>
      <c r="D34" s="47">
        <v>0.57291666666666696</v>
      </c>
      <c r="E34" s="47">
        <v>0.73958333333333404</v>
      </c>
      <c r="F34" s="46" t="str">
        <f>IF(NOT(ISBLANK(Tableau6[heure
début])),IF(VALUE(MID(TEXT(Tableau6[heure
début],"hh"),1,2))&lt;13,"AM","PM"),"")</f>
        <v>PM</v>
      </c>
      <c r="G34" s="47">
        <f t="shared" ref="G34:G65" si="3">E34-D34</f>
        <v>0.16666666666666707</v>
      </c>
      <c r="H34" s="47"/>
      <c r="I34" s="45" t="s">
        <v>766</v>
      </c>
      <c r="J34" s="45" t="str">
        <f ca="1">VLOOKUP(Tableau6[module],OFFSET(INDIRECT(A34&amp;"_code"),0,2,,2),2)</f>
        <v>MAATI Abderrabi</v>
      </c>
      <c r="K34" s="45"/>
      <c r="L34" s="47"/>
      <c r="M34" s="45" t="s">
        <v>785</v>
      </c>
      <c r="N34" s="45"/>
      <c r="O34" s="45"/>
      <c r="P34" s="45"/>
    </row>
    <row r="35" spans="1:16" hidden="1" x14ac:dyDescent="0.2">
      <c r="A35" s="45" t="s">
        <v>672</v>
      </c>
      <c r="B35" s="45" t="str">
        <f t="shared" si="2"/>
        <v>2017-41</v>
      </c>
      <c r="C35" s="46">
        <v>43020</v>
      </c>
      <c r="D35" s="47">
        <v>0.34375</v>
      </c>
      <c r="E35" s="47">
        <v>0.51041666666666696</v>
      </c>
      <c r="F35" s="46" t="str">
        <f>IF(NOT(ISBLANK(Tableau6[heure
début])),IF(VALUE(MID(TEXT(Tableau6[heure
début],"hh"),1,2))&lt;13,"AM","PM"),"")</f>
        <v>AM</v>
      </c>
      <c r="G35" s="47">
        <f t="shared" si="3"/>
        <v>0.16666666666666696</v>
      </c>
      <c r="H35" s="47"/>
      <c r="I35" s="45" t="s">
        <v>529</v>
      </c>
      <c r="J35" s="45" t="str">
        <f ca="1">VLOOKUP(Tableau6[module],OFFSET(INDIRECT(A35&amp;"_code"),0,2,,2),2)</f>
        <v>NETWORX NETWORX</v>
      </c>
      <c r="K35" s="45"/>
      <c r="L35" s="47"/>
      <c r="M35" s="45"/>
    </row>
    <row r="36" spans="1:16" hidden="1" x14ac:dyDescent="0.2">
      <c r="A36" s="45" t="s">
        <v>669</v>
      </c>
      <c r="B36" s="45" t="str">
        <f t="shared" si="2"/>
        <v>2017-41</v>
      </c>
      <c r="C36" s="46">
        <v>43020</v>
      </c>
      <c r="D36" s="47">
        <v>0.57291666666666696</v>
      </c>
      <c r="E36" s="47">
        <v>0.73958333333333404</v>
      </c>
      <c r="F36" s="46" t="str">
        <f>IF(NOT(ISBLANK(Tableau6[heure
début])),IF(VALUE(MID(TEXT(Tableau6[heure
début],"hh"),1,2))&lt;13,"AM","PM"),"")</f>
        <v>PM</v>
      </c>
      <c r="G36" s="47">
        <f t="shared" si="3"/>
        <v>0.16666666666666707</v>
      </c>
      <c r="H36" s="47"/>
      <c r="I36" s="45" t="s">
        <v>765</v>
      </c>
      <c r="J36" s="45" t="str">
        <f ca="1">VLOOKUP(Tableau6[module],OFFSET(INDIRECT(A36&amp;"_code"),0,2,,2),2)</f>
        <v>MAATI Abderrabi</v>
      </c>
      <c r="K36" s="45"/>
      <c r="L36" s="47"/>
      <c r="M36" s="45" t="s">
        <v>785</v>
      </c>
    </row>
    <row r="37" spans="1:16" hidden="1" x14ac:dyDescent="0.2">
      <c r="A37" s="45" t="s">
        <v>670</v>
      </c>
      <c r="B37" s="45" t="str">
        <f t="shared" si="2"/>
        <v>2017-41</v>
      </c>
      <c r="C37" s="46">
        <v>43020</v>
      </c>
      <c r="D37" s="47">
        <v>0.42708333333333298</v>
      </c>
      <c r="E37" s="47">
        <v>0.51041666666666696</v>
      </c>
      <c r="F37" s="46" t="str">
        <f>IF(NOT(ISBLANK(Tableau6[heure
début])),IF(VALUE(MID(TEXT(Tableau6[heure
début],"hh"),1,2))&lt;13,"AM","PM"),"")</f>
        <v>AM</v>
      </c>
      <c r="G37" s="47">
        <f t="shared" si="3"/>
        <v>8.3333333333333981E-2</v>
      </c>
      <c r="H37" s="47"/>
      <c r="I37" s="45" t="s">
        <v>762</v>
      </c>
      <c r="J37" s="45" t="str">
        <f ca="1">VLOOKUP(Tableau6[module],OFFSET(INDIRECT(A37&amp;"_code"),0,2,,2),2)</f>
        <v>HANOT Jean-Jacques</v>
      </c>
      <c r="K37" s="45"/>
      <c r="L37" s="47"/>
      <c r="M37" s="45"/>
    </row>
    <row r="38" spans="1:16" hidden="1" x14ac:dyDescent="0.2">
      <c r="A38" s="45" t="s">
        <v>676</v>
      </c>
      <c r="B38" s="45" t="str">
        <f t="shared" si="2"/>
        <v>2017-41</v>
      </c>
      <c r="C38" s="46">
        <v>43021</v>
      </c>
      <c r="D38" s="47">
        <v>0.34375</v>
      </c>
      <c r="E38" s="47">
        <v>0.51041666666666696</v>
      </c>
      <c r="F38" s="46" t="str">
        <f>IF(NOT(ISBLANK(Tableau6[heure
début])),IF(VALUE(MID(TEXT(Tableau6[heure
début],"hh"),1,2))&lt;13,"AM","PM"),"")</f>
        <v>AM</v>
      </c>
      <c r="G38" s="47">
        <f t="shared" si="3"/>
        <v>0.16666666666666696</v>
      </c>
      <c r="H38" s="47"/>
      <c r="I38" s="45" t="s">
        <v>625</v>
      </c>
      <c r="J38" s="45" t="str">
        <f ca="1">VLOOKUP(Tableau6[module],OFFSET(INDIRECT(A38&amp;"_code"),0,2,,2),2)</f>
        <v>GABER Khalid</v>
      </c>
      <c r="K38" s="45"/>
      <c r="L38" s="47" t="s">
        <v>722</v>
      </c>
      <c r="M38" s="45"/>
    </row>
    <row r="39" spans="1:16" hidden="1" x14ac:dyDescent="0.2">
      <c r="A39" s="45" t="s">
        <v>657</v>
      </c>
      <c r="B39" s="45" t="str">
        <f t="shared" si="2"/>
        <v>2017-41</v>
      </c>
      <c r="C39" s="46">
        <v>43021</v>
      </c>
      <c r="D39" s="47">
        <v>0.34375</v>
      </c>
      <c r="E39" s="47">
        <v>0.51041666666666696</v>
      </c>
      <c r="F39" s="46" t="str">
        <f>IF(NOT(ISBLANK(Tableau6[heure
début])),IF(VALUE(MID(TEXT(Tableau6[heure
début],"hh"),1,2))&lt;13,"AM","PM"),"")</f>
        <v>AM</v>
      </c>
      <c r="G39" s="47">
        <f t="shared" si="3"/>
        <v>0.16666666666666696</v>
      </c>
      <c r="H39" s="47"/>
      <c r="I39" s="45" t="s">
        <v>759</v>
      </c>
      <c r="J39" s="45" t="str">
        <f ca="1">VLOOKUP(Tableau6[module],OFFSET(INDIRECT(A39&amp;"_code"),0,2,,2),2)</f>
        <v>LEFETZ Guillaume</v>
      </c>
      <c r="K39" s="45"/>
      <c r="L39" s="47"/>
      <c r="M39" s="45"/>
    </row>
    <row r="40" spans="1:16" hidden="1" x14ac:dyDescent="0.2">
      <c r="A40" s="45" t="s">
        <v>676</v>
      </c>
      <c r="B40" s="45" t="str">
        <f t="shared" si="2"/>
        <v>2017-41</v>
      </c>
      <c r="C40" s="46">
        <v>43021</v>
      </c>
      <c r="D40" s="47">
        <v>0.57291666666666696</v>
      </c>
      <c r="E40" s="47">
        <v>0.69791666666666696</v>
      </c>
      <c r="F40" s="46" t="str">
        <f>IF(NOT(ISBLANK(Tableau6[heure
début])),IF(VALUE(MID(TEXT(Tableau6[heure
début],"hh"),1,2))&lt;13,"AM","PM"),"")</f>
        <v>PM</v>
      </c>
      <c r="G40" s="47">
        <f t="shared" si="3"/>
        <v>0.125</v>
      </c>
      <c r="H40" s="47"/>
      <c r="I40" s="45" t="s">
        <v>625</v>
      </c>
      <c r="J40" s="45" t="str">
        <f ca="1">VLOOKUP(Tableau6[module],OFFSET(INDIRECT(A40&amp;"_code"),0,2,,2),2)</f>
        <v>GABER Khalid</v>
      </c>
      <c r="K40" s="45"/>
      <c r="L40" s="47" t="s">
        <v>722</v>
      </c>
      <c r="M40" s="45"/>
    </row>
    <row r="41" spans="1:16" hidden="1" x14ac:dyDescent="0.2">
      <c r="A41" s="45" t="s">
        <v>669</v>
      </c>
      <c r="B41" s="45" t="str">
        <f t="shared" si="2"/>
        <v>2017-42</v>
      </c>
      <c r="C41" s="46">
        <v>43027</v>
      </c>
      <c r="D41" s="47">
        <v>0.34375</v>
      </c>
      <c r="E41" s="47">
        <v>0.51041666666666696</v>
      </c>
      <c r="F41" s="46" t="str">
        <f>IF(NOT(ISBLANK(Tableau6[heure
début])),IF(VALUE(MID(TEXT(Tableau6[heure
début],"hh"),1,2))&lt;13,"AM","PM"),"")</f>
        <v>AM</v>
      </c>
      <c r="G41" s="47">
        <f t="shared" si="3"/>
        <v>0.16666666666666696</v>
      </c>
      <c r="H41" s="47"/>
      <c r="I41" s="45" t="s">
        <v>761</v>
      </c>
      <c r="J41" s="45" t="str">
        <f ca="1">VLOOKUP(Tableau6[module],OFFSET(INDIRECT(A41&amp;"_code"),0,2,,2),2)</f>
        <v>GABER Khalid</v>
      </c>
      <c r="K41" s="45"/>
      <c r="L41" s="47"/>
      <c r="M41" s="45"/>
    </row>
    <row r="42" spans="1:16" hidden="1" x14ac:dyDescent="0.2">
      <c r="A42" s="45" t="s">
        <v>670</v>
      </c>
      <c r="B42" s="45" t="str">
        <f t="shared" si="2"/>
        <v>2017-41</v>
      </c>
      <c r="C42" s="46">
        <v>43020</v>
      </c>
      <c r="D42" s="47">
        <v>0.57291666666666696</v>
      </c>
      <c r="E42" s="47">
        <v>0.73958333333333404</v>
      </c>
      <c r="F42" s="46" t="str">
        <f>IF(NOT(ISBLANK(Tableau6[heure
début])),IF(VALUE(MID(TEXT(Tableau6[heure
début],"hh"),1,2))&lt;13,"AM","PM"),"")</f>
        <v>PM</v>
      </c>
      <c r="G42" s="47">
        <f t="shared" si="3"/>
        <v>0.16666666666666707</v>
      </c>
      <c r="H42" s="47"/>
      <c r="I42" s="45" t="s">
        <v>766</v>
      </c>
      <c r="J42" s="45" t="str">
        <f ca="1">VLOOKUP(Tableau6[module],OFFSET(INDIRECT(A42&amp;"_code"),0,2,,2),2)</f>
        <v>MAATI Abderrabi</v>
      </c>
      <c r="K42" s="45"/>
      <c r="L42" s="47"/>
      <c r="M42" s="45" t="s">
        <v>785</v>
      </c>
    </row>
    <row r="43" spans="1:16" hidden="1" x14ac:dyDescent="0.2">
      <c r="A43" s="45" t="s">
        <v>672</v>
      </c>
      <c r="B43" s="45" t="str">
        <f t="shared" si="2"/>
        <v>2017-41</v>
      </c>
      <c r="C43" s="46">
        <v>43020</v>
      </c>
      <c r="D43" s="47">
        <v>0.57291666666666696</v>
      </c>
      <c r="E43" s="47">
        <v>0.73958333333333404</v>
      </c>
      <c r="F43" s="46" t="str">
        <f>IF(NOT(ISBLANK(Tableau6[heure
début])),IF(VALUE(MID(TEXT(Tableau6[heure
début],"hh"),1,2))&lt;13,"AM","PM"),"")</f>
        <v>PM</v>
      </c>
      <c r="G43" s="47">
        <f t="shared" si="3"/>
        <v>0.16666666666666707</v>
      </c>
      <c r="H43" s="47"/>
      <c r="I43" s="45" t="s">
        <v>529</v>
      </c>
      <c r="J43" s="45" t="str">
        <f ca="1">VLOOKUP(Tableau6[module],OFFSET(INDIRECT(A43&amp;"_code"),0,2,,2),2)</f>
        <v>NETWORX NETWORX</v>
      </c>
      <c r="K43" s="45"/>
      <c r="L43" s="47"/>
      <c r="M43" s="45"/>
    </row>
    <row r="44" spans="1:16" hidden="1" x14ac:dyDescent="0.2">
      <c r="A44" s="45" t="s">
        <v>672</v>
      </c>
      <c r="B44" s="45" t="str">
        <f t="shared" si="2"/>
        <v>2017-43</v>
      </c>
      <c r="C44" s="46">
        <v>43031</v>
      </c>
      <c r="D44" s="47">
        <v>0.42708333333333298</v>
      </c>
      <c r="E44" s="47">
        <v>0.51041666666666696</v>
      </c>
      <c r="F44" s="46" t="str">
        <f>IF(NOT(ISBLANK(Tableau6[heure
début])),IF(VALUE(MID(TEXT(Tableau6[heure
début],"hh"),1,2))&lt;13,"AM","PM"),"")</f>
        <v>AM</v>
      </c>
      <c r="G44" s="47">
        <f t="shared" si="3"/>
        <v>8.3333333333333981E-2</v>
      </c>
      <c r="H44" s="47"/>
      <c r="I44" s="45" t="s">
        <v>529</v>
      </c>
      <c r="J44" s="45" t="str">
        <f ca="1">VLOOKUP(Tableau6[module],OFFSET(INDIRECT(A44&amp;"_code"),0,2,,2),2)</f>
        <v>NETWORX NETWORX</v>
      </c>
      <c r="K44" s="45"/>
      <c r="L44" s="47"/>
      <c r="M44" s="45"/>
    </row>
    <row r="45" spans="1:16" hidden="1" x14ac:dyDescent="0.2">
      <c r="A45" s="45" t="s">
        <v>672</v>
      </c>
      <c r="B45" s="45" t="str">
        <f t="shared" si="2"/>
        <v>2017-43</v>
      </c>
      <c r="C45" s="46">
        <v>43031</v>
      </c>
      <c r="D45" s="47">
        <v>0.57291666666666696</v>
      </c>
      <c r="E45" s="47">
        <v>0.73958333333333404</v>
      </c>
      <c r="F45" s="46" t="str">
        <f>IF(NOT(ISBLANK(Tableau6[heure
début])),IF(VALUE(MID(TEXT(Tableau6[heure
début],"hh"),1,2))&lt;13,"AM","PM"),"")</f>
        <v>PM</v>
      </c>
      <c r="G45" s="47">
        <f t="shared" si="3"/>
        <v>0.16666666666666707</v>
      </c>
      <c r="H45" s="47"/>
      <c r="I45" s="45" t="s">
        <v>529</v>
      </c>
      <c r="J45" s="45" t="str">
        <f ca="1">VLOOKUP(Tableau6[module],OFFSET(INDIRECT(A45&amp;"_code"),0,2,,2),2)</f>
        <v>NETWORX NETWORX</v>
      </c>
      <c r="K45" s="45"/>
      <c r="L45" s="47"/>
      <c r="M45" s="45"/>
    </row>
    <row r="46" spans="1:16" hidden="1" x14ac:dyDescent="0.2">
      <c r="A46" s="45" t="s">
        <v>672</v>
      </c>
      <c r="B46" s="45" t="str">
        <f t="shared" si="2"/>
        <v>2017-43</v>
      </c>
      <c r="C46" s="46">
        <v>43032</v>
      </c>
      <c r="D46" s="47">
        <v>0.34375</v>
      </c>
      <c r="E46" s="47">
        <v>0.51041666666666696</v>
      </c>
      <c r="F46" s="46" t="str">
        <f>IF(NOT(ISBLANK(Tableau6[heure
début])),IF(VALUE(MID(TEXT(Tableau6[heure
début],"hh"),1,2))&lt;13,"AM","PM"),"")</f>
        <v>AM</v>
      </c>
      <c r="G46" s="47">
        <f t="shared" si="3"/>
        <v>0.16666666666666696</v>
      </c>
      <c r="H46" s="47"/>
      <c r="I46" s="45" t="s">
        <v>528</v>
      </c>
      <c r="J46" s="45" t="str">
        <f ca="1">VLOOKUP(Tableau6[module],OFFSET(INDIRECT(A46&amp;"_code"),0,2,,2),2)</f>
        <v>NETWORX NETWORX</v>
      </c>
      <c r="K46" s="45"/>
      <c r="L46" s="47"/>
      <c r="M46" s="45"/>
    </row>
    <row r="47" spans="1:16" hidden="1" x14ac:dyDescent="0.2">
      <c r="A47" s="45" t="s">
        <v>672</v>
      </c>
      <c r="B47" s="45" t="str">
        <f t="shared" si="2"/>
        <v>2017-43</v>
      </c>
      <c r="C47" s="46">
        <v>43032</v>
      </c>
      <c r="D47" s="47">
        <v>0.57291666666666696</v>
      </c>
      <c r="E47" s="47">
        <v>0.73958333333333404</v>
      </c>
      <c r="F47" s="46" t="str">
        <f>IF(NOT(ISBLANK(Tableau6[heure
début])),IF(VALUE(MID(TEXT(Tableau6[heure
début],"hh"),1,2))&lt;13,"AM","PM"),"")</f>
        <v>PM</v>
      </c>
      <c r="G47" s="47">
        <f t="shared" si="3"/>
        <v>0.16666666666666707</v>
      </c>
      <c r="H47" s="47"/>
      <c r="I47" s="45" t="s">
        <v>528</v>
      </c>
      <c r="J47" s="45" t="str">
        <f ca="1">VLOOKUP(Tableau6[module],OFFSET(INDIRECT(A47&amp;"_code"),0,2,,2),2)</f>
        <v>NETWORX NETWORX</v>
      </c>
      <c r="K47" s="45"/>
      <c r="L47" s="47"/>
      <c r="M47" s="45"/>
    </row>
    <row r="48" spans="1:16" hidden="1" x14ac:dyDescent="0.2">
      <c r="A48" s="45" t="s">
        <v>672</v>
      </c>
      <c r="B48" s="45" t="str">
        <f t="shared" si="2"/>
        <v>2017-43</v>
      </c>
      <c r="C48" s="46">
        <v>43033</v>
      </c>
      <c r="D48" s="47">
        <v>0.34375</v>
      </c>
      <c r="E48" s="47">
        <v>0.51041666666666696</v>
      </c>
      <c r="F48" s="46" t="str">
        <f>IF(NOT(ISBLANK(Tableau6[heure
début])),IF(VALUE(MID(TEXT(Tableau6[heure
début],"hh"),1,2))&lt;13,"AM","PM"),"")</f>
        <v>AM</v>
      </c>
      <c r="G48" s="47">
        <f t="shared" si="3"/>
        <v>0.16666666666666696</v>
      </c>
      <c r="H48" s="47"/>
      <c r="I48" s="45" t="s">
        <v>528</v>
      </c>
      <c r="J48" s="45" t="str">
        <f ca="1">VLOOKUP(Tableau6[module],OFFSET(INDIRECT(A48&amp;"_code"),0,2,,2),2)</f>
        <v>NETWORX NETWORX</v>
      </c>
      <c r="K48" s="45"/>
      <c r="L48" s="47"/>
      <c r="M48" s="45"/>
    </row>
    <row r="49" spans="1:13" hidden="1" x14ac:dyDescent="0.2">
      <c r="A49" s="45" t="s">
        <v>672</v>
      </c>
      <c r="B49" s="45" t="str">
        <f t="shared" si="2"/>
        <v>2017-43</v>
      </c>
      <c r="C49" s="46">
        <v>43033</v>
      </c>
      <c r="D49" s="47">
        <v>0.57291666666666696</v>
      </c>
      <c r="E49" s="47">
        <v>0.73958333333333404</v>
      </c>
      <c r="F49" s="46" t="str">
        <f>IF(NOT(ISBLANK(Tableau6[heure
début])),IF(VALUE(MID(TEXT(Tableau6[heure
début],"hh"),1,2))&lt;13,"AM","PM"),"")</f>
        <v>PM</v>
      </c>
      <c r="G49" s="47">
        <f t="shared" si="3"/>
        <v>0.16666666666666707</v>
      </c>
      <c r="H49" s="47"/>
      <c r="I49" s="45" t="s">
        <v>528</v>
      </c>
      <c r="J49" s="45" t="str">
        <f ca="1">VLOOKUP(Tableau6[module],OFFSET(INDIRECT(A49&amp;"_code"),0,2,,2),2)</f>
        <v>NETWORX NETWORX</v>
      </c>
      <c r="K49" s="45"/>
      <c r="L49" s="47"/>
      <c r="M49" s="45"/>
    </row>
    <row r="50" spans="1:13" hidden="1" x14ac:dyDescent="0.2">
      <c r="A50" s="45" t="s">
        <v>657</v>
      </c>
      <c r="B50" s="45" t="str">
        <f t="shared" si="2"/>
        <v>2017-43</v>
      </c>
      <c r="C50" s="46">
        <v>43035</v>
      </c>
      <c r="D50" s="47">
        <v>0.34375</v>
      </c>
      <c r="E50" s="47">
        <v>0.51041666666666696</v>
      </c>
      <c r="F50" s="46" t="str">
        <f>IF(NOT(ISBLANK(Tableau6[heure
début])),IF(VALUE(MID(TEXT(Tableau6[heure
début],"hh"),1,2))&lt;13,"AM","PM"),"")</f>
        <v>AM</v>
      </c>
      <c r="G50" s="47">
        <f t="shared" si="3"/>
        <v>0.16666666666666696</v>
      </c>
      <c r="H50" s="47"/>
      <c r="I50" s="45" t="s">
        <v>759</v>
      </c>
      <c r="J50" s="45" t="str">
        <f ca="1">VLOOKUP(Tableau6[module],OFFSET(INDIRECT(A50&amp;"_code"),0,2,,2),2)</f>
        <v>LEFETZ Guillaume</v>
      </c>
      <c r="K50" s="45"/>
      <c r="L50" s="47"/>
      <c r="M50" s="45"/>
    </row>
    <row r="51" spans="1:13" hidden="1" x14ac:dyDescent="0.2">
      <c r="A51" s="45" t="s">
        <v>672</v>
      </c>
      <c r="B51" s="45" t="str">
        <f t="shared" si="2"/>
        <v>2017-43</v>
      </c>
      <c r="C51" s="46">
        <v>43034</v>
      </c>
      <c r="D51" s="47">
        <v>0.42708333333333298</v>
      </c>
      <c r="E51" s="47">
        <v>0.51041666666666696</v>
      </c>
      <c r="F51" s="46" t="str">
        <f>IF(NOT(ISBLANK(Tableau6[heure
début])),IF(VALUE(MID(TEXT(Tableau6[heure
début],"hh"),1,2))&lt;13,"AM","PM"),"")</f>
        <v>AM</v>
      </c>
      <c r="G51" s="47">
        <f t="shared" si="3"/>
        <v>8.3333333333333981E-2</v>
      </c>
      <c r="H51" s="47"/>
      <c r="I51" s="45" t="s">
        <v>528</v>
      </c>
      <c r="J51" s="45" t="str">
        <f ca="1">VLOOKUP(Tableau6[module],OFFSET(INDIRECT(A51&amp;"_code"),0,2,,2),2)</f>
        <v>NETWORX NETWORX</v>
      </c>
      <c r="K51" s="45"/>
      <c r="L51" s="47"/>
      <c r="M51" s="45"/>
    </row>
    <row r="52" spans="1:13" hidden="1" x14ac:dyDescent="0.2">
      <c r="A52" s="45" t="s">
        <v>672</v>
      </c>
      <c r="B52" s="45" t="str">
        <f t="shared" si="2"/>
        <v>2017-43</v>
      </c>
      <c r="C52" s="46">
        <v>43035</v>
      </c>
      <c r="D52" s="47">
        <v>0.34375</v>
      </c>
      <c r="E52" s="47">
        <v>0.51041666666666696</v>
      </c>
      <c r="F52" s="46" t="str">
        <f>IF(NOT(ISBLANK(Tableau6[heure
début])),IF(VALUE(MID(TEXT(Tableau6[heure
début],"hh"),1,2))&lt;13,"AM","PM"),"")</f>
        <v>AM</v>
      </c>
      <c r="G52" s="47">
        <f t="shared" si="3"/>
        <v>0.16666666666666696</v>
      </c>
      <c r="H52" s="47"/>
      <c r="I52" s="45" t="s">
        <v>522</v>
      </c>
      <c r="J52" s="45" t="str">
        <f ca="1">VLOOKUP(Tableau6[module],OFFSET(INDIRECT(A52&amp;"_code"),0,2,,2),2)</f>
        <v>GABER Oussama</v>
      </c>
      <c r="K52" s="45"/>
      <c r="L52" s="47"/>
      <c r="M52" s="45"/>
    </row>
    <row r="53" spans="1:13" hidden="1" x14ac:dyDescent="0.2">
      <c r="A53" s="45" t="s">
        <v>672</v>
      </c>
      <c r="B53" s="45" t="str">
        <f t="shared" si="2"/>
        <v>2017-43</v>
      </c>
      <c r="C53" s="46">
        <v>43035</v>
      </c>
      <c r="D53" s="47">
        <v>0.57291666666666696</v>
      </c>
      <c r="E53" s="47">
        <v>0.65625</v>
      </c>
      <c r="F53" s="46" t="str">
        <f>IF(NOT(ISBLANK(Tableau6[heure
début])),IF(VALUE(MID(TEXT(Tableau6[heure
début],"hh"),1,2))&lt;13,"AM","PM"),"")</f>
        <v>PM</v>
      </c>
      <c r="G53" s="47">
        <f t="shared" si="3"/>
        <v>8.3333333333333037E-2</v>
      </c>
      <c r="H53" s="47"/>
      <c r="I53" s="45" t="s">
        <v>522</v>
      </c>
      <c r="J53" s="45" t="str">
        <f ca="1">VLOOKUP(Tableau6[module],OFFSET(INDIRECT(A53&amp;"_code"),0,2,,2),2)</f>
        <v>GABER Oussama</v>
      </c>
      <c r="K53" s="45"/>
      <c r="L53" s="47"/>
      <c r="M53" s="45"/>
    </row>
    <row r="54" spans="1:13" hidden="1" x14ac:dyDescent="0.2">
      <c r="A54" s="45" t="s">
        <v>672</v>
      </c>
      <c r="B54" s="45" t="str">
        <f t="shared" si="2"/>
        <v>2017-43</v>
      </c>
      <c r="C54" s="46">
        <v>43035</v>
      </c>
      <c r="D54" s="47">
        <v>0.65625</v>
      </c>
      <c r="E54" s="47">
        <v>0.73958333333333404</v>
      </c>
      <c r="F54" s="46" t="str">
        <f>IF(NOT(ISBLANK(Tableau6[heure
début])),IF(VALUE(MID(TEXT(Tableau6[heure
début],"hh"),1,2))&lt;13,"AM","PM"),"")</f>
        <v>PM</v>
      </c>
      <c r="G54" s="47">
        <f t="shared" si="3"/>
        <v>8.3333333333334036E-2</v>
      </c>
      <c r="H54" s="47"/>
      <c r="I54" s="45" t="s">
        <v>523</v>
      </c>
      <c r="J54" s="45" t="str">
        <f ca="1">VLOOKUP(Tableau6[module],OFFSET(INDIRECT(A54&amp;"_code"),0,2,,2),2)</f>
        <v>GABER Oussama</v>
      </c>
      <c r="K54" s="45"/>
      <c r="L54" s="47"/>
      <c r="M54" s="45"/>
    </row>
    <row r="55" spans="1:13" hidden="1" x14ac:dyDescent="0.2">
      <c r="A55" s="45" t="s">
        <v>676</v>
      </c>
      <c r="B55" s="45" t="str">
        <f t="shared" si="2"/>
        <v>2017-44</v>
      </c>
      <c r="C55" s="46">
        <v>43038</v>
      </c>
      <c r="D55" s="47">
        <v>0.34375</v>
      </c>
      <c r="E55" s="47">
        <v>0.46875</v>
      </c>
      <c r="F55" s="46" t="str">
        <f>IF(NOT(ISBLANK(Tableau6[heure
début])),IF(VALUE(MID(TEXT(Tableau6[heure
début],"hh"),1,2))&lt;13,"AM","PM"),"")</f>
        <v>AM</v>
      </c>
      <c r="G55" s="47">
        <f t="shared" si="3"/>
        <v>0.125</v>
      </c>
      <c r="H55" s="47"/>
      <c r="I55" s="45" t="s">
        <v>728</v>
      </c>
      <c r="J55" s="45" t="str">
        <f ca="1">VLOOKUP(Tableau6[module],OFFSET(INDIRECT(A55&amp;"_code"),0,2,,2),2)</f>
        <v>HANOT Jean-Jacques</v>
      </c>
      <c r="K55" s="45"/>
      <c r="L55" s="47" t="s">
        <v>722</v>
      </c>
      <c r="M55" s="45"/>
    </row>
    <row r="56" spans="1:13" hidden="1" x14ac:dyDescent="0.2">
      <c r="A56" s="45" t="s">
        <v>676</v>
      </c>
      <c r="B56" s="45" t="str">
        <f t="shared" si="2"/>
        <v>2017-44</v>
      </c>
      <c r="C56" s="46">
        <v>43038</v>
      </c>
      <c r="D56" s="47">
        <v>0.46875</v>
      </c>
      <c r="E56" s="47">
        <v>0.51041666666666696</v>
      </c>
      <c r="F56" s="46" t="str">
        <f>IF(NOT(ISBLANK(Tableau6[heure
début])),IF(VALUE(MID(TEXT(Tableau6[heure
début],"hh"),1,2))&lt;13,"AM","PM"),"")</f>
        <v>AM</v>
      </c>
      <c r="G56" s="47">
        <f t="shared" si="3"/>
        <v>4.1666666666666963E-2</v>
      </c>
      <c r="H56" s="47"/>
      <c r="I56" s="45" t="s">
        <v>627</v>
      </c>
      <c r="J56" s="45" t="str">
        <f ca="1">VLOOKUP(Tableau6[module],OFFSET(INDIRECT(A56&amp;"_code"),0,2,,2),2)</f>
        <v>DEWALEYNE Freddy</v>
      </c>
      <c r="K56" s="45"/>
      <c r="L56" s="47" t="s">
        <v>722</v>
      </c>
      <c r="M56" s="45"/>
    </row>
    <row r="57" spans="1:13" hidden="1" x14ac:dyDescent="0.2">
      <c r="A57" s="45" t="s">
        <v>676</v>
      </c>
      <c r="B57" s="45" t="str">
        <f t="shared" si="2"/>
        <v>2017-44</v>
      </c>
      <c r="C57" s="46">
        <v>43038</v>
      </c>
      <c r="D57" s="47">
        <v>0.57291666666666696</v>
      </c>
      <c r="E57" s="47">
        <v>0.73958333333333404</v>
      </c>
      <c r="F57" s="46" t="str">
        <f>IF(NOT(ISBLANK(Tableau6[heure
début])),IF(VALUE(MID(TEXT(Tableau6[heure
début],"hh"),1,2))&lt;13,"AM","PM"),"")</f>
        <v>PM</v>
      </c>
      <c r="G57" s="47">
        <f t="shared" si="3"/>
        <v>0.16666666666666707</v>
      </c>
      <c r="H57" s="47"/>
      <c r="I57" s="45" t="s">
        <v>627</v>
      </c>
      <c r="J57" s="45" t="str">
        <f ca="1">VLOOKUP(Tableau6[module],OFFSET(INDIRECT(A57&amp;"_code"),0,2,,2),2)</f>
        <v>DEWALEYNE Freddy</v>
      </c>
      <c r="K57" s="45"/>
      <c r="L57" s="47" t="s">
        <v>722</v>
      </c>
      <c r="M57" s="45"/>
    </row>
    <row r="58" spans="1:13" hidden="1" x14ac:dyDescent="0.2">
      <c r="A58" s="45" t="s">
        <v>676</v>
      </c>
      <c r="B58" s="45" t="str">
        <f t="shared" si="2"/>
        <v>2017-44</v>
      </c>
      <c r="C58" s="46">
        <v>43039</v>
      </c>
      <c r="D58" s="47">
        <v>0.34375</v>
      </c>
      <c r="E58" s="47">
        <v>0.42708333333333298</v>
      </c>
      <c r="F58" s="46" t="str">
        <f>IF(NOT(ISBLANK(Tableau6[heure
début])),IF(VALUE(MID(TEXT(Tableau6[heure
début],"hh"),1,2))&lt;13,"AM","PM"),"")</f>
        <v>AM</v>
      </c>
      <c r="G58" s="47">
        <f t="shared" si="3"/>
        <v>8.3333333333332982E-2</v>
      </c>
      <c r="H58" s="47"/>
      <c r="I58" s="45" t="s">
        <v>627</v>
      </c>
      <c r="J58" s="45" t="str">
        <f ca="1">VLOOKUP(Tableau6[module],OFFSET(INDIRECT(A58&amp;"_code"),0,2,,2),2)</f>
        <v>DEWALEYNE Freddy</v>
      </c>
      <c r="K58" s="45"/>
      <c r="L58" s="47" t="s">
        <v>722</v>
      </c>
      <c r="M58" s="45"/>
    </row>
    <row r="59" spans="1:13" hidden="1" x14ac:dyDescent="0.2">
      <c r="A59" s="45" t="s">
        <v>676</v>
      </c>
      <c r="B59" s="45" t="str">
        <f t="shared" si="2"/>
        <v>2017-44</v>
      </c>
      <c r="C59" s="46">
        <v>43039</v>
      </c>
      <c r="D59" s="47">
        <v>0.42708333333333298</v>
      </c>
      <c r="E59" s="47">
        <v>0.51041666666666696</v>
      </c>
      <c r="F59" s="46" t="str">
        <f>IF(NOT(ISBLANK(Tableau6[heure
début])),IF(VALUE(MID(TEXT(Tableau6[heure
début],"hh"),1,2))&lt;13,"AM","PM"),"")</f>
        <v>AM</v>
      </c>
      <c r="G59" s="47">
        <f t="shared" si="3"/>
        <v>8.3333333333333981E-2</v>
      </c>
      <c r="H59" s="47"/>
      <c r="I59" s="45" t="s">
        <v>628</v>
      </c>
      <c r="J59" s="45" t="str">
        <f ca="1">VLOOKUP(Tableau6[module],OFFSET(INDIRECT(A59&amp;"_code"),0,2,,2),2)</f>
        <v>VIGNERON Jean-Baptiste</v>
      </c>
      <c r="K59" s="45"/>
      <c r="L59" s="47" t="s">
        <v>722</v>
      </c>
      <c r="M59" s="45"/>
    </row>
    <row r="60" spans="1:13" hidden="1" x14ac:dyDescent="0.2">
      <c r="A60" s="45" t="s">
        <v>676</v>
      </c>
      <c r="B60" s="45" t="str">
        <f t="shared" si="2"/>
        <v>2017-44</v>
      </c>
      <c r="C60" s="46">
        <v>43039</v>
      </c>
      <c r="D60" s="47">
        <v>0.57291666666666696</v>
      </c>
      <c r="E60" s="47">
        <v>0.73958333333333404</v>
      </c>
      <c r="F60" s="46" t="str">
        <f>IF(NOT(ISBLANK(Tableau6[heure
début])),IF(VALUE(MID(TEXT(Tableau6[heure
début],"hh"),1,2))&lt;13,"AM","PM"),"")</f>
        <v>PM</v>
      </c>
      <c r="G60" s="47">
        <f t="shared" si="3"/>
        <v>0.16666666666666707</v>
      </c>
      <c r="H60" s="47"/>
      <c r="I60" s="45" t="s">
        <v>628</v>
      </c>
      <c r="J60" s="45" t="str">
        <f ca="1">VLOOKUP(Tableau6[module],OFFSET(INDIRECT(A60&amp;"_code"),0,2,,2),2)</f>
        <v>VIGNERON Jean-Baptiste</v>
      </c>
      <c r="K60" s="45"/>
      <c r="L60" s="47" t="s">
        <v>722</v>
      </c>
      <c r="M60" s="45"/>
    </row>
    <row r="61" spans="1:13" hidden="1" x14ac:dyDescent="0.2">
      <c r="A61" s="45" t="s">
        <v>676</v>
      </c>
      <c r="B61" s="45" t="str">
        <f t="shared" si="2"/>
        <v>2017-44</v>
      </c>
      <c r="C61" s="46">
        <v>43041</v>
      </c>
      <c r="D61" s="47">
        <v>0.34375</v>
      </c>
      <c r="E61" s="47">
        <v>0.38541666666666702</v>
      </c>
      <c r="F61" s="46" t="str">
        <f>IF(NOT(ISBLANK(Tableau6[heure
début])),IF(VALUE(MID(TEXT(Tableau6[heure
début],"hh"),1,2))&lt;13,"AM","PM"),"")</f>
        <v>AM</v>
      </c>
      <c r="G61" s="47">
        <f t="shared" si="3"/>
        <v>4.1666666666667018E-2</v>
      </c>
      <c r="H61" s="47"/>
      <c r="I61" s="45" t="s">
        <v>628</v>
      </c>
      <c r="J61" s="45" t="str">
        <f ca="1">VLOOKUP(Tableau6[module],OFFSET(INDIRECT(A61&amp;"_code"),0,2,,2),2)</f>
        <v>VIGNERON Jean-Baptiste</v>
      </c>
      <c r="K61" s="45"/>
      <c r="L61" s="47" t="s">
        <v>722</v>
      </c>
      <c r="M61" s="45"/>
    </row>
    <row r="62" spans="1:13" hidden="1" x14ac:dyDescent="0.2">
      <c r="A62" s="45" t="s">
        <v>676</v>
      </c>
      <c r="B62" s="45" t="str">
        <f t="shared" si="2"/>
        <v>2017-44</v>
      </c>
      <c r="C62" s="46">
        <v>43041</v>
      </c>
      <c r="D62" s="47">
        <v>0.38541666666666702</v>
      </c>
      <c r="E62" s="47">
        <v>0.51041666666666696</v>
      </c>
      <c r="F62" s="46" t="str">
        <f>IF(NOT(ISBLANK(Tableau6[heure
début])),IF(VALUE(MID(TEXT(Tableau6[heure
début],"hh"),1,2))&lt;13,"AM","PM"),"")</f>
        <v>AM</v>
      </c>
      <c r="G62" s="47">
        <f t="shared" si="3"/>
        <v>0.12499999999999994</v>
      </c>
      <c r="H62" s="47"/>
      <c r="I62" s="45" t="s">
        <v>629</v>
      </c>
      <c r="J62" s="45" t="str">
        <f ca="1">VLOOKUP(Tableau6[module],OFFSET(INDIRECT(A62&amp;"_code"),0,2,,2),2)</f>
        <v>VIGNERON Jean-Baptiste</v>
      </c>
      <c r="K62" s="45"/>
      <c r="L62" s="47" t="s">
        <v>722</v>
      </c>
      <c r="M62" s="45"/>
    </row>
    <row r="63" spans="1:13" hidden="1" x14ac:dyDescent="0.2">
      <c r="A63" s="45" t="s">
        <v>676</v>
      </c>
      <c r="B63" s="45" t="str">
        <f t="shared" si="2"/>
        <v>2017-44</v>
      </c>
      <c r="C63" s="46">
        <v>43041</v>
      </c>
      <c r="D63" s="47">
        <v>0.57291666666666696</v>
      </c>
      <c r="E63" s="47">
        <v>0.73958333333333404</v>
      </c>
      <c r="F63" s="46" t="str">
        <f>IF(NOT(ISBLANK(Tableau6[heure
début])),IF(VALUE(MID(TEXT(Tableau6[heure
début],"hh"),1,2))&lt;13,"AM","PM"),"")</f>
        <v>PM</v>
      </c>
      <c r="G63" s="47">
        <f t="shared" si="3"/>
        <v>0.16666666666666707</v>
      </c>
      <c r="H63" s="47"/>
      <c r="I63" s="45" t="s">
        <v>629</v>
      </c>
      <c r="J63" s="45" t="str">
        <f ca="1">VLOOKUP(Tableau6[module],OFFSET(INDIRECT(A63&amp;"_code"),0,2,,2),2)</f>
        <v>VIGNERON Jean-Baptiste</v>
      </c>
      <c r="K63" s="45"/>
      <c r="L63" s="47" t="s">
        <v>722</v>
      </c>
      <c r="M63" s="45"/>
    </row>
    <row r="64" spans="1:13" hidden="1" x14ac:dyDescent="0.2">
      <c r="A64" s="45" t="s">
        <v>676</v>
      </c>
      <c r="B64" s="45" t="str">
        <f t="shared" si="2"/>
        <v>2017-44</v>
      </c>
      <c r="C64" s="46">
        <v>43042</v>
      </c>
      <c r="D64" s="47">
        <v>0.34375</v>
      </c>
      <c r="E64" s="47">
        <v>0.51041666666666696</v>
      </c>
      <c r="F64" s="46" t="str">
        <f>IF(NOT(ISBLANK(Tableau6[heure
début])),IF(VALUE(MID(TEXT(Tableau6[heure
début],"hh"),1,2))&lt;13,"AM","PM"),"")</f>
        <v>AM</v>
      </c>
      <c r="G64" s="47">
        <f t="shared" si="3"/>
        <v>0.16666666666666696</v>
      </c>
      <c r="H64" s="47"/>
      <c r="I64" s="45" t="s">
        <v>629</v>
      </c>
      <c r="J64" s="45" t="str">
        <f ca="1">VLOOKUP(Tableau6[module],OFFSET(INDIRECT(A64&amp;"_code"),0,2,,2),2)</f>
        <v>VIGNERON Jean-Baptiste</v>
      </c>
      <c r="K64" s="45"/>
      <c r="L64" s="47" t="s">
        <v>722</v>
      </c>
      <c r="M64" s="45"/>
    </row>
    <row r="65" spans="1:13" hidden="1" x14ac:dyDescent="0.2">
      <c r="A65" s="45" t="s">
        <v>676</v>
      </c>
      <c r="B65" s="45" t="str">
        <f t="shared" si="2"/>
        <v>2017-44</v>
      </c>
      <c r="C65" s="46">
        <v>43042</v>
      </c>
      <c r="D65" s="47">
        <v>0.57291666666666696</v>
      </c>
      <c r="E65" s="47">
        <v>0.69791666666666696</v>
      </c>
      <c r="F65" s="46" t="str">
        <f>IF(NOT(ISBLANK(Tableau6[heure
début])),IF(VALUE(MID(TEXT(Tableau6[heure
début],"hh"),1,2))&lt;13,"AM","PM"),"")</f>
        <v>PM</v>
      </c>
      <c r="G65" s="47">
        <f t="shared" si="3"/>
        <v>0.125</v>
      </c>
      <c r="H65" s="47"/>
      <c r="I65" s="45" t="s">
        <v>629</v>
      </c>
      <c r="J65" s="45" t="str">
        <f ca="1">VLOOKUP(Tableau6[module],OFFSET(INDIRECT(A65&amp;"_code"),0,2,,2),2)</f>
        <v>VIGNERON Jean-Baptiste</v>
      </c>
      <c r="K65" s="45"/>
      <c r="L65" s="47" t="s">
        <v>722</v>
      </c>
      <c r="M65" s="45"/>
    </row>
    <row r="66" spans="1:13" hidden="1" x14ac:dyDescent="0.2">
      <c r="A66" s="45" t="s">
        <v>669</v>
      </c>
      <c r="B66" s="45" t="str">
        <f t="shared" ref="B66:B97" si="4">YEAR(C66)&amp;"-"&amp;WEEKNUM(C66)</f>
        <v>2017-45</v>
      </c>
      <c r="C66" s="46">
        <v>43048</v>
      </c>
      <c r="D66" s="47">
        <v>0.34375</v>
      </c>
      <c r="E66" s="47">
        <v>0.42708333333333298</v>
      </c>
      <c r="F66" s="46" t="str">
        <f>IF(NOT(ISBLANK(Tableau6[heure
début])),IF(VALUE(MID(TEXT(Tableau6[heure
début],"hh"),1,2))&lt;13,"AM","PM"),"")</f>
        <v>AM</v>
      </c>
      <c r="G66" s="47">
        <f t="shared" ref="G66:G97" si="5">E66-D66</f>
        <v>8.3333333333332982E-2</v>
      </c>
      <c r="H66" s="47"/>
      <c r="I66" s="45" t="s">
        <v>761</v>
      </c>
      <c r="J66" s="45" t="str">
        <f ca="1">VLOOKUP(Tableau6[module],OFFSET(INDIRECT(A66&amp;"_code"),0,2,,2),2)</f>
        <v>GABER Khalid</v>
      </c>
      <c r="K66" s="45"/>
      <c r="L66" s="47"/>
      <c r="M66" s="45"/>
    </row>
    <row r="67" spans="1:13" hidden="1" x14ac:dyDescent="0.2">
      <c r="A67" s="45" t="s">
        <v>670</v>
      </c>
      <c r="B67" s="45" t="str">
        <f t="shared" si="4"/>
        <v>2017-42</v>
      </c>
      <c r="C67" s="46">
        <v>43027</v>
      </c>
      <c r="D67" s="47">
        <v>0.57291666666666696</v>
      </c>
      <c r="E67" s="47">
        <v>0.73958333333333404</v>
      </c>
      <c r="F67" s="46" t="str">
        <f>IF(NOT(ISBLANK(Tableau6[heure
début])),IF(VALUE(MID(TEXT(Tableau6[heure
début],"hh"),1,2))&lt;13,"AM","PM"),"")</f>
        <v>PM</v>
      </c>
      <c r="G67" s="47">
        <f t="shared" si="5"/>
        <v>0.16666666666666707</v>
      </c>
      <c r="H67" s="47"/>
      <c r="I67" s="45" t="s">
        <v>762</v>
      </c>
      <c r="J67" s="45" t="str">
        <f ca="1">VLOOKUP(Tableau6[module],OFFSET(INDIRECT(A67&amp;"_code"),0,2,,2),2)</f>
        <v>HANOT Jean-Jacques</v>
      </c>
      <c r="K67" s="45"/>
      <c r="L67" s="47"/>
      <c r="M67" s="45"/>
    </row>
    <row r="68" spans="1:13" hidden="1" x14ac:dyDescent="0.2">
      <c r="A68" s="45" t="s">
        <v>669</v>
      </c>
      <c r="B68" s="45" t="str">
        <f t="shared" si="4"/>
        <v>2017-45</v>
      </c>
      <c r="C68" s="46">
        <v>43048</v>
      </c>
      <c r="D68" s="47">
        <v>0.57291666666666696</v>
      </c>
      <c r="E68" s="47">
        <v>0.73958333333333404</v>
      </c>
      <c r="F68" s="46" t="str">
        <f>IF(NOT(ISBLANK(Tableau6[heure
début])),IF(VALUE(MID(TEXT(Tableau6[heure
début],"hh"),1,2))&lt;13,"AM","PM"),"")</f>
        <v>PM</v>
      </c>
      <c r="G68" s="47">
        <f t="shared" si="5"/>
        <v>0.16666666666666707</v>
      </c>
      <c r="H68" s="47"/>
      <c r="I68" s="45" t="s">
        <v>765</v>
      </c>
      <c r="J68" s="45" t="str">
        <f ca="1">VLOOKUP(Tableau6[module],OFFSET(INDIRECT(A68&amp;"_code"),0,2,,2),2)</f>
        <v>MAATI Abderrabi</v>
      </c>
      <c r="K68" s="45"/>
      <c r="L68" s="47"/>
      <c r="M68" s="45" t="s">
        <v>785</v>
      </c>
    </row>
    <row r="69" spans="1:13" hidden="1" x14ac:dyDescent="0.2">
      <c r="A69" s="45" t="s">
        <v>670</v>
      </c>
      <c r="B69" s="45" t="str">
        <f t="shared" si="4"/>
        <v>2017-45</v>
      </c>
      <c r="C69" s="46">
        <v>43048</v>
      </c>
      <c r="D69" s="47">
        <v>0.42708333333333298</v>
      </c>
      <c r="E69" s="47">
        <v>0.51041666666666696</v>
      </c>
      <c r="F69" s="46" t="str">
        <f>IF(NOT(ISBLANK(Tableau6[heure
début])),IF(VALUE(MID(TEXT(Tableau6[heure
début],"hh"),1,2))&lt;13,"AM","PM"),"")</f>
        <v>AM</v>
      </c>
      <c r="G69" s="47">
        <f t="shared" si="5"/>
        <v>8.3333333333333981E-2</v>
      </c>
      <c r="H69" s="47"/>
      <c r="I69" s="45" t="s">
        <v>762</v>
      </c>
      <c r="J69" s="45" t="str">
        <f ca="1">VLOOKUP(Tableau6[module],OFFSET(INDIRECT(A69&amp;"_code"),0,2,,2),2)</f>
        <v>HANOT Jean-Jacques</v>
      </c>
      <c r="K69" s="45"/>
      <c r="L69" s="47"/>
      <c r="M69" s="45"/>
    </row>
    <row r="70" spans="1:13" hidden="1" x14ac:dyDescent="0.2">
      <c r="A70" s="45" t="s">
        <v>672</v>
      </c>
      <c r="B70" s="45" t="str">
        <f t="shared" si="4"/>
        <v>2017-43</v>
      </c>
      <c r="C70" s="46">
        <v>43036</v>
      </c>
      <c r="D70" s="47">
        <v>0.34375</v>
      </c>
      <c r="E70" s="47">
        <v>0.51041666666666696</v>
      </c>
      <c r="F70" s="46" t="str">
        <f>IF(NOT(ISBLANK(Tableau6[heure
début])),IF(VALUE(MID(TEXT(Tableau6[heure
début],"hh"),1,2))&lt;13,"AM","PM"),"")</f>
        <v>AM</v>
      </c>
      <c r="G70" s="47">
        <f t="shared" si="5"/>
        <v>0.16666666666666696</v>
      </c>
      <c r="H70" s="47"/>
      <c r="I70" s="45" t="s">
        <v>523</v>
      </c>
      <c r="J70" s="45" t="str">
        <f ca="1">VLOOKUP(Tableau6[module],OFFSET(INDIRECT(A70&amp;"_code"),0,2,,2),2)</f>
        <v>GABER Oussama</v>
      </c>
      <c r="K70" s="45"/>
      <c r="L70" s="47"/>
      <c r="M70" s="45"/>
    </row>
    <row r="71" spans="1:13" hidden="1" x14ac:dyDescent="0.2">
      <c r="A71" s="45" t="s">
        <v>672</v>
      </c>
      <c r="B71" s="45" t="str">
        <f t="shared" si="4"/>
        <v>2017-46</v>
      </c>
      <c r="C71" s="46">
        <v>43052</v>
      </c>
      <c r="D71" s="47">
        <v>0.34375</v>
      </c>
      <c r="E71" s="47">
        <v>0.51041666666666696</v>
      </c>
      <c r="F71" s="46" t="str">
        <f>IF(NOT(ISBLANK(Tableau6[heure
début])),IF(VALUE(MID(TEXT(Tableau6[heure
début],"hh"),1,2))&lt;13,"AM","PM"),"")</f>
        <v>AM</v>
      </c>
      <c r="G71" s="47">
        <f t="shared" si="5"/>
        <v>0.16666666666666696</v>
      </c>
      <c r="H71" s="47"/>
      <c r="I71" s="45" t="s">
        <v>529</v>
      </c>
      <c r="J71" s="45" t="str">
        <f ca="1">VLOOKUP(Tableau6[module],OFFSET(INDIRECT(A71&amp;"_code"),0,2,,2),2)</f>
        <v>NETWORX NETWORX</v>
      </c>
      <c r="K71" s="45"/>
      <c r="L71" s="47"/>
      <c r="M71" s="45"/>
    </row>
    <row r="72" spans="1:13" hidden="1" x14ac:dyDescent="0.2">
      <c r="A72" s="45" t="s">
        <v>672</v>
      </c>
      <c r="B72" s="45" t="str">
        <f t="shared" si="4"/>
        <v>2017-46</v>
      </c>
      <c r="C72" s="46">
        <v>43052</v>
      </c>
      <c r="D72" s="47">
        <v>0.57291666666666696</v>
      </c>
      <c r="E72" s="47">
        <v>0.73958333333333404</v>
      </c>
      <c r="F72" s="46" t="str">
        <f>IF(NOT(ISBLANK(Tableau6[heure
début])),IF(VALUE(MID(TEXT(Tableau6[heure
début],"hh"),1,2))&lt;13,"AM","PM"),"")</f>
        <v>PM</v>
      </c>
      <c r="G72" s="47">
        <f t="shared" si="5"/>
        <v>0.16666666666666707</v>
      </c>
      <c r="H72" s="47"/>
      <c r="I72" s="45" t="s">
        <v>529</v>
      </c>
      <c r="J72" s="45" t="str">
        <f ca="1">VLOOKUP(Tableau6[module],OFFSET(INDIRECT(A72&amp;"_code"),0,2,,2),2)</f>
        <v>NETWORX NETWORX</v>
      </c>
      <c r="K72" s="45"/>
      <c r="L72" s="47"/>
      <c r="M72" s="45"/>
    </row>
    <row r="73" spans="1:13" hidden="1" x14ac:dyDescent="0.2">
      <c r="A73" s="45" t="s">
        <v>672</v>
      </c>
      <c r="B73" s="45" t="str">
        <f t="shared" si="4"/>
        <v>2017-46</v>
      </c>
      <c r="C73" s="46">
        <v>43053</v>
      </c>
      <c r="D73" s="47">
        <v>0.34375</v>
      </c>
      <c r="E73" s="47">
        <v>0.51041666666666696</v>
      </c>
      <c r="F73" s="46" t="str">
        <f>IF(NOT(ISBLANK(Tableau6[heure
début])),IF(VALUE(MID(TEXT(Tableau6[heure
début],"hh"),1,2))&lt;13,"AM","PM"),"")</f>
        <v>AM</v>
      </c>
      <c r="G73" s="47">
        <f t="shared" si="5"/>
        <v>0.16666666666666696</v>
      </c>
      <c r="H73" s="47"/>
      <c r="I73" s="45" t="s">
        <v>529</v>
      </c>
      <c r="J73" s="45" t="str">
        <f ca="1">VLOOKUP(Tableau6[module],OFFSET(INDIRECT(A73&amp;"_code"),0,2,,2),2)</f>
        <v>NETWORX NETWORX</v>
      </c>
      <c r="K73" s="45"/>
      <c r="L73" s="47"/>
      <c r="M73" s="45"/>
    </row>
    <row r="74" spans="1:13" hidden="1" x14ac:dyDescent="0.2">
      <c r="A74" s="45" t="s">
        <v>672</v>
      </c>
      <c r="B74" s="45" t="str">
        <f t="shared" si="4"/>
        <v>2017-46</v>
      </c>
      <c r="C74" s="46">
        <v>43053</v>
      </c>
      <c r="D74" s="47">
        <v>0.57291666666666696</v>
      </c>
      <c r="E74" s="47">
        <v>0.73958333333333404</v>
      </c>
      <c r="F74" s="46" t="str">
        <f>IF(NOT(ISBLANK(Tableau6[heure
début])),IF(VALUE(MID(TEXT(Tableau6[heure
début],"hh"),1,2))&lt;13,"AM","PM"),"")</f>
        <v>PM</v>
      </c>
      <c r="G74" s="47">
        <f t="shared" si="5"/>
        <v>0.16666666666666707</v>
      </c>
      <c r="H74" s="47"/>
      <c r="I74" s="45" t="s">
        <v>529</v>
      </c>
      <c r="J74" s="45" t="str">
        <f ca="1">VLOOKUP(Tableau6[module],OFFSET(INDIRECT(A74&amp;"_code"),0,2,,2),2)</f>
        <v>NETWORX NETWORX</v>
      </c>
      <c r="K74" s="45"/>
      <c r="L74" s="47"/>
      <c r="M74" s="45"/>
    </row>
    <row r="75" spans="1:13" hidden="1" x14ac:dyDescent="0.2">
      <c r="A75" s="45" t="s">
        <v>676</v>
      </c>
      <c r="B75" s="45" t="str">
        <f t="shared" si="4"/>
        <v>2017-46</v>
      </c>
      <c r="C75" s="46">
        <v>43056</v>
      </c>
      <c r="D75" s="47">
        <v>0.34375</v>
      </c>
      <c r="E75" s="47">
        <v>0.51041666666666696</v>
      </c>
      <c r="F75" s="46" t="str">
        <f>IF(NOT(ISBLANK(Tableau6[heure
début])),IF(VALUE(MID(TEXT(Tableau6[heure
début],"hh"),1,2))&lt;13,"AM","PM"),"")</f>
        <v>AM</v>
      </c>
      <c r="G75" s="47">
        <f t="shared" si="5"/>
        <v>0.16666666666666696</v>
      </c>
      <c r="H75" s="47"/>
      <c r="I75" s="45" t="s">
        <v>626</v>
      </c>
      <c r="J75" s="45" t="str">
        <f ca="1">VLOOKUP(Tableau6[module],OFFSET(INDIRECT(A75&amp;"_code"),0,2,,2),2)</f>
        <v>GABER Khalid</v>
      </c>
      <c r="K75" s="45"/>
      <c r="L75" s="47" t="s">
        <v>722</v>
      </c>
      <c r="M75" s="45"/>
    </row>
    <row r="76" spans="1:13" hidden="1" x14ac:dyDescent="0.2">
      <c r="A76" s="45" t="s">
        <v>672</v>
      </c>
      <c r="B76" s="45" t="str">
        <f t="shared" si="4"/>
        <v>2017-46</v>
      </c>
      <c r="C76" s="46">
        <v>43054</v>
      </c>
      <c r="D76" s="47">
        <v>0.34375</v>
      </c>
      <c r="E76" s="47">
        <v>0.51041666666666696</v>
      </c>
      <c r="F76" s="46" t="str">
        <f>IF(NOT(ISBLANK(Tableau6[heure
début])),IF(VALUE(MID(TEXT(Tableau6[heure
début],"hh"),1,2))&lt;13,"AM","PM"),"")</f>
        <v>AM</v>
      </c>
      <c r="G76" s="47">
        <f t="shared" si="5"/>
        <v>0.16666666666666696</v>
      </c>
      <c r="H76" s="47"/>
      <c r="I76" s="45" t="s">
        <v>529</v>
      </c>
      <c r="J76" s="45" t="str">
        <f ca="1">VLOOKUP(Tableau6[module],OFFSET(INDIRECT(A76&amp;"_code"),0,2,,2),2)</f>
        <v>NETWORX NETWORX</v>
      </c>
      <c r="K76" s="45"/>
      <c r="L76" s="47"/>
      <c r="M76" s="45"/>
    </row>
    <row r="77" spans="1:13" hidden="1" x14ac:dyDescent="0.2">
      <c r="A77" s="45" t="s">
        <v>676</v>
      </c>
      <c r="B77" s="45" t="str">
        <f t="shared" si="4"/>
        <v>2017-46</v>
      </c>
      <c r="C77" s="46">
        <v>43056</v>
      </c>
      <c r="D77" s="47">
        <v>0.57291666666666696</v>
      </c>
      <c r="E77" s="47">
        <v>0.69791666666666696</v>
      </c>
      <c r="F77" s="46" t="str">
        <f>IF(NOT(ISBLANK(Tableau6[heure
début])),IF(VALUE(MID(TEXT(Tableau6[heure
début],"hh"),1,2))&lt;13,"AM","PM"),"")</f>
        <v>PM</v>
      </c>
      <c r="G77" s="47">
        <f t="shared" si="5"/>
        <v>0.125</v>
      </c>
      <c r="H77" s="47"/>
      <c r="I77" s="45" t="s">
        <v>626</v>
      </c>
      <c r="J77" s="45" t="str">
        <f ca="1">VLOOKUP(Tableau6[module],OFFSET(INDIRECT(A77&amp;"_code"),0,2,,2),2)</f>
        <v>GABER Khalid</v>
      </c>
      <c r="K77" s="45"/>
      <c r="L77" s="47" t="s">
        <v>722</v>
      </c>
      <c r="M77" s="45"/>
    </row>
    <row r="78" spans="1:13" hidden="1" x14ac:dyDescent="0.2">
      <c r="A78" s="45" t="s">
        <v>672</v>
      </c>
      <c r="B78" s="45" t="str">
        <f t="shared" si="4"/>
        <v>2017-46</v>
      </c>
      <c r="C78" s="46">
        <v>43056</v>
      </c>
      <c r="D78" s="47">
        <v>0.34375</v>
      </c>
      <c r="E78" s="47">
        <v>0.51041666666666696</v>
      </c>
      <c r="F78" s="46" t="str">
        <f>IF(NOT(ISBLANK(Tableau6[heure
début])),IF(VALUE(MID(TEXT(Tableau6[heure
début],"hh"),1,2))&lt;13,"AM","PM"),"")</f>
        <v>AM</v>
      </c>
      <c r="G78" s="47">
        <f t="shared" si="5"/>
        <v>0.16666666666666696</v>
      </c>
      <c r="H78" s="47"/>
      <c r="I78" s="45" t="s">
        <v>523</v>
      </c>
      <c r="J78" s="45" t="str">
        <f ca="1">VLOOKUP(Tableau6[module],OFFSET(INDIRECT(A78&amp;"_code"),0,2,,2),2)</f>
        <v>GABER Oussama</v>
      </c>
      <c r="K78" s="45"/>
      <c r="L78" s="47"/>
      <c r="M78" s="45"/>
    </row>
    <row r="79" spans="1:13" hidden="1" x14ac:dyDescent="0.2">
      <c r="A79" s="45" t="s">
        <v>672</v>
      </c>
      <c r="B79" s="45" t="str">
        <f t="shared" si="4"/>
        <v>2017-46</v>
      </c>
      <c r="C79" s="46">
        <v>43056</v>
      </c>
      <c r="D79" s="47">
        <v>0.57291666666666696</v>
      </c>
      <c r="E79" s="47">
        <v>0.73958333333333404</v>
      </c>
      <c r="F79" s="46" t="str">
        <f>IF(NOT(ISBLANK(Tableau6[heure
début])),IF(VALUE(MID(TEXT(Tableau6[heure
début],"hh"),1,2))&lt;13,"AM","PM"),"")</f>
        <v>PM</v>
      </c>
      <c r="G79" s="47">
        <f t="shared" si="5"/>
        <v>0.16666666666666707</v>
      </c>
      <c r="H79" s="47"/>
      <c r="I79" s="45" t="s">
        <v>523</v>
      </c>
      <c r="J79" s="45" t="str">
        <f ca="1">VLOOKUP(Tableau6[module],OFFSET(INDIRECT(A79&amp;"_code"),0,2,,2),2)</f>
        <v>GABER Oussama</v>
      </c>
      <c r="K79" s="45"/>
      <c r="L79" s="47"/>
      <c r="M79" s="45"/>
    </row>
    <row r="80" spans="1:13" x14ac:dyDescent="0.2">
      <c r="A80" s="45" t="s">
        <v>669</v>
      </c>
      <c r="B80" s="45" t="str">
        <f t="shared" si="4"/>
        <v>2017-47</v>
      </c>
      <c r="C80" s="46">
        <v>43062</v>
      </c>
      <c r="D80" s="47">
        <v>0.34375</v>
      </c>
      <c r="E80" s="47">
        <v>0.51041666666666696</v>
      </c>
      <c r="F80" s="46" t="str">
        <f>IF(NOT(ISBLANK(Tableau6[heure
début])),IF(VALUE(MID(TEXT(Tableau6[heure
début],"hh"),1,2))&lt;13,"AM","PM"),"")</f>
        <v>AM</v>
      </c>
      <c r="G80" s="47">
        <f t="shared" si="5"/>
        <v>0.16666666666666696</v>
      </c>
      <c r="H80" s="47"/>
      <c r="I80" s="45" t="s">
        <v>761</v>
      </c>
      <c r="J80" s="45" t="str">
        <f ca="1">VLOOKUP(Tableau6[module],OFFSET(INDIRECT(A80&amp;"_code"),0,2,,2),2)</f>
        <v>GABER Khalid</v>
      </c>
      <c r="K80" s="45"/>
      <c r="L80" s="47"/>
      <c r="M80" s="45"/>
    </row>
    <row r="81" spans="1:13" x14ac:dyDescent="0.2">
      <c r="A81" s="45" t="s">
        <v>676</v>
      </c>
      <c r="B81" s="45" t="str">
        <f t="shared" si="4"/>
        <v>2017-47</v>
      </c>
      <c r="C81" s="46">
        <v>43063</v>
      </c>
      <c r="D81" s="47">
        <v>0.34375</v>
      </c>
      <c r="E81" s="47">
        <v>0.51041666666666696</v>
      </c>
      <c r="F81" s="46" t="str">
        <f>IF(NOT(ISBLANK(Tableau6[heure
début])),IF(VALUE(MID(TEXT(Tableau6[heure
début],"hh"),1,2))&lt;13,"AM","PM"),"")</f>
        <v>AM</v>
      </c>
      <c r="G81" s="47">
        <f t="shared" si="5"/>
        <v>0.16666666666666696</v>
      </c>
      <c r="H81" s="47"/>
      <c r="I81" s="45" t="s">
        <v>626</v>
      </c>
      <c r="J81" s="45" t="str">
        <f ca="1">VLOOKUP(Tableau6[module],OFFSET(INDIRECT(A81&amp;"_code"),0,2,,2),2)</f>
        <v>GABER Khalid</v>
      </c>
      <c r="K81" s="45"/>
      <c r="L81" s="47" t="s">
        <v>722</v>
      </c>
      <c r="M81" s="45"/>
    </row>
    <row r="82" spans="1:13" x14ac:dyDescent="0.2">
      <c r="A82" s="45" t="s">
        <v>657</v>
      </c>
      <c r="B82" s="45" t="str">
        <f t="shared" si="4"/>
        <v>2017-47</v>
      </c>
      <c r="C82" s="46">
        <v>43063</v>
      </c>
      <c r="D82" s="47">
        <v>0.34375</v>
      </c>
      <c r="E82" s="47">
        <v>0.51041666666666696</v>
      </c>
      <c r="F82" s="46" t="str">
        <f>IF(NOT(ISBLANK(Tableau6[heure
début])),IF(VALUE(MID(TEXT(Tableau6[heure
début],"hh"),1,2))&lt;13,"AM","PM"),"")</f>
        <v>AM</v>
      </c>
      <c r="G82" s="47">
        <f t="shared" si="5"/>
        <v>0.16666666666666696</v>
      </c>
      <c r="H82" s="47"/>
      <c r="I82" s="45" t="s">
        <v>759</v>
      </c>
      <c r="J82" s="45" t="str">
        <f ca="1">VLOOKUP(Tableau6[module],OFFSET(INDIRECT(A82&amp;"_code"),0,2,,2),2)</f>
        <v>LEFETZ Guillaume</v>
      </c>
      <c r="K82" s="45"/>
      <c r="L82" s="47"/>
      <c r="M82" s="45"/>
    </row>
    <row r="83" spans="1:13" x14ac:dyDescent="0.2">
      <c r="A83" s="45" t="s">
        <v>676</v>
      </c>
      <c r="B83" s="45" t="str">
        <f t="shared" si="4"/>
        <v>2017-47</v>
      </c>
      <c r="C83" s="46">
        <v>43063</v>
      </c>
      <c r="D83" s="47">
        <v>0.57291666666666696</v>
      </c>
      <c r="E83" s="47">
        <v>0.69791666666666696</v>
      </c>
      <c r="F83" s="46" t="str">
        <f>IF(NOT(ISBLANK(Tableau6[heure
début])),IF(VALUE(MID(TEXT(Tableau6[heure
début],"hh"),1,2))&lt;13,"AM","PM"),"")</f>
        <v>PM</v>
      </c>
      <c r="G83" s="47">
        <f t="shared" si="5"/>
        <v>0.125</v>
      </c>
      <c r="H83" s="47"/>
      <c r="I83" s="45" t="s">
        <v>626</v>
      </c>
      <c r="J83" s="45" t="str">
        <f ca="1">VLOOKUP(Tableau6[module],OFFSET(INDIRECT(A83&amp;"_code"),0,2,,2),2)</f>
        <v>GABER Khalid</v>
      </c>
      <c r="K83" s="45"/>
      <c r="L83" s="47" t="s">
        <v>722</v>
      </c>
      <c r="M83" s="45"/>
    </row>
    <row r="84" spans="1:13" hidden="1" x14ac:dyDescent="0.2">
      <c r="A84" s="45" t="s">
        <v>676</v>
      </c>
      <c r="B84" s="45" t="str">
        <f t="shared" si="4"/>
        <v>2017-48</v>
      </c>
      <c r="C84" s="46">
        <v>43066</v>
      </c>
      <c r="D84" s="47">
        <v>0.34375</v>
      </c>
      <c r="E84" s="47">
        <v>0.51041666666666696</v>
      </c>
      <c r="F84" s="46" t="str">
        <f>IF(NOT(ISBLANK(Tableau6[heure
début])),IF(VALUE(MID(TEXT(Tableau6[heure
début],"hh"),1,2))&lt;13,"AM","PM"),"")</f>
        <v>AM</v>
      </c>
      <c r="G84" s="47">
        <f t="shared" si="5"/>
        <v>0.16666666666666696</v>
      </c>
      <c r="H84" s="47"/>
      <c r="I84" s="45" t="s">
        <v>626</v>
      </c>
      <c r="J84" s="45" t="str">
        <f ca="1">VLOOKUP(Tableau6[module],OFFSET(INDIRECT(A84&amp;"_code"),0,2,,2),2)</f>
        <v>GABER Khalid</v>
      </c>
      <c r="K84" s="45"/>
      <c r="L84" s="47" t="s">
        <v>722</v>
      </c>
      <c r="M84" s="45"/>
    </row>
    <row r="85" spans="1:13" hidden="1" x14ac:dyDescent="0.2">
      <c r="A85" s="45" t="s">
        <v>676</v>
      </c>
      <c r="B85" s="45" t="str">
        <f t="shared" si="4"/>
        <v>2017-48</v>
      </c>
      <c r="C85" s="46">
        <v>43066</v>
      </c>
      <c r="D85" s="47">
        <v>0.57291666666666696</v>
      </c>
      <c r="E85" s="47">
        <v>0.69791666666666696</v>
      </c>
      <c r="F85" s="46" t="str">
        <f>IF(NOT(ISBLANK(Tableau6[heure
début])),IF(VALUE(MID(TEXT(Tableau6[heure
début],"hh"),1,2))&lt;13,"AM","PM"),"")</f>
        <v>PM</v>
      </c>
      <c r="G85" s="47">
        <f t="shared" si="5"/>
        <v>0.125</v>
      </c>
      <c r="H85" s="47"/>
      <c r="I85" s="45" t="s">
        <v>626</v>
      </c>
      <c r="J85" s="45" t="str">
        <f ca="1">VLOOKUP(Tableau6[module],OFFSET(INDIRECT(A85&amp;"_code"),0,2,,2),2)</f>
        <v>GABER Khalid</v>
      </c>
      <c r="K85" s="45"/>
      <c r="L85" s="47" t="s">
        <v>722</v>
      </c>
      <c r="M85" s="45"/>
    </row>
    <row r="86" spans="1:13" x14ac:dyDescent="0.2">
      <c r="A86" s="45" t="s">
        <v>669</v>
      </c>
      <c r="B86" s="45" t="str">
        <f t="shared" si="4"/>
        <v>2017-47</v>
      </c>
      <c r="C86" s="46">
        <v>43062</v>
      </c>
      <c r="D86" s="47">
        <v>0.57291666666666696</v>
      </c>
      <c r="E86" s="47">
        <v>0.73958333333333404</v>
      </c>
      <c r="F86" s="46" t="str">
        <f>IF(NOT(ISBLANK(Tableau6[heure
début])),IF(VALUE(MID(TEXT(Tableau6[heure
début],"hh"),1,2))&lt;13,"AM","PM"),"")</f>
        <v>PM</v>
      </c>
      <c r="G86" s="47">
        <f t="shared" si="5"/>
        <v>0.16666666666666707</v>
      </c>
      <c r="H86" s="47"/>
      <c r="I86" s="45" t="s">
        <v>761</v>
      </c>
      <c r="J86" s="45" t="str">
        <f ca="1">VLOOKUP(Tableau6[module],OFFSET(INDIRECT(A86&amp;"_code"),0,2,,2),2)</f>
        <v>GABER Khalid</v>
      </c>
      <c r="K86" s="45"/>
      <c r="L86" s="47"/>
      <c r="M86" s="45"/>
    </row>
    <row r="87" spans="1:13" hidden="1" x14ac:dyDescent="0.2">
      <c r="A87" s="45" t="s">
        <v>670</v>
      </c>
      <c r="B87" s="45" t="str">
        <f t="shared" si="4"/>
        <v>2017-45</v>
      </c>
      <c r="C87" s="46">
        <v>43048</v>
      </c>
      <c r="D87" s="47">
        <v>0.57291666666666696</v>
      </c>
      <c r="E87" s="47">
        <v>0.73958333333333404</v>
      </c>
      <c r="F87" s="46" t="str">
        <f>IF(NOT(ISBLANK(Tableau6[heure
début])),IF(VALUE(MID(TEXT(Tableau6[heure
début],"hh"),1,2))&lt;13,"AM","PM"),"")</f>
        <v>PM</v>
      </c>
      <c r="G87" s="47">
        <f t="shared" si="5"/>
        <v>0.16666666666666707</v>
      </c>
      <c r="H87" s="47"/>
      <c r="I87" s="45" t="s">
        <v>766</v>
      </c>
      <c r="J87" s="45" t="str">
        <f ca="1">VLOOKUP(Tableau6[module],OFFSET(INDIRECT(A87&amp;"_code"),0,2,,2),2)</f>
        <v>MAATI Abderrabi</v>
      </c>
      <c r="K87" s="45"/>
      <c r="L87" s="47"/>
      <c r="M87" s="45" t="s">
        <v>785</v>
      </c>
    </row>
    <row r="88" spans="1:13" hidden="1" x14ac:dyDescent="0.2">
      <c r="A88" s="45" t="s">
        <v>669</v>
      </c>
      <c r="B88" s="45" t="str">
        <f t="shared" si="4"/>
        <v>2017-48</v>
      </c>
      <c r="C88" s="46">
        <v>43069</v>
      </c>
      <c r="D88" s="47">
        <v>0.34375</v>
      </c>
      <c r="E88" s="47">
        <v>0.42708333333333298</v>
      </c>
      <c r="F88" s="46" t="str">
        <f>IF(NOT(ISBLANK(Tableau6[heure
début])),IF(VALUE(MID(TEXT(Tableau6[heure
début],"hh"),1,2))&lt;13,"AM","PM"),"")</f>
        <v>AM</v>
      </c>
      <c r="G88" s="47">
        <f t="shared" si="5"/>
        <v>8.3333333333332982E-2</v>
      </c>
      <c r="H88" s="47"/>
      <c r="I88" s="45" t="s">
        <v>764</v>
      </c>
      <c r="J88" s="45" t="str">
        <f ca="1">VLOOKUP(Tableau6[module],OFFSET(INDIRECT(A88&amp;"_code"),0,2,,2),2)</f>
        <v>GABER Khalid</v>
      </c>
      <c r="K88" s="45"/>
      <c r="L88" s="47"/>
      <c r="M88" s="45"/>
    </row>
    <row r="89" spans="1:13" hidden="1" x14ac:dyDescent="0.2">
      <c r="A89" s="45" t="s">
        <v>670</v>
      </c>
      <c r="B89" s="45" t="str">
        <f t="shared" si="4"/>
        <v>2017-48</v>
      </c>
      <c r="C89" s="46">
        <v>43069</v>
      </c>
      <c r="D89" s="47">
        <v>0.42708333333333298</v>
      </c>
      <c r="E89" s="47">
        <v>0.51041666666666696</v>
      </c>
      <c r="F89" s="46" t="str">
        <f>IF(NOT(ISBLANK(Tableau6[heure
début])),IF(VALUE(MID(TEXT(Tableau6[heure
début],"hh"),1,2))&lt;13,"AM","PM"),"")</f>
        <v>AM</v>
      </c>
      <c r="G89" s="47">
        <f t="shared" si="5"/>
        <v>8.3333333333333981E-2</v>
      </c>
      <c r="H89" s="47"/>
      <c r="I89" s="45" t="s">
        <v>763</v>
      </c>
      <c r="J89" s="45" t="str">
        <f ca="1">VLOOKUP(Tableau6[module],OFFSET(INDIRECT(A89&amp;"_code"),0,2,,2),2)</f>
        <v>DELANOY Géry</v>
      </c>
      <c r="K89" s="45"/>
      <c r="L89" s="47"/>
      <c r="M89" s="45"/>
    </row>
    <row r="90" spans="1:13" hidden="1" x14ac:dyDescent="0.2">
      <c r="A90" s="45" t="s">
        <v>669</v>
      </c>
      <c r="B90" s="45" t="str">
        <f t="shared" si="4"/>
        <v>2017-48</v>
      </c>
      <c r="C90" s="46">
        <v>43069</v>
      </c>
      <c r="D90" s="47">
        <v>0.57291666666666696</v>
      </c>
      <c r="E90" s="47">
        <v>0.73958333333333404</v>
      </c>
      <c r="F90" s="46" t="str">
        <f>IF(NOT(ISBLANK(Tableau6[heure
début])),IF(VALUE(MID(TEXT(Tableau6[heure
début],"hh"),1,2))&lt;13,"AM","PM"),"")</f>
        <v>PM</v>
      </c>
      <c r="G90" s="47">
        <f t="shared" si="5"/>
        <v>0.16666666666666707</v>
      </c>
      <c r="H90" s="47"/>
      <c r="I90" s="45" t="s">
        <v>765</v>
      </c>
      <c r="J90" s="45" t="str">
        <f ca="1">VLOOKUP(Tableau6[module],OFFSET(INDIRECT(A90&amp;"_code"),0,2,,2),2)</f>
        <v>MAATI Abderrabi</v>
      </c>
      <c r="K90" s="45"/>
      <c r="L90" s="47"/>
      <c r="M90" s="45" t="s">
        <v>785</v>
      </c>
    </row>
    <row r="91" spans="1:13" hidden="1" x14ac:dyDescent="0.2">
      <c r="A91" s="45" t="s">
        <v>670</v>
      </c>
      <c r="B91" s="45" t="str">
        <f t="shared" si="4"/>
        <v>2017-48</v>
      </c>
      <c r="C91" s="46">
        <v>43069</v>
      </c>
      <c r="D91" s="47">
        <v>0.57291666666666696</v>
      </c>
      <c r="E91" s="47">
        <v>0.73958333333333404</v>
      </c>
      <c r="F91" s="46" t="str">
        <f>IF(NOT(ISBLANK(Tableau6[heure
début])),IF(VALUE(MID(TEXT(Tableau6[heure
début],"hh"),1,2))&lt;13,"AM","PM"),"")</f>
        <v>PM</v>
      </c>
      <c r="G91" s="47">
        <f t="shared" si="5"/>
        <v>0.16666666666666707</v>
      </c>
      <c r="H91" s="47"/>
      <c r="I91" s="45" t="s">
        <v>766</v>
      </c>
      <c r="J91" s="45" t="str">
        <f ca="1">VLOOKUP(Tableau6[module],OFFSET(INDIRECT(A91&amp;"_code"),0,2,,2),2)</f>
        <v>MAATI Abderrabi</v>
      </c>
      <c r="K91" s="45"/>
      <c r="L91" s="47"/>
      <c r="M91" s="45" t="s">
        <v>785</v>
      </c>
    </row>
    <row r="92" spans="1:13" hidden="1" x14ac:dyDescent="0.2">
      <c r="A92" s="45" t="s">
        <v>669</v>
      </c>
      <c r="B92" s="45" t="str">
        <f t="shared" si="4"/>
        <v>2017-49</v>
      </c>
      <c r="C92" s="46">
        <v>43076</v>
      </c>
      <c r="D92" s="47">
        <v>0.34375</v>
      </c>
      <c r="E92" s="47">
        <v>0.42708333333333298</v>
      </c>
      <c r="F92" s="46" t="str">
        <f>IF(NOT(ISBLANK(Tableau6[heure
début])),IF(VALUE(MID(TEXT(Tableau6[heure
début],"hh"),1,2))&lt;13,"AM","PM"),"")</f>
        <v>AM</v>
      </c>
      <c r="G92" s="47">
        <f t="shared" si="5"/>
        <v>8.3333333333332982E-2</v>
      </c>
      <c r="H92" s="47"/>
      <c r="I92" s="45" t="s">
        <v>764</v>
      </c>
      <c r="J92" s="45" t="str">
        <f ca="1">VLOOKUP(Tableau6[module],OFFSET(INDIRECT(A92&amp;"_code"),0,2,,2),2)</f>
        <v>GABER Khalid</v>
      </c>
      <c r="K92" s="45"/>
      <c r="L92" s="47"/>
      <c r="M92" s="45"/>
    </row>
    <row r="93" spans="1:13" hidden="1" x14ac:dyDescent="0.2">
      <c r="A93" s="45" t="s">
        <v>670</v>
      </c>
      <c r="B93" s="45" t="str">
        <f t="shared" si="4"/>
        <v>2017-49</v>
      </c>
      <c r="C93" s="46">
        <v>43076</v>
      </c>
      <c r="D93" s="47">
        <v>0.42708333333333298</v>
      </c>
      <c r="E93" s="47">
        <v>0.51041666666666696</v>
      </c>
      <c r="F93" s="46" t="str">
        <f>IF(NOT(ISBLANK(Tableau6[heure
début])),IF(VALUE(MID(TEXT(Tableau6[heure
début],"hh"),1,2))&lt;13,"AM","PM"),"")</f>
        <v>AM</v>
      </c>
      <c r="G93" s="47">
        <f t="shared" si="5"/>
        <v>8.3333333333333981E-2</v>
      </c>
      <c r="H93" s="47"/>
      <c r="I93" s="45" t="s">
        <v>763</v>
      </c>
      <c r="J93" s="45" t="str">
        <f ca="1">VLOOKUP(Tableau6[module],OFFSET(INDIRECT(A93&amp;"_code"),0,2,,2),2)</f>
        <v>DELANOY Géry</v>
      </c>
      <c r="K93" s="45"/>
      <c r="L93" s="47"/>
      <c r="M93" s="45"/>
    </row>
    <row r="94" spans="1:13" hidden="1" x14ac:dyDescent="0.2">
      <c r="A94" s="45" t="s">
        <v>669</v>
      </c>
      <c r="B94" s="45" t="str">
        <f t="shared" si="4"/>
        <v>2017-49</v>
      </c>
      <c r="C94" s="46">
        <v>43076</v>
      </c>
      <c r="D94" s="47">
        <v>0.57291666666666696</v>
      </c>
      <c r="E94" s="47">
        <v>0.73958333333333404</v>
      </c>
      <c r="F94" s="46" t="str">
        <f>IF(NOT(ISBLANK(Tableau6[heure
début])),IF(VALUE(MID(TEXT(Tableau6[heure
début],"hh"),1,2))&lt;13,"AM","PM"),"")</f>
        <v>PM</v>
      </c>
      <c r="G94" s="47">
        <f t="shared" si="5"/>
        <v>0.16666666666666707</v>
      </c>
      <c r="H94" s="47"/>
      <c r="I94" s="45" t="s">
        <v>765</v>
      </c>
      <c r="J94" s="45" t="str">
        <f ca="1">VLOOKUP(Tableau6[module],OFFSET(INDIRECT(A94&amp;"_code"),0,2,,2),2)</f>
        <v>MAATI Abderrabi</v>
      </c>
      <c r="K94" s="45"/>
      <c r="L94" s="47"/>
      <c r="M94" s="45" t="s">
        <v>785</v>
      </c>
    </row>
    <row r="95" spans="1:13" hidden="1" x14ac:dyDescent="0.2">
      <c r="A95" s="45" t="s">
        <v>670</v>
      </c>
      <c r="B95" s="45" t="str">
        <f t="shared" si="4"/>
        <v>2017-49</v>
      </c>
      <c r="C95" s="46">
        <v>43076</v>
      </c>
      <c r="D95" s="47">
        <v>0.57291666666666696</v>
      </c>
      <c r="E95" s="47">
        <v>0.73958333333333404</v>
      </c>
      <c r="F95" s="46" t="str">
        <f>IF(NOT(ISBLANK(Tableau6[heure
début])),IF(VALUE(MID(TEXT(Tableau6[heure
début],"hh"),1,2))&lt;13,"AM","PM"),"")</f>
        <v>PM</v>
      </c>
      <c r="G95" s="47">
        <f t="shared" si="5"/>
        <v>0.16666666666666707</v>
      </c>
      <c r="H95" s="47"/>
      <c r="I95" s="45" t="s">
        <v>766</v>
      </c>
      <c r="J95" s="45" t="str">
        <f ca="1">VLOOKUP(Tableau6[module],OFFSET(INDIRECT(A95&amp;"_code"),0,2,,2),2)</f>
        <v>MAATI Abderrabi</v>
      </c>
      <c r="K95" s="45"/>
      <c r="L95" s="47"/>
      <c r="M95" s="45" t="s">
        <v>785</v>
      </c>
    </row>
    <row r="96" spans="1:13" hidden="1" x14ac:dyDescent="0.2">
      <c r="A96" s="45" t="s">
        <v>669</v>
      </c>
      <c r="B96" s="45" t="str">
        <f t="shared" si="4"/>
        <v>2017-50</v>
      </c>
      <c r="C96" s="46">
        <v>43083</v>
      </c>
      <c r="D96" s="47">
        <v>0.34375</v>
      </c>
      <c r="E96" s="47">
        <v>0.51041666666666696</v>
      </c>
      <c r="F96" s="46" t="str">
        <f>IF(NOT(ISBLANK(Tableau6[heure
début])),IF(VALUE(MID(TEXT(Tableau6[heure
début],"hh"),1,2))&lt;13,"AM","PM"),"")</f>
        <v>AM</v>
      </c>
      <c r="G96" s="47">
        <f t="shared" si="5"/>
        <v>0.16666666666666696</v>
      </c>
      <c r="H96" s="47"/>
      <c r="I96" s="45" t="s">
        <v>767</v>
      </c>
      <c r="J96" s="45" t="str">
        <f ca="1">VLOOKUP(Tableau6[module],OFFSET(INDIRECT(A96&amp;"_code"),0,2,,2),2)</f>
        <v>DUDEK Cédric</v>
      </c>
      <c r="K96" s="45"/>
      <c r="L96" s="47"/>
      <c r="M96" s="45" t="s">
        <v>785</v>
      </c>
    </row>
    <row r="97" spans="1:13" hidden="1" x14ac:dyDescent="0.2">
      <c r="A97" s="45" t="s">
        <v>670</v>
      </c>
      <c r="B97" s="45" t="str">
        <f t="shared" si="4"/>
        <v>2017-50</v>
      </c>
      <c r="C97" s="46">
        <v>43083</v>
      </c>
      <c r="D97" s="47">
        <v>0.34375</v>
      </c>
      <c r="E97" s="47">
        <v>0.51041666666666696</v>
      </c>
      <c r="F97" s="46" t="str">
        <f>IF(NOT(ISBLANK(Tableau6[heure
début])),IF(VALUE(MID(TEXT(Tableau6[heure
début],"hh"),1,2))&lt;13,"AM","PM"),"")</f>
        <v>AM</v>
      </c>
      <c r="G97" s="47">
        <f t="shared" si="5"/>
        <v>0.16666666666666696</v>
      </c>
      <c r="H97" s="47"/>
      <c r="I97" s="45" t="s">
        <v>768</v>
      </c>
      <c r="J97" s="45" t="str">
        <f ca="1">VLOOKUP(Tableau6[module],OFFSET(INDIRECT(A97&amp;"_code"),0,2,,2),2)</f>
        <v>DUDEK Cédric</v>
      </c>
      <c r="K97" s="45"/>
      <c r="L97" s="47"/>
      <c r="M97" s="45" t="s">
        <v>785</v>
      </c>
    </row>
    <row r="98" spans="1:13" hidden="1" x14ac:dyDescent="0.2">
      <c r="A98" s="45" t="s">
        <v>669</v>
      </c>
      <c r="B98" s="45" t="str">
        <f t="shared" ref="B98:B129" si="6">YEAR(C98)&amp;"-"&amp;WEEKNUM(C98)</f>
        <v>2017-50</v>
      </c>
      <c r="C98" s="46">
        <v>43083</v>
      </c>
      <c r="D98" s="47">
        <v>0.57291666666666696</v>
      </c>
      <c r="E98" s="47">
        <v>0.73958333333333404</v>
      </c>
      <c r="F98" s="46" t="str">
        <f>IF(NOT(ISBLANK(Tableau6[heure
début])),IF(VALUE(MID(TEXT(Tableau6[heure
début],"hh"),1,2))&lt;13,"AM","PM"),"")</f>
        <v>PM</v>
      </c>
      <c r="G98" s="47">
        <f t="shared" ref="G98:G129" si="7">E98-D98</f>
        <v>0.16666666666666707</v>
      </c>
      <c r="H98" s="47"/>
      <c r="I98" s="45" t="s">
        <v>767</v>
      </c>
      <c r="J98" s="45" t="str">
        <f ca="1">VLOOKUP(Tableau6[module],OFFSET(INDIRECT(A98&amp;"_code"),0,2,,2),2)</f>
        <v>DUDEK Cédric</v>
      </c>
      <c r="K98" s="45"/>
      <c r="L98" s="47"/>
      <c r="M98" s="45" t="s">
        <v>785</v>
      </c>
    </row>
    <row r="99" spans="1:13" hidden="1" x14ac:dyDescent="0.2">
      <c r="A99" s="45" t="s">
        <v>670</v>
      </c>
      <c r="B99" s="45" t="str">
        <f t="shared" si="6"/>
        <v>2017-50</v>
      </c>
      <c r="C99" s="46">
        <v>43083</v>
      </c>
      <c r="D99" s="47">
        <v>0.57291666666666696</v>
      </c>
      <c r="E99" s="47">
        <v>0.73958333333333404</v>
      </c>
      <c r="F99" s="46" t="str">
        <f>IF(NOT(ISBLANK(Tableau6[heure
début])),IF(VALUE(MID(TEXT(Tableau6[heure
début],"hh"),1,2))&lt;13,"AM","PM"),"")</f>
        <v>PM</v>
      </c>
      <c r="G99" s="47">
        <f t="shared" si="7"/>
        <v>0.16666666666666707</v>
      </c>
      <c r="H99" s="47"/>
      <c r="I99" s="45" t="s">
        <v>768</v>
      </c>
      <c r="J99" s="45" t="str">
        <f ca="1">VLOOKUP(Tableau6[module],OFFSET(INDIRECT(A99&amp;"_code"),0,2,,2),2)</f>
        <v>DUDEK Cédric</v>
      </c>
      <c r="K99" s="45"/>
      <c r="L99" s="47"/>
      <c r="M99" s="45" t="s">
        <v>785</v>
      </c>
    </row>
    <row r="100" spans="1:13" hidden="1" x14ac:dyDescent="0.2">
      <c r="A100" s="45" t="s">
        <v>669</v>
      </c>
      <c r="B100" s="45" t="str">
        <f t="shared" si="6"/>
        <v>2017-51</v>
      </c>
      <c r="C100" s="46">
        <v>43090</v>
      </c>
      <c r="D100" s="47">
        <v>0.34375</v>
      </c>
      <c r="E100" s="47">
        <v>0.51041666666666696</v>
      </c>
      <c r="F100" s="46" t="str">
        <f>IF(NOT(ISBLANK(Tableau6[heure
début])),IF(VALUE(MID(TEXT(Tableau6[heure
début],"hh"),1,2))&lt;13,"AM","PM"),"")</f>
        <v>AM</v>
      </c>
      <c r="G100" s="47">
        <f t="shared" si="7"/>
        <v>0.16666666666666696</v>
      </c>
      <c r="H100" s="47"/>
      <c r="I100" s="45" t="s">
        <v>767</v>
      </c>
      <c r="J100" s="45" t="str">
        <f ca="1">VLOOKUP(Tableau6[module],OFFSET(INDIRECT(A100&amp;"_code"),0,2,,2),2)</f>
        <v>DUDEK Cédric</v>
      </c>
      <c r="K100" s="45"/>
      <c r="L100" s="47"/>
      <c r="M100" s="45" t="s">
        <v>785</v>
      </c>
    </row>
    <row r="101" spans="1:13" hidden="1" x14ac:dyDescent="0.2">
      <c r="A101" s="45" t="s">
        <v>670</v>
      </c>
      <c r="B101" s="45" t="str">
        <f t="shared" si="6"/>
        <v>2017-51</v>
      </c>
      <c r="C101" s="46">
        <v>43090</v>
      </c>
      <c r="D101" s="47">
        <v>0.34375</v>
      </c>
      <c r="E101" s="47">
        <v>0.51041666666666696</v>
      </c>
      <c r="F101" s="46" t="str">
        <f>IF(NOT(ISBLANK(Tableau6[heure
début])),IF(VALUE(MID(TEXT(Tableau6[heure
début],"hh"),1,2))&lt;13,"AM","PM"),"")</f>
        <v>AM</v>
      </c>
      <c r="G101" s="47">
        <f t="shared" si="7"/>
        <v>0.16666666666666696</v>
      </c>
      <c r="H101" s="47"/>
      <c r="I101" s="45" t="s">
        <v>768</v>
      </c>
      <c r="J101" s="45" t="str">
        <f ca="1">VLOOKUP(Tableau6[module],OFFSET(INDIRECT(A101&amp;"_code"),0,2,,2),2)</f>
        <v>DUDEK Cédric</v>
      </c>
      <c r="K101" s="45"/>
      <c r="L101" s="47"/>
      <c r="M101" s="45" t="s">
        <v>785</v>
      </c>
    </row>
    <row r="102" spans="1:13" hidden="1" x14ac:dyDescent="0.2">
      <c r="A102" s="45" t="s">
        <v>671</v>
      </c>
      <c r="B102" s="45" t="str">
        <f t="shared" si="6"/>
        <v>2017-52</v>
      </c>
      <c r="C102" s="46">
        <v>43096</v>
      </c>
      <c r="D102" s="47">
        <v>0.65625</v>
      </c>
      <c r="E102" s="47">
        <v>0.73958333333333404</v>
      </c>
      <c r="F102" s="46" t="str">
        <f>IF(NOT(ISBLANK(Tableau6[heure
début])),IF(VALUE(MID(TEXT(Tableau6[heure
début],"hh"),1,2))&lt;13,"AM","PM"),"")</f>
        <v>PM</v>
      </c>
      <c r="G102" s="47">
        <f t="shared" si="7"/>
        <v>8.3333333333334036E-2</v>
      </c>
      <c r="H102" s="47"/>
      <c r="I102" s="45" t="s">
        <v>771</v>
      </c>
      <c r="J102" s="45" t="str">
        <f ca="1">VLOOKUP(Tableau6[module],OFFSET(INDIRECT(A102&amp;"_code"),0,2,,2),2)</f>
        <v>NETWORX NETWORX</v>
      </c>
      <c r="K102" s="45"/>
      <c r="L102" s="47"/>
      <c r="M102" s="45"/>
    </row>
    <row r="103" spans="1:13" hidden="1" x14ac:dyDescent="0.2">
      <c r="A103" s="45" t="s">
        <v>671</v>
      </c>
      <c r="B103" s="45" t="str">
        <f t="shared" si="6"/>
        <v>2017-52</v>
      </c>
      <c r="C103" s="46">
        <v>43097</v>
      </c>
      <c r="D103" s="47">
        <v>0.34375</v>
      </c>
      <c r="E103" s="47">
        <v>0.51041666666666696</v>
      </c>
      <c r="F103" s="46" t="str">
        <f>IF(NOT(ISBLANK(Tableau6[heure
début])),IF(VALUE(MID(TEXT(Tableau6[heure
début],"hh"),1,2))&lt;13,"AM","PM"),"")</f>
        <v>AM</v>
      </c>
      <c r="G103" s="47">
        <f t="shared" si="7"/>
        <v>0.16666666666666696</v>
      </c>
      <c r="H103" s="47"/>
      <c r="I103" s="45" t="s">
        <v>771</v>
      </c>
      <c r="J103" s="45" t="str">
        <f ca="1">VLOOKUP(Tableau6[module],OFFSET(INDIRECT(A103&amp;"_code"),0,2,,2),2)</f>
        <v>NETWORX NETWORX</v>
      </c>
      <c r="K103" s="45"/>
      <c r="L103" s="47"/>
      <c r="M103" s="45"/>
    </row>
    <row r="104" spans="1:13" hidden="1" x14ac:dyDescent="0.2">
      <c r="A104" s="45" t="s">
        <v>671</v>
      </c>
      <c r="B104" s="45" t="str">
        <f t="shared" si="6"/>
        <v>2017-52</v>
      </c>
      <c r="C104" s="46">
        <v>43097</v>
      </c>
      <c r="D104" s="47">
        <v>0.57291666666666696</v>
      </c>
      <c r="E104" s="47">
        <v>0.73958333333333404</v>
      </c>
      <c r="F104" s="46" t="str">
        <f>IF(NOT(ISBLANK(Tableau6[heure
début])),IF(VALUE(MID(TEXT(Tableau6[heure
début],"hh"),1,2))&lt;13,"AM","PM"),"")</f>
        <v>PM</v>
      </c>
      <c r="G104" s="47">
        <f t="shared" si="7"/>
        <v>0.16666666666666707</v>
      </c>
      <c r="H104" s="47"/>
      <c r="I104" s="45" t="s">
        <v>771</v>
      </c>
      <c r="J104" s="45" t="str">
        <f ca="1">VLOOKUP(Tableau6[module],OFFSET(INDIRECT(A104&amp;"_code"),0,2,,2),2)</f>
        <v>NETWORX NETWORX</v>
      </c>
      <c r="K104" s="45"/>
      <c r="L104" s="47"/>
      <c r="M104" s="45"/>
    </row>
    <row r="105" spans="1:13" hidden="1" x14ac:dyDescent="0.2">
      <c r="A105" s="45" t="s">
        <v>671</v>
      </c>
      <c r="B105" s="45" t="str">
        <f t="shared" si="6"/>
        <v>2017-52</v>
      </c>
      <c r="C105" s="46">
        <v>43098</v>
      </c>
      <c r="D105" s="47">
        <v>0.34375</v>
      </c>
      <c r="E105" s="47">
        <v>0.51041666666666696</v>
      </c>
      <c r="F105" s="46" t="str">
        <f>IF(NOT(ISBLANK(Tableau6[heure
début])),IF(VALUE(MID(TEXT(Tableau6[heure
début],"hh"),1,2))&lt;13,"AM","PM"),"")</f>
        <v>AM</v>
      </c>
      <c r="G105" s="47">
        <f t="shared" si="7"/>
        <v>0.16666666666666696</v>
      </c>
      <c r="H105" s="47"/>
      <c r="I105" s="45" t="s">
        <v>771</v>
      </c>
      <c r="J105" s="45" t="str">
        <f ca="1">VLOOKUP(Tableau6[module],OFFSET(INDIRECT(A105&amp;"_code"),0,2,,2),2)</f>
        <v>NETWORX NETWORX</v>
      </c>
      <c r="K105" s="45"/>
      <c r="L105" s="47"/>
      <c r="M105" s="45"/>
    </row>
    <row r="106" spans="1:13" hidden="1" x14ac:dyDescent="0.2">
      <c r="A106" s="45" t="s">
        <v>671</v>
      </c>
      <c r="B106" s="45" t="str">
        <f t="shared" si="6"/>
        <v>2017-52</v>
      </c>
      <c r="C106" s="46">
        <v>43098</v>
      </c>
      <c r="D106" s="47">
        <v>0.57291666666666696</v>
      </c>
      <c r="E106" s="47">
        <v>0.73958333333333404</v>
      </c>
      <c r="F106" s="46" t="str">
        <f>IF(NOT(ISBLANK(Tableau6[heure
début])),IF(VALUE(MID(TEXT(Tableau6[heure
début],"hh"),1,2))&lt;13,"AM","PM"),"")</f>
        <v>PM</v>
      </c>
      <c r="G106" s="47">
        <f t="shared" si="7"/>
        <v>0.16666666666666707</v>
      </c>
      <c r="H106" s="47"/>
      <c r="I106" s="45" t="s">
        <v>771</v>
      </c>
      <c r="J106" s="45" t="str">
        <f ca="1">VLOOKUP(Tableau6[module],OFFSET(INDIRECT(A106&amp;"_code"),0,2,,2),2)</f>
        <v>NETWORX NETWORX</v>
      </c>
      <c r="K106" s="45"/>
      <c r="L106" s="47"/>
      <c r="M106" s="45"/>
    </row>
    <row r="107" spans="1:13" hidden="1" x14ac:dyDescent="0.2">
      <c r="A107" s="45" t="s">
        <v>672</v>
      </c>
      <c r="B107" s="45" t="str">
        <f t="shared" si="6"/>
        <v>2017-46</v>
      </c>
      <c r="C107" s="46">
        <v>43057</v>
      </c>
      <c r="D107" s="47">
        <v>0.34375</v>
      </c>
      <c r="E107" s="47">
        <v>0.51041666666666696</v>
      </c>
      <c r="F107" s="46" t="str">
        <f>IF(NOT(ISBLANK(Tableau6[heure
début])),IF(VALUE(MID(TEXT(Tableau6[heure
début],"hh"),1,2))&lt;13,"AM","PM"),"")</f>
        <v>AM</v>
      </c>
      <c r="G107" s="47">
        <f t="shared" si="7"/>
        <v>0.16666666666666696</v>
      </c>
      <c r="H107" s="47"/>
      <c r="I107" s="45" t="s">
        <v>523</v>
      </c>
      <c r="J107" s="45" t="str">
        <f ca="1">VLOOKUP(Tableau6[module],OFFSET(INDIRECT(A107&amp;"_code"),0,2,,2),2)</f>
        <v>GABER Oussama</v>
      </c>
      <c r="K107" s="45"/>
      <c r="L107" s="47"/>
      <c r="M107" s="45"/>
    </row>
    <row r="108" spans="1:13" x14ac:dyDescent="0.2">
      <c r="A108" s="61" t="s">
        <v>672</v>
      </c>
      <c r="B108" s="61" t="str">
        <f t="shared" si="6"/>
        <v>2017-47</v>
      </c>
      <c r="C108" s="62">
        <v>43064</v>
      </c>
      <c r="D108" s="47">
        <v>0.34375</v>
      </c>
      <c r="E108" s="47">
        <v>0.51041666666666696</v>
      </c>
      <c r="F108" s="62" t="str">
        <f>IF(NOT(ISBLANK(Tableau6[heure
début])),IF(VALUE(MID(TEXT(Tableau6[heure
début],"hh"),1,2))&lt;13,"AM","PM"),"")</f>
        <v>AM</v>
      </c>
      <c r="G108" s="63">
        <f t="shared" si="7"/>
        <v>0.16666666666666696</v>
      </c>
      <c r="H108" s="63"/>
      <c r="I108" s="61" t="s">
        <v>526</v>
      </c>
      <c r="J108" s="61" t="str">
        <f ca="1">VLOOKUP(Tableau6[module],OFFSET(INDIRECT(A108&amp;"_code"),0,2,,2),2)</f>
        <v>REGOST Philippe</v>
      </c>
      <c r="K108" s="61"/>
      <c r="L108" s="63"/>
      <c r="M108" s="61"/>
    </row>
    <row r="109" spans="1:13" hidden="1" x14ac:dyDescent="0.2">
      <c r="A109" s="61" t="s">
        <v>672</v>
      </c>
      <c r="B109" s="61" t="str">
        <f t="shared" si="6"/>
        <v>2017-49</v>
      </c>
      <c r="C109" s="62">
        <v>43078</v>
      </c>
      <c r="D109" s="47">
        <v>0.34375</v>
      </c>
      <c r="E109" s="47">
        <v>0.51041666666666696</v>
      </c>
      <c r="F109" s="62" t="str">
        <f>IF(NOT(ISBLANK(Tableau6[heure
début])),IF(VALUE(MID(TEXT(Tableau6[heure
début],"hh"),1,2))&lt;13,"AM","PM"),"")</f>
        <v>AM</v>
      </c>
      <c r="G109" s="63">
        <f t="shared" si="7"/>
        <v>0.16666666666666696</v>
      </c>
      <c r="H109" s="63"/>
      <c r="I109" s="61" t="s">
        <v>526</v>
      </c>
      <c r="J109" s="61" t="str">
        <f ca="1">VLOOKUP(Tableau6[module],OFFSET(INDIRECT(A109&amp;"_code"),0,2,,2),2)</f>
        <v>REGOST Philippe</v>
      </c>
      <c r="K109" s="61"/>
      <c r="L109" s="63"/>
      <c r="M109" s="61"/>
    </row>
    <row r="110" spans="1:13" hidden="1" x14ac:dyDescent="0.2">
      <c r="A110" s="45" t="s">
        <v>672</v>
      </c>
      <c r="B110" s="45" t="str">
        <f t="shared" si="6"/>
        <v>2018-3</v>
      </c>
      <c r="C110" s="46">
        <v>43119</v>
      </c>
      <c r="D110" s="47">
        <v>0.34375</v>
      </c>
      <c r="E110" s="47">
        <v>0.51041666666666696</v>
      </c>
      <c r="F110" s="46" t="str">
        <f>IF(NOT(ISBLANK(Tableau6[heure
début])),IF(VALUE(MID(TEXT(Tableau6[heure
début],"hh"),1,2))&lt;13,"AM","PM"),"")</f>
        <v>AM</v>
      </c>
      <c r="G110" s="47">
        <f t="shared" si="7"/>
        <v>0.16666666666666696</v>
      </c>
      <c r="H110" s="47"/>
      <c r="I110" s="45" t="s">
        <v>524</v>
      </c>
      <c r="J110" s="45" t="str">
        <f ca="1">VLOOKUP(Tableau6[module],OFFSET(INDIRECT(A110&amp;"_code"),0,2,,2),2)</f>
        <v>GABER Oussama</v>
      </c>
      <c r="K110" s="45"/>
      <c r="L110" s="47"/>
      <c r="M110" s="45"/>
    </row>
    <row r="111" spans="1:13" hidden="1" x14ac:dyDescent="0.2">
      <c r="A111" s="45" t="s">
        <v>672</v>
      </c>
      <c r="B111" s="45" t="str">
        <f t="shared" si="6"/>
        <v>2018-3</v>
      </c>
      <c r="C111" s="46">
        <v>43119</v>
      </c>
      <c r="D111" s="47">
        <v>0.57291666666666696</v>
      </c>
      <c r="E111" s="47">
        <v>0.73958333333333404</v>
      </c>
      <c r="F111" s="46" t="str">
        <f>IF(NOT(ISBLANK(Tableau6[heure
début])),IF(VALUE(MID(TEXT(Tableau6[heure
début],"hh"),1,2))&lt;13,"AM","PM"),"")</f>
        <v>PM</v>
      </c>
      <c r="G111" s="47">
        <f t="shared" si="7"/>
        <v>0.16666666666666707</v>
      </c>
      <c r="H111" s="47"/>
      <c r="I111" s="45" t="s">
        <v>524</v>
      </c>
      <c r="J111" s="45" t="str">
        <f ca="1">VLOOKUP(Tableau6[module],OFFSET(INDIRECT(A111&amp;"_code"),0,2,,2),2)</f>
        <v>GABER Oussama</v>
      </c>
      <c r="K111" s="45"/>
      <c r="L111" s="47"/>
      <c r="M111" s="45"/>
    </row>
    <row r="112" spans="1:13" hidden="1" x14ac:dyDescent="0.2">
      <c r="A112" s="45" t="s">
        <v>672</v>
      </c>
      <c r="B112" s="45" t="str">
        <f t="shared" si="6"/>
        <v>2018-3</v>
      </c>
      <c r="C112" s="46">
        <v>43120</v>
      </c>
      <c r="D112" s="47">
        <v>0.34375</v>
      </c>
      <c r="E112" s="47">
        <v>0.51041666666666696</v>
      </c>
      <c r="F112" s="46" t="str">
        <f>IF(NOT(ISBLANK(Tableau6[heure
début])),IF(VALUE(MID(TEXT(Tableau6[heure
début],"hh"),1,2))&lt;13,"AM","PM"),"")</f>
        <v>AM</v>
      </c>
      <c r="G112" s="47">
        <f t="shared" si="7"/>
        <v>0.16666666666666696</v>
      </c>
      <c r="H112" s="47"/>
      <c r="I112" s="45" t="s">
        <v>524</v>
      </c>
      <c r="J112" s="45" t="str">
        <f ca="1">VLOOKUP(Tableau6[module],OFFSET(INDIRECT(A112&amp;"_code"),0,2,,2),2)</f>
        <v>GABER Oussama</v>
      </c>
      <c r="K112" s="45"/>
      <c r="L112" s="47"/>
      <c r="M112" s="45"/>
    </row>
    <row r="113" spans="1:13" hidden="1" x14ac:dyDescent="0.2">
      <c r="A113" s="45" t="s">
        <v>672</v>
      </c>
      <c r="B113" s="45" t="str">
        <f t="shared" si="6"/>
        <v>2018-5</v>
      </c>
      <c r="C113" s="46">
        <v>43133</v>
      </c>
      <c r="D113" s="47">
        <v>0.34375</v>
      </c>
      <c r="E113" s="47">
        <v>0.51041666666666696</v>
      </c>
      <c r="F113" s="46" t="str">
        <f>IF(NOT(ISBLANK(Tableau6[heure
début])),IF(VALUE(MID(TEXT(Tableau6[heure
début],"hh"),1,2))&lt;13,"AM","PM"),"")</f>
        <v>AM</v>
      </c>
      <c r="G113" s="47">
        <f t="shared" si="7"/>
        <v>0.16666666666666696</v>
      </c>
      <c r="H113" s="47"/>
      <c r="I113" s="45" t="s">
        <v>524</v>
      </c>
      <c r="J113" s="45" t="str">
        <f ca="1">VLOOKUP(Tableau6[module],OFFSET(INDIRECT(A113&amp;"_code"),0,2,,2),2)</f>
        <v>GABER Oussama</v>
      </c>
      <c r="K113" s="45"/>
      <c r="L113" s="47"/>
      <c r="M113" s="45"/>
    </row>
    <row r="114" spans="1:13" hidden="1" x14ac:dyDescent="0.2">
      <c r="A114" s="45" t="s">
        <v>672</v>
      </c>
      <c r="B114" s="45" t="str">
        <f t="shared" si="6"/>
        <v>2018-5</v>
      </c>
      <c r="C114" s="46">
        <v>43133</v>
      </c>
      <c r="D114" s="47">
        <v>0.57291666666666696</v>
      </c>
      <c r="E114" s="47">
        <v>0.65625</v>
      </c>
      <c r="F114" s="46" t="str">
        <f>IF(NOT(ISBLANK(Tableau6[heure
début])),IF(VALUE(MID(TEXT(Tableau6[heure
début],"hh"),1,2))&lt;13,"AM","PM"),"")</f>
        <v>PM</v>
      </c>
      <c r="G114" s="47">
        <f t="shared" si="7"/>
        <v>8.3333333333333037E-2</v>
      </c>
      <c r="H114" s="47"/>
      <c r="I114" s="45" t="s">
        <v>524</v>
      </c>
      <c r="J114" s="45" t="str">
        <f ca="1">VLOOKUP(Tableau6[module],OFFSET(INDIRECT(A114&amp;"_code"),0,2,,2),2)</f>
        <v>GABER Oussama</v>
      </c>
      <c r="K114" s="45"/>
      <c r="L114" s="47"/>
      <c r="M114" s="45"/>
    </row>
    <row r="115" spans="1:13" hidden="1" x14ac:dyDescent="0.2">
      <c r="A115" s="45" t="s">
        <v>672</v>
      </c>
      <c r="B115" s="45" t="str">
        <f t="shared" si="6"/>
        <v>2018-5</v>
      </c>
      <c r="C115" s="46">
        <v>43133</v>
      </c>
      <c r="D115" s="47">
        <v>0.65625</v>
      </c>
      <c r="E115" s="47">
        <v>0.73958333333333404</v>
      </c>
      <c r="F115" s="46" t="str">
        <f>IF(NOT(ISBLANK(Tableau6[heure
début])),IF(VALUE(MID(TEXT(Tableau6[heure
début],"hh"),1,2))&lt;13,"AM","PM"),"")</f>
        <v>PM</v>
      </c>
      <c r="G115" s="47">
        <f t="shared" si="7"/>
        <v>8.3333333333334036E-2</v>
      </c>
      <c r="H115" s="47"/>
      <c r="I115" s="45" t="s">
        <v>521</v>
      </c>
      <c r="J115" s="45" t="str">
        <f ca="1">VLOOKUP(Tableau6[module],OFFSET(INDIRECT(A115&amp;"_code"),0,2,,2),2)</f>
        <v>GABER Oussama</v>
      </c>
      <c r="K115" s="45"/>
      <c r="L115" s="47"/>
      <c r="M115" s="45"/>
    </row>
    <row r="116" spans="1:13" hidden="1" x14ac:dyDescent="0.2">
      <c r="A116" s="45" t="s">
        <v>672</v>
      </c>
      <c r="B116" s="45" t="str">
        <f t="shared" si="6"/>
        <v>2018-5</v>
      </c>
      <c r="C116" s="46">
        <v>43134</v>
      </c>
      <c r="D116" s="47">
        <v>0.34375</v>
      </c>
      <c r="E116" s="47">
        <v>0.51041666666666696</v>
      </c>
      <c r="F116" s="46" t="str">
        <f>IF(NOT(ISBLANK(Tableau6[heure
début])),IF(VALUE(MID(TEXT(Tableau6[heure
début],"hh"),1,2))&lt;13,"AM","PM"),"")</f>
        <v>AM</v>
      </c>
      <c r="G116" s="47">
        <f t="shared" si="7"/>
        <v>0.16666666666666696</v>
      </c>
      <c r="H116" s="47"/>
      <c r="I116" s="45" t="s">
        <v>521</v>
      </c>
      <c r="J116" s="45" t="str">
        <f ca="1">VLOOKUP(Tableau6[module],OFFSET(INDIRECT(A116&amp;"_code"),0,2,,2),2)</f>
        <v>GABER Oussama</v>
      </c>
      <c r="K116" s="45"/>
      <c r="L116" s="47"/>
      <c r="M116" s="45"/>
    </row>
    <row r="117" spans="1:13" hidden="1" x14ac:dyDescent="0.2">
      <c r="A117" s="45" t="s">
        <v>669</v>
      </c>
      <c r="B117" s="45" t="str">
        <f t="shared" si="6"/>
        <v>2017-51</v>
      </c>
      <c r="C117" s="46">
        <v>43090</v>
      </c>
      <c r="D117" s="47">
        <v>0.57291666666666696</v>
      </c>
      <c r="E117" s="47">
        <v>0.73958333333333404</v>
      </c>
      <c r="F117" s="46" t="str">
        <f>IF(NOT(ISBLANK(Tableau6[heure
début])),IF(VALUE(MID(TEXT(Tableau6[heure
début],"hh"),1,2))&lt;13,"AM","PM"),"")</f>
        <v>PM</v>
      </c>
      <c r="G117" s="47">
        <f t="shared" si="7"/>
        <v>0.16666666666666707</v>
      </c>
      <c r="H117" s="47"/>
      <c r="I117" s="45" t="s">
        <v>767</v>
      </c>
      <c r="J117" s="45" t="str">
        <f ca="1">VLOOKUP(Tableau6[module],OFFSET(INDIRECT(A117&amp;"_code"),0,2,,2),2)</f>
        <v>DUDEK Cédric</v>
      </c>
      <c r="K117" s="45"/>
      <c r="L117" s="47"/>
      <c r="M117" s="45" t="s">
        <v>785</v>
      </c>
    </row>
    <row r="118" spans="1:13" hidden="1" x14ac:dyDescent="0.2">
      <c r="A118" s="45" t="s">
        <v>670</v>
      </c>
      <c r="B118" s="45" t="str">
        <f t="shared" si="6"/>
        <v>2017-51</v>
      </c>
      <c r="C118" s="46">
        <v>43090</v>
      </c>
      <c r="D118" s="47">
        <v>0.57291666666666696</v>
      </c>
      <c r="E118" s="47">
        <v>0.73958333333333404</v>
      </c>
      <c r="F118" s="46" t="str">
        <f>IF(NOT(ISBLANK(Tableau6[heure
début])),IF(VALUE(MID(TEXT(Tableau6[heure
début],"hh"),1,2))&lt;13,"AM","PM"),"")</f>
        <v>PM</v>
      </c>
      <c r="G118" s="47">
        <f t="shared" si="7"/>
        <v>0.16666666666666707</v>
      </c>
      <c r="H118" s="47"/>
      <c r="I118" s="45" t="s">
        <v>768</v>
      </c>
      <c r="J118" s="45" t="str">
        <f ca="1">VLOOKUP(Tableau6[module],OFFSET(INDIRECT(A118&amp;"_code"),0,2,,2),2)</f>
        <v>DUDEK Cédric</v>
      </c>
      <c r="K118" s="45"/>
      <c r="L118" s="47"/>
      <c r="M118" s="45" t="s">
        <v>785</v>
      </c>
    </row>
    <row r="119" spans="1:13" hidden="1" x14ac:dyDescent="0.2">
      <c r="A119" s="45" t="s">
        <v>669</v>
      </c>
      <c r="B119" s="45" t="str">
        <f t="shared" si="6"/>
        <v>2018-11</v>
      </c>
      <c r="C119" s="46">
        <v>43174</v>
      </c>
      <c r="D119" s="47">
        <v>0.34375</v>
      </c>
      <c r="E119" s="47">
        <v>0.51041666666666696</v>
      </c>
      <c r="F119" s="46" t="str">
        <f>IF(NOT(ISBLANK(Tableau6[heure
début])),IF(VALUE(MID(TEXT(Tableau6[heure
début],"hh"),1,2))&lt;13,"AM","PM"),"")</f>
        <v>AM</v>
      </c>
      <c r="G119" s="47">
        <f t="shared" si="7"/>
        <v>0.16666666666666696</v>
      </c>
      <c r="H119" s="47"/>
      <c r="I119" s="45" t="s">
        <v>767</v>
      </c>
      <c r="J119" s="45" t="str">
        <f ca="1">VLOOKUP(Tableau6[module],OFFSET(INDIRECT(A119&amp;"_code"),0,2,,2),2)</f>
        <v>DUDEK Cédric</v>
      </c>
      <c r="K119" s="45"/>
      <c r="L119" s="47"/>
      <c r="M119" s="45" t="s">
        <v>785</v>
      </c>
    </row>
    <row r="120" spans="1:13" hidden="1" x14ac:dyDescent="0.2">
      <c r="A120" s="45" t="s">
        <v>670</v>
      </c>
      <c r="B120" s="45" t="str">
        <f t="shared" si="6"/>
        <v>2018-11</v>
      </c>
      <c r="C120" s="46">
        <v>43174</v>
      </c>
      <c r="D120" s="47">
        <v>0.34375</v>
      </c>
      <c r="E120" s="47">
        <v>0.51041666666666696</v>
      </c>
      <c r="F120" s="46" t="str">
        <f>IF(NOT(ISBLANK(Tableau6[heure
début])),IF(VALUE(MID(TEXT(Tableau6[heure
début],"hh"),1,2))&lt;13,"AM","PM"),"")</f>
        <v>AM</v>
      </c>
      <c r="G120" s="47">
        <f t="shared" si="7"/>
        <v>0.16666666666666696</v>
      </c>
      <c r="H120" s="47"/>
      <c r="I120" s="45" t="s">
        <v>768</v>
      </c>
      <c r="J120" s="45" t="str">
        <f ca="1">VLOOKUP(Tableau6[module],OFFSET(INDIRECT(A120&amp;"_code"),0,2,,2),2)</f>
        <v>DUDEK Cédric</v>
      </c>
      <c r="K120" s="45"/>
      <c r="L120" s="47"/>
      <c r="M120" s="45" t="s">
        <v>785</v>
      </c>
    </row>
    <row r="121" spans="1:13" hidden="1" x14ac:dyDescent="0.2">
      <c r="A121" s="45" t="s">
        <v>670</v>
      </c>
      <c r="B121" s="45" t="str">
        <f t="shared" si="6"/>
        <v>2018-11</v>
      </c>
      <c r="C121" s="46">
        <v>43174</v>
      </c>
      <c r="D121" s="47">
        <v>0.57291666666666696</v>
      </c>
      <c r="E121" s="47">
        <v>0.73958333333333404</v>
      </c>
      <c r="F121" s="46" t="str">
        <f>IF(NOT(ISBLANK(Tableau6[heure
début])),IF(VALUE(MID(TEXT(Tableau6[heure
début],"hh"),1,2))&lt;13,"AM","PM"),"")</f>
        <v>PM</v>
      </c>
      <c r="G121" s="47">
        <f t="shared" si="7"/>
        <v>0.16666666666666707</v>
      </c>
      <c r="H121" s="47"/>
      <c r="I121" s="45" t="s">
        <v>768</v>
      </c>
      <c r="J121" s="45" t="str">
        <f ca="1">VLOOKUP(Tableau6[module],OFFSET(INDIRECT(A121&amp;"_code"),0,2,,2),2)</f>
        <v>DUDEK Cédric</v>
      </c>
      <c r="K121" s="45"/>
      <c r="L121" s="47"/>
      <c r="M121" s="45" t="s">
        <v>785</v>
      </c>
    </row>
    <row r="122" spans="1:13" hidden="1" x14ac:dyDescent="0.2">
      <c r="A122" s="45" t="s">
        <v>670</v>
      </c>
      <c r="B122" s="45" t="str">
        <f t="shared" si="6"/>
        <v>2018-12</v>
      </c>
      <c r="C122" s="46">
        <v>43181</v>
      </c>
      <c r="D122" s="47">
        <v>0.34375</v>
      </c>
      <c r="E122" s="47">
        <v>0.51041666666666696</v>
      </c>
      <c r="F122" s="46" t="str">
        <f>IF(NOT(ISBLANK(Tableau6[heure
début])),IF(VALUE(MID(TEXT(Tableau6[heure
début],"hh"),1,2))&lt;13,"AM","PM"),"")</f>
        <v>AM</v>
      </c>
      <c r="G122" s="47">
        <f t="shared" si="7"/>
        <v>0.16666666666666696</v>
      </c>
      <c r="H122" s="47"/>
      <c r="I122" s="45" t="s">
        <v>763</v>
      </c>
      <c r="J122" s="45" t="str">
        <f ca="1">VLOOKUP(Tableau6[module],OFFSET(INDIRECT(A122&amp;"_code"),0,2,,2),2)</f>
        <v>DELANOY Géry</v>
      </c>
      <c r="K122" s="45"/>
      <c r="L122" s="47"/>
      <c r="M122" s="45"/>
    </row>
    <row r="123" spans="1:13" hidden="1" x14ac:dyDescent="0.2">
      <c r="A123" s="45" t="s">
        <v>669</v>
      </c>
      <c r="B123" s="45" t="str">
        <f t="shared" si="6"/>
        <v>2018-11</v>
      </c>
      <c r="C123" s="46">
        <v>43174</v>
      </c>
      <c r="D123" s="47">
        <v>0.57291666666666696</v>
      </c>
      <c r="E123" s="47">
        <v>0.73958333333333404</v>
      </c>
      <c r="F123" s="46" t="str">
        <f>IF(NOT(ISBLANK(Tableau6[heure
début])),IF(VALUE(MID(TEXT(Tableau6[heure
début],"hh"),1,2))&lt;13,"AM","PM"),"")</f>
        <v>PM</v>
      </c>
      <c r="G123" s="47">
        <f t="shared" si="7"/>
        <v>0.16666666666666707</v>
      </c>
      <c r="H123" s="47"/>
      <c r="I123" s="45" t="s">
        <v>767</v>
      </c>
      <c r="J123" s="45" t="str">
        <f ca="1">VLOOKUP(Tableau6[module],OFFSET(INDIRECT(A123&amp;"_code"),0,2,,2),2)</f>
        <v>DUDEK Cédric</v>
      </c>
      <c r="K123" s="45"/>
      <c r="L123" s="47"/>
      <c r="M123" s="45" t="s">
        <v>785</v>
      </c>
    </row>
    <row r="124" spans="1:13" hidden="1" x14ac:dyDescent="0.2">
      <c r="A124" s="45" t="s">
        <v>670</v>
      </c>
      <c r="B124" s="45" t="str">
        <f t="shared" si="6"/>
        <v>2018-12</v>
      </c>
      <c r="C124" s="46">
        <v>43181</v>
      </c>
      <c r="D124" s="47">
        <v>0.57291666666666696</v>
      </c>
      <c r="E124" s="47">
        <v>0.73958333333333404</v>
      </c>
      <c r="F124" s="46" t="str">
        <f>IF(NOT(ISBLANK(Tableau6[heure
début])),IF(VALUE(MID(TEXT(Tableau6[heure
début],"hh"),1,2))&lt;13,"AM","PM"),"")</f>
        <v>PM</v>
      </c>
      <c r="G124" s="47">
        <f t="shared" si="7"/>
        <v>0.16666666666666707</v>
      </c>
      <c r="H124" s="47"/>
      <c r="I124" s="45" t="s">
        <v>763</v>
      </c>
      <c r="J124" s="45" t="str">
        <f ca="1">VLOOKUP(Tableau6[module],OFFSET(INDIRECT(A124&amp;"_code"),0,2,,2),2)</f>
        <v>DELANOY Géry</v>
      </c>
      <c r="K124" s="45"/>
      <c r="L124" s="47"/>
      <c r="M124" s="45"/>
    </row>
    <row r="125" spans="1:13" hidden="1" x14ac:dyDescent="0.2">
      <c r="A125" s="45" t="s">
        <v>669</v>
      </c>
      <c r="B125" s="45" t="str">
        <f t="shared" si="6"/>
        <v>2018-13</v>
      </c>
      <c r="C125" s="46">
        <v>43188</v>
      </c>
      <c r="D125" s="47">
        <v>0.34375</v>
      </c>
      <c r="E125" s="47">
        <v>0.51041666666666696</v>
      </c>
      <c r="F125" s="46" t="str">
        <f>IF(NOT(ISBLANK(Tableau6[heure
début])),IF(VALUE(MID(TEXT(Tableau6[heure
début],"hh"),1,2))&lt;13,"AM","PM"),"")</f>
        <v>AM</v>
      </c>
      <c r="G125" s="47">
        <f t="shared" si="7"/>
        <v>0.16666666666666696</v>
      </c>
      <c r="H125" s="47"/>
      <c r="I125" s="45" t="s">
        <v>767</v>
      </c>
      <c r="J125" s="45" t="str">
        <f ca="1">VLOOKUP(Tableau6[module],OFFSET(INDIRECT(A125&amp;"_code"),0,2,,2),2)</f>
        <v>DUDEK Cédric</v>
      </c>
      <c r="K125" s="45"/>
      <c r="L125" s="47"/>
      <c r="M125" s="45" t="s">
        <v>785</v>
      </c>
    </row>
    <row r="126" spans="1:13" hidden="1" x14ac:dyDescent="0.2">
      <c r="A126" s="45" t="s">
        <v>670</v>
      </c>
      <c r="B126" s="45" t="str">
        <f t="shared" si="6"/>
        <v>2018-13</v>
      </c>
      <c r="C126" s="46">
        <v>43188</v>
      </c>
      <c r="D126" s="47">
        <v>0.34375</v>
      </c>
      <c r="E126" s="47">
        <v>0.51041666666666696</v>
      </c>
      <c r="F126" s="46" t="str">
        <f>IF(NOT(ISBLANK(Tableau6[heure
début])),IF(VALUE(MID(TEXT(Tableau6[heure
début],"hh"),1,2))&lt;13,"AM","PM"),"")</f>
        <v>AM</v>
      </c>
      <c r="G126" s="47">
        <f t="shared" si="7"/>
        <v>0.16666666666666696</v>
      </c>
      <c r="H126" s="47"/>
      <c r="I126" s="45" t="s">
        <v>768</v>
      </c>
      <c r="J126" s="45" t="str">
        <f ca="1">VLOOKUP(Tableau6[module],OFFSET(INDIRECT(A126&amp;"_code"),0,2,,2),2)</f>
        <v>DUDEK Cédric</v>
      </c>
      <c r="K126" s="45"/>
      <c r="L126" s="47"/>
      <c r="M126" s="45" t="s">
        <v>785</v>
      </c>
    </row>
    <row r="127" spans="1:13" hidden="1" x14ac:dyDescent="0.2">
      <c r="A127" s="45" t="s">
        <v>671</v>
      </c>
      <c r="B127" s="45" t="str">
        <f t="shared" si="6"/>
        <v>2018-14</v>
      </c>
      <c r="C127" s="46">
        <v>43193</v>
      </c>
      <c r="D127" s="47">
        <v>0.34375</v>
      </c>
      <c r="E127" s="47">
        <v>0.51041666666666696</v>
      </c>
      <c r="F127" s="46" t="str">
        <f>IF(NOT(ISBLANK(Tableau6[heure
début])),IF(VALUE(MID(TEXT(Tableau6[heure
début],"hh"),1,2))&lt;13,"AM","PM"),"")</f>
        <v>AM</v>
      </c>
      <c r="G127" s="47">
        <f t="shared" si="7"/>
        <v>0.16666666666666696</v>
      </c>
      <c r="H127" s="47"/>
      <c r="I127" s="45" t="s">
        <v>776</v>
      </c>
      <c r="J127" s="45" t="str">
        <f ca="1">VLOOKUP(Tableau6[module],OFFSET(INDIRECT(A127&amp;"_code"),0,2,,2),2)</f>
        <v>NETWORX NETWORX</v>
      </c>
      <c r="K127" s="45"/>
      <c r="L127" s="47"/>
      <c r="M127" s="45"/>
    </row>
    <row r="128" spans="1:13" hidden="1" x14ac:dyDescent="0.2">
      <c r="A128" s="45" t="s">
        <v>671</v>
      </c>
      <c r="B128" s="45" t="str">
        <f t="shared" si="6"/>
        <v>2018-14</v>
      </c>
      <c r="C128" s="46">
        <v>43193</v>
      </c>
      <c r="D128" s="47">
        <v>0.57291666666666696</v>
      </c>
      <c r="E128" s="47">
        <v>0.73958333333333404</v>
      </c>
      <c r="F128" s="46" t="str">
        <f>IF(NOT(ISBLANK(Tableau6[heure
début])),IF(VALUE(MID(TEXT(Tableau6[heure
début],"hh"),1,2))&lt;13,"AM","PM"),"")</f>
        <v>PM</v>
      </c>
      <c r="G128" s="47">
        <f t="shared" si="7"/>
        <v>0.16666666666666707</v>
      </c>
      <c r="H128" s="47"/>
      <c r="I128" s="45" t="s">
        <v>776</v>
      </c>
      <c r="J128" s="45" t="str">
        <f ca="1">VLOOKUP(Tableau6[module],OFFSET(INDIRECT(A128&amp;"_code"),0,2,,2),2)</f>
        <v>NETWORX NETWORX</v>
      </c>
      <c r="K128" s="45"/>
      <c r="L128" s="47"/>
      <c r="M128" s="45"/>
    </row>
    <row r="129" spans="1:13" hidden="1" x14ac:dyDescent="0.2">
      <c r="A129" s="45" t="s">
        <v>671</v>
      </c>
      <c r="B129" s="45" t="str">
        <f t="shared" si="6"/>
        <v>2018-14</v>
      </c>
      <c r="C129" s="46">
        <v>43194</v>
      </c>
      <c r="D129" s="47">
        <v>0.34375</v>
      </c>
      <c r="E129" s="47">
        <v>0.51041666666666696</v>
      </c>
      <c r="F129" s="46" t="str">
        <f>IF(NOT(ISBLANK(Tableau6[heure
début])),IF(VALUE(MID(TEXT(Tableau6[heure
début],"hh"),1,2))&lt;13,"AM","PM"),"")</f>
        <v>AM</v>
      </c>
      <c r="G129" s="47">
        <f t="shared" si="7"/>
        <v>0.16666666666666696</v>
      </c>
      <c r="H129" s="47"/>
      <c r="I129" s="45" t="s">
        <v>776</v>
      </c>
      <c r="J129" s="45" t="str">
        <f ca="1">VLOOKUP(Tableau6[module],OFFSET(INDIRECT(A129&amp;"_code"),0,2,,2),2)</f>
        <v>NETWORX NETWORX</v>
      </c>
      <c r="K129" s="45"/>
      <c r="L129" s="47"/>
      <c r="M129" s="45"/>
    </row>
    <row r="130" spans="1:13" hidden="1" x14ac:dyDescent="0.2">
      <c r="A130" s="45" t="s">
        <v>671</v>
      </c>
      <c r="B130" s="45" t="str">
        <f t="shared" ref="B130:B161" si="8">YEAR(C130)&amp;"-"&amp;WEEKNUM(C130)</f>
        <v>2018-14</v>
      </c>
      <c r="C130" s="46">
        <v>43194</v>
      </c>
      <c r="D130" s="47">
        <v>0.57291666666666696</v>
      </c>
      <c r="E130" s="47">
        <v>0.73958333333333404</v>
      </c>
      <c r="F130" s="46" t="str">
        <f>IF(NOT(ISBLANK(Tableau6[heure
début])),IF(VALUE(MID(TEXT(Tableau6[heure
début],"hh"),1,2))&lt;13,"AM","PM"),"")</f>
        <v>PM</v>
      </c>
      <c r="G130" s="47">
        <f t="shared" ref="G130:G161" si="9">E130-D130</f>
        <v>0.16666666666666707</v>
      </c>
      <c r="H130" s="47"/>
      <c r="I130" s="45" t="s">
        <v>776</v>
      </c>
      <c r="J130" s="45" t="str">
        <f ca="1">VLOOKUP(Tableau6[module],OFFSET(INDIRECT(A130&amp;"_code"),0,2,,2),2)</f>
        <v>NETWORX NETWORX</v>
      </c>
      <c r="K130" s="45"/>
      <c r="L130" s="47"/>
      <c r="M130" s="45"/>
    </row>
    <row r="131" spans="1:13" hidden="1" x14ac:dyDescent="0.2">
      <c r="A131" s="45" t="s">
        <v>669</v>
      </c>
      <c r="B131" s="45" t="str">
        <f t="shared" si="8"/>
        <v>2018-13</v>
      </c>
      <c r="C131" s="46">
        <v>43188</v>
      </c>
      <c r="D131" s="47">
        <v>0.57291666666666696</v>
      </c>
      <c r="E131" s="47">
        <v>0.73958333333333404</v>
      </c>
      <c r="F131" s="46" t="str">
        <f>IF(NOT(ISBLANK(Tableau6[heure
début])),IF(VALUE(MID(TEXT(Tableau6[heure
début],"hh"),1,2))&lt;13,"AM","PM"),"")</f>
        <v>PM</v>
      </c>
      <c r="G131" s="47">
        <f t="shared" si="9"/>
        <v>0.16666666666666707</v>
      </c>
      <c r="H131" s="47"/>
      <c r="I131" s="45" t="s">
        <v>767</v>
      </c>
      <c r="J131" s="45" t="str">
        <f ca="1">VLOOKUP(Tableau6[module],OFFSET(INDIRECT(A131&amp;"_code"),0,2,,2),2)</f>
        <v>DUDEK Cédric</v>
      </c>
      <c r="K131" s="45"/>
      <c r="L131" s="47"/>
      <c r="M131" s="45" t="s">
        <v>785</v>
      </c>
    </row>
    <row r="132" spans="1:13" hidden="1" x14ac:dyDescent="0.2">
      <c r="A132" s="45" t="s">
        <v>670</v>
      </c>
      <c r="B132" s="45" t="str">
        <f t="shared" si="8"/>
        <v>2018-13</v>
      </c>
      <c r="C132" s="46">
        <v>43188</v>
      </c>
      <c r="D132" s="47">
        <v>0.57291666666666696</v>
      </c>
      <c r="E132" s="47">
        <v>0.73958333333333404</v>
      </c>
      <c r="F132" s="46" t="str">
        <f>IF(NOT(ISBLANK(Tableau6[heure
début])),IF(VALUE(MID(TEXT(Tableau6[heure
début],"hh"),1,2))&lt;13,"AM","PM"),"")</f>
        <v>PM</v>
      </c>
      <c r="G132" s="47">
        <f t="shared" si="9"/>
        <v>0.16666666666666707</v>
      </c>
      <c r="H132" s="47"/>
      <c r="I132" s="45" t="s">
        <v>768</v>
      </c>
      <c r="J132" s="45" t="str">
        <f ca="1">VLOOKUP(Tableau6[module],OFFSET(INDIRECT(A132&amp;"_code"),0,2,,2),2)</f>
        <v>DUDEK Cédric</v>
      </c>
      <c r="K132" s="45"/>
      <c r="L132" s="47"/>
      <c r="M132" s="45" t="s">
        <v>785</v>
      </c>
    </row>
    <row r="133" spans="1:13" hidden="1" x14ac:dyDescent="0.2">
      <c r="A133" s="45" t="s">
        <v>671</v>
      </c>
      <c r="B133" s="45" t="str">
        <f t="shared" si="8"/>
        <v>2018-14</v>
      </c>
      <c r="C133" s="46">
        <v>43195</v>
      </c>
      <c r="D133" s="47">
        <v>0.42708333333333298</v>
      </c>
      <c r="E133" s="47">
        <v>0.51041666666666696</v>
      </c>
      <c r="F133" s="46" t="str">
        <f>IF(NOT(ISBLANK(Tableau6[heure
début])),IF(VALUE(MID(TEXT(Tableau6[heure
début],"hh"),1,2))&lt;13,"AM","PM"),"")</f>
        <v>AM</v>
      </c>
      <c r="G133" s="47">
        <f t="shared" si="9"/>
        <v>8.3333333333333981E-2</v>
      </c>
      <c r="H133" s="47"/>
      <c r="I133" s="45" t="s">
        <v>776</v>
      </c>
      <c r="J133" s="45" t="str">
        <f ca="1">VLOOKUP(Tableau6[module],OFFSET(INDIRECT(A133&amp;"_code"),0,2,,2),2)</f>
        <v>NETWORX NETWORX</v>
      </c>
      <c r="K133" s="45"/>
      <c r="L133" s="47"/>
      <c r="M133" s="45"/>
    </row>
    <row r="134" spans="1:13" hidden="1" x14ac:dyDescent="0.2">
      <c r="A134" s="45" t="s">
        <v>669</v>
      </c>
      <c r="B134" s="45" t="str">
        <f t="shared" si="8"/>
        <v>2018-14</v>
      </c>
      <c r="C134" s="46">
        <v>43195</v>
      </c>
      <c r="D134" s="47">
        <v>0.34375</v>
      </c>
      <c r="E134" s="47">
        <v>0.51041666666666696</v>
      </c>
      <c r="F134" s="46" t="str">
        <f>IF(NOT(ISBLANK(Tableau6[heure
début])),IF(VALUE(MID(TEXT(Tableau6[heure
début],"hh"),1,2))&lt;13,"AM","PM"),"")</f>
        <v>AM</v>
      </c>
      <c r="G134" s="47">
        <f t="shared" si="9"/>
        <v>0.16666666666666696</v>
      </c>
      <c r="H134" s="47"/>
      <c r="I134" s="45" t="s">
        <v>767</v>
      </c>
      <c r="J134" s="45" t="str">
        <f ca="1">VLOOKUP(Tableau6[module],OFFSET(INDIRECT(A134&amp;"_code"),0,2,,2),2)</f>
        <v>DUDEK Cédric</v>
      </c>
      <c r="K134" s="45"/>
      <c r="L134" s="47"/>
      <c r="M134" s="45" t="s">
        <v>785</v>
      </c>
    </row>
    <row r="135" spans="1:13" hidden="1" x14ac:dyDescent="0.2">
      <c r="A135" s="45" t="s">
        <v>670</v>
      </c>
      <c r="B135" s="45" t="str">
        <f t="shared" si="8"/>
        <v>2018-14</v>
      </c>
      <c r="C135" s="46">
        <v>43195</v>
      </c>
      <c r="D135" s="47">
        <v>0.34375</v>
      </c>
      <c r="E135" s="47">
        <v>0.51041666666666696</v>
      </c>
      <c r="F135" s="46" t="str">
        <f>IF(NOT(ISBLANK(Tableau6[heure
début])),IF(VALUE(MID(TEXT(Tableau6[heure
début],"hh"),1,2))&lt;13,"AM","PM"),"")</f>
        <v>AM</v>
      </c>
      <c r="G135" s="47">
        <f t="shared" si="9"/>
        <v>0.16666666666666696</v>
      </c>
      <c r="H135" s="47"/>
      <c r="I135" s="45" t="s">
        <v>768</v>
      </c>
      <c r="J135" s="45" t="str">
        <f ca="1">VLOOKUP(Tableau6[module],OFFSET(INDIRECT(A135&amp;"_code"),0,2,,2),2)</f>
        <v>DUDEK Cédric</v>
      </c>
      <c r="K135" s="45"/>
      <c r="L135" s="47"/>
      <c r="M135" s="45" t="s">
        <v>785</v>
      </c>
    </row>
    <row r="136" spans="1:13" hidden="1" x14ac:dyDescent="0.2">
      <c r="A136" s="45" t="s">
        <v>657</v>
      </c>
      <c r="B136" s="45" t="str">
        <f t="shared" si="8"/>
        <v>2018-16</v>
      </c>
      <c r="C136" s="46">
        <v>43206</v>
      </c>
      <c r="D136" s="47">
        <v>0.34375</v>
      </c>
      <c r="E136" s="47">
        <v>0.51041666666666696</v>
      </c>
      <c r="F136" s="46" t="str">
        <f>IF(NOT(ISBLANK(Tableau6[heure
début])),IF(VALUE(MID(TEXT(Tableau6[heure
début],"hh"),1,2))&lt;13,"AM","PM"),"")</f>
        <v>AM</v>
      </c>
      <c r="G136" s="47">
        <f t="shared" si="9"/>
        <v>0.16666666666666696</v>
      </c>
      <c r="H136" s="47"/>
      <c r="I136" s="45" t="s">
        <v>775</v>
      </c>
      <c r="J136" s="45" t="str">
        <f ca="1">VLOOKUP(Tableau6[module],OFFSET(INDIRECT(A136&amp;"_code"),0,2,,2),2)</f>
        <v>NETWORX NETWORX</v>
      </c>
      <c r="K136" s="45"/>
      <c r="L136" s="47"/>
      <c r="M136" s="45"/>
    </row>
    <row r="137" spans="1:13" hidden="1" x14ac:dyDescent="0.2">
      <c r="A137" s="45" t="s">
        <v>657</v>
      </c>
      <c r="B137" s="45" t="str">
        <f t="shared" si="8"/>
        <v>2018-16</v>
      </c>
      <c r="C137" s="46">
        <v>43206</v>
      </c>
      <c r="D137" s="47">
        <v>0.57291666666666696</v>
      </c>
      <c r="E137" s="47">
        <v>0.73958333333333404</v>
      </c>
      <c r="F137" s="46" t="str">
        <f>IF(NOT(ISBLANK(Tableau6[heure
début])),IF(VALUE(MID(TEXT(Tableau6[heure
début],"hh"),1,2))&lt;13,"AM","PM"),"")</f>
        <v>PM</v>
      </c>
      <c r="G137" s="47">
        <f t="shared" si="9"/>
        <v>0.16666666666666707</v>
      </c>
      <c r="H137" s="47"/>
      <c r="I137" s="45" t="s">
        <v>775</v>
      </c>
      <c r="J137" s="45" t="str">
        <f ca="1">VLOOKUP(Tableau6[module],OFFSET(INDIRECT(A137&amp;"_code"),0,2,,2),2)</f>
        <v>NETWORX NETWORX</v>
      </c>
      <c r="K137" s="45"/>
      <c r="L137" s="47"/>
      <c r="M137" s="45"/>
    </row>
    <row r="138" spans="1:13" hidden="1" x14ac:dyDescent="0.2">
      <c r="A138" s="45" t="s">
        <v>657</v>
      </c>
      <c r="B138" s="45" t="str">
        <f t="shared" si="8"/>
        <v>2018-16</v>
      </c>
      <c r="C138" s="46">
        <v>43207</v>
      </c>
      <c r="D138" s="47">
        <v>0.34375</v>
      </c>
      <c r="E138" s="47">
        <v>0.51041666666666696</v>
      </c>
      <c r="F138" s="46" t="str">
        <f>IF(NOT(ISBLANK(Tableau6[heure
début])),IF(VALUE(MID(TEXT(Tableau6[heure
début],"hh"),1,2))&lt;13,"AM","PM"),"")</f>
        <v>AM</v>
      </c>
      <c r="G138" s="47">
        <f t="shared" si="9"/>
        <v>0.16666666666666696</v>
      </c>
      <c r="H138" s="47"/>
      <c r="I138" s="45" t="s">
        <v>775</v>
      </c>
      <c r="J138" s="45" t="str">
        <f ca="1">VLOOKUP(Tableau6[module],OFFSET(INDIRECT(A138&amp;"_code"),0,2,,2),2)</f>
        <v>NETWORX NETWORX</v>
      </c>
      <c r="K138" s="45"/>
      <c r="L138" s="47"/>
      <c r="M138" s="45"/>
    </row>
    <row r="139" spans="1:13" hidden="1" x14ac:dyDescent="0.2">
      <c r="A139" s="45" t="s">
        <v>657</v>
      </c>
      <c r="B139" s="45" t="str">
        <f t="shared" si="8"/>
        <v>2018-16</v>
      </c>
      <c r="C139" s="46">
        <v>43207</v>
      </c>
      <c r="D139" s="47">
        <v>0.57291666666666696</v>
      </c>
      <c r="E139" s="47">
        <v>0.73958333333333404</v>
      </c>
      <c r="F139" s="46" t="str">
        <f>IF(NOT(ISBLANK(Tableau6[heure
début])),IF(VALUE(MID(TEXT(Tableau6[heure
début],"hh"),1,2))&lt;13,"AM","PM"),"")</f>
        <v>PM</v>
      </c>
      <c r="G139" s="47">
        <f t="shared" si="9"/>
        <v>0.16666666666666707</v>
      </c>
      <c r="H139" s="47"/>
      <c r="I139" s="45" t="s">
        <v>775</v>
      </c>
      <c r="J139" s="45" t="str">
        <f ca="1">VLOOKUP(Tableau6[module],OFFSET(INDIRECT(A139&amp;"_code"),0,2,,2),2)</f>
        <v>NETWORX NETWORX</v>
      </c>
      <c r="K139" s="45"/>
      <c r="L139" s="47"/>
      <c r="M139" s="45"/>
    </row>
    <row r="140" spans="1:13" hidden="1" x14ac:dyDescent="0.2">
      <c r="A140" s="45" t="s">
        <v>657</v>
      </c>
      <c r="B140" s="45" t="str">
        <f t="shared" si="8"/>
        <v>2018-16</v>
      </c>
      <c r="C140" s="46">
        <v>43208</v>
      </c>
      <c r="D140" s="47">
        <v>0.34375</v>
      </c>
      <c r="E140" s="47">
        <v>0.51041666666666696</v>
      </c>
      <c r="F140" s="46" t="str">
        <f>IF(NOT(ISBLANK(Tableau6[heure
début])),IF(VALUE(MID(TEXT(Tableau6[heure
début],"hh"),1,2))&lt;13,"AM","PM"),"")</f>
        <v>AM</v>
      </c>
      <c r="G140" s="47">
        <f t="shared" si="9"/>
        <v>0.16666666666666696</v>
      </c>
      <c r="H140" s="47"/>
      <c r="I140" s="45" t="s">
        <v>759</v>
      </c>
      <c r="J140" s="45" t="str">
        <f ca="1">VLOOKUP(Tableau6[module],OFFSET(INDIRECT(A140&amp;"_code"),0,2,,2),2)</f>
        <v>LEFETZ Guillaume</v>
      </c>
      <c r="K140" s="45"/>
      <c r="L140" s="47"/>
      <c r="M140" s="45"/>
    </row>
    <row r="141" spans="1:13" hidden="1" x14ac:dyDescent="0.2">
      <c r="A141" s="45" t="s">
        <v>657</v>
      </c>
      <c r="B141" s="45" t="str">
        <f t="shared" si="8"/>
        <v>2018-16</v>
      </c>
      <c r="C141" s="46">
        <v>43209</v>
      </c>
      <c r="D141" s="47">
        <v>0.42708333333333298</v>
      </c>
      <c r="E141" s="47">
        <v>0.51041666666666696</v>
      </c>
      <c r="F141" s="46" t="str">
        <f>IF(NOT(ISBLANK(Tableau6[heure
début])),IF(VALUE(MID(TEXT(Tableau6[heure
début],"hh"),1,2))&lt;13,"AM","PM"),"")</f>
        <v>AM</v>
      </c>
      <c r="G141" s="47">
        <f t="shared" si="9"/>
        <v>8.3333333333333981E-2</v>
      </c>
      <c r="H141" s="47"/>
      <c r="I141" s="45" t="s">
        <v>775</v>
      </c>
      <c r="J141" s="45" t="str">
        <f ca="1">VLOOKUP(Tableau6[module],OFFSET(INDIRECT(A141&amp;"_code"),0,2,,2),2)</f>
        <v>NETWORX NETWORX</v>
      </c>
      <c r="K141" s="45"/>
      <c r="L141" s="47"/>
      <c r="M141" s="45"/>
    </row>
    <row r="142" spans="1:13" hidden="1" x14ac:dyDescent="0.2">
      <c r="A142" s="45" t="s">
        <v>657</v>
      </c>
      <c r="B142" s="45" t="str">
        <f t="shared" si="8"/>
        <v>2018-18</v>
      </c>
      <c r="C142" s="46">
        <v>43222</v>
      </c>
      <c r="D142" s="47">
        <v>0.34375</v>
      </c>
      <c r="E142" s="47">
        <v>0.51041666666666696</v>
      </c>
      <c r="F142" s="46" t="str">
        <f>IF(NOT(ISBLANK(Tableau6[heure
début])),IF(VALUE(MID(TEXT(Tableau6[heure
début],"hh"),1,2))&lt;13,"AM","PM"),"")</f>
        <v>AM</v>
      </c>
      <c r="G142" s="47">
        <f t="shared" si="9"/>
        <v>0.16666666666666696</v>
      </c>
      <c r="H142" s="47"/>
      <c r="I142" s="45" t="s">
        <v>772</v>
      </c>
      <c r="J142" s="45" t="str">
        <f ca="1">VLOOKUP(Tableau6[module],OFFSET(INDIRECT(A142&amp;"_code"),0,2,,2),2)</f>
        <v>NETWORX NETWORX</v>
      </c>
      <c r="K142" s="45"/>
      <c r="L142" s="47"/>
      <c r="M142" s="45"/>
    </row>
    <row r="143" spans="1:13" hidden="1" x14ac:dyDescent="0.2">
      <c r="A143" s="45" t="s">
        <v>657</v>
      </c>
      <c r="B143" s="45" t="str">
        <f t="shared" si="8"/>
        <v>2018-18</v>
      </c>
      <c r="C143" s="46">
        <v>43222</v>
      </c>
      <c r="D143" s="47">
        <v>0.57291666666666696</v>
      </c>
      <c r="E143" s="47">
        <v>0.73958333333333404</v>
      </c>
      <c r="F143" s="46" t="str">
        <f>IF(NOT(ISBLANK(Tableau6[heure
début])),IF(VALUE(MID(TEXT(Tableau6[heure
début],"hh"),1,2))&lt;13,"AM","PM"),"")</f>
        <v>PM</v>
      </c>
      <c r="G143" s="47">
        <f t="shared" si="9"/>
        <v>0.16666666666666707</v>
      </c>
      <c r="H143" s="47"/>
      <c r="I143" s="45" t="s">
        <v>772</v>
      </c>
      <c r="J143" s="45" t="str">
        <f ca="1">VLOOKUP(Tableau6[module],OFFSET(INDIRECT(A143&amp;"_code"),0,2,,2),2)</f>
        <v>NETWORX NETWORX</v>
      </c>
      <c r="K143" s="45"/>
      <c r="L143" s="47"/>
      <c r="M143" s="45"/>
    </row>
    <row r="144" spans="1:13" hidden="1" x14ac:dyDescent="0.2">
      <c r="A144" s="45" t="s">
        <v>657</v>
      </c>
      <c r="B144" s="45" t="str">
        <f t="shared" si="8"/>
        <v>2018-18</v>
      </c>
      <c r="C144" s="46">
        <v>43223</v>
      </c>
      <c r="D144" s="47">
        <v>0.34375</v>
      </c>
      <c r="E144" s="47">
        <v>0.51041666666666696</v>
      </c>
      <c r="F144" s="46" t="str">
        <f>IF(NOT(ISBLANK(Tableau6[heure
début])),IF(VALUE(MID(TEXT(Tableau6[heure
début],"hh"),1,2))&lt;13,"AM","PM"),"")</f>
        <v>AM</v>
      </c>
      <c r="G144" s="47">
        <f t="shared" si="9"/>
        <v>0.16666666666666696</v>
      </c>
      <c r="H144" s="47"/>
      <c r="I144" s="45" t="s">
        <v>772</v>
      </c>
      <c r="J144" s="45" t="str">
        <f ca="1">VLOOKUP(Tableau6[module],OFFSET(INDIRECT(A144&amp;"_code"),0,2,,2),2)</f>
        <v>NETWORX NETWORX</v>
      </c>
      <c r="K144" s="45"/>
      <c r="L144" s="47"/>
      <c r="M144" s="45"/>
    </row>
    <row r="145" spans="1:13" hidden="1" x14ac:dyDescent="0.2">
      <c r="A145" s="45" t="s">
        <v>657</v>
      </c>
      <c r="B145" s="45" t="str">
        <f t="shared" si="8"/>
        <v>2018-18</v>
      </c>
      <c r="C145" s="46">
        <v>43223</v>
      </c>
      <c r="D145" s="47">
        <v>0.57291666666666696</v>
      </c>
      <c r="E145" s="47">
        <v>0.73958333333333404</v>
      </c>
      <c r="F145" s="46" t="str">
        <f>IF(NOT(ISBLANK(Tableau6[heure
début])),IF(VALUE(MID(TEXT(Tableau6[heure
début],"hh"),1,2))&lt;13,"AM","PM"),"")</f>
        <v>PM</v>
      </c>
      <c r="G145" s="47">
        <f t="shared" si="9"/>
        <v>0.16666666666666707</v>
      </c>
      <c r="H145" s="47"/>
      <c r="I145" s="45" t="s">
        <v>772</v>
      </c>
      <c r="J145" s="45" t="str">
        <f ca="1">VLOOKUP(Tableau6[module],OFFSET(INDIRECT(A145&amp;"_code"),0,2,,2),2)</f>
        <v>NETWORX NETWORX</v>
      </c>
      <c r="K145" s="45"/>
      <c r="L145" s="47"/>
      <c r="M145" s="45"/>
    </row>
    <row r="146" spans="1:13" hidden="1" x14ac:dyDescent="0.2">
      <c r="A146" s="45" t="s">
        <v>657</v>
      </c>
      <c r="B146" s="45" t="str">
        <f t="shared" si="8"/>
        <v>2018-18</v>
      </c>
      <c r="C146" s="46">
        <v>43224</v>
      </c>
      <c r="D146" s="47">
        <v>0.42708333333333298</v>
      </c>
      <c r="E146" s="47">
        <v>0.51041666666666696</v>
      </c>
      <c r="F146" s="46" t="str">
        <f>IF(NOT(ISBLANK(Tableau6[heure
début])),IF(VALUE(MID(TEXT(Tableau6[heure
début],"hh"),1,2))&lt;13,"AM","PM"),"")</f>
        <v>AM</v>
      </c>
      <c r="G146" s="47">
        <f t="shared" si="9"/>
        <v>8.3333333333333981E-2</v>
      </c>
      <c r="H146" s="47"/>
      <c r="I146" s="45" t="s">
        <v>772</v>
      </c>
      <c r="J146" s="45" t="str">
        <f ca="1">VLOOKUP(Tableau6[module],OFFSET(INDIRECT(A146&amp;"_code"),0,2,,2),2)</f>
        <v>NETWORX NETWORX</v>
      </c>
      <c r="K146" s="45"/>
      <c r="L146" s="47"/>
      <c r="M146" s="45"/>
    </row>
    <row r="147" spans="1:13" hidden="1" x14ac:dyDescent="0.2">
      <c r="A147" s="45" t="s">
        <v>671</v>
      </c>
      <c r="B147" s="45" t="str">
        <f t="shared" si="8"/>
        <v>2018-20</v>
      </c>
      <c r="C147" s="46">
        <v>43234</v>
      </c>
      <c r="D147" s="47">
        <v>0.34375</v>
      </c>
      <c r="E147" s="47">
        <v>0.51041666666666696</v>
      </c>
      <c r="F147" s="46" t="str">
        <f>IF(NOT(ISBLANK(Tableau6[heure
début])),IF(VALUE(MID(TEXT(Tableau6[heure
début],"hh"),1,2))&lt;13,"AM","PM"),"")</f>
        <v>AM</v>
      </c>
      <c r="G147" s="47">
        <f t="shared" si="9"/>
        <v>0.16666666666666696</v>
      </c>
      <c r="H147" s="47"/>
      <c r="I147" s="45" t="s">
        <v>777</v>
      </c>
      <c r="J147" s="45" t="str">
        <f ca="1">VLOOKUP(Tableau6[module],OFFSET(INDIRECT(A147&amp;"_code"),0,2,,2),2)</f>
        <v>NETWORX NETWORX</v>
      </c>
      <c r="K147" s="45"/>
      <c r="L147" s="47"/>
      <c r="M147" s="45"/>
    </row>
    <row r="148" spans="1:13" hidden="1" x14ac:dyDescent="0.2">
      <c r="A148" s="45" t="s">
        <v>671</v>
      </c>
      <c r="B148" s="45" t="str">
        <f t="shared" si="8"/>
        <v>2018-20</v>
      </c>
      <c r="C148" s="46">
        <v>43234</v>
      </c>
      <c r="D148" s="47">
        <v>0.57291666666666696</v>
      </c>
      <c r="E148" s="47">
        <v>0.73958333333333404</v>
      </c>
      <c r="F148" s="46" t="str">
        <f>IF(NOT(ISBLANK(Tableau6[heure
début])),IF(VALUE(MID(TEXT(Tableau6[heure
début],"hh"),1,2))&lt;13,"AM","PM"),"")</f>
        <v>PM</v>
      </c>
      <c r="G148" s="47">
        <f t="shared" si="9"/>
        <v>0.16666666666666707</v>
      </c>
      <c r="H148" s="47"/>
      <c r="I148" s="45" t="s">
        <v>777</v>
      </c>
      <c r="J148" s="45" t="str">
        <f ca="1">VLOOKUP(Tableau6[module],OFFSET(INDIRECT(A148&amp;"_code"),0,2,,2),2)</f>
        <v>NETWORX NETWORX</v>
      </c>
      <c r="K148" s="45"/>
      <c r="L148" s="47"/>
      <c r="M148" s="45"/>
    </row>
    <row r="149" spans="1:13" hidden="1" x14ac:dyDescent="0.2">
      <c r="A149" s="45" t="s">
        <v>671</v>
      </c>
      <c r="B149" s="45" t="str">
        <f t="shared" si="8"/>
        <v>2018-20</v>
      </c>
      <c r="C149" s="46">
        <v>43235</v>
      </c>
      <c r="D149" s="47">
        <v>0.34375</v>
      </c>
      <c r="E149" s="47">
        <v>0.51041666666666696</v>
      </c>
      <c r="F149" s="46" t="str">
        <f>IF(NOT(ISBLANK(Tableau6[heure
début])),IF(VALUE(MID(TEXT(Tableau6[heure
début],"hh"),1,2))&lt;13,"AM","PM"),"")</f>
        <v>AM</v>
      </c>
      <c r="G149" s="47">
        <f t="shared" si="9"/>
        <v>0.16666666666666696</v>
      </c>
      <c r="H149" s="47"/>
      <c r="I149" s="45" t="s">
        <v>777</v>
      </c>
      <c r="J149" s="45" t="str">
        <f ca="1">VLOOKUP(Tableau6[module],OFFSET(INDIRECT(A149&amp;"_code"),0,2,,2),2)</f>
        <v>NETWORX NETWORX</v>
      </c>
      <c r="K149" s="45"/>
      <c r="L149" s="47"/>
      <c r="M149" s="45"/>
    </row>
    <row r="150" spans="1:13" hidden="1" x14ac:dyDescent="0.2">
      <c r="A150" s="45" t="s">
        <v>671</v>
      </c>
      <c r="B150" s="45" t="str">
        <f t="shared" si="8"/>
        <v>2018-20</v>
      </c>
      <c r="C150" s="46">
        <v>43235</v>
      </c>
      <c r="D150" s="47">
        <v>0.57291666666666696</v>
      </c>
      <c r="E150" s="47">
        <v>0.73958333333333404</v>
      </c>
      <c r="F150" s="46" t="str">
        <f>IF(NOT(ISBLANK(Tableau6[heure
début])),IF(VALUE(MID(TEXT(Tableau6[heure
début],"hh"),1,2))&lt;13,"AM","PM"),"")</f>
        <v>PM</v>
      </c>
      <c r="G150" s="47">
        <f t="shared" si="9"/>
        <v>0.16666666666666707</v>
      </c>
      <c r="H150" s="47"/>
      <c r="I150" s="45" t="s">
        <v>777</v>
      </c>
      <c r="J150" s="45" t="str">
        <f ca="1">VLOOKUP(Tableau6[module],OFFSET(INDIRECT(A150&amp;"_code"),0,2,,2),2)</f>
        <v>NETWORX NETWORX</v>
      </c>
      <c r="K150" s="45"/>
      <c r="L150" s="47"/>
      <c r="M150" s="45"/>
    </row>
    <row r="151" spans="1:13" hidden="1" x14ac:dyDescent="0.2">
      <c r="A151" s="45" t="s">
        <v>671</v>
      </c>
      <c r="B151" s="45" t="str">
        <f t="shared" si="8"/>
        <v>2018-20</v>
      </c>
      <c r="C151" s="46">
        <v>43236</v>
      </c>
      <c r="D151" s="47">
        <v>0.42708333333333298</v>
      </c>
      <c r="E151" s="47">
        <v>0.51041666666666696</v>
      </c>
      <c r="F151" s="46" t="str">
        <f>IF(NOT(ISBLANK(Tableau6[heure
début])),IF(VALUE(MID(TEXT(Tableau6[heure
début],"hh"),1,2))&lt;13,"AM","PM"),"")</f>
        <v>AM</v>
      </c>
      <c r="G151" s="47">
        <f t="shared" si="9"/>
        <v>8.3333333333333981E-2</v>
      </c>
      <c r="H151" s="47"/>
      <c r="I151" s="45" t="s">
        <v>777</v>
      </c>
      <c r="J151" s="45" t="str">
        <f ca="1">VLOOKUP(Tableau6[module],OFFSET(INDIRECT(A151&amp;"_code"),0,2,,2),2)</f>
        <v>NETWORX NETWORX</v>
      </c>
      <c r="K151" s="45"/>
      <c r="L151" s="47"/>
      <c r="M151" s="45"/>
    </row>
    <row r="152" spans="1:13" hidden="1" x14ac:dyDescent="0.2">
      <c r="A152" s="45" t="s">
        <v>671</v>
      </c>
      <c r="B152" s="45" t="str">
        <f t="shared" si="8"/>
        <v>2018-20</v>
      </c>
      <c r="C152" s="46">
        <v>43236</v>
      </c>
      <c r="D152" s="47">
        <v>0.57291666666666696</v>
      </c>
      <c r="E152" s="47">
        <v>0.73958333333333404</v>
      </c>
      <c r="F152" s="46" t="str">
        <f>IF(NOT(ISBLANK(Tableau6[heure
début])),IF(VALUE(MID(TEXT(Tableau6[heure
début],"hh"),1,2))&lt;13,"AM","PM"),"")</f>
        <v>PM</v>
      </c>
      <c r="G152" s="47">
        <f t="shared" si="9"/>
        <v>0.16666666666666707</v>
      </c>
      <c r="H152" s="47"/>
      <c r="I152" s="45" t="s">
        <v>778</v>
      </c>
      <c r="J152" s="45" t="str">
        <f ca="1">VLOOKUP(Tableau6[module],OFFSET(INDIRECT(A152&amp;"_code"),0,2,,2),2)</f>
        <v>NETWORX NETWORX</v>
      </c>
      <c r="K152" s="45"/>
      <c r="L152" s="47"/>
      <c r="M152" s="45"/>
    </row>
    <row r="153" spans="1:13" hidden="1" x14ac:dyDescent="0.2">
      <c r="A153" s="45" t="s">
        <v>671</v>
      </c>
      <c r="B153" s="45" t="str">
        <f t="shared" si="8"/>
        <v>2018-20</v>
      </c>
      <c r="C153" s="46">
        <v>43237</v>
      </c>
      <c r="D153" s="47">
        <v>0.34375</v>
      </c>
      <c r="E153" s="47">
        <v>0.51041666666666696</v>
      </c>
      <c r="F153" s="46" t="str">
        <f>IF(NOT(ISBLANK(Tableau6[heure
début])),IF(VALUE(MID(TEXT(Tableau6[heure
début],"hh"),1,2))&lt;13,"AM","PM"),"")</f>
        <v>AM</v>
      </c>
      <c r="G153" s="47">
        <f t="shared" si="9"/>
        <v>0.16666666666666696</v>
      </c>
      <c r="H153" s="47"/>
      <c r="I153" s="45" t="s">
        <v>778</v>
      </c>
      <c r="J153" s="45" t="str">
        <f ca="1">VLOOKUP(Tableau6[module],OFFSET(INDIRECT(A153&amp;"_code"),0,2,,2),2)</f>
        <v>NETWORX NETWORX</v>
      </c>
      <c r="K153" s="45"/>
      <c r="L153" s="47"/>
      <c r="M153" s="45"/>
    </row>
    <row r="154" spans="1:13" hidden="1" x14ac:dyDescent="0.2">
      <c r="A154" s="45" t="s">
        <v>671</v>
      </c>
      <c r="B154" s="45" t="str">
        <f t="shared" si="8"/>
        <v>2018-20</v>
      </c>
      <c r="C154" s="46">
        <v>43237</v>
      </c>
      <c r="D154" s="47">
        <v>0.57291666666666696</v>
      </c>
      <c r="E154" s="47">
        <v>0.73958333333333404</v>
      </c>
      <c r="F154" s="46" t="str">
        <f>IF(NOT(ISBLANK(Tableau6[heure
début])),IF(VALUE(MID(TEXT(Tableau6[heure
début],"hh"),1,2))&lt;13,"AM","PM"),"")</f>
        <v>PM</v>
      </c>
      <c r="G154" s="47">
        <f t="shared" si="9"/>
        <v>0.16666666666666707</v>
      </c>
      <c r="H154" s="47"/>
      <c r="I154" s="45" t="s">
        <v>778</v>
      </c>
      <c r="J154" s="45" t="str">
        <f ca="1">VLOOKUP(Tableau6[module],OFFSET(INDIRECT(A154&amp;"_code"),0,2,,2),2)</f>
        <v>NETWORX NETWORX</v>
      </c>
      <c r="K154" s="45"/>
      <c r="L154" s="47"/>
      <c r="M154" s="45"/>
    </row>
    <row r="155" spans="1:13" hidden="1" x14ac:dyDescent="0.2">
      <c r="A155" s="45" t="s">
        <v>671</v>
      </c>
      <c r="B155" s="45" t="str">
        <f t="shared" si="8"/>
        <v>2018-20</v>
      </c>
      <c r="C155" s="46">
        <v>43238</v>
      </c>
      <c r="D155" s="47">
        <v>0.34375</v>
      </c>
      <c r="E155" s="47">
        <v>0.51041666666666696</v>
      </c>
      <c r="F155" s="46" t="str">
        <f>IF(NOT(ISBLANK(Tableau6[heure
début])),IF(VALUE(MID(TEXT(Tableau6[heure
début],"hh"),1,2))&lt;13,"AM","PM"),"")</f>
        <v>AM</v>
      </c>
      <c r="G155" s="47">
        <f t="shared" si="9"/>
        <v>0.16666666666666696</v>
      </c>
      <c r="H155" s="47"/>
      <c r="I155" s="45" t="s">
        <v>778</v>
      </c>
      <c r="J155" s="45" t="str">
        <f ca="1">VLOOKUP(Tableau6[module],OFFSET(INDIRECT(A155&amp;"_code"),0,2,,2),2)</f>
        <v>NETWORX NETWORX</v>
      </c>
      <c r="K155" s="45"/>
      <c r="L155" s="47"/>
      <c r="M155" s="45"/>
    </row>
    <row r="156" spans="1:13" hidden="1" x14ac:dyDescent="0.2">
      <c r="A156" s="45" t="s">
        <v>671</v>
      </c>
      <c r="B156" s="45" t="str">
        <f t="shared" si="8"/>
        <v>2018-20</v>
      </c>
      <c r="C156" s="46">
        <v>43238</v>
      </c>
      <c r="D156" s="47">
        <v>0.57291666666666696</v>
      </c>
      <c r="E156" s="47">
        <v>0.65625</v>
      </c>
      <c r="F156" s="46" t="str">
        <f>IF(NOT(ISBLANK(Tableau6[heure
début])),IF(VALUE(MID(TEXT(Tableau6[heure
début],"hh"),1,2))&lt;13,"AM","PM"),"")</f>
        <v>PM</v>
      </c>
      <c r="G156" s="47">
        <f t="shared" si="9"/>
        <v>8.3333333333333037E-2</v>
      </c>
      <c r="H156" s="47"/>
      <c r="I156" s="45" t="s">
        <v>778</v>
      </c>
      <c r="J156" s="45" t="str">
        <f ca="1">VLOOKUP(Tableau6[module],OFFSET(INDIRECT(A156&amp;"_code"),0,2,,2),2)</f>
        <v>NETWORX NETWORX</v>
      </c>
      <c r="K156" s="45"/>
      <c r="L156" s="47"/>
      <c r="M156" s="45"/>
    </row>
    <row r="157" spans="1:13" hidden="1" x14ac:dyDescent="0.2">
      <c r="A157" s="45" t="s">
        <v>657</v>
      </c>
      <c r="B157" s="45" t="str">
        <f t="shared" si="8"/>
        <v>2018-21</v>
      </c>
      <c r="C157" s="46">
        <v>43245</v>
      </c>
      <c r="D157" s="47">
        <v>0.57291666666666696</v>
      </c>
      <c r="E157" s="47">
        <v>0.73958333333333404</v>
      </c>
      <c r="F157" s="46" t="str">
        <f>IF(NOT(ISBLANK(Tableau6[heure
début])),IF(VALUE(MID(TEXT(Tableau6[heure
début],"hh"),1,2))&lt;13,"AM","PM"),"")</f>
        <v>PM</v>
      </c>
      <c r="G157" s="47">
        <f t="shared" si="9"/>
        <v>0.16666666666666707</v>
      </c>
      <c r="H157" s="47"/>
      <c r="I157" s="45" t="s">
        <v>759</v>
      </c>
      <c r="J157" s="45" t="str">
        <f ca="1">VLOOKUP(Tableau6[module],OFFSET(INDIRECT(A157&amp;"_code"),0,2,,2),2)</f>
        <v>LEFETZ Guillaume</v>
      </c>
      <c r="K157" s="45"/>
      <c r="L157" s="47"/>
      <c r="M157" s="45"/>
    </row>
    <row r="158" spans="1:13" hidden="1" x14ac:dyDescent="0.2">
      <c r="A158" s="45" t="s">
        <v>657</v>
      </c>
      <c r="B158" s="45" t="str">
        <f t="shared" si="8"/>
        <v>2018-23</v>
      </c>
      <c r="C158" s="46">
        <v>43258</v>
      </c>
      <c r="D158" s="47">
        <v>0.34375</v>
      </c>
      <c r="E158" s="47">
        <v>0.51041666666666696</v>
      </c>
      <c r="F158" s="46" t="str">
        <f>IF(NOT(ISBLANK(Tableau6[heure
début])),IF(VALUE(MID(TEXT(Tableau6[heure
début],"hh"),1,2))&lt;13,"AM","PM"),"")</f>
        <v>AM</v>
      </c>
      <c r="G158" s="47">
        <f t="shared" si="9"/>
        <v>0.16666666666666696</v>
      </c>
      <c r="H158" s="47"/>
      <c r="I158" s="45" t="s">
        <v>759</v>
      </c>
      <c r="J158" s="45" t="str">
        <f ca="1">VLOOKUP(Tableau6[module],OFFSET(INDIRECT(A158&amp;"_code"),0,2,,2),2)</f>
        <v>LEFETZ Guillaume</v>
      </c>
      <c r="K158" s="45"/>
      <c r="L158" s="47"/>
      <c r="M158" s="45"/>
    </row>
    <row r="159" spans="1:13" hidden="1" x14ac:dyDescent="0.2">
      <c r="A159" s="45" t="s">
        <v>657</v>
      </c>
      <c r="B159" s="45" t="str">
        <f t="shared" si="8"/>
        <v>2018-23</v>
      </c>
      <c r="C159" s="46">
        <v>43258</v>
      </c>
      <c r="D159" s="47">
        <v>0.57291666666666696</v>
      </c>
      <c r="E159" s="47">
        <v>0.73958333333333404</v>
      </c>
      <c r="F159" s="46" t="str">
        <f>IF(NOT(ISBLANK(Tableau6[heure
début])),IF(VALUE(MID(TEXT(Tableau6[heure
début],"hh"),1,2))&lt;13,"AM","PM"),"")</f>
        <v>PM</v>
      </c>
      <c r="G159" s="47">
        <f t="shared" si="9"/>
        <v>0.16666666666666707</v>
      </c>
      <c r="H159" s="47"/>
      <c r="I159" s="45" t="s">
        <v>759</v>
      </c>
      <c r="J159" s="45" t="str">
        <f ca="1">VLOOKUP(Tableau6[module],OFFSET(INDIRECT(A159&amp;"_code"),0,2,,2),2)</f>
        <v>LEFETZ Guillaume</v>
      </c>
      <c r="K159" s="45"/>
      <c r="L159" s="47"/>
      <c r="M159" s="45"/>
    </row>
    <row r="160" spans="1:13" hidden="1" x14ac:dyDescent="0.2">
      <c r="A160" s="45" t="s">
        <v>657</v>
      </c>
      <c r="B160" s="45" t="str">
        <f t="shared" si="8"/>
        <v>2018-29</v>
      </c>
      <c r="C160" s="46">
        <v>43297</v>
      </c>
      <c r="D160" s="47">
        <v>0.34375</v>
      </c>
      <c r="E160" s="47">
        <v>0.51041666666666696</v>
      </c>
      <c r="F160" s="46" t="str">
        <f>IF(NOT(ISBLANK(Tableau6[heure
début])),IF(VALUE(MID(TEXT(Tableau6[heure
début],"hh"),1,2))&lt;13,"AM","PM"),"")</f>
        <v>AM</v>
      </c>
      <c r="G160" s="47">
        <f t="shared" si="9"/>
        <v>0.16666666666666696</v>
      </c>
      <c r="H160" s="47"/>
      <c r="I160" s="45" t="s">
        <v>773</v>
      </c>
      <c r="J160" s="45" t="str">
        <f ca="1">VLOOKUP(Tableau6[module],OFFSET(INDIRECT(A160&amp;"_code"),0,2,,2),2)</f>
        <v>NETWORX NETWORX</v>
      </c>
      <c r="K160" s="45"/>
      <c r="L160" s="47"/>
      <c r="M160" s="45"/>
    </row>
    <row r="161" spans="1:16" hidden="1" x14ac:dyDescent="0.2">
      <c r="A161" s="45" t="s">
        <v>657</v>
      </c>
      <c r="B161" s="45" t="str">
        <f t="shared" si="8"/>
        <v>2018-29</v>
      </c>
      <c r="C161" s="46">
        <v>43297</v>
      </c>
      <c r="D161" s="47">
        <v>0.57291666666666696</v>
      </c>
      <c r="E161" s="47">
        <v>0.73958333333333404</v>
      </c>
      <c r="F161" s="46" t="str">
        <f>IF(NOT(ISBLANK(Tableau6[heure
début])),IF(VALUE(MID(TEXT(Tableau6[heure
début],"hh"),1,2))&lt;13,"AM","PM"),"")</f>
        <v>PM</v>
      </c>
      <c r="G161" s="47">
        <f t="shared" si="9"/>
        <v>0.16666666666666707</v>
      </c>
      <c r="H161" s="47"/>
      <c r="I161" s="45" t="s">
        <v>773</v>
      </c>
      <c r="J161" s="45" t="str">
        <f ca="1">VLOOKUP(Tableau6[module],OFFSET(INDIRECT(A161&amp;"_code"),0,2,,2),2)</f>
        <v>NETWORX NETWORX</v>
      </c>
      <c r="K161" s="45"/>
      <c r="L161" s="47"/>
      <c r="M161" s="45"/>
    </row>
    <row r="162" spans="1:16" hidden="1" x14ac:dyDescent="0.2">
      <c r="A162" s="45" t="s">
        <v>657</v>
      </c>
      <c r="B162" s="45" t="str">
        <f t="shared" ref="B162:B181" si="10">YEAR(C162)&amp;"-"&amp;WEEKNUM(C162)</f>
        <v>2018-29</v>
      </c>
      <c r="C162" s="46">
        <v>43298</v>
      </c>
      <c r="D162" s="47">
        <v>0.34375</v>
      </c>
      <c r="E162" s="47">
        <v>0.51041666666666696</v>
      </c>
      <c r="F162" s="46" t="str">
        <f>IF(NOT(ISBLANK(Tableau6[heure
début])),IF(VALUE(MID(TEXT(Tableau6[heure
début],"hh"),1,2))&lt;13,"AM","PM"),"")</f>
        <v>AM</v>
      </c>
      <c r="G162" s="47">
        <f t="shared" ref="G162:G181" si="11">E162-D162</f>
        <v>0.16666666666666696</v>
      </c>
      <c r="H162" s="47"/>
      <c r="I162" s="45" t="s">
        <v>773</v>
      </c>
      <c r="J162" s="45" t="str">
        <f ca="1">VLOOKUP(Tableau6[module],OFFSET(INDIRECT(A162&amp;"_code"),0,2,,2),2)</f>
        <v>NETWORX NETWORX</v>
      </c>
      <c r="K162" s="45"/>
      <c r="L162" s="47"/>
      <c r="M162" s="45"/>
    </row>
    <row r="163" spans="1:16" hidden="1" x14ac:dyDescent="0.2">
      <c r="A163" s="45" t="s">
        <v>657</v>
      </c>
      <c r="B163" s="45" t="str">
        <f t="shared" si="10"/>
        <v>2018-29</v>
      </c>
      <c r="C163" s="46">
        <v>43298</v>
      </c>
      <c r="D163" s="47">
        <v>0.57291666666666696</v>
      </c>
      <c r="E163" s="47">
        <v>0.73958333333333404</v>
      </c>
      <c r="F163" s="46" t="str">
        <f>IF(NOT(ISBLANK(Tableau6[heure
début])),IF(VALUE(MID(TEXT(Tableau6[heure
début],"hh"),1,2))&lt;13,"AM","PM"),"")</f>
        <v>PM</v>
      </c>
      <c r="G163" s="47">
        <f t="shared" si="11"/>
        <v>0.16666666666666707</v>
      </c>
      <c r="H163" s="47"/>
      <c r="I163" s="45" t="s">
        <v>773</v>
      </c>
      <c r="J163" s="45" t="str">
        <f ca="1">VLOOKUP(Tableau6[module],OFFSET(INDIRECT(A163&amp;"_code"),0,2,,2),2)</f>
        <v>NETWORX NETWORX</v>
      </c>
      <c r="K163" s="45"/>
      <c r="L163" s="47"/>
      <c r="M163" s="45"/>
    </row>
    <row r="164" spans="1:16" hidden="1" x14ac:dyDescent="0.2">
      <c r="A164" s="45" t="s">
        <v>657</v>
      </c>
      <c r="B164" s="45" t="str">
        <f t="shared" si="10"/>
        <v>2018-29</v>
      </c>
      <c r="C164" s="46">
        <v>43299</v>
      </c>
      <c r="D164" s="47">
        <v>0.42708333333333298</v>
      </c>
      <c r="E164" s="47">
        <v>0.51041666666666696</v>
      </c>
      <c r="F164" s="46" t="str">
        <f>IF(NOT(ISBLANK(Tableau6[heure
début])),IF(VALUE(MID(TEXT(Tableau6[heure
début],"hh"),1,2))&lt;13,"AM","PM"),"")</f>
        <v>AM</v>
      </c>
      <c r="G164" s="47">
        <f t="shared" si="11"/>
        <v>8.3333333333333981E-2</v>
      </c>
      <c r="H164" s="47"/>
      <c r="I164" s="45" t="s">
        <v>773</v>
      </c>
      <c r="J164" s="45" t="str">
        <f ca="1">VLOOKUP(Tableau6[module],OFFSET(INDIRECT(A164&amp;"_code"),0,2,,2),2)</f>
        <v>NETWORX NETWORX</v>
      </c>
      <c r="K164" s="45"/>
      <c r="L164" s="47"/>
      <c r="M164" s="45"/>
    </row>
    <row r="165" spans="1:16" hidden="1" x14ac:dyDescent="0.2">
      <c r="A165" s="45" t="s">
        <v>657</v>
      </c>
      <c r="B165" s="45" t="str">
        <f t="shared" si="10"/>
        <v>2018-29</v>
      </c>
      <c r="C165" s="46">
        <v>43299</v>
      </c>
      <c r="D165" s="47">
        <v>0.57291666666666696</v>
      </c>
      <c r="E165" s="47">
        <v>0.73958333333333404</v>
      </c>
      <c r="F165" s="46" t="str">
        <f>IF(NOT(ISBLANK(Tableau6[heure
début])),IF(VALUE(MID(TEXT(Tableau6[heure
début],"hh"),1,2))&lt;13,"AM","PM"),"")</f>
        <v>PM</v>
      </c>
      <c r="G165" s="47">
        <f t="shared" si="11"/>
        <v>0.16666666666666707</v>
      </c>
      <c r="H165" s="47"/>
      <c r="I165" s="45" t="s">
        <v>774</v>
      </c>
      <c r="J165" s="45" t="str">
        <f ca="1">VLOOKUP(Tableau6[module],OFFSET(INDIRECT(A165&amp;"_code"),0,2,,2),2)</f>
        <v>NETWORX NETWORX</v>
      </c>
      <c r="K165" s="45"/>
      <c r="L165" s="47"/>
      <c r="M165" s="45"/>
    </row>
    <row r="166" spans="1:16" hidden="1" x14ac:dyDescent="0.2">
      <c r="A166" s="45" t="s">
        <v>657</v>
      </c>
      <c r="B166" s="45" t="str">
        <f t="shared" si="10"/>
        <v>2018-29</v>
      </c>
      <c r="C166" s="46">
        <v>43300</v>
      </c>
      <c r="D166" s="47">
        <v>0.34375</v>
      </c>
      <c r="E166" s="47">
        <v>0.51041666666666696</v>
      </c>
      <c r="F166" s="46" t="str">
        <f>IF(NOT(ISBLANK(Tableau6[heure
début])),IF(VALUE(MID(TEXT(Tableau6[heure
début],"hh"),1,2))&lt;13,"AM","PM"),"")</f>
        <v>AM</v>
      </c>
      <c r="G166" s="47">
        <f t="shared" si="11"/>
        <v>0.16666666666666696</v>
      </c>
      <c r="H166" s="47"/>
      <c r="I166" s="45" t="s">
        <v>774</v>
      </c>
      <c r="J166" s="45" t="str">
        <f ca="1">VLOOKUP(Tableau6[module],OFFSET(INDIRECT(A166&amp;"_code"),0,2,,2),2)</f>
        <v>NETWORX NETWORX</v>
      </c>
      <c r="K166" s="45"/>
      <c r="L166" s="47"/>
      <c r="M166" s="45"/>
    </row>
    <row r="167" spans="1:16" hidden="1" x14ac:dyDescent="0.2">
      <c r="A167" s="45" t="s">
        <v>657</v>
      </c>
      <c r="B167" s="45" t="str">
        <f t="shared" si="10"/>
        <v>2018-29</v>
      </c>
      <c r="C167" s="46">
        <v>43300</v>
      </c>
      <c r="D167" s="47">
        <v>0.57291666666666696</v>
      </c>
      <c r="E167" s="47">
        <v>0.73958333333333404</v>
      </c>
      <c r="F167" s="46" t="str">
        <f>IF(NOT(ISBLANK(Tableau6[heure
début])),IF(VALUE(MID(TEXT(Tableau6[heure
début],"hh"),1,2))&lt;13,"AM","PM"),"")</f>
        <v>PM</v>
      </c>
      <c r="G167" s="47">
        <f t="shared" si="11"/>
        <v>0.16666666666666707</v>
      </c>
      <c r="H167" s="47"/>
      <c r="I167" s="45" t="s">
        <v>774</v>
      </c>
      <c r="J167" s="45" t="str">
        <f ca="1">VLOOKUP(Tableau6[module],OFFSET(INDIRECT(A167&amp;"_code"),0,2,,2),2)</f>
        <v>NETWORX NETWORX</v>
      </c>
      <c r="K167" s="45"/>
      <c r="L167" s="47"/>
      <c r="M167" s="45"/>
    </row>
    <row r="168" spans="1:16" hidden="1" x14ac:dyDescent="0.2">
      <c r="A168" s="45" t="s">
        <v>657</v>
      </c>
      <c r="B168" s="45" t="str">
        <f t="shared" si="10"/>
        <v>2018-29</v>
      </c>
      <c r="C168" s="46">
        <v>43301</v>
      </c>
      <c r="D168" s="47">
        <v>0.34375</v>
      </c>
      <c r="E168" s="47">
        <v>0.51041666666666696</v>
      </c>
      <c r="F168" s="46" t="str">
        <f>IF(NOT(ISBLANK(Tableau6[heure
début])),IF(VALUE(MID(TEXT(Tableau6[heure
début],"hh"),1,2))&lt;13,"AM","PM"),"")</f>
        <v>AM</v>
      </c>
      <c r="G168" s="47">
        <f t="shared" si="11"/>
        <v>0.16666666666666696</v>
      </c>
      <c r="H168" s="47"/>
      <c r="I168" s="45" t="s">
        <v>774</v>
      </c>
      <c r="J168" s="45" t="str">
        <f ca="1">VLOOKUP(Tableau6[module],OFFSET(INDIRECT(A168&amp;"_code"),0,2,,2),2)</f>
        <v>NETWORX NETWORX</v>
      </c>
      <c r="K168" s="45"/>
      <c r="L168" s="47"/>
      <c r="M168" s="45"/>
    </row>
    <row r="169" spans="1:16" hidden="1" x14ac:dyDescent="0.2">
      <c r="A169" s="45" t="s">
        <v>657</v>
      </c>
      <c r="B169" s="45" t="str">
        <f t="shared" si="10"/>
        <v>2018-29</v>
      </c>
      <c r="C169" s="46">
        <v>43301</v>
      </c>
      <c r="D169" s="47">
        <v>0.57291666666666696</v>
      </c>
      <c r="E169" s="47">
        <v>0.65625</v>
      </c>
      <c r="F169" s="46" t="str">
        <f>IF(NOT(ISBLANK(Tableau6[heure
début])),IF(VALUE(MID(TEXT(Tableau6[heure
début],"hh"),1,2))&lt;13,"AM","PM"),"")</f>
        <v>PM</v>
      </c>
      <c r="G169" s="47">
        <f t="shared" si="11"/>
        <v>8.3333333333333037E-2</v>
      </c>
      <c r="H169" s="47"/>
      <c r="I169" s="45" t="s">
        <v>774</v>
      </c>
      <c r="J169" s="45" t="str">
        <f ca="1">VLOOKUP(Tableau6[module],OFFSET(INDIRECT(A169&amp;"_code"),0,2,,2),2)</f>
        <v>NETWORX NETWORX</v>
      </c>
      <c r="K169" s="45"/>
      <c r="L169" s="47"/>
      <c r="M169" s="45"/>
    </row>
    <row r="170" spans="1:16" hidden="1" x14ac:dyDescent="0.25">
      <c r="A170" s="45" t="s">
        <v>670</v>
      </c>
      <c r="B170" s="45" t="str">
        <f t="shared" si="10"/>
        <v>2018-14</v>
      </c>
      <c r="C170" s="46">
        <v>43195</v>
      </c>
      <c r="D170" s="47">
        <v>0.57291666666666696</v>
      </c>
      <c r="E170" s="47">
        <v>0.73958333333333404</v>
      </c>
      <c r="F170" s="46" t="str">
        <f>IF(NOT(ISBLANK(Tableau6[heure
début])),IF(VALUE(MID(TEXT(Tableau6[heure
début],"hh"),1,2))&lt;13,"AM","PM"),"")</f>
        <v>PM</v>
      </c>
      <c r="G170" s="47">
        <f t="shared" si="11"/>
        <v>0.16666666666666707</v>
      </c>
      <c r="H170" s="47"/>
      <c r="I170" s="45" t="s">
        <v>768</v>
      </c>
      <c r="J170" s="45" t="str">
        <f ca="1">VLOOKUP(Tableau6[module],OFFSET(INDIRECT(A170&amp;"_code"),0,2,,2),2)</f>
        <v>DUDEK Cédric</v>
      </c>
      <c r="K170" s="45"/>
      <c r="L170" s="47"/>
      <c r="M170" s="45" t="s">
        <v>785</v>
      </c>
      <c r="N170" s="45"/>
      <c r="O170" s="45"/>
      <c r="P170" s="45"/>
    </row>
    <row r="171" spans="1:16" hidden="1" x14ac:dyDescent="0.2">
      <c r="A171" s="45" t="s">
        <v>670</v>
      </c>
      <c r="B171" s="45" t="str">
        <f t="shared" si="10"/>
        <v>2017-17</v>
      </c>
      <c r="C171" s="46">
        <v>42851</v>
      </c>
      <c r="D171" s="47">
        <v>0.34375</v>
      </c>
      <c r="E171" s="47">
        <v>0.51041666666666696</v>
      </c>
      <c r="F171" s="46" t="str">
        <f>IF(NOT(ISBLANK(Tableau6[heure
début])),IF(VALUE(MID(TEXT(Tableau6[heure
début],"hh"),1,2))&lt;13,"AM","PM"),"")</f>
        <v>AM</v>
      </c>
      <c r="G171" s="47">
        <f t="shared" si="11"/>
        <v>0.16666666666666696</v>
      </c>
      <c r="H171" s="47"/>
      <c r="I171" s="45" t="s">
        <v>763</v>
      </c>
      <c r="J171" s="45" t="str">
        <f ca="1">VLOOKUP(Tableau6[module],OFFSET(INDIRECT(A171&amp;"_code"),0,2,,2),2)</f>
        <v>DELANOY Géry</v>
      </c>
      <c r="K171" s="45"/>
      <c r="L171" s="47"/>
      <c r="M171" s="45"/>
    </row>
    <row r="172" spans="1:16" hidden="1" x14ac:dyDescent="0.2">
      <c r="A172" s="45" t="s">
        <v>670</v>
      </c>
      <c r="B172" s="45" t="str">
        <f t="shared" si="10"/>
        <v>2017-17</v>
      </c>
      <c r="C172" s="46">
        <v>42851</v>
      </c>
      <c r="D172" s="47">
        <v>0.57291666666666696</v>
      </c>
      <c r="E172" s="47">
        <v>0.73958333333333404</v>
      </c>
      <c r="F172" s="46" t="str">
        <f>IF(NOT(ISBLANK(Tableau6[heure
début])),IF(VALUE(MID(TEXT(Tableau6[heure
début],"hh"),1,2))&lt;13,"AM","PM"),"")</f>
        <v>PM</v>
      </c>
      <c r="G172" s="47">
        <f t="shared" si="11"/>
        <v>0.16666666666666707</v>
      </c>
      <c r="H172" s="47"/>
      <c r="I172" s="45" t="s">
        <v>763</v>
      </c>
      <c r="J172" s="45" t="str">
        <f ca="1">VLOOKUP(Tableau6[module],OFFSET(INDIRECT(A172&amp;"_code"),0,2,,2),2)</f>
        <v>DELANOY Géry</v>
      </c>
      <c r="K172" s="45"/>
      <c r="L172" s="47"/>
      <c r="M172" s="45"/>
    </row>
    <row r="173" spans="1:16" hidden="1" x14ac:dyDescent="0.2">
      <c r="A173" s="45" t="s">
        <v>670</v>
      </c>
      <c r="B173" s="45" t="str">
        <f t="shared" si="10"/>
        <v>2017-23</v>
      </c>
      <c r="C173" s="46">
        <v>42893</v>
      </c>
      <c r="D173" s="47">
        <v>0.34375</v>
      </c>
      <c r="E173" s="47">
        <v>0.51041666666666696</v>
      </c>
      <c r="F173" s="46" t="str">
        <f>IF(NOT(ISBLANK(Tableau6[heure
début])),IF(VALUE(MID(TEXT(Tableau6[heure
début],"hh"),1,2))&lt;13,"AM","PM"),"")</f>
        <v>AM</v>
      </c>
      <c r="G173" s="47">
        <f t="shared" si="11"/>
        <v>0.16666666666666696</v>
      </c>
      <c r="H173" s="47"/>
      <c r="I173" s="45" t="s">
        <v>763</v>
      </c>
      <c r="J173" s="45" t="str">
        <f ca="1">VLOOKUP(Tableau6[module],OFFSET(INDIRECT(A173&amp;"_code"),0,2,,2),2)</f>
        <v>DELANOY Géry</v>
      </c>
      <c r="K173" s="45"/>
      <c r="L173" s="47"/>
      <c r="M173" s="45"/>
    </row>
    <row r="174" spans="1:16" hidden="1" x14ac:dyDescent="0.2">
      <c r="A174" s="45" t="s">
        <v>670</v>
      </c>
      <c r="B174" s="45" t="str">
        <f t="shared" si="10"/>
        <v>2017-23</v>
      </c>
      <c r="C174" s="46">
        <v>42893</v>
      </c>
      <c r="D174" s="58">
        <v>0.57291666666666696</v>
      </c>
      <c r="E174" s="58">
        <v>0.73958333333333404</v>
      </c>
      <c r="F174" s="46" t="str">
        <f>IF(NOT(ISBLANK(Tableau6[heure
début])),IF(VALUE(MID(TEXT(Tableau6[heure
début],"hh"),1,2))&lt;13,"AM","PM"),"")</f>
        <v>PM</v>
      </c>
      <c r="G174" s="47">
        <f t="shared" si="11"/>
        <v>0.16666666666666707</v>
      </c>
      <c r="H174" s="47"/>
      <c r="I174" s="45" t="s">
        <v>763</v>
      </c>
      <c r="J174" s="45" t="str">
        <f ca="1">VLOOKUP(Tableau6[module],OFFSET(INDIRECT(A174&amp;"_code"),0,2,,2),2)</f>
        <v>DELANOY Géry</v>
      </c>
      <c r="K174" s="45"/>
      <c r="L174" s="47"/>
      <c r="M174" s="45"/>
    </row>
    <row r="175" spans="1:16" hidden="1" x14ac:dyDescent="0.2">
      <c r="A175" s="45" t="s">
        <v>670</v>
      </c>
      <c r="B175" s="45" t="str">
        <f t="shared" si="10"/>
        <v>2017-24</v>
      </c>
      <c r="C175" s="46">
        <v>42900</v>
      </c>
      <c r="D175" s="47">
        <v>0.34375</v>
      </c>
      <c r="E175" s="47">
        <v>0.51041666666666696</v>
      </c>
      <c r="F175" s="46" t="str">
        <f>IF(NOT(ISBLANK(Tableau6[heure
début])),IF(VALUE(MID(TEXT(Tableau6[heure
début],"hh"),1,2))&lt;13,"AM","PM"),"")</f>
        <v>AM</v>
      </c>
      <c r="G175" s="47">
        <f t="shared" si="11"/>
        <v>0.16666666666666696</v>
      </c>
      <c r="H175" s="47"/>
      <c r="I175" s="45" t="s">
        <v>763</v>
      </c>
      <c r="J175" s="45" t="str">
        <f ca="1">VLOOKUP(Tableau6[module],OFFSET(INDIRECT(A175&amp;"_code"),0,2,,2),2)</f>
        <v>DELANOY Géry</v>
      </c>
      <c r="K175" s="45"/>
      <c r="L175" s="47"/>
      <c r="M175" s="45"/>
    </row>
    <row r="176" spans="1:16" hidden="1" x14ac:dyDescent="0.2">
      <c r="A176" s="45" t="s">
        <v>669</v>
      </c>
      <c r="B176" s="45" t="str">
        <f t="shared" si="10"/>
        <v>2018-14</v>
      </c>
      <c r="C176" s="46">
        <v>43195</v>
      </c>
      <c r="D176" s="47">
        <v>0.57291666666666696</v>
      </c>
      <c r="E176" s="47">
        <v>0.73958333333333404</v>
      </c>
      <c r="F176" s="46" t="str">
        <f>IF(NOT(ISBLANK(Tableau6[heure
début])),IF(VALUE(MID(TEXT(Tableau6[heure
début],"hh"),1,2))&lt;13,"AM","PM"),"")</f>
        <v>PM</v>
      </c>
      <c r="G176" s="47">
        <f t="shared" si="11"/>
        <v>0.16666666666666707</v>
      </c>
      <c r="H176" s="47"/>
      <c r="I176" s="45" t="s">
        <v>767</v>
      </c>
      <c r="J176" s="45" t="str">
        <f ca="1">VLOOKUP(Tableau6[module],OFFSET(INDIRECT(A176&amp;"_code"),0,2,,2),2)</f>
        <v>DUDEK Cédric</v>
      </c>
      <c r="K176" s="45"/>
      <c r="L176" s="47"/>
      <c r="M176" s="45" t="s">
        <v>785</v>
      </c>
    </row>
    <row r="177" spans="1:13" hidden="1" x14ac:dyDescent="0.2">
      <c r="A177" s="45" t="s">
        <v>672</v>
      </c>
      <c r="B177" s="45" t="str">
        <f t="shared" si="10"/>
        <v>2018-5</v>
      </c>
      <c r="C177" s="46">
        <v>43134</v>
      </c>
      <c r="D177" s="47">
        <v>0.57291666666666696</v>
      </c>
      <c r="E177" s="47">
        <v>0.73958333333333404</v>
      </c>
      <c r="F177" s="46" t="str">
        <f>IF(NOT(ISBLANK(Tableau6[heure
début])),IF(VALUE(MID(TEXT(Tableau6[heure
début],"hh"),1,2))&lt;13,"AM","PM"),"")</f>
        <v>PM</v>
      </c>
      <c r="G177" s="47">
        <f t="shared" si="11"/>
        <v>0.16666666666666707</v>
      </c>
      <c r="H177" s="47"/>
      <c r="I177" s="45" t="s">
        <v>521</v>
      </c>
      <c r="J177" s="45" t="str">
        <f ca="1">VLOOKUP(Tableau6[module],OFFSET(INDIRECT(A177&amp;"_code"),0,2,,2),2)</f>
        <v>GABER Oussama</v>
      </c>
      <c r="K177" s="45"/>
      <c r="L177" s="47"/>
      <c r="M177" s="45"/>
    </row>
    <row r="178" spans="1:13" hidden="1" x14ac:dyDescent="0.2">
      <c r="A178" s="45" t="s">
        <v>672</v>
      </c>
      <c r="B178" s="45" t="str">
        <f t="shared" si="10"/>
        <v>2018-9</v>
      </c>
      <c r="C178" s="46">
        <v>43161</v>
      </c>
      <c r="D178" s="47">
        <v>0.34375</v>
      </c>
      <c r="E178" s="47">
        <v>0.51041666666666696</v>
      </c>
      <c r="F178" s="46" t="str">
        <f>IF(NOT(ISBLANK(Tableau6[heure
début])),IF(VALUE(MID(TEXT(Tableau6[heure
début],"hh"),1,2))&lt;13,"AM","PM"),"")</f>
        <v>AM</v>
      </c>
      <c r="G178" s="47">
        <f t="shared" si="11"/>
        <v>0.16666666666666696</v>
      </c>
      <c r="H178" s="47"/>
      <c r="I178" s="45" t="s">
        <v>521</v>
      </c>
      <c r="J178" s="45" t="str">
        <f ca="1">VLOOKUP(Tableau6[module],OFFSET(INDIRECT(A178&amp;"_code"),0,2,,2),2)</f>
        <v>GABER Oussama</v>
      </c>
      <c r="K178" s="45"/>
      <c r="L178" s="47"/>
      <c r="M178" s="45"/>
    </row>
    <row r="179" spans="1:13" hidden="1" x14ac:dyDescent="0.2">
      <c r="A179" s="45" t="s">
        <v>672</v>
      </c>
      <c r="B179" s="45" t="str">
        <f t="shared" si="10"/>
        <v>2018-9</v>
      </c>
      <c r="C179" s="46">
        <v>43161</v>
      </c>
      <c r="D179" s="47">
        <v>0.57291666666666696</v>
      </c>
      <c r="E179" s="47">
        <v>0.73958333333333404</v>
      </c>
      <c r="F179" s="46" t="str">
        <f>IF(NOT(ISBLANK(Tableau6[heure
début])),IF(VALUE(MID(TEXT(Tableau6[heure
début],"hh"),1,2))&lt;13,"AM","PM"),"")</f>
        <v>PM</v>
      </c>
      <c r="G179" s="47">
        <f t="shared" si="11"/>
        <v>0.16666666666666707</v>
      </c>
      <c r="H179" s="47"/>
      <c r="I179" s="45" t="s">
        <v>521</v>
      </c>
      <c r="J179" s="45" t="str">
        <f ca="1">VLOOKUP(Tableau6[module],OFFSET(INDIRECT(A179&amp;"_code"),0,2,,2),2)</f>
        <v>GABER Oussama</v>
      </c>
      <c r="K179" s="45"/>
      <c r="L179" s="47"/>
      <c r="M179" s="45"/>
    </row>
    <row r="180" spans="1:13" hidden="1" x14ac:dyDescent="0.2">
      <c r="A180" s="61" t="s">
        <v>672</v>
      </c>
      <c r="B180" s="61" t="str">
        <f t="shared" si="10"/>
        <v>2018-9</v>
      </c>
      <c r="C180" s="62">
        <v>43162</v>
      </c>
      <c r="D180" s="47">
        <v>0.34375</v>
      </c>
      <c r="E180" s="47">
        <v>0.51041666666666696</v>
      </c>
      <c r="F180" s="62" t="str">
        <f>IF(NOT(ISBLANK(Tableau6[heure
début])),IF(VALUE(MID(TEXT(Tableau6[heure
début],"hh"),1,2))&lt;13,"AM","PM"),"")</f>
        <v>AM</v>
      </c>
      <c r="G180" s="63">
        <f t="shared" si="11"/>
        <v>0.16666666666666696</v>
      </c>
      <c r="H180" s="63"/>
      <c r="I180" s="61" t="s">
        <v>526</v>
      </c>
      <c r="J180" s="61" t="str">
        <f ca="1">VLOOKUP(Tableau6[module],OFFSET(INDIRECT(A180&amp;"_code"),0,2,,2),2)</f>
        <v>REGOST Philippe</v>
      </c>
      <c r="K180" s="61"/>
      <c r="L180" s="63"/>
      <c r="M180" s="61"/>
    </row>
    <row r="181" spans="1:13" hidden="1" x14ac:dyDescent="0.2">
      <c r="A181" s="61" t="s">
        <v>670</v>
      </c>
      <c r="B181" s="61" t="str">
        <f t="shared" si="10"/>
        <v>2017-39</v>
      </c>
      <c r="C181" s="62">
        <v>43006</v>
      </c>
      <c r="D181" s="47">
        <v>0.57291666666666696</v>
      </c>
      <c r="E181" s="47">
        <v>0.73958333333333404</v>
      </c>
      <c r="F181" s="62" t="str">
        <f>IF(NOT(ISBLANK(Tableau6[heure
début])),IF(VALUE(MID(TEXT(Tableau6[heure
début],"hh"),1,2))&lt;13,"AM","PM"),"")</f>
        <v>PM</v>
      </c>
      <c r="G181" s="63">
        <f t="shared" si="11"/>
        <v>0.16666666666666707</v>
      </c>
      <c r="H181" s="63"/>
      <c r="I181" s="61" t="s">
        <v>760</v>
      </c>
      <c r="J181" s="61" t="str">
        <f ca="1">VLOOKUP(Tableau6[module],OFFSET(INDIRECT(A181&amp;"_code"),0,2,,2),2)</f>
        <v>FLASQUE Sébastien</v>
      </c>
      <c r="K181" s="61"/>
      <c r="L181" s="63"/>
      <c r="M181" s="61"/>
    </row>
  </sheetData>
  <dataValidations count="5">
    <dataValidation type="list" allowBlank="1" showInputMessage="1" showErrorMessage="1" sqref="R35:R169 R171:R1048576 L2:L181">
      <formula1>ouinon</formula1>
    </dataValidation>
    <dataValidation type="list" allowBlank="1" showInputMessage="1" showErrorMessage="1" sqref="K2:K181">
      <formula1>salle</formula1>
    </dataValidation>
    <dataValidation type="list" allowBlank="1" showInputMessage="1" showErrorMessage="1" sqref="E2:E1048576 D2:D181">
      <formula1>heure</formula1>
    </dataValidation>
    <dataValidation type="list" allowBlank="1" showInputMessage="1" showErrorMessage="1" sqref="I2:I181">
      <formula1>OFFSET(INDIRECT(A2&amp;"_code"),0,2)</formula1>
    </dataValidation>
    <dataValidation type="list" allowBlank="1" showInputMessage="1" showErrorMessage="1" sqref="A2:A1048576">
      <formula1>groupe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072"/>
  <sheetViews>
    <sheetView tabSelected="1" zoomScaleNormal="100" workbookViewId="0">
      <pane xSplit="1" topLeftCell="B1" activePane="topRight" state="frozen"/>
      <selection pane="topRight" activeCell="K3981" sqref="K3981"/>
    </sheetView>
  </sheetViews>
  <sheetFormatPr baseColWidth="10" defaultRowHeight="12" x14ac:dyDescent="0.2"/>
  <cols>
    <col min="1" max="1" width="10.42578125" style="45" bestFit="1" customWidth="1"/>
    <col min="2" max="2" width="11.5703125" style="45" bestFit="1" customWidth="1"/>
    <col min="3" max="3" width="11" style="45" bestFit="1" customWidth="1"/>
    <col min="4" max="4" width="8.28515625" style="67" bestFit="1" customWidth="1"/>
    <col min="5" max="5" width="9.5703125" style="45" bestFit="1" customWidth="1"/>
    <col min="6" max="6" width="9.5703125" style="47" bestFit="1" customWidth="1"/>
    <col min="7" max="7" width="9.42578125" style="59" hidden="1" customWidth="1"/>
    <col min="8" max="8" width="10.42578125" style="59" customWidth="1"/>
    <col min="9" max="9" width="11.85546875" style="59" hidden="1" customWidth="1"/>
    <col min="10" max="10" width="12.28515625" style="59" bestFit="1" customWidth="1"/>
    <col min="11" max="11" width="86.42578125" style="45" customWidth="1"/>
    <col min="12" max="12" width="20.28515625" style="45" bestFit="1" customWidth="1"/>
    <col min="13" max="13" width="8.85546875" style="59" customWidth="1"/>
    <col min="14" max="14" width="9.28515625" style="59" customWidth="1"/>
    <col min="15" max="15" width="44.5703125" style="59" bestFit="1" customWidth="1"/>
    <col min="16" max="16" width="11.42578125" style="59"/>
    <col min="17" max="17" width="10.42578125" style="46" bestFit="1" customWidth="1"/>
    <col min="18" max="18" width="11.85546875" style="47" bestFit="1" customWidth="1"/>
    <col min="19" max="19" width="9.28515625" style="45" bestFit="1" customWidth="1"/>
    <col min="20" max="20" width="5.140625" style="45" bestFit="1" customWidth="1"/>
    <col min="21" max="16384" width="11.42578125" style="45"/>
  </cols>
  <sheetData>
    <row r="1" spans="1:18" s="42" customFormat="1" ht="24" x14ac:dyDescent="0.25">
      <c r="A1" s="42" t="s">
        <v>654</v>
      </c>
      <c r="B1" s="42" t="s">
        <v>537</v>
      </c>
      <c r="C1" s="42" t="s">
        <v>533</v>
      </c>
      <c r="D1" s="66" t="s">
        <v>789</v>
      </c>
      <c r="E1" s="43" t="s">
        <v>714</v>
      </c>
      <c r="F1" s="43" t="s">
        <v>715</v>
      </c>
      <c r="G1" s="42" t="s">
        <v>535</v>
      </c>
      <c r="H1" s="43" t="s">
        <v>674</v>
      </c>
      <c r="I1" s="43" t="s">
        <v>675</v>
      </c>
      <c r="J1" s="43" t="s">
        <v>819</v>
      </c>
      <c r="K1" s="42" t="s">
        <v>536</v>
      </c>
      <c r="L1" s="42" t="s">
        <v>655</v>
      </c>
      <c r="M1" s="42" t="s">
        <v>656</v>
      </c>
      <c r="N1" s="44" t="s">
        <v>724</v>
      </c>
      <c r="O1" s="42" t="s">
        <v>784</v>
      </c>
      <c r="Q1" s="64"/>
    </row>
    <row r="2" spans="1:18" hidden="1" x14ac:dyDescent="0.25">
      <c r="A2" s="45" t="s">
        <v>669</v>
      </c>
      <c r="B2" s="45" t="str">
        <f t="shared" ref="B2:B65" si="0">YEAR(C2)&amp;"-"&amp;WEEKNUM(C2)</f>
        <v>2017-35</v>
      </c>
      <c r="C2" s="46">
        <v>42979</v>
      </c>
      <c r="D2" s="67">
        <f>WEEKDAY(Tableau645[[#This Row],[date]])</f>
        <v>6</v>
      </c>
      <c r="E2" s="47">
        <v>0.34375</v>
      </c>
      <c r="F2" s="47">
        <v>0.51041666666666696</v>
      </c>
      <c r="G2" s="46" t="str">
        <f>IF(NOT(ISBLANK(Tableau645[heure
début])),IF(VALUE(MID(TEXT(Tableau645[heure
début],"hh"),1,2))&lt;13,"AM","PM"),"")</f>
        <v>AM</v>
      </c>
      <c r="H2" s="47">
        <f t="shared" ref="H2:H65" si="1">F2-E2</f>
        <v>0.16666666666666696</v>
      </c>
      <c r="I2" s="47"/>
      <c r="J2" s="47"/>
      <c r="K2" s="45" t="s">
        <v>809</v>
      </c>
      <c r="L2" s="45" t="str">
        <f ca="1">VLOOKUP(Tableau645[[#This Row],[module]],OFFSET(INDIRECT(A2&amp;"_code"),0,2,,2),2,0)</f>
        <v>n/a</v>
      </c>
      <c r="M2" s="45"/>
      <c r="N2" s="47"/>
      <c r="O2" s="45"/>
      <c r="P2" s="45"/>
      <c r="R2" s="45"/>
    </row>
    <row r="3" spans="1:18" hidden="1" x14ac:dyDescent="0.25">
      <c r="A3" s="45" t="s">
        <v>670</v>
      </c>
      <c r="B3" s="65" t="str">
        <f t="shared" si="0"/>
        <v>2017-35</v>
      </c>
      <c r="C3" s="46">
        <v>42979</v>
      </c>
      <c r="D3" s="67">
        <f>WEEKDAY(Tableau645[[#This Row],[date]])</f>
        <v>6</v>
      </c>
      <c r="E3" s="47">
        <v>0.34375</v>
      </c>
      <c r="F3" s="47">
        <v>0.51041666666666696</v>
      </c>
      <c r="G3" s="46" t="str">
        <f>IF(NOT(ISBLANK(Tableau645[heure
début])),IF(VALUE(MID(TEXT(Tableau645[heure
début],"hh"),1,2))&lt;13,"AM","PM"),"")</f>
        <v>AM</v>
      </c>
      <c r="H3" s="47">
        <f t="shared" si="1"/>
        <v>0.16666666666666696</v>
      </c>
      <c r="I3" s="47"/>
      <c r="J3" s="47"/>
      <c r="K3" s="65" t="s">
        <v>809</v>
      </c>
      <c r="L3" s="45" t="str">
        <f ca="1">VLOOKUP(Tableau645[[#This Row],[module]],OFFSET(INDIRECT(A3&amp;"_code"),0,2,,2),2,0)</f>
        <v>n/a</v>
      </c>
      <c r="M3" s="45"/>
      <c r="N3" s="47"/>
      <c r="O3" s="45"/>
      <c r="P3" s="45"/>
      <c r="R3" s="46"/>
    </row>
    <row r="4" spans="1:18" hidden="1" x14ac:dyDescent="0.25">
      <c r="A4" s="45" t="s">
        <v>657</v>
      </c>
      <c r="B4" s="65" t="str">
        <f>YEAR(C4)&amp;"-"&amp;WEEKNUM(C4)</f>
        <v>2017-35</v>
      </c>
      <c r="C4" s="46">
        <v>42979</v>
      </c>
      <c r="D4" s="67">
        <f>WEEKDAY(Tableau645[[#This Row],[date]])</f>
        <v>6</v>
      </c>
      <c r="E4" s="47">
        <v>0.34375</v>
      </c>
      <c r="F4" s="47">
        <v>0.51041666666666696</v>
      </c>
      <c r="G4" s="46" t="str">
        <f>IF(NOT(ISBLANK(Tableau645[heure
début])),IF(VALUE(MID(TEXT(Tableau645[heure
début],"hh"),1,2))&lt;13,"AM","PM"),"")</f>
        <v>AM</v>
      </c>
      <c r="H4" s="47">
        <f>F4-E4</f>
        <v>0.16666666666666696</v>
      </c>
      <c r="I4" s="123"/>
      <c r="J4" s="47"/>
      <c r="K4" s="65" t="s">
        <v>809</v>
      </c>
      <c r="L4" s="45" t="str">
        <f ca="1">VLOOKUP(Tableau645[[#This Row],[module]],OFFSET(INDIRECT(A4&amp;"_code"),0,2,,2),2,0)</f>
        <v>n/a</v>
      </c>
      <c r="M4" s="45"/>
      <c r="N4" s="47"/>
      <c r="O4" s="45"/>
      <c r="P4" s="45"/>
      <c r="R4" s="46"/>
    </row>
    <row r="5" spans="1:18" hidden="1" x14ac:dyDescent="0.25">
      <c r="A5" s="45" t="s">
        <v>671</v>
      </c>
      <c r="B5" s="65" t="str">
        <f>YEAR(C5)&amp;"-"&amp;WEEKNUM(C5)</f>
        <v>2017-35</v>
      </c>
      <c r="C5" s="46">
        <v>42979</v>
      </c>
      <c r="D5" s="67">
        <f>WEEKDAY(Tableau645[[#This Row],[date]])</f>
        <v>6</v>
      </c>
      <c r="E5" s="47">
        <v>0.34375</v>
      </c>
      <c r="F5" s="47">
        <v>0.51041666666666696</v>
      </c>
      <c r="G5" s="46" t="str">
        <f>IF(NOT(ISBLANK(Tableau645[heure
début])),IF(VALUE(MID(TEXT(Tableau645[heure
début],"hh"),1,2))&lt;13,"AM","PM"),"")</f>
        <v>AM</v>
      </c>
      <c r="H5" s="47">
        <f>F5-E5</f>
        <v>0.16666666666666696</v>
      </c>
      <c r="I5" s="47"/>
      <c r="J5" s="47"/>
      <c r="K5" s="65" t="s">
        <v>809</v>
      </c>
      <c r="L5" s="45" t="str">
        <f ca="1">VLOOKUP(Tableau645[[#This Row],[module]],OFFSET(INDIRECT(A5&amp;"_code"),0,2,,2),2,0)</f>
        <v>n/a</v>
      </c>
      <c r="M5" s="45"/>
      <c r="N5" s="47"/>
      <c r="O5" s="45"/>
      <c r="P5" s="45"/>
      <c r="R5" s="46"/>
    </row>
    <row r="6" spans="1:18" hidden="1" x14ac:dyDescent="0.25">
      <c r="A6" s="45" t="s">
        <v>672</v>
      </c>
      <c r="B6" s="65" t="str">
        <f>YEAR(C6)&amp;"-"&amp;WEEKNUM(C6)</f>
        <v>2017-35</v>
      </c>
      <c r="C6" s="46">
        <v>42979</v>
      </c>
      <c r="D6" s="67">
        <f>WEEKDAY(Tableau645[[#This Row],[date]])</f>
        <v>6</v>
      </c>
      <c r="E6" s="47">
        <v>0.34375</v>
      </c>
      <c r="F6" s="47">
        <v>0.51041666666666696</v>
      </c>
      <c r="G6" s="46" t="str">
        <f>IF(NOT(ISBLANK(Tableau645[heure
début])),IF(VALUE(MID(TEXT(Tableau645[heure
début],"hh"),1,2))&lt;13,"AM","PM"),"")</f>
        <v>AM</v>
      </c>
      <c r="H6" s="47">
        <f>F6-E6</f>
        <v>0.16666666666666696</v>
      </c>
      <c r="I6" s="47"/>
      <c r="J6" s="47"/>
      <c r="K6" s="65" t="s">
        <v>809</v>
      </c>
      <c r="L6" s="45" t="str">
        <f ca="1">VLOOKUP(Tableau645[[#This Row],[module]],OFFSET(INDIRECT(A6&amp;"_code"),0,2,,2),2,0)</f>
        <v>n/a</v>
      </c>
      <c r="M6" s="45"/>
      <c r="N6" s="47"/>
      <c r="O6" s="45"/>
      <c r="P6" s="45"/>
      <c r="R6" s="46"/>
    </row>
    <row r="7" spans="1:18" hidden="1" x14ac:dyDescent="0.25">
      <c r="A7" s="45" t="s">
        <v>676</v>
      </c>
      <c r="B7" s="65" t="str">
        <f>YEAR(C7)&amp;"-"&amp;WEEKNUM(C7)</f>
        <v>2017-35</v>
      </c>
      <c r="C7" s="46">
        <v>42979</v>
      </c>
      <c r="D7" s="67">
        <f>WEEKDAY(Tableau645[[#This Row],[date]])</f>
        <v>6</v>
      </c>
      <c r="E7" s="47">
        <v>0.34375</v>
      </c>
      <c r="F7" s="47">
        <v>0.51041666666666696</v>
      </c>
      <c r="G7" s="46" t="str">
        <f>IF(NOT(ISBLANK(Tableau645[heure
début])),IF(VALUE(MID(TEXT(Tableau645[heure
début],"hh"),1,2))&lt;13,"AM","PM"),"")</f>
        <v>AM</v>
      </c>
      <c r="H7" s="47">
        <f>F7-E7</f>
        <v>0.16666666666666696</v>
      </c>
      <c r="I7" s="47"/>
      <c r="J7" s="47"/>
      <c r="K7" s="65" t="s">
        <v>809</v>
      </c>
      <c r="L7" s="45" t="str">
        <f ca="1">VLOOKUP(Tableau645[[#This Row],[module]],OFFSET(INDIRECT(A7&amp;"_code"),0,2,,2),2,0)</f>
        <v>n/a</v>
      </c>
      <c r="M7" s="45"/>
      <c r="N7" s="47"/>
      <c r="O7" s="45"/>
      <c r="P7" s="45"/>
      <c r="R7" s="46"/>
    </row>
    <row r="8" spans="1:18" hidden="1" x14ac:dyDescent="0.25">
      <c r="A8" s="45" t="s">
        <v>677</v>
      </c>
      <c r="B8" s="65" t="str">
        <f>YEAR(C8)&amp;"-"&amp;WEEKNUM(C8)</f>
        <v>2017-35</v>
      </c>
      <c r="C8" s="46">
        <v>42979</v>
      </c>
      <c r="D8" s="67">
        <f>WEEKDAY(Tableau645[[#This Row],[date]])</f>
        <v>6</v>
      </c>
      <c r="E8" s="47">
        <v>0.34375</v>
      </c>
      <c r="F8" s="47">
        <v>0.51041666666666696</v>
      </c>
      <c r="G8" s="46" t="str">
        <f>IF(NOT(ISBLANK(Tableau645[heure
début])),IF(VALUE(MID(TEXT(Tableau645[heure
début],"hh"),1,2))&lt;13,"AM","PM"),"")</f>
        <v>AM</v>
      </c>
      <c r="H8" s="47">
        <f>F8-E8</f>
        <v>0.16666666666666696</v>
      </c>
      <c r="I8" s="47"/>
      <c r="J8" s="47"/>
      <c r="K8" s="65" t="s">
        <v>809</v>
      </c>
      <c r="L8" s="45" t="str">
        <f ca="1">VLOOKUP(Tableau645[[#This Row],[module]],OFFSET(INDIRECT(A8&amp;"_code"),0,2,,2),2,0)</f>
        <v>n/a</v>
      </c>
      <c r="M8" s="45"/>
      <c r="N8" s="47"/>
      <c r="O8" s="45"/>
      <c r="P8" s="45"/>
      <c r="R8" s="46"/>
    </row>
    <row r="9" spans="1:18" hidden="1" x14ac:dyDescent="0.25">
      <c r="A9" s="45" t="s">
        <v>670</v>
      </c>
      <c r="B9" s="65" t="str">
        <f>YEAR(C9)&amp;"-"&amp;WEEKNUM(C9)</f>
        <v>2017-35</v>
      </c>
      <c r="C9" s="46">
        <v>42979</v>
      </c>
      <c r="D9" s="67">
        <f>WEEKDAY(Tableau645[[#This Row],[date]])</f>
        <v>6</v>
      </c>
      <c r="E9" s="47">
        <v>0.57291666666666696</v>
      </c>
      <c r="F9" s="47">
        <v>0.73958333333333404</v>
      </c>
      <c r="G9" s="46" t="str">
        <f>IF(NOT(ISBLANK(Tableau645[heure
début])),IF(VALUE(MID(TEXT(Tableau645[heure
début],"hh"),1,2))&lt;13,"AM","PM"),"")</f>
        <v>PM</v>
      </c>
      <c r="H9" s="47">
        <f>F9-E9</f>
        <v>0.16666666666666707</v>
      </c>
      <c r="I9" s="47"/>
      <c r="J9" s="47"/>
      <c r="K9" s="65" t="s">
        <v>809</v>
      </c>
      <c r="L9" s="45" t="str">
        <f ca="1">VLOOKUP(Tableau645[[#This Row],[module]],OFFSET(INDIRECT(A9&amp;"_code"),0,2,,2),2,0)</f>
        <v>n/a</v>
      </c>
      <c r="M9" s="45"/>
      <c r="N9" s="47"/>
      <c r="O9" s="45"/>
      <c r="P9" s="45"/>
      <c r="R9" s="46"/>
    </row>
    <row r="10" spans="1:18" hidden="1" x14ac:dyDescent="0.25">
      <c r="A10" s="61" t="s">
        <v>669</v>
      </c>
      <c r="B10" s="61" t="str">
        <f>YEAR(C10)&amp;"-"&amp;WEEKNUM(C10)</f>
        <v>2017-35</v>
      </c>
      <c r="C10" s="46">
        <v>42979</v>
      </c>
      <c r="D10" s="67">
        <f>WEEKDAY(Tableau645[[#This Row],[date]])</f>
        <v>6</v>
      </c>
      <c r="E10" s="63">
        <v>0.57291666666666696</v>
      </c>
      <c r="F10" s="63">
        <v>0.73958333333333404</v>
      </c>
      <c r="G10" s="62" t="str">
        <f>IF(NOT(ISBLANK(Tableau645[heure
début])),IF(VALUE(MID(TEXT(Tableau645[heure
début],"hh"),1,2))&lt;13,"AM","PM"),"")</f>
        <v>PM</v>
      </c>
      <c r="H10" s="63">
        <f>F10-E10</f>
        <v>0.16666666666666707</v>
      </c>
      <c r="I10" s="63"/>
      <c r="J10" s="47"/>
      <c r="K10" s="45" t="s">
        <v>809</v>
      </c>
      <c r="L10" s="61" t="str">
        <f ca="1">VLOOKUP(Tableau645[[#This Row],[module]],OFFSET(INDIRECT(A10&amp;"_code"),0,2,,2),2,0)</f>
        <v>n/a</v>
      </c>
      <c r="M10" s="61"/>
      <c r="N10" s="63"/>
      <c r="O10" s="61"/>
      <c r="P10" s="45"/>
      <c r="R10" s="46"/>
    </row>
    <row r="11" spans="1:18" hidden="1" x14ac:dyDescent="0.25">
      <c r="A11" s="45" t="s">
        <v>657</v>
      </c>
      <c r="B11" s="65" t="str">
        <f>YEAR(C11)&amp;"-"&amp;WEEKNUM(C11)</f>
        <v>2017-35</v>
      </c>
      <c r="C11" s="46">
        <v>42979</v>
      </c>
      <c r="D11" s="67">
        <f>WEEKDAY(Tableau645[[#This Row],[date]])</f>
        <v>6</v>
      </c>
      <c r="E11" s="47">
        <v>0.57291666666666696</v>
      </c>
      <c r="F11" s="47">
        <v>0.73958333333333404</v>
      </c>
      <c r="G11" s="46" t="str">
        <f>IF(NOT(ISBLANK(Tableau645[heure
début])),IF(VALUE(MID(TEXT(Tableau645[heure
début],"hh"),1,2))&lt;13,"AM","PM"),"")</f>
        <v>PM</v>
      </c>
      <c r="H11" s="47">
        <f>F11-E11</f>
        <v>0.16666666666666707</v>
      </c>
      <c r="I11" s="123"/>
      <c r="J11" s="47"/>
      <c r="K11" s="65" t="s">
        <v>809</v>
      </c>
      <c r="L11" s="45" t="str">
        <f ca="1">VLOOKUP(Tableau645[[#This Row],[module]],OFFSET(INDIRECT(A11&amp;"_code"),0,2,,2),2,0)</f>
        <v>n/a</v>
      </c>
      <c r="M11" s="45"/>
      <c r="N11" s="47"/>
      <c r="O11" s="45"/>
      <c r="P11" s="45"/>
      <c r="R11" s="46"/>
    </row>
    <row r="12" spans="1:18" hidden="1" x14ac:dyDescent="0.25">
      <c r="A12" s="45" t="s">
        <v>671</v>
      </c>
      <c r="B12" s="65" t="str">
        <f>YEAR(C12)&amp;"-"&amp;WEEKNUM(C12)</f>
        <v>2017-35</v>
      </c>
      <c r="C12" s="46">
        <v>42979</v>
      </c>
      <c r="D12" s="67">
        <f>WEEKDAY(Tableau645[[#This Row],[date]])</f>
        <v>6</v>
      </c>
      <c r="E12" s="47">
        <v>0.57291666666666696</v>
      </c>
      <c r="F12" s="47">
        <v>0.73958333333333404</v>
      </c>
      <c r="G12" s="46" t="str">
        <f>IF(NOT(ISBLANK(Tableau645[heure
début])),IF(VALUE(MID(TEXT(Tableau645[heure
début],"hh"),1,2))&lt;13,"AM","PM"),"")</f>
        <v>PM</v>
      </c>
      <c r="H12" s="47">
        <f>F12-E12</f>
        <v>0.16666666666666707</v>
      </c>
      <c r="I12" s="47"/>
      <c r="J12" s="47"/>
      <c r="K12" s="65" t="s">
        <v>809</v>
      </c>
      <c r="L12" s="45" t="str">
        <f ca="1">VLOOKUP(Tableau645[[#This Row],[module]],OFFSET(INDIRECT(A12&amp;"_code"),0,2,,2),2,0)</f>
        <v>n/a</v>
      </c>
      <c r="M12" s="45"/>
      <c r="N12" s="47"/>
      <c r="O12" s="45"/>
      <c r="P12" s="45"/>
      <c r="R12" s="46"/>
    </row>
    <row r="13" spans="1:18" hidden="1" x14ac:dyDescent="0.25">
      <c r="A13" s="45" t="s">
        <v>672</v>
      </c>
      <c r="B13" s="65" t="str">
        <f>YEAR(C13)&amp;"-"&amp;WEEKNUM(C13)</f>
        <v>2017-35</v>
      </c>
      <c r="C13" s="46">
        <v>42979</v>
      </c>
      <c r="D13" s="67">
        <f>WEEKDAY(Tableau645[[#This Row],[date]])</f>
        <v>6</v>
      </c>
      <c r="E13" s="47">
        <v>0.57291666666666696</v>
      </c>
      <c r="F13" s="47">
        <v>0.73958333333333404</v>
      </c>
      <c r="G13" s="46" t="str">
        <f>IF(NOT(ISBLANK(Tableau645[heure
début])),IF(VALUE(MID(TEXT(Tableau645[heure
début],"hh"),1,2))&lt;13,"AM","PM"),"")</f>
        <v>PM</v>
      </c>
      <c r="H13" s="47">
        <f>F13-E13</f>
        <v>0.16666666666666707</v>
      </c>
      <c r="I13" s="47"/>
      <c r="J13" s="47"/>
      <c r="K13" s="65" t="s">
        <v>809</v>
      </c>
      <c r="L13" s="45" t="str">
        <f ca="1">VLOOKUP(Tableau645[[#This Row],[module]],OFFSET(INDIRECT(A13&amp;"_code"),0,2,,2),2,0)</f>
        <v>n/a</v>
      </c>
      <c r="M13" s="45"/>
      <c r="N13" s="47"/>
      <c r="O13" s="45"/>
      <c r="P13" s="45"/>
      <c r="R13" s="46"/>
    </row>
    <row r="14" spans="1:18" hidden="1" x14ac:dyDescent="0.25">
      <c r="A14" s="45" t="s">
        <v>676</v>
      </c>
      <c r="B14" s="65" t="str">
        <f>YEAR(C14)&amp;"-"&amp;WEEKNUM(C14)</f>
        <v>2017-35</v>
      </c>
      <c r="C14" s="46">
        <v>42979</v>
      </c>
      <c r="D14" s="67">
        <f>WEEKDAY(Tableau645[[#This Row],[date]])</f>
        <v>6</v>
      </c>
      <c r="E14" s="47">
        <v>0.57291666666666696</v>
      </c>
      <c r="F14" s="47">
        <v>0.69791666666666696</v>
      </c>
      <c r="G14" s="46" t="str">
        <f>IF(NOT(ISBLANK(Tableau645[heure
début])),IF(VALUE(MID(TEXT(Tableau645[heure
début],"hh"),1,2))&lt;13,"AM","PM"),"")</f>
        <v>PM</v>
      </c>
      <c r="H14" s="47">
        <f>F14-E14</f>
        <v>0.125</v>
      </c>
      <c r="I14" s="47"/>
      <c r="J14" s="47"/>
      <c r="K14" s="65" t="s">
        <v>809</v>
      </c>
      <c r="L14" s="45" t="str">
        <f ca="1">VLOOKUP(Tableau645[[#This Row],[module]],OFFSET(INDIRECT(A14&amp;"_code"),0,2,,2),2,0)</f>
        <v>n/a</v>
      </c>
      <c r="M14" s="45"/>
      <c r="N14" s="47"/>
      <c r="O14" s="45"/>
      <c r="P14" s="45"/>
      <c r="R14" s="46"/>
    </row>
    <row r="15" spans="1:18" hidden="1" x14ac:dyDescent="0.25">
      <c r="A15" s="45" t="s">
        <v>677</v>
      </c>
      <c r="B15" s="65" t="str">
        <f>YEAR(C15)&amp;"-"&amp;WEEKNUM(C15)</f>
        <v>2017-35</v>
      </c>
      <c r="C15" s="46">
        <v>42979</v>
      </c>
      <c r="D15" s="67">
        <f>WEEKDAY(Tableau645[[#This Row],[date]])</f>
        <v>6</v>
      </c>
      <c r="E15" s="47">
        <v>0.57291666666666696</v>
      </c>
      <c r="F15" s="47">
        <v>0.69791666666666663</v>
      </c>
      <c r="G15" s="46" t="str">
        <f>IF(NOT(ISBLANK(Tableau645[heure
début])),IF(VALUE(MID(TEXT(Tableau645[heure
début],"hh"),1,2))&lt;13,"AM","PM"),"")</f>
        <v>PM</v>
      </c>
      <c r="H15" s="47">
        <f>F15-E15</f>
        <v>0.12499999999999967</v>
      </c>
      <c r="I15" s="47"/>
      <c r="J15" s="47"/>
      <c r="K15" s="65" t="s">
        <v>809</v>
      </c>
      <c r="L15" s="45" t="str">
        <f ca="1">VLOOKUP(Tableau645[[#This Row],[module]],OFFSET(INDIRECT(A15&amp;"_code"),0,2,,2),2,0)</f>
        <v>n/a</v>
      </c>
      <c r="M15" s="45"/>
      <c r="N15" s="47"/>
      <c r="O15" s="45"/>
      <c r="P15" s="45"/>
      <c r="R15" s="46"/>
    </row>
    <row r="16" spans="1:18" hidden="1" x14ac:dyDescent="0.25">
      <c r="A16" s="61" t="s">
        <v>669</v>
      </c>
      <c r="B16" s="61" t="str">
        <f>YEAR(C16)&amp;"-"&amp;WEEKNUM(C16)</f>
        <v>2017-35</v>
      </c>
      <c r="C16" s="62">
        <v>42980</v>
      </c>
      <c r="D16" s="68">
        <f>WEEKDAY(Tableau645[[#This Row],[date]])</f>
        <v>7</v>
      </c>
      <c r="E16" s="47">
        <v>0.34375</v>
      </c>
      <c r="F16" s="47">
        <v>0.51041666666666696</v>
      </c>
      <c r="G16" s="62" t="str">
        <f>IF(NOT(ISBLANK(Tableau645[heure
début])),IF(VALUE(MID(TEXT(Tableau645[heure
début],"hh"),1,2))&lt;13,"AM","PM"),"")</f>
        <v>AM</v>
      </c>
      <c r="H16" s="63">
        <f>F16-E16</f>
        <v>0.16666666666666696</v>
      </c>
      <c r="I16" s="63"/>
      <c r="J16" s="47"/>
      <c r="K16" s="61"/>
      <c r="L16" s="61" t="e">
        <f ca="1">VLOOKUP(Tableau645[[#This Row],[module]],OFFSET(INDIRECT(A16&amp;"_code"),0,2,,2),2,0)</f>
        <v>#N/A</v>
      </c>
      <c r="M16" s="61"/>
      <c r="N16" s="63"/>
      <c r="O16" s="61"/>
      <c r="P16" s="45"/>
      <c r="R16" s="46"/>
    </row>
    <row r="17" spans="1:18" hidden="1" x14ac:dyDescent="0.25">
      <c r="A17" s="45" t="s">
        <v>670</v>
      </c>
      <c r="B17" s="65" t="str">
        <f>YEAR(C17)&amp;"-"&amp;WEEKNUM(C17)</f>
        <v>2017-35</v>
      </c>
      <c r="C17" s="46">
        <v>42980</v>
      </c>
      <c r="D17" s="67">
        <f>WEEKDAY(Tableau645[[#This Row],[date]])</f>
        <v>7</v>
      </c>
      <c r="E17" s="47">
        <v>0.34375</v>
      </c>
      <c r="F17" s="47">
        <v>0.51041666666666696</v>
      </c>
      <c r="G17" s="46" t="str">
        <f>IF(NOT(ISBLANK(Tableau645[heure
début])),IF(VALUE(MID(TEXT(Tableau645[heure
début],"hh"),1,2))&lt;13,"AM","PM"),"")</f>
        <v>AM</v>
      </c>
      <c r="H17" s="47">
        <f>F17-E17</f>
        <v>0.16666666666666696</v>
      </c>
      <c r="I17" s="47"/>
      <c r="J17" s="47"/>
      <c r="K17" s="65"/>
      <c r="L17" s="45" t="e">
        <f ca="1">VLOOKUP(Tableau645[[#This Row],[module]],OFFSET(INDIRECT(A17&amp;"_code"),0,2,,2),2,0)</f>
        <v>#N/A</v>
      </c>
      <c r="M17" s="45"/>
      <c r="N17" s="47"/>
      <c r="O17" s="45"/>
      <c r="P17" s="45"/>
      <c r="R17" s="46"/>
    </row>
    <row r="18" spans="1:18" hidden="1" x14ac:dyDescent="0.25">
      <c r="A18" s="45" t="s">
        <v>657</v>
      </c>
      <c r="B18" s="65" t="str">
        <f>YEAR(C18)&amp;"-"&amp;WEEKNUM(C18)</f>
        <v>2017-35</v>
      </c>
      <c r="C18" s="46">
        <v>42980</v>
      </c>
      <c r="D18" s="67">
        <f>WEEKDAY(Tableau645[[#This Row],[date]])</f>
        <v>7</v>
      </c>
      <c r="E18" s="47">
        <v>0.34375</v>
      </c>
      <c r="F18" s="47">
        <v>0.51041666666666696</v>
      </c>
      <c r="G18" s="46" t="str">
        <f>IF(NOT(ISBLANK(Tableau645[heure
début])),IF(VALUE(MID(TEXT(Tableau645[heure
début],"hh"),1,2))&lt;13,"AM","PM"),"")</f>
        <v>AM</v>
      </c>
      <c r="H18" s="47">
        <f>F18-E18</f>
        <v>0.16666666666666696</v>
      </c>
      <c r="I18" s="123"/>
      <c r="J18" s="47"/>
      <c r="K18" s="65"/>
      <c r="L18" s="45" t="e">
        <f ca="1">VLOOKUP(Tableau645[[#This Row],[module]],OFFSET(INDIRECT(A18&amp;"_code"),0,2,,2),2,0)</f>
        <v>#N/A</v>
      </c>
      <c r="M18" s="45"/>
      <c r="N18" s="47"/>
      <c r="O18" s="45"/>
      <c r="P18" s="45"/>
      <c r="R18" s="46"/>
    </row>
    <row r="19" spans="1:18" hidden="1" x14ac:dyDescent="0.25">
      <c r="A19" s="45" t="s">
        <v>671</v>
      </c>
      <c r="B19" s="65" t="str">
        <f>YEAR(C19)&amp;"-"&amp;WEEKNUM(C19)</f>
        <v>2017-35</v>
      </c>
      <c r="C19" s="46">
        <v>42980</v>
      </c>
      <c r="D19" s="67">
        <f>WEEKDAY(Tableau645[[#This Row],[date]])</f>
        <v>7</v>
      </c>
      <c r="E19" s="47">
        <v>0.34375</v>
      </c>
      <c r="F19" s="47">
        <v>0.51041666666666696</v>
      </c>
      <c r="G19" s="46" t="str">
        <f>IF(NOT(ISBLANK(Tableau645[heure
début])),IF(VALUE(MID(TEXT(Tableau645[heure
début],"hh"),1,2))&lt;13,"AM","PM"),"")</f>
        <v>AM</v>
      </c>
      <c r="H19" s="47">
        <f>F19-E19</f>
        <v>0.16666666666666696</v>
      </c>
      <c r="I19" s="47"/>
      <c r="J19" s="47"/>
      <c r="K19" s="65"/>
      <c r="L19" s="45" t="e">
        <f ca="1">VLOOKUP(Tableau645[[#This Row],[module]],OFFSET(INDIRECT(A19&amp;"_code"),0,2,,2),2,0)</f>
        <v>#N/A</v>
      </c>
      <c r="M19" s="45"/>
      <c r="N19" s="47"/>
      <c r="O19" s="45"/>
      <c r="P19" s="45"/>
      <c r="R19" s="46"/>
    </row>
    <row r="20" spans="1:18" hidden="1" x14ac:dyDescent="0.25">
      <c r="A20" s="45" t="s">
        <v>672</v>
      </c>
      <c r="B20" s="65" t="str">
        <f>YEAR(C20)&amp;"-"&amp;WEEKNUM(C20)</f>
        <v>2017-35</v>
      </c>
      <c r="C20" s="46">
        <v>42980</v>
      </c>
      <c r="D20" s="67">
        <f>WEEKDAY(Tableau645[[#This Row],[date]])</f>
        <v>7</v>
      </c>
      <c r="E20" s="47">
        <v>0.34375</v>
      </c>
      <c r="F20" s="47">
        <v>0.51041666666666696</v>
      </c>
      <c r="G20" s="46" t="str">
        <f>IF(NOT(ISBLANK(Tableau645[heure
début])),IF(VALUE(MID(TEXT(Tableau645[heure
début],"hh"),1,2))&lt;13,"AM","PM"),"")</f>
        <v>AM</v>
      </c>
      <c r="H20" s="47">
        <f>F20-E20</f>
        <v>0.16666666666666696</v>
      </c>
      <c r="I20" s="47"/>
      <c r="J20" s="47"/>
      <c r="K20" s="65"/>
      <c r="L20" s="45" t="e">
        <f ca="1">VLOOKUP(Tableau645[[#This Row],[module]],OFFSET(INDIRECT(A20&amp;"_code"),0,2,,2),2,0)</f>
        <v>#N/A</v>
      </c>
      <c r="M20" s="45"/>
      <c r="N20" s="47"/>
      <c r="O20" s="45"/>
      <c r="P20" s="45"/>
      <c r="R20" s="46"/>
    </row>
    <row r="21" spans="1:18" hidden="1" x14ac:dyDescent="0.25">
      <c r="A21" s="45" t="s">
        <v>676</v>
      </c>
      <c r="B21" s="65" t="str">
        <f>YEAR(C21)&amp;"-"&amp;WEEKNUM(C21)</f>
        <v>2017-35</v>
      </c>
      <c r="C21" s="46">
        <v>42980</v>
      </c>
      <c r="D21" s="67">
        <f>WEEKDAY(Tableau645[[#This Row],[date]])</f>
        <v>7</v>
      </c>
      <c r="E21" s="47">
        <v>0.34375</v>
      </c>
      <c r="F21" s="47">
        <v>0.51041666666666696</v>
      </c>
      <c r="G21" s="46" t="str">
        <f>IF(NOT(ISBLANK(Tableau645[heure
début])),IF(VALUE(MID(TEXT(Tableau645[heure
début],"hh"),1,2))&lt;13,"AM","PM"),"")</f>
        <v>AM</v>
      </c>
      <c r="H21" s="47">
        <f>F21-E21</f>
        <v>0.16666666666666696</v>
      </c>
      <c r="I21" s="47"/>
      <c r="J21" s="47"/>
      <c r="K21" s="65"/>
      <c r="L21" s="45" t="e">
        <f ca="1">VLOOKUP(Tableau645[[#This Row],[module]],OFFSET(INDIRECT(A21&amp;"_code"),0,2,,2),2,0)</f>
        <v>#N/A</v>
      </c>
      <c r="M21" s="45"/>
      <c r="N21" s="47"/>
      <c r="O21" s="45"/>
      <c r="P21" s="45"/>
      <c r="R21" s="46"/>
    </row>
    <row r="22" spans="1:18" hidden="1" x14ac:dyDescent="0.25">
      <c r="A22" s="45" t="s">
        <v>677</v>
      </c>
      <c r="B22" s="65" t="str">
        <f>YEAR(C22)&amp;"-"&amp;WEEKNUM(C22)</f>
        <v>2017-35</v>
      </c>
      <c r="C22" s="46">
        <v>42980</v>
      </c>
      <c r="D22" s="67">
        <f>WEEKDAY(Tableau645[[#This Row],[date]])</f>
        <v>7</v>
      </c>
      <c r="E22" s="47">
        <v>0.34375</v>
      </c>
      <c r="F22" s="47">
        <v>0.51041666666666696</v>
      </c>
      <c r="G22" s="46" t="str">
        <f>IF(NOT(ISBLANK(Tableau645[heure
début])),IF(VALUE(MID(TEXT(Tableau645[heure
début],"hh"),1,2))&lt;13,"AM","PM"),"")</f>
        <v>AM</v>
      </c>
      <c r="H22" s="47">
        <f>F22-E22</f>
        <v>0.16666666666666696</v>
      </c>
      <c r="I22" s="47"/>
      <c r="J22" s="47"/>
      <c r="K22" s="65"/>
      <c r="L22" s="45" t="e">
        <f ca="1">VLOOKUP(Tableau645[[#This Row],[module]],OFFSET(INDIRECT(A22&amp;"_code"),0,2,,2),2,0)</f>
        <v>#N/A</v>
      </c>
      <c r="M22" s="45"/>
      <c r="N22" s="47"/>
      <c r="O22" s="45"/>
      <c r="P22" s="45"/>
      <c r="R22" s="46"/>
    </row>
    <row r="23" spans="1:18" hidden="1" x14ac:dyDescent="0.25">
      <c r="A23" s="61" t="s">
        <v>669</v>
      </c>
      <c r="B23" s="61" t="str">
        <f>YEAR(C23)&amp;"-"&amp;WEEKNUM(C23)</f>
        <v>2017-35</v>
      </c>
      <c r="C23" s="62">
        <v>42980</v>
      </c>
      <c r="D23" s="68">
        <f>WEEKDAY(Tableau645[[#This Row],[date]])</f>
        <v>7</v>
      </c>
      <c r="E23" s="63">
        <v>0.57291666666666696</v>
      </c>
      <c r="F23" s="63">
        <v>0.73958333333333404</v>
      </c>
      <c r="G23" s="62" t="str">
        <f>IF(NOT(ISBLANK(Tableau645[heure
début])),IF(VALUE(MID(TEXT(Tableau645[heure
début],"hh"),1,2))&lt;13,"AM","PM"),"")</f>
        <v>PM</v>
      </c>
      <c r="H23" s="63">
        <f>F23-E23</f>
        <v>0.16666666666666707</v>
      </c>
      <c r="I23" s="63"/>
      <c r="J23" s="47"/>
      <c r="K23" s="61"/>
      <c r="L23" s="61" t="e">
        <f ca="1">VLOOKUP(Tableau645[[#This Row],[module]],OFFSET(INDIRECT(A23&amp;"_code"),0,2,,2),2,0)</f>
        <v>#N/A</v>
      </c>
      <c r="M23" s="61"/>
      <c r="N23" s="63"/>
      <c r="O23" s="61"/>
      <c r="P23" s="45"/>
      <c r="R23" s="46"/>
    </row>
    <row r="24" spans="1:18" hidden="1" x14ac:dyDescent="0.25">
      <c r="A24" s="45" t="s">
        <v>670</v>
      </c>
      <c r="B24" s="65" t="str">
        <f>YEAR(C24)&amp;"-"&amp;WEEKNUM(C24)</f>
        <v>2017-35</v>
      </c>
      <c r="C24" s="46">
        <v>42980</v>
      </c>
      <c r="D24" s="67">
        <f>WEEKDAY(Tableau645[[#This Row],[date]])</f>
        <v>7</v>
      </c>
      <c r="E24" s="47">
        <v>0.57291666666666696</v>
      </c>
      <c r="F24" s="47">
        <v>0.73958333333333404</v>
      </c>
      <c r="G24" s="46" t="str">
        <f>IF(NOT(ISBLANK(Tableau645[heure
début])),IF(VALUE(MID(TEXT(Tableau645[heure
début],"hh"),1,2))&lt;13,"AM","PM"),"")</f>
        <v>PM</v>
      </c>
      <c r="H24" s="47">
        <f>F24-E24</f>
        <v>0.16666666666666707</v>
      </c>
      <c r="I24" s="47"/>
      <c r="J24" s="47"/>
      <c r="K24" s="65"/>
      <c r="L24" s="45" t="e">
        <f ca="1">VLOOKUP(Tableau645[[#This Row],[module]],OFFSET(INDIRECT(A24&amp;"_code"),0,2,,2),2,0)</f>
        <v>#N/A</v>
      </c>
      <c r="M24" s="45"/>
      <c r="N24" s="47"/>
      <c r="O24" s="45"/>
      <c r="P24" s="45"/>
      <c r="R24" s="46"/>
    </row>
    <row r="25" spans="1:18" hidden="1" x14ac:dyDescent="0.25">
      <c r="A25" s="45" t="s">
        <v>657</v>
      </c>
      <c r="B25" s="65" t="str">
        <f>YEAR(C25)&amp;"-"&amp;WEEKNUM(C25)</f>
        <v>2017-35</v>
      </c>
      <c r="C25" s="46">
        <v>42980</v>
      </c>
      <c r="D25" s="67">
        <f>WEEKDAY(Tableau645[[#This Row],[date]])</f>
        <v>7</v>
      </c>
      <c r="E25" s="47">
        <v>0.57291666666666696</v>
      </c>
      <c r="F25" s="47">
        <v>0.73958333333333404</v>
      </c>
      <c r="G25" s="46" t="str">
        <f>IF(NOT(ISBLANK(Tableau645[heure
début])),IF(VALUE(MID(TEXT(Tableau645[heure
début],"hh"),1,2))&lt;13,"AM","PM"),"")</f>
        <v>PM</v>
      </c>
      <c r="H25" s="47">
        <f>F25-E25</f>
        <v>0.16666666666666707</v>
      </c>
      <c r="I25" s="123"/>
      <c r="J25" s="47"/>
      <c r="K25" s="65"/>
      <c r="L25" s="45" t="e">
        <f ca="1">VLOOKUP(Tableau645[[#This Row],[module]],OFFSET(INDIRECT(A25&amp;"_code"),0,2,,2),2,0)</f>
        <v>#N/A</v>
      </c>
      <c r="M25" s="45"/>
      <c r="N25" s="47"/>
      <c r="O25" s="45"/>
      <c r="P25" s="45"/>
      <c r="R25" s="46"/>
    </row>
    <row r="26" spans="1:18" hidden="1" x14ac:dyDescent="0.25">
      <c r="A26" s="45" t="s">
        <v>671</v>
      </c>
      <c r="B26" s="65" t="str">
        <f>YEAR(C26)&amp;"-"&amp;WEEKNUM(C26)</f>
        <v>2017-35</v>
      </c>
      <c r="C26" s="46">
        <v>42980</v>
      </c>
      <c r="D26" s="67">
        <f>WEEKDAY(Tableau645[[#This Row],[date]])</f>
        <v>7</v>
      </c>
      <c r="E26" s="47">
        <v>0.57291666666666696</v>
      </c>
      <c r="F26" s="47">
        <v>0.73958333333333404</v>
      </c>
      <c r="G26" s="46" t="str">
        <f>IF(NOT(ISBLANK(Tableau645[heure
début])),IF(VALUE(MID(TEXT(Tableau645[heure
début],"hh"),1,2))&lt;13,"AM","PM"),"")</f>
        <v>PM</v>
      </c>
      <c r="H26" s="47">
        <f>F26-E26</f>
        <v>0.16666666666666707</v>
      </c>
      <c r="I26" s="47"/>
      <c r="J26" s="47"/>
      <c r="K26" s="65"/>
      <c r="L26" s="45" t="e">
        <f ca="1">VLOOKUP(Tableau645[[#This Row],[module]],OFFSET(INDIRECT(A26&amp;"_code"),0,2,,2),2,0)</f>
        <v>#N/A</v>
      </c>
      <c r="M26" s="45"/>
      <c r="N26" s="47"/>
      <c r="O26" s="45"/>
      <c r="P26" s="45"/>
      <c r="R26" s="46"/>
    </row>
    <row r="27" spans="1:18" hidden="1" x14ac:dyDescent="0.25">
      <c r="A27" s="45" t="s">
        <v>672</v>
      </c>
      <c r="B27" s="65" t="str">
        <f>YEAR(C27)&amp;"-"&amp;WEEKNUM(C27)</f>
        <v>2017-35</v>
      </c>
      <c r="C27" s="46">
        <v>42980</v>
      </c>
      <c r="D27" s="67">
        <f>WEEKDAY(Tableau645[[#This Row],[date]])</f>
        <v>7</v>
      </c>
      <c r="E27" s="47">
        <v>0.57291666666666696</v>
      </c>
      <c r="F27" s="47">
        <v>0.73958333333333404</v>
      </c>
      <c r="G27" s="46" t="str">
        <f>IF(NOT(ISBLANK(Tableau645[heure
début])),IF(VALUE(MID(TEXT(Tableau645[heure
début],"hh"),1,2))&lt;13,"AM","PM"),"")</f>
        <v>PM</v>
      </c>
      <c r="H27" s="47">
        <f>F27-E27</f>
        <v>0.16666666666666707</v>
      </c>
      <c r="I27" s="47"/>
      <c r="J27" s="47"/>
      <c r="K27" s="65"/>
      <c r="L27" s="45" t="e">
        <f ca="1">VLOOKUP(Tableau645[[#This Row],[module]],OFFSET(INDIRECT(A27&amp;"_code"),0,2,,2),2,0)</f>
        <v>#N/A</v>
      </c>
      <c r="M27" s="45"/>
      <c r="N27" s="47"/>
      <c r="O27" s="45"/>
      <c r="P27" s="45"/>
      <c r="R27" s="46"/>
    </row>
    <row r="28" spans="1:18" hidden="1" x14ac:dyDescent="0.25">
      <c r="A28" s="45" t="s">
        <v>676</v>
      </c>
      <c r="B28" s="65" t="str">
        <f>YEAR(C28)&amp;"-"&amp;WEEKNUM(C28)</f>
        <v>2017-35</v>
      </c>
      <c r="C28" s="46">
        <v>42980</v>
      </c>
      <c r="D28" s="67">
        <f>WEEKDAY(Tableau645[[#This Row],[date]])</f>
        <v>7</v>
      </c>
      <c r="E28" s="47">
        <v>0.57291666666666696</v>
      </c>
      <c r="F28" s="47">
        <v>0.69791666666666663</v>
      </c>
      <c r="G28" s="46" t="str">
        <f>IF(NOT(ISBLANK(Tableau645[heure
début])),IF(VALUE(MID(TEXT(Tableau645[heure
début],"hh"),1,2))&lt;13,"AM","PM"),"")</f>
        <v>PM</v>
      </c>
      <c r="H28" s="47">
        <f>F28-E28</f>
        <v>0.12499999999999967</v>
      </c>
      <c r="I28" s="47"/>
      <c r="J28" s="47"/>
      <c r="K28" s="65"/>
      <c r="L28" s="45" t="e">
        <f ca="1">VLOOKUP(Tableau645[[#This Row],[module]],OFFSET(INDIRECT(A28&amp;"_code"),0,2,,2),2,0)</f>
        <v>#N/A</v>
      </c>
      <c r="M28" s="45"/>
      <c r="N28" s="47"/>
      <c r="O28" s="45"/>
      <c r="P28" s="45"/>
      <c r="R28" s="46"/>
    </row>
    <row r="29" spans="1:18" hidden="1" x14ac:dyDescent="0.25">
      <c r="A29" s="45" t="s">
        <v>677</v>
      </c>
      <c r="B29" s="65" t="str">
        <f>YEAR(C29)&amp;"-"&amp;WEEKNUM(C29)</f>
        <v>2017-35</v>
      </c>
      <c r="C29" s="46">
        <v>42980</v>
      </c>
      <c r="D29" s="67">
        <f>WEEKDAY(Tableau645[[#This Row],[date]])</f>
        <v>7</v>
      </c>
      <c r="E29" s="47">
        <v>0.57291666666666696</v>
      </c>
      <c r="F29" s="47">
        <v>0.69791666666666663</v>
      </c>
      <c r="G29" s="46" t="str">
        <f>IF(NOT(ISBLANK(Tableau645[heure
début])),IF(VALUE(MID(TEXT(Tableau645[heure
début],"hh"),1,2))&lt;13,"AM","PM"),"")</f>
        <v>PM</v>
      </c>
      <c r="H29" s="47">
        <f>F29-E29</f>
        <v>0.12499999999999967</v>
      </c>
      <c r="I29" s="47"/>
      <c r="J29" s="47"/>
      <c r="K29" s="65"/>
      <c r="L29" s="45" t="e">
        <f ca="1">VLOOKUP(Tableau645[[#This Row],[module]],OFFSET(INDIRECT(A29&amp;"_code"),0,2,,2),2,0)</f>
        <v>#N/A</v>
      </c>
      <c r="M29" s="45"/>
      <c r="N29" s="47"/>
      <c r="O29" s="45"/>
      <c r="P29" s="45"/>
      <c r="R29" s="46"/>
    </row>
    <row r="30" spans="1:18" hidden="1" x14ac:dyDescent="0.25">
      <c r="A30" s="61" t="s">
        <v>669</v>
      </c>
      <c r="B30" s="61" t="str">
        <f>YEAR(C30)&amp;"-"&amp;WEEKNUM(C30)</f>
        <v>2017-36</v>
      </c>
      <c r="C30" s="62">
        <v>42981</v>
      </c>
      <c r="D30" s="68">
        <f>WEEKDAY(Tableau645[[#This Row],[date]])</f>
        <v>1</v>
      </c>
      <c r="E30" s="47">
        <v>0.34375</v>
      </c>
      <c r="F30" s="47">
        <v>0.51041666666666696</v>
      </c>
      <c r="G30" s="62" t="str">
        <f>IF(NOT(ISBLANK(Tableau645[heure
début])),IF(VALUE(MID(TEXT(Tableau645[heure
début],"hh"),1,2))&lt;13,"AM","PM"),"")</f>
        <v>AM</v>
      </c>
      <c r="H30" s="63">
        <f>F30-E30</f>
        <v>0.16666666666666696</v>
      </c>
      <c r="I30" s="63"/>
      <c r="J30" s="47"/>
      <c r="K30" s="61"/>
      <c r="L30" s="61" t="e">
        <f ca="1">VLOOKUP(Tableau645[[#This Row],[module]],OFFSET(INDIRECT(A30&amp;"_code"),0,2,,2),2,0)</f>
        <v>#N/A</v>
      </c>
      <c r="M30" s="61"/>
      <c r="N30" s="63"/>
      <c r="O30" s="61"/>
      <c r="P30" s="45"/>
      <c r="R30" s="46"/>
    </row>
    <row r="31" spans="1:18" hidden="1" x14ac:dyDescent="0.25">
      <c r="A31" s="45" t="s">
        <v>670</v>
      </c>
      <c r="B31" s="65" t="str">
        <f>YEAR(C31)&amp;"-"&amp;WEEKNUM(C31)</f>
        <v>2017-36</v>
      </c>
      <c r="C31" s="46">
        <v>42981</v>
      </c>
      <c r="D31" s="67">
        <f>WEEKDAY(Tableau645[[#This Row],[date]])</f>
        <v>1</v>
      </c>
      <c r="E31" s="47">
        <v>0.34375</v>
      </c>
      <c r="F31" s="47">
        <v>0.51041666666666696</v>
      </c>
      <c r="G31" s="46" t="str">
        <f>IF(NOT(ISBLANK(Tableau645[heure
début])),IF(VALUE(MID(TEXT(Tableau645[heure
début],"hh"),1,2))&lt;13,"AM","PM"),"")</f>
        <v>AM</v>
      </c>
      <c r="H31" s="47">
        <f>F31-E31</f>
        <v>0.16666666666666696</v>
      </c>
      <c r="I31" s="47"/>
      <c r="J31" s="47"/>
      <c r="K31" s="65"/>
      <c r="L31" s="45" t="e">
        <f ca="1">VLOOKUP(Tableau645[[#This Row],[module]],OFFSET(INDIRECT(A31&amp;"_code"),0,2,,2),2,0)</f>
        <v>#N/A</v>
      </c>
      <c r="M31" s="45"/>
      <c r="N31" s="47"/>
      <c r="O31" s="45"/>
      <c r="P31" s="45"/>
      <c r="R31" s="46"/>
    </row>
    <row r="32" spans="1:18" hidden="1" x14ac:dyDescent="0.25">
      <c r="A32" s="45" t="s">
        <v>657</v>
      </c>
      <c r="B32" s="65" t="str">
        <f>YEAR(C32)&amp;"-"&amp;WEEKNUM(C32)</f>
        <v>2017-36</v>
      </c>
      <c r="C32" s="46">
        <v>42981</v>
      </c>
      <c r="D32" s="67">
        <f>WEEKDAY(Tableau645[[#This Row],[date]])</f>
        <v>1</v>
      </c>
      <c r="E32" s="47">
        <v>0.34375</v>
      </c>
      <c r="F32" s="47">
        <v>0.51041666666666696</v>
      </c>
      <c r="G32" s="46" t="str">
        <f>IF(NOT(ISBLANK(Tableau645[heure
début])),IF(VALUE(MID(TEXT(Tableau645[heure
début],"hh"),1,2))&lt;13,"AM","PM"),"")</f>
        <v>AM</v>
      </c>
      <c r="H32" s="47">
        <f>F32-E32</f>
        <v>0.16666666666666696</v>
      </c>
      <c r="I32" s="123"/>
      <c r="J32" s="47"/>
      <c r="K32" s="65"/>
      <c r="L32" s="45" t="e">
        <f ca="1">VLOOKUP(Tableau645[[#This Row],[module]],OFFSET(INDIRECT(A32&amp;"_code"),0,2,,2),2,0)</f>
        <v>#N/A</v>
      </c>
      <c r="M32" s="45"/>
      <c r="N32" s="47"/>
      <c r="O32" s="45"/>
      <c r="P32" s="45"/>
      <c r="R32" s="46"/>
    </row>
    <row r="33" spans="1:18" hidden="1" x14ac:dyDescent="0.25">
      <c r="A33" s="45" t="s">
        <v>671</v>
      </c>
      <c r="B33" s="65" t="str">
        <f>YEAR(C33)&amp;"-"&amp;WEEKNUM(C33)</f>
        <v>2017-36</v>
      </c>
      <c r="C33" s="46">
        <v>42981</v>
      </c>
      <c r="D33" s="67">
        <f>WEEKDAY(Tableau645[[#This Row],[date]])</f>
        <v>1</v>
      </c>
      <c r="E33" s="47">
        <v>0.34375</v>
      </c>
      <c r="F33" s="47">
        <v>0.51041666666666696</v>
      </c>
      <c r="G33" s="46" t="str">
        <f>IF(NOT(ISBLANK(Tableau645[heure
début])),IF(VALUE(MID(TEXT(Tableau645[heure
début],"hh"),1,2))&lt;13,"AM","PM"),"")</f>
        <v>AM</v>
      </c>
      <c r="H33" s="47">
        <f>F33-E33</f>
        <v>0.16666666666666696</v>
      </c>
      <c r="I33" s="47"/>
      <c r="J33" s="47"/>
      <c r="K33" s="65"/>
      <c r="L33" s="45" t="e">
        <f ca="1">VLOOKUP(Tableau645[[#This Row],[module]],OFFSET(INDIRECT(A33&amp;"_code"),0,2,,2),2,0)</f>
        <v>#N/A</v>
      </c>
      <c r="M33" s="45"/>
      <c r="N33" s="47"/>
      <c r="O33" s="45"/>
      <c r="P33" s="45"/>
      <c r="R33" s="46"/>
    </row>
    <row r="34" spans="1:18" hidden="1" x14ac:dyDescent="0.25">
      <c r="A34" s="45" t="s">
        <v>672</v>
      </c>
      <c r="B34" s="65" t="str">
        <f>YEAR(C34)&amp;"-"&amp;WEEKNUM(C34)</f>
        <v>2017-36</v>
      </c>
      <c r="C34" s="46">
        <v>42981</v>
      </c>
      <c r="D34" s="67">
        <f>WEEKDAY(Tableau645[[#This Row],[date]])</f>
        <v>1</v>
      </c>
      <c r="E34" s="47">
        <v>0.34375</v>
      </c>
      <c r="F34" s="47">
        <v>0.51041666666666696</v>
      </c>
      <c r="G34" s="46" t="str">
        <f>IF(NOT(ISBLANK(Tableau645[heure
début])),IF(VALUE(MID(TEXT(Tableau645[heure
début],"hh"),1,2))&lt;13,"AM","PM"),"")</f>
        <v>AM</v>
      </c>
      <c r="H34" s="47">
        <f>F34-E34</f>
        <v>0.16666666666666696</v>
      </c>
      <c r="I34" s="47"/>
      <c r="J34" s="47"/>
      <c r="K34" s="65"/>
      <c r="L34" s="45" t="e">
        <f ca="1">VLOOKUP(Tableau645[[#This Row],[module]],OFFSET(INDIRECT(A34&amp;"_code"),0,2,,2),2,0)</f>
        <v>#N/A</v>
      </c>
      <c r="M34" s="45"/>
      <c r="N34" s="47"/>
      <c r="O34" s="45"/>
      <c r="P34" s="45"/>
      <c r="R34" s="46"/>
    </row>
    <row r="35" spans="1:18" hidden="1" x14ac:dyDescent="0.2">
      <c r="A35" s="45" t="s">
        <v>676</v>
      </c>
      <c r="B35" s="65" t="str">
        <f>YEAR(C35)&amp;"-"&amp;WEEKNUM(C35)</f>
        <v>2017-36</v>
      </c>
      <c r="C35" s="46">
        <v>42981</v>
      </c>
      <c r="D35" s="67">
        <f>WEEKDAY(Tableau645[[#This Row],[date]])</f>
        <v>1</v>
      </c>
      <c r="E35" s="47">
        <v>0.34375</v>
      </c>
      <c r="F35" s="47">
        <v>0.51041666666666696</v>
      </c>
      <c r="G35" s="46" t="str">
        <f>IF(NOT(ISBLANK(Tableau645[heure
début])),IF(VALUE(MID(TEXT(Tableau645[heure
début],"hh"),1,2))&lt;13,"AM","PM"),"")</f>
        <v>AM</v>
      </c>
      <c r="H35" s="47">
        <f>F35-E35</f>
        <v>0.16666666666666696</v>
      </c>
      <c r="I35" s="47"/>
      <c r="J35" s="47"/>
      <c r="K35" s="65"/>
      <c r="L35" s="45" t="e">
        <f ca="1">VLOOKUP(Tableau645[[#This Row],[module]],OFFSET(INDIRECT(A35&amp;"_code"),0,2,,2),2,0)</f>
        <v>#N/A</v>
      </c>
      <c r="M35" s="45"/>
      <c r="N35" s="47"/>
      <c r="O35" s="45"/>
      <c r="R35" s="46"/>
    </row>
    <row r="36" spans="1:18" hidden="1" x14ac:dyDescent="0.2">
      <c r="A36" s="45" t="s">
        <v>677</v>
      </c>
      <c r="B36" s="65" t="str">
        <f>YEAR(C36)&amp;"-"&amp;WEEKNUM(C36)</f>
        <v>2017-36</v>
      </c>
      <c r="C36" s="46">
        <v>42981</v>
      </c>
      <c r="D36" s="67">
        <f>WEEKDAY(Tableau645[[#This Row],[date]])</f>
        <v>1</v>
      </c>
      <c r="E36" s="47">
        <v>0.34375</v>
      </c>
      <c r="F36" s="47">
        <v>0.51041666666666696</v>
      </c>
      <c r="G36" s="46" t="str">
        <f>IF(NOT(ISBLANK(Tableau645[heure
début])),IF(VALUE(MID(TEXT(Tableau645[heure
début],"hh"),1,2))&lt;13,"AM","PM"),"")</f>
        <v>AM</v>
      </c>
      <c r="H36" s="47">
        <f>F36-E36</f>
        <v>0.16666666666666696</v>
      </c>
      <c r="I36" s="47"/>
      <c r="J36" s="47"/>
      <c r="K36" s="65"/>
      <c r="L36" s="45" t="e">
        <f ca="1">VLOOKUP(Tableau645[[#This Row],[module]],OFFSET(INDIRECT(A36&amp;"_code"),0,2,,2),2,0)</f>
        <v>#N/A</v>
      </c>
      <c r="M36" s="45"/>
      <c r="N36" s="47"/>
      <c r="O36" s="45"/>
      <c r="R36" s="46"/>
    </row>
    <row r="37" spans="1:18" hidden="1" x14ac:dyDescent="0.2">
      <c r="A37" s="61" t="s">
        <v>669</v>
      </c>
      <c r="B37" s="61" t="str">
        <f>YEAR(C37)&amp;"-"&amp;WEEKNUM(C37)</f>
        <v>2017-36</v>
      </c>
      <c r="C37" s="62">
        <v>42981</v>
      </c>
      <c r="D37" s="68">
        <f>WEEKDAY(Tableau645[[#This Row],[date]])</f>
        <v>1</v>
      </c>
      <c r="E37" s="63">
        <v>0.57291666666666696</v>
      </c>
      <c r="F37" s="63">
        <v>0.73958333333333404</v>
      </c>
      <c r="G37" s="62" t="str">
        <f>IF(NOT(ISBLANK(Tableau645[heure
début])),IF(VALUE(MID(TEXT(Tableau645[heure
début],"hh"),1,2))&lt;13,"AM","PM"),"")</f>
        <v>PM</v>
      </c>
      <c r="H37" s="63">
        <f>F37-E37</f>
        <v>0.16666666666666707</v>
      </c>
      <c r="I37" s="63"/>
      <c r="J37" s="47"/>
      <c r="K37" s="61"/>
      <c r="L37" s="61" t="e">
        <f ca="1">VLOOKUP(Tableau645[[#This Row],[module]],OFFSET(INDIRECT(A37&amp;"_code"),0,2,,2),2,0)</f>
        <v>#N/A</v>
      </c>
      <c r="M37" s="61"/>
      <c r="N37" s="63"/>
      <c r="O37" s="61"/>
      <c r="R37" s="46"/>
    </row>
    <row r="38" spans="1:18" hidden="1" x14ac:dyDescent="0.2">
      <c r="A38" s="45" t="s">
        <v>670</v>
      </c>
      <c r="B38" s="65" t="str">
        <f>YEAR(C38)&amp;"-"&amp;WEEKNUM(C38)</f>
        <v>2017-36</v>
      </c>
      <c r="C38" s="46">
        <v>42981</v>
      </c>
      <c r="D38" s="67">
        <f>WEEKDAY(Tableau645[[#This Row],[date]])</f>
        <v>1</v>
      </c>
      <c r="E38" s="47">
        <v>0.57291666666666696</v>
      </c>
      <c r="F38" s="47">
        <v>0.73958333333333404</v>
      </c>
      <c r="G38" s="46" t="str">
        <f>IF(NOT(ISBLANK(Tableau645[heure
début])),IF(VALUE(MID(TEXT(Tableau645[heure
début],"hh"),1,2))&lt;13,"AM","PM"),"")</f>
        <v>PM</v>
      </c>
      <c r="H38" s="47">
        <f>F38-E38</f>
        <v>0.16666666666666707</v>
      </c>
      <c r="I38" s="47"/>
      <c r="J38" s="47"/>
      <c r="K38" s="65"/>
      <c r="L38" s="45" t="e">
        <f ca="1">VLOOKUP(Tableau645[[#This Row],[module]],OFFSET(INDIRECT(A38&amp;"_code"),0,2,,2),2,0)</f>
        <v>#N/A</v>
      </c>
      <c r="M38" s="45"/>
      <c r="N38" s="47"/>
      <c r="O38" s="45"/>
      <c r="R38" s="46"/>
    </row>
    <row r="39" spans="1:18" hidden="1" x14ac:dyDescent="0.2">
      <c r="A39" s="45" t="s">
        <v>657</v>
      </c>
      <c r="B39" s="65" t="str">
        <f>YEAR(C39)&amp;"-"&amp;WEEKNUM(C39)</f>
        <v>2017-36</v>
      </c>
      <c r="C39" s="46">
        <v>42981</v>
      </c>
      <c r="D39" s="67">
        <f>WEEKDAY(Tableau645[[#This Row],[date]])</f>
        <v>1</v>
      </c>
      <c r="E39" s="47">
        <v>0.57291666666666696</v>
      </c>
      <c r="F39" s="47">
        <v>0.73958333333333404</v>
      </c>
      <c r="G39" s="46" t="str">
        <f>IF(NOT(ISBLANK(Tableau645[heure
début])),IF(VALUE(MID(TEXT(Tableau645[heure
début],"hh"),1,2))&lt;13,"AM","PM"),"")</f>
        <v>PM</v>
      </c>
      <c r="H39" s="47">
        <f>F39-E39</f>
        <v>0.16666666666666707</v>
      </c>
      <c r="I39" s="123"/>
      <c r="J39" s="47"/>
      <c r="K39" s="65"/>
      <c r="L39" s="45" t="e">
        <f ca="1">VLOOKUP(Tableau645[[#This Row],[module]],OFFSET(INDIRECT(A39&amp;"_code"),0,2,,2),2,0)</f>
        <v>#N/A</v>
      </c>
      <c r="M39" s="45"/>
      <c r="N39" s="47"/>
      <c r="O39" s="45"/>
      <c r="R39" s="46"/>
    </row>
    <row r="40" spans="1:18" hidden="1" x14ac:dyDescent="0.2">
      <c r="A40" s="45" t="s">
        <v>671</v>
      </c>
      <c r="B40" s="65" t="str">
        <f>YEAR(C40)&amp;"-"&amp;WEEKNUM(C40)</f>
        <v>2017-36</v>
      </c>
      <c r="C40" s="46">
        <v>42981</v>
      </c>
      <c r="D40" s="67">
        <f>WEEKDAY(Tableau645[[#This Row],[date]])</f>
        <v>1</v>
      </c>
      <c r="E40" s="47">
        <v>0.57291666666666696</v>
      </c>
      <c r="F40" s="47">
        <v>0.73958333333333404</v>
      </c>
      <c r="G40" s="46" t="str">
        <f>IF(NOT(ISBLANK(Tableau645[heure
début])),IF(VALUE(MID(TEXT(Tableau645[heure
début],"hh"),1,2))&lt;13,"AM","PM"),"")</f>
        <v>PM</v>
      </c>
      <c r="H40" s="47">
        <f>F40-E40</f>
        <v>0.16666666666666707</v>
      </c>
      <c r="I40" s="47"/>
      <c r="J40" s="47"/>
      <c r="K40" s="65"/>
      <c r="L40" s="45" t="e">
        <f ca="1">VLOOKUP(Tableau645[[#This Row],[module]],OFFSET(INDIRECT(A40&amp;"_code"),0,2,,2),2,0)</f>
        <v>#N/A</v>
      </c>
      <c r="M40" s="45"/>
      <c r="N40" s="47"/>
      <c r="O40" s="45"/>
      <c r="R40" s="46"/>
    </row>
    <row r="41" spans="1:18" hidden="1" x14ac:dyDescent="0.2">
      <c r="A41" s="45" t="s">
        <v>672</v>
      </c>
      <c r="B41" s="65" t="str">
        <f>YEAR(C41)&amp;"-"&amp;WEEKNUM(C41)</f>
        <v>2017-36</v>
      </c>
      <c r="C41" s="46">
        <v>42981</v>
      </c>
      <c r="D41" s="67">
        <f>WEEKDAY(Tableau645[[#This Row],[date]])</f>
        <v>1</v>
      </c>
      <c r="E41" s="47">
        <v>0.57291666666666696</v>
      </c>
      <c r="F41" s="47">
        <v>0.73958333333333404</v>
      </c>
      <c r="G41" s="46" t="str">
        <f>IF(NOT(ISBLANK(Tableau645[heure
début])),IF(VALUE(MID(TEXT(Tableau645[heure
début],"hh"),1,2))&lt;13,"AM","PM"),"")</f>
        <v>PM</v>
      </c>
      <c r="H41" s="47">
        <f>F41-E41</f>
        <v>0.16666666666666707</v>
      </c>
      <c r="I41" s="47"/>
      <c r="J41" s="47"/>
      <c r="K41" s="65"/>
      <c r="L41" s="45" t="e">
        <f ca="1">VLOOKUP(Tableau645[[#This Row],[module]],OFFSET(INDIRECT(A41&amp;"_code"),0,2,,2),2,0)</f>
        <v>#N/A</v>
      </c>
      <c r="M41" s="45"/>
      <c r="N41" s="47"/>
      <c r="O41" s="45"/>
      <c r="R41" s="46"/>
    </row>
    <row r="42" spans="1:18" hidden="1" x14ac:dyDescent="0.2">
      <c r="A42" s="45" t="s">
        <v>676</v>
      </c>
      <c r="B42" s="65" t="str">
        <f>YEAR(C42)&amp;"-"&amp;WEEKNUM(C42)</f>
        <v>2017-36</v>
      </c>
      <c r="C42" s="46">
        <v>42981</v>
      </c>
      <c r="D42" s="67">
        <f>WEEKDAY(Tableau645[[#This Row],[date]])</f>
        <v>1</v>
      </c>
      <c r="E42" s="47">
        <v>0.57291666666666696</v>
      </c>
      <c r="F42" s="47">
        <v>0.69791666666666696</v>
      </c>
      <c r="G42" s="46" t="str">
        <f>IF(NOT(ISBLANK(Tableau645[heure
début])),IF(VALUE(MID(TEXT(Tableau645[heure
début],"hh"),1,2))&lt;13,"AM","PM"),"")</f>
        <v>PM</v>
      </c>
      <c r="H42" s="47">
        <f>F42-E42</f>
        <v>0.125</v>
      </c>
      <c r="I42" s="47"/>
      <c r="J42" s="47"/>
      <c r="K42" s="65"/>
      <c r="L42" s="45" t="e">
        <f ca="1">VLOOKUP(Tableau645[[#This Row],[module]],OFFSET(INDIRECT(A42&amp;"_code"),0,2,,2),2,0)</f>
        <v>#N/A</v>
      </c>
      <c r="M42" s="45"/>
      <c r="N42" s="47"/>
      <c r="O42" s="45"/>
      <c r="R42" s="46"/>
    </row>
    <row r="43" spans="1:18" hidden="1" x14ac:dyDescent="0.2">
      <c r="A43" s="45" t="s">
        <v>677</v>
      </c>
      <c r="B43" s="65" t="str">
        <f>YEAR(C43)&amp;"-"&amp;WEEKNUM(C43)</f>
        <v>2017-36</v>
      </c>
      <c r="C43" s="46">
        <v>42981</v>
      </c>
      <c r="D43" s="67">
        <f>WEEKDAY(Tableau645[[#This Row],[date]])</f>
        <v>1</v>
      </c>
      <c r="E43" s="47">
        <v>0.57291666666666696</v>
      </c>
      <c r="F43" s="47">
        <v>0.69791666666666663</v>
      </c>
      <c r="G43" s="46" t="str">
        <f>IF(NOT(ISBLANK(Tableau645[heure
début])),IF(VALUE(MID(TEXT(Tableau645[heure
début],"hh"),1,2))&lt;13,"AM","PM"),"")</f>
        <v>PM</v>
      </c>
      <c r="H43" s="47">
        <f>F43-E43</f>
        <v>0.12499999999999967</v>
      </c>
      <c r="I43" s="47"/>
      <c r="J43" s="47"/>
      <c r="K43" s="65"/>
      <c r="L43" s="45" t="e">
        <f ca="1">VLOOKUP(Tableau645[[#This Row],[module]],OFFSET(INDIRECT(A43&amp;"_code"),0,2,,2),2,0)</f>
        <v>#N/A</v>
      </c>
      <c r="M43" s="45"/>
      <c r="N43" s="47"/>
      <c r="O43" s="45"/>
      <c r="R43" s="46"/>
    </row>
    <row r="44" spans="1:18" hidden="1" x14ac:dyDescent="0.2">
      <c r="A44" s="61" t="s">
        <v>669</v>
      </c>
      <c r="B44" s="61" t="str">
        <f>YEAR(C44)&amp;"-"&amp;WEEKNUM(C44)</f>
        <v>2017-36</v>
      </c>
      <c r="C44" s="62">
        <v>42982</v>
      </c>
      <c r="D44" s="68">
        <f>WEEKDAY(Tableau645[[#This Row],[date]])</f>
        <v>2</v>
      </c>
      <c r="E44" s="47">
        <v>0.34375</v>
      </c>
      <c r="F44" s="47">
        <v>0.51041666666666696</v>
      </c>
      <c r="G44" s="62" t="str">
        <f>IF(NOT(ISBLANK(Tableau645[heure
début])),IF(VALUE(MID(TEXT(Tableau645[heure
début],"hh"),1,2))&lt;13,"AM","PM"),"")</f>
        <v>AM</v>
      </c>
      <c r="H44" s="63">
        <f>F44-E44</f>
        <v>0.16666666666666696</v>
      </c>
      <c r="I44" s="63"/>
      <c r="J44" s="47"/>
      <c r="K44" s="45" t="s">
        <v>809</v>
      </c>
      <c r="L44" s="61" t="str">
        <f ca="1">VLOOKUP(Tableau645[[#This Row],[module]],OFFSET(INDIRECT(A44&amp;"_code"),0,2,,2),2,0)</f>
        <v>n/a</v>
      </c>
      <c r="M44" s="61"/>
      <c r="N44" s="63"/>
      <c r="O44" s="61"/>
      <c r="R44" s="46"/>
    </row>
    <row r="45" spans="1:18" hidden="1" x14ac:dyDescent="0.2">
      <c r="A45" s="45" t="s">
        <v>670</v>
      </c>
      <c r="B45" s="65" t="str">
        <f>YEAR(C45)&amp;"-"&amp;WEEKNUM(C45)</f>
        <v>2017-36</v>
      </c>
      <c r="C45" s="46">
        <v>42982</v>
      </c>
      <c r="D45" s="67">
        <f>WEEKDAY(Tableau645[[#This Row],[date]])</f>
        <v>2</v>
      </c>
      <c r="E45" s="47">
        <v>0.34375</v>
      </c>
      <c r="F45" s="47">
        <v>0.51041666666666696</v>
      </c>
      <c r="G45" s="46" t="str">
        <f>IF(NOT(ISBLANK(Tableau645[heure
début])),IF(VALUE(MID(TEXT(Tableau645[heure
début],"hh"),1,2))&lt;13,"AM","PM"),"")</f>
        <v>AM</v>
      </c>
      <c r="H45" s="47">
        <f>F45-E45</f>
        <v>0.16666666666666696</v>
      </c>
      <c r="I45" s="47"/>
      <c r="J45" s="47"/>
      <c r="K45" s="65" t="s">
        <v>809</v>
      </c>
      <c r="L45" s="45" t="str">
        <f ca="1">VLOOKUP(Tableau645[[#This Row],[module]],OFFSET(INDIRECT(A45&amp;"_code"),0,2,,2),2,0)</f>
        <v>n/a</v>
      </c>
      <c r="M45" s="45"/>
      <c r="N45" s="47"/>
      <c r="O45" s="45"/>
      <c r="R45" s="46"/>
    </row>
    <row r="46" spans="1:18" hidden="1" x14ac:dyDescent="0.2">
      <c r="A46" s="45" t="s">
        <v>671</v>
      </c>
      <c r="B46" s="65" t="str">
        <f>YEAR(C46)&amp;"-"&amp;WEEKNUM(C46)</f>
        <v>2017-36</v>
      </c>
      <c r="C46" s="46">
        <v>42982</v>
      </c>
      <c r="D46" s="67">
        <f>WEEKDAY(Tableau645[[#This Row],[date]])</f>
        <v>2</v>
      </c>
      <c r="E46" s="47">
        <v>0.34375</v>
      </c>
      <c r="F46" s="47">
        <v>0.51041666666666696</v>
      </c>
      <c r="G46" s="46" t="str">
        <f>IF(NOT(ISBLANK(Tableau645[heure
début])),IF(VALUE(MID(TEXT(Tableau645[heure
début],"hh"),1,2))&lt;13,"AM","PM"),"")</f>
        <v>AM</v>
      </c>
      <c r="H46" s="47">
        <f>F46-E46</f>
        <v>0.16666666666666696</v>
      </c>
      <c r="I46" s="47"/>
      <c r="J46" s="47"/>
      <c r="K46" s="65" t="s">
        <v>809</v>
      </c>
      <c r="L46" s="45" t="str">
        <f ca="1">VLOOKUP(Tableau645[[#This Row],[module]],OFFSET(INDIRECT(A46&amp;"_code"),0,2,,2),2,0)</f>
        <v>n/a</v>
      </c>
      <c r="M46" s="45"/>
      <c r="N46" s="47"/>
      <c r="O46" s="45"/>
      <c r="R46" s="46"/>
    </row>
    <row r="47" spans="1:18" hidden="1" x14ac:dyDescent="0.2">
      <c r="A47" s="45" t="s">
        <v>672</v>
      </c>
      <c r="B47" s="65" t="str">
        <f>YEAR(C47)&amp;"-"&amp;WEEKNUM(C47)</f>
        <v>2017-36</v>
      </c>
      <c r="C47" s="46">
        <v>42982</v>
      </c>
      <c r="D47" s="67">
        <f>WEEKDAY(Tableau645[[#This Row],[date]])</f>
        <v>2</v>
      </c>
      <c r="E47" s="47">
        <v>0.34375</v>
      </c>
      <c r="F47" s="47">
        <v>0.51041666666666696</v>
      </c>
      <c r="G47" s="46" t="str">
        <f>IF(NOT(ISBLANK(Tableau645[heure
début])),IF(VALUE(MID(TEXT(Tableau645[heure
début],"hh"),1,2))&lt;13,"AM","PM"),"")</f>
        <v>AM</v>
      </c>
      <c r="H47" s="47">
        <f>F47-E47</f>
        <v>0.16666666666666696</v>
      </c>
      <c r="I47" s="47"/>
      <c r="J47" s="47"/>
      <c r="K47" s="65" t="s">
        <v>809</v>
      </c>
      <c r="L47" s="45" t="str">
        <f ca="1">VLOOKUP(Tableau645[[#This Row],[module]],OFFSET(INDIRECT(A47&amp;"_code"),0,2,,2),2,0)</f>
        <v>n/a</v>
      </c>
      <c r="M47" s="45"/>
      <c r="N47" s="47"/>
      <c r="O47" s="45"/>
      <c r="R47" s="46"/>
    </row>
    <row r="48" spans="1:18" hidden="1" x14ac:dyDescent="0.2">
      <c r="A48" s="45" t="s">
        <v>676</v>
      </c>
      <c r="B48" s="65" t="str">
        <f>YEAR(C48)&amp;"-"&amp;WEEKNUM(C48)</f>
        <v>2017-36</v>
      </c>
      <c r="C48" s="46">
        <v>42982</v>
      </c>
      <c r="D48" s="67">
        <f>WEEKDAY(Tableau645[[#This Row],[date]])</f>
        <v>2</v>
      </c>
      <c r="E48" s="47">
        <v>0.34375</v>
      </c>
      <c r="F48" s="47">
        <v>0.51041666666666696</v>
      </c>
      <c r="G48" s="46" t="str">
        <f>IF(NOT(ISBLANK(Tableau645[heure
début])),IF(VALUE(MID(TEXT(Tableau645[heure
début],"hh"),1,2))&lt;13,"AM","PM"),"")</f>
        <v>AM</v>
      </c>
      <c r="H48" s="47">
        <f>F48-E48</f>
        <v>0.16666666666666696</v>
      </c>
      <c r="I48" s="47"/>
      <c r="J48" s="47"/>
      <c r="K48" s="65" t="s">
        <v>809</v>
      </c>
      <c r="L48" s="45" t="str">
        <f ca="1">VLOOKUP(Tableau645[[#This Row],[module]],OFFSET(INDIRECT(A48&amp;"_code"),0,2,,2),2,0)</f>
        <v>n/a</v>
      </c>
      <c r="M48" s="45"/>
      <c r="N48" s="47"/>
      <c r="O48" s="45"/>
      <c r="R48" s="46"/>
    </row>
    <row r="49" spans="1:18" hidden="1" x14ac:dyDescent="0.2">
      <c r="A49" s="45" t="s">
        <v>677</v>
      </c>
      <c r="B49" s="65" t="str">
        <f>YEAR(C49)&amp;"-"&amp;WEEKNUM(C49)</f>
        <v>2017-36</v>
      </c>
      <c r="C49" s="46">
        <v>42982</v>
      </c>
      <c r="D49" s="67">
        <f>WEEKDAY(Tableau645[[#This Row],[date]])</f>
        <v>2</v>
      </c>
      <c r="E49" s="47">
        <v>0.34375</v>
      </c>
      <c r="F49" s="47">
        <v>0.51041666666666696</v>
      </c>
      <c r="G49" s="46" t="str">
        <f>IF(NOT(ISBLANK(Tableau645[heure
début])),IF(VALUE(MID(TEXT(Tableau645[heure
début],"hh"),1,2))&lt;13,"AM","PM"),"")</f>
        <v>AM</v>
      </c>
      <c r="H49" s="47">
        <f>F49-E49</f>
        <v>0.16666666666666696</v>
      </c>
      <c r="I49" s="47"/>
      <c r="J49" s="47"/>
      <c r="K49" s="65" t="s">
        <v>809</v>
      </c>
      <c r="L49" s="45" t="str">
        <f ca="1">VLOOKUP(Tableau645[[#This Row],[module]],OFFSET(INDIRECT(A49&amp;"_code"),0,2,,2),2,0)</f>
        <v>n/a</v>
      </c>
      <c r="M49" s="45"/>
      <c r="N49" s="47"/>
      <c r="O49" s="45"/>
      <c r="R49" s="46"/>
    </row>
    <row r="50" spans="1:18" hidden="1" x14ac:dyDescent="0.2">
      <c r="A50" s="45" t="s">
        <v>657</v>
      </c>
      <c r="B50" s="65" t="str">
        <f>YEAR(C50)&amp;"-"&amp;WEEKNUM(C50)</f>
        <v>2017-36</v>
      </c>
      <c r="C50" s="46">
        <v>42982</v>
      </c>
      <c r="D50" s="67">
        <f>WEEKDAY(Tableau645[[#This Row],[date]])</f>
        <v>2</v>
      </c>
      <c r="E50" s="47">
        <v>0.34375</v>
      </c>
      <c r="F50" s="47">
        <v>0.51041666666666696</v>
      </c>
      <c r="G50" s="46" t="str">
        <f>IF(NOT(ISBLANK(Tableau645[heure
début])),IF(VALUE(MID(TEXT(Tableau645[heure
début],"hh"),1,2))&lt;13,"AM","PM"),"")</f>
        <v>AM</v>
      </c>
      <c r="H50" s="47">
        <f>F50-E50</f>
        <v>0.16666666666666696</v>
      </c>
      <c r="I50" s="123"/>
      <c r="J50" s="47"/>
      <c r="K50" s="65" t="s">
        <v>809</v>
      </c>
      <c r="L50" s="45" t="str">
        <f ca="1">VLOOKUP(Tableau645[[#This Row],[module]],OFFSET(INDIRECT(A50&amp;"_code"),0,2,,2),2,0)</f>
        <v>n/a</v>
      </c>
      <c r="M50" s="45"/>
      <c r="N50" s="47"/>
      <c r="O50" s="45"/>
      <c r="R50" s="46"/>
    </row>
    <row r="51" spans="1:18" hidden="1" x14ac:dyDescent="0.2">
      <c r="A51" s="61" t="s">
        <v>669</v>
      </c>
      <c r="B51" s="61" t="str">
        <f>YEAR(C51)&amp;"-"&amp;WEEKNUM(C51)</f>
        <v>2017-36</v>
      </c>
      <c r="C51" s="62">
        <v>42982</v>
      </c>
      <c r="D51" s="68">
        <f>WEEKDAY(Tableau645[[#This Row],[date]])</f>
        <v>2</v>
      </c>
      <c r="E51" s="63">
        <v>0.57291666666666696</v>
      </c>
      <c r="F51" s="63">
        <v>0.73958333333333404</v>
      </c>
      <c r="G51" s="62" t="str">
        <f>IF(NOT(ISBLANK(Tableau645[heure
début])),IF(VALUE(MID(TEXT(Tableau645[heure
début],"hh"),1,2))&lt;13,"AM","PM"),"")</f>
        <v>PM</v>
      </c>
      <c r="H51" s="63">
        <f>F51-E51</f>
        <v>0.16666666666666707</v>
      </c>
      <c r="I51" s="63"/>
      <c r="J51" s="47"/>
      <c r="K51" s="45" t="s">
        <v>809</v>
      </c>
      <c r="L51" s="61" t="str">
        <f ca="1">VLOOKUP(Tableau645[[#This Row],[module]],OFFSET(INDIRECT(A51&amp;"_code"),0,2,,2),2,0)</f>
        <v>n/a</v>
      </c>
      <c r="M51" s="61"/>
      <c r="N51" s="63"/>
      <c r="O51" s="61"/>
      <c r="R51" s="46"/>
    </row>
    <row r="52" spans="1:18" hidden="1" x14ac:dyDescent="0.2">
      <c r="A52" s="45" t="s">
        <v>670</v>
      </c>
      <c r="B52" s="65" t="str">
        <f>YEAR(C52)&amp;"-"&amp;WEEKNUM(C52)</f>
        <v>2017-36</v>
      </c>
      <c r="C52" s="46">
        <v>42982</v>
      </c>
      <c r="D52" s="67">
        <f>WEEKDAY(Tableau645[[#This Row],[date]])</f>
        <v>2</v>
      </c>
      <c r="E52" s="47">
        <v>0.57291666666666696</v>
      </c>
      <c r="F52" s="47">
        <v>0.73958333333333404</v>
      </c>
      <c r="G52" s="46" t="str">
        <f>IF(NOT(ISBLANK(Tableau645[heure
début])),IF(VALUE(MID(TEXT(Tableau645[heure
début],"hh"),1,2))&lt;13,"AM","PM"),"")</f>
        <v>PM</v>
      </c>
      <c r="H52" s="47">
        <f>F52-E52</f>
        <v>0.16666666666666707</v>
      </c>
      <c r="I52" s="47"/>
      <c r="J52" s="47"/>
      <c r="K52" s="65" t="s">
        <v>809</v>
      </c>
      <c r="L52" s="45" t="str">
        <f ca="1">VLOOKUP(Tableau645[[#This Row],[module]],OFFSET(INDIRECT(A52&amp;"_code"),0,2,,2),2,0)</f>
        <v>n/a</v>
      </c>
      <c r="M52" s="45"/>
      <c r="N52" s="47"/>
      <c r="O52" s="45"/>
      <c r="R52" s="46"/>
    </row>
    <row r="53" spans="1:18" hidden="1" x14ac:dyDescent="0.2">
      <c r="A53" s="45" t="s">
        <v>671</v>
      </c>
      <c r="B53" s="65" t="str">
        <f>YEAR(C53)&amp;"-"&amp;WEEKNUM(C53)</f>
        <v>2017-36</v>
      </c>
      <c r="C53" s="46">
        <v>42982</v>
      </c>
      <c r="D53" s="67">
        <f>WEEKDAY(Tableau645[[#This Row],[date]])</f>
        <v>2</v>
      </c>
      <c r="E53" s="47">
        <v>0.57291666666666696</v>
      </c>
      <c r="F53" s="47">
        <v>0.73958333333333404</v>
      </c>
      <c r="G53" s="46" t="str">
        <f>IF(NOT(ISBLANK(Tableau645[heure
début])),IF(VALUE(MID(TEXT(Tableau645[heure
début],"hh"),1,2))&lt;13,"AM","PM"),"")</f>
        <v>PM</v>
      </c>
      <c r="H53" s="47">
        <f>F53-E53</f>
        <v>0.16666666666666707</v>
      </c>
      <c r="I53" s="47"/>
      <c r="J53" s="47"/>
      <c r="K53" s="65" t="s">
        <v>809</v>
      </c>
      <c r="L53" s="45" t="str">
        <f ca="1">VLOOKUP(Tableau645[[#This Row],[module]],OFFSET(INDIRECT(A53&amp;"_code"),0,2,,2),2,0)</f>
        <v>n/a</v>
      </c>
      <c r="M53" s="45"/>
      <c r="N53" s="47"/>
      <c r="O53" s="45"/>
      <c r="R53" s="46"/>
    </row>
    <row r="54" spans="1:18" hidden="1" x14ac:dyDescent="0.2">
      <c r="A54" s="45" t="s">
        <v>672</v>
      </c>
      <c r="B54" s="65" t="str">
        <f>YEAR(C54)&amp;"-"&amp;WEEKNUM(C54)</f>
        <v>2017-36</v>
      </c>
      <c r="C54" s="46">
        <v>42982</v>
      </c>
      <c r="D54" s="67">
        <f>WEEKDAY(Tableau645[[#This Row],[date]])</f>
        <v>2</v>
      </c>
      <c r="E54" s="47">
        <v>0.57291666666666696</v>
      </c>
      <c r="F54" s="47">
        <v>0.73958333333333404</v>
      </c>
      <c r="G54" s="46" t="str">
        <f>IF(NOT(ISBLANK(Tableau645[heure
début])),IF(VALUE(MID(TEXT(Tableau645[heure
début],"hh"),1,2))&lt;13,"AM","PM"),"")</f>
        <v>PM</v>
      </c>
      <c r="H54" s="47">
        <f>F54-E54</f>
        <v>0.16666666666666707</v>
      </c>
      <c r="I54" s="47"/>
      <c r="J54" s="47"/>
      <c r="K54" s="65" t="s">
        <v>809</v>
      </c>
      <c r="L54" s="45" t="str">
        <f ca="1">VLOOKUP(Tableau645[[#This Row],[module]],OFFSET(INDIRECT(A54&amp;"_code"),0,2,,2),2,0)</f>
        <v>n/a</v>
      </c>
      <c r="M54" s="45"/>
      <c r="N54" s="47"/>
      <c r="O54" s="45"/>
      <c r="R54" s="46"/>
    </row>
    <row r="55" spans="1:18" hidden="1" x14ac:dyDescent="0.2">
      <c r="A55" s="45" t="s">
        <v>676</v>
      </c>
      <c r="B55" s="65" t="str">
        <f>YEAR(C55)&amp;"-"&amp;WEEKNUM(C55)</f>
        <v>2017-36</v>
      </c>
      <c r="C55" s="46">
        <v>42982</v>
      </c>
      <c r="D55" s="67">
        <f>WEEKDAY(Tableau645[[#This Row],[date]])</f>
        <v>2</v>
      </c>
      <c r="E55" s="47">
        <v>0.57291666666666696</v>
      </c>
      <c r="F55" s="47">
        <v>0.69791666666666696</v>
      </c>
      <c r="G55" s="46" t="str">
        <f>IF(NOT(ISBLANK(Tableau645[heure
début])),IF(VALUE(MID(TEXT(Tableau645[heure
début],"hh"),1,2))&lt;13,"AM","PM"),"")</f>
        <v>PM</v>
      </c>
      <c r="H55" s="47">
        <f>F55-E55</f>
        <v>0.125</v>
      </c>
      <c r="I55" s="47"/>
      <c r="J55" s="47"/>
      <c r="K55" s="65" t="s">
        <v>809</v>
      </c>
      <c r="L55" s="45" t="str">
        <f ca="1">VLOOKUP(Tableau645[[#This Row],[module]],OFFSET(INDIRECT(A55&amp;"_code"),0,2,,2),2,0)</f>
        <v>n/a</v>
      </c>
      <c r="M55" s="45"/>
      <c r="N55" s="47"/>
      <c r="O55" s="45"/>
      <c r="R55" s="46"/>
    </row>
    <row r="56" spans="1:18" hidden="1" x14ac:dyDescent="0.2">
      <c r="A56" s="45" t="s">
        <v>677</v>
      </c>
      <c r="B56" s="65" t="str">
        <f>YEAR(C56)&amp;"-"&amp;WEEKNUM(C56)</f>
        <v>2017-36</v>
      </c>
      <c r="C56" s="46">
        <v>42982</v>
      </c>
      <c r="D56" s="67">
        <f>WEEKDAY(Tableau645[[#This Row],[date]])</f>
        <v>2</v>
      </c>
      <c r="E56" s="47">
        <v>0.57291666666666696</v>
      </c>
      <c r="F56" s="47">
        <v>0.69791666666666663</v>
      </c>
      <c r="G56" s="46" t="str">
        <f>IF(NOT(ISBLANK(Tableau645[heure
début])),IF(VALUE(MID(TEXT(Tableau645[heure
début],"hh"),1,2))&lt;13,"AM","PM"),"")</f>
        <v>PM</v>
      </c>
      <c r="H56" s="47">
        <f>F56-E56</f>
        <v>0.12499999999999967</v>
      </c>
      <c r="I56" s="47"/>
      <c r="J56" s="47"/>
      <c r="K56" s="65" t="s">
        <v>809</v>
      </c>
      <c r="L56" s="45" t="str">
        <f ca="1">VLOOKUP(Tableau645[[#This Row],[module]],OFFSET(INDIRECT(A56&amp;"_code"),0,2,,2),2,0)</f>
        <v>n/a</v>
      </c>
      <c r="M56" s="45"/>
      <c r="N56" s="47"/>
      <c r="O56" s="45"/>
      <c r="R56" s="46"/>
    </row>
    <row r="57" spans="1:18" hidden="1" x14ac:dyDescent="0.2">
      <c r="A57" s="45" t="s">
        <v>657</v>
      </c>
      <c r="B57" s="65" t="str">
        <f>YEAR(C57)&amp;"-"&amp;WEEKNUM(C57)</f>
        <v>2017-36</v>
      </c>
      <c r="C57" s="46">
        <v>42982</v>
      </c>
      <c r="D57" s="67">
        <f>WEEKDAY(Tableau645[[#This Row],[date]])</f>
        <v>2</v>
      </c>
      <c r="E57" s="47">
        <v>0.57291666666666696</v>
      </c>
      <c r="F57" s="47">
        <v>0.73958333333333404</v>
      </c>
      <c r="G57" s="46" t="str">
        <f>IF(NOT(ISBLANK(Tableau645[heure
début])),IF(VALUE(MID(TEXT(Tableau645[heure
début],"hh"),1,2))&lt;13,"AM","PM"),"")</f>
        <v>PM</v>
      </c>
      <c r="H57" s="47">
        <f>F57-E57</f>
        <v>0.16666666666666707</v>
      </c>
      <c r="I57" s="123"/>
      <c r="J57" s="47"/>
      <c r="K57" s="65" t="s">
        <v>809</v>
      </c>
      <c r="L57" s="45" t="str">
        <f ca="1">VLOOKUP(Tableau645[[#This Row],[module]],OFFSET(INDIRECT(A57&amp;"_code"),0,2,,2),2,0)</f>
        <v>n/a</v>
      </c>
      <c r="M57" s="45"/>
      <c r="N57" s="47"/>
      <c r="O57" s="45"/>
      <c r="R57" s="46"/>
    </row>
    <row r="58" spans="1:18" hidden="1" x14ac:dyDescent="0.2">
      <c r="A58" s="45" t="s">
        <v>670</v>
      </c>
      <c r="B58" s="65" t="str">
        <f>YEAR(C58)&amp;"-"&amp;WEEKNUM(C58)</f>
        <v>2017-36</v>
      </c>
      <c r="C58" s="46">
        <v>42983</v>
      </c>
      <c r="D58" s="67">
        <f>WEEKDAY(Tableau645[[#This Row],[date]])</f>
        <v>3</v>
      </c>
      <c r="E58" s="47">
        <v>0.34375</v>
      </c>
      <c r="F58" s="47">
        <v>0.51041666666666696</v>
      </c>
      <c r="G58" s="46" t="str">
        <f>IF(NOT(ISBLANK(Tableau645[heure
début])),IF(VALUE(MID(TEXT(Tableau645[heure
début],"hh"),1,2))&lt;13,"AM","PM"),"")</f>
        <v>AM</v>
      </c>
      <c r="H58" s="47">
        <f>F58-E58</f>
        <v>0.16666666666666696</v>
      </c>
      <c r="I58" s="47"/>
      <c r="J58" s="47"/>
      <c r="K58" s="65" t="s">
        <v>809</v>
      </c>
      <c r="L58" s="45" t="str">
        <f ca="1">VLOOKUP(Tableau645[[#This Row],[module]],OFFSET(INDIRECT(A58&amp;"_code"),0,2,,2),2,0)</f>
        <v>n/a</v>
      </c>
      <c r="M58" s="45"/>
      <c r="N58" s="47"/>
      <c r="O58" s="45"/>
      <c r="R58" s="46"/>
    </row>
    <row r="59" spans="1:18" hidden="1" x14ac:dyDescent="0.2">
      <c r="A59" s="61" t="s">
        <v>669</v>
      </c>
      <c r="B59" s="61" t="str">
        <f>YEAR(C59)&amp;"-"&amp;WEEKNUM(C59)</f>
        <v>2017-36</v>
      </c>
      <c r="C59" s="62">
        <v>42983</v>
      </c>
      <c r="D59" s="68">
        <f>WEEKDAY(Tableau645[[#This Row],[date]])</f>
        <v>3</v>
      </c>
      <c r="E59" s="47">
        <v>0.34375</v>
      </c>
      <c r="F59" s="47">
        <v>0.51041666666666696</v>
      </c>
      <c r="G59" s="62" t="str">
        <f>IF(NOT(ISBLANK(Tableau645[heure
début])),IF(VALUE(MID(TEXT(Tableau645[heure
début],"hh"),1,2))&lt;13,"AM","PM"),"")</f>
        <v>AM</v>
      </c>
      <c r="H59" s="63">
        <f>F59-E59</f>
        <v>0.16666666666666696</v>
      </c>
      <c r="I59" s="63"/>
      <c r="J59" s="47"/>
      <c r="K59" s="45" t="s">
        <v>809</v>
      </c>
      <c r="L59" s="61" t="str">
        <f ca="1">VLOOKUP(Tableau645[[#This Row],[module]],OFFSET(INDIRECT(A59&amp;"_code"),0,2,,2),2,0)</f>
        <v>n/a</v>
      </c>
      <c r="M59" s="61"/>
      <c r="N59" s="63"/>
      <c r="O59" s="61"/>
      <c r="R59" s="46"/>
    </row>
    <row r="60" spans="1:18" hidden="1" x14ac:dyDescent="0.2">
      <c r="A60" s="45" t="s">
        <v>671</v>
      </c>
      <c r="B60" s="65" t="str">
        <f>YEAR(C60)&amp;"-"&amp;WEEKNUM(C60)</f>
        <v>2017-36</v>
      </c>
      <c r="C60" s="46">
        <v>42983</v>
      </c>
      <c r="D60" s="67">
        <f>WEEKDAY(Tableau645[[#This Row],[date]])</f>
        <v>3</v>
      </c>
      <c r="E60" s="47">
        <v>0.34375</v>
      </c>
      <c r="F60" s="47">
        <v>0.51041666666666696</v>
      </c>
      <c r="G60" s="46" t="str">
        <f>IF(NOT(ISBLANK(Tableau645[heure
début])),IF(VALUE(MID(TEXT(Tableau645[heure
début],"hh"),1,2))&lt;13,"AM","PM"),"")</f>
        <v>AM</v>
      </c>
      <c r="H60" s="47">
        <f>F60-E60</f>
        <v>0.16666666666666696</v>
      </c>
      <c r="I60" s="47"/>
      <c r="J60" s="47"/>
      <c r="K60" s="65" t="s">
        <v>809</v>
      </c>
      <c r="L60" s="45" t="str">
        <f ca="1">VLOOKUP(Tableau645[[#This Row],[module]],OFFSET(INDIRECT(A60&amp;"_code"),0,2,,2),2,0)</f>
        <v>n/a</v>
      </c>
      <c r="M60" s="45"/>
      <c r="N60" s="47"/>
      <c r="O60" s="45"/>
      <c r="R60" s="46"/>
    </row>
    <row r="61" spans="1:18" hidden="1" x14ac:dyDescent="0.2">
      <c r="A61" s="45" t="s">
        <v>672</v>
      </c>
      <c r="B61" s="65" t="str">
        <f>YEAR(C61)&amp;"-"&amp;WEEKNUM(C61)</f>
        <v>2017-36</v>
      </c>
      <c r="C61" s="46">
        <v>42983</v>
      </c>
      <c r="D61" s="67">
        <f>WEEKDAY(Tableau645[[#This Row],[date]])</f>
        <v>3</v>
      </c>
      <c r="E61" s="47">
        <v>0.34375</v>
      </c>
      <c r="F61" s="47">
        <v>0.51041666666666696</v>
      </c>
      <c r="G61" s="46" t="str">
        <f>IF(NOT(ISBLANK(Tableau645[heure
début])),IF(VALUE(MID(TEXT(Tableau645[heure
début],"hh"),1,2))&lt;13,"AM","PM"),"")</f>
        <v>AM</v>
      </c>
      <c r="H61" s="47">
        <f>F61-E61</f>
        <v>0.16666666666666696</v>
      </c>
      <c r="I61" s="47"/>
      <c r="J61" s="47"/>
      <c r="K61" s="65" t="s">
        <v>809</v>
      </c>
      <c r="L61" s="45" t="str">
        <f ca="1">VLOOKUP(Tableau645[[#This Row],[module]],OFFSET(INDIRECT(A61&amp;"_code"),0,2,,2),2,0)</f>
        <v>n/a</v>
      </c>
      <c r="M61" s="45"/>
      <c r="N61" s="47"/>
      <c r="O61" s="45"/>
      <c r="R61" s="46"/>
    </row>
    <row r="62" spans="1:18" hidden="1" x14ac:dyDescent="0.2">
      <c r="A62" s="45" t="s">
        <v>676</v>
      </c>
      <c r="B62" s="65" t="str">
        <f>YEAR(C62)&amp;"-"&amp;WEEKNUM(C62)</f>
        <v>2017-36</v>
      </c>
      <c r="C62" s="46">
        <v>42983</v>
      </c>
      <c r="D62" s="67">
        <f>WEEKDAY(Tableau645[[#This Row],[date]])</f>
        <v>3</v>
      </c>
      <c r="E62" s="47">
        <v>0.34375</v>
      </c>
      <c r="F62" s="47">
        <v>0.51041666666666696</v>
      </c>
      <c r="G62" s="46" t="str">
        <f>IF(NOT(ISBLANK(Tableau645[heure
début])),IF(VALUE(MID(TEXT(Tableau645[heure
début],"hh"),1,2))&lt;13,"AM","PM"),"")</f>
        <v>AM</v>
      </c>
      <c r="H62" s="47">
        <f>F62-E62</f>
        <v>0.16666666666666696</v>
      </c>
      <c r="I62" s="47"/>
      <c r="J62" s="47"/>
      <c r="K62" s="65" t="s">
        <v>809</v>
      </c>
      <c r="L62" s="45" t="str">
        <f ca="1">VLOOKUP(Tableau645[[#This Row],[module]],OFFSET(INDIRECT(A62&amp;"_code"),0,2,,2),2,0)</f>
        <v>n/a</v>
      </c>
      <c r="M62" s="45"/>
      <c r="N62" s="47"/>
      <c r="O62" s="45"/>
      <c r="R62" s="46"/>
    </row>
    <row r="63" spans="1:18" hidden="1" x14ac:dyDescent="0.2">
      <c r="A63" s="45" t="s">
        <v>677</v>
      </c>
      <c r="B63" s="65" t="str">
        <f>YEAR(C63)&amp;"-"&amp;WEEKNUM(C63)</f>
        <v>2017-36</v>
      </c>
      <c r="C63" s="46">
        <v>42983</v>
      </c>
      <c r="D63" s="67">
        <f>WEEKDAY(Tableau645[[#This Row],[date]])</f>
        <v>3</v>
      </c>
      <c r="E63" s="47">
        <v>0.34375</v>
      </c>
      <c r="F63" s="47">
        <v>0.51041666666666696</v>
      </c>
      <c r="G63" s="46" t="str">
        <f>IF(NOT(ISBLANK(Tableau645[heure
début])),IF(VALUE(MID(TEXT(Tableau645[heure
début],"hh"),1,2))&lt;13,"AM","PM"),"")</f>
        <v>AM</v>
      </c>
      <c r="H63" s="47">
        <f>F63-E63</f>
        <v>0.16666666666666696</v>
      </c>
      <c r="I63" s="47"/>
      <c r="J63" s="47"/>
      <c r="K63" s="65" t="s">
        <v>809</v>
      </c>
      <c r="L63" s="45" t="str">
        <f ca="1">VLOOKUP(Tableau645[[#This Row],[module]],OFFSET(INDIRECT(A63&amp;"_code"),0,2,,2),2,0)</f>
        <v>n/a</v>
      </c>
      <c r="M63" s="45"/>
      <c r="N63" s="47"/>
      <c r="O63" s="45"/>
      <c r="R63" s="46"/>
    </row>
    <row r="64" spans="1:18" hidden="1" x14ac:dyDescent="0.2">
      <c r="A64" s="45" t="s">
        <v>657</v>
      </c>
      <c r="B64" s="65" t="str">
        <f>YEAR(C64)&amp;"-"&amp;WEEKNUM(C64)</f>
        <v>2017-36</v>
      </c>
      <c r="C64" s="46">
        <v>42983</v>
      </c>
      <c r="D64" s="67">
        <f>WEEKDAY(Tableau645[[#This Row],[date]])</f>
        <v>3</v>
      </c>
      <c r="E64" s="47">
        <v>0.34375</v>
      </c>
      <c r="F64" s="47">
        <v>0.51041666666666696</v>
      </c>
      <c r="G64" s="46" t="str">
        <f>IF(NOT(ISBLANK(Tableau645[heure
début])),IF(VALUE(MID(TEXT(Tableau645[heure
début],"hh"),1,2))&lt;13,"AM","PM"),"")</f>
        <v>AM</v>
      </c>
      <c r="H64" s="47">
        <f>F64-E64</f>
        <v>0.16666666666666696</v>
      </c>
      <c r="I64" s="123"/>
      <c r="J64" s="47"/>
      <c r="K64" s="65" t="s">
        <v>809</v>
      </c>
      <c r="L64" s="45" t="str">
        <f ca="1">VLOOKUP(Tableau645[[#This Row],[module]],OFFSET(INDIRECT(A64&amp;"_code"),0,2,,2),2,0)</f>
        <v>n/a</v>
      </c>
      <c r="M64" s="45"/>
      <c r="N64" s="47"/>
      <c r="O64" s="45"/>
      <c r="R64" s="46"/>
    </row>
    <row r="65" spans="1:18" hidden="1" x14ac:dyDescent="0.2">
      <c r="A65" s="45" t="s">
        <v>670</v>
      </c>
      <c r="B65" s="65" t="str">
        <f>YEAR(C65)&amp;"-"&amp;WEEKNUM(C65)</f>
        <v>2017-36</v>
      </c>
      <c r="C65" s="46">
        <v>42983</v>
      </c>
      <c r="D65" s="67">
        <f>WEEKDAY(Tableau645[[#This Row],[date]])</f>
        <v>3</v>
      </c>
      <c r="E65" s="47">
        <v>0.57291666666666696</v>
      </c>
      <c r="F65" s="47">
        <v>0.73958333333333404</v>
      </c>
      <c r="G65" s="46" t="str">
        <f>IF(NOT(ISBLANK(Tableau645[heure
début])),IF(VALUE(MID(TEXT(Tableau645[heure
début],"hh"),1,2))&lt;13,"AM","PM"),"")</f>
        <v>PM</v>
      </c>
      <c r="H65" s="47">
        <f>F65-E65</f>
        <v>0.16666666666666707</v>
      </c>
      <c r="I65" s="47"/>
      <c r="J65" s="47"/>
      <c r="K65" s="65" t="s">
        <v>809</v>
      </c>
      <c r="L65" s="45" t="str">
        <f ca="1">VLOOKUP(Tableau645[[#This Row],[module]],OFFSET(INDIRECT(A65&amp;"_code"),0,2,,2),2,0)</f>
        <v>n/a</v>
      </c>
      <c r="M65" s="45"/>
      <c r="N65" s="47"/>
      <c r="O65" s="45"/>
      <c r="R65" s="46"/>
    </row>
    <row r="66" spans="1:18" hidden="1" x14ac:dyDescent="0.2">
      <c r="A66" s="61" t="s">
        <v>669</v>
      </c>
      <c r="B66" s="61" t="str">
        <f>YEAR(C66)&amp;"-"&amp;WEEKNUM(C66)</f>
        <v>2017-36</v>
      </c>
      <c r="C66" s="62">
        <v>42983</v>
      </c>
      <c r="D66" s="68">
        <f>WEEKDAY(Tableau645[[#This Row],[date]])</f>
        <v>3</v>
      </c>
      <c r="E66" s="63">
        <v>0.57291666666666696</v>
      </c>
      <c r="F66" s="63">
        <v>0.73958333333333404</v>
      </c>
      <c r="G66" s="62" t="str">
        <f>IF(NOT(ISBLANK(Tableau645[heure
début])),IF(VALUE(MID(TEXT(Tableau645[heure
début],"hh"),1,2))&lt;13,"AM","PM"),"")</f>
        <v>PM</v>
      </c>
      <c r="H66" s="63">
        <f>F66-E66</f>
        <v>0.16666666666666707</v>
      </c>
      <c r="I66" s="63"/>
      <c r="J66" s="47"/>
      <c r="K66" s="45" t="s">
        <v>809</v>
      </c>
      <c r="L66" s="61" t="str">
        <f ca="1">VLOOKUP(Tableau645[[#This Row],[module]],OFFSET(INDIRECT(A66&amp;"_code"),0,2,,2),2,0)</f>
        <v>n/a</v>
      </c>
      <c r="M66" s="61"/>
      <c r="N66" s="63"/>
      <c r="O66" s="61"/>
      <c r="R66" s="46"/>
    </row>
    <row r="67" spans="1:18" hidden="1" x14ac:dyDescent="0.2">
      <c r="A67" s="45" t="s">
        <v>671</v>
      </c>
      <c r="B67" s="65" t="str">
        <f>YEAR(C67)&amp;"-"&amp;WEEKNUM(C67)</f>
        <v>2017-36</v>
      </c>
      <c r="C67" s="46">
        <v>42983</v>
      </c>
      <c r="D67" s="67">
        <f>WEEKDAY(Tableau645[[#This Row],[date]])</f>
        <v>3</v>
      </c>
      <c r="E67" s="47">
        <v>0.57291666666666696</v>
      </c>
      <c r="F67" s="47">
        <v>0.73958333333333404</v>
      </c>
      <c r="G67" s="46" t="str">
        <f>IF(NOT(ISBLANK(Tableau645[heure
début])),IF(VALUE(MID(TEXT(Tableau645[heure
début],"hh"),1,2))&lt;13,"AM","PM"),"")</f>
        <v>PM</v>
      </c>
      <c r="H67" s="47">
        <f>F67-E67</f>
        <v>0.16666666666666707</v>
      </c>
      <c r="I67" s="47"/>
      <c r="J67" s="47"/>
      <c r="K67" s="65" t="s">
        <v>809</v>
      </c>
      <c r="L67" s="45" t="str">
        <f ca="1">VLOOKUP(Tableau645[[#This Row],[module]],OFFSET(INDIRECT(A67&amp;"_code"),0,2,,2),2,0)</f>
        <v>n/a</v>
      </c>
      <c r="M67" s="45"/>
      <c r="N67" s="47"/>
      <c r="O67" s="45"/>
      <c r="R67" s="46"/>
    </row>
    <row r="68" spans="1:18" hidden="1" x14ac:dyDescent="0.2">
      <c r="A68" s="45" t="s">
        <v>672</v>
      </c>
      <c r="B68" s="65" t="str">
        <f>YEAR(C68)&amp;"-"&amp;WEEKNUM(C68)</f>
        <v>2017-36</v>
      </c>
      <c r="C68" s="46">
        <v>42983</v>
      </c>
      <c r="D68" s="67">
        <f>WEEKDAY(Tableau645[[#This Row],[date]])</f>
        <v>3</v>
      </c>
      <c r="E68" s="47">
        <v>0.57291666666666696</v>
      </c>
      <c r="F68" s="47">
        <v>0.73958333333333404</v>
      </c>
      <c r="G68" s="46" t="str">
        <f>IF(NOT(ISBLANK(Tableau645[heure
début])),IF(VALUE(MID(TEXT(Tableau645[heure
début],"hh"),1,2))&lt;13,"AM","PM"),"")</f>
        <v>PM</v>
      </c>
      <c r="H68" s="47">
        <f>F68-E68</f>
        <v>0.16666666666666707</v>
      </c>
      <c r="I68" s="47"/>
      <c r="J68" s="47"/>
      <c r="K68" s="65" t="s">
        <v>809</v>
      </c>
      <c r="L68" s="45" t="str">
        <f ca="1">VLOOKUP(Tableau645[[#This Row],[module]],OFFSET(INDIRECT(A68&amp;"_code"),0,2,,2),2,0)</f>
        <v>n/a</v>
      </c>
      <c r="M68" s="45"/>
      <c r="N68" s="47"/>
      <c r="O68" s="45"/>
      <c r="R68" s="46"/>
    </row>
    <row r="69" spans="1:18" hidden="1" x14ac:dyDescent="0.2">
      <c r="A69" s="45" t="s">
        <v>676</v>
      </c>
      <c r="B69" s="65" t="str">
        <f>YEAR(C69)&amp;"-"&amp;WEEKNUM(C69)</f>
        <v>2017-36</v>
      </c>
      <c r="C69" s="46">
        <v>42983</v>
      </c>
      <c r="D69" s="67">
        <f>WEEKDAY(Tableau645[[#This Row],[date]])</f>
        <v>3</v>
      </c>
      <c r="E69" s="47">
        <v>0.57291666666666696</v>
      </c>
      <c r="F69" s="47">
        <v>0.69791666666666663</v>
      </c>
      <c r="G69" s="46" t="str">
        <f>IF(NOT(ISBLANK(Tableau645[heure
début])),IF(VALUE(MID(TEXT(Tableau645[heure
début],"hh"),1,2))&lt;13,"AM","PM"),"")</f>
        <v>PM</v>
      </c>
      <c r="H69" s="47">
        <f>F69-E69</f>
        <v>0.12499999999999967</v>
      </c>
      <c r="I69" s="47"/>
      <c r="J69" s="47"/>
      <c r="K69" s="65" t="s">
        <v>809</v>
      </c>
      <c r="L69" s="45" t="str">
        <f ca="1">VLOOKUP(Tableau645[[#This Row],[module]],OFFSET(INDIRECT(A69&amp;"_code"),0,2,,2),2,0)</f>
        <v>n/a</v>
      </c>
      <c r="M69" s="45"/>
      <c r="N69" s="47"/>
      <c r="O69" s="45"/>
      <c r="R69" s="46"/>
    </row>
    <row r="70" spans="1:18" hidden="1" x14ac:dyDescent="0.2">
      <c r="A70" s="45" t="s">
        <v>677</v>
      </c>
      <c r="B70" s="65" t="str">
        <f>YEAR(C70)&amp;"-"&amp;WEEKNUM(C70)</f>
        <v>2017-36</v>
      </c>
      <c r="C70" s="46">
        <v>42983</v>
      </c>
      <c r="D70" s="67">
        <f>WEEKDAY(Tableau645[[#This Row],[date]])</f>
        <v>3</v>
      </c>
      <c r="E70" s="47">
        <v>0.57291666666666696</v>
      </c>
      <c r="F70" s="47">
        <v>0.69791666666666663</v>
      </c>
      <c r="G70" s="46" t="str">
        <f>IF(NOT(ISBLANK(Tableau645[heure
début])),IF(VALUE(MID(TEXT(Tableau645[heure
début],"hh"),1,2))&lt;13,"AM","PM"),"")</f>
        <v>PM</v>
      </c>
      <c r="H70" s="47">
        <f>F70-E70</f>
        <v>0.12499999999999967</v>
      </c>
      <c r="I70" s="47"/>
      <c r="J70" s="47"/>
      <c r="K70" s="65" t="s">
        <v>809</v>
      </c>
      <c r="L70" s="45" t="str">
        <f ca="1">VLOOKUP(Tableau645[[#This Row],[module]],OFFSET(INDIRECT(A70&amp;"_code"),0,2,,2),2,0)</f>
        <v>n/a</v>
      </c>
      <c r="M70" s="45"/>
      <c r="N70" s="47"/>
      <c r="O70" s="45"/>
      <c r="R70" s="46"/>
    </row>
    <row r="71" spans="1:18" hidden="1" x14ac:dyDescent="0.2">
      <c r="A71" s="45" t="s">
        <v>657</v>
      </c>
      <c r="B71" s="65" t="str">
        <f>YEAR(C71)&amp;"-"&amp;WEEKNUM(C71)</f>
        <v>2017-36</v>
      </c>
      <c r="C71" s="46">
        <v>42983</v>
      </c>
      <c r="D71" s="67">
        <f>WEEKDAY(Tableau645[[#This Row],[date]])</f>
        <v>3</v>
      </c>
      <c r="E71" s="47">
        <v>0.57291666666666696</v>
      </c>
      <c r="F71" s="47">
        <v>0.73958333333333404</v>
      </c>
      <c r="G71" s="46" t="str">
        <f>IF(NOT(ISBLANK(Tableau645[heure
début])),IF(VALUE(MID(TEXT(Tableau645[heure
début],"hh"),1,2))&lt;13,"AM","PM"),"")</f>
        <v>PM</v>
      </c>
      <c r="H71" s="47">
        <f>F71-E71</f>
        <v>0.16666666666666707</v>
      </c>
      <c r="I71" s="123"/>
      <c r="J71" s="47"/>
      <c r="K71" s="65" t="s">
        <v>809</v>
      </c>
      <c r="L71" s="45" t="str">
        <f ca="1">VLOOKUP(Tableau645[[#This Row],[module]],OFFSET(INDIRECT(A71&amp;"_code"),0,2,,2),2,0)</f>
        <v>n/a</v>
      </c>
      <c r="M71" s="45"/>
      <c r="N71" s="47"/>
      <c r="O71" s="45"/>
      <c r="R71" s="46"/>
    </row>
    <row r="72" spans="1:18" hidden="1" x14ac:dyDescent="0.2">
      <c r="A72" s="45" t="s">
        <v>670</v>
      </c>
      <c r="B72" s="65" t="str">
        <f>YEAR(C72)&amp;"-"&amp;WEEKNUM(C72)</f>
        <v>2017-36</v>
      </c>
      <c r="C72" s="46">
        <v>42984</v>
      </c>
      <c r="D72" s="67">
        <f>WEEKDAY(Tableau645[[#This Row],[date]])</f>
        <v>4</v>
      </c>
      <c r="E72" s="47">
        <v>0.34375</v>
      </c>
      <c r="F72" s="47">
        <v>0.51041666666666696</v>
      </c>
      <c r="G72" s="46" t="str">
        <f>IF(NOT(ISBLANK(Tableau645[heure
début])),IF(VALUE(MID(TEXT(Tableau645[heure
début],"hh"),1,2))&lt;13,"AM","PM"),"")</f>
        <v>AM</v>
      </c>
      <c r="H72" s="47">
        <f>F72-E72</f>
        <v>0.16666666666666696</v>
      </c>
      <c r="I72" s="47"/>
      <c r="J72" s="47"/>
      <c r="K72" s="65" t="s">
        <v>809</v>
      </c>
      <c r="L72" s="45" t="str">
        <f ca="1">VLOOKUP(Tableau645[[#This Row],[module]],OFFSET(INDIRECT(A72&amp;"_code"),0,2,,2),2,0)</f>
        <v>n/a</v>
      </c>
      <c r="M72" s="45"/>
      <c r="N72" s="47"/>
      <c r="O72" s="45"/>
      <c r="R72" s="46"/>
    </row>
    <row r="73" spans="1:18" hidden="1" x14ac:dyDescent="0.2">
      <c r="A73" s="61" t="s">
        <v>669</v>
      </c>
      <c r="B73" s="61" t="str">
        <f>YEAR(C73)&amp;"-"&amp;WEEKNUM(C73)</f>
        <v>2017-36</v>
      </c>
      <c r="C73" s="62">
        <v>42984</v>
      </c>
      <c r="D73" s="68">
        <f>WEEKDAY(Tableau645[[#This Row],[date]])</f>
        <v>4</v>
      </c>
      <c r="E73" s="47">
        <v>0.34375</v>
      </c>
      <c r="F73" s="47">
        <v>0.51041666666666696</v>
      </c>
      <c r="G73" s="62" t="str">
        <f>IF(NOT(ISBLANK(Tableau645[heure
début])),IF(VALUE(MID(TEXT(Tableau645[heure
début],"hh"),1,2))&lt;13,"AM","PM"),"")</f>
        <v>AM</v>
      </c>
      <c r="H73" s="63">
        <f>F73-E73</f>
        <v>0.16666666666666696</v>
      </c>
      <c r="I73" s="63"/>
      <c r="J73" s="47"/>
      <c r="K73" s="45" t="s">
        <v>809</v>
      </c>
      <c r="L73" s="61" t="str">
        <f ca="1">VLOOKUP(Tableau645[[#This Row],[module]],OFFSET(INDIRECT(A73&amp;"_code"),0,2,,2),2,0)</f>
        <v>n/a</v>
      </c>
      <c r="M73" s="61"/>
      <c r="N73" s="63"/>
      <c r="O73" s="61"/>
      <c r="R73" s="46"/>
    </row>
    <row r="74" spans="1:18" hidden="1" x14ac:dyDescent="0.2">
      <c r="A74" s="45" t="s">
        <v>671</v>
      </c>
      <c r="B74" s="65" t="str">
        <f>YEAR(C74)&amp;"-"&amp;WEEKNUM(C74)</f>
        <v>2017-36</v>
      </c>
      <c r="C74" s="46">
        <v>42984</v>
      </c>
      <c r="D74" s="67">
        <f>WEEKDAY(Tableau645[[#This Row],[date]])</f>
        <v>4</v>
      </c>
      <c r="E74" s="47">
        <v>0.34375</v>
      </c>
      <c r="F74" s="47">
        <v>0.51041666666666696</v>
      </c>
      <c r="G74" s="46" t="str">
        <f>IF(NOT(ISBLANK(Tableau645[heure
début])),IF(VALUE(MID(TEXT(Tableau645[heure
début],"hh"),1,2))&lt;13,"AM","PM"),"")</f>
        <v>AM</v>
      </c>
      <c r="H74" s="47">
        <f>F74-E74</f>
        <v>0.16666666666666696</v>
      </c>
      <c r="I74" s="47"/>
      <c r="J74" s="47"/>
      <c r="K74" s="65" t="s">
        <v>809</v>
      </c>
      <c r="L74" s="45" t="str">
        <f ca="1">VLOOKUP(Tableau645[[#This Row],[module]],OFFSET(INDIRECT(A74&amp;"_code"),0,2,,2),2,0)</f>
        <v>n/a</v>
      </c>
      <c r="M74" s="45"/>
      <c r="N74" s="47"/>
      <c r="O74" s="45"/>
      <c r="R74" s="46"/>
    </row>
    <row r="75" spans="1:18" hidden="1" x14ac:dyDescent="0.2">
      <c r="A75" s="45" t="s">
        <v>672</v>
      </c>
      <c r="B75" s="65" t="str">
        <f>YEAR(C75)&amp;"-"&amp;WEEKNUM(C75)</f>
        <v>2017-36</v>
      </c>
      <c r="C75" s="46">
        <v>42984</v>
      </c>
      <c r="D75" s="67">
        <f>WEEKDAY(Tableau645[[#This Row],[date]])</f>
        <v>4</v>
      </c>
      <c r="E75" s="47">
        <v>0.34375</v>
      </c>
      <c r="F75" s="47">
        <v>0.51041666666666696</v>
      </c>
      <c r="G75" s="46" t="str">
        <f>IF(NOT(ISBLANK(Tableau645[heure
début])),IF(VALUE(MID(TEXT(Tableau645[heure
début],"hh"),1,2))&lt;13,"AM","PM"),"")</f>
        <v>AM</v>
      </c>
      <c r="H75" s="47">
        <f>F75-E75</f>
        <v>0.16666666666666696</v>
      </c>
      <c r="I75" s="47"/>
      <c r="J75" s="47"/>
      <c r="K75" s="65" t="s">
        <v>809</v>
      </c>
      <c r="L75" s="45" t="str">
        <f ca="1">VLOOKUP(Tableau645[[#This Row],[module]],OFFSET(INDIRECT(A75&amp;"_code"),0,2,,2),2,0)</f>
        <v>n/a</v>
      </c>
      <c r="M75" s="45"/>
      <c r="N75" s="47"/>
      <c r="O75" s="45"/>
      <c r="R75" s="46"/>
    </row>
    <row r="76" spans="1:18" hidden="1" x14ac:dyDescent="0.2">
      <c r="A76" s="45" t="s">
        <v>676</v>
      </c>
      <c r="B76" s="65" t="str">
        <f>YEAR(C76)&amp;"-"&amp;WEEKNUM(C76)</f>
        <v>2017-36</v>
      </c>
      <c r="C76" s="46">
        <v>42984</v>
      </c>
      <c r="D76" s="67">
        <f>WEEKDAY(Tableau645[[#This Row],[date]])</f>
        <v>4</v>
      </c>
      <c r="E76" s="47">
        <v>0.34375</v>
      </c>
      <c r="F76" s="47">
        <v>0.51041666666666696</v>
      </c>
      <c r="G76" s="46" t="str">
        <f>IF(NOT(ISBLANK(Tableau645[heure
début])),IF(VALUE(MID(TEXT(Tableau645[heure
début],"hh"),1,2))&lt;13,"AM","PM"),"")</f>
        <v>AM</v>
      </c>
      <c r="H76" s="47">
        <f>F76-E76</f>
        <v>0.16666666666666696</v>
      </c>
      <c r="I76" s="47"/>
      <c r="J76" s="47"/>
      <c r="K76" s="65" t="s">
        <v>809</v>
      </c>
      <c r="L76" s="45" t="str">
        <f ca="1">VLOOKUP(Tableau645[[#This Row],[module]],OFFSET(INDIRECT(A76&amp;"_code"),0,2,,2),2,0)</f>
        <v>n/a</v>
      </c>
      <c r="M76" s="45"/>
      <c r="N76" s="47"/>
      <c r="O76" s="45"/>
      <c r="R76" s="46"/>
    </row>
    <row r="77" spans="1:18" hidden="1" x14ac:dyDescent="0.2">
      <c r="A77" s="45" t="s">
        <v>677</v>
      </c>
      <c r="B77" s="65" t="str">
        <f>YEAR(C77)&amp;"-"&amp;WEEKNUM(C77)</f>
        <v>2017-36</v>
      </c>
      <c r="C77" s="46">
        <v>42984</v>
      </c>
      <c r="D77" s="67">
        <f>WEEKDAY(Tableau645[[#This Row],[date]])</f>
        <v>4</v>
      </c>
      <c r="E77" s="47">
        <v>0.34375</v>
      </c>
      <c r="F77" s="47">
        <v>0.51041666666666696</v>
      </c>
      <c r="G77" s="46" t="str">
        <f>IF(NOT(ISBLANK(Tableau645[heure
début])),IF(VALUE(MID(TEXT(Tableau645[heure
début],"hh"),1,2))&lt;13,"AM","PM"),"")</f>
        <v>AM</v>
      </c>
      <c r="H77" s="47">
        <f>F77-E77</f>
        <v>0.16666666666666696</v>
      </c>
      <c r="I77" s="47"/>
      <c r="J77" s="47"/>
      <c r="K77" s="65" t="s">
        <v>809</v>
      </c>
      <c r="L77" s="45" t="str">
        <f ca="1">VLOOKUP(Tableau645[[#This Row],[module]],OFFSET(INDIRECT(A77&amp;"_code"),0,2,,2),2,0)</f>
        <v>n/a</v>
      </c>
      <c r="M77" s="45"/>
      <c r="N77" s="47"/>
      <c r="O77" s="45"/>
      <c r="R77" s="46"/>
    </row>
    <row r="78" spans="1:18" hidden="1" x14ac:dyDescent="0.2">
      <c r="A78" s="45" t="s">
        <v>657</v>
      </c>
      <c r="B78" s="65" t="str">
        <f>YEAR(C78)&amp;"-"&amp;WEEKNUM(C78)</f>
        <v>2017-36</v>
      </c>
      <c r="C78" s="46">
        <v>42984</v>
      </c>
      <c r="D78" s="67">
        <f>WEEKDAY(Tableau645[[#This Row],[date]])</f>
        <v>4</v>
      </c>
      <c r="E78" s="47">
        <v>0.34375</v>
      </c>
      <c r="F78" s="47">
        <v>0.51041666666666696</v>
      </c>
      <c r="G78" s="46" t="str">
        <f>IF(NOT(ISBLANK(Tableau645[heure
début])),IF(VALUE(MID(TEXT(Tableau645[heure
début],"hh"),1,2))&lt;13,"AM","PM"),"")</f>
        <v>AM</v>
      </c>
      <c r="H78" s="47">
        <f>F78-E78</f>
        <v>0.16666666666666696</v>
      </c>
      <c r="I78" s="123"/>
      <c r="J78" s="47"/>
      <c r="K78" s="65" t="s">
        <v>809</v>
      </c>
      <c r="L78" s="45" t="str">
        <f ca="1">VLOOKUP(Tableau645[[#This Row],[module]],OFFSET(INDIRECT(A78&amp;"_code"),0,2,,2),2,0)</f>
        <v>n/a</v>
      </c>
      <c r="M78" s="45"/>
      <c r="N78" s="47"/>
      <c r="O78" s="45"/>
      <c r="R78" s="46"/>
    </row>
    <row r="79" spans="1:18" hidden="1" x14ac:dyDescent="0.2">
      <c r="A79" s="45" t="s">
        <v>670</v>
      </c>
      <c r="B79" s="65" t="str">
        <f>YEAR(C79)&amp;"-"&amp;WEEKNUM(C79)</f>
        <v>2017-36</v>
      </c>
      <c r="C79" s="46">
        <v>42984</v>
      </c>
      <c r="D79" s="67">
        <f>WEEKDAY(Tableau645[[#This Row],[date]])</f>
        <v>4</v>
      </c>
      <c r="E79" s="47">
        <v>0.57291666666666696</v>
      </c>
      <c r="F79" s="47">
        <v>0.73958333333333404</v>
      </c>
      <c r="G79" s="46" t="str">
        <f>IF(NOT(ISBLANK(Tableau645[heure
début])),IF(VALUE(MID(TEXT(Tableau645[heure
début],"hh"),1,2))&lt;13,"AM","PM"),"")</f>
        <v>PM</v>
      </c>
      <c r="H79" s="47">
        <f>F79-E79</f>
        <v>0.16666666666666707</v>
      </c>
      <c r="I79" s="47"/>
      <c r="J79" s="47"/>
      <c r="K79" s="65" t="s">
        <v>809</v>
      </c>
      <c r="L79" s="45" t="str">
        <f ca="1">VLOOKUP(Tableau645[[#This Row],[module]],OFFSET(INDIRECT(A79&amp;"_code"),0,2,,2),2,0)</f>
        <v>n/a</v>
      </c>
      <c r="M79" s="45"/>
      <c r="N79" s="47"/>
      <c r="O79" s="45"/>
      <c r="R79" s="46"/>
    </row>
    <row r="80" spans="1:18" hidden="1" x14ac:dyDescent="0.2">
      <c r="A80" s="61" t="s">
        <v>669</v>
      </c>
      <c r="B80" s="61" t="str">
        <f>YEAR(C80)&amp;"-"&amp;WEEKNUM(C80)</f>
        <v>2017-36</v>
      </c>
      <c r="C80" s="62">
        <v>42984</v>
      </c>
      <c r="D80" s="68">
        <f>WEEKDAY(Tableau645[[#This Row],[date]])</f>
        <v>4</v>
      </c>
      <c r="E80" s="63">
        <v>0.57291666666666696</v>
      </c>
      <c r="F80" s="63">
        <v>0.73958333333333404</v>
      </c>
      <c r="G80" s="62" t="str">
        <f>IF(NOT(ISBLANK(Tableau645[heure
début])),IF(VALUE(MID(TEXT(Tableau645[heure
début],"hh"),1,2))&lt;13,"AM","PM"),"")</f>
        <v>PM</v>
      </c>
      <c r="H80" s="63">
        <f>F80-E80</f>
        <v>0.16666666666666707</v>
      </c>
      <c r="I80" s="63"/>
      <c r="J80" s="47"/>
      <c r="K80" s="45" t="s">
        <v>809</v>
      </c>
      <c r="L80" s="61" t="str">
        <f ca="1">VLOOKUP(Tableau645[[#This Row],[module]],OFFSET(INDIRECT(A80&amp;"_code"),0,2,,2),2,0)</f>
        <v>n/a</v>
      </c>
      <c r="M80" s="61"/>
      <c r="N80" s="63"/>
      <c r="O80" s="61"/>
      <c r="R80" s="46"/>
    </row>
    <row r="81" spans="1:18" hidden="1" x14ac:dyDescent="0.2">
      <c r="A81" s="45" t="s">
        <v>671</v>
      </c>
      <c r="B81" s="65" t="str">
        <f>YEAR(C81)&amp;"-"&amp;WEEKNUM(C81)</f>
        <v>2017-36</v>
      </c>
      <c r="C81" s="46">
        <v>42984</v>
      </c>
      <c r="D81" s="67">
        <f>WEEKDAY(Tableau645[[#This Row],[date]])</f>
        <v>4</v>
      </c>
      <c r="E81" s="47">
        <v>0.57291666666666696</v>
      </c>
      <c r="F81" s="47">
        <v>0.73958333333333404</v>
      </c>
      <c r="G81" s="46" t="str">
        <f>IF(NOT(ISBLANK(Tableau645[heure
début])),IF(VALUE(MID(TEXT(Tableau645[heure
début],"hh"),1,2))&lt;13,"AM","PM"),"")</f>
        <v>PM</v>
      </c>
      <c r="H81" s="47">
        <f>F81-E81</f>
        <v>0.16666666666666707</v>
      </c>
      <c r="I81" s="47"/>
      <c r="J81" s="47"/>
      <c r="K81" s="65" t="s">
        <v>809</v>
      </c>
      <c r="L81" s="45" t="str">
        <f ca="1">VLOOKUP(Tableau645[[#This Row],[module]],OFFSET(INDIRECT(A81&amp;"_code"),0,2,,2),2,0)</f>
        <v>n/a</v>
      </c>
      <c r="M81" s="45"/>
      <c r="N81" s="47"/>
      <c r="O81" s="45"/>
      <c r="R81" s="46"/>
    </row>
    <row r="82" spans="1:18" hidden="1" x14ac:dyDescent="0.2">
      <c r="A82" s="45" t="s">
        <v>672</v>
      </c>
      <c r="B82" s="65" t="str">
        <f>YEAR(C82)&amp;"-"&amp;WEEKNUM(C82)</f>
        <v>2017-36</v>
      </c>
      <c r="C82" s="46">
        <v>42984</v>
      </c>
      <c r="D82" s="67">
        <f>WEEKDAY(Tableau645[[#This Row],[date]])</f>
        <v>4</v>
      </c>
      <c r="E82" s="47">
        <v>0.57291666666666696</v>
      </c>
      <c r="F82" s="47">
        <v>0.73958333333333404</v>
      </c>
      <c r="G82" s="46" t="str">
        <f>IF(NOT(ISBLANK(Tableau645[heure
début])),IF(VALUE(MID(TEXT(Tableau645[heure
début],"hh"),1,2))&lt;13,"AM","PM"),"")</f>
        <v>PM</v>
      </c>
      <c r="H82" s="47">
        <f>F82-E82</f>
        <v>0.16666666666666707</v>
      </c>
      <c r="I82" s="47"/>
      <c r="J82" s="47"/>
      <c r="K82" s="65" t="s">
        <v>809</v>
      </c>
      <c r="L82" s="45" t="str">
        <f ca="1">VLOOKUP(Tableau645[[#This Row],[module]],OFFSET(INDIRECT(A82&amp;"_code"),0,2,,2),2,0)</f>
        <v>n/a</v>
      </c>
      <c r="M82" s="45"/>
      <c r="N82" s="47"/>
      <c r="O82" s="45"/>
      <c r="R82" s="46"/>
    </row>
    <row r="83" spans="1:18" hidden="1" x14ac:dyDescent="0.2">
      <c r="A83" s="45" t="s">
        <v>676</v>
      </c>
      <c r="B83" s="65" t="str">
        <f>YEAR(C83)&amp;"-"&amp;WEEKNUM(C83)</f>
        <v>2017-36</v>
      </c>
      <c r="C83" s="46">
        <v>42984</v>
      </c>
      <c r="D83" s="67">
        <f>WEEKDAY(Tableau645[[#This Row],[date]])</f>
        <v>4</v>
      </c>
      <c r="E83" s="47">
        <v>0.57291666666666696</v>
      </c>
      <c r="F83" s="47">
        <v>0.69791666666666663</v>
      </c>
      <c r="G83" s="46" t="str">
        <f>IF(NOT(ISBLANK(Tableau645[heure
début])),IF(VALUE(MID(TEXT(Tableau645[heure
début],"hh"),1,2))&lt;13,"AM","PM"),"")</f>
        <v>PM</v>
      </c>
      <c r="H83" s="47">
        <f>F83-E83</f>
        <v>0.12499999999999967</v>
      </c>
      <c r="I83" s="47"/>
      <c r="J83" s="47"/>
      <c r="K83" s="65" t="s">
        <v>809</v>
      </c>
      <c r="L83" s="45" t="str">
        <f ca="1">VLOOKUP(Tableau645[[#This Row],[module]],OFFSET(INDIRECT(A83&amp;"_code"),0,2,,2),2,0)</f>
        <v>n/a</v>
      </c>
      <c r="M83" s="45"/>
      <c r="N83" s="47"/>
      <c r="O83" s="45"/>
      <c r="R83" s="46"/>
    </row>
    <row r="84" spans="1:18" hidden="1" x14ac:dyDescent="0.2">
      <c r="A84" s="45" t="s">
        <v>677</v>
      </c>
      <c r="B84" s="65" t="str">
        <f>YEAR(C84)&amp;"-"&amp;WEEKNUM(C84)</f>
        <v>2017-36</v>
      </c>
      <c r="C84" s="46">
        <v>42984</v>
      </c>
      <c r="D84" s="67">
        <f>WEEKDAY(Tableau645[[#This Row],[date]])</f>
        <v>4</v>
      </c>
      <c r="E84" s="47">
        <v>0.57291666666666696</v>
      </c>
      <c r="F84" s="47">
        <v>0.69791666666666663</v>
      </c>
      <c r="G84" s="46" t="str">
        <f>IF(NOT(ISBLANK(Tableau645[heure
début])),IF(VALUE(MID(TEXT(Tableau645[heure
début],"hh"),1,2))&lt;13,"AM","PM"),"")</f>
        <v>PM</v>
      </c>
      <c r="H84" s="47">
        <f>F84-E84</f>
        <v>0.12499999999999967</v>
      </c>
      <c r="I84" s="47"/>
      <c r="J84" s="47"/>
      <c r="K84" s="65" t="s">
        <v>809</v>
      </c>
      <c r="L84" s="45" t="str">
        <f ca="1">VLOOKUP(Tableau645[[#This Row],[module]],OFFSET(INDIRECT(A84&amp;"_code"),0,2,,2),2,0)</f>
        <v>n/a</v>
      </c>
      <c r="M84" s="45"/>
      <c r="N84" s="47"/>
      <c r="O84" s="45"/>
      <c r="R84" s="46"/>
    </row>
    <row r="85" spans="1:18" hidden="1" x14ac:dyDescent="0.2">
      <c r="A85" s="45" t="s">
        <v>657</v>
      </c>
      <c r="B85" s="65" t="str">
        <f>YEAR(C85)&amp;"-"&amp;WEEKNUM(C85)</f>
        <v>2017-36</v>
      </c>
      <c r="C85" s="46">
        <v>42984</v>
      </c>
      <c r="D85" s="67">
        <f>WEEKDAY(Tableau645[[#This Row],[date]])</f>
        <v>4</v>
      </c>
      <c r="E85" s="47">
        <v>0.57291666666666696</v>
      </c>
      <c r="F85" s="47">
        <v>0.73958333333333404</v>
      </c>
      <c r="G85" s="46" t="str">
        <f>IF(NOT(ISBLANK(Tableau645[heure
début])),IF(VALUE(MID(TEXT(Tableau645[heure
début],"hh"),1,2))&lt;13,"AM","PM"),"")</f>
        <v>PM</v>
      </c>
      <c r="H85" s="47">
        <f>F85-E85</f>
        <v>0.16666666666666707</v>
      </c>
      <c r="I85" s="123"/>
      <c r="J85" s="47"/>
      <c r="K85" s="65" t="s">
        <v>809</v>
      </c>
      <c r="L85" s="45" t="str">
        <f ca="1">VLOOKUP(Tableau645[[#This Row],[module]],OFFSET(INDIRECT(A85&amp;"_code"),0,2,,2),2,0)</f>
        <v>n/a</v>
      </c>
      <c r="M85" s="45"/>
      <c r="N85" s="47"/>
      <c r="O85" s="45"/>
      <c r="R85" s="46"/>
    </row>
    <row r="86" spans="1:18" hidden="1" x14ac:dyDescent="0.2">
      <c r="A86" s="45" t="s">
        <v>670</v>
      </c>
      <c r="B86" s="65" t="str">
        <f>YEAR(C86)&amp;"-"&amp;WEEKNUM(C86)</f>
        <v>2017-36</v>
      </c>
      <c r="C86" s="46">
        <v>42985</v>
      </c>
      <c r="D86" s="67">
        <f>WEEKDAY(Tableau645[[#This Row],[date]])</f>
        <v>5</v>
      </c>
      <c r="E86" s="47">
        <v>0.34375</v>
      </c>
      <c r="F86" s="47">
        <v>0.51041666666666696</v>
      </c>
      <c r="G86" s="46" t="str">
        <f>IF(NOT(ISBLANK(Tableau645[heure
début])),IF(VALUE(MID(TEXT(Tableau645[heure
début],"hh"),1,2))&lt;13,"AM","PM"),"")</f>
        <v>AM</v>
      </c>
      <c r="H86" s="47">
        <f>F86-E86</f>
        <v>0.16666666666666696</v>
      </c>
      <c r="I86" s="47"/>
      <c r="J86" s="47"/>
      <c r="K86" s="65" t="s">
        <v>809</v>
      </c>
      <c r="L86" s="45" t="str">
        <f ca="1">VLOOKUP(Tableau645[[#This Row],[module]],OFFSET(INDIRECT(A86&amp;"_code"),0,2,,2),2,0)</f>
        <v>n/a</v>
      </c>
      <c r="M86" s="45"/>
      <c r="N86" s="47"/>
      <c r="O86" s="45"/>
      <c r="R86" s="46"/>
    </row>
    <row r="87" spans="1:18" hidden="1" x14ac:dyDescent="0.2">
      <c r="A87" s="61" t="s">
        <v>669</v>
      </c>
      <c r="B87" s="61" t="str">
        <f>YEAR(C87)&amp;"-"&amp;WEEKNUM(C87)</f>
        <v>2017-36</v>
      </c>
      <c r="C87" s="62">
        <v>42985</v>
      </c>
      <c r="D87" s="68">
        <f>WEEKDAY(Tableau645[[#This Row],[date]])</f>
        <v>5</v>
      </c>
      <c r="E87" s="47">
        <v>0.34375</v>
      </c>
      <c r="F87" s="47">
        <v>0.51041666666666696</v>
      </c>
      <c r="G87" s="62" t="str">
        <f>IF(NOT(ISBLANK(Tableau645[heure
début])),IF(VALUE(MID(TEXT(Tableau645[heure
début],"hh"),1,2))&lt;13,"AM","PM"),"")</f>
        <v>AM</v>
      </c>
      <c r="H87" s="63">
        <f>F87-E87</f>
        <v>0.16666666666666696</v>
      </c>
      <c r="I87" s="63"/>
      <c r="J87" s="47"/>
      <c r="K87" s="45" t="s">
        <v>809</v>
      </c>
      <c r="L87" s="61" t="str">
        <f ca="1">VLOOKUP(Tableau645[[#This Row],[module]],OFFSET(INDIRECT(A87&amp;"_code"),0,2,,2),2,0)</f>
        <v>n/a</v>
      </c>
      <c r="M87" s="61"/>
      <c r="N87" s="63"/>
      <c r="O87" s="61"/>
      <c r="R87" s="46"/>
    </row>
    <row r="88" spans="1:18" hidden="1" x14ac:dyDescent="0.2">
      <c r="A88" s="45" t="s">
        <v>671</v>
      </c>
      <c r="B88" s="65" t="str">
        <f>YEAR(C88)&amp;"-"&amp;WEEKNUM(C88)</f>
        <v>2017-36</v>
      </c>
      <c r="C88" s="46">
        <v>42985</v>
      </c>
      <c r="D88" s="67">
        <f>WEEKDAY(Tableau645[[#This Row],[date]])</f>
        <v>5</v>
      </c>
      <c r="E88" s="47">
        <v>0.34375</v>
      </c>
      <c r="F88" s="47">
        <v>0.51041666666666696</v>
      </c>
      <c r="G88" s="46" t="str">
        <f>IF(NOT(ISBLANK(Tableau645[heure
début])),IF(VALUE(MID(TEXT(Tableau645[heure
début],"hh"),1,2))&lt;13,"AM","PM"),"")</f>
        <v>AM</v>
      </c>
      <c r="H88" s="47">
        <f>F88-E88</f>
        <v>0.16666666666666696</v>
      </c>
      <c r="I88" s="47"/>
      <c r="J88" s="47"/>
      <c r="K88" s="65" t="s">
        <v>809</v>
      </c>
      <c r="L88" s="45" t="str">
        <f ca="1">VLOOKUP(Tableau645[[#This Row],[module]],OFFSET(INDIRECT(A88&amp;"_code"),0,2,,2),2,0)</f>
        <v>n/a</v>
      </c>
      <c r="M88" s="45"/>
      <c r="N88" s="47"/>
      <c r="O88" s="45"/>
      <c r="R88" s="46"/>
    </row>
    <row r="89" spans="1:18" hidden="1" x14ac:dyDescent="0.2">
      <c r="A89" s="45" t="s">
        <v>672</v>
      </c>
      <c r="B89" s="65" t="str">
        <f>YEAR(C89)&amp;"-"&amp;WEEKNUM(C89)</f>
        <v>2017-36</v>
      </c>
      <c r="C89" s="46">
        <v>42985</v>
      </c>
      <c r="D89" s="67">
        <f>WEEKDAY(Tableau645[[#This Row],[date]])</f>
        <v>5</v>
      </c>
      <c r="E89" s="47">
        <v>0.34375</v>
      </c>
      <c r="F89" s="47">
        <v>0.51041666666666696</v>
      </c>
      <c r="G89" s="46" t="str">
        <f>IF(NOT(ISBLANK(Tableau645[heure
début])),IF(VALUE(MID(TEXT(Tableau645[heure
début],"hh"),1,2))&lt;13,"AM","PM"),"")</f>
        <v>AM</v>
      </c>
      <c r="H89" s="47">
        <f>F89-E89</f>
        <v>0.16666666666666696</v>
      </c>
      <c r="I89" s="47"/>
      <c r="J89" s="47"/>
      <c r="K89" s="65" t="s">
        <v>809</v>
      </c>
      <c r="L89" s="45" t="str">
        <f ca="1">VLOOKUP(Tableau645[[#This Row],[module]],OFFSET(INDIRECT(A89&amp;"_code"),0,2,,2),2,0)</f>
        <v>n/a</v>
      </c>
      <c r="M89" s="45"/>
      <c r="N89" s="47"/>
      <c r="O89" s="45"/>
      <c r="R89" s="46"/>
    </row>
    <row r="90" spans="1:18" hidden="1" x14ac:dyDescent="0.2">
      <c r="A90" s="45" t="s">
        <v>676</v>
      </c>
      <c r="B90" s="65" t="str">
        <f>YEAR(C90)&amp;"-"&amp;WEEKNUM(C90)</f>
        <v>2017-36</v>
      </c>
      <c r="C90" s="46">
        <v>42985</v>
      </c>
      <c r="D90" s="67">
        <f>WEEKDAY(Tableau645[[#This Row],[date]])</f>
        <v>5</v>
      </c>
      <c r="E90" s="47">
        <v>0.34375</v>
      </c>
      <c r="F90" s="47">
        <v>0.51041666666666696</v>
      </c>
      <c r="G90" s="46" t="str">
        <f>IF(NOT(ISBLANK(Tableau645[heure
début])),IF(VALUE(MID(TEXT(Tableau645[heure
début],"hh"),1,2))&lt;13,"AM","PM"),"")</f>
        <v>AM</v>
      </c>
      <c r="H90" s="47">
        <f>F90-E90</f>
        <v>0.16666666666666696</v>
      </c>
      <c r="I90" s="47"/>
      <c r="J90" s="47"/>
      <c r="K90" s="65" t="s">
        <v>809</v>
      </c>
      <c r="L90" s="45" t="str">
        <f ca="1">VLOOKUP(Tableau645[[#This Row],[module]],OFFSET(INDIRECT(A90&amp;"_code"),0,2,,2),2,0)</f>
        <v>n/a</v>
      </c>
      <c r="M90" s="45"/>
      <c r="N90" s="47"/>
      <c r="O90" s="45"/>
      <c r="R90" s="46"/>
    </row>
    <row r="91" spans="1:18" hidden="1" x14ac:dyDescent="0.2">
      <c r="A91" s="45" t="s">
        <v>677</v>
      </c>
      <c r="B91" s="65" t="str">
        <f>YEAR(C91)&amp;"-"&amp;WEEKNUM(C91)</f>
        <v>2017-36</v>
      </c>
      <c r="C91" s="46">
        <v>42985</v>
      </c>
      <c r="D91" s="67">
        <f>WEEKDAY(Tableau645[[#This Row],[date]])</f>
        <v>5</v>
      </c>
      <c r="E91" s="47">
        <v>0.34375</v>
      </c>
      <c r="F91" s="47">
        <v>0.51041666666666696</v>
      </c>
      <c r="G91" s="46" t="str">
        <f>IF(NOT(ISBLANK(Tableau645[heure
début])),IF(VALUE(MID(TEXT(Tableau645[heure
début],"hh"),1,2))&lt;13,"AM","PM"),"")</f>
        <v>AM</v>
      </c>
      <c r="H91" s="47">
        <f>F91-E91</f>
        <v>0.16666666666666696</v>
      </c>
      <c r="I91" s="47"/>
      <c r="J91" s="47"/>
      <c r="K91" s="65" t="s">
        <v>809</v>
      </c>
      <c r="L91" s="45" t="str">
        <f ca="1">VLOOKUP(Tableau645[[#This Row],[module]],OFFSET(INDIRECT(A91&amp;"_code"),0,2,,2),2,0)</f>
        <v>n/a</v>
      </c>
      <c r="M91" s="45"/>
      <c r="N91" s="47"/>
      <c r="O91" s="45"/>
      <c r="R91" s="46"/>
    </row>
    <row r="92" spans="1:18" hidden="1" x14ac:dyDescent="0.2">
      <c r="A92" s="45" t="s">
        <v>657</v>
      </c>
      <c r="B92" s="65" t="str">
        <f>YEAR(C92)&amp;"-"&amp;WEEKNUM(C92)</f>
        <v>2017-36</v>
      </c>
      <c r="C92" s="46">
        <v>42985</v>
      </c>
      <c r="D92" s="67">
        <f>WEEKDAY(Tableau645[[#This Row],[date]])</f>
        <v>5</v>
      </c>
      <c r="E92" s="47">
        <v>0.34375</v>
      </c>
      <c r="F92" s="47">
        <v>0.51041666666666696</v>
      </c>
      <c r="G92" s="46" t="str">
        <f>IF(NOT(ISBLANK(Tableau645[heure
début])),IF(VALUE(MID(TEXT(Tableau645[heure
début],"hh"),1,2))&lt;13,"AM","PM"),"")</f>
        <v>AM</v>
      </c>
      <c r="H92" s="47">
        <f>F92-E92</f>
        <v>0.16666666666666696</v>
      </c>
      <c r="I92" s="123"/>
      <c r="J92" s="47"/>
      <c r="K92" s="65" t="s">
        <v>809</v>
      </c>
      <c r="L92" s="45" t="str">
        <f ca="1">VLOOKUP(Tableau645[[#This Row],[module]],OFFSET(INDIRECT(A92&amp;"_code"),0,2,,2),2,0)</f>
        <v>n/a</v>
      </c>
      <c r="M92" s="45"/>
      <c r="N92" s="47"/>
      <c r="O92" s="45"/>
      <c r="R92" s="46"/>
    </row>
    <row r="93" spans="1:18" hidden="1" x14ac:dyDescent="0.2">
      <c r="A93" s="45" t="s">
        <v>670</v>
      </c>
      <c r="B93" s="65" t="str">
        <f>YEAR(C93)&amp;"-"&amp;WEEKNUM(C93)</f>
        <v>2017-36</v>
      </c>
      <c r="C93" s="46">
        <v>42985</v>
      </c>
      <c r="D93" s="67">
        <f>WEEKDAY(Tableau645[[#This Row],[date]])</f>
        <v>5</v>
      </c>
      <c r="E93" s="47">
        <v>0.57291666666666696</v>
      </c>
      <c r="F93" s="47">
        <v>0.73958333333333404</v>
      </c>
      <c r="G93" s="46" t="str">
        <f>IF(NOT(ISBLANK(Tableau645[heure
début])),IF(VALUE(MID(TEXT(Tableau645[heure
début],"hh"),1,2))&lt;13,"AM","PM"),"")</f>
        <v>PM</v>
      </c>
      <c r="H93" s="47">
        <f>F93-E93</f>
        <v>0.16666666666666707</v>
      </c>
      <c r="I93" s="47"/>
      <c r="J93" s="47"/>
      <c r="K93" s="65" t="s">
        <v>809</v>
      </c>
      <c r="L93" s="45" t="str">
        <f ca="1">VLOOKUP(Tableau645[[#This Row],[module]],OFFSET(INDIRECT(A93&amp;"_code"),0,2,,2),2,0)</f>
        <v>n/a</v>
      </c>
      <c r="M93" s="45"/>
      <c r="N93" s="47"/>
      <c r="O93" s="45"/>
      <c r="R93" s="46"/>
    </row>
    <row r="94" spans="1:18" hidden="1" x14ac:dyDescent="0.2">
      <c r="A94" s="61" t="s">
        <v>669</v>
      </c>
      <c r="B94" s="61" t="str">
        <f>YEAR(C94)&amp;"-"&amp;WEEKNUM(C94)</f>
        <v>2017-36</v>
      </c>
      <c r="C94" s="62">
        <v>42985</v>
      </c>
      <c r="D94" s="68">
        <f>WEEKDAY(Tableau645[[#This Row],[date]])</f>
        <v>5</v>
      </c>
      <c r="E94" s="63">
        <v>0.57291666666666696</v>
      </c>
      <c r="F94" s="63">
        <v>0.73958333333333404</v>
      </c>
      <c r="G94" s="62" t="str">
        <f>IF(NOT(ISBLANK(Tableau645[heure
début])),IF(VALUE(MID(TEXT(Tableau645[heure
début],"hh"),1,2))&lt;13,"AM","PM"),"")</f>
        <v>PM</v>
      </c>
      <c r="H94" s="63">
        <f>F94-E94</f>
        <v>0.16666666666666707</v>
      </c>
      <c r="I94" s="63"/>
      <c r="J94" s="47"/>
      <c r="K94" s="45" t="s">
        <v>809</v>
      </c>
      <c r="L94" s="61" t="str">
        <f ca="1">VLOOKUP(Tableau645[[#This Row],[module]],OFFSET(INDIRECT(A94&amp;"_code"),0,2,,2),2,0)</f>
        <v>n/a</v>
      </c>
      <c r="M94" s="61"/>
      <c r="N94" s="63"/>
      <c r="O94" s="61"/>
      <c r="R94" s="46"/>
    </row>
    <row r="95" spans="1:18" hidden="1" x14ac:dyDescent="0.2">
      <c r="A95" s="45" t="s">
        <v>671</v>
      </c>
      <c r="B95" s="65" t="str">
        <f>YEAR(C95)&amp;"-"&amp;WEEKNUM(C95)</f>
        <v>2017-36</v>
      </c>
      <c r="C95" s="46">
        <v>42985</v>
      </c>
      <c r="D95" s="67">
        <f>WEEKDAY(Tableau645[[#This Row],[date]])</f>
        <v>5</v>
      </c>
      <c r="E95" s="47">
        <v>0.57291666666666696</v>
      </c>
      <c r="F95" s="47">
        <v>0.73958333333333404</v>
      </c>
      <c r="G95" s="46" t="str">
        <f>IF(NOT(ISBLANK(Tableau645[heure
début])),IF(VALUE(MID(TEXT(Tableau645[heure
début],"hh"),1,2))&lt;13,"AM","PM"),"")</f>
        <v>PM</v>
      </c>
      <c r="H95" s="47">
        <f>F95-E95</f>
        <v>0.16666666666666707</v>
      </c>
      <c r="I95" s="47"/>
      <c r="J95" s="47"/>
      <c r="K95" s="65" t="s">
        <v>809</v>
      </c>
      <c r="L95" s="45" t="str">
        <f ca="1">VLOOKUP(Tableau645[[#This Row],[module]],OFFSET(INDIRECT(A95&amp;"_code"),0,2,,2),2,0)</f>
        <v>n/a</v>
      </c>
      <c r="M95" s="45"/>
      <c r="N95" s="47"/>
      <c r="O95" s="45"/>
      <c r="R95" s="46"/>
    </row>
    <row r="96" spans="1:18" hidden="1" x14ac:dyDescent="0.2">
      <c r="A96" s="45" t="s">
        <v>672</v>
      </c>
      <c r="B96" s="65" t="str">
        <f>YEAR(C96)&amp;"-"&amp;WEEKNUM(C96)</f>
        <v>2017-36</v>
      </c>
      <c r="C96" s="46">
        <v>42985</v>
      </c>
      <c r="D96" s="67">
        <f>WEEKDAY(Tableau645[[#This Row],[date]])</f>
        <v>5</v>
      </c>
      <c r="E96" s="47">
        <v>0.57291666666666696</v>
      </c>
      <c r="F96" s="47">
        <v>0.73958333333333404</v>
      </c>
      <c r="G96" s="46" t="str">
        <f>IF(NOT(ISBLANK(Tableau645[heure
début])),IF(VALUE(MID(TEXT(Tableau645[heure
début],"hh"),1,2))&lt;13,"AM","PM"),"")</f>
        <v>PM</v>
      </c>
      <c r="H96" s="47">
        <f>F96-E96</f>
        <v>0.16666666666666707</v>
      </c>
      <c r="I96" s="47"/>
      <c r="J96" s="47"/>
      <c r="K96" s="65" t="s">
        <v>809</v>
      </c>
      <c r="L96" s="45" t="str">
        <f ca="1">VLOOKUP(Tableau645[[#This Row],[module]],OFFSET(INDIRECT(A96&amp;"_code"),0,2,,2),2,0)</f>
        <v>n/a</v>
      </c>
      <c r="M96" s="45"/>
      <c r="N96" s="47"/>
      <c r="O96" s="45"/>
      <c r="R96" s="46"/>
    </row>
    <row r="97" spans="1:18" hidden="1" x14ac:dyDescent="0.2">
      <c r="A97" s="45" t="s">
        <v>676</v>
      </c>
      <c r="B97" s="65" t="str">
        <f>YEAR(C97)&amp;"-"&amp;WEEKNUM(C97)</f>
        <v>2017-36</v>
      </c>
      <c r="C97" s="46">
        <v>42985</v>
      </c>
      <c r="D97" s="67">
        <f>WEEKDAY(Tableau645[[#This Row],[date]])</f>
        <v>5</v>
      </c>
      <c r="E97" s="47">
        <v>0.57291666666666696</v>
      </c>
      <c r="F97" s="47">
        <v>0.69791666666666663</v>
      </c>
      <c r="G97" s="46" t="str">
        <f>IF(NOT(ISBLANK(Tableau645[heure
début])),IF(VALUE(MID(TEXT(Tableau645[heure
début],"hh"),1,2))&lt;13,"AM","PM"),"")</f>
        <v>PM</v>
      </c>
      <c r="H97" s="47">
        <f>F97-E97</f>
        <v>0.12499999999999967</v>
      </c>
      <c r="I97" s="47"/>
      <c r="J97" s="47"/>
      <c r="K97" s="65" t="s">
        <v>809</v>
      </c>
      <c r="L97" s="45" t="str">
        <f ca="1">VLOOKUP(Tableau645[[#This Row],[module]],OFFSET(INDIRECT(A97&amp;"_code"),0,2,,2),2,0)</f>
        <v>n/a</v>
      </c>
      <c r="M97" s="45"/>
      <c r="N97" s="47"/>
      <c r="O97" s="45"/>
      <c r="R97" s="46"/>
    </row>
    <row r="98" spans="1:18" hidden="1" x14ac:dyDescent="0.2">
      <c r="A98" s="45" t="s">
        <v>677</v>
      </c>
      <c r="B98" s="65" t="str">
        <f>YEAR(C98)&amp;"-"&amp;WEEKNUM(C98)</f>
        <v>2017-36</v>
      </c>
      <c r="C98" s="46">
        <v>42985</v>
      </c>
      <c r="D98" s="67">
        <f>WEEKDAY(Tableau645[[#This Row],[date]])</f>
        <v>5</v>
      </c>
      <c r="E98" s="47">
        <v>0.57291666666666696</v>
      </c>
      <c r="F98" s="47">
        <v>0.69791666666666663</v>
      </c>
      <c r="G98" s="46" t="str">
        <f>IF(NOT(ISBLANK(Tableau645[heure
début])),IF(VALUE(MID(TEXT(Tableau645[heure
début],"hh"),1,2))&lt;13,"AM","PM"),"")</f>
        <v>PM</v>
      </c>
      <c r="H98" s="47">
        <f>F98-E98</f>
        <v>0.12499999999999967</v>
      </c>
      <c r="I98" s="47"/>
      <c r="J98" s="47"/>
      <c r="K98" s="65" t="s">
        <v>809</v>
      </c>
      <c r="L98" s="45" t="str">
        <f ca="1">VLOOKUP(Tableau645[[#This Row],[module]],OFFSET(INDIRECT(A98&amp;"_code"),0,2,,2),2,0)</f>
        <v>n/a</v>
      </c>
      <c r="M98" s="45"/>
      <c r="N98" s="47"/>
      <c r="O98" s="45"/>
      <c r="R98" s="46"/>
    </row>
    <row r="99" spans="1:18" hidden="1" x14ac:dyDescent="0.2">
      <c r="A99" s="45" t="s">
        <v>657</v>
      </c>
      <c r="B99" s="65" t="str">
        <f>YEAR(C99)&amp;"-"&amp;WEEKNUM(C99)</f>
        <v>2017-36</v>
      </c>
      <c r="C99" s="46">
        <v>42985</v>
      </c>
      <c r="D99" s="67">
        <f>WEEKDAY(Tableau645[[#This Row],[date]])</f>
        <v>5</v>
      </c>
      <c r="E99" s="47">
        <v>0.57291666666666696</v>
      </c>
      <c r="F99" s="47">
        <v>0.73958333333333404</v>
      </c>
      <c r="G99" s="46" t="str">
        <f>IF(NOT(ISBLANK(Tableau645[heure
début])),IF(VALUE(MID(TEXT(Tableau645[heure
début],"hh"),1,2))&lt;13,"AM","PM"),"")</f>
        <v>PM</v>
      </c>
      <c r="H99" s="47">
        <f>F99-E99</f>
        <v>0.16666666666666707</v>
      </c>
      <c r="I99" s="123"/>
      <c r="J99" s="47"/>
      <c r="K99" s="65" t="s">
        <v>809</v>
      </c>
      <c r="L99" s="45" t="str">
        <f ca="1">VLOOKUP(Tableau645[[#This Row],[module]],OFFSET(INDIRECT(A99&amp;"_code"),0,2,,2),2,0)</f>
        <v>n/a</v>
      </c>
      <c r="M99" s="45"/>
      <c r="N99" s="47"/>
      <c r="O99" s="45"/>
      <c r="R99" s="46"/>
    </row>
    <row r="100" spans="1:18" hidden="1" x14ac:dyDescent="0.2">
      <c r="A100" s="45" t="s">
        <v>670</v>
      </c>
      <c r="B100" s="65" t="str">
        <f>YEAR(C100)&amp;"-"&amp;WEEKNUM(C100)</f>
        <v>2017-36</v>
      </c>
      <c r="C100" s="46">
        <v>42986</v>
      </c>
      <c r="D100" s="67">
        <f>WEEKDAY(Tableau645[[#This Row],[date]])</f>
        <v>6</v>
      </c>
      <c r="E100" s="47">
        <v>0.34375</v>
      </c>
      <c r="F100" s="47">
        <v>0.42708333333333298</v>
      </c>
      <c r="G100" s="46" t="str">
        <f>IF(NOT(ISBLANK(Tableau645[heure
début])),IF(VALUE(MID(TEXT(Tableau645[heure
début],"hh"),1,2))&lt;13,"AM","PM"),"")</f>
        <v>AM</v>
      </c>
      <c r="H100" s="47">
        <f>F100-E100</f>
        <v>8.3333333333332982E-2</v>
      </c>
      <c r="I100" s="47"/>
      <c r="J100" s="47"/>
      <c r="K100" s="45" t="s">
        <v>809</v>
      </c>
      <c r="L100" s="45" t="str">
        <f ca="1">VLOOKUP(Tableau645[[#This Row],[module]],OFFSET(INDIRECT(A100&amp;"_code"),0,2,,2),2,0)</f>
        <v>n/a</v>
      </c>
      <c r="M100" s="45"/>
      <c r="N100" s="47"/>
      <c r="O100" s="45"/>
      <c r="R100" s="46"/>
    </row>
    <row r="101" spans="1:18" hidden="1" x14ac:dyDescent="0.2">
      <c r="A101" s="61" t="s">
        <v>669</v>
      </c>
      <c r="B101" s="61" t="str">
        <f>YEAR(C101)&amp;"-"&amp;WEEKNUM(C101)</f>
        <v>2017-36</v>
      </c>
      <c r="C101" s="62">
        <v>42986</v>
      </c>
      <c r="D101" s="68">
        <f>WEEKDAY(Tableau645[[#This Row],[date]])</f>
        <v>6</v>
      </c>
      <c r="E101" s="47">
        <v>0.34375</v>
      </c>
      <c r="F101" s="47">
        <v>0.51041666666666696</v>
      </c>
      <c r="G101" s="62" t="str">
        <f>IF(NOT(ISBLANK(Tableau645[heure
début])),IF(VALUE(MID(TEXT(Tableau645[heure
début],"hh"),1,2))&lt;13,"AM","PM"),"")</f>
        <v>AM</v>
      </c>
      <c r="H101" s="63">
        <f>F101-E101</f>
        <v>0.16666666666666696</v>
      </c>
      <c r="I101" s="63"/>
      <c r="J101" s="47"/>
      <c r="K101" s="45" t="s">
        <v>809</v>
      </c>
      <c r="L101" s="61" t="str">
        <f ca="1">VLOOKUP(Tableau645[[#This Row],[module]],OFFSET(INDIRECT(A101&amp;"_code"),0,2,,2),2,0)</f>
        <v>n/a</v>
      </c>
      <c r="M101" s="61"/>
      <c r="N101" s="63"/>
      <c r="O101" s="61"/>
      <c r="R101" s="46"/>
    </row>
    <row r="102" spans="1:18" hidden="1" x14ac:dyDescent="0.2">
      <c r="A102" s="45" t="s">
        <v>671</v>
      </c>
      <c r="B102" s="65" t="str">
        <f>YEAR(C102)&amp;"-"&amp;WEEKNUM(C102)</f>
        <v>2017-36</v>
      </c>
      <c r="C102" s="46">
        <v>42986</v>
      </c>
      <c r="D102" s="67">
        <f>WEEKDAY(Tableau645[[#This Row],[date]])</f>
        <v>6</v>
      </c>
      <c r="E102" s="47">
        <v>0.34375</v>
      </c>
      <c r="F102" s="47">
        <v>0.51041666666666696</v>
      </c>
      <c r="G102" s="46" t="str">
        <f>IF(NOT(ISBLANK(Tableau645[heure
début])),IF(VALUE(MID(TEXT(Tableau645[heure
début],"hh"),1,2))&lt;13,"AM","PM"),"")</f>
        <v>AM</v>
      </c>
      <c r="H102" s="47">
        <f>F102-E102</f>
        <v>0.16666666666666696</v>
      </c>
      <c r="I102" s="47"/>
      <c r="J102" s="47"/>
      <c r="K102" s="65" t="s">
        <v>809</v>
      </c>
      <c r="L102" s="45" t="str">
        <f ca="1">VLOOKUP(Tableau645[[#This Row],[module]],OFFSET(INDIRECT(A102&amp;"_code"),0,2,,2),2,0)</f>
        <v>n/a</v>
      </c>
      <c r="M102" s="45"/>
      <c r="N102" s="47"/>
      <c r="O102" s="45"/>
      <c r="R102" s="46"/>
    </row>
    <row r="103" spans="1:18" hidden="1" x14ac:dyDescent="0.2">
      <c r="A103" s="45" t="s">
        <v>672</v>
      </c>
      <c r="B103" s="65" t="str">
        <f>YEAR(C103)&amp;"-"&amp;WEEKNUM(C103)</f>
        <v>2017-36</v>
      </c>
      <c r="C103" s="46">
        <v>42986</v>
      </c>
      <c r="D103" s="67">
        <f>WEEKDAY(Tableau645[[#This Row],[date]])</f>
        <v>6</v>
      </c>
      <c r="E103" s="47">
        <v>0.34375</v>
      </c>
      <c r="F103" s="47">
        <v>0.51041666666666696</v>
      </c>
      <c r="G103" s="46" t="str">
        <f>IF(NOT(ISBLANK(Tableau645[heure
début])),IF(VALUE(MID(TEXT(Tableau645[heure
début],"hh"),1,2))&lt;13,"AM","PM"),"")</f>
        <v>AM</v>
      </c>
      <c r="H103" s="47">
        <f>F103-E103</f>
        <v>0.16666666666666696</v>
      </c>
      <c r="I103" s="47"/>
      <c r="J103" s="47"/>
      <c r="K103" s="65" t="s">
        <v>809</v>
      </c>
      <c r="L103" s="45" t="str">
        <f ca="1">VLOOKUP(Tableau645[[#This Row],[module]],OFFSET(INDIRECT(A103&amp;"_code"),0,2,,2),2,0)</f>
        <v>n/a</v>
      </c>
      <c r="M103" s="45"/>
      <c r="N103" s="47"/>
      <c r="O103" s="45"/>
      <c r="R103" s="46"/>
    </row>
    <row r="104" spans="1:18" hidden="1" x14ac:dyDescent="0.2">
      <c r="A104" s="45" t="s">
        <v>676</v>
      </c>
      <c r="B104" s="65" t="str">
        <f>YEAR(C104)&amp;"-"&amp;WEEKNUM(C104)</f>
        <v>2017-36</v>
      </c>
      <c r="C104" s="46">
        <v>42986</v>
      </c>
      <c r="D104" s="67">
        <f>WEEKDAY(Tableau645[[#This Row],[date]])</f>
        <v>6</v>
      </c>
      <c r="E104" s="47">
        <v>0.34375</v>
      </c>
      <c r="F104" s="47">
        <v>0.51041666666666696</v>
      </c>
      <c r="G104" s="46" t="str">
        <f>IF(NOT(ISBLANK(Tableau645[heure
début])),IF(VALUE(MID(TEXT(Tableau645[heure
début],"hh"),1,2))&lt;13,"AM","PM"),"")</f>
        <v>AM</v>
      </c>
      <c r="H104" s="47">
        <f>F104-E104</f>
        <v>0.16666666666666696</v>
      </c>
      <c r="I104" s="47"/>
      <c r="J104" s="47"/>
      <c r="K104" s="65" t="s">
        <v>809</v>
      </c>
      <c r="L104" s="45" t="str">
        <f ca="1">VLOOKUP(Tableau645[[#This Row],[module]],OFFSET(INDIRECT(A104&amp;"_code"),0,2,,2),2,0)</f>
        <v>n/a</v>
      </c>
      <c r="M104" s="45"/>
      <c r="N104" s="47"/>
      <c r="O104" s="45"/>
      <c r="R104" s="46"/>
    </row>
    <row r="105" spans="1:18" hidden="1" x14ac:dyDescent="0.2">
      <c r="A105" s="45" t="s">
        <v>677</v>
      </c>
      <c r="B105" s="65" t="str">
        <f>YEAR(C105)&amp;"-"&amp;WEEKNUM(C105)</f>
        <v>2017-36</v>
      </c>
      <c r="C105" s="46">
        <v>42986</v>
      </c>
      <c r="D105" s="67">
        <f>WEEKDAY(Tableau645[[#This Row],[date]])</f>
        <v>6</v>
      </c>
      <c r="E105" s="47">
        <v>0.34375</v>
      </c>
      <c r="F105" s="47">
        <v>0.51041666666666696</v>
      </c>
      <c r="G105" s="46" t="str">
        <f>IF(NOT(ISBLANK(Tableau645[heure
début])),IF(VALUE(MID(TEXT(Tableau645[heure
début],"hh"),1,2))&lt;13,"AM","PM"),"")</f>
        <v>AM</v>
      </c>
      <c r="H105" s="47">
        <f>F105-E105</f>
        <v>0.16666666666666696</v>
      </c>
      <c r="I105" s="47"/>
      <c r="J105" s="47"/>
      <c r="K105" s="65" t="s">
        <v>809</v>
      </c>
      <c r="L105" s="45" t="str">
        <f ca="1">VLOOKUP(Tableau645[[#This Row],[module]],OFFSET(INDIRECT(A105&amp;"_code"),0,2,,2),2,0)</f>
        <v>n/a</v>
      </c>
      <c r="M105" s="45"/>
      <c r="N105" s="47"/>
      <c r="O105" s="45"/>
      <c r="R105" s="46"/>
    </row>
    <row r="106" spans="1:18" hidden="1" x14ac:dyDescent="0.2">
      <c r="A106" s="45" t="s">
        <v>657</v>
      </c>
      <c r="B106" s="65" t="str">
        <f>YEAR(C106)&amp;"-"&amp;WEEKNUM(C106)</f>
        <v>2017-36</v>
      </c>
      <c r="C106" s="46">
        <v>42986</v>
      </c>
      <c r="D106" s="67">
        <f>WEEKDAY(Tableau645[[#This Row],[date]])</f>
        <v>6</v>
      </c>
      <c r="E106" s="47">
        <v>0.34375</v>
      </c>
      <c r="F106" s="47">
        <v>0.51041666666666696</v>
      </c>
      <c r="G106" s="46" t="str">
        <f>IF(NOT(ISBLANK(Tableau645[heure
début])),IF(VALUE(MID(TEXT(Tableau645[heure
début],"hh"),1,2))&lt;13,"AM","PM"),"")</f>
        <v>AM</v>
      </c>
      <c r="H106" s="47">
        <f>F106-E106</f>
        <v>0.16666666666666696</v>
      </c>
      <c r="I106" s="123"/>
      <c r="J106" s="47"/>
      <c r="K106" s="65" t="s">
        <v>809</v>
      </c>
      <c r="L106" s="45" t="str">
        <f ca="1">VLOOKUP(Tableau645[[#This Row],[module]],OFFSET(INDIRECT(A106&amp;"_code"),0,2,,2),2,0)</f>
        <v>n/a</v>
      </c>
      <c r="M106" s="45"/>
      <c r="N106" s="47"/>
      <c r="O106" s="45"/>
      <c r="R106" s="46"/>
    </row>
    <row r="107" spans="1:18" hidden="1" x14ac:dyDescent="0.2">
      <c r="A107" s="45" t="s">
        <v>670</v>
      </c>
      <c r="B107" s="70" t="str">
        <f>YEAR(C107)&amp;"-"&amp;WEEKNUM(C107)</f>
        <v>2017-36</v>
      </c>
      <c r="C107" s="46">
        <v>42986</v>
      </c>
      <c r="D107" s="68">
        <f>WEEKDAY(Tableau645[[#This Row],[date]])</f>
        <v>6</v>
      </c>
      <c r="E107" s="47">
        <v>0.42708333333333298</v>
      </c>
      <c r="F107" s="47">
        <v>0.51041666666666696</v>
      </c>
      <c r="G107" s="62" t="str">
        <f>IF(NOT(ISBLANK(Tableau645[heure
début])),IF(VALUE(MID(TEXT(Tableau645[heure
début],"hh"),1,2))&lt;13,"AM","PM"),"")</f>
        <v>AM</v>
      </c>
      <c r="H107" s="63">
        <f>F107-E107</f>
        <v>8.3333333333333981E-2</v>
      </c>
      <c r="I107" s="63">
        <v>8.3333333333333329E-2</v>
      </c>
      <c r="J107" s="47"/>
      <c r="K107" s="65" t="s">
        <v>800</v>
      </c>
      <c r="L107" s="61" t="str">
        <f ca="1">VLOOKUP(Tableau645[[#This Row],[module]],OFFSET(INDIRECT(A107&amp;"_code"),0,2,,2),2,0)</f>
        <v>n/a</v>
      </c>
      <c r="M107" s="61"/>
      <c r="N107" s="63"/>
      <c r="O107" s="61"/>
      <c r="R107" s="46"/>
    </row>
    <row r="108" spans="1:18" hidden="1" x14ac:dyDescent="0.2">
      <c r="A108" s="45" t="s">
        <v>670</v>
      </c>
      <c r="B108" s="65" t="str">
        <f>YEAR(C108)&amp;"-"&amp;WEEKNUM(C108)</f>
        <v>2017-36</v>
      </c>
      <c r="C108" s="46">
        <v>42986</v>
      </c>
      <c r="D108" s="67">
        <f>WEEKDAY(Tableau645[[#This Row],[date]])</f>
        <v>6</v>
      </c>
      <c r="E108" s="47">
        <v>0.57291666666666696</v>
      </c>
      <c r="F108" s="47">
        <v>0.73958333333333404</v>
      </c>
      <c r="G108" s="46" t="str">
        <f>IF(NOT(ISBLANK(Tableau645[heure
début])),IF(VALUE(MID(TEXT(Tableau645[heure
début],"hh"),1,2))&lt;13,"AM","PM"),"")</f>
        <v>PM</v>
      </c>
      <c r="H108" s="47">
        <f>F108-E108</f>
        <v>0.16666666666666707</v>
      </c>
      <c r="I108" s="47"/>
      <c r="J108" s="47"/>
      <c r="K108" s="45" t="s">
        <v>809</v>
      </c>
      <c r="L108" s="45" t="str">
        <f ca="1">VLOOKUP(Tableau645[[#This Row],[module]],OFFSET(INDIRECT(A108&amp;"_code"),0,2,,2),2,0)</f>
        <v>n/a</v>
      </c>
      <c r="M108" s="45"/>
      <c r="N108" s="47"/>
      <c r="O108" s="45"/>
      <c r="R108" s="46"/>
    </row>
    <row r="109" spans="1:18" hidden="1" x14ac:dyDescent="0.2">
      <c r="A109" s="61" t="s">
        <v>669</v>
      </c>
      <c r="B109" s="61" t="str">
        <f>YEAR(C109)&amp;"-"&amp;WEEKNUM(C109)</f>
        <v>2017-36</v>
      </c>
      <c r="C109" s="62">
        <v>42986</v>
      </c>
      <c r="D109" s="68">
        <f>WEEKDAY(Tableau645[[#This Row],[date]])</f>
        <v>6</v>
      </c>
      <c r="E109" s="63">
        <v>0.57291666666666696</v>
      </c>
      <c r="F109" s="63">
        <v>0.73958333333333404</v>
      </c>
      <c r="G109" s="62" t="str">
        <f>IF(NOT(ISBLANK(Tableau645[heure
début])),IF(VALUE(MID(TEXT(Tableau645[heure
début],"hh"),1,2))&lt;13,"AM","PM"),"")</f>
        <v>PM</v>
      </c>
      <c r="H109" s="63">
        <f>F109-E109</f>
        <v>0.16666666666666707</v>
      </c>
      <c r="I109" s="63"/>
      <c r="J109" s="47"/>
      <c r="K109" s="45" t="s">
        <v>809</v>
      </c>
      <c r="L109" s="61" t="str">
        <f ca="1">VLOOKUP(Tableau645[[#This Row],[module]],OFFSET(INDIRECT(A109&amp;"_code"),0,2,,2),2,0)</f>
        <v>n/a</v>
      </c>
      <c r="M109" s="61"/>
      <c r="N109" s="63"/>
      <c r="O109" s="61"/>
      <c r="R109" s="46"/>
    </row>
    <row r="110" spans="1:18" hidden="1" x14ac:dyDescent="0.2">
      <c r="A110" s="45" t="s">
        <v>671</v>
      </c>
      <c r="B110" s="65" t="str">
        <f>YEAR(C110)&amp;"-"&amp;WEEKNUM(C110)</f>
        <v>2017-36</v>
      </c>
      <c r="C110" s="46">
        <v>42986</v>
      </c>
      <c r="D110" s="67">
        <f>WEEKDAY(Tableau645[[#This Row],[date]])</f>
        <v>6</v>
      </c>
      <c r="E110" s="47">
        <v>0.57291666666666696</v>
      </c>
      <c r="F110" s="47">
        <v>0.73958333333333404</v>
      </c>
      <c r="G110" s="46" t="str">
        <f>IF(NOT(ISBLANK(Tableau645[heure
début])),IF(VALUE(MID(TEXT(Tableau645[heure
début],"hh"),1,2))&lt;13,"AM","PM"),"")</f>
        <v>PM</v>
      </c>
      <c r="H110" s="47">
        <f>F110-E110</f>
        <v>0.16666666666666707</v>
      </c>
      <c r="I110" s="47"/>
      <c r="J110" s="47"/>
      <c r="K110" s="65" t="s">
        <v>809</v>
      </c>
      <c r="L110" s="45" t="str">
        <f ca="1">VLOOKUP(Tableau645[[#This Row],[module]],OFFSET(INDIRECT(A110&amp;"_code"),0,2,,2),2,0)</f>
        <v>n/a</v>
      </c>
      <c r="M110" s="45"/>
      <c r="N110" s="47"/>
      <c r="O110" s="45"/>
      <c r="R110" s="46"/>
    </row>
    <row r="111" spans="1:18" hidden="1" x14ac:dyDescent="0.2">
      <c r="A111" s="45" t="s">
        <v>672</v>
      </c>
      <c r="B111" s="65" t="str">
        <f>YEAR(C111)&amp;"-"&amp;WEEKNUM(C111)</f>
        <v>2017-36</v>
      </c>
      <c r="C111" s="46">
        <v>42986</v>
      </c>
      <c r="D111" s="67">
        <f>WEEKDAY(Tableau645[[#This Row],[date]])</f>
        <v>6</v>
      </c>
      <c r="E111" s="47">
        <v>0.57291666666666696</v>
      </c>
      <c r="F111" s="47">
        <v>0.73958333333333404</v>
      </c>
      <c r="G111" s="46" t="str">
        <f>IF(NOT(ISBLANK(Tableau645[heure
début])),IF(VALUE(MID(TEXT(Tableau645[heure
début],"hh"),1,2))&lt;13,"AM","PM"),"")</f>
        <v>PM</v>
      </c>
      <c r="H111" s="47">
        <f>F111-E111</f>
        <v>0.16666666666666707</v>
      </c>
      <c r="I111" s="47"/>
      <c r="J111" s="47"/>
      <c r="K111" s="65" t="s">
        <v>809</v>
      </c>
      <c r="L111" s="45" t="str">
        <f ca="1">VLOOKUP(Tableau645[[#This Row],[module]],OFFSET(INDIRECT(A111&amp;"_code"),0,2,,2),2,0)</f>
        <v>n/a</v>
      </c>
      <c r="M111" s="45"/>
      <c r="N111" s="47"/>
      <c r="O111" s="45"/>
      <c r="R111" s="46"/>
    </row>
    <row r="112" spans="1:18" hidden="1" x14ac:dyDescent="0.2">
      <c r="A112" s="45" t="s">
        <v>676</v>
      </c>
      <c r="B112" s="65" t="str">
        <f>YEAR(C112)&amp;"-"&amp;WEEKNUM(C112)</f>
        <v>2017-36</v>
      </c>
      <c r="C112" s="46">
        <v>42986</v>
      </c>
      <c r="D112" s="67">
        <f>WEEKDAY(Tableau645[[#This Row],[date]])</f>
        <v>6</v>
      </c>
      <c r="E112" s="47">
        <v>0.57291666666666696</v>
      </c>
      <c r="F112" s="47">
        <v>0.69791666666666663</v>
      </c>
      <c r="G112" s="46" t="str">
        <f>IF(NOT(ISBLANK(Tableau645[heure
début])),IF(VALUE(MID(TEXT(Tableau645[heure
début],"hh"),1,2))&lt;13,"AM","PM"),"")</f>
        <v>PM</v>
      </c>
      <c r="H112" s="47">
        <f>F112-E112</f>
        <v>0.12499999999999967</v>
      </c>
      <c r="I112" s="47"/>
      <c r="J112" s="47"/>
      <c r="K112" s="65" t="s">
        <v>809</v>
      </c>
      <c r="L112" s="45" t="str">
        <f ca="1">VLOOKUP(Tableau645[[#This Row],[module]],OFFSET(INDIRECT(A112&amp;"_code"),0,2,,2),2,0)</f>
        <v>n/a</v>
      </c>
      <c r="M112" s="45"/>
      <c r="N112" s="47"/>
      <c r="O112" s="45"/>
      <c r="R112" s="46"/>
    </row>
    <row r="113" spans="1:18" hidden="1" x14ac:dyDescent="0.2">
      <c r="A113" s="45" t="s">
        <v>677</v>
      </c>
      <c r="B113" s="65" t="str">
        <f>YEAR(C113)&amp;"-"&amp;WEEKNUM(C113)</f>
        <v>2017-36</v>
      </c>
      <c r="C113" s="46">
        <v>42986</v>
      </c>
      <c r="D113" s="67">
        <f>WEEKDAY(Tableau645[[#This Row],[date]])</f>
        <v>6</v>
      </c>
      <c r="E113" s="47">
        <v>0.57291666666666696</v>
      </c>
      <c r="F113" s="47">
        <v>0.69791666666666663</v>
      </c>
      <c r="G113" s="46" t="str">
        <f>IF(NOT(ISBLANK(Tableau645[heure
début])),IF(VALUE(MID(TEXT(Tableau645[heure
début],"hh"),1,2))&lt;13,"AM","PM"),"")</f>
        <v>PM</v>
      </c>
      <c r="H113" s="47">
        <f>F113-E113</f>
        <v>0.12499999999999967</v>
      </c>
      <c r="I113" s="47"/>
      <c r="J113" s="47"/>
      <c r="K113" s="65" t="s">
        <v>809</v>
      </c>
      <c r="L113" s="45" t="str">
        <f ca="1">VLOOKUP(Tableau645[[#This Row],[module]],OFFSET(INDIRECT(A113&amp;"_code"),0,2,,2),2,0)</f>
        <v>n/a</v>
      </c>
      <c r="M113" s="45"/>
      <c r="N113" s="47"/>
      <c r="O113" s="45"/>
      <c r="R113" s="46"/>
    </row>
    <row r="114" spans="1:18" hidden="1" x14ac:dyDescent="0.2">
      <c r="A114" s="45" t="s">
        <v>657</v>
      </c>
      <c r="B114" s="65" t="str">
        <f>YEAR(C114)&amp;"-"&amp;WEEKNUM(C114)</f>
        <v>2017-36</v>
      </c>
      <c r="C114" s="46">
        <v>42986</v>
      </c>
      <c r="D114" s="67">
        <f>WEEKDAY(Tableau645[[#This Row],[date]])</f>
        <v>6</v>
      </c>
      <c r="E114" s="47">
        <v>0.57291666666666696</v>
      </c>
      <c r="F114" s="47">
        <v>0.73958333333333404</v>
      </c>
      <c r="G114" s="46" t="str">
        <f>IF(NOT(ISBLANK(Tableau645[heure
début])),IF(VALUE(MID(TEXT(Tableau645[heure
début],"hh"),1,2))&lt;13,"AM","PM"),"")</f>
        <v>PM</v>
      </c>
      <c r="H114" s="47">
        <f>F114-E114</f>
        <v>0.16666666666666707</v>
      </c>
      <c r="I114" s="123"/>
      <c r="J114" s="47"/>
      <c r="K114" s="65" t="s">
        <v>809</v>
      </c>
      <c r="L114" s="45" t="str">
        <f ca="1">VLOOKUP(Tableau645[[#This Row],[module]],OFFSET(INDIRECT(A114&amp;"_code"),0,2,,2),2,0)</f>
        <v>n/a</v>
      </c>
      <c r="M114" s="45"/>
      <c r="N114" s="47"/>
      <c r="O114" s="45"/>
      <c r="R114" s="46"/>
    </row>
    <row r="115" spans="1:18" hidden="1" x14ac:dyDescent="0.2">
      <c r="A115" s="61" t="s">
        <v>669</v>
      </c>
      <c r="B115" s="61" t="str">
        <f>YEAR(C115)&amp;"-"&amp;WEEKNUM(C115)</f>
        <v>2017-36</v>
      </c>
      <c r="C115" s="62">
        <v>42987</v>
      </c>
      <c r="D115" s="68">
        <f>WEEKDAY(Tableau645[[#This Row],[date]])</f>
        <v>7</v>
      </c>
      <c r="E115" s="47">
        <v>0.34375</v>
      </c>
      <c r="F115" s="47">
        <v>0.51041666666666696</v>
      </c>
      <c r="G115" s="62" t="str">
        <f>IF(NOT(ISBLANK(Tableau645[heure
début])),IF(VALUE(MID(TEXT(Tableau645[heure
début],"hh"),1,2))&lt;13,"AM","PM"),"")</f>
        <v>AM</v>
      </c>
      <c r="H115" s="63">
        <f>F115-E115</f>
        <v>0.16666666666666696</v>
      </c>
      <c r="I115" s="63"/>
      <c r="J115" s="47"/>
      <c r="K115" s="61"/>
      <c r="L115" s="61" t="e">
        <f ca="1">VLOOKUP(Tableau645[[#This Row],[module]],OFFSET(INDIRECT(A115&amp;"_code"),0,2,,2),2,0)</f>
        <v>#N/A</v>
      </c>
      <c r="M115" s="61"/>
      <c r="N115" s="63"/>
      <c r="O115" s="61"/>
      <c r="R115" s="46"/>
    </row>
    <row r="116" spans="1:18" hidden="1" x14ac:dyDescent="0.2">
      <c r="A116" s="45" t="s">
        <v>670</v>
      </c>
      <c r="B116" s="65" t="str">
        <f>YEAR(C116)&amp;"-"&amp;WEEKNUM(C116)</f>
        <v>2017-36</v>
      </c>
      <c r="C116" s="46">
        <v>42987</v>
      </c>
      <c r="D116" s="67">
        <f>WEEKDAY(Tableau645[[#This Row],[date]])</f>
        <v>7</v>
      </c>
      <c r="E116" s="47">
        <v>0.34375</v>
      </c>
      <c r="F116" s="47">
        <v>0.51041666666666696</v>
      </c>
      <c r="G116" s="46" t="str">
        <f>IF(NOT(ISBLANK(Tableau645[heure
début])),IF(VALUE(MID(TEXT(Tableau645[heure
début],"hh"),1,2))&lt;13,"AM","PM"),"")</f>
        <v>AM</v>
      </c>
      <c r="H116" s="47">
        <f>F116-E116</f>
        <v>0.16666666666666696</v>
      </c>
      <c r="I116" s="47"/>
      <c r="J116" s="47"/>
      <c r="K116" s="65"/>
      <c r="L116" s="45" t="e">
        <f ca="1">VLOOKUP(Tableau645[[#This Row],[module]],OFFSET(INDIRECT(A116&amp;"_code"),0,2,,2),2,0)</f>
        <v>#N/A</v>
      </c>
      <c r="M116" s="45"/>
      <c r="N116" s="47"/>
      <c r="O116" s="45"/>
      <c r="R116" s="46"/>
    </row>
    <row r="117" spans="1:18" hidden="1" x14ac:dyDescent="0.2">
      <c r="A117" s="45" t="s">
        <v>657</v>
      </c>
      <c r="B117" s="65" t="str">
        <f>YEAR(C117)&amp;"-"&amp;WEEKNUM(C117)</f>
        <v>2017-36</v>
      </c>
      <c r="C117" s="46">
        <v>42987</v>
      </c>
      <c r="D117" s="67">
        <f>WEEKDAY(Tableau645[[#This Row],[date]])</f>
        <v>7</v>
      </c>
      <c r="E117" s="47">
        <v>0.34375</v>
      </c>
      <c r="F117" s="47">
        <v>0.51041666666666696</v>
      </c>
      <c r="G117" s="46" t="str">
        <f>IF(NOT(ISBLANK(Tableau645[heure
début])),IF(VALUE(MID(TEXT(Tableau645[heure
début],"hh"),1,2))&lt;13,"AM","PM"),"")</f>
        <v>AM</v>
      </c>
      <c r="H117" s="47">
        <f>F117-E117</f>
        <v>0.16666666666666696</v>
      </c>
      <c r="I117" s="123"/>
      <c r="J117" s="47"/>
      <c r="K117" s="65"/>
      <c r="L117" s="45" t="e">
        <f ca="1">VLOOKUP(Tableau645[[#This Row],[module]],OFFSET(INDIRECT(A117&amp;"_code"),0,2,,2),2,0)</f>
        <v>#N/A</v>
      </c>
      <c r="M117" s="45"/>
      <c r="N117" s="47"/>
      <c r="O117" s="45"/>
      <c r="R117" s="46"/>
    </row>
    <row r="118" spans="1:18" hidden="1" x14ac:dyDescent="0.2">
      <c r="A118" s="45" t="s">
        <v>671</v>
      </c>
      <c r="B118" s="65" t="str">
        <f>YEAR(C118)&amp;"-"&amp;WEEKNUM(C118)</f>
        <v>2017-36</v>
      </c>
      <c r="C118" s="46">
        <v>42987</v>
      </c>
      <c r="D118" s="67">
        <f>WEEKDAY(Tableau645[[#This Row],[date]])</f>
        <v>7</v>
      </c>
      <c r="E118" s="47">
        <v>0.34375</v>
      </c>
      <c r="F118" s="47">
        <v>0.51041666666666696</v>
      </c>
      <c r="G118" s="46" t="str">
        <f>IF(NOT(ISBLANK(Tableau645[heure
début])),IF(VALUE(MID(TEXT(Tableau645[heure
début],"hh"),1,2))&lt;13,"AM","PM"),"")</f>
        <v>AM</v>
      </c>
      <c r="H118" s="47">
        <f>F118-E118</f>
        <v>0.16666666666666696</v>
      </c>
      <c r="I118" s="47"/>
      <c r="J118" s="47"/>
      <c r="K118" s="65"/>
      <c r="L118" s="45" t="e">
        <f ca="1">VLOOKUP(Tableau645[[#This Row],[module]],OFFSET(INDIRECT(A118&amp;"_code"),0,2,,2),2,0)</f>
        <v>#N/A</v>
      </c>
      <c r="M118" s="45"/>
      <c r="N118" s="47"/>
      <c r="O118" s="45"/>
      <c r="R118" s="46"/>
    </row>
    <row r="119" spans="1:18" hidden="1" x14ac:dyDescent="0.2">
      <c r="A119" s="45" t="s">
        <v>672</v>
      </c>
      <c r="B119" s="65" t="str">
        <f>YEAR(C119)&amp;"-"&amp;WEEKNUM(C119)</f>
        <v>2017-36</v>
      </c>
      <c r="C119" s="46">
        <v>42987</v>
      </c>
      <c r="D119" s="67">
        <f>WEEKDAY(Tableau645[[#This Row],[date]])</f>
        <v>7</v>
      </c>
      <c r="E119" s="47">
        <v>0.34375</v>
      </c>
      <c r="F119" s="47">
        <v>0.51041666666666696</v>
      </c>
      <c r="G119" s="46" t="str">
        <f>IF(NOT(ISBLANK(Tableau645[heure
début])),IF(VALUE(MID(TEXT(Tableau645[heure
début],"hh"),1,2))&lt;13,"AM","PM"),"")</f>
        <v>AM</v>
      </c>
      <c r="H119" s="47">
        <f>F119-E119</f>
        <v>0.16666666666666696</v>
      </c>
      <c r="I119" s="47"/>
      <c r="J119" s="47"/>
      <c r="K119" s="65"/>
      <c r="L119" s="45" t="e">
        <f ca="1">VLOOKUP(Tableau645[[#This Row],[module]],OFFSET(INDIRECT(A119&amp;"_code"),0,2,,2),2,0)</f>
        <v>#N/A</v>
      </c>
      <c r="M119" s="45"/>
      <c r="N119" s="47"/>
      <c r="O119" s="45"/>
      <c r="R119" s="46"/>
    </row>
    <row r="120" spans="1:18" hidden="1" x14ac:dyDescent="0.2">
      <c r="A120" s="45" t="s">
        <v>676</v>
      </c>
      <c r="B120" s="65" t="str">
        <f>YEAR(C120)&amp;"-"&amp;WEEKNUM(C120)</f>
        <v>2017-36</v>
      </c>
      <c r="C120" s="46">
        <v>42987</v>
      </c>
      <c r="D120" s="67">
        <f>WEEKDAY(Tableau645[[#This Row],[date]])</f>
        <v>7</v>
      </c>
      <c r="E120" s="47">
        <v>0.34375</v>
      </c>
      <c r="F120" s="47">
        <v>0.51041666666666696</v>
      </c>
      <c r="G120" s="46" t="str">
        <f>IF(NOT(ISBLANK(Tableau645[heure
début])),IF(VALUE(MID(TEXT(Tableau645[heure
début],"hh"),1,2))&lt;13,"AM","PM"),"")</f>
        <v>AM</v>
      </c>
      <c r="H120" s="47">
        <f>F120-E120</f>
        <v>0.16666666666666696</v>
      </c>
      <c r="I120" s="47"/>
      <c r="J120" s="47"/>
      <c r="K120" s="65"/>
      <c r="L120" s="45" t="e">
        <f ca="1">VLOOKUP(Tableau645[[#This Row],[module]],OFFSET(INDIRECT(A120&amp;"_code"),0,2,,2),2,0)</f>
        <v>#N/A</v>
      </c>
      <c r="M120" s="45"/>
      <c r="N120" s="47"/>
      <c r="O120" s="45"/>
      <c r="R120" s="46"/>
    </row>
    <row r="121" spans="1:18" hidden="1" x14ac:dyDescent="0.2">
      <c r="A121" s="45" t="s">
        <v>677</v>
      </c>
      <c r="B121" s="65" t="str">
        <f>YEAR(C121)&amp;"-"&amp;WEEKNUM(C121)</f>
        <v>2017-36</v>
      </c>
      <c r="C121" s="46">
        <v>42987</v>
      </c>
      <c r="D121" s="67">
        <f>WEEKDAY(Tableau645[[#This Row],[date]])</f>
        <v>7</v>
      </c>
      <c r="E121" s="47">
        <v>0.34375</v>
      </c>
      <c r="F121" s="47">
        <v>0.51041666666666696</v>
      </c>
      <c r="G121" s="46" t="str">
        <f>IF(NOT(ISBLANK(Tableau645[heure
début])),IF(VALUE(MID(TEXT(Tableau645[heure
début],"hh"),1,2))&lt;13,"AM","PM"),"")</f>
        <v>AM</v>
      </c>
      <c r="H121" s="47">
        <f>F121-E121</f>
        <v>0.16666666666666696</v>
      </c>
      <c r="I121" s="47"/>
      <c r="J121" s="47"/>
      <c r="K121" s="65"/>
      <c r="L121" s="45" t="e">
        <f ca="1">VLOOKUP(Tableau645[[#This Row],[module]],OFFSET(INDIRECT(A121&amp;"_code"),0,2,,2),2,0)</f>
        <v>#N/A</v>
      </c>
      <c r="M121" s="45"/>
      <c r="N121" s="47"/>
      <c r="O121" s="45"/>
      <c r="R121" s="46"/>
    </row>
    <row r="122" spans="1:18" hidden="1" x14ac:dyDescent="0.2">
      <c r="A122" s="61" t="s">
        <v>669</v>
      </c>
      <c r="B122" s="61" t="str">
        <f>YEAR(C122)&amp;"-"&amp;WEEKNUM(C122)</f>
        <v>2017-36</v>
      </c>
      <c r="C122" s="62">
        <v>42987</v>
      </c>
      <c r="D122" s="68">
        <f>WEEKDAY(Tableau645[[#This Row],[date]])</f>
        <v>7</v>
      </c>
      <c r="E122" s="63">
        <v>0.57291666666666696</v>
      </c>
      <c r="F122" s="63">
        <v>0.73958333333333404</v>
      </c>
      <c r="G122" s="62" t="str">
        <f>IF(NOT(ISBLANK(Tableau645[heure
début])),IF(VALUE(MID(TEXT(Tableau645[heure
début],"hh"),1,2))&lt;13,"AM","PM"),"")</f>
        <v>PM</v>
      </c>
      <c r="H122" s="63">
        <f>F122-E122</f>
        <v>0.16666666666666707</v>
      </c>
      <c r="I122" s="63"/>
      <c r="J122" s="47"/>
      <c r="K122" s="61"/>
      <c r="L122" s="61" t="e">
        <f ca="1">VLOOKUP(Tableau645[[#This Row],[module]],OFFSET(INDIRECT(A122&amp;"_code"),0,2,,2),2,0)</f>
        <v>#N/A</v>
      </c>
      <c r="M122" s="61"/>
      <c r="N122" s="63"/>
      <c r="O122" s="61"/>
      <c r="R122" s="46"/>
    </row>
    <row r="123" spans="1:18" hidden="1" x14ac:dyDescent="0.2">
      <c r="A123" s="45" t="s">
        <v>670</v>
      </c>
      <c r="B123" s="65" t="str">
        <f>YEAR(C123)&amp;"-"&amp;WEEKNUM(C123)</f>
        <v>2017-36</v>
      </c>
      <c r="C123" s="46">
        <v>42987</v>
      </c>
      <c r="D123" s="67">
        <f>WEEKDAY(Tableau645[[#This Row],[date]])</f>
        <v>7</v>
      </c>
      <c r="E123" s="47">
        <v>0.57291666666666696</v>
      </c>
      <c r="F123" s="47">
        <v>0.73958333333333404</v>
      </c>
      <c r="G123" s="46" t="str">
        <f>IF(NOT(ISBLANK(Tableau645[heure
début])),IF(VALUE(MID(TEXT(Tableau645[heure
début],"hh"),1,2))&lt;13,"AM","PM"),"")</f>
        <v>PM</v>
      </c>
      <c r="H123" s="47">
        <f>F123-E123</f>
        <v>0.16666666666666707</v>
      </c>
      <c r="I123" s="47"/>
      <c r="J123" s="47"/>
      <c r="K123" s="65"/>
      <c r="L123" s="45" t="e">
        <f ca="1">VLOOKUP(Tableau645[[#This Row],[module]],OFFSET(INDIRECT(A123&amp;"_code"),0,2,,2),2,0)</f>
        <v>#N/A</v>
      </c>
      <c r="M123" s="45"/>
      <c r="N123" s="47"/>
      <c r="O123" s="45"/>
      <c r="R123" s="46"/>
    </row>
    <row r="124" spans="1:18" hidden="1" x14ac:dyDescent="0.2">
      <c r="A124" s="45" t="s">
        <v>657</v>
      </c>
      <c r="B124" s="65" t="str">
        <f>YEAR(C124)&amp;"-"&amp;WEEKNUM(C124)</f>
        <v>2017-36</v>
      </c>
      <c r="C124" s="46">
        <v>42987</v>
      </c>
      <c r="D124" s="67">
        <f>WEEKDAY(Tableau645[[#This Row],[date]])</f>
        <v>7</v>
      </c>
      <c r="E124" s="47">
        <v>0.57291666666666696</v>
      </c>
      <c r="F124" s="47">
        <v>0.73958333333333404</v>
      </c>
      <c r="G124" s="46" t="str">
        <f>IF(NOT(ISBLANK(Tableau645[heure
début])),IF(VALUE(MID(TEXT(Tableau645[heure
début],"hh"),1,2))&lt;13,"AM","PM"),"")</f>
        <v>PM</v>
      </c>
      <c r="H124" s="47">
        <f>F124-E124</f>
        <v>0.16666666666666707</v>
      </c>
      <c r="I124" s="123"/>
      <c r="J124" s="47"/>
      <c r="K124" s="65"/>
      <c r="L124" s="45" t="e">
        <f ca="1">VLOOKUP(Tableau645[[#This Row],[module]],OFFSET(INDIRECT(A124&amp;"_code"),0,2,,2),2,0)</f>
        <v>#N/A</v>
      </c>
      <c r="M124" s="45"/>
      <c r="N124" s="47"/>
      <c r="O124" s="45"/>
      <c r="R124" s="46"/>
    </row>
    <row r="125" spans="1:18" hidden="1" x14ac:dyDescent="0.2">
      <c r="A125" s="45" t="s">
        <v>671</v>
      </c>
      <c r="B125" s="65" t="str">
        <f>YEAR(C125)&amp;"-"&amp;WEEKNUM(C125)</f>
        <v>2017-36</v>
      </c>
      <c r="C125" s="46">
        <v>42987</v>
      </c>
      <c r="D125" s="67">
        <f>WEEKDAY(Tableau645[[#This Row],[date]])</f>
        <v>7</v>
      </c>
      <c r="E125" s="47">
        <v>0.57291666666666696</v>
      </c>
      <c r="F125" s="47">
        <v>0.73958333333333404</v>
      </c>
      <c r="G125" s="46" t="str">
        <f>IF(NOT(ISBLANK(Tableau645[heure
début])),IF(VALUE(MID(TEXT(Tableau645[heure
début],"hh"),1,2))&lt;13,"AM","PM"),"")</f>
        <v>PM</v>
      </c>
      <c r="H125" s="47">
        <f>F125-E125</f>
        <v>0.16666666666666707</v>
      </c>
      <c r="I125" s="47"/>
      <c r="J125" s="47"/>
      <c r="K125" s="65"/>
      <c r="L125" s="45" t="e">
        <f ca="1">VLOOKUP(Tableau645[[#This Row],[module]],OFFSET(INDIRECT(A125&amp;"_code"),0,2,,2),2,0)</f>
        <v>#N/A</v>
      </c>
      <c r="M125" s="45"/>
      <c r="N125" s="47"/>
      <c r="O125" s="45"/>
      <c r="R125" s="46"/>
    </row>
    <row r="126" spans="1:18" hidden="1" x14ac:dyDescent="0.2">
      <c r="A126" s="45" t="s">
        <v>672</v>
      </c>
      <c r="B126" s="65" t="str">
        <f>YEAR(C126)&amp;"-"&amp;WEEKNUM(C126)</f>
        <v>2017-36</v>
      </c>
      <c r="C126" s="46">
        <v>42987</v>
      </c>
      <c r="D126" s="67">
        <f>WEEKDAY(Tableau645[[#This Row],[date]])</f>
        <v>7</v>
      </c>
      <c r="E126" s="47">
        <v>0.57291666666666696</v>
      </c>
      <c r="F126" s="47">
        <v>0.73958333333333404</v>
      </c>
      <c r="G126" s="46" t="str">
        <f>IF(NOT(ISBLANK(Tableau645[heure
début])),IF(VALUE(MID(TEXT(Tableau645[heure
début],"hh"),1,2))&lt;13,"AM","PM"),"")</f>
        <v>PM</v>
      </c>
      <c r="H126" s="47">
        <f>F126-E126</f>
        <v>0.16666666666666707</v>
      </c>
      <c r="I126" s="47"/>
      <c r="J126" s="47"/>
      <c r="K126" s="65"/>
      <c r="L126" s="45" t="e">
        <f ca="1">VLOOKUP(Tableau645[[#This Row],[module]],OFFSET(INDIRECT(A126&amp;"_code"),0,2,,2),2,0)</f>
        <v>#N/A</v>
      </c>
      <c r="M126" s="45"/>
      <c r="N126" s="47"/>
      <c r="O126" s="45"/>
      <c r="R126" s="46"/>
    </row>
    <row r="127" spans="1:18" hidden="1" x14ac:dyDescent="0.2">
      <c r="A127" s="45" t="s">
        <v>676</v>
      </c>
      <c r="B127" s="65" t="str">
        <f>YEAR(C127)&amp;"-"&amp;WEEKNUM(C127)</f>
        <v>2017-36</v>
      </c>
      <c r="C127" s="46">
        <v>42987</v>
      </c>
      <c r="D127" s="67">
        <f>WEEKDAY(Tableau645[[#This Row],[date]])</f>
        <v>7</v>
      </c>
      <c r="E127" s="47">
        <v>0.57291666666666696</v>
      </c>
      <c r="F127" s="47">
        <v>0.69791666666666663</v>
      </c>
      <c r="G127" s="46" t="str">
        <f>IF(NOT(ISBLANK(Tableau645[heure
début])),IF(VALUE(MID(TEXT(Tableau645[heure
début],"hh"),1,2))&lt;13,"AM","PM"),"")</f>
        <v>PM</v>
      </c>
      <c r="H127" s="47">
        <f>F127-E127</f>
        <v>0.12499999999999967</v>
      </c>
      <c r="I127" s="47"/>
      <c r="J127" s="47"/>
      <c r="K127" s="65"/>
      <c r="L127" s="45" t="e">
        <f ca="1">VLOOKUP(Tableau645[[#This Row],[module]],OFFSET(INDIRECT(A127&amp;"_code"),0,2,,2),2,0)</f>
        <v>#N/A</v>
      </c>
      <c r="M127" s="45"/>
      <c r="N127" s="47"/>
      <c r="O127" s="45"/>
      <c r="R127" s="46"/>
    </row>
    <row r="128" spans="1:18" hidden="1" x14ac:dyDescent="0.2">
      <c r="A128" s="45" t="s">
        <v>677</v>
      </c>
      <c r="B128" s="65" t="str">
        <f>YEAR(C128)&amp;"-"&amp;WEEKNUM(C128)</f>
        <v>2017-36</v>
      </c>
      <c r="C128" s="46">
        <v>42987</v>
      </c>
      <c r="D128" s="67">
        <f>WEEKDAY(Tableau645[[#This Row],[date]])</f>
        <v>7</v>
      </c>
      <c r="E128" s="47">
        <v>0.57291666666666696</v>
      </c>
      <c r="F128" s="47">
        <v>0.69791666666666663</v>
      </c>
      <c r="G128" s="46" t="str">
        <f>IF(NOT(ISBLANK(Tableau645[heure
début])),IF(VALUE(MID(TEXT(Tableau645[heure
début],"hh"),1,2))&lt;13,"AM","PM"),"")</f>
        <v>PM</v>
      </c>
      <c r="H128" s="47">
        <f>F128-E128</f>
        <v>0.12499999999999967</v>
      </c>
      <c r="I128" s="47"/>
      <c r="J128" s="47"/>
      <c r="K128" s="65"/>
      <c r="L128" s="45" t="e">
        <f ca="1">VLOOKUP(Tableau645[[#This Row],[module]],OFFSET(INDIRECT(A128&amp;"_code"),0,2,,2),2,0)</f>
        <v>#N/A</v>
      </c>
      <c r="M128" s="45"/>
      <c r="N128" s="47"/>
      <c r="O128" s="45"/>
      <c r="R128" s="46"/>
    </row>
    <row r="129" spans="1:18" hidden="1" x14ac:dyDescent="0.2">
      <c r="A129" s="61" t="s">
        <v>669</v>
      </c>
      <c r="B129" s="61" t="str">
        <f>YEAR(C129)&amp;"-"&amp;WEEKNUM(C129)</f>
        <v>2017-37</v>
      </c>
      <c r="C129" s="62">
        <v>42988</v>
      </c>
      <c r="D129" s="68">
        <f>WEEKDAY(Tableau645[[#This Row],[date]])</f>
        <v>1</v>
      </c>
      <c r="E129" s="47">
        <v>0.34375</v>
      </c>
      <c r="F129" s="47">
        <v>0.51041666666666696</v>
      </c>
      <c r="G129" s="62" t="str">
        <f>IF(NOT(ISBLANK(Tableau645[heure
début])),IF(VALUE(MID(TEXT(Tableau645[heure
début],"hh"),1,2))&lt;13,"AM","PM"),"")</f>
        <v>AM</v>
      </c>
      <c r="H129" s="63">
        <f>F129-E129</f>
        <v>0.16666666666666696</v>
      </c>
      <c r="I129" s="63"/>
      <c r="J129" s="47"/>
      <c r="K129" s="61"/>
      <c r="L129" s="61" t="e">
        <f ca="1">VLOOKUP(Tableau645[[#This Row],[module]],OFFSET(INDIRECT(A129&amp;"_code"),0,2,,2),2,0)</f>
        <v>#N/A</v>
      </c>
      <c r="M129" s="61"/>
      <c r="N129" s="63"/>
      <c r="O129" s="61"/>
      <c r="R129" s="46"/>
    </row>
    <row r="130" spans="1:18" hidden="1" x14ac:dyDescent="0.2">
      <c r="A130" s="45" t="s">
        <v>670</v>
      </c>
      <c r="B130" s="65" t="str">
        <f>YEAR(C130)&amp;"-"&amp;WEEKNUM(C130)</f>
        <v>2017-37</v>
      </c>
      <c r="C130" s="46">
        <v>42988</v>
      </c>
      <c r="D130" s="67">
        <f>WEEKDAY(Tableau645[[#This Row],[date]])</f>
        <v>1</v>
      </c>
      <c r="E130" s="47">
        <v>0.34375</v>
      </c>
      <c r="F130" s="47">
        <v>0.51041666666666696</v>
      </c>
      <c r="G130" s="46" t="str">
        <f>IF(NOT(ISBLANK(Tableau645[heure
début])),IF(VALUE(MID(TEXT(Tableau645[heure
début],"hh"),1,2))&lt;13,"AM","PM"),"")</f>
        <v>AM</v>
      </c>
      <c r="H130" s="47">
        <f>F130-E130</f>
        <v>0.16666666666666696</v>
      </c>
      <c r="I130" s="47"/>
      <c r="J130" s="47"/>
      <c r="K130" s="65"/>
      <c r="L130" s="45" t="e">
        <f ca="1">VLOOKUP(Tableau645[[#This Row],[module]],OFFSET(INDIRECT(A130&amp;"_code"),0,2,,2),2,0)</f>
        <v>#N/A</v>
      </c>
      <c r="M130" s="45"/>
      <c r="N130" s="47"/>
      <c r="O130" s="45"/>
      <c r="R130" s="46"/>
    </row>
    <row r="131" spans="1:18" hidden="1" x14ac:dyDescent="0.2">
      <c r="A131" s="45" t="s">
        <v>657</v>
      </c>
      <c r="B131" s="65" t="str">
        <f>YEAR(C131)&amp;"-"&amp;WEEKNUM(C131)</f>
        <v>2017-37</v>
      </c>
      <c r="C131" s="46">
        <v>42988</v>
      </c>
      <c r="D131" s="67">
        <f>WEEKDAY(Tableau645[[#This Row],[date]])</f>
        <v>1</v>
      </c>
      <c r="E131" s="47">
        <v>0.34375</v>
      </c>
      <c r="F131" s="47">
        <v>0.51041666666666696</v>
      </c>
      <c r="G131" s="46" t="str">
        <f>IF(NOT(ISBLANK(Tableau645[heure
début])),IF(VALUE(MID(TEXT(Tableau645[heure
début],"hh"),1,2))&lt;13,"AM","PM"),"")</f>
        <v>AM</v>
      </c>
      <c r="H131" s="47">
        <f>F131-E131</f>
        <v>0.16666666666666696</v>
      </c>
      <c r="I131" s="123"/>
      <c r="J131" s="47"/>
      <c r="K131" s="65"/>
      <c r="L131" s="45" t="e">
        <f ca="1">VLOOKUP(Tableau645[[#This Row],[module]],OFFSET(INDIRECT(A131&amp;"_code"),0,2,,2),2,0)</f>
        <v>#N/A</v>
      </c>
      <c r="M131" s="45"/>
      <c r="N131" s="47"/>
      <c r="O131" s="45"/>
      <c r="R131" s="46"/>
    </row>
    <row r="132" spans="1:18" hidden="1" x14ac:dyDescent="0.2">
      <c r="A132" s="45" t="s">
        <v>671</v>
      </c>
      <c r="B132" s="65" t="str">
        <f>YEAR(C132)&amp;"-"&amp;WEEKNUM(C132)</f>
        <v>2017-37</v>
      </c>
      <c r="C132" s="46">
        <v>42988</v>
      </c>
      <c r="D132" s="67">
        <f>WEEKDAY(Tableau645[[#This Row],[date]])</f>
        <v>1</v>
      </c>
      <c r="E132" s="47">
        <v>0.34375</v>
      </c>
      <c r="F132" s="47">
        <v>0.51041666666666696</v>
      </c>
      <c r="G132" s="46" t="str">
        <f>IF(NOT(ISBLANK(Tableau645[heure
début])),IF(VALUE(MID(TEXT(Tableau645[heure
début],"hh"),1,2))&lt;13,"AM","PM"),"")</f>
        <v>AM</v>
      </c>
      <c r="H132" s="47">
        <f>F132-E132</f>
        <v>0.16666666666666696</v>
      </c>
      <c r="I132" s="47"/>
      <c r="J132" s="47"/>
      <c r="K132" s="65"/>
      <c r="L132" s="45" t="e">
        <f ca="1">VLOOKUP(Tableau645[[#This Row],[module]],OFFSET(INDIRECT(A132&amp;"_code"),0,2,,2),2,0)</f>
        <v>#N/A</v>
      </c>
      <c r="M132" s="45"/>
      <c r="N132" s="47"/>
      <c r="O132" s="45"/>
      <c r="R132" s="46"/>
    </row>
    <row r="133" spans="1:18" hidden="1" x14ac:dyDescent="0.2">
      <c r="A133" s="45" t="s">
        <v>672</v>
      </c>
      <c r="B133" s="65" t="str">
        <f>YEAR(C133)&amp;"-"&amp;WEEKNUM(C133)</f>
        <v>2017-37</v>
      </c>
      <c r="C133" s="46">
        <v>42988</v>
      </c>
      <c r="D133" s="67">
        <f>WEEKDAY(Tableau645[[#This Row],[date]])</f>
        <v>1</v>
      </c>
      <c r="E133" s="47">
        <v>0.34375</v>
      </c>
      <c r="F133" s="47">
        <v>0.51041666666666696</v>
      </c>
      <c r="G133" s="46" t="str">
        <f>IF(NOT(ISBLANK(Tableau645[heure
début])),IF(VALUE(MID(TEXT(Tableau645[heure
début],"hh"),1,2))&lt;13,"AM","PM"),"")</f>
        <v>AM</v>
      </c>
      <c r="H133" s="47">
        <f>F133-E133</f>
        <v>0.16666666666666696</v>
      </c>
      <c r="I133" s="47"/>
      <c r="J133" s="47"/>
      <c r="K133" s="65"/>
      <c r="L133" s="45" t="e">
        <f ca="1">VLOOKUP(Tableau645[[#This Row],[module]],OFFSET(INDIRECT(A133&amp;"_code"),0,2,,2),2,0)</f>
        <v>#N/A</v>
      </c>
      <c r="M133" s="45"/>
      <c r="N133" s="47"/>
      <c r="O133" s="45"/>
      <c r="R133" s="46"/>
    </row>
    <row r="134" spans="1:18" hidden="1" x14ac:dyDescent="0.2">
      <c r="A134" s="45" t="s">
        <v>676</v>
      </c>
      <c r="B134" s="65" t="str">
        <f>YEAR(C134)&amp;"-"&amp;WEEKNUM(C134)</f>
        <v>2017-37</v>
      </c>
      <c r="C134" s="46">
        <v>42988</v>
      </c>
      <c r="D134" s="67">
        <f>WEEKDAY(Tableau645[[#This Row],[date]])</f>
        <v>1</v>
      </c>
      <c r="E134" s="47">
        <v>0.34375</v>
      </c>
      <c r="F134" s="47">
        <v>0.51041666666666696</v>
      </c>
      <c r="G134" s="46" t="str">
        <f>IF(NOT(ISBLANK(Tableau645[heure
début])),IF(VALUE(MID(TEXT(Tableau645[heure
début],"hh"),1,2))&lt;13,"AM","PM"),"")</f>
        <v>AM</v>
      </c>
      <c r="H134" s="47">
        <f>F134-E134</f>
        <v>0.16666666666666696</v>
      </c>
      <c r="I134" s="47"/>
      <c r="J134" s="47"/>
      <c r="K134" s="65"/>
      <c r="L134" s="45" t="e">
        <f ca="1">VLOOKUP(Tableau645[[#This Row],[module]],OFFSET(INDIRECT(A134&amp;"_code"),0,2,,2),2,0)</f>
        <v>#N/A</v>
      </c>
      <c r="M134" s="45"/>
      <c r="N134" s="47"/>
      <c r="O134" s="45"/>
      <c r="R134" s="46"/>
    </row>
    <row r="135" spans="1:18" hidden="1" x14ac:dyDescent="0.2">
      <c r="A135" s="45" t="s">
        <v>677</v>
      </c>
      <c r="B135" s="65" t="str">
        <f>YEAR(C135)&amp;"-"&amp;WEEKNUM(C135)</f>
        <v>2017-37</v>
      </c>
      <c r="C135" s="46">
        <v>42988</v>
      </c>
      <c r="D135" s="67">
        <f>WEEKDAY(Tableau645[[#This Row],[date]])</f>
        <v>1</v>
      </c>
      <c r="E135" s="47">
        <v>0.34375</v>
      </c>
      <c r="F135" s="47">
        <v>0.51041666666666696</v>
      </c>
      <c r="G135" s="46" t="str">
        <f>IF(NOT(ISBLANK(Tableau645[heure
début])),IF(VALUE(MID(TEXT(Tableau645[heure
début],"hh"),1,2))&lt;13,"AM","PM"),"")</f>
        <v>AM</v>
      </c>
      <c r="H135" s="47">
        <f>F135-E135</f>
        <v>0.16666666666666696</v>
      </c>
      <c r="I135" s="47"/>
      <c r="J135" s="47"/>
      <c r="K135" s="65"/>
      <c r="L135" s="45" t="e">
        <f ca="1">VLOOKUP(Tableau645[[#This Row],[module]],OFFSET(INDIRECT(A135&amp;"_code"),0,2,,2),2,0)</f>
        <v>#N/A</v>
      </c>
      <c r="M135" s="45"/>
      <c r="N135" s="47"/>
      <c r="O135" s="45"/>
      <c r="R135" s="46"/>
    </row>
    <row r="136" spans="1:18" hidden="1" x14ac:dyDescent="0.2">
      <c r="A136" s="61" t="s">
        <v>669</v>
      </c>
      <c r="B136" s="61" t="str">
        <f>YEAR(C136)&amp;"-"&amp;WEEKNUM(C136)</f>
        <v>2017-37</v>
      </c>
      <c r="C136" s="62">
        <v>42988</v>
      </c>
      <c r="D136" s="68">
        <f>WEEKDAY(Tableau645[[#This Row],[date]])</f>
        <v>1</v>
      </c>
      <c r="E136" s="63">
        <v>0.57291666666666696</v>
      </c>
      <c r="F136" s="63">
        <v>0.73958333333333404</v>
      </c>
      <c r="G136" s="62" t="str">
        <f>IF(NOT(ISBLANK(Tableau645[heure
début])),IF(VALUE(MID(TEXT(Tableau645[heure
début],"hh"),1,2))&lt;13,"AM","PM"),"")</f>
        <v>PM</v>
      </c>
      <c r="H136" s="63">
        <f>F136-E136</f>
        <v>0.16666666666666707</v>
      </c>
      <c r="I136" s="63"/>
      <c r="J136" s="47"/>
      <c r="K136" s="61"/>
      <c r="L136" s="61" t="e">
        <f ca="1">VLOOKUP(Tableau645[[#This Row],[module]],OFFSET(INDIRECT(A136&amp;"_code"),0,2,,2),2,0)</f>
        <v>#N/A</v>
      </c>
      <c r="M136" s="61"/>
      <c r="N136" s="63"/>
      <c r="O136" s="61"/>
      <c r="R136" s="46"/>
    </row>
    <row r="137" spans="1:18" hidden="1" x14ac:dyDescent="0.2">
      <c r="A137" s="45" t="s">
        <v>670</v>
      </c>
      <c r="B137" s="65" t="str">
        <f>YEAR(C137)&amp;"-"&amp;WEEKNUM(C137)</f>
        <v>2017-37</v>
      </c>
      <c r="C137" s="46">
        <v>42988</v>
      </c>
      <c r="D137" s="67">
        <f>WEEKDAY(Tableau645[[#This Row],[date]])</f>
        <v>1</v>
      </c>
      <c r="E137" s="47">
        <v>0.57291666666666696</v>
      </c>
      <c r="F137" s="47">
        <v>0.73958333333333404</v>
      </c>
      <c r="G137" s="46" t="str">
        <f>IF(NOT(ISBLANK(Tableau645[heure
début])),IF(VALUE(MID(TEXT(Tableau645[heure
début],"hh"),1,2))&lt;13,"AM","PM"),"")</f>
        <v>PM</v>
      </c>
      <c r="H137" s="47">
        <f>F137-E137</f>
        <v>0.16666666666666707</v>
      </c>
      <c r="I137" s="47"/>
      <c r="J137" s="47"/>
      <c r="K137" s="65"/>
      <c r="L137" s="45" t="e">
        <f ca="1">VLOOKUP(Tableau645[[#This Row],[module]],OFFSET(INDIRECT(A137&amp;"_code"),0,2,,2),2,0)</f>
        <v>#N/A</v>
      </c>
      <c r="M137" s="45"/>
      <c r="N137" s="47"/>
      <c r="O137" s="45"/>
      <c r="R137" s="46"/>
    </row>
    <row r="138" spans="1:18" hidden="1" x14ac:dyDescent="0.2">
      <c r="A138" s="45" t="s">
        <v>657</v>
      </c>
      <c r="B138" s="65" t="str">
        <f>YEAR(C138)&amp;"-"&amp;WEEKNUM(C138)</f>
        <v>2017-37</v>
      </c>
      <c r="C138" s="46">
        <v>42988</v>
      </c>
      <c r="D138" s="67">
        <f>WEEKDAY(Tableau645[[#This Row],[date]])</f>
        <v>1</v>
      </c>
      <c r="E138" s="47">
        <v>0.57291666666666696</v>
      </c>
      <c r="F138" s="47">
        <v>0.73958333333333404</v>
      </c>
      <c r="G138" s="46" t="str">
        <f>IF(NOT(ISBLANK(Tableau645[heure
début])),IF(VALUE(MID(TEXT(Tableau645[heure
début],"hh"),1,2))&lt;13,"AM","PM"),"")</f>
        <v>PM</v>
      </c>
      <c r="H138" s="47">
        <f>F138-E138</f>
        <v>0.16666666666666707</v>
      </c>
      <c r="I138" s="123"/>
      <c r="J138" s="47"/>
      <c r="K138" s="65"/>
      <c r="L138" s="45" t="e">
        <f ca="1">VLOOKUP(Tableau645[[#This Row],[module]],OFFSET(INDIRECT(A138&amp;"_code"),0,2,,2),2,0)</f>
        <v>#N/A</v>
      </c>
      <c r="M138" s="45"/>
      <c r="N138" s="47"/>
      <c r="O138" s="45"/>
      <c r="R138" s="46"/>
    </row>
    <row r="139" spans="1:18" hidden="1" x14ac:dyDescent="0.2">
      <c r="A139" s="45" t="s">
        <v>671</v>
      </c>
      <c r="B139" s="65" t="str">
        <f>YEAR(C139)&amp;"-"&amp;WEEKNUM(C139)</f>
        <v>2017-37</v>
      </c>
      <c r="C139" s="46">
        <v>42988</v>
      </c>
      <c r="D139" s="67">
        <f>WEEKDAY(Tableau645[[#This Row],[date]])</f>
        <v>1</v>
      </c>
      <c r="E139" s="47">
        <v>0.57291666666666696</v>
      </c>
      <c r="F139" s="47">
        <v>0.73958333333333404</v>
      </c>
      <c r="G139" s="46" t="str">
        <f>IF(NOT(ISBLANK(Tableau645[heure
début])),IF(VALUE(MID(TEXT(Tableau645[heure
début],"hh"),1,2))&lt;13,"AM","PM"),"")</f>
        <v>PM</v>
      </c>
      <c r="H139" s="47">
        <f>F139-E139</f>
        <v>0.16666666666666707</v>
      </c>
      <c r="I139" s="47"/>
      <c r="J139" s="47"/>
      <c r="K139" s="65"/>
      <c r="L139" s="45" t="e">
        <f ca="1">VLOOKUP(Tableau645[[#This Row],[module]],OFFSET(INDIRECT(A139&amp;"_code"),0,2,,2),2,0)</f>
        <v>#N/A</v>
      </c>
      <c r="M139" s="45"/>
      <c r="N139" s="47"/>
      <c r="O139" s="45"/>
      <c r="R139" s="46"/>
    </row>
    <row r="140" spans="1:18" hidden="1" x14ac:dyDescent="0.2">
      <c r="A140" s="45" t="s">
        <v>672</v>
      </c>
      <c r="B140" s="65" t="str">
        <f>YEAR(C140)&amp;"-"&amp;WEEKNUM(C140)</f>
        <v>2017-37</v>
      </c>
      <c r="C140" s="46">
        <v>42988</v>
      </c>
      <c r="D140" s="67">
        <f>WEEKDAY(Tableau645[[#This Row],[date]])</f>
        <v>1</v>
      </c>
      <c r="E140" s="47">
        <v>0.57291666666666696</v>
      </c>
      <c r="F140" s="47">
        <v>0.73958333333333404</v>
      </c>
      <c r="G140" s="46" t="str">
        <f>IF(NOT(ISBLANK(Tableau645[heure
début])),IF(VALUE(MID(TEXT(Tableau645[heure
début],"hh"),1,2))&lt;13,"AM","PM"),"")</f>
        <v>PM</v>
      </c>
      <c r="H140" s="47">
        <f>F140-E140</f>
        <v>0.16666666666666707</v>
      </c>
      <c r="I140" s="47"/>
      <c r="J140" s="47"/>
      <c r="K140" s="65"/>
      <c r="L140" s="45" t="e">
        <f ca="1">VLOOKUP(Tableau645[[#This Row],[module]],OFFSET(INDIRECT(A140&amp;"_code"),0,2,,2),2,0)</f>
        <v>#N/A</v>
      </c>
      <c r="M140" s="45"/>
      <c r="N140" s="47"/>
      <c r="O140" s="45"/>
      <c r="R140" s="46"/>
    </row>
    <row r="141" spans="1:18" hidden="1" x14ac:dyDescent="0.2">
      <c r="A141" s="45" t="s">
        <v>676</v>
      </c>
      <c r="B141" s="65" t="str">
        <f>YEAR(C141)&amp;"-"&amp;WEEKNUM(C141)</f>
        <v>2017-37</v>
      </c>
      <c r="C141" s="46">
        <v>42988</v>
      </c>
      <c r="D141" s="67">
        <f>WEEKDAY(Tableau645[[#This Row],[date]])</f>
        <v>1</v>
      </c>
      <c r="E141" s="47">
        <v>0.57291666666666696</v>
      </c>
      <c r="F141" s="47">
        <v>0.69791666666666663</v>
      </c>
      <c r="G141" s="46" t="str">
        <f>IF(NOT(ISBLANK(Tableau645[heure
début])),IF(VALUE(MID(TEXT(Tableau645[heure
début],"hh"),1,2))&lt;13,"AM","PM"),"")</f>
        <v>PM</v>
      </c>
      <c r="H141" s="47">
        <f>F141-E141</f>
        <v>0.12499999999999967</v>
      </c>
      <c r="I141" s="47"/>
      <c r="J141" s="47"/>
      <c r="K141" s="65"/>
      <c r="L141" s="45" t="e">
        <f ca="1">VLOOKUP(Tableau645[[#This Row],[module]],OFFSET(INDIRECT(A141&amp;"_code"),0,2,,2),2,0)</f>
        <v>#N/A</v>
      </c>
      <c r="M141" s="45"/>
      <c r="N141" s="47"/>
      <c r="O141" s="45"/>
      <c r="R141" s="46"/>
    </row>
    <row r="142" spans="1:18" hidden="1" x14ac:dyDescent="0.2">
      <c r="A142" s="45" t="s">
        <v>677</v>
      </c>
      <c r="B142" s="65" t="str">
        <f>YEAR(C142)&amp;"-"&amp;WEEKNUM(C142)</f>
        <v>2017-37</v>
      </c>
      <c r="C142" s="46">
        <v>42988</v>
      </c>
      <c r="D142" s="67">
        <f>WEEKDAY(Tableau645[[#This Row],[date]])</f>
        <v>1</v>
      </c>
      <c r="E142" s="47">
        <v>0.57291666666666696</v>
      </c>
      <c r="F142" s="47">
        <v>0.69791666666666663</v>
      </c>
      <c r="G142" s="46" t="str">
        <f>IF(NOT(ISBLANK(Tableau645[heure
début])),IF(VALUE(MID(TEXT(Tableau645[heure
début],"hh"),1,2))&lt;13,"AM","PM"),"")</f>
        <v>PM</v>
      </c>
      <c r="H142" s="47">
        <f>F142-E142</f>
        <v>0.12499999999999967</v>
      </c>
      <c r="I142" s="47"/>
      <c r="J142" s="47"/>
      <c r="K142" s="65"/>
      <c r="L142" s="45" t="e">
        <f ca="1">VLOOKUP(Tableau645[[#This Row],[module]],OFFSET(INDIRECT(A142&amp;"_code"),0,2,,2),2,0)</f>
        <v>#N/A</v>
      </c>
      <c r="M142" s="45"/>
      <c r="N142" s="47"/>
      <c r="O142" s="45"/>
      <c r="R142" s="46"/>
    </row>
    <row r="143" spans="1:18" hidden="1" x14ac:dyDescent="0.2">
      <c r="A143" s="45" t="s">
        <v>670</v>
      </c>
      <c r="B143" s="65" t="str">
        <f>YEAR(C143)&amp;"-"&amp;WEEKNUM(C143)</f>
        <v>2017-37</v>
      </c>
      <c r="C143" s="46">
        <v>42989</v>
      </c>
      <c r="D143" s="67">
        <f>WEEKDAY(Tableau645[[#This Row],[date]])</f>
        <v>2</v>
      </c>
      <c r="E143" s="47">
        <v>0.34375</v>
      </c>
      <c r="F143" s="47">
        <v>0.51041666666666696</v>
      </c>
      <c r="G143" s="46" t="str">
        <f>IF(NOT(ISBLANK(Tableau645[heure
début])),IF(VALUE(MID(TEXT(Tableau645[heure
début],"hh"),1,2))&lt;13,"AM","PM"),"")</f>
        <v>AM</v>
      </c>
      <c r="H143" s="47">
        <f>F143-E143</f>
        <v>0.16666666666666696</v>
      </c>
      <c r="I143" s="47">
        <v>0.125</v>
      </c>
      <c r="J143" s="47"/>
      <c r="K143" s="65" t="s">
        <v>810</v>
      </c>
      <c r="L143" s="45" t="str">
        <f ca="1">VLOOKUP(Tableau645[[#This Row],[module]],OFFSET(INDIRECT(A143&amp;"_code"),0,2,,2),2,0)</f>
        <v>LEFETZ Guillaume</v>
      </c>
      <c r="M143" s="45"/>
      <c r="N143" s="47"/>
      <c r="O143" s="45"/>
      <c r="R143" s="46"/>
    </row>
    <row r="144" spans="1:18" hidden="1" x14ac:dyDescent="0.2">
      <c r="A144" s="61" t="s">
        <v>669</v>
      </c>
      <c r="B144" s="61" t="str">
        <f>YEAR(C144)&amp;"-"&amp;WEEKNUM(C144)</f>
        <v>2017-37</v>
      </c>
      <c r="C144" s="62">
        <v>42989</v>
      </c>
      <c r="D144" s="68">
        <f>WEEKDAY(Tableau645[[#This Row],[date]])</f>
        <v>2</v>
      </c>
      <c r="E144" s="47">
        <v>0.34375</v>
      </c>
      <c r="F144" s="47">
        <v>0.51041666666666696</v>
      </c>
      <c r="G144" s="62" t="str">
        <f>IF(NOT(ISBLANK(Tableau645[heure
début])),IF(VALUE(MID(TEXT(Tableau645[heure
début],"hh"),1,2))&lt;13,"AM","PM"),"")</f>
        <v>AM</v>
      </c>
      <c r="H144" s="63">
        <f>F144-E144</f>
        <v>0.16666666666666696</v>
      </c>
      <c r="I144" s="63"/>
      <c r="J144" s="47"/>
      <c r="K144" s="45" t="s">
        <v>809</v>
      </c>
      <c r="L144" s="61" t="str">
        <f ca="1">VLOOKUP(Tableau645[[#This Row],[module]],OFFSET(INDIRECT(A144&amp;"_code"),0,2,,2),2,0)</f>
        <v>n/a</v>
      </c>
      <c r="M144" s="61"/>
      <c r="N144" s="63"/>
      <c r="O144" s="61"/>
      <c r="R144" s="46"/>
    </row>
    <row r="145" spans="1:18" hidden="1" x14ac:dyDescent="0.2">
      <c r="A145" s="45" t="s">
        <v>671</v>
      </c>
      <c r="B145" s="65" t="str">
        <f>YEAR(C145)&amp;"-"&amp;WEEKNUM(C145)</f>
        <v>2017-37</v>
      </c>
      <c r="C145" s="46">
        <v>42989</v>
      </c>
      <c r="D145" s="67">
        <f>WEEKDAY(Tableau645[[#This Row],[date]])</f>
        <v>2</v>
      </c>
      <c r="E145" s="47">
        <v>0.34375</v>
      </c>
      <c r="F145" s="47">
        <v>0.51041666666666696</v>
      </c>
      <c r="G145" s="46" t="str">
        <f>IF(NOT(ISBLANK(Tableau645[heure
début])),IF(VALUE(MID(TEXT(Tableau645[heure
début],"hh"),1,2))&lt;13,"AM","PM"),"")</f>
        <v>AM</v>
      </c>
      <c r="H145" s="47">
        <f>F145-E145</f>
        <v>0.16666666666666696</v>
      </c>
      <c r="I145" s="47"/>
      <c r="J145" s="47"/>
      <c r="K145" s="65" t="s">
        <v>809</v>
      </c>
      <c r="L145" s="45" t="str">
        <f ca="1">VLOOKUP(Tableau645[[#This Row],[module]],OFFSET(INDIRECT(A145&amp;"_code"),0,2,,2),2,0)</f>
        <v>n/a</v>
      </c>
      <c r="M145" s="45"/>
      <c r="N145" s="47"/>
      <c r="O145" s="45"/>
      <c r="R145" s="46"/>
    </row>
    <row r="146" spans="1:18" hidden="1" x14ac:dyDescent="0.2">
      <c r="A146" s="45" t="s">
        <v>672</v>
      </c>
      <c r="B146" s="65" t="str">
        <f>YEAR(C146)&amp;"-"&amp;WEEKNUM(C146)</f>
        <v>2017-37</v>
      </c>
      <c r="C146" s="46">
        <v>42989</v>
      </c>
      <c r="D146" s="67">
        <f>WEEKDAY(Tableau645[[#This Row],[date]])</f>
        <v>2</v>
      </c>
      <c r="E146" s="47">
        <v>0.34375</v>
      </c>
      <c r="F146" s="47">
        <v>0.42708333333333298</v>
      </c>
      <c r="G146" s="46" t="str">
        <f>IF(NOT(ISBLANK(Tableau645[heure
début])),IF(VALUE(MID(TEXT(Tableau645[heure
début],"hh"),1,2))&lt;13,"AM","PM"),"")</f>
        <v>AM</v>
      </c>
      <c r="H146" s="47">
        <f>F146-E146</f>
        <v>8.3333333333332982E-2</v>
      </c>
      <c r="I146" s="47"/>
      <c r="J146" s="47"/>
      <c r="K146" s="65" t="s">
        <v>809</v>
      </c>
      <c r="L146" s="45" t="str">
        <f ca="1">VLOOKUP(Tableau645[[#This Row],[module]],OFFSET(INDIRECT(A146&amp;"_code"),0,2,,2),2,0)</f>
        <v>n/a</v>
      </c>
      <c r="M146" s="45"/>
      <c r="N146" s="47"/>
      <c r="O146" s="45"/>
      <c r="R146" s="46"/>
    </row>
    <row r="147" spans="1:18" hidden="1" x14ac:dyDescent="0.2">
      <c r="A147" s="45" t="s">
        <v>676</v>
      </c>
      <c r="B147" s="65" t="str">
        <f>YEAR(C147)&amp;"-"&amp;WEEKNUM(C147)</f>
        <v>2017-37</v>
      </c>
      <c r="C147" s="46">
        <v>42989</v>
      </c>
      <c r="D147" s="67">
        <f>WEEKDAY(Tableau645[[#This Row],[date]])</f>
        <v>2</v>
      </c>
      <c r="E147" s="47">
        <v>0.34375</v>
      </c>
      <c r="F147" s="47">
        <v>0.51041666666666696</v>
      </c>
      <c r="G147" s="46" t="str">
        <f>IF(NOT(ISBLANK(Tableau645[heure
début])),IF(VALUE(MID(TEXT(Tableau645[heure
début],"hh"),1,2))&lt;13,"AM","PM"),"")</f>
        <v>AM</v>
      </c>
      <c r="H147" s="47">
        <f>F147-E147</f>
        <v>0.16666666666666696</v>
      </c>
      <c r="I147" s="47"/>
      <c r="J147" s="47"/>
      <c r="K147" s="65" t="s">
        <v>809</v>
      </c>
      <c r="L147" s="45" t="str">
        <f ca="1">VLOOKUP(Tableau645[[#This Row],[module]],OFFSET(INDIRECT(A147&amp;"_code"),0,2,,2),2,0)</f>
        <v>n/a</v>
      </c>
      <c r="M147" s="45"/>
      <c r="N147" s="47"/>
      <c r="O147" s="45"/>
      <c r="R147" s="46"/>
    </row>
    <row r="148" spans="1:18" hidden="1" x14ac:dyDescent="0.2">
      <c r="A148" s="45" t="s">
        <v>677</v>
      </c>
      <c r="B148" s="65" t="str">
        <f>YEAR(C148)&amp;"-"&amp;WEEKNUM(C148)</f>
        <v>2017-37</v>
      </c>
      <c r="C148" s="46">
        <v>42989</v>
      </c>
      <c r="D148" s="67">
        <f>WEEKDAY(Tableau645[[#This Row],[date]])</f>
        <v>2</v>
      </c>
      <c r="E148" s="47">
        <v>0.34375</v>
      </c>
      <c r="F148" s="47">
        <v>0.51041666666666696</v>
      </c>
      <c r="G148" s="46" t="str">
        <f>IF(NOT(ISBLANK(Tableau645[heure
début])),IF(VALUE(MID(TEXT(Tableau645[heure
début],"hh"),1,2))&lt;13,"AM","PM"),"")</f>
        <v>AM</v>
      </c>
      <c r="H148" s="47">
        <f>F148-E148</f>
        <v>0.16666666666666696</v>
      </c>
      <c r="I148" s="47"/>
      <c r="J148" s="47"/>
      <c r="K148" s="65" t="s">
        <v>809</v>
      </c>
      <c r="L148" s="45" t="str">
        <f ca="1">VLOOKUP(Tableau645[[#This Row],[module]],OFFSET(INDIRECT(A148&amp;"_code"),0,2,,2),2,0)</f>
        <v>n/a</v>
      </c>
      <c r="M148" s="45"/>
      <c r="N148" s="47"/>
      <c r="O148" s="45"/>
      <c r="R148" s="46"/>
    </row>
    <row r="149" spans="1:18" hidden="1" x14ac:dyDescent="0.2">
      <c r="A149" s="45" t="s">
        <v>657</v>
      </c>
      <c r="B149" s="65" t="str">
        <f>YEAR(C149)&amp;"-"&amp;WEEKNUM(C149)</f>
        <v>2017-37</v>
      </c>
      <c r="C149" s="46">
        <v>42989</v>
      </c>
      <c r="D149" s="67">
        <f>WEEKDAY(Tableau645[[#This Row],[date]])</f>
        <v>2</v>
      </c>
      <c r="E149" s="47">
        <v>0.34375</v>
      </c>
      <c r="F149" s="47">
        <v>0.51041666666666696</v>
      </c>
      <c r="G149" s="46" t="str">
        <f>IF(NOT(ISBLANK(Tableau645[heure
début])),IF(VALUE(MID(TEXT(Tableau645[heure
début],"hh"),1,2))&lt;13,"AM","PM"),"")</f>
        <v>AM</v>
      </c>
      <c r="H149" s="47">
        <f>F149-E149</f>
        <v>0.16666666666666696</v>
      </c>
      <c r="I149" s="123"/>
      <c r="J149" s="47"/>
      <c r="K149" s="65" t="s">
        <v>809</v>
      </c>
      <c r="L149" s="45" t="str">
        <f ca="1">VLOOKUP(Tableau645[[#This Row],[module]],OFFSET(INDIRECT(A149&amp;"_code"),0,2,,2),2,0)</f>
        <v>n/a</v>
      </c>
      <c r="M149" s="45"/>
      <c r="N149" s="47"/>
      <c r="O149" s="45"/>
      <c r="R149" s="46"/>
    </row>
    <row r="150" spans="1:18" hidden="1" x14ac:dyDescent="0.2">
      <c r="A150" s="45" t="s">
        <v>672</v>
      </c>
      <c r="B150" s="65" t="str">
        <f>YEAR(C150)&amp;"-"&amp;WEEKNUM(C150)</f>
        <v>2017-37</v>
      </c>
      <c r="C150" s="46">
        <v>42989</v>
      </c>
      <c r="D150" s="67">
        <f>WEEKDAY(Tableau645[[#This Row],[date]])</f>
        <v>2</v>
      </c>
      <c r="E150" s="47">
        <v>0.42708333333333298</v>
      </c>
      <c r="F150" s="47">
        <v>0.51041666666666696</v>
      </c>
      <c r="G150" s="46" t="str">
        <f>IF(NOT(ISBLANK(Tableau645[heure
début])),IF(VALUE(MID(TEXT(Tableau645[heure
début],"hh"),1,2))&lt;13,"AM","PM"),"")</f>
        <v>AM</v>
      </c>
      <c r="H150" s="47">
        <f>F150-E150</f>
        <v>8.3333333333333981E-2</v>
      </c>
      <c r="I150" s="47">
        <v>8.3333333333333329E-2</v>
      </c>
      <c r="J150" s="47"/>
      <c r="K150" s="65" t="s">
        <v>800</v>
      </c>
      <c r="L150" s="65" t="str">
        <f ca="1">VLOOKUP(Tableau645[[#This Row],[module]],OFFSET(INDIRECT(A150&amp;"_code"),0,2,,2),2,0)</f>
        <v>n/a</v>
      </c>
      <c r="M150" s="45"/>
      <c r="N150" s="47"/>
      <c r="O150" s="45"/>
      <c r="R150" s="46"/>
    </row>
    <row r="151" spans="1:18" hidden="1" x14ac:dyDescent="0.2">
      <c r="A151" s="45" t="s">
        <v>670</v>
      </c>
      <c r="B151" s="65" t="str">
        <f>YEAR(C151)&amp;"-"&amp;WEEKNUM(C151)</f>
        <v>2017-37</v>
      </c>
      <c r="C151" s="46">
        <v>42989</v>
      </c>
      <c r="D151" s="67">
        <f>WEEKDAY(Tableau645[[#This Row],[date]])</f>
        <v>2</v>
      </c>
      <c r="E151" s="47">
        <v>0.57291666666666696</v>
      </c>
      <c r="F151" s="47">
        <v>0.73958333333333404</v>
      </c>
      <c r="G151" s="46" t="str">
        <f>IF(NOT(ISBLANK(Tableau645[heure
début])),IF(VALUE(MID(TEXT(Tableau645[heure
début],"hh"),1,2))&lt;13,"AM","PM"),"")</f>
        <v>PM</v>
      </c>
      <c r="H151" s="47">
        <f>F151-E151</f>
        <v>0.16666666666666707</v>
      </c>
      <c r="I151" s="47">
        <v>0.125</v>
      </c>
      <c r="J151" s="47"/>
      <c r="K151" s="65" t="s">
        <v>810</v>
      </c>
      <c r="L151" s="45" t="str">
        <f ca="1">VLOOKUP(Tableau645[[#This Row],[module]],OFFSET(INDIRECT(A151&amp;"_code"),0,2,,2),2,0)</f>
        <v>LEFETZ Guillaume</v>
      </c>
      <c r="M151" s="45"/>
      <c r="N151" s="47"/>
      <c r="O151" s="45"/>
      <c r="R151" s="46"/>
    </row>
    <row r="152" spans="1:18" hidden="1" x14ac:dyDescent="0.2">
      <c r="A152" s="61" t="s">
        <v>669</v>
      </c>
      <c r="B152" s="61" t="str">
        <f>YEAR(C152)&amp;"-"&amp;WEEKNUM(C152)</f>
        <v>2017-37</v>
      </c>
      <c r="C152" s="62">
        <v>42989</v>
      </c>
      <c r="D152" s="68">
        <f>WEEKDAY(Tableau645[[#This Row],[date]])</f>
        <v>2</v>
      </c>
      <c r="E152" s="63">
        <v>0.57291666666666696</v>
      </c>
      <c r="F152" s="63">
        <v>0.73958333333333404</v>
      </c>
      <c r="G152" s="62" t="str">
        <f>IF(NOT(ISBLANK(Tableau645[heure
début])),IF(VALUE(MID(TEXT(Tableau645[heure
début],"hh"),1,2))&lt;13,"AM","PM"),"")</f>
        <v>PM</v>
      </c>
      <c r="H152" s="63">
        <f>F152-E152</f>
        <v>0.16666666666666707</v>
      </c>
      <c r="I152" s="63"/>
      <c r="J152" s="47"/>
      <c r="K152" s="45" t="s">
        <v>809</v>
      </c>
      <c r="L152" s="61" t="str">
        <f ca="1">VLOOKUP(Tableau645[[#This Row],[module]],OFFSET(INDIRECT(A152&amp;"_code"),0,2,,2),2,0)</f>
        <v>n/a</v>
      </c>
      <c r="M152" s="61"/>
      <c r="N152" s="63"/>
      <c r="O152" s="61"/>
      <c r="R152" s="46"/>
    </row>
    <row r="153" spans="1:18" hidden="1" x14ac:dyDescent="0.2">
      <c r="A153" s="45" t="s">
        <v>671</v>
      </c>
      <c r="B153" s="65" t="str">
        <f>YEAR(C153)&amp;"-"&amp;WEEKNUM(C153)</f>
        <v>2017-37</v>
      </c>
      <c r="C153" s="46">
        <v>42989</v>
      </c>
      <c r="D153" s="67">
        <f>WEEKDAY(Tableau645[[#This Row],[date]])</f>
        <v>2</v>
      </c>
      <c r="E153" s="47">
        <v>0.57291666666666696</v>
      </c>
      <c r="F153" s="47">
        <v>0.73958333333333404</v>
      </c>
      <c r="G153" s="46" t="str">
        <f>IF(NOT(ISBLANK(Tableau645[heure
début])),IF(VALUE(MID(TEXT(Tableau645[heure
début],"hh"),1,2))&lt;13,"AM","PM"),"")</f>
        <v>PM</v>
      </c>
      <c r="H153" s="47">
        <f>F153-E153</f>
        <v>0.16666666666666707</v>
      </c>
      <c r="I153" s="47"/>
      <c r="J153" s="47"/>
      <c r="K153" s="65" t="s">
        <v>809</v>
      </c>
      <c r="L153" s="45" t="str">
        <f ca="1">VLOOKUP(Tableau645[[#This Row],[module]],OFFSET(INDIRECT(A153&amp;"_code"),0,2,,2),2,0)</f>
        <v>n/a</v>
      </c>
      <c r="M153" s="45"/>
      <c r="N153" s="47"/>
      <c r="O153" s="45"/>
      <c r="R153" s="46"/>
    </row>
    <row r="154" spans="1:18" hidden="1" x14ac:dyDescent="0.2">
      <c r="A154" s="45" t="s">
        <v>672</v>
      </c>
      <c r="B154" s="65" t="str">
        <f>YEAR(C154)&amp;"-"&amp;WEEKNUM(C154)</f>
        <v>2017-37</v>
      </c>
      <c r="C154" s="46">
        <v>42989</v>
      </c>
      <c r="D154" s="67">
        <f>WEEKDAY(Tableau645[[#This Row],[date]])</f>
        <v>2</v>
      </c>
      <c r="E154" s="47">
        <v>0.57291666666666696</v>
      </c>
      <c r="F154" s="47">
        <v>0.73958333333333404</v>
      </c>
      <c r="G154" s="46" t="str">
        <f>IF(NOT(ISBLANK(Tableau645[heure
début])),IF(VALUE(MID(TEXT(Tableau645[heure
début],"hh"),1,2))&lt;13,"AM","PM"),"")</f>
        <v>PM</v>
      </c>
      <c r="H154" s="47">
        <f>F154-E154</f>
        <v>0.16666666666666707</v>
      </c>
      <c r="I154" s="47"/>
      <c r="J154" s="47"/>
      <c r="K154" s="65" t="s">
        <v>809</v>
      </c>
      <c r="L154" s="45" t="str">
        <f ca="1">VLOOKUP(Tableau645[[#This Row],[module]],OFFSET(INDIRECT(A154&amp;"_code"),0,2,,2),2,0)</f>
        <v>n/a</v>
      </c>
      <c r="M154" s="45"/>
      <c r="N154" s="47"/>
      <c r="O154" s="45"/>
      <c r="R154" s="46"/>
    </row>
    <row r="155" spans="1:18" hidden="1" x14ac:dyDescent="0.2">
      <c r="A155" s="45" t="s">
        <v>676</v>
      </c>
      <c r="B155" s="65" t="str">
        <f>YEAR(C155)&amp;"-"&amp;WEEKNUM(C155)</f>
        <v>2017-37</v>
      </c>
      <c r="C155" s="46">
        <v>42989</v>
      </c>
      <c r="D155" s="67">
        <f>WEEKDAY(Tableau645[[#This Row],[date]])</f>
        <v>2</v>
      </c>
      <c r="E155" s="47">
        <v>0.57291666666666696</v>
      </c>
      <c r="F155" s="47">
        <v>0.69791666666666663</v>
      </c>
      <c r="G155" s="46" t="str">
        <f>IF(NOT(ISBLANK(Tableau645[heure
début])),IF(VALUE(MID(TEXT(Tableau645[heure
début],"hh"),1,2))&lt;13,"AM","PM"),"")</f>
        <v>PM</v>
      </c>
      <c r="H155" s="47">
        <f>F155-E155</f>
        <v>0.12499999999999967</v>
      </c>
      <c r="I155" s="47"/>
      <c r="J155" s="47"/>
      <c r="K155" s="65" t="s">
        <v>809</v>
      </c>
      <c r="L155" s="45" t="str">
        <f ca="1">VLOOKUP(Tableau645[[#This Row],[module]],OFFSET(INDIRECT(A155&amp;"_code"),0,2,,2),2,0)</f>
        <v>n/a</v>
      </c>
      <c r="M155" s="45"/>
      <c r="N155" s="47"/>
      <c r="O155" s="45"/>
      <c r="R155" s="46"/>
    </row>
    <row r="156" spans="1:18" hidden="1" x14ac:dyDescent="0.2">
      <c r="A156" s="45" t="s">
        <v>677</v>
      </c>
      <c r="B156" s="65" t="str">
        <f>YEAR(C156)&amp;"-"&amp;WEEKNUM(C156)</f>
        <v>2017-37</v>
      </c>
      <c r="C156" s="46">
        <v>42989</v>
      </c>
      <c r="D156" s="67">
        <f>WEEKDAY(Tableau645[[#This Row],[date]])</f>
        <v>2</v>
      </c>
      <c r="E156" s="47">
        <v>0.57291666666666696</v>
      </c>
      <c r="F156" s="47">
        <v>0.69791666666666663</v>
      </c>
      <c r="G156" s="46" t="str">
        <f>IF(NOT(ISBLANK(Tableau645[heure
début])),IF(VALUE(MID(TEXT(Tableau645[heure
début],"hh"),1,2))&lt;13,"AM","PM"),"")</f>
        <v>PM</v>
      </c>
      <c r="H156" s="47">
        <f>F156-E156</f>
        <v>0.12499999999999967</v>
      </c>
      <c r="I156" s="47"/>
      <c r="J156" s="47"/>
      <c r="K156" s="65" t="s">
        <v>809</v>
      </c>
      <c r="L156" s="45" t="str">
        <f ca="1">VLOOKUP(Tableau645[[#This Row],[module]],OFFSET(INDIRECT(A156&amp;"_code"),0,2,,2),2,0)</f>
        <v>n/a</v>
      </c>
      <c r="M156" s="45"/>
      <c r="N156" s="47"/>
      <c r="O156" s="45"/>
      <c r="R156" s="46"/>
    </row>
    <row r="157" spans="1:18" hidden="1" x14ac:dyDescent="0.2">
      <c r="A157" s="45" t="s">
        <v>657</v>
      </c>
      <c r="B157" s="65" t="str">
        <f>YEAR(C157)&amp;"-"&amp;WEEKNUM(C157)</f>
        <v>2017-37</v>
      </c>
      <c r="C157" s="46">
        <v>42989</v>
      </c>
      <c r="D157" s="67">
        <f>WEEKDAY(Tableau645[[#This Row],[date]])</f>
        <v>2</v>
      </c>
      <c r="E157" s="47">
        <v>0.57291666666666696</v>
      </c>
      <c r="F157" s="47">
        <v>0.73958333333333404</v>
      </c>
      <c r="G157" s="46" t="str">
        <f>IF(NOT(ISBLANK(Tableau645[heure
début])),IF(VALUE(MID(TEXT(Tableau645[heure
début],"hh"),1,2))&lt;13,"AM","PM"),"")</f>
        <v>PM</v>
      </c>
      <c r="H157" s="47">
        <f>F157-E157</f>
        <v>0.16666666666666707</v>
      </c>
      <c r="I157" s="123"/>
      <c r="J157" s="47"/>
      <c r="K157" s="65" t="s">
        <v>809</v>
      </c>
      <c r="L157" s="45" t="str">
        <f ca="1">VLOOKUP(Tableau645[[#This Row],[module]],OFFSET(INDIRECT(A157&amp;"_code"),0,2,,2),2,0)</f>
        <v>n/a</v>
      </c>
      <c r="M157" s="45"/>
      <c r="N157" s="47"/>
      <c r="O157" s="45"/>
      <c r="R157" s="46"/>
    </row>
    <row r="158" spans="1:18" hidden="1" x14ac:dyDescent="0.2">
      <c r="A158" s="45" t="s">
        <v>670</v>
      </c>
      <c r="B158" s="65" t="str">
        <f>YEAR(C158)&amp;"-"&amp;WEEKNUM(C158)</f>
        <v>2017-37</v>
      </c>
      <c r="C158" s="46">
        <v>42990</v>
      </c>
      <c r="D158" s="67">
        <f>WEEKDAY(Tableau645[[#This Row],[date]])</f>
        <v>3</v>
      </c>
      <c r="E158" s="47">
        <v>0.34375</v>
      </c>
      <c r="F158" s="47">
        <v>0.51041666666666696</v>
      </c>
      <c r="G158" s="46" t="str">
        <f>IF(NOT(ISBLANK(Tableau645[heure
début])),IF(VALUE(MID(TEXT(Tableau645[heure
début],"hh"),1,2))&lt;13,"AM","PM"),"")</f>
        <v>AM</v>
      </c>
      <c r="H158" s="47">
        <f>F158-E158</f>
        <v>0.16666666666666696</v>
      </c>
      <c r="I158" s="47">
        <v>0.125</v>
      </c>
      <c r="J158" s="47"/>
      <c r="K158" s="65" t="s">
        <v>810</v>
      </c>
      <c r="L158" s="45" t="str">
        <f ca="1">VLOOKUP(Tableau645[[#This Row],[module]],OFFSET(INDIRECT(A158&amp;"_code"),0,2,,2),2,0)</f>
        <v>LEFETZ Guillaume</v>
      </c>
      <c r="M158" s="45"/>
      <c r="N158" s="47"/>
      <c r="O158" s="45"/>
      <c r="R158" s="46"/>
    </row>
    <row r="159" spans="1:18" hidden="1" x14ac:dyDescent="0.2">
      <c r="A159" s="61" t="s">
        <v>669</v>
      </c>
      <c r="B159" s="61" t="str">
        <f>YEAR(C159)&amp;"-"&amp;WEEKNUM(C159)</f>
        <v>2017-37</v>
      </c>
      <c r="C159" s="62">
        <v>42990</v>
      </c>
      <c r="D159" s="68">
        <f>WEEKDAY(Tableau645[[#This Row],[date]])</f>
        <v>3</v>
      </c>
      <c r="E159" s="47">
        <v>0.34375</v>
      </c>
      <c r="F159" s="47">
        <v>0.51041666666666696</v>
      </c>
      <c r="G159" s="62" t="str">
        <f>IF(NOT(ISBLANK(Tableau645[heure
début])),IF(VALUE(MID(TEXT(Tableau645[heure
début],"hh"),1,2))&lt;13,"AM","PM"),"")</f>
        <v>AM</v>
      </c>
      <c r="H159" s="63">
        <f>F159-E159</f>
        <v>0.16666666666666696</v>
      </c>
      <c r="I159" s="63"/>
      <c r="J159" s="47"/>
      <c r="K159" s="45" t="s">
        <v>809</v>
      </c>
      <c r="L159" s="61" t="str">
        <f ca="1">VLOOKUP(Tableau645[[#This Row],[module]],OFFSET(INDIRECT(A159&amp;"_code"),0,2,,2),2,0)</f>
        <v>n/a</v>
      </c>
      <c r="M159" s="61"/>
      <c r="N159" s="63"/>
      <c r="O159" s="61"/>
      <c r="R159" s="46"/>
    </row>
    <row r="160" spans="1:18" hidden="1" x14ac:dyDescent="0.2">
      <c r="A160" s="45" t="s">
        <v>671</v>
      </c>
      <c r="B160" s="65" t="str">
        <f>YEAR(C160)&amp;"-"&amp;WEEKNUM(C160)</f>
        <v>2017-37</v>
      </c>
      <c r="C160" s="46">
        <v>42990</v>
      </c>
      <c r="D160" s="67">
        <f>WEEKDAY(Tableau645[[#This Row],[date]])</f>
        <v>3</v>
      </c>
      <c r="E160" s="47">
        <v>0.34375</v>
      </c>
      <c r="F160" s="47">
        <v>0.51041666666666696</v>
      </c>
      <c r="G160" s="46" t="str">
        <f>IF(NOT(ISBLANK(Tableau645[heure
début])),IF(VALUE(MID(TEXT(Tableau645[heure
début],"hh"),1,2))&lt;13,"AM","PM"),"")</f>
        <v>AM</v>
      </c>
      <c r="H160" s="47">
        <f>F160-E160</f>
        <v>0.16666666666666696</v>
      </c>
      <c r="I160" s="47"/>
      <c r="J160" s="47"/>
      <c r="K160" s="65" t="s">
        <v>809</v>
      </c>
      <c r="L160" s="45" t="str">
        <f ca="1">VLOOKUP(Tableau645[[#This Row],[module]],OFFSET(INDIRECT(A160&amp;"_code"),0,2,,2),2,0)</f>
        <v>n/a</v>
      </c>
      <c r="M160" s="45"/>
      <c r="N160" s="47"/>
      <c r="O160" s="45"/>
      <c r="R160" s="46"/>
    </row>
    <row r="161" spans="1:18" hidden="1" x14ac:dyDescent="0.2">
      <c r="A161" s="45" t="s">
        <v>672</v>
      </c>
      <c r="B161" s="65" t="str">
        <f>YEAR(C161)&amp;"-"&amp;WEEKNUM(C161)</f>
        <v>2017-37</v>
      </c>
      <c r="C161" s="46">
        <v>42990</v>
      </c>
      <c r="D161" s="67">
        <f>WEEKDAY(Tableau645[[#This Row],[date]])</f>
        <v>3</v>
      </c>
      <c r="E161" s="47">
        <v>0.34375</v>
      </c>
      <c r="F161" s="47">
        <v>0.51041666666666696</v>
      </c>
      <c r="G161" s="46" t="str">
        <f>IF(NOT(ISBLANK(Tableau645[heure
début])),IF(VALUE(MID(TEXT(Tableau645[heure
début],"hh"),1,2))&lt;13,"AM","PM"),"")</f>
        <v>AM</v>
      </c>
      <c r="H161" s="47">
        <f>F161-E161</f>
        <v>0.16666666666666696</v>
      </c>
      <c r="I161" s="47">
        <v>0.16666666666666666</v>
      </c>
      <c r="J161" s="47" t="s">
        <v>820</v>
      </c>
      <c r="K161" s="65" t="s">
        <v>946</v>
      </c>
      <c r="L161" s="45" t="str">
        <f ca="1">VLOOKUP(Tableau645[[#This Row],[module]],OFFSET(INDIRECT(A161&amp;"_code"),0,2,,2),2,0)</f>
        <v>MAATI Abderrabi</v>
      </c>
      <c r="M161" s="45"/>
      <c r="N161" s="47"/>
      <c r="O161" s="45"/>
      <c r="R161" s="46"/>
    </row>
    <row r="162" spans="1:18" hidden="1" x14ac:dyDescent="0.2">
      <c r="A162" s="45" t="s">
        <v>676</v>
      </c>
      <c r="B162" s="65" t="str">
        <f>YEAR(C162)&amp;"-"&amp;WEEKNUM(C162)</f>
        <v>2017-37</v>
      </c>
      <c r="C162" s="46">
        <v>42990</v>
      </c>
      <c r="D162" s="67">
        <f>WEEKDAY(Tableau645[[#This Row],[date]])</f>
        <v>3</v>
      </c>
      <c r="E162" s="47">
        <v>0.34375</v>
      </c>
      <c r="F162" s="47">
        <v>0.51041666666666696</v>
      </c>
      <c r="G162" s="46" t="str">
        <f>IF(NOT(ISBLANK(Tableau645[heure
début])),IF(VALUE(MID(TEXT(Tableau645[heure
début],"hh"),1,2))&lt;13,"AM","PM"),"")</f>
        <v>AM</v>
      </c>
      <c r="H162" s="47">
        <f>F162-E162</f>
        <v>0.16666666666666696</v>
      </c>
      <c r="I162" s="47"/>
      <c r="J162" s="47"/>
      <c r="K162" s="65" t="s">
        <v>809</v>
      </c>
      <c r="L162" s="45" t="str">
        <f ca="1">VLOOKUP(Tableau645[[#This Row],[module]],OFFSET(INDIRECT(A162&amp;"_code"),0,2,,2),2,0)</f>
        <v>n/a</v>
      </c>
      <c r="M162" s="45"/>
      <c r="N162" s="47"/>
      <c r="O162" s="45"/>
      <c r="R162" s="46"/>
    </row>
    <row r="163" spans="1:18" hidden="1" x14ac:dyDescent="0.2">
      <c r="A163" s="45" t="s">
        <v>677</v>
      </c>
      <c r="B163" s="65" t="str">
        <f>YEAR(C163)&amp;"-"&amp;WEEKNUM(C163)</f>
        <v>2017-37</v>
      </c>
      <c r="C163" s="46">
        <v>42990</v>
      </c>
      <c r="D163" s="67">
        <f>WEEKDAY(Tableau645[[#This Row],[date]])</f>
        <v>3</v>
      </c>
      <c r="E163" s="47">
        <v>0.34375</v>
      </c>
      <c r="F163" s="47">
        <v>0.51041666666666696</v>
      </c>
      <c r="G163" s="46" t="str">
        <f>IF(NOT(ISBLANK(Tableau645[heure
début])),IF(VALUE(MID(TEXT(Tableau645[heure
début],"hh"),1,2))&lt;13,"AM","PM"),"")</f>
        <v>AM</v>
      </c>
      <c r="H163" s="47">
        <f>F163-E163</f>
        <v>0.16666666666666696</v>
      </c>
      <c r="I163" s="47"/>
      <c r="J163" s="47"/>
      <c r="K163" s="65" t="s">
        <v>809</v>
      </c>
      <c r="L163" s="45" t="str">
        <f ca="1">VLOOKUP(Tableau645[[#This Row],[module]],OFFSET(INDIRECT(A163&amp;"_code"),0,2,,2),2,0)</f>
        <v>n/a</v>
      </c>
      <c r="M163" s="45"/>
      <c r="N163" s="47"/>
      <c r="O163" s="45"/>
      <c r="R163" s="46"/>
    </row>
    <row r="164" spans="1:18" hidden="1" x14ac:dyDescent="0.2">
      <c r="A164" s="45" t="s">
        <v>657</v>
      </c>
      <c r="B164" s="65" t="str">
        <f>YEAR(C164)&amp;"-"&amp;WEEKNUM(C164)</f>
        <v>2017-37</v>
      </c>
      <c r="C164" s="46">
        <v>42990</v>
      </c>
      <c r="D164" s="67">
        <f>WEEKDAY(Tableau645[[#This Row],[date]])</f>
        <v>3</v>
      </c>
      <c r="E164" s="47">
        <v>0.34375</v>
      </c>
      <c r="F164" s="47">
        <v>0.51041666666666696</v>
      </c>
      <c r="G164" s="46" t="str">
        <f>IF(NOT(ISBLANK(Tableau645[heure
début])),IF(VALUE(MID(TEXT(Tableau645[heure
début],"hh"),1,2))&lt;13,"AM","PM"),"")</f>
        <v>AM</v>
      </c>
      <c r="H164" s="47">
        <f>F164-E164</f>
        <v>0.16666666666666696</v>
      </c>
      <c r="I164" s="123"/>
      <c r="J164" s="47"/>
      <c r="K164" s="65" t="s">
        <v>809</v>
      </c>
      <c r="L164" s="45" t="str">
        <f ca="1">VLOOKUP(Tableau645[[#This Row],[module]],OFFSET(INDIRECT(A164&amp;"_code"),0,2,,2),2,0)</f>
        <v>n/a</v>
      </c>
      <c r="M164" s="45"/>
      <c r="N164" s="47"/>
      <c r="O164" s="45"/>
      <c r="R164" s="46"/>
    </row>
    <row r="165" spans="1:18" hidden="1" x14ac:dyDescent="0.2">
      <c r="A165" s="45" t="s">
        <v>670</v>
      </c>
      <c r="B165" s="65" t="str">
        <f>YEAR(C165)&amp;"-"&amp;WEEKNUM(C165)</f>
        <v>2017-37</v>
      </c>
      <c r="C165" s="46">
        <v>42990</v>
      </c>
      <c r="D165" s="67">
        <f>WEEKDAY(Tableau645[[#This Row],[date]])</f>
        <v>3</v>
      </c>
      <c r="E165" s="47">
        <v>0.57291666666666696</v>
      </c>
      <c r="F165" s="47">
        <v>0.73958333333333404</v>
      </c>
      <c r="G165" s="46" t="str">
        <f>IF(NOT(ISBLANK(Tableau645[heure
début])),IF(VALUE(MID(TEXT(Tableau645[heure
début],"hh"),1,2))&lt;13,"AM","PM"),"")</f>
        <v>PM</v>
      </c>
      <c r="H165" s="47">
        <f>F165-E165</f>
        <v>0.16666666666666707</v>
      </c>
      <c r="I165" s="47">
        <v>0.125</v>
      </c>
      <c r="J165" s="47"/>
      <c r="K165" s="65" t="s">
        <v>810</v>
      </c>
      <c r="L165" s="45" t="str">
        <f ca="1">VLOOKUP(Tableau645[[#This Row],[module]],OFFSET(INDIRECT(A165&amp;"_code"),0,2,,2),2,0)</f>
        <v>LEFETZ Guillaume</v>
      </c>
      <c r="M165" s="45"/>
      <c r="N165" s="47"/>
      <c r="O165" s="45"/>
      <c r="R165" s="46"/>
    </row>
    <row r="166" spans="1:18" hidden="1" x14ac:dyDescent="0.2">
      <c r="A166" s="61" t="s">
        <v>669</v>
      </c>
      <c r="B166" s="61" t="str">
        <f>YEAR(C166)&amp;"-"&amp;WEEKNUM(C166)</f>
        <v>2017-37</v>
      </c>
      <c r="C166" s="62">
        <v>42990</v>
      </c>
      <c r="D166" s="68">
        <f>WEEKDAY(Tableau645[[#This Row],[date]])</f>
        <v>3</v>
      </c>
      <c r="E166" s="63">
        <v>0.57291666666666696</v>
      </c>
      <c r="F166" s="63">
        <v>0.73958333333333404</v>
      </c>
      <c r="G166" s="62" t="str">
        <f>IF(NOT(ISBLANK(Tableau645[heure
début])),IF(VALUE(MID(TEXT(Tableau645[heure
début],"hh"),1,2))&lt;13,"AM","PM"),"")</f>
        <v>PM</v>
      </c>
      <c r="H166" s="63">
        <f>F166-E166</f>
        <v>0.16666666666666707</v>
      </c>
      <c r="I166" s="63"/>
      <c r="J166" s="47"/>
      <c r="K166" s="45" t="s">
        <v>809</v>
      </c>
      <c r="L166" s="61" t="str">
        <f ca="1">VLOOKUP(Tableau645[[#This Row],[module]],OFFSET(INDIRECT(A166&amp;"_code"),0,2,,2),2,0)</f>
        <v>n/a</v>
      </c>
      <c r="M166" s="61"/>
      <c r="N166" s="63"/>
      <c r="O166" s="61"/>
      <c r="R166" s="46"/>
    </row>
    <row r="167" spans="1:18" hidden="1" x14ac:dyDescent="0.2">
      <c r="A167" s="45" t="s">
        <v>671</v>
      </c>
      <c r="B167" s="65" t="str">
        <f>YEAR(C167)&amp;"-"&amp;WEEKNUM(C167)</f>
        <v>2017-37</v>
      </c>
      <c r="C167" s="46">
        <v>42990</v>
      </c>
      <c r="D167" s="67">
        <f>WEEKDAY(Tableau645[[#This Row],[date]])</f>
        <v>3</v>
      </c>
      <c r="E167" s="47">
        <v>0.57291666666666696</v>
      </c>
      <c r="F167" s="47">
        <v>0.73958333333333404</v>
      </c>
      <c r="G167" s="46" t="str">
        <f>IF(NOT(ISBLANK(Tableau645[heure
début])),IF(VALUE(MID(TEXT(Tableau645[heure
début],"hh"),1,2))&lt;13,"AM","PM"),"")</f>
        <v>PM</v>
      </c>
      <c r="H167" s="47">
        <f>F167-E167</f>
        <v>0.16666666666666707</v>
      </c>
      <c r="I167" s="47"/>
      <c r="J167" s="47"/>
      <c r="K167" s="65" t="s">
        <v>809</v>
      </c>
      <c r="L167" s="45" t="str">
        <f ca="1">VLOOKUP(Tableau645[[#This Row],[module]],OFFSET(INDIRECT(A167&amp;"_code"),0,2,,2),2,0)</f>
        <v>n/a</v>
      </c>
      <c r="M167" s="45"/>
      <c r="N167" s="47"/>
      <c r="O167" s="45"/>
      <c r="R167" s="46"/>
    </row>
    <row r="168" spans="1:18" hidden="1" x14ac:dyDescent="0.2">
      <c r="A168" s="45" t="s">
        <v>672</v>
      </c>
      <c r="B168" s="65" t="str">
        <f>YEAR(C168)&amp;"-"&amp;WEEKNUM(C168)</f>
        <v>2017-37</v>
      </c>
      <c r="C168" s="46">
        <v>42990</v>
      </c>
      <c r="D168" s="67">
        <f>WEEKDAY(Tableau645[[#This Row],[date]])</f>
        <v>3</v>
      </c>
      <c r="E168" s="47">
        <v>0.57291666666666696</v>
      </c>
      <c r="F168" s="47">
        <v>0.73958333333333404</v>
      </c>
      <c r="G168" s="46" t="str">
        <f>IF(NOT(ISBLANK(Tableau645[heure
début])),IF(VALUE(MID(TEXT(Tableau645[heure
début],"hh"),1,2))&lt;13,"AM","PM"),"")</f>
        <v>PM</v>
      </c>
      <c r="H168" s="47">
        <f>F168-E168</f>
        <v>0.16666666666666707</v>
      </c>
      <c r="I168" s="47">
        <v>0.16666666666666666</v>
      </c>
      <c r="J168" s="47"/>
      <c r="K168" s="65" t="s">
        <v>842</v>
      </c>
      <c r="L168" s="45" t="str">
        <f ca="1">VLOOKUP(Tableau645[[#This Row],[module]],OFFSET(INDIRECT(A168&amp;"_code"),0,2,,2),2,0)</f>
        <v>VERMERSCH Olivier</v>
      </c>
      <c r="M168" s="45"/>
      <c r="N168" s="47"/>
      <c r="O168" s="45"/>
      <c r="R168" s="46"/>
    </row>
    <row r="169" spans="1:18" hidden="1" x14ac:dyDescent="0.2">
      <c r="A169" s="45" t="s">
        <v>676</v>
      </c>
      <c r="B169" s="65" t="str">
        <f>YEAR(C169)&amp;"-"&amp;WEEKNUM(C169)</f>
        <v>2017-37</v>
      </c>
      <c r="C169" s="46">
        <v>42990</v>
      </c>
      <c r="D169" s="67">
        <f>WEEKDAY(Tableau645[[#This Row],[date]])</f>
        <v>3</v>
      </c>
      <c r="E169" s="47">
        <v>0.57291666666666696</v>
      </c>
      <c r="F169" s="47">
        <v>0.69791666666666663</v>
      </c>
      <c r="G169" s="46" t="str">
        <f>IF(NOT(ISBLANK(Tableau645[heure
début])),IF(VALUE(MID(TEXT(Tableau645[heure
début],"hh"),1,2))&lt;13,"AM","PM"),"")</f>
        <v>PM</v>
      </c>
      <c r="H169" s="47">
        <f>F169-E169</f>
        <v>0.12499999999999967</v>
      </c>
      <c r="I169" s="47"/>
      <c r="J169" s="47"/>
      <c r="K169" s="65" t="s">
        <v>809</v>
      </c>
      <c r="L169" s="45" t="str">
        <f ca="1">VLOOKUP(Tableau645[[#This Row],[module]],OFFSET(INDIRECT(A169&amp;"_code"),0,2,,2),2,0)</f>
        <v>n/a</v>
      </c>
      <c r="M169" s="45"/>
      <c r="N169" s="47"/>
      <c r="O169" s="45"/>
      <c r="R169" s="46"/>
    </row>
    <row r="170" spans="1:18" hidden="1" x14ac:dyDescent="0.2">
      <c r="A170" s="45" t="s">
        <v>677</v>
      </c>
      <c r="B170" s="65" t="str">
        <f>YEAR(C170)&amp;"-"&amp;WEEKNUM(C170)</f>
        <v>2017-37</v>
      </c>
      <c r="C170" s="46">
        <v>42990</v>
      </c>
      <c r="D170" s="67">
        <f>WEEKDAY(Tableau645[[#This Row],[date]])</f>
        <v>3</v>
      </c>
      <c r="E170" s="47">
        <v>0.57291666666666696</v>
      </c>
      <c r="F170" s="47">
        <v>0.69791666666666663</v>
      </c>
      <c r="G170" s="46" t="str">
        <f>IF(NOT(ISBLANK(Tableau645[heure
début])),IF(VALUE(MID(TEXT(Tableau645[heure
début],"hh"),1,2))&lt;13,"AM","PM"),"")</f>
        <v>PM</v>
      </c>
      <c r="H170" s="47">
        <f>F170-E170</f>
        <v>0.12499999999999967</v>
      </c>
      <c r="I170" s="47"/>
      <c r="J170" s="47"/>
      <c r="K170" s="65" t="s">
        <v>809</v>
      </c>
      <c r="L170" s="45" t="str">
        <f ca="1">VLOOKUP(Tableau645[[#This Row],[module]],OFFSET(INDIRECT(A170&amp;"_code"),0,2,,2),2,0)</f>
        <v>n/a</v>
      </c>
      <c r="M170" s="45"/>
      <c r="N170" s="47"/>
      <c r="O170" s="45"/>
      <c r="R170" s="46"/>
    </row>
    <row r="171" spans="1:18" hidden="1" x14ac:dyDescent="0.2">
      <c r="A171" s="45" t="s">
        <v>657</v>
      </c>
      <c r="B171" s="65" t="str">
        <f>YEAR(C171)&amp;"-"&amp;WEEKNUM(C171)</f>
        <v>2017-37</v>
      </c>
      <c r="C171" s="46">
        <v>42990</v>
      </c>
      <c r="D171" s="67">
        <f>WEEKDAY(Tableau645[[#This Row],[date]])</f>
        <v>3</v>
      </c>
      <c r="E171" s="47">
        <v>0.57291666666666696</v>
      </c>
      <c r="F171" s="47">
        <v>0.73958333333333404</v>
      </c>
      <c r="G171" s="46" t="str">
        <f>IF(NOT(ISBLANK(Tableau645[heure
début])),IF(VALUE(MID(TEXT(Tableau645[heure
début],"hh"),1,2))&lt;13,"AM","PM"),"")</f>
        <v>PM</v>
      </c>
      <c r="H171" s="47">
        <f>F171-E171</f>
        <v>0.16666666666666707</v>
      </c>
      <c r="I171" s="123"/>
      <c r="J171" s="47"/>
      <c r="K171" s="65" t="s">
        <v>809</v>
      </c>
      <c r="L171" s="45" t="str">
        <f ca="1">VLOOKUP(Tableau645[[#This Row],[module]],OFFSET(INDIRECT(A171&amp;"_code"),0,2,,2),2,0)</f>
        <v>n/a</v>
      </c>
      <c r="M171" s="45"/>
      <c r="N171" s="47"/>
      <c r="O171" s="45"/>
      <c r="R171" s="46"/>
    </row>
    <row r="172" spans="1:18" hidden="1" x14ac:dyDescent="0.2">
      <c r="A172" s="45" t="s">
        <v>670</v>
      </c>
      <c r="B172" s="65" t="str">
        <f>YEAR(C172)&amp;"-"&amp;WEEKNUM(C172)</f>
        <v>2017-37</v>
      </c>
      <c r="C172" s="46">
        <v>42991</v>
      </c>
      <c r="D172" s="67">
        <f>WEEKDAY(Tableau645[[#This Row],[date]])</f>
        <v>4</v>
      </c>
      <c r="E172" s="47">
        <v>0.34375</v>
      </c>
      <c r="F172" s="47">
        <v>0.51041666666666696</v>
      </c>
      <c r="G172" s="46" t="str">
        <f>IF(NOT(ISBLANK(Tableau645[heure
début])),IF(VALUE(MID(TEXT(Tableau645[heure
début],"hh"),1,2))&lt;13,"AM","PM"),"")</f>
        <v>AM</v>
      </c>
      <c r="H172" s="47">
        <f>F172-E172</f>
        <v>0.16666666666666696</v>
      </c>
      <c r="I172" s="47">
        <v>0.125</v>
      </c>
      <c r="J172" s="47"/>
      <c r="K172" s="65" t="s">
        <v>810</v>
      </c>
      <c r="L172" s="45" t="str">
        <f ca="1">VLOOKUP(Tableau645[[#This Row],[module]],OFFSET(INDIRECT(A172&amp;"_code"),0,2,,2),2,0)</f>
        <v>LEFETZ Guillaume</v>
      </c>
      <c r="M172" s="45"/>
      <c r="N172" s="47"/>
      <c r="O172" s="45"/>
      <c r="R172" s="46"/>
    </row>
    <row r="173" spans="1:18" hidden="1" x14ac:dyDescent="0.2">
      <c r="A173" s="61" t="s">
        <v>669</v>
      </c>
      <c r="B173" s="61" t="str">
        <f>YEAR(C173)&amp;"-"&amp;WEEKNUM(C173)</f>
        <v>2017-37</v>
      </c>
      <c r="C173" s="62">
        <v>42991</v>
      </c>
      <c r="D173" s="68">
        <f>WEEKDAY(Tableau645[[#This Row],[date]])</f>
        <v>4</v>
      </c>
      <c r="E173" s="47">
        <v>0.34375</v>
      </c>
      <c r="F173" s="47">
        <v>0.51041666666666696</v>
      </c>
      <c r="G173" s="62" t="str">
        <f>IF(NOT(ISBLANK(Tableau645[heure
début])),IF(VALUE(MID(TEXT(Tableau645[heure
début],"hh"),1,2))&lt;13,"AM","PM"),"")</f>
        <v>AM</v>
      </c>
      <c r="H173" s="63">
        <f>F173-E173</f>
        <v>0.16666666666666696</v>
      </c>
      <c r="I173" s="63"/>
      <c r="J173" s="47"/>
      <c r="K173" s="45" t="s">
        <v>809</v>
      </c>
      <c r="L173" s="61" t="str">
        <f ca="1">VLOOKUP(Tableau645[[#This Row],[module]],OFFSET(INDIRECT(A173&amp;"_code"),0,2,,2),2,0)</f>
        <v>n/a</v>
      </c>
      <c r="M173" s="61"/>
      <c r="N173" s="63"/>
      <c r="O173" s="61"/>
      <c r="R173" s="46"/>
    </row>
    <row r="174" spans="1:18" hidden="1" x14ac:dyDescent="0.25">
      <c r="A174" s="45" t="s">
        <v>671</v>
      </c>
      <c r="B174" s="65" t="str">
        <f>YEAR(C174)&amp;"-"&amp;WEEKNUM(C174)</f>
        <v>2017-37</v>
      </c>
      <c r="C174" s="46">
        <v>42991</v>
      </c>
      <c r="D174" s="67">
        <f>WEEKDAY(Tableau645[[#This Row],[date]])</f>
        <v>4</v>
      </c>
      <c r="E174" s="47">
        <v>0.34375</v>
      </c>
      <c r="F174" s="47">
        <v>0.51041666666666696</v>
      </c>
      <c r="G174" s="46" t="str">
        <f>IF(NOT(ISBLANK(Tableau645[heure
début])),IF(VALUE(MID(TEXT(Tableau645[heure
début],"hh"),1,2))&lt;13,"AM","PM"),"")</f>
        <v>AM</v>
      </c>
      <c r="H174" s="47">
        <f>F174-E174</f>
        <v>0.16666666666666696</v>
      </c>
      <c r="I174" s="47"/>
      <c r="J174" s="47"/>
      <c r="K174" s="65" t="s">
        <v>809</v>
      </c>
      <c r="L174" s="45" t="str">
        <f ca="1">VLOOKUP(Tableau645[[#This Row],[module]],OFFSET(INDIRECT(A174&amp;"_code"),0,2,,2),2,0)</f>
        <v>n/a</v>
      </c>
      <c r="M174" s="45"/>
      <c r="N174" s="47"/>
      <c r="O174" s="45"/>
      <c r="P174" s="45"/>
      <c r="R174" s="46"/>
    </row>
    <row r="175" spans="1:18" hidden="1" x14ac:dyDescent="0.2">
      <c r="A175" s="45" t="s">
        <v>676</v>
      </c>
      <c r="B175" s="65" t="str">
        <f>YEAR(C175)&amp;"-"&amp;WEEKNUM(C175)</f>
        <v>2017-37</v>
      </c>
      <c r="C175" s="46">
        <v>42991</v>
      </c>
      <c r="D175" s="67">
        <f>WEEKDAY(Tableau645[[#This Row],[date]])</f>
        <v>4</v>
      </c>
      <c r="E175" s="47">
        <v>0.34375</v>
      </c>
      <c r="F175" s="47">
        <v>0.51041666666666696</v>
      </c>
      <c r="G175" s="46" t="str">
        <f>IF(NOT(ISBLANK(Tableau645[heure
début])),IF(VALUE(MID(TEXT(Tableau645[heure
début],"hh"),1,2))&lt;13,"AM","PM"),"")</f>
        <v>AM</v>
      </c>
      <c r="H175" s="47">
        <f>F175-E175</f>
        <v>0.16666666666666696</v>
      </c>
      <c r="I175" s="47"/>
      <c r="J175" s="47"/>
      <c r="K175" s="65" t="s">
        <v>809</v>
      </c>
      <c r="L175" s="45" t="str">
        <f ca="1">VLOOKUP(Tableau645[[#This Row],[module]],OFFSET(INDIRECT(A175&amp;"_code"),0,2,,2),2,0)</f>
        <v>n/a</v>
      </c>
      <c r="M175" s="45"/>
      <c r="N175" s="47"/>
      <c r="O175" s="45"/>
      <c r="R175" s="46"/>
    </row>
    <row r="176" spans="1:18" hidden="1" x14ac:dyDescent="0.2">
      <c r="A176" s="45" t="s">
        <v>677</v>
      </c>
      <c r="B176" s="65" t="str">
        <f>YEAR(C176)&amp;"-"&amp;WEEKNUM(C176)</f>
        <v>2017-37</v>
      </c>
      <c r="C176" s="46">
        <v>42991</v>
      </c>
      <c r="D176" s="67">
        <f>WEEKDAY(Tableau645[[#This Row],[date]])</f>
        <v>4</v>
      </c>
      <c r="E176" s="47">
        <v>0.34375</v>
      </c>
      <c r="F176" s="47">
        <v>0.51041666666666696</v>
      </c>
      <c r="G176" s="46" t="str">
        <f>IF(NOT(ISBLANK(Tableau645[heure
début])),IF(VALUE(MID(TEXT(Tableau645[heure
début],"hh"),1,2))&lt;13,"AM","PM"),"")</f>
        <v>AM</v>
      </c>
      <c r="H176" s="47">
        <f>F176-E176</f>
        <v>0.16666666666666696</v>
      </c>
      <c r="I176" s="47"/>
      <c r="J176" s="47"/>
      <c r="K176" s="65" t="s">
        <v>809</v>
      </c>
      <c r="L176" s="45" t="str">
        <f ca="1">VLOOKUP(Tableau645[[#This Row],[module]],OFFSET(INDIRECT(A176&amp;"_code"),0,2,,2),2,0)</f>
        <v>n/a</v>
      </c>
      <c r="M176" s="45"/>
      <c r="N176" s="47"/>
      <c r="O176" s="45"/>
      <c r="R176" s="46"/>
    </row>
    <row r="177" spans="1:18" hidden="1" x14ac:dyDescent="0.2">
      <c r="A177" s="45" t="s">
        <v>657</v>
      </c>
      <c r="B177" s="65" t="str">
        <f>YEAR(C177)&amp;"-"&amp;WEEKNUM(C177)</f>
        <v>2017-37</v>
      </c>
      <c r="C177" s="46">
        <v>42991</v>
      </c>
      <c r="D177" s="67">
        <f>WEEKDAY(Tableau645[[#This Row],[date]])</f>
        <v>4</v>
      </c>
      <c r="E177" s="47">
        <v>0.34375</v>
      </c>
      <c r="F177" s="47">
        <v>0.51041666666666696</v>
      </c>
      <c r="G177" s="46" t="str">
        <f>IF(NOT(ISBLANK(Tableau645[heure
début])),IF(VALUE(MID(TEXT(Tableau645[heure
début],"hh"),1,2))&lt;13,"AM","PM"),"")</f>
        <v>AM</v>
      </c>
      <c r="H177" s="47">
        <f>F177-E177</f>
        <v>0.16666666666666696</v>
      </c>
      <c r="I177" s="123"/>
      <c r="J177" s="47"/>
      <c r="K177" s="65" t="s">
        <v>809</v>
      </c>
      <c r="L177" s="45" t="str">
        <f ca="1">VLOOKUP(Tableau645[[#This Row],[module]],OFFSET(INDIRECT(A177&amp;"_code"),0,2,,2),2,0)</f>
        <v>n/a</v>
      </c>
      <c r="M177" s="45"/>
      <c r="N177" s="47"/>
      <c r="O177" s="45"/>
      <c r="R177" s="46"/>
    </row>
    <row r="178" spans="1:18" hidden="1" x14ac:dyDescent="0.2">
      <c r="A178" s="45" t="s">
        <v>672</v>
      </c>
      <c r="B178" s="65" t="str">
        <f>YEAR(C178)&amp;"-"&amp;WEEKNUM(C178)</f>
        <v>2017-37</v>
      </c>
      <c r="C178" s="46">
        <v>42991</v>
      </c>
      <c r="D178" s="67">
        <f>WEEKDAY(Tableau645[[#This Row],[date]])</f>
        <v>4</v>
      </c>
      <c r="E178" s="47">
        <v>0.34375</v>
      </c>
      <c r="F178" s="47">
        <v>0.51041666666666696</v>
      </c>
      <c r="G178" s="46" t="str">
        <f>IF(NOT(ISBLANK(Tableau645[heure
début])),IF(VALUE(MID(TEXT(Tableau645[heure
début],"hh"),1,2))&lt;13,"AM","PM"),"")</f>
        <v>AM</v>
      </c>
      <c r="H178" s="47">
        <f>F178-E178</f>
        <v>0.16666666666666696</v>
      </c>
      <c r="I178" s="47">
        <v>0.16666666666666666</v>
      </c>
      <c r="J178" s="47" t="s">
        <v>820</v>
      </c>
      <c r="K178" s="65" t="s">
        <v>520</v>
      </c>
      <c r="L178" s="45" t="str">
        <f ca="1">VLOOKUP(Tableau645[[#This Row],[module]],OFFSET(INDIRECT(A178&amp;"_code"),0,2,,2),2,0)</f>
        <v>FLASQUE Sébastien</v>
      </c>
      <c r="M178" s="45"/>
      <c r="N178" s="47"/>
      <c r="O178" s="45"/>
      <c r="R178" s="46"/>
    </row>
    <row r="179" spans="1:18" hidden="1" x14ac:dyDescent="0.2">
      <c r="A179" s="45" t="s">
        <v>670</v>
      </c>
      <c r="B179" s="65" t="str">
        <f>YEAR(C179)&amp;"-"&amp;WEEKNUM(C179)</f>
        <v>2017-37</v>
      </c>
      <c r="C179" s="46">
        <v>42991</v>
      </c>
      <c r="D179" s="67">
        <f>WEEKDAY(Tableau645[[#This Row],[date]])</f>
        <v>4</v>
      </c>
      <c r="E179" s="47">
        <v>0.57291666666666696</v>
      </c>
      <c r="F179" s="47">
        <v>0.73958333333333404</v>
      </c>
      <c r="G179" s="46" t="str">
        <f>IF(NOT(ISBLANK(Tableau645[heure
début])),IF(VALUE(MID(TEXT(Tableau645[heure
début],"hh"),1,2))&lt;13,"AM","PM"),"")</f>
        <v>PM</v>
      </c>
      <c r="H179" s="47">
        <f>F179-E179</f>
        <v>0.16666666666666707</v>
      </c>
      <c r="I179" s="47">
        <v>0.125</v>
      </c>
      <c r="J179" s="47"/>
      <c r="K179" s="65" t="s">
        <v>810</v>
      </c>
      <c r="L179" s="45" t="str">
        <f ca="1">VLOOKUP(Tableau645[[#This Row],[module]],OFFSET(INDIRECT(A179&amp;"_code"),0,2,,2),2,0)</f>
        <v>LEFETZ Guillaume</v>
      </c>
      <c r="M179" s="45"/>
      <c r="N179" s="47"/>
      <c r="O179" s="45"/>
      <c r="R179" s="46"/>
    </row>
    <row r="180" spans="1:18" hidden="1" x14ac:dyDescent="0.2">
      <c r="A180" s="61" t="s">
        <v>669</v>
      </c>
      <c r="B180" s="61" t="str">
        <f>YEAR(C180)&amp;"-"&amp;WEEKNUM(C180)</f>
        <v>2017-37</v>
      </c>
      <c r="C180" s="62">
        <v>42991</v>
      </c>
      <c r="D180" s="68">
        <f>WEEKDAY(Tableau645[[#This Row],[date]])</f>
        <v>4</v>
      </c>
      <c r="E180" s="63">
        <v>0.57291666666666696</v>
      </c>
      <c r="F180" s="63">
        <v>0.73958333333333404</v>
      </c>
      <c r="G180" s="62" t="str">
        <f>IF(NOT(ISBLANK(Tableau645[heure
début])),IF(VALUE(MID(TEXT(Tableau645[heure
début],"hh"),1,2))&lt;13,"AM","PM"),"")</f>
        <v>PM</v>
      </c>
      <c r="H180" s="63">
        <f>F180-E180</f>
        <v>0.16666666666666707</v>
      </c>
      <c r="I180" s="63"/>
      <c r="J180" s="47"/>
      <c r="K180" s="45" t="s">
        <v>809</v>
      </c>
      <c r="L180" s="61" t="str">
        <f ca="1">VLOOKUP(Tableau645[[#This Row],[module]],OFFSET(INDIRECT(A180&amp;"_code"),0,2,,2),2,0)</f>
        <v>n/a</v>
      </c>
      <c r="M180" s="61"/>
      <c r="N180" s="63"/>
      <c r="O180" s="61"/>
      <c r="R180" s="46"/>
    </row>
    <row r="181" spans="1:18" hidden="1" x14ac:dyDescent="0.2">
      <c r="A181" s="45" t="s">
        <v>671</v>
      </c>
      <c r="B181" s="65" t="str">
        <f>YEAR(C181)&amp;"-"&amp;WEEKNUM(C181)</f>
        <v>2017-37</v>
      </c>
      <c r="C181" s="46">
        <v>42991</v>
      </c>
      <c r="D181" s="67">
        <f>WEEKDAY(Tableau645[[#This Row],[date]])</f>
        <v>4</v>
      </c>
      <c r="E181" s="47">
        <v>0.57291666666666696</v>
      </c>
      <c r="F181" s="47">
        <v>0.73958333333333404</v>
      </c>
      <c r="G181" s="46" t="str">
        <f>IF(NOT(ISBLANK(Tableau645[heure
début])),IF(VALUE(MID(TEXT(Tableau645[heure
début],"hh"),1,2))&lt;13,"AM","PM"),"")</f>
        <v>PM</v>
      </c>
      <c r="H181" s="47">
        <f>F181-E181</f>
        <v>0.16666666666666707</v>
      </c>
      <c r="I181" s="47"/>
      <c r="J181" s="47"/>
      <c r="K181" s="65" t="s">
        <v>809</v>
      </c>
      <c r="L181" s="45" t="str">
        <f ca="1">VLOOKUP(Tableau645[[#This Row],[module]],OFFSET(INDIRECT(A181&amp;"_code"),0,2,,2),2,0)</f>
        <v>n/a</v>
      </c>
      <c r="M181" s="45"/>
      <c r="N181" s="47"/>
      <c r="O181" s="45"/>
      <c r="R181" s="46"/>
    </row>
    <row r="182" spans="1:18" hidden="1" x14ac:dyDescent="0.2">
      <c r="A182" s="45" t="s">
        <v>676</v>
      </c>
      <c r="B182" s="65" t="str">
        <f>YEAR(C182)&amp;"-"&amp;WEEKNUM(C182)</f>
        <v>2017-37</v>
      </c>
      <c r="C182" s="46">
        <v>42991</v>
      </c>
      <c r="D182" s="67">
        <f>WEEKDAY(Tableau645[[#This Row],[date]])</f>
        <v>4</v>
      </c>
      <c r="E182" s="47">
        <v>0.57291666666666696</v>
      </c>
      <c r="F182" s="47">
        <v>0.69791666666666696</v>
      </c>
      <c r="G182" s="46" t="str">
        <f>IF(NOT(ISBLANK(Tableau645[heure
début])),IF(VALUE(MID(TEXT(Tableau645[heure
début],"hh"),1,2))&lt;13,"AM","PM"),"")</f>
        <v>PM</v>
      </c>
      <c r="H182" s="47">
        <f>F182-E182</f>
        <v>0.125</v>
      </c>
      <c r="I182" s="47"/>
      <c r="J182" s="47"/>
      <c r="K182" s="65" t="s">
        <v>809</v>
      </c>
      <c r="L182" s="45" t="str">
        <f ca="1">VLOOKUP(Tableau645[[#This Row],[module]],OFFSET(INDIRECT(A182&amp;"_code"),0,2,,2),2,0)</f>
        <v>n/a</v>
      </c>
      <c r="M182" s="45"/>
      <c r="N182" s="47"/>
      <c r="O182" s="45"/>
      <c r="R182" s="46"/>
    </row>
    <row r="183" spans="1:18" hidden="1" x14ac:dyDescent="0.2">
      <c r="A183" s="45" t="s">
        <v>677</v>
      </c>
      <c r="B183" s="65" t="str">
        <f>YEAR(C183)&amp;"-"&amp;WEEKNUM(C183)</f>
        <v>2017-37</v>
      </c>
      <c r="C183" s="46">
        <v>42991</v>
      </c>
      <c r="D183" s="67">
        <f>WEEKDAY(Tableau645[[#This Row],[date]])</f>
        <v>4</v>
      </c>
      <c r="E183" s="47">
        <v>0.57291666666666696</v>
      </c>
      <c r="F183" s="47">
        <v>0.69791666666666663</v>
      </c>
      <c r="G183" s="46" t="str">
        <f>IF(NOT(ISBLANK(Tableau645[heure
début])),IF(VALUE(MID(TEXT(Tableau645[heure
début],"hh"),1,2))&lt;13,"AM","PM"),"")</f>
        <v>PM</v>
      </c>
      <c r="H183" s="47">
        <f>F183-E183</f>
        <v>0.12499999999999967</v>
      </c>
      <c r="I183" s="47"/>
      <c r="J183" s="47"/>
      <c r="K183" s="65" t="s">
        <v>809</v>
      </c>
      <c r="L183" s="45" t="str">
        <f ca="1">VLOOKUP(Tableau645[[#This Row],[module]],OFFSET(INDIRECT(A183&amp;"_code"),0,2,,2),2,0)</f>
        <v>n/a</v>
      </c>
      <c r="M183" s="45"/>
      <c r="N183" s="47"/>
      <c r="O183" s="45"/>
      <c r="R183" s="46"/>
    </row>
    <row r="184" spans="1:18" hidden="1" x14ac:dyDescent="0.2">
      <c r="A184" s="45" t="s">
        <v>657</v>
      </c>
      <c r="B184" s="65" t="str">
        <f>YEAR(C184)&amp;"-"&amp;WEEKNUM(C184)</f>
        <v>2017-37</v>
      </c>
      <c r="C184" s="46">
        <v>42991</v>
      </c>
      <c r="D184" s="67">
        <f>WEEKDAY(Tableau645[[#This Row],[date]])</f>
        <v>4</v>
      </c>
      <c r="E184" s="47">
        <v>0.57291666666666696</v>
      </c>
      <c r="F184" s="47">
        <v>0.73958333333333404</v>
      </c>
      <c r="G184" s="46" t="str">
        <f>IF(NOT(ISBLANK(Tableau645[heure
début])),IF(VALUE(MID(TEXT(Tableau645[heure
début],"hh"),1,2))&lt;13,"AM","PM"),"")</f>
        <v>PM</v>
      </c>
      <c r="H184" s="47">
        <f>F184-E184</f>
        <v>0.16666666666666707</v>
      </c>
      <c r="I184" s="123"/>
      <c r="J184" s="47"/>
      <c r="K184" s="65" t="s">
        <v>809</v>
      </c>
      <c r="L184" s="45" t="str">
        <f ca="1">VLOOKUP(Tableau645[[#This Row],[module]],OFFSET(INDIRECT(A184&amp;"_code"),0,2,,2),2,0)</f>
        <v>n/a</v>
      </c>
      <c r="M184" s="45"/>
      <c r="N184" s="47"/>
      <c r="O184" s="45"/>
      <c r="R184" s="46"/>
    </row>
    <row r="185" spans="1:18" hidden="1" x14ac:dyDescent="0.2">
      <c r="A185" s="45" t="s">
        <v>672</v>
      </c>
      <c r="B185" s="65" t="str">
        <f>YEAR(C185)&amp;"-"&amp;WEEKNUM(C185)</f>
        <v>2017-37</v>
      </c>
      <c r="C185" s="46">
        <v>42991</v>
      </c>
      <c r="D185" s="67">
        <f>WEEKDAY(Tableau645[[#This Row],[date]])</f>
        <v>4</v>
      </c>
      <c r="E185" s="47">
        <v>0.57291666666666696</v>
      </c>
      <c r="F185" s="47">
        <v>0.65625</v>
      </c>
      <c r="G185" s="46" t="str">
        <f>IF(NOT(ISBLANK(Tableau645[heure
début])),IF(VALUE(MID(TEXT(Tableau645[heure
début],"hh"),1,2))&lt;13,"AM","PM"),"")</f>
        <v>PM</v>
      </c>
      <c r="H185" s="47">
        <f>F185-E185</f>
        <v>8.3333333333333037E-2</v>
      </c>
      <c r="I185" s="47"/>
      <c r="J185" s="47"/>
      <c r="K185" s="65"/>
      <c r="L185" s="45" t="e">
        <f ca="1">VLOOKUP(Tableau645[[#This Row],[module]],OFFSET(INDIRECT(A185&amp;"_code"),0,2,,2),2,0)</f>
        <v>#N/A</v>
      </c>
      <c r="M185" s="45"/>
      <c r="N185" s="47"/>
      <c r="O185" s="45"/>
      <c r="R185" s="46"/>
    </row>
    <row r="186" spans="1:18" hidden="1" x14ac:dyDescent="0.2">
      <c r="A186" s="45" t="s">
        <v>672</v>
      </c>
      <c r="B186" s="65" t="str">
        <f>YEAR(C186)&amp;"-"&amp;WEEKNUM(C186)</f>
        <v>2017-37</v>
      </c>
      <c r="C186" s="46">
        <v>42991</v>
      </c>
      <c r="D186" s="67">
        <f>WEEKDAY(Tableau645[[#This Row],[date]])</f>
        <v>4</v>
      </c>
      <c r="E186" s="47">
        <v>0.65625</v>
      </c>
      <c r="F186" s="47">
        <v>0.73958333333333404</v>
      </c>
      <c r="G186" s="46" t="str">
        <f>IF(NOT(ISBLANK(Tableau645[heure
début])),IF(VALUE(MID(TEXT(Tableau645[heure
début],"hh"),1,2))&lt;13,"AM","PM"),"")</f>
        <v>PM</v>
      </c>
      <c r="H186" s="47">
        <f>F186-E186</f>
        <v>8.3333333333334036E-2</v>
      </c>
      <c r="I186" s="47">
        <v>8.3333333333333329E-2</v>
      </c>
      <c r="J186" s="47"/>
      <c r="K186" s="65" t="s">
        <v>525</v>
      </c>
      <c r="L186" s="65" t="str">
        <f ca="1">VLOOKUP(Tableau645[[#This Row],[module]],OFFSET(INDIRECT(A186&amp;"_code"),0,2,,2),2,0)</f>
        <v>HARDSTAFF Debra</v>
      </c>
      <c r="M186" s="45"/>
      <c r="N186" s="47"/>
      <c r="O186" s="45"/>
      <c r="R186" s="46"/>
    </row>
    <row r="187" spans="1:18" hidden="1" x14ac:dyDescent="0.2">
      <c r="A187" s="45" t="s">
        <v>670</v>
      </c>
      <c r="B187" s="65" t="str">
        <f>YEAR(C187)&amp;"-"&amp;WEEKNUM(C187)</f>
        <v>2017-37</v>
      </c>
      <c r="C187" s="46">
        <v>42992</v>
      </c>
      <c r="D187" s="67">
        <f>WEEKDAY(Tableau645[[#This Row],[date]])</f>
        <v>5</v>
      </c>
      <c r="E187" s="47">
        <v>0.34375</v>
      </c>
      <c r="F187" s="47">
        <v>0.51041666666666696</v>
      </c>
      <c r="G187" s="46" t="str">
        <f>IF(NOT(ISBLANK(Tableau645[heure
début])),IF(VALUE(MID(TEXT(Tableau645[heure
début],"hh"),1,2))&lt;13,"AM","PM"),"")</f>
        <v>AM</v>
      </c>
      <c r="H187" s="47">
        <f>F187-E187</f>
        <v>0.16666666666666696</v>
      </c>
      <c r="I187" s="47">
        <v>0.125</v>
      </c>
      <c r="J187" s="47"/>
      <c r="K187" s="65" t="s">
        <v>810</v>
      </c>
      <c r="L187" s="45" t="str">
        <f ca="1">VLOOKUP(Tableau645[[#This Row],[module]],OFFSET(INDIRECT(A187&amp;"_code"),0,2,,2),2,0)</f>
        <v>LEFETZ Guillaume</v>
      </c>
      <c r="M187" s="45"/>
      <c r="N187" s="47"/>
      <c r="O187" s="45"/>
      <c r="R187" s="46"/>
    </row>
    <row r="188" spans="1:18" hidden="1" x14ac:dyDescent="0.2">
      <c r="A188" s="61" t="s">
        <v>669</v>
      </c>
      <c r="B188" s="61" t="str">
        <f>YEAR(C188)&amp;"-"&amp;WEEKNUM(C188)</f>
        <v>2017-37</v>
      </c>
      <c r="C188" s="62">
        <v>42992</v>
      </c>
      <c r="D188" s="68">
        <f>WEEKDAY(Tableau645[[#This Row],[date]])</f>
        <v>5</v>
      </c>
      <c r="E188" s="47">
        <v>0.34375</v>
      </c>
      <c r="F188" s="47">
        <v>0.51041666666666696</v>
      </c>
      <c r="G188" s="62" t="str">
        <f>IF(NOT(ISBLANK(Tableau645[heure
début])),IF(VALUE(MID(TEXT(Tableau645[heure
début],"hh"),1,2))&lt;13,"AM","PM"),"")</f>
        <v>AM</v>
      </c>
      <c r="H188" s="63">
        <f>F188-E188</f>
        <v>0.16666666666666696</v>
      </c>
      <c r="I188" s="63"/>
      <c r="J188" s="47"/>
      <c r="K188" s="45" t="s">
        <v>809</v>
      </c>
      <c r="L188" s="61" t="str">
        <f ca="1">VLOOKUP(Tableau645[[#This Row],[module]],OFFSET(INDIRECT(A188&amp;"_code"),0,2,,2),2,0)</f>
        <v>n/a</v>
      </c>
      <c r="M188" s="61"/>
      <c r="N188" s="63"/>
      <c r="O188" s="61"/>
      <c r="R188" s="46"/>
    </row>
    <row r="189" spans="1:18" hidden="1" x14ac:dyDescent="0.2">
      <c r="A189" s="45" t="s">
        <v>671</v>
      </c>
      <c r="B189" s="65" t="str">
        <f>YEAR(C189)&amp;"-"&amp;WEEKNUM(C189)</f>
        <v>2017-37</v>
      </c>
      <c r="C189" s="46">
        <v>42992</v>
      </c>
      <c r="D189" s="67">
        <f>WEEKDAY(Tableau645[[#This Row],[date]])</f>
        <v>5</v>
      </c>
      <c r="E189" s="47">
        <v>0.34375</v>
      </c>
      <c r="F189" s="47">
        <v>0.51041666666666696</v>
      </c>
      <c r="G189" s="46" t="str">
        <f>IF(NOT(ISBLANK(Tableau645[heure
début])),IF(VALUE(MID(TEXT(Tableau645[heure
début],"hh"),1,2))&lt;13,"AM","PM"),"")</f>
        <v>AM</v>
      </c>
      <c r="H189" s="47">
        <f>F189-E189</f>
        <v>0.16666666666666696</v>
      </c>
      <c r="I189" s="47"/>
      <c r="J189" s="47"/>
      <c r="K189" s="65" t="s">
        <v>809</v>
      </c>
      <c r="L189" s="45" t="str">
        <f ca="1">VLOOKUP(Tableau645[[#This Row],[module]],OFFSET(INDIRECT(A189&amp;"_code"),0,2,,2),2,0)</f>
        <v>n/a</v>
      </c>
      <c r="M189" s="45"/>
      <c r="N189" s="47"/>
      <c r="O189" s="45"/>
      <c r="R189" s="46"/>
    </row>
    <row r="190" spans="1:18" hidden="1" x14ac:dyDescent="0.2">
      <c r="A190" s="45" t="s">
        <v>672</v>
      </c>
      <c r="B190" s="65" t="str">
        <f>YEAR(C190)&amp;"-"&amp;WEEKNUM(C190)</f>
        <v>2017-37</v>
      </c>
      <c r="C190" s="46">
        <v>42992</v>
      </c>
      <c r="D190" s="67">
        <f>WEEKDAY(Tableau645[[#This Row],[date]])</f>
        <v>5</v>
      </c>
      <c r="E190" s="47">
        <v>0.34375</v>
      </c>
      <c r="F190" s="47">
        <v>0.51041666666666696</v>
      </c>
      <c r="G190" s="46" t="str">
        <f>IF(NOT(ISBLANK(Tableau645[heure
début])),IF(VALUE(MID(TEXT(Tableau645[heure
début],"hh"),1,2))&lt;13,"AM","PM"),"")</f>
        <v>AM</v>
      </c>
      <c r="H190" s="47">
        <f>F190-E190</f>
        <v>0.16666666666666696</v>
      </c>
      <c r="I190" s="47">
        <v>0.16666666666666666</v>
      </c>
      <c r="J190" s="47" t="s">
        <v>820</v>
      </c>
      <c r="K190" s="65" t="s">
        <v>520</v>
      </c>
      <c r="L190" s="45" t="str">
        <f ca="1">VLOOKUP(Tableau645[[#This Row],[module]],OFFSET(INDIRECT(A190&amp;"_code"),0,2,,2),2,0)</f>
        <v>FLASQUE Sébastien</v>
      </c>
      <c r="M190" s="45"/>
      <c r="N190" s="47"/>
      <c r="O190" s="45"/>
      <c r="R190" s="46"/>
    </row>
    <row r="191" spans="1:18" hidden="1" x14ac:dyDescent="0.2">
      <c r="A191" s="45" t="s">
        <v>676</v>
      </c>
      <c r="B191" s="65" t="str">
        <f>YEAR(C191)&amp;"-"&amp;WEEKNUM(C191)</f>
        <v>2017-37</v>
      </c>
      <c r="C191" s="46">
        <v>42992</v>
      </c>
      <c r="D191" s="67">
        <f>WEEKDAY(Tableau645[[#This Row],[date]])</f>
        <v>5</v>
      </c>
      <c r="E191" s="47">
        <v>0.34375</v>
      </c>
      <c r="F191" s="47">
        <v>0.51041666666666696</v>
      </c>
      <c r="G191" s="46" t="str">
        <f>IF(NOT(ISBLANK(Tableau645[heure
début])),IF(VALUE(MID(TEXT(Tableau645[heure
début],"hh"),1,2))&lt;13,"AM","PM"),"")</f>
        <v>AM</v>
      </c>
      <c r="H191" s="47">
        <f>F191-E191</f>
        <v>0.16666666666666696</v>
      </c>
      <c r="I191" s="47"/>
      <c r="J191" s="47"/>
      <c r="K191" s="65" t="s">
        <v>809</v>
      </c>
      <c r="L191" s="45" t="str">
        <f ca="1">VLOOKUP(Tableau645[[#This Row],[module]],OFFSET(INDIRECT(A191&amp;"_code"),0,2,,2),2,0)</f>
        <v>n/a</v>
      </c>
      <c r="M191" s="45"/>
      <c r="N191" s="47"/>
      <c r="O191" s="45"/>
      <c r="R191" s="46"/>
    </row>
    <row r="192" spans="1:18" hidden="1" x14ac:dyDescent="0.2">
      <c r="A192" s="45" t="s">
        <v>677</v>
      </c>
      <c r="B192" s="65" t="str">
        <f>YEAR(C192)&amp;"-"&amp;WEEKNUM(C192)</f>
        <v>2017-37</v>
      </c>
      <c r="C192" s="46">
        <v>42992</v>
      </c>
      <c r="D192" s="67">
        <f>WEEKDAY(Tableau645[[#This Row],[date]])</f>
        <v>5</v>
      </c>
      <c r="E192" s="47">
        <v>0.34375</v>
      </c>
      <c r="F192" s="47">
        <v>0.51041666666666696</v>
      </c>
      <c r="G192" s="46" t="str">
        <f>IF(NOT(ISBLANK(Tableau645[heure
début])),IF(VALUE(MID(TEXT(Tableau645[heure
début],"hh"),1,2))&lt;13,"AM","PM"),"")</f>
        <v>AM</v>
      </c>
      <c r="H192" s="47">
        <f>F192-E192</f>
        <v>0.16666666666666696</v>
      </c>
      <c r="I192" s="47"/>
      <c r="J192" s="47"/>
      <c r="K192" s="65" t="s">
        <v>809</v>
      </c>
      <c r="L192" s="45" t="str">
        <f ca="1">VLOOKUP(Tableau645[[#This Row],[module]],OFFSET(INDIRECT(A192&amp;"_code"),0,2,,2),2,0)</f>
        <v>n/a</v>
      </c>
      <c r="M192" s="45"/>
      <c r="N192" s="47"/>
      <c r="O192" s="45"/>
      <c r="R192" s="46"/>
    </row>
    <row r="193" spans="1:18" hidden="1" x14ac:dyDescent="0.2">
      <c r="A193" s="45" t="s">
        <v>657</v>
      </c>
      <c r="B193" s="65" t="str">
        <f>YEAR(C193)&amp;"-"&amp;WEEKNUM(C193)</f>
        <v>2017-37</v>
      </c>
      <c r="C193" s="46">
        <v>42992</v>
      </c>
      <c r="D193" s="67">
        <f>WEEKDAY(Tableau645[[#This Row],[date]])</f>
        <v>5</v>
      </c>
      <c r="E193" s="47">
        <v>0.34375</v>
      </c>
      <c r="F193" s="47">
        <v>0.51041666666666696</v>
      </c>
      <c r="G193" s="46" t="str">
        <f>IF(NOT(ISBLANK(Tableau645[heure
début])),IF(VALUE(MID(TEXT(Tableau645[heure
début],"hh"),1,2))&lt;13,"AM","PM"),"")</f>
        <v>AM</v>
      </c>
      <c r="H193" s="47">
        <f>F193-E193</f>
        <v>0.16666666666666696</v>
      </c>
      <c r="I193" s="123"/>
      <c r="J193" s="47"/>
      <c r="K193" s="65" t="s">
        <v>809</v>
      </c>
      <c r="L193" s="45" t="str">
        <f ca="1">VLOOKUP(Tableau645[[#This Row],[module]],OFFSET(INDIRECT(A193&amp;"_code"),0,2,,2),2,0)</f>
        <v>n/a</v>
      </c>
      <c r="M193" s="45"/>
      <c r="N193" s="47"/>
      <c r="O193" s="45"/>
      <c r="R193" s="46"/>
    </row>
    <row r="194" spans="1:18" hidden="1" x14ac:dyDescent="0.2">
      <c r="A194" s="45" t="s">
        <v>670</v>
      </c>
      <c r="B194" s="65" t="str">
        <f>YEAR(C194)&amp;"-"&amp;WEEKNUM(C194)</f>
        <v>2017-37</v>
      </c>
      <c r="C194" s="46">
        <v>42992</v>
      </c>
      <c r="D194" s="67">
        <f>WEEKDAY(Tableau645[[#This Row],[date]])</f>
        <v>5</v>
      </c>
      <c r="E194" s="47">
        <v>0.57291666666666696</v>
      </c>
      <c r="F194" s="47">
        <v>0.73958333333333404</v>
      </c>
      <c r="G194" s="46" t="str">
        <f>IF(NOT(ISBLANK(Tableau645[heure
début])),IF(VALUE(MID(TEXT(Tableau645[heure
début],"hh"),1,2))&lt;13,"AM","PM"),"")</f>
        <v>PM</v>
      </c>
      <c r="H194" s="47">
        <f>F194-E194</f>
        <v>0.16666666666666707</v>
      </c>
      <c r="I194" s="47">
        <v>0.125</v>
      </c>
      <c r="J194" s="47"/>
      <c r="K194" s="65" t="s">
        <v>810</v>
      </c>
      <c r="L194" s="45" t="str">
        <f ca="1">VLOOKUP(Tableau645[[#This Row],[module]],OFFSET(INDIRECT(A194&amp;"_code"),0,2,,2),2,0)</f>
        <v>LEFETZ Guillaume</v>
      </c>
      <c r="M194" s="45"/>
      <c r="N194" s="47"/>
      <c r="O194" s="45"/>
      <c r="R194" s="46"/>
    </row>
    <row r="195" spans="1:18" hidden="1" x14ac:dyDescent="0.2">
      <c r="A195" s="61" t="s">
        <v>669</v>
      </c>
      <c r="B195" s="61" t="str">
        <f>YEAR(C195)&amp;"-"&amp;WEEKNUM(C195)</f>
        <v>2017-37</v>
      </c>
      <c r="C195" s="62">
        <v>42992</v>
      </c>
      <c r="D195" s="68">
        <f>WEEKDAY(Tableau645[[#This Row],[date]])</f>
        <v>5</v>
      </c>
      <c r="E195" s="63">
        <v>0.57291666666666696</v>
      </c>
      <c r="F195" s="63">
        <v>0.73958333333333404</v>
      </c>
      <c r="G195" s="62" t="str">
        <f>IF(NOT(ISBLANK(Tableau645[heure
début])),IF(VALUE(MID(TEXT(Tableau645[heure
début],"hh"),1,2))&lt;13,"AM","PM"),"")</f>
        <v>PM</v>
      </c>
      <c r="H195" s="63">
        <f>F195-E195</f>
        <v>0.16666666666666707</v>
      </c>
      <c r="I195" s="63"/>
      <c r="J195" s="47"/>
      <c r="K195" s="45" t="s">
        <v>809</v>
      </c>
      <c r="L195" s="61" t="str">
        <f ca="1">VLOOKUP(Tableau645[[#This Row],[module]],OFFSET(INDIRECT(A195&amp;"_code"),0,2,,2),2,0)</f>
        <v>n/a</v>
      </c>
      <c r="M195" s="61"/>
      <c r="N195" s="63"/>
      <c r="O195" s="61"/>
      <c r="R195" s="46"/>
    </row>
    <row r="196" spans="1:18" hidden="1" x14ac:dyDescent="0.2">
      <c r="A196" s="45" t="s">
        <v>671</v>
      </c>
      <c r="B196" s="65" t="str">
        <f>YEAR(C196)&amp;"-"&amp;WEEKNUM(C196)</f>
        <v>2017-37</v>
      </c>
      <c r="C196" s="46">
        <v>42992</v>
      </c>
      <c r="D196" s="67">
        <f>WEEKDAY(Tableau645[[#This Row],[date]])</f>
        <v>5</v>
      </c>
      <c r="E196" s="47">
        <v>0.57291666666666696</v>
      </c>
      <c r="F196" s="47">
        <v>0.73958333333333404</v>
      </c>
      <c r="G196" s="46" t="str">
        <f>IF(NOT(ISBLANK(Tableau645[heure
début])),IF(VALUE(MID(TEXT(Tableau645[heure
début],"hh"),1,2))&lt;13,"AM","PM"),"")</f>
        <v>PM</v>
      </c>
      <c r="H196" s="47">
        <f>F196-E196</f>
        <v>0.16666666666666707</v>
      </c>
      <c r="I196" s="47"/>
      <c r="J196" s="47"/>
      <c r="K196" s="65" t="s">
        <v>809</v>
      </c>
      <c r="L196" s="45" t="str">
        <f ca="1">VLOOKUP(Tableau645[[#This Row],[module]],OFFSET(INDIRECT(A196&amp;"_code"),0,2,,2),2,0)</f>
        <v>n/a</v>
      </c>
      <c r="M196" s="45"/>
      <c r="N196" s="47"/>
      <c r="O196" s="45"/>
      <c r="R196" s="46"/>
    </row>
    <row r="197" spans="1:18" hidden="1" x14ac:dyDescent="0.2">
      <c r="A197" s="45" t="s">
        <v>672</v>
      </c>
      <c r="B197" s="65" t="str">
        <f>YEAR(C197)&amp;"-"&amp;WEEKNUM(C197)</f>
        <v>2017-37</v>
      </c>
      <c r="C197" s="46">
        <v>42992</v>
      </c>
      <c r="D197" s="67">
        <f>WEEKDAY(Tableau645[[#This Row],[date]])</f>
        <v>5</v>
      </c>
      <c r="E197" s="47">
        <v>0.57291666666666696</v>
      </c>
      <c r="F197" s="47">
        <v>0.73958333333333404</v>
      </c>
      <c r="G197" s="46" t="str">
        <f>IF(NOT(ISBLANK(Tableau645[heure
début])),IF(VALUE(MID(TEXT(Tableau645[heure
début],"hh"),1,2))&lt;13,"AM","PM"),"")</f>
        <v>PM</v>
      </c>
      <c r="H197" s="47">
        <f>F197-E197</f>
        <v>0.16666666666666707</v>
      </c>
      <c r="I197" s="47"/>
      <c r="J197" s="47"/>
      <c r="K197" s="65"/>
      <c r="L197" s="45" t="e">
        <f ca="1">VLOOKUP(Tableau645[[#This Row],[module]],OFFSET(INDIRECT(A197&amp;"_code"),0,2,,2),2,0)</f>
        <v>#N/A</v>
      </c>
      <c r="M197" s="45"/>
      <c r="N197" s="47"/>
      <c r="O197" s="45"/>
      <c r="R197" s="46"/>
    </row>
    <row r="198" spans="1:18" hidden="1" x14ac:dyDescent="0.2">
      <c r="A198" s="45" t="s">
        <v>676</v>
      </c>
      <c r="B198" s="65" t="str">
        <f>YEAR(C198)&amp;"-"&amp;WEEKNUM(C198)</f>
        <v>2017-37</v>
      </c>
      <c r="C198" s="46">
        <v>42992</v>
      </c>
      <c r="D198" s="67">
        <f>WEEKDAY(Tableau645[[#This Row],[date]])</f>
        <v>5</v>
      </c>
      <c r="E198" s="47">
        <v>0.57291666666666696</v>
      </c>
      <c r="F198" s="47">
        <v>0.69791666666666663</v>
      </c>
      <c r="G198" s="46" t="str">
        <f>IF(NOT(ISBLANK(Tableau645[heure
début])),IF(VALUE(MID(TEXT(Tableau645[heure
début],"hh"),1,2))&lt;13,"AM","PM"),"")</f>
        <v>PM</v>
      </c>
      <c r="H198" s="47">
        <f>F198-E198</f>
        <v>0.12499999999999967</v>
      </c>
      <c r="I198" s="47"/>
      <c r="J198" s="47"/>
      <c r="K198" s="65" t="s">
        <v>809</v>
      </c>
      <c r="L198" s="45" t="str">
        <f ca="1">VLOOKUP(Tableau645[[#This Row],[module]],OFFSET(INDIRECT(A198&amp;"_code"),0,2,,2),2,0)</f>
        <v>n/a</v>
      </c>
      <c r="M198" s="45"/>
      <c r="N198" s="47"/>
      <c r="O198" s="45"/>
      <c r="R198" s="46"/>
    </row>
    <row r="199" spans="1:18" hidden="1" x14ac:dyDescent="0.2">
      <c r="A199" s="45" t="s">
        <v>677</v>
      </c>
      <c r="B199" s="65" t="str">
        <f>YEAR(C199)&amp;"-"&amp;WEEKNUM(C199)</f>
        <v>2017-37</v>
      </c>
      <c r="C199" s="46">
        <v>42992</v>
      </c>
      <c r="D199" s="67">
        <f>WEEKDAY(Tableau645[[#This Row],[date]])</f>
        <v>5</v>
      </c>
      <c r="E199" s="47">
        <v>0.57291666666666696</v>
      </c>
      <c r="F199" s="47">
        <v>0.69791666666666663</v>
      </c>
      <c r="G199" s="46" t="str">
        <f>IF(NOT(ISBLANK(Tableau645[heure
début])),IF(VALUE(MID(TEXT(Tableau645[heure
début],"hh"),1,2))&lt;13,"AM","PM"),"")</f>
        <v>PM</v>
      </c>
      <c r="H199" s="47">
        <f>F199-E199</f>
        <v>0.12499999999999967</v>
      </c>
      <c r="I199" s="47"/>
      <c r="J199" s="47"/>
      <c r="K199" s="65" t="s">
        <v>809</v>
      </c>
      <c r="L199" s="45" t="str">
        <f ca="1">VLOOKUP(Tableau645[[#This Row],[module]],OFFSET(INDIRECT(A199&amp;"_code"),0,2,,2),2,0)</f>
        <v>n/a</v>
      </c>
      <c r="M199" s="45"/>
      <c r="N199" s="47"/>
      <c r="O199" s="45"/>
      <c r="R199" s="46"/>
    </row>
    <row r="200" spans="1:18" hidden="1" x14ac:dyDescent="0.2">
      <c r="A200" s="45" t="s">
        <v>657</v>
      </c>
      <c r="B200" s="65" t="str">
        <f>YEAR(C200)&amp;"-"&amp;WEEKNUM(C200)</f>
        <v>2017-37</v>
      </c>
      <c r="C200" s="46">
        <v>42992</v>
      </c>
      <c r="D200" s="67">
        <f>WEEKDAY(Tableau645[[#This Row],[date]])</f>
        <v>5</v>
      </c>
      <c r="E200" s="47">
        <v>0.57291666666666696</v>
      </c>
      <c r="F200" s="47">
        <v>0.73958333333333404</v>
      </c>
      <c r="G200" s="46" t="str">
        <f>IF(NOT(ISBLANK(Tableau645[heure
début])),IF(VALUE(MID(TEXT(Tableau645[heure
début],"hh"),1,2))&lt;13,"AM","PM"),"")</f>
        <v>PM</v>
      </c>
      <c r="H200" s="47">
        <f>F200-E200</f>
        <v>0.16666666666666707</v>
      </c>
      <c r="I200" s="123"/>
      <c r="J200" s="47"/>
      <c r="K200" s="65" t="s">
        <v>809</v>
      </c>
      <c r="L200" s="45" t="str">
        <f ca="1">VLOOKUP(Tableau645[[#This Row],[module]],OFFSET(INDIRECT(A200&amp;"_code"),0,2,,2),2,0)</f>
        <v>n/a</v>
      </c>
      <c r="M200" s="45"/>
      <c r="N200" s="47"/>
      <c r="O200" s="45"/>
      <c r="R200" s="46"/>
    </row>
    <row r="201" spans="1:18" hidden="1" x14ac:dyDescent="0.2">
      <c r="A201" s="45" t="s">
        <v>670</v>
      </c>
      <c r="B201" s="65" t="str">
        <f>YEAR(C201)&amp;"-"&amp;WEEKNUM(C201)</f>
        <v>2017-37</v>
      </c>
      <c r="C201" s="46">
        <v>42993</v>
      </c>
      <c r="D201" s="67">
        <f>WEEKDAY(Tableau645[[#This Row],[date]])</f>
        <v>6</v>
      </c>
      <c r="E201" s="47">
        <v>0.34375</v>
      </c>
      <c r="F201" s="47">
        <v>0.51041666666666696</v>
      </c>
      <c r="G201" s="46" t="str">
        <f>IF(NOT(ISBLANK(Tableau645[heure
début])),IF(VALUE(MID(TEXT(Tableau645[heure
début],"hh"),1,2))&lt;13,"AM","PM"),"")</f>
        <v>AM</v>
      </c>
      <c r="H201" s="47">
        <f>F201-E201</f>
        <v>0.16666666666666696</v>
      </c>
      <c r="I201" s="47">
        <v>0.125</v>
      </c>
      <c r="J201" s="47"/>
      <c r="K201" s="65" t="s">
        <v>810</v>
      </c>
      <c r="L201" s="45" t="str">
        <f ca="1">VLOOKUP(Tableau645[[#This Row],[module]],OFFSET(INDIRECT(A201&amp;"_code"),0,2,,2),2,0)</f>
        <v>LEFETZ Guillaume</v>
      </c>
      <c r="M201" s="45"/>
      <c r="N201" s="47"/>
      <c r="O201" s="45"/>
      <c r="R201" s="46"/>
    </row>
    <row r="202" spans="1:18" hidden="1" x14ac:dyDescent="0.2">
      <c r="A202" s="61" t="s">
        <v>669</v>
      </c>
      <c r="B202" s="61" t="str">
        <f>YEAR(C202)&amp;"-"&amp;WEEKNUM(C202)</f>
        <v>2017-37</v>
      </c>
      <c r="C202" s="62">
        <v>42993</v>
      </c>
      <c r="D202" s="68">
        <f>WEEKDAY(Tableau645[[#This Row],[date]])</f>
        <v>6</v>
      </c>
      <c r="E202" s="47">
        <v>0.34375</v>
      </c>
      <c r="F202" s="47">
        <v>0.51041666666666696</v>
      </c>
      <c r="G202" s="62" t="str">
        <f>IF(NOT(ISBLANK(Tableau645[heure
début])),IF(VALUE(MID(TEXT(Tableau645[heure
début],"hh"),1,2))&lt;13,"AM","PM"),"")</f>
        <v>AM</v>
      </c>
      <c r="H202" s="63">
        <f>F202-E202</f>
        <v>0.16666666666666696</v>
      </c>
      <c r="I202" s="63"/>
      <c r="J202" s="47"/>
      <c r="K202" s="45" t="s">
        <v>809</v>
      </c>
      <c r="L202" s="61" t="str">
        <f ca="1">VLOOKUP(Tableau645[[#This Row],[module]],OFFSET(INDIRECT(A202&amp;"_code"),0,2,,2),2,0)</f>
        <v>n/a</v>
      </c>
      <c r="M202" s="61"/>
      <c r="N202" s="63"/>
      <c r="O202" s="61"/>
      <c r="R202" s="46"/>
    </row>
    <row r="203" spans="1:18" hidden="1" x14ac:dyDescent="0.2">
      <c r="A203" s="45" t="s">
        <v>671</v>
      </c>
      <c r="B203" s="65" t="str">
        <f>YEAR(C203)&amp;"-"&amp;WEEKNUM(C203)</f>
        <v>2017-37</v>
      </c>
      <c r="C203" s="46">
        <v>42993</v>
      </c>
      <c r="D203" s="67">
        <f>WEEKDAY(Tableau645[[#This Row],[date]])</f>
        <v>6</v>
      </c>
      <c r="E203" s="47">
        <v>0.34375</v>
      </c>
      <c r="F203" s="47">
        <v>0.51041666666666696</v>
      </c>
      <c r="G203" s="46" t="str">
        <f>IF(NOT(ISBLANK(Tableau645[heure
début])),IF(VALUE(MID(TEXT(Tableau645[heure
début],"hh"),1,2))&lt;13,"AM","PM"),"")</f>
        <v>AM</v>
      </c>
      <c r="H203" s="47">
        <f>F203-E203</f>
        <v>0.16666666666666696</v>
      </c>
      <c r="I203" s="47"/>
      <c r="J203" s="47"/>
      <c r="K203" s="65" t="s">
        <v>809</v>
      </c>
      <c r="L203" s="45" t="str">
        <f ca="1">VLOOKUP(Tableau645[[#This Row],[module]],OFFSET(INDIRECT(A203&amp;"_code"),0,2,,2),2,0)</f>
        <v>n/a</v>
      </c>
      <c r="M203" s="45"/>
      <c r="N203" s="47"/>
      <c r="O203" s="45"/>
      <c r="R203" s="46"/>
    </row>
    <row r="204" spans="1:18" hidden="1" x14ac:dyDescent="0.2">
      <c r="A204" s="45" t="s">
        <v>672</v>
      </c>
      <c r="B204" s="65" t="str">
        <f>YEAR(C204)&amp;"-"&amp;WEEKNUM(C204)</f>
        <v>2017-37</v>
      </c>
      <c r="C204" s="46">
        <v>42993</v>
      </c>
      <c r="D204" s="67">
        <f>WEEKDAY(Tableau645[[#This Row],[date]])</f>
        <v>6</v>
      </c>
      <c r="E204" s="47">
        <v>0.34375</v>
      </c>
      <c r="F204" s="47">
        <v>0.51041666666666696</v>
      </c>
      <c r="G204" s="46" t="str">
        <f>IF(NOT(ISBLANK(Tableau645[heure
début])),IF(VALUE(MID(TEXT(Tableau645[heure
début],"hh"),1,2))&lt;13,"AM","PM"),"")</f>
        <v>AM</v>
      </c>
      <c r="H204" s="47">
        <f>F204-E204</f>
        <v>0.16666666666666696</v>
      </c>
      <c r="I204" s="47"/>
      <c r="J204" s="47"/>
      <c r="K204" s="65"/>
      <c r="L204" s="45" t="e">
        <f ca="1">VLOOKUP(Tableau645[[#This Row],[module]],OFFSET(INDIRECT(A204&amp;"_code"),0,2,,2),2,0)</f>
        <v>#N/A</v>
      </c>
      <c r="M204" s="45"/>
      <c r="N204" s="47"/>
      <c r="O204" s="45"/>
      <c r="R204" s="46"/>
    </row>
    <row r="205" spans="1:18" hidden="1" x14ac:dyDescent="0.2">
      <c r="A205" s="45" t="s">
        <v>676</v>
      </c>
      <c r="B205" s="65" t="str">
        <f>YEAR(C205)&amp;"-"&amp;WEEKNUM(C205)</f>
        <v>2017-37</v>
      </c>
      <c r="C205" s="46">
        <v>42993</v>
      </c>
      <c r="D205" s="67">
        <f>WEEKDAY(Tableau645[[#This Row],[date]])</f>
        <v>6</v>
      </c>
      <c r="E205" s="47">
        <v>0.34375</v>
      </c>
      <c r="F205" s="47">
        <v>0.51041666666666696</v>
      </c>
      <c r="G205" s="46" t="str">
        <f>IF(NOT(ISBLANK(Tableau645[heure
début])),IF(VALUE(MID(TEXT(Tableau645[heure
début],"hh"),1,2))&lt;13,"AM","PM"),"")</f>
        <v>AM</v>
      </c>
      <c r="H205" s="47">
        <f>F205-E205</f>
        <v>0.16666666666666696</v>
      </c>
      <c r="I205" s="47"/>
      <c r="J205" s="47"/>
      <c r="K205" s="65" t="s">
        <v>809</v>
      </c>
      <c r="L205" s="45" t="str">
        <f ca="1">VLOOKUP(Tableau645[[#This Row],[module]],OFFSET(INDIRECT(A205&amp;"_code"),0,2,,2),2,0)</f>
        <v>n/a</v>
      </c>
      <c r="M205" s="45"/>
      <c r="N205" s="47"/>
      <c r="O205" s="45"/>
      <c r="R205" s="46"/>
    </row>
    <row r="206" spans="1:18" hidden="1" x14ac:dyDescent="0.2">
      <c r="A206" s="45" t="s">
        <v>677</v>
      </c>
      <c r="B206" s="65" t="str">
        <f>YEAR(C206)&amp;"-"&amp;WEEKNUM(C206)</f>
        <v>2017-37</v>
      </c>
      <c r="C206" s="46">
        <v>42993</v>
      </c>
      <c r="D206" s="67">
        <f>WEEKDAY(Tableau645[[#This Row],[date]])</f>
        <v>6</v>
      </c>
      <c r="E206" s="47">
        <v>0.34375</v>
      </c>
      <c r="F206" s="47">
        <v>0.51041666666666696</v>
      </c>
      <c r="G206" s="46" t="str">
        <f>IF(NOT(ISBLANK(Tableau645[heure
début])),IF(VALUE(MID(TEXT(Tableau645[heure
début],"hh"),1,2))&lt;13,"AM","PM"),"")</f>
        <v>AM</v>
      </c>
      <c r="H206" s="47">
        <f>F206-E206</f>
        <v>0.16666666666666696</v>
      </c>
      <c r="I206" s="47"/>
      <c r="J206" s="47"/>
      <c r="K206" s="65" t="s">
        <v>809</v>
      </c>
      <c r="L206" s="45" t="str">
        <f ca="1">VLOOKUP(Tableau645[[#This Row],[module]],OFFSET(INDIRECT(A206&amp;"_code"),0,2,,2),2,0)</f>
        <v>n/a</v>
      </c>
      <c r="M206" s="45"/>
      <c r="N206" s="47"/>
      <c r="O206" s="45"/>
      <c r="R206" s="46"/>
    </row>
    <row r="207" spans="1:18" hidden="1" x14ac:dyDescent="0.2">
      <c r="A207" s="45" t="s">
        <v>657</v>
      </c>
      <c r="B207" s="65" t="str">
        <f>YEAR(C207)&amp;"-"&amp;WEEKNUM(C207)</f>
        <v>2017-37</v>
      </c>
      <c r="C207" s="46">
        <v>42993</v>
      </c>
      <c r="D207" s="67">
        <f>WEEKDAY(Tableau645[[#This Row],[date]])</f>
        <v>6</v>
      </c>
      <c r="E207" s="47">
        <v>0.34375</v>
      </c>
      <c r="F207" s="47">
        <v>0.51041666666666696</v>
      </c>
      <c r="G207" s="46" t="str">
        <f>IF(NOT(ISBLANK(Tableau645[heure
début])),IF(VALUE(MID(TEXT(Tableau645[heure
début],"hh"),1,2))&lt;13,"AM","PM"),"")</f>
        <v>AM</v>
      </c>
      <c r="H207" s="47">
        <f>F207-E207</f>
        <v>0.16666666666666696</v>
      </c>
      <c r="I207" s="123"/>
      <c r="J207" s="47"/>
      <c r="K207" s="65" t="s">
        <v>809</v>
      </c>
      <c r="L207" s="45" t="str">
        <f ca="1">VLOOKUP(Tableau645[[#This Row],[module]],OFFSET(INDIRECT(A207&amp;"_code"),0,2,,2),2,0)</f>
        <v>n/a</v>
      </c>
      <c r="M207" s="45"/>
      <c r="N207" s="47"/>
      <c r="O207" s="45"/>
      <c r="R207" s="46"/>
    </row>
    <row r="208" spans="1:18" hidden="1" x14ac:dyDescent="0.2">
      <c r="A208" s="45" t="s">
        <v>670</v>
      </c>
      <c r="B208" s="65" t="str">
        <f>YEAR(C208)&amp;"-"&amp;WEEKNUM(C208)</f>
        <v>2017-37</v>
      </c>
      <c r="C208" s="46">
        <v>42993</v>
      </c>
      <c r="D208" s="67">
        <f>WEEKDAY(Tableau645[[#This Row],[date]])</f>
        <v>6</v>
      </c>
      <c r="E208" s="47">
        <v>0.57291666666666696</v>
      </c>
      <c r="F208" s="47">
        <v>0.73958333333333404</v>
      </c>
      <c r="G208" s="46" t="str">
        <f>IF(NOT(ISBLANK(Tableau645[heure
début])),IF(VALUE(MID(TEXT(Tableau645[heure
début],"hh"),1,2))&lt;13,"AM","PM"),"")</f>
        <v>PM</v>
      </c>
      <c r="H208" s="47">
        <f>F208-E208</f>
        <v>0.16666666666666707</v>
      </c>
      <c r="I208" s="47">
        <v>0.125</v>
      </c>
      <c r="J208" s="47"/>
      <c r="K208" s="65" t="s">
        <v>810</v>
      </c>
      <c r="L208" s="45" t="str">
        <f ca="1">VLOOKUP(Tableau645[[#This Row],[module]],OFFSET(INDIRECT(A208&amp;"_code"),0,2,,2),2,0)</f>
        <v>LEFETZ Guillaume</v>
      </c>
      <c r="M208" s="45"/>
      <c r="N208" s="47"/>
      <c r="O208" s="45"/>
      <c r="R208" s="46"/>
    </row>
    <row r="209" spans="1:18" hidden="1" x14ac:dyDescent="0.2">
      <c r="A209" s="61" t="s">
        <v>669</v>
      </c>
      <c r="B209" s="61" t="str">
        <f>YEAR(C209)&amp;"-"&amp;WEEKNUM(C209)</f>
        <v>2017-37</v>
      </c>
      <c r="C209" s="62">
        <v>42993</v>
      </c>
      <c r="D209" s="68">
        <f>WEEKDAY(Tableau645[[#This Row],[date]])</f>
        <v>6</v>
      </c>
      <c r="E209" s="63">
        <v>0.57291666666666696</v>
      </c>
      <c r="F209" s="63">
        <v>0.73958333333333404</v>
      </c>
      <c r="G209" s="62" t="str">
        <f>IF(NOT(ISBLANK(Tableau645[heure
début])),IF(VALUE(MID(TEXT(Tableau645[heure
début],"hh"),1,2))&lt;13,"AM","PM"),"")</f>
        <v>PM</v>
      </c>
      <c r="H209" s="63">
        <f>F209-E209</f>
        <v>0.16666666666666707</v>
      </c>
      <c r="I209" s="63"/>
      <c r="J209" s="47"/>
      <c r="K209" s="45" t="s">
        <v>809</v>
      </c>
      <c r="L209" s="61" t="str">
        <f ca="1">VLOOKUP(Tableau645[[#This Row],[module]],OFFSET(INDIRECT(A209&amp;"_code"),0,2,,2),2,0)</f>
        <v>n/a</v>
      </c>
      <c r="M209" s="61"/>
      <c r="N209" s="63"/>
      <c r="O209" s="61"/>
      <c r="R209" s="46"/>
    </row>
    <row r="210" spans="1:18" hidden="1" x14ac:dyDescent="0.2">
      <c r="A210" s="45" t="s">
        <v>671</v>
      </c>
      <c r="B210" s="65" t="str">
        <f>YEAR(C210)&amp;"-"&amp;WEEKNUM(C210)</f>
        <v>2017-37</v>
      </c>
      <c r="C210" s="46">
        <v>42993</v>
      </c>
      <c r="D210" s="67">
        <f>WEEKDAY(Tableau645[[#This Row],[date]])</f>
        <v>6</v>
      </c>
      <c r="E210" s="47">
        <v>0.57291666666666696</v>
      </c>
      <c r="F210" s="47">
        <v>0.73958333333333404</v>
      </c>
      <c r="G210" s="46" t="str">
        <f>IF(NOT(ISBLANK(Tableau645[heure
début])),IF(VALUE(MID(TEXT(Tableau645[heure
début],"hh"),1,2))&lt;13,"AM","PM"),"")</f>
        <v>PM</v>
      </c>
      <c r="H210" s="47">
        <f>F210-E210</f>
        <v>0.16666666666666707</v>
      </c>
      <c r="I210" s="47"/>
      <c r="J210" s="47"/>
      <c r="K210" s="65" t="s">
        <v>809</v>
      </c>
      <c r="L210" s="45" t="str">
        <f ca="1">VLOOKUP(Tableau645[[#This Row],[module]],OFFSET(INDIRECT(A210&amp;"_code"),0,2,,2),2,0)</f>
        <v>n/a</v>
      </c>
      <c r="M210" s="45"/>
      <c r="N210" s="47"/>
      <c r="O210" s="45"/>
      <c r="R210" s="46"/>
    </row>
    <row r="211" spans="1:18" hidden="1" x14ac:dyDescent="0.2">
      <c r="A211" s="45" t="s">
        <v>672</v>
      </c>
      <c r="B211" s="65" t="str">
        <f>YEAR(C211)&amp;"-"&amp;WEEKNUM(C211)</f>
        <v>2017-37</v>
      </c>
      <c r="C211" s="46">
        <v>42993</v>
      </c>
      <c r="D211" s="67">
        <f>WEEKDAY(Tableau645[[#This Row],[date]])</f>
        <v>6</v>
      </c>
      <c r="E211" s="47">
        <v>0.57291666666666696</v>
      </c>
      <c r="F211" s="47">
        <v>0.73958333333333404</v>
      </c>
      <c r="G211" s="46" t="str">
        <f>IF(NOT(ISBLANK(Tableau645[heure
début])),IF(VALUE(MID(TEXT(Tableau645[heure
début],"hh"),1,2))&lt;13,"AM","PM"),"")</f>
        <v>PM</v>
      </c>
      <c r="H211" s="47">
        <f>F211-E211</f>
        <v>0.16666666666666707</v>
      </c>
      <c r="I211" s="47"/>
      <c r="J211" s="47"/>
      <c r="K211" s="65"/>
      <c r="L211" s="45" t="e">
        <f ca="1">VLOOKUP(Tableau645[[#This Row],[module]],OFFSET(INDIRECT(A211&amp;"_code"),0,2,,2),2,0)</f>
        <v>#N/A</v>
      </c>
      <c r="M211" s="45"/>
      <c r="N211" s="47"/>
      <c r="O211" s="45"/>
      <c r="R211" s="46"/>
    </row>
    <row r="212" spans="1:18" hidden="1" x14ac:dyDescent="0.2">
      <c r="A212" s="45" t="s">
        <v>676</v>
      </c>
      <c r="B212" s="65" t="str">
        <f>YEAR(C212)&amp;"-"&amp;WEEKNUM(C212)</f>
        <v>2017-37</v>
      </c>
      <c r="C212" s="46">
        <v>42993</v>
      </c>
      <c r="D212" s="67">
        <f>WEEKDAY(Tableau645[[#This Row],[date]])</f>
        <v>6</v>
      </c>
      <c r="E212" s="47">
        <v>0.57291666666666696</v>
      </c>
      <c r="F212" s="47">
        <v>0.69791666666666663</v>
      </c>
      <c r="G212" s="46" t="str">
        <f>IF(NOT(ISBLANK(Tableau645[heure
début])),IF(VALUE(MID(TEXT(Tableau645[heure
début],"hh"),1,2))&lt;13,"AM","PM"),"")</f>
        <v>PM</v>
      </c>
      <c r="H212" s="47">
        <f>F212-E212</f>
        <v>0.12499999999999967</v>
      </c>
      <c r="I212" s="47"/>
      <c r="J212" s="47"/>
      <c r="K212" s="65" t="s">
        <v>809</v>
      </c>
      <c r="L212" s="45" t="str">
        <f ca="1">VLOOKUP(Tableau645[[#This Row],[module]],OFFSET(INDIRECT(A212&amp;"_code"),0,2,,2),2,0)</f>
        <v>n/a</v>
      </c>
      <c r="M212" s="45"/>
      <c r="N212" s="47"/>
      <c r="O212" s="45"/>
      <c r="R212" s="46"/>
    </row>
    <row r="213" spans="1:18" hidden="1" x14ac:dyDescent="0.2">
      <c r="A213" s="45" t="s">
        <v>677</v>
      </c>
      <c r="B213" s="65" t="str">
        <f>YEAR(C213)&amp;"-"&amp;WEEKNUM(C213)</f>
        <v>2017-37</v>
      </c>
      <c r="C213" s="46">
        <v>42993</v>
      </c>
      <c r="D213" s="67">
        <f>WEEKDAY(Tableau645[[#This Row],[date]])</f>
        <v>6</v>
      </c>
      <c r="E213" s="47">
        <v>0.57291666666666696</v>
      </c>
      <c r="F213" s="47">
        <v>0.69791666666666663</v>
      </c>
      <c r="G213" s="46" t="str">
        <f>IF(NOT(ISBLANK(Tableau645[heure
début])),IF(VALUE(MID(TEXT(Tableau645[heure
début],"hh"),1,2))&lt;13,"AM","PM"),"")</f>
        <v>PM</v>
      </c>
      <c r="H213" s="47">
        <f>F213-E213</f>
        <v>0.12499999999999967</v>
      </c>
      <c r="I213" s="47"/>
      <c r="J213" s="47"/>
      <c r="K213" s="65" t="s">
        <v>809</v>
      </c>
      <c r="L213" s="45" t="str">
        <f ca="1">VLOOKUP(Tableau645[[#This Row],[module]],OFFSET(INDIRECT(A213&amp;"_code"),0,2,,2),2,0)</f>
        <v>n/a</v>
      </c>
      <c r="M213" s="45"/>
      <c r="N213" s="47"/>
      <c r="O213" s="45"/>
      <c r="R213" s="46"/>
    </row>
    <row r="214" spans="1:18" hidden="1" x14ac:dyDescent="0.2">
      <c r="A214" s="45" t="s">
        <v>657</v>
      </c>
      <c r="B214" s="65" t="str">
        <f>YEAR(C214)&amp;"-"&amp;WEEKNUM(C214)</f>
        <v>2017-37</v>
      </c>
      <c r="C214" s="46">
        <v>42993</v>
      </c>
      <c r="D214" s="67">
        <f>WEEKDAY(Tableau645[[#This Row],[date]])</f>
        <v>6</v>
      </c>
      <c r="E214" s="47">
        <v>0.57291666666666696</v>
      </c>
      <c r="F214" s="47">
        <v>0.73958333333333404</v>
      </c>
      <c r="G214" s="46" t="str">
        <f>IF(NOT(ISBLANK(Tableau645[heure
début])),IF(VALUE(MID(TEXT(Tableau645[heure
début],"hh"),1,2))&lt;13,"AM","PM"),"")</f>
        <v>PM</v>
      </c>
      <c r="H214" s="47">
        <f>F214-E214</f>
        <v>0.16666666666666707</v>
      </c>
      <c r="I214" s="123"/>
      <c r="J214" s="47"/>
      <c r="K214" s="65" t="s">
        <v>809</v>
      </c>
      <c r="L214" s="45" t="str">
        <f ca="1">VLOOKUP(Tableau645[[#This Row],[module]],OFFSET(INDIRECT(A214&amp;"_code"),0,2,,2),2,0)</f>
        <v>n/a</v>
      </c>
      <c r="M214" s="45"/>
      <c r="N214" s="47"/>
      <c r="O214" s="45"/>
      <c r="R214" s="46"/>
    </row>
    <row r="215" spans="1:18" hidden="1" x14ac:dyDescent="0.2">
      <c r="A215" s="61" t="s">
        <v>669</v>
      </c>
      <c r="B215" s="61" t="str">
        <f>YEAR(C215)&amp;"-"&amp;WEEKNUM(C215)</f>
        <v>2017-37</v>
      </c>
      <c r="C215" s="62">
        <v>42994</v>
      </c>
      <c r="D215" s="68">
        <f>WEEKDAY(Tableau645[[#This Row],[date]])</f>
        <v>7</v>
      </c>
      <c r="E215" s="47">
        <v>0.34375</v>
      </c>
      <c r="F215" s="47">
        <v>0.51041666666666696</v>
      </c>
      <c r="G215" s="62" t="str">
        <f>IF(NOT(ISBLANK(Tableau645[heure
début])),IF(VALUE(MID(TEXT(Tableau645[heure
début],"hh"),1,2))&lt;13,"AM","PM"),"")</f>
        <v>AM</v>
      </c>
      <c r="H215" s="63">
        <f>F215-E215</f>
        <v>0.16666666666666696</v>
      </c>
      <c r="I215" s="63"/>
      <c r="J215" s="47"/>
      <c r="K215" s="61"/>
      <c r="L215" s="61" t="e">
        <f ca="1">VLOOKUP(Tableau645[[#This Row],[module]],OFFSET(INDIRECT(A215&amp;"_code"),0,2,,2),2,0)</f>
        <v>#N/A</v>
      </c>
      <c r="M215" s="61"/>
      <c r="N215" s="63"/>
      <c r="O215" s="61"/>
      <c r="R215" s="46"/>
    </row>
    <row r="216" spans="1:18" hidden="1" x14ac:dyDescent="0.2">
      <c r="A216" s="45" t="s">
        <v>670</v>
      </c>
      <c r="B216" s="65" t="str">
        <f>YEAR(C216)&amp;"-"&amp;WEEKNUM(C216)</f>
        <v>2017-37</v>
      </c>
      <c r="C216" s="46">
        <v>42994</v>
      </c>
      <c r="D216" s="67">
        <f>WEEKDAY(Tableau645[[#This Row],[date]])</f>
        <v>7</v>
      </c>
      <c r="E216" s="47">
        <v>0.34375</v>
      </c>
      <c r="F216" s="47">
        <v>0.51041666666666696</v>
      </c>
      <c r="G216" s="46" t="str">
        <f>IF(NOT(ISBLANK(Tableau645[heure
début])),IF(VALUE(MID(TEXT(Tableau645[heure
début],"hh"),1,2))&lt;13,"AM","PM"),"")</f>
        <v>AM</v>
      </c>
      <c r="H216" s="47">
        <f>F216-E216</f>
        <v>0.16666666666666696</v>
      </c>
      <c r="I216" s="47"/>
      <c r="J216" s="47"/>
      <c r="K216" s="65"/>
      <c r="L216" s="45" t="e">
        <f ca="1">VLOOKUP(Tableau645[[#This Row],[module]],OFFSET(INDIRECT(A216&amp;"_code"),0,2,,2),2,0)</f>
        <v>#N/A</v>
      </c>
      <c r="M216" s="45"/>
      <c r="N216" s="47"/>
      <c r="O216" s="45"/>
      <c r="R216" s="46"/>
    </row>
    <row r="217" spans="1:18" hidden="1" x14ac:dyDescent="0.2">
      <c r="A217" s="45" t="s">
        <v>657</v>
      </c>
      <c r="B217" s="65" t="str">
        <f>YEAR(C217)&amp;"-"&amp;WEEKNUM(C217)</f>
        <v>2017-37</v>
      </c>
      <c r="C217" s="46">
        <v>42994</v>
      </c>
      <c r="D217" s="67">
        <f>WEEKDAY(Tableau645[[#This Row],[date]])</f>
        <v>7</v>
      </c>
      <c r="E217" s="47">
        <v>0.34375</v>
      </c>
      <c r="F217" s="47">
        <v>0.51041666666666696</v>
      </c>
      <c r="G217" s="46" t="str">
        <f>IF(NOT(ISBLANK(Tableau645[heure
début])),IF(VALUE(MID(TEXT(Tableau645[heure
début],"hh"),1,2))&lt;13,"AM","PM"),"")</f>
        <v>AM</v>
      </c>
      <c r="H217" s="47">
        <f>F217-E217</f>
        <v>0.16666666666666696</v>
      </c>
      <c r="I217" s="123"/>
      <c r="J217" s="47"/>
      <c r="K217" s="65"/>
      <c r="L217" s="45" t="e">
        <f ca="1">VLOOKUP(Tableau645[[#This Row],[module]],OFFSET(INDIRECT(A217&amp;"_code"),0,2,,2),2,0)</f>
        <v>#N/A</v>
      </c>
      <c r="M217" s="45"/>
      <c r="N217" s="47"/>
      <c r="O217" s="45"/>
      <c r="R217" s="46"/>
    </row>
    <row r="218" spans="1:18" hidden="1" x14ac:dyDescent="0.2">
      <c r="A218" s="45" t="s">
        <v>671</v>
      </c>
      <c r="B218" s="65" t="str">
        <f>YEAR(C218)&amp;"-"&amp;WEEKNUM(C218)</f>
        <v>2017-37</v>
      </c>
      <c r="C218" s="46">
        <v>42994</v>
      </c>
      <c r="D218" s="67">
        <f>WEEKDAY(Tableau645[[#This Row],[date]])</f>
        <v>7</v>
      </c>
      <c r="E218" s="47">
        <v>0.34375</v>
      </c>
      <c r="F218" s="47">
        <v>0.51041666666666696</v>
      </c>
      <c r="G218" s="46" t="str">
        <f>IF(NOT(ISBLANK(Tableau645[heure
début])),IF(VALUE(MID(TEXT(Tableau645[heure
début],"hh"),1,2))&lt;13,"AM","PM"),"")</f>
        <v>AM</v>
      </c>
      <c r="H218" s="47">
        <f>F218-E218</f>
        <v>0.16666666666666696</v>
      </c>
      <c r="I218" s="47"/>
      <c r="J218" s="47"/>
      <c r="K218" s="65"/>
      <c r="L218" s="45" t="e">
        <f ca="1">VLOOKUP(Tableau645[[#This Row],[module]],OFFSET(INDIRECT(A218&amp;"_code"),0,2,,2),2,0)</f>
        <v>#N/A</v>
      </c>
      <c r="M218" s="45"/>
      <c r="N218" s="47"/>
      <c r="O218" s="45"/>
      <c r="R218" s="46"/>
    </row>
    <row r="219" spans="1:18" hidden="1" x14ac:dyDescent="0.2">
      <c r="A219" s="45" t="s">
        <v>672</v>
      </c>
      <c r="B219" s="65" t="str">
        <f>YEAR(C219)&amp;"-"&amp;WEEKNUM(C219)</f>
        <v>2017-37</v>
      </c>
      <c r="C219" s="46">
        <v>42994</v>
      </c>
      <c r="D219" s="67">
        <f>WEEKDAY(Tableau645[[#This Row],[date]])</f>
        <v>7</v>
      </c>
      <c r="E219" s="47">
        <v>0.34375</v>
      </c>
      <c r="F219" s="47">
        <v>0.51041666666666696</v>
      </c>
      <c r="G219" s="46" t="str">
        <f>IF(NOT(ISBLANK(Tableau645[heure
début])),IF(VALUE(MID(TEXT(Tableau645[heure
début],"hh"),1,2))&lt;13,"AM","PM"),"")</f>
        <v>AM</v>
      </c>
      <c r="H219" s="47">
        <f>F219-E219</f>
        <v>0.16666666666666696</v>
      </c>
      <c r="I219" s="47"/>
      <c r="J219" s="47"/>
      <c r="K219" s="65"/>
      <c r="L219" s="45" t="e">
        <f ca="1">VLOOKUP(Tableau645[[#This Row],[module]],OFFSET(INDIRECT(A219&amp;"_code"),0,2,,2),2,0)</f>
        <v>#N/A</v>
      </c>
      <c r="M219" s="45"/>
      <c r="N219" s="47"/>
      <c r="O219" s="45"/>
      <c r="R219" s="46"/>
    </row>
    <row r="220" spans="1:18" hidden="1" x14ac:dyDescent="0.2">
      <c r="A220" s="45" t="s">
        <v>676</v>
      </c>
      <c r="B220" s="65" t="str">
        <f>YEAR(C220)&amp;"-"&amp;WEEKNUM(C220)</f>
        <v>2017-37</v>
      </c>
      <c r="C220" s="46">
        <v>42994</v>
      </c>
      <c r="D220" s="67">
        <f>WEEKDAY(Tableau645[[#This Row],[date]])</f>
        <v>7</v>
      </c>
      <c r="E220" s="47">
        <v>0.34375</v>
      </c>
      <c r="F220" s="47">
        <v>0.51041666666666696</v>
      </c>
      <c r="G220" s="46" t="str">
        <f>IF(NOT(ISBLANK(Tableau645[heure
début])),IF(VALUE(MID(TEXT(Tableau645[heure
début],"hh"),1,2))&lt;13,"AM","PM"),"")</f>
        <v>AM</v>
      </c>
      <c r="H220" s="47">
        <f>F220-E220</f>
        <v>0.16666666666666696</v>
      </c>
      <c r="I220" s="47"/>
      <c r="J220" s="47"/>
      <c r="K220" s="65"/>
      <c r="L220" s="45" t="e">
        <f ca="1">VLOOKUP(Tableau645[[#This Row],[module]],OFFSET(INDIRECT(A220&amp;"_code"),0,2,,2),2,0)</f>
        <v>#N/A</v>
      </c>
      <c r="M220" s="45"/>
      <c r="N220" s="47"/>
      <c r="O220" s="45"/>
      <c r="R220" s="46"/>
    </row>
    <row r="221" spans="1:18" hidden="1" x14ac:dyDescent="0.2">
      <c r="A221" s="45" t="s">
        <v>677</v>
      </c>
      <c r="B221" s="65" t="str">
        <f>YEAR(C221)&amp;"-"&amp;WEEKNUM(C221)</f>
        <v>2017-37</v>
      </c>
      <c r="C221" s="46">
        <v>42994</v>
      </c>
      <c r="D221" s="67">
        <f>WEEKDAY(Tableau645[[#This Row],[date]])</f>
        <v>7</v>
      </c>
      <c r="E221" s="47">
        <v>0.34375</v>
      </c>
      <c r="F221" s="47">
        <v>0.51041666666666696</v>
      </c>
      <c r="G221" s="46" t="str">
        <f>IF(NOT(ISBLANK(Tableau645[heure
début])),IF(VALUE(MID(TEXT(Tableau645[heure
début],"hh"),1,2))&lt;13,"AM","PM"),"")</f>
        <v>AM</v>
      </c>
      <c r="H221" s="47">
        <f>F221-E221</f>
        <v>0.16666666666666696</v>
      </c>
      <c r="I221" s="47"/>
      <c r="J221" s="47"/>
      <c r="K221" s="65"/>
      <c r="L221" s="45" t="e">
        <f ca="1">VLOOKUP(Tableau645[[#This Row],[module]],OFFSET(INDIRECT(A221&amp;"_code"),0,2,,2),2,0)</f>
        <v>#N/A</v>
      </c>
      <c r="M221" s="45"/>
      <c r="N221" s="47"/>
      <c r="O221" s="45"/>
      <c r="R221" s="46"/>
    </row>
    <row r="222" spans="1:18" hidden="1" x14ac:dyDescent="0.2">
      <c r="A222" s="61" t="s">
        <v>669</v>
      </c>
      <c r="B222" s="61" t="str">
        <f>YEAR(C222)&amp;"-"&amp;WEEKNUM(C222)</f>
        <v>2017-37</v>
      </c>
      <c r="C222" s="62">
        <v>42994</v>
      </c>
      <c r="D222" s="68">
        <f>WEEKDAY(Tableau645[[#This Row],[date]])</f>
        <v>7</v>
      </c>
      <c r="E222" s="63">
        <v>0.57291666666666696</v>
      </c>
      <c r="F222" s="63">
        <v>0.73958333333333404</v>
      </c>
      <c r="G222" s="62" t="str">
        <f>IF(NOT(ISBLANK(Tableau645[heure
début])),IF(VALUE(MID(TEXT(Tableau645[heure
début],"hh"),1,2))&lt;13,"AM","PM"),"")</f>
        <v>PM</v>
      </c>
      <c r="H222" s="63">
        <f>F222-E222</f>
        <v>0.16666666666666707</v>
      </c>
      <c r="I222" s="63"/>
      <c r="J222" s="47"/>
      <c r="K222" s="61"/>
      <c r="L222" s="61" t="e">
        <f ca="1">VLOOKUP(Tableau645[[#This Row],[module]],OFFSET(INDIRECT(A222&amp;"_code"),0,2,,2),2,0)</f>
        <v>#N/A</v>
      </c>
      <c r="M222" s="61"/>
      <c r="N222" s="63"/>
      <c r="O222" s="61"/>
      <c r="R222" s="46"/>
    </row>
    <row r="223" spans="1:18" hidden="1" x14ac:dyDescent="0.2">
      <c r="A223" s="45" t="s">
        <v>670</v>
      </c>
      <c r="B223" s="65" t="str">
        <f>YEAR(C223)&amp;"-"&amp;WEEKNUM(C223)</f>
        <v>2017-37</v>
      </c>
      <c r="C223" s="46">
        <v>42994</v>
      </c>
      <c r="D223" s="67">
        <f>WEEKDAY(Tableau645[[#This Row],[date]])</f>
        <v>7</v>
      </c>
      <c r="E223" s="47">
        <v>0.57291666666666696</v>
      </c>
      <c r="F223" s="47">
        <v>0.73958333333333404</v>
      </c>
      <c r="G223" s="46" t="str">
        <f>IF(NOT(ISBLANK(Tableau645[heure
début])),IF(VALUE(MID(TEXT(Tableau645[heure
début],"hh"),1,2))&lt;13,"AM","PM"),"")</f>
        <v>PM</v>
      </c>
      <c r="H223" s="47">
        <f>F223-E223</f>
        <v>0.16666666666666707</v>
      </c>
      <c r="I223" s="47"/>
      <c r="J223" s="47"/>
      <c r="K223" s="65"/>
      <c r="L223" s="45" t="e">
        <f ca="1">VLOOKUP(Tableau645[[#This Row],[module]],OFFSET(INDIRECT(A223&amp;"_code"),0,2,,2),2,0)</f>
        <v>#N/A</v>
      </c>
      <c r="M223" s="45"/>
      <c r="N223" s="47"/>
      <c r="O223" s="45"/>
      <c r="R223" s="46"/>
    </row>
    <row r="224" spans="1:18" hidden="1" x14ac:dyDescent="0.2">
      <c r="A224" s="45" t="s">
        <v>657</v>
      </c>
      <c r="B224" s="65" t="str">
        <f>YEAR(C224)&amp;"-"&amp;WEEKNUM(C224)</f>
        <v>2017-37</v>
      </c>
      <c r="C224" s="46">
        <v>42994</v>
      </c>
      <c r="D224" s="67">
        <f>WEEKDAY(Tableau645[[#This Row],[date]])</f>
        <v>7</v>
      </c>
      <c r="E224" s="47">
        <v>0.57291666666666696</v>
      </c>
      <c r="F224" s="47">
        <v>0.73958333333333404</v>
      </c>
      <c r="G224" s="46" t="str">
        <f>IF(NOT(ISBLANK(Tableau645[heure
début])),IF(VALUE(MID(TEXT(Tableau645[heure
début],"hh"),1,2))&lt;13,"AM","PM"),"")</f>
        <v>PM</v>
      </c>
      <c r="H224" s="47">
        <f>F224-E224</f>
        <v>0.16666666666666707</v>
      </c>
      <c r="I224" s="123"/>
      <c r="J224" s="47"/>
      <c r="K224" s="65"/>
      <c r="L224" s="45" t="e">
        <f ca="1">VLOOKUP(Tableau645[[#This Row],[module]],OFFSET(INDIRECT(A224&amp;"_code"),0,2,,2),2,0)</f>
        <v>#N/A</v>
      </c>
      <c r="M224" s="45"/>
      <c r="N224" s="47"/>
      <c r="O224" s="45"/>
      <c r="R224" s="46"/>
    </row>
    <row r="225" spans="1:18" hidden="1" x14ac:dyDescent="0.2">
      <c r="A225" s="45" t="s">
        <v>671</v>
      </c>
      <c r="B225" s="65" t="str">
        <f>YEAR(C225)&amp;"-"&amp;WEEKNUM(C225)</f>
        <v>2017-37</v>
      </c>
      <c r="C225" s="46">
        <v>42994</v>
      </c>
      <c r="D225" s="67">
        <f>WEEKDAY(Tableau645[[#This Row],[date]])</f>
        <v>7</v>
      </c>
      <c r="E225" s="47">
        <v>0.57291666666666696</v>
      </c>
      <c r="F225" s="47">
        <v>0.73958333333333404</v>
      </c>
      <c r="G225" s="46" t="str">
        <f>IF(NOT(ISBLANK(Tableau645[heure
début])),IF(VALUE(MID(TEXT(Tableau645[heure
début],"hh"),1,2))&lt;13,"AM","PM"),"")</f>
        <v>PM</v>
      </c>
      <c r="H225" s="47">
        <f>F225-E225</f>
        <v>0.16666666666666707</v>
      </c>
      <c r="I225" s="47"/>
      <c r="J225" s="47"/>
      <c r="K225" s="65"/>
      <c r="L225" s="45" t="e">
        <f ca="1">VLOOKUP(Tableau645[[#This Row],[module]],OFFSET(INDIRECT(A225&amp;"_code"),0,2,,2),2,0)</f>
        <v>#N/A</v>
      </c>
      <c r="M225" s="45"/>
      <c r="N225" s="47"/>
      <c r="O225" s="45"/>
      <c r="R225" s="46"/>
    </row>
    <row r="226" spans="1:18" hidden="1" x14ac:dyDescent="0.2">
      <c r="A226" s="45" t="s">
        <v>672</v>
      </c>
      <c r="B226" s="65" t="str">
        <f>YEAR(C226)&amp;"-"&amp;WEEKNUM(C226)</f>
        <v>2017-37</v>
      </c>
      <c r="C226" s="46">
        <v>42994</v>
      </c>
      <c r="D226" s="67">
        <f>WEEKDAY(Tableau645[[#This Row],[date]])</f>
        <v>7</v>
      </c>
      <c r="E226" s="47">
        <v>0.57291666666666696</v>
      </c>
      <c r="F226" s="47">
        <v>0.73958333333333404</v>
      </c>
      <c r="G226" s="46" t="str">
        <f>IF(NOT(ISBLANK(Tableau645[heure
début])),IF(VALUE(MID(TEXT(Tableau645[heure
début],"hh"),1,2))&lt;13,"AM","PM"),"")</f>
        <v>PM</v>
      </c>
      <c r="H226" s="47">
        <f>F226-E226</f>
        <v>0.16666666666666707</v>
      </c>
      <c r="I226" s="47"/>
      <c r="J226" s="47"/>
      <c r="K226" s="65"/>
      <c r="L226" s="45" t="e">
        <f ca="1">VLOOKUP(Tableau645[[#This Row],[module]],OFFSET(INDIRECT(A226&amp;"_code"),0,2,,2),2,0)</f>
        <v>#N/A</v>
      </c>
      <c r="M226" s="45"/>
      <c r="N226" s="47"/>
      <c r="O226" s="45"/>
      <c r="R226" s="46"/>
    </row>
    <row r="227" spans="1:18" hidden="1" x14ac:dyDescent="0.2">
      <c r="A227" s="45" t="s">
        <v>676</v>
      </c>
      <c r="B227" s="65" t="str">
        <f>YEAR(C227)&amp;"-"&amp;WEEKNUM(C227)</f>
        <v>2017-37</v>
      </c>
      <c r="C227" s="46">
        <v>42994</v>
      </c>
      <c r="D227" s="67">
        <f>WEEKDAY(Tableau645[[#This Row],[date]])</f>
        <v>7</v>
      </c>
      <c r="E227" s="47">
        <v>0.57291666666666696</v>
      </c>
      <c r="F227" s="47">
        <v>0.69791666666666663</v>
      </c>
      <c r="G227" s="46" t="str">
        <f>IF(NOT(ISBLANK(Tableau645[heure
début])),IF(VALUE(MID(TEXT(Tableau645[heure
début],"hh"),1,2))&lt;13,"AM","PM"),"")</f>
        <v>PM</v>
      </c>
      <c r="H227" s="47">
        <f>F227-E227</f>
        <v>0.12499999999999967</v>
      </c>
      <c r="I227" s="47"/>
      <c r="J227" s="47"/>
      <c r="K227" s="65"/>
      <c r="L227" s="45" t="e">
        <f ca="1">VLOOKUP(Tableau645[[#This Row],[module]],OFFSET(INDIRECT(A227&amp;"_code"),0,2,,2),2,0)</f>
        <v>#N/A</v>
      </c>
      <c r="M227" s="45"/>
      <c r="N227" s="47"/>
      <c r="O227" s="45"/>
      <c r="R227" s="46"/>
    </row>
    <row r="228" spans="1:18" hidden="1" x14ac:dyDescent="0.2">
      <c r="A228" s="45" t="s">
        <v>677</v>
      </c>
      <c r="B228" s="65" t="str">
        <f>YEAR(C228)&amp;"-"&amp;WEEKNUM(C228)</f>
        <v>2017-37</v>
      </c>
      <c r="C228" s="46">
        <v>42994</v>
      </c>
      <c r="D228" s="67">
        <f>WEEKDAY(Tableau645[[#This Row],[date]])</f>
        <v>7</v>
      </c>
      <c r="E228" s="47">
        <v>0.57291666666666696</v>
      </c>
      <c r="F228" s="47">
        <v>0.69791666666666663</v>
      </c>
      <c r="G228" s="46" t="str">
        <f>IF(NOT(ISBLANK(Tableau645[heure
début])),IF(VALUE(MID(TEXT(Tableau645[heure
début],"hh"),1,2))&lt;13,"AM","PM"),"")</f>
        <v>PM</v>
      </c>
      <c r="H228" s="47">
        <f>F228-E228</f>
        <v>0.12499999999999967</v>
      </c>
      <c r="I228" s="47"/>
      <c r="J228" s="47"/>
      <c r="K228" s="65"/>
      <c r="L228" s="45" t="e">
        <f ca="1">VLOOKUP(Tableau645[[#This Row],[module]],OFFSET(INDIRECT(A228&amp;"_code"),0,2,,2),2,0)</f>
        <v>#N/A</v>
      </c>
      <c r="M228" s="45"/>
      <c r="N228" s="47"/>
      <c r="O228" s="45"/>
      <c r="R228" s="46"/>
    </row>
    <row r="229" spans="1:18" hidden="1" x14ac:dyDescent="0.2">
      <c r="A229" s="61" t="s">
        <v>669</v>
      </c>
      <c r="B229" s="61" t="str">
        <f>YEAR(C229)&amp;"-"&amp;WEEKNUM(C229)</f>
        <v>2017-38</v>
      </c>
      <c r="C229" s="62">
        <v>42995</v>
      </c>
      <c r="D229" s="68">
        <f>WEEKDAY(Tableau645[[#This Row],[date]])</f>
        <v>1</v>
      </c>
      <c r="E229" s="47">
        <v>0.34375</v>
      </c>
      <c r="F229" s="47">
        <v>0.51041666666666696</v>
      </c>
      <c r="G229" s="62" t="str">
        <f>IF(NOT(ISBLANK(Tableau645[heure
début])),IF(VALUE(MID(TEXT(Tableau645[heure
début],"hh"),1,2))&lt;13,"AM","PM"),"")</f>
        <v>AM</v>
      </c>
      <c r="H229" s="63">
        <f>F229-E229</f>
        <v>0.16666666666666696</v>
      </c>
      <c r="I229" s="63"/>
      <c r="J229" s="47"/>
      <c r="K229" s="61"/>
      <c r="L229" s="61" t="e">
        <f ca="1">VLOOKUP(Tableau645[[#This Row],[module]],OFFSET(INDIRECT(A229&amp;"_code"),0,2,,2),2,0)</f>
        <v>#N/A</v>
      </c>
      <c r="M229" s="61"/>
      <c r="N229" s="63"/>
      <c r="O229" s="61"/>
      <c r="R229" s="46"/>
    </row>
    <row r="230" spans="1:18" hidden="1" x14ac:dyDescent="0.2">
      <c r="A230" s="45" t="s">
        <v>670</v>
      </c>
      <c r="B230" s="65" t="str">
        <f>YEAR(C230)&amp;"-"&amp;WEEKNUM(C230)</f>
        <v>2017-38</v>
      </c>
      <c r="C230" s="46">
        <v>42995</v>
      </c>
      <c r="D230" s="67">
        <f>WEEKDAY(Tableau645[[#This Row],[date]])</f>
        <v>1</v>
      </c>
      <c r="E230" s="47">
        <v>0.34375</v>
      </c>
      <c r="F230" s="47">
        <v>0.51041666666666696</v>
      </c>
      <c r="G230" s="46" t="str">
        <f>IF(NOT(ISBLANK(Tableau645[heure
début])),IF(VALUE(MID(TEXT(Tableau645[heure
début],"hh"),1,2))&lt;13,"AM","PM"),"")</f>
        <v>AM</v>
      </c>
      <c r="H230" s="47">
        <f>F230-E230</f>
        <v>0.16666666666666696</v>
      </c>
      <c r="I230" s="47"/>
      <c r="J230" s="47"/>
      <c r="K230" s="65"/>
      <c r="L230" s="45" t="e">
        <f ca="1">VLOOKUP(Tableau645[[#This Row],[module]],OFFSET(INDIRECT(A230&amp;"_code"),0,2,,2),2,0)</f>
        <v>#N/A</v>
      </c>
      <c r="M230" s="45"/>
      <c r="N230" s="47"/>
      <c r="O230" s="45"/>
      <c r="R230" s="46"/>
    </row>
    <row r="231" spans="1:18" hidden="1" x14ac:dyDescent="0.2">
      <c r="A231" s="45" t="s">
        <v>657</v>
      </c>
      <c r="B231" s="65" t="str">
        <f>YEAR(C231)&amp;"-"&amp;WEEKNUM(C231)</f>
        <v>2017-38</v>
      </c>
      <c r="C231" s="46">
        <v>42995</v>
      </c>
      <c r="D231" s="67">
        <f>WEEKDAY(Tableau645[[#This Row],[date]])</f>
        <v>1</v>
      </c>
      <c r="E231" s="47">
        <v>0.34375</v>
      </c>
      <c r="F231" s="47">
        <v>0.51041666666666696</v>
      </c>
      <c r="G231" s="46" t="str">
        <f>IF(NOT(ISBLANK(Tableau645[heure
début])),IF(VALUE(MID(TEXT(Tableau645[heure
début],"hh"),1,2))&lt;13,"AM","PM"),"")</f>
        <v>AM</v>
      </c>
      <c r="H231" s="47">
        <f>F231-E231</f>
        <v>0.16666666666666696</v>
      </c>
      <c r="I231" s="123"/>
      <c r="J231" s="47"/>
      <c r="K231" s="65"/>
      <c r="L231" s="45" t="e">
        <f ca="1">VLOOKUP(Tableau645[[#This Row],[module]],OFFSET(INDIRECT(A231&amp;"_code"),0,2,,2),2,0)</f>
        <v>#N/A</v>
      </c>
      <c r="M231" s="45"/>
      <c r="N231" s="47"/>
      <c r="O231" s="45"/>
      <c r="R231" s="46"/>
    </row>
    <row r="232" spans="1:18" hidden="1" x14ac:dyDescent="0.2">
      <c r="A232" s="45" t="s">
        <v>671</v>
      </c>
      <c r="B232" s="65" t="str">
        <f>YEAR(C232)&amp;"-"&amp;WEEKNUM(C232)</f>
        <v>2017-38</v>
      </c>
      <c r="C232" s="46">
        <v>42995</v>
      </c>
      <c r="D232" s="67">
        <f>WEEKDAY(Tableau645[[#This Row],[date]])</f>
        <v>1</v>
      </c>
      <c r="E232" s="47">
        <v>0.34375</v>
      </c>
      <c r="F232" s="47">
        <v>0.51041666666666696</v>
      </c>
      <c r="G232" s="46" t="str">
        <f>IF(NOT(ISBLANK(Tableau645[heure
début])),IF(VALUE(MID(TEXT(Tableau645[heure
début],"hh"),1,2))&lt;13,"AM","PM"),"")</f>
        <v>AM</v>
      </c>
      <c r="H232" s="47">
        <f>F232-E232</f>
        <v>0.16666666666666696</v>
      </c>
      <c r="I232" s="47"/>
      <c r="J232" s="47"/>
      <c r="K232" s="65"/>
      <c r="L232" s="45" t="e">
        <f ca="1">VLOOKUP(Tableau645[[#This Row],[module]],OFFSET(INDIRECT(A232&amp;"_code"),0,2,,2),2,0)</f>
        <v>#N/A</v>
      </c>
      <c r="M232" s="45"/>
      <c r="N232" s="47"/>
      <c r="O232" s="45"/>
      <c r="R232" s="46"/>
    </row>
    <row r="233" spans="1:18" hidden="1" x14ac:dyDescent="0.2">
      <c r="A233" s="45" t="s">
        <v>672</v>
      </c>
      <c r="B233" s="65" t="str">
        <f>YEAR(C233)&amp;"-"&amp;WEEKNUM(C233)</f>
        <v>2017-38</v>
      </c>
      <c r="C233" s="46">
        <v>42995</v>
      </c>
      <c r="D233" s="67">
        <f>WEEKDAY(Tableau645[[#This Row],[date]])</f>
        <v>1</v>
      </c>
      <c r="E233" s="47">
        <v>0.34375</v>
      </c>
      <c r="F233" s="47">
        <v>0.51041666666666696</v>
      </c>
      <c r="G233" s="46" t="str">
        <f>IF(NOT(ISBLANK(Tableau645[heure
début])),IF(VALUE(MID(TEXT(Tableau645[heure
début],"hh"),1,2))&lt;13,"AM","PM"),"")</f>
        <v>AM</v>
      </c>
      <c r="H233" s="47">
        <f>F233-E233</f>
        <v>0.16666666666666696</v>
      </c>
      <c r="I233" s="47"/>
      <c r="J233" s="47"/>
      <c r="K233" s="65"/>
      <c r="L233" s="45" t="e">
        <f ca="1">VLOOKUP(Tableau645[[#This Row],[module]],OFFSET(INDIRECT(A233&amp;"_code"),0,2,,2),2,0)</f>
        <v>#N/A</v>
      </c>
      <c r="M233" s="45"/>
      <c r="N233" s="47"/>
      <c r="O233" s="45"/>
      <c r="R233" s="46"/>
    </row>
    <row r="234" spans="1:18" hidden="1" x14ac:dyDescent="0.2">
      <c r="A234" s="45" t="s">
        <v>676</v>
      </c>
      <c r="B234" s="65" t="str">
        <f>YEAR(C234)&amp;"-"&amp;WEEKNUM(C234)</f>
        <v>2017-38</v>
      </c>
      <c r="C234" s="46">
        <v>42995</v>
      </c>
      <c r="D234" s="67">
        <f>WEEKDAY(Tableau645[[#This Row],[date]])</f>
        <v>1</v>
      </c>
      <c r="E234" s="47">
        <v>0.34375</v>
      </c>
      <c r="F234" s="47">
        <v>0.51041666666666696</v>
      </c>
      <c r="G234" s="46" t="str">
        <f>IF(NOT(ISBLANK(Tableau645[heure
début])),IF(VALUE(MID(TEXT(Tableau645[heure
début],"hh"),1,2))&lt;13,"AM","PM"),"")</f>
        <v>AM</v>
      </c>
      <c r="H234" s="47">
        <f>F234-E234</f>
        <v>0.16666666666666696</v>
      </c>
      <c r="I234" s="47"/>
      <c r="J234" s="47"/>
      <c r="K234" s="65"/>
      <c r="L234" s="45" t="e">
        <f ca="1">VLOOKUP(Tableau645[[#This Row],[module]],OFFSET(INDIRECT(A234&amp;"_code"),0,2,,2),2,0)</f>
        <v>#N/A</v>
      </c>
      <c r="M234" s="45"/>
      <c r="N234" s="47"/>
      <c r="O234" s="45"/>
      <c r="R234" s="46"/>
    </row>
    <row r="235" spans="1:18" hidden="1" x14ac:dyDescent="0.2">
      <c r="A235" s="45" t="s">
        <v>677</v>
      </c>
      <c r="B235" s="65" t="str">
        <f>YEAR(C235)&amp;"-"&amp;WEEKNUM(C235)</f>
        <v>2017-38</v>
      </c>
      <c r="C235" s="46">
        <v>42995</v>
      </c>
      <c r="D235" s="67">
        <f>WEEKDAY(Tableau645[[#This Row],[date]])</f>
        <v>1</v>
      </c>
      <c r="E235" s="47">
        <v>0.34375</v>
      </c>
      <c r="F235" s="47">
        <v>0.51041666666666696</v>
      </c>
      <c r="G235" s="46" t="str">
        <f>IF(NOT(ISBLANK(Tableau645[heure
début])),IF(VALUE(MID(TEXT(Tableau645[heure
début],"hh"),1,2))&lt;13,"AM","PM"),"")</f>
        <v>AM</v>
      </c>
      <c r="H235" s="47">
        <f>F235-E235</f>
        <v>0.16666666666666696</v>
      </c>
      <c r="I235" s="47"/>
      <c r="J235" s="47"/>
      <c r="K235" s="65"/>
      <c r="L235" s="45" t="e">
        <f ca="1">VLOOKUP(Tableau645[[#This Row],[module]],OFFSET(INDIRECT(A235&amp;"_code"),0,2,,2),2,0)</f>
        <v>#N/A</v>
      </c>
      <c r="M235" s="45"/>
      <c r="N235" s="47"/>
      <c r="O235" s="45"/>
      <c r="R235" s="46"/>
    </row>
    <row r="236" spans="1:18" hidden="1" x14ac:dyDescent="0.2">
      <c r="A236" s="61" t="s">
        <v>669</v>
      </c>
      <c r="B236" s="61" t="str">
        <f>YEAR(C236)&amp;"-"&amp;WEEKNUM(C236)</f>
        <v>2017-38</v>
      </c>
      <c r="C236" s="62">
        <v>42995</v>
      </c>
      <c r="D236" s="68">
        <f>WEEKDAY(Tableau645[[#This Row],[date]])</f>
        <v>1</v>
      </c>
      <c r="E236" s="63">
        <v>0.57291666666666696</v>
      </c>
      <c r="F236" s="63">
        <v>0.73958333333333404</v>
      </c>
      <c r="G236" s="62" t="str">
        <f>IF(NOT(ISBLANK(Tableau645[heure
début])),IF(VALUE(MID(TEXT(Tableau645[heure
début],"hh"),1,2))&lt;13,"AM","PM"),"")</f>
        <v>PM</v>
      </c>
      <c r="H236" s="63">
        <f>F236-E236</f>
        <v>0.16666666666666707</v>
      </c>
      <c r="I236" s="63"/>
      <c r="J236" s="47"/>
      <c r="K236" s="61"/>
      <c r="L236" s="61" t="e">
        <f ca="1">VLOOKUP(Tableau645[[#This Row],[module]],OFFSET(INDIRECT(A236&amp;"_code"),0,2,,2),2,0)</f>
        <v>#N/A</v>
      </c>
      <c r="M236" s="61"/>
      <c r="N236" s="63"/>
      <c r="O236" s="61"/>
      <c r="R236" s="46"/>
    </row>
    <row r="237" spans="1:18" hidden="1" x14ac:dyDescent="0.2">
      <c r="A237" s="45" t="s">
        <v>670</v>
      </c>
      <c r="B237" s="65" t="str">
        <f>YEAR(C237)&amp;"-"&amp;WEEKNUM(C237)</f>
        <v>2017-38</v>
      </c>
      <c r="C237" s="46">
        <v>42995</v>
      </c>
      <c r="D237" s="67">
        <f>WEEKDAY(Tableau645[[#This Row],[date]])</f>
        <v>1</v>
      </c>
      <c r="E237" s="47">
        <v>0.57291666666666696</v>
      </c>
      <c r="F237" s="47">
        <v>0.73958333333333404</v>
      </c>
      <c r="G237" s="46" t="str">
        <f>IF(NOT(ISBLANK(Tableau645[heure
début])),IF(VALUE(MID(TEXT(Tableau645[heure
début],"hh"),1,2))&lt;13,"AM","PM"),"")</f>
        <v>PM</v>
      </c>
      <c r="H237" s="47">
        <f>F237-E237</f>
        <v>0.16666666666666707</v>
      </c>
      <c r="I237" s="47"/>
      <c r="J237" s="47"/>
      <c r="K237" s="65"/>
      <c r="L237" s="45" t="e">
        <f ca="1">VLOOKUP(Tableau645[[#This Row],[module]],OFFSET(INDIRECT(A237&amp;"_code"),0,2,,2),2,0)</f>
        <v>#N/A</v>
      </c>
      <c r="M237" s="45"/>
      <c r="N237" s="47"/>
      <c r="O237" s="45"/>
      <c r="R237" s="46"/>
    </row>
    <row r="238" spans="1:18" hidden="1" x14ac:dyDescent="0.2">
      <c r="A238" s="45" t="s">
        <v>657</v>
      </c>
      <c r="B238" s="65" t="str">
        <f>YEAR(C238)&amp;"-"&amp;WEEKNUM(C238)</f>
        <v>2017-38</v>
      </c>
      <c r="C238" s="46">
        <v>42995</v>
      </c>
      <c r="D238" s="67">
        <f>WEEKDAY(Tableau645[[#This Row],[date]])</f>
        <v>1</v>
      </c>
      <c r="E238" s="47">
        <v>0.57291666666666696</v>
      </c>
      <c r="F238" s="47">
        <v>0.73958333333333404</v>
      </c>
      <c r="G238" s="46" t="str">
        <f>IF(NOT(ISBLANK(Tableau645[heure
début])),IF(VALUE(MID(TEXT(Tableau645[heure
début],"hh"),1,2))&lt;13,"AM","PM"),"")</f>
        <v>PM</v>
      </c>
      <c r="H238" s="47">
        <f>F238-E238</f>
        <v>0.16666666666666707</v>
      </c>
      <c r="I238" s="123"/>
      <c r="J238" s="47"/>
      <c r="K238" s="65"/>
      <c r="L238" s="45" t="e">
        <f ca="1">VLOOKUP(Tableau645[[#This Row],[module]],OFFSET(INDIRECT(A238&amp;"_code"),0,2,,2),2,0)</f>
        <v>#N/A</v>
      </c>
      <c r="M238" s="45"/>
      <c r="N238" s="47"/>
      <c r="O238" s="45"/>
      <c r="R238" s="46"/>
    </row>
    <row r="239" spans="1:18" hidden="1" x14ac:dyDescent="0.2">
      <c r="A239" s="45" t="s">
        <v>671</v>
      </c>
      <c r="B239" s="65" t="str">
        <f>YEAR(C239)&amp;"-"&amp;WEEKNUM(C239)</f>
        <v>2017-38</v>
      </c>
      <c r="C239" s="46">
        <v>42995</v>
      </c>
      <c r="D239" s="67">
        <f>WEEKDAY(Tableau645[[#This Row],[date]])</f>
        <v>1</v>
      </c>
      <c r="E239" s="47">
        <v>0.57291666666666696</v>
      </c>
      <c r="F239" s="47">
        <v>0.73958333333333404</v>
      </c>
      <c r="G239" s="46" t="str">
        <f>IF(NOT(ISBLANK(Tableau645[heure
début])),IF(VALUE(MID(TEXT(Tableau645[heure
début],"hh"),1,2))&lt;13,"AM","PM"),"")</f>
        <v>PM</v>
      </c>
      <c r="H239" s="47">
        <f>F239-E239</f>
        <v>0.16666666666666707</v>
      </c>
      <c r="I239" s="47"/>
      <c r="J239" s="47"/>
      <c r="K239" s="65"/>
      <c r="L239" s="45" t="e">
        <f ca="1">VLOOKUP(Tableau645[[#This Row],[module]],OFFSET(INDIRECT(A239&amp;"_code"),0,2,,2),2,0)</f>
        <v>#N/A</v>
      </c>
      <c r="M239" s="45"/>
      <c r="N239" s="47"/>
      <c r="O239" s="45"/>
      <c r="R239" s="46"/>
    </row>
    <row r="240" spans="1:18" hidden="1" x14ac:dyDescent="0.2">
      <c r="A240" s="45" t="s">
        <v>672</v>
      </c>
      <c r="B240" s="65" t="str">
        <f>YEAR(C240)&amp;"-"&amp;WEEKNUM(C240)</f>
        <v>2017-38</v>
      </c>
      <c r="C240" s="46">
        <v>42995</v>
      </c>
      <c r="D240" s="67">
        <f>WEEKDAY(Tableau645[[#This Row],[date]])</f>
        <v>1</v>
      </c>
      <c r="E240" s="47">
        <v>0.57291666666666696</v>
      </c>
      <c r="F240" s="47">
        <v>0.73958333333333404</v>
      </c>
      <c r="G240" s="46" t="str">
        <f>IF(NOT(ISBLANK(Tableau645[heure
début])),IF(VALUE(MID(TEXT(Tableau645[heure
début],"hh"),1,2))&lt;13,"AM","PM"),"")</f>
        <v>PM</v>
      </c>
      <c r="H240" s="47">
        <f>F240-E240</f>
        <v>0.16666666666666707</v>
      </c>
      <c r="I240" s="47"/>
      <c r="J240" s="47"/>
      <c r="K240" s="65"/>
      <c r="L240" s="45" t="e">
        <f ca="1">VLOOKUP(Tableau645[[#This Row],[module]],OFFSET(INDIRECT(A240&amp;"_code"),0,2,,2),2,0)</f>
        <v>#N/A</v>
      </c>
      <c r="M240" s="45"/>
      <c r="N240" s="47"/>
      <c r="O240" s="45"/>
      <c r="R240" s="46"/>
    </row>
    <row r="241" spans="1:18" hidden="1" x14ac:dyDescent="0.2">
      <c r="A241" s="45" t="s">
        <v>676</v>
      </c>
      <c r="B241" s="65" t="str">
        <f>YEAR(C241)&amp;"-"&amp;WEEKNUM(C241)</f>
        <v>2017-38</v>
      </c>
      <c r="C241" s="46">
        <v>42995</v>
      </c>
      <c r="D241" s="67">
        <f>WEEKDAY(Tableau645[[#This Row],[date]])</f>
        <v>1</v>
      </c>
      <c r="E241" s="47">
        <v>0.57291666666666696</v>
      </c>
      <c r="F241" s="47">
        <v>0.69791666666666663</v>
      </c>
      <c r="G241" s="46" t="str">
        <f>IF(NOT(ISBLANK(Tableau645[heure
début])),IF(VALUE(MID(TEXT(Tableau645[heure
début],"hh"),1,2))&lt;13,"AM","PM"),"")</f>
        <v>PM</v>
      </c>
      <c r="H241" s="47">
        <f>F241-E241</f>
        <v>0.12499999999999967</v>
      </c>
      <c r="I241" s="47"/>
      <c r="J241" s="47"/>
      <c r="K241" s="65"/>
      <c r="L241" s="45" t="e">
        <f ca="1">VLOOKUP(Tableau645[[#This Row],[module]],OFFSET(INDIRECT(A241&amp;"_code"),0,2,,2),2,0)</f>
        <v>#N/A</v>
      </c>
      <c r="M241" s="45"/>
      <c r="N241" s="47"/>
      <c r="O241" s="45"/>
      <c r="R241" s="46"/>
    </row>
    <row r="242" spans="1:18" hidden="1" x14ac:dyDescent="0.2">
      <c r="A242" s="45" t="s">
        <v>677</v>
      </c>
      <c r="B242" s="65" t="str">
        <f>YEAR(C242)&amp;"-"&amp;WEEKNUM(C242)</f>
        <v>2017-38</v>
      </c>
      <c r="C242" s="46">
        <v>42995</v>
      </c>
      <c r="D242" s="67">
        <f>WEEKDAY(Tableau645[[#This Row],[date]])</f>
        <v>1</v>
      </c>
      <c r="E242" s="47">
        <v>0.57291666666666696</v>
      </c>
      <c r="F242" s="47">
        <v>0.69791666666666663</v>
      </c>
      <c r="G242" s="46" t="str">
        <f>IF(NOT(ISBLANK(Tableau645[heure
début])),IF(VALUE(MID(TEXT(Tableau645[heure
début],"hh"),1,2))&lt;13,"AM","PM"),"")</f>
        <v>PM</v>
      </c>
      <c r="H242" s="47">
        <f>F242-E242</f>
        <v>0.12499999999999967</v>
      </c>
      <c r="I242" s="47"/>
      <c r="J242" s="47"/>
      <c r="K242" s="65"/>
      <c r="L242" s="45" t="e">
        <f ca="1">VLOOKUP(Tableau645[[#This Row],[module]],OFFSET(INDIRECT(A242&amp;"_code"),0,2,,2),2,0)</f>
        <v>#N/A</v>
      </c>
      <c r="M242" s="45"/>
      <c r="N242" s="47"/>
      <c r="O242" s="45"/>
      <c r="R242" s="46"/>
    </row>
    <row r="243" spans="1:18" hidden="1" x14ac:dyDescent="0.2">
      <c r="A243" s="45" t="s">
        <v>670</v>
      </c>
      <c r="B243" s="65" t="str">
        <f>YEAR(C243)&amp;"-"&amp;WEEKNUM(C243)</f>
        <v>2017-38</v>
      </c>
      <c r="C243" s="46">
        <v>42996</v>
      </c>
      <c r="D243" s="67">
        <f>WEEKDAY(Tableau645[[#This Row],[date]])</f>
        <v>2</v>
      </c>
      <c r="E243" s="47">
        <v>0.34375</v>
      </c>
      <c r="F243" s="47">
        <v>0.51041666666666696</v>
      </c>
      <c r="G243" s="46" t="str">
        <f>IF(NOT(ISBLANK(Tableau645[heure
début])),IF(VALUE(MID(TEXT(Tableau645[heure
début],"hh"),1,2))&lt;13,"AM","PM"),"")</f>
        <v>AM</v>
      </c>
      <c r="H243" s="47">
        <f>F243-E243</f>
        <v>0.16666666666666696</v>
      </c>
      <c r="I243" s="47"/>
      <c r="J243" s="47"/>
      <c r="K243" s="65"/>
      <c r="L243" s="45" t="e">
        <f ca="1">VLOOKUP(Tableau645[[#This Row],[module]],OFFSET(INDIRECT(A243&amp;"_code"),0,2,,2),2,0)</f>
        <v>#N/A</v>
      </c>
      <c r="M243" s="45"/>
      <c r="N243" s="47"/>
      <c r="O243" s="45"/>
      <c r="R243" s="46"/>
    </row>
    <row r="244" spans="1:18" hidden="1" x14ac:dyDescent="0.2">
      <c r="A244" s="61" t="s">
        <v>669</v>
      </c>
      <c r="B244" s="61" t="str">
        <f>YEAR(C244)&amp;"-"&amp;WEEKNUM(C244)</f>
        <v>2017-38</v>
      </c>
      <c r="C244" s="62">
        <v>42996</v>
      </c>
      <c r="D244" s="68">
        <f>WEEKDAY(Tableau645[[#This Row],[date]])</f>
        <v>2</v>
      </c>
      <c r="E244" s="47">
        <v>0.34375</v>
      </c>
      <c r="F244" s="47">
        <v>0.51041666666666696</v>
      </c>
      <c r="G244" s="62" t="str">
        <f>IF(NOT(ISBLANK(Tableau645[heure
début])),IF(VALUE(MID(TEXT(Tableau645[heure
début],"hh"),1,2))&lt;13,"AM","PM"),"")</f>
        <v>AM</v>
      </c>
      <c r="H244" s="63">
        <f>F244-E244</f>
        <v>0.16666666666666696</v>
      </c>
      <c r="I244" s="63"/>
      <c r="J244" s="47"/>
      <c r="K244" s="45" t="s">
        <v>809</v>
      </c>
      <c r="L244" s="61" t="str">
        <f ca="1">VLOOKUP(Tableau645[[#This Row],[module]],OFFSET(INDIRECT(A244&amp;"_code"),0,2,,2),2,0)</f>
        <v>n/a</v>
      </c>
      <c r="M244" s="61"/>
      <c r="N244" s="63"/>
      <c r="O244" s="61"/>
      <c r="R244" s="46"/>
    </row>
    <row r="245" spans="1:18" hidden="1" x14ac:dyDescent="0.2">
      <c r="A245" s="45" t="s">
        <v>671</v>
      </c>
      <c r="B245" s="65" t="str">
        <f>YEAR(C245)&amp;"-"&amp;WEEKNUM(C245)</f>
        <v>2017-38</v>
      </c>
      <c r="C245" s="46">
        <v>42996</v>
      </c>
      <c r="D245" s="67">
        <f>WEEKDAY(Tableau645[[#This Row],[date]])</f>
        <v>2</v>
      </c>
      <c r="E245" s="47">
        <v>0.34375</v>
      </c>
      <c r="F245" s="47">
        <v>0.51041666666666696</v>
      </c>
      <c r="G245" s="46" t="str">
        <f>IF(NOT(ISBLANK(Tableau645[heure
début])),IF(VALUE(MID(TEXT(Tableau645[heure
début],"hh"),1,2))&lt;13,"AM","PM"),"")</f>
        <v>AM</v>
      </c>
      <c r="H245" s="47">
        <f>F245-E245</f>
        <v>0.16666666666666696</v>
      </c>
      <c r="I245" s="47"/>
      <c r="J245" s="47"/>
      <c r="K245" s="65" t="s">
        <v>809</v>
      </c>
      <c r="L245" s="45" t="str">
        <f ca="1">VLOOKUP(Tableau645[[#This Row],[module]],OFFSET(INDIRECT(A245&amp;"_code"),0,2,,2),2,0)</f>
        <v>n/a</v>
      </c>
      <c r="M245" s="45"/>
      <c r="N245" s="47"/>
      <c r="O245" s="45"/>
      <c r="R245" s="46"/>
    </row>
    <row r="246" spans="1:18" hidden="1" x14ac:dyDescent="0.2">
      <c r="A246" s="45" t="s">
        <v>676</v>
      </c>
      <c r="B246" s="65" t="str">
        <f>YEAR(C246)&amp;"-"&amp;WEEKNUM(C246)</f>
        <v>2017-38</v>
      </c>
      <c r="C246" s="46">
        <v>42996</v>
      </c>
      <c r="D246" s="67">
        <f>WEEKDAY(Tableau645[[#This Row],[date]])</f>
        <v>2</v>
      </c>
      <c r="E246" s="47">
        <v>0.34375</v>
      </c>
      <c r="F246" s="47">
        <v>0.51041666666666696</v>
      </c>
      <c r="G246" s="46" t="str">
        <f>IF(NOT(ISBLANK(Tableau645[heure
début])),IF(VALUE(MID(TEXT(Tableau645[heure
début],"hh"),1,2))&lt;13,"AM","PM"),"")</f>
        <v>AM</v>
      </c>
      <c r="H246" s="47">
        <f>F246-E246</f>
        <v>0.16666666666666696</v>
      </c>
      <c r="I246" s="47"/>
      <c r="J246" s="47"/>
      <c r="K246" s="65" t="s">
        <v>809</v>
      </c>
      <c r="L246" s="45" t="str">
        <f ca="1">VLOOKUP(Tableau645[[#This Row],[module]],OFFSET(INDIRECT(A246&amp;"_code"),0,2,,2),2,0)</f>
        <v>n/a</v>
      </c>
      <c r="M246" s="45"/>
      <c r="N246" s="47"/>
      <c r="O246" s="45"/>
      <c r="R246" s="46"/>
    </row>
    <row r="247" spans="1:18" hidden="1" x14ac:dyDescent="0.2">
      <c r="A247" s="45" t="s">
        <v>677</v>
      </c>
      <c r="B247" s="65" t="str">
        <f>YEAR(C247)&amp;"-"&amp;WEEKNUM(C247)</f>
        <v>2017-38</v>
      </c>
      <c r="C247" s="46">
        <v>42996</v>
      </c>
      <c r="D247" s="67">
        <f>WEEKDAY(Tableau645[[#This Row],[date]])</f>
        <v>2</v>
      </c>
      <c r="E247" s="47">
        <v>0.34375</v>
      </c>
      <c r="F247" s="47">
        <v>0.51041666666666696</v>
      </c>
      <c r="G247" s="46" t="str">
        <f>IF(NOT(ISBLANK(Tableau645[heure
début])),IF(VALUE(MID(TEXT(Tableau645[heure
début],"hh"),1,2))&lt;13,"AM","PM"),"")</f>
        <v>AM</v>
      </c>
      <c r="H247" s="47">
        <f>F247-E247</f>
        <v>0.16666666666666696</v>
      </c>
      <c r="I247" s="47"/>
      <c r="J247" s="47"/>
      <c r="K247" s="65" t="s">
        <v>809</v>
      </c>
      <c r="L247" s="45" t="str">
        <f ca="1">VLOOKUP(Tableau645[[#This Row],[module]],OFFSET(INDIRECT(A247&amp;"_code"),0,2,,2),2,0)</f>
        <v>n/a</v>
      </c>
      <c r="M247" s="45"/>
      <c r="N247" s="47"/>
      <c r="O247" s="45"/>
      <c r="R247" s="46"/>
    </row>
    <row r="248" spans="1:18" hidden="1" x14ac:dyDescent="0.2">
      <c r="A248" s="45" t="s">
        <v>657</v>
      </c>
      <c r="B248" s="65" t="str">
        <f>YEAR(C248)&amp;"-"&amp;WEEKNUM(C248)</f>
        <v>2017-38</v>
      </c>
      <c r="C248" s="46">
        <v>42996</v>
      </c>
      <c r="D248" s="67">
        <f>WEEKDAY(Tableau645[[#This Row],[date]])</f>
        <v>2</v>
      </c>
      <c r="E248" s="47">
        <v>0.34375</v>
      </c>
      <c r="F248" s="47">
        <v>0.51041666666666696</v>
      </c>
      <c r="G248" s="46" t="str">
        <f>IF(NOT(ISBLANK(Tableau645[heure
début])),IF(VALUE(MID(TEXT(Tableau645[heure
début],"hh"),1,2))&lt;13,"AM","PM"),"")</f>
        <v>AM</v>
      </c>
      <c r="H248" s="47">
        <f>F248-E248</f>
        <v>0.16666666666666696</v>
      </c>
      <c r="I248" s="123"/>
      <c r="J248" s="47"/>
      <c r="K248" s="65" t="s">
        <v>809</v>
      </c>
      <c r="L248" s="45" t="str">
        <f ca="1">VLOOKUP(Tableau645[[#This Row],[module]],OFFSET(INDIRECT(A248&amp;"_code"),0,2,,2),2,0)</f>
        <v>n/a</v>
      </c>
      <c r="M248" s="45"/>
      <c r="N248" s="47"/>
      <c r="O248" s="45"/>
      <c r="R248" s="46"/>
    </row>
    <row r="249" spans="1:18" hidden="1" x14ac:dyDescent="0.2">
      <c r="A249" s="45" t="s">
        <v>672</v>
      </c>
      <c r="B249" s="65" t="str">
        <f>YEAR(C249)&amp;"-"&amp;WEEKNUM(C249)</f>
        <v>2017-38</v>
      </c>
      <c r="C249" s="46">
        <v>42996</v>
      </c>
      <c r="D249" s="67">
        <f>WEEKDAY(Tableau645[[#This Row],[date]])</f>
        <v>2</v>
      </c>
      <c r="E249" s="47">
        <v>0.34375</v>
      </c>
      <c r="F249" s="47">
        <v>0.51041666666666696</v>
      </c>
      <c r="G249" s="46" t="str">
        <f>IF(NOT(ISBLANK(Tableau645[heure
début])),IF(VALUE(MID(TEXT(Tableau645[heure
début],"hh"),1,2))&lt;13,"AM","PM"),"")</f>
        <v>AM</v>
      </c>
      <c r="H249" s="47">
        <f>F249-E249</f>
        <v>0.16666666666666696</v>
      </c>
      <c r="I249" s="47"/>
      <c r="J249" s="47" t="s">
        <v>832</v>
      </c>
      <c r="K249" s="65"/>
      <c r="L249" s="45" t="e">
        <f ca="1">VLOOKUP(Tableau645[[#This Row],[module]],OFFSET(INDIRECT(A249&amp;"_code"),0,2,,2),2,0)</f>
        <v>#N/A</v>
      </c>
      <c r="M249" s="45"/>
      <c r="N249" s="47"/>
      <c r="O249" s="45"/>
      <c r="R249" s="46"/>
    </row>
    <row r="250" spans="1:18" hidden="1" x14ac:dyDescent="0.2">
      <c r="A250" s="45" t="s">
        <v>672</v>
      </c>
      <c r="B250" s="65" t="str">
        <f>YEAR(C250)&amp;"-"&amp;WEEKNUM(C250)</f>
        <v>2017-38</v>
      </c>
      <c r="C250" s="46">
        <v>42996</v>
      </c>
      <c r="D250" s="67">
        <f>WEEKDAY(Tableau645[[#This Row],[date]])</f>
        <v>2</v>
      </c>
      <c r="E250" s="47">
        <v>0.34375</v>
      </c>
      <c r="F250" s="47">
        <v>0.51041666666666696</v>
      </c>
      <c r="G250" s="46" t="str">
        <f>IF(NOT(ISBLANK(Tableau645[heure
début])),IF(VALUE(MID(TEXT(Tableau645[heure
début],"hh"),1,2))&lt;13,"AM","PM"),"")</f>
        <v>AM</v>
      </c>
      <c r="H250" s="47">
        <f>F250-E250</f>
        <v>0.16666666666666696</v>
      </c>
      <c r="I250" s="47"/>
      <c r="J250" s="47" t="s">
        <v>833</v>
      </c>
      <c r="K250" s="65" t="s">
        <v>817</v>
      </c>
      <c r="L250" s="45" t="str">
        <f ca="1">VLOOKUP(Tableau645[[#This Row],[module]],OFFSET(INDIRECT(A250&amp;"_code"),0,2,,2),2,0)</f>
        <v>n/a</v>
      </c>
      <c r="M250" s="45"/>
      <c r="N250" s="47"/>
      <c r="O250" s="45"/>
      <c r="R250" s="46"/>
    </row>
    <row r="251" spans="1:18" hidden="1" x14ac:dyDescent="0.2">
      <c r="A251" s="45" t="s">
        <v>670</v>
      </c>
      <c r="B251" s="65" t="str">
        <f>YEAR(C251)&amp;"-"&amp;WEEKNUM(C251)</f>
        <v>2017-38</v>
      </c>
      <c r="C251" s="46">
        <v>42996</v>
      </c>
      <c r="D251" s="67">
        <f>WEEKDAY(Tableau645[[#This Row],[date]])</f>
        <v>2</v>
      </c>
      <c r="E251" s="47">
        <v>0.57291666666666696</v>
      </c>
      <c r="F251" s="47">
        <v>0.73958333333333404</v>
      </c>
      <c r="G251" s="46" t="str">
        <f>IF(NOT(ISBLANK(Tableau645[heure
début])),IF(VALUE(MID(TEXT(Tableau645[heure
début],"hh"),1,2))&lt;13,"AM","PM"),"")</f>
        <v>PM</v>
      </c>
      <c r="H251" s="47">
        <f>F251-E251</f>
        <v>0.16666666666666707</v>
      </c>
      <c r="I251" s="47">
        <v>0.16666666666666666</v>
      </c>
      <c r="J251" s="47"/>
      <c r="K251" s="65" t="s">
        <v>876</v>
      </c>
      <c r="L251" s="45" t="str">
        <f ca="1">VLOOKUP(Tableau645[[#This Row],[module]],OFFSET(INDIRECT(A251&amp;"_code"),0,2,,2),2,0)</f>
        <v>BOUTONNET Jean-Pierre</v>
      </c>
      <c r="M251" s="45"/>
      <c r="N251" s="47"/>
      <c r="O251" s="45"/>
      <c r="R251" s="46"/>
    </row>
    <row r="252" spans="1:18" hidden="1" x14ac:dyDescent="0.2">
      <c r="A252" s="61" t="s">
        <v>669</v>
      </c>
      <c r="B252" s="61" t="str">
        <f>YEAR(C252)&amp;"-"&amp;WEEKNUM(C252)</f>
        <v>2017-38</v>
      </c>
      <c r="C252" s="62">
        <v>42996</v>
      </c>
      <c r="D252" s="68">
        <f>WEEKDAY(Tableau645[[#This Row],[date]])</f>
        <v>2</v>
      </c>
      <c r="E252" s="63">
        <v>0.57291666666666696</v>
      </c>
      <c r="F252" s="63">
        <v>0.73958333333333404</v>
      </c>
      <c r="G252" s="62" t="str">
        <f>IF(NOT(ISBLANK(Tableau645[heure
début])),IF(VALUE(MID(TEXT(Tableau645[heure
début],"hh"),1,2))&lt;13,"AM","PM"),"")</f>
        <v>PM</v>
      </c>
      <c r="H252" s="63">
        <f>F252-E252</f>
        <v>0.16666666666666707</v>
      </c>
      <c r="I252" s="63"/>
      <c r="J252" s="47"/>
      <c r="K252" s="45" t="s">
        <v>809</v>
      </c>
      <c r="L252" s="61" t="str">
        <f ca="1">VLOOKUP(Tableau645[[#This Row],[module]],OFFSET(INDIRECT(A252&amp;"_code"),0,2,,2),2,0)</f>
        <v>n/a</v>
      </c>
      <c r="M252" s="61"/>
      <c r="N252" s="63"/>
      <c r="O252" s="61"/>
      <c r="R252" s="46"/>
    </row>
    <row r="253" spans="1:18" hidden="1" x14ac:dyDescent="0.2">
      <c r="A253" s="45" t="s">
        <v>671</v>
      </c>
      <c r="B253" s="65" t="str">
        <f>YEAR(C253)&amp;"-"&amp;WEEKNUM(C253)</f>
        <v>2017-38</v>
      </c>
      <c r="C253" s="46">
        <v>42996</v>
      </c>
      <c r="D253" s="67">
        <f>WEEKDAY(Tableau645[[#This Row],[date]])</f>
        <v>2</v>
      </c>
      <c r="E253" s="47">
        <v>0.57291666666666696</v>
      </c>
      <c r="F253" s="47">
        <v>0.73958333333333404</v>
      </c>
      <c r="G253" s="46" t="str">
        <f>IF(NOT(ISBLANK(Tableau645[heure
début])),IF(VALUE(MID(TEXT(Tableau645[heure
début],"hh"),1,2))&lt;13,"AM","PM"),"")</f>
        <v>PM</v>
      </c>
      <c r="H253" s="47">
        <f>F253-E253</f>
        <v>0.16666666666666707</v>
      </c>
      <c r="I253" s="47"/>
      <c r="J253" s="47"/>
      <c r="K253" s="65" t="s">
        <v>809</v>
      </c>
      <c r="L253" s="45" t="str">
        <f ca="1">VLOOKUP(Tableau645[[#This Row],[module]],OFFSET(INDIRECT(A253&amp;"_code"),0,2,,2),2,0)</f>
        <v>n/a</v>
      </c>
      <c r="M253" s="45"/>
      <c r="N253" s="47"/>
      <c r="O253" s="45"/>
      <c r="R253" s="46"/>
    </row>
    <row r="254" spans="1:18" hidden="1" x14ac:dyDescent="0.2">
      <c r="A254" s="45" t="s">
        <v>676</v>
      </c>
      <c r="B254" s="65" t="str">
        <f>YEAR(C254)&amp;"-"&amp;WEEKNUM(C254)</f>
        <v>2017-38</v>
      </c>
      <c r="C254" s="46">
        <v>42996</v>
      </c>
      <c r="D254" s="67">
        <f>WEEKDAY(Tableau645[[#This Row],[date]])</f>
        <v>2</v>
      </c>
      <c r="E254" s="47">
        <v>0.57291666666666696</v>
      </c>
      <c r="F254" s="47">
        <v>0.69791666666666663</v>
      </c>
      <c r="G254" s="46" t="str">
        <f>IF(NOT(ISBLANK(Tableau645[heure
début])),IF(VALUE(MID(TEXT(Tableau645[heure
début],"hh"),1,2))&lt;13,"AM","PM"),"")</f>
        <v>PM</v>
      </c>
      <c r="H254" s="47">
        <f>F254-E254</f>
        <v>0.12499999999999967</v>
      </c>
      <c r="I254" s="47"/>
      <c r="J254" s="47"/>
      <c r="K254" s="65" t="s">
        <v>809</v>
      </c>
      <c r="L254" s="45" t="str">
        <f ca="1">VLOOKUP(Tableau645[[#This Row],[module]],OFFSET(INDIRECT(A254&amp;"_code"),0,2,,2),2,0)</f>
        <v>n/a</v>
      </c>
      <c r="M254" s="45"/>
      <c r="N254" s="47"/>
      <c r="O254" s="45"/>
      <c r="R254" s="46"/>
    </row>
    <row r="255" spans="1:18" hidden="1" x14ac:dyDescent="0.2">
      <c r="A255" s="45" t="s">
        <v>677</v>
      </c>
      <c r="B255" s="65" t="str">
        <f>YEAR(C255)&amp;"-"&amp;WEEKNUM(C255)</f>
        <v>2017-38</v>
      </c>
      <c r="C255" s="46">
        <v>42996</v>
      </c>
      <c r="D255" s="67">
        <f>WEEKDAY(Tableau645[[#This Row],[date]])</f>
        <v>2</v>
      </c>
      <c r="E255" s="47">
        <v>0.57291666666666696</v>
      </c>
      <c r="F255" s="47">
        <v>0.69791666666666663</v>
      </c>
      <c r="G255" s="46" t="str">
        <f>IF(NOT(ISBLANK(Tableau645[heure
début])),IF(VALUE(MID(TEXT(Tableau645[heure
début],"hh"),1,2))&lt;13,"AM","PM"),"")</f>
        <v>PM</v>
      </c>
      <c r="H255" s="47">
        <f>F255-E255</f>
        <v>0.12499999999999967</v>
      </c>
      <c r="I255" s="47"/>
      <c r="J255" s="47"/>
      <c r="K255" s="65" t="s">
        <v>809</v>
      </c>
      <c r="L255" s="45" t="str">
        <f ca="1">VLOOKUP(Tableau645[[#This Row],[module]],OFFSET(INDIRECT(A255&amp;"_code"),0,2,,2),2,0)</f>
        <v>n/a</v>
      </c>
      <c r="M255" s="45"/>
      <c r="N255" s="47"/>
      <c r="O255" s="45"/>
      <c r="R255" s="46"/>
    </row>
    <row r="256" spans="1:18" hidden="1" x14ac:dyDescent="0.2">
      <c r="A256" s="45" t="s">
        <v>657</v>
      </c>
      <c r="B256" s="65" t="str">
        <f>YEAR(C256)&amp;"-"&amp;WEEKNUM(C256)</f>
        <v>2017-38</v>
      </c>
      <c r="C256" s="46">
        <v>42996</v>
      </c>
      <c r="D256" s="67">
        <f>WEEKDAY(Tableau645[[#This Row],[date]])</f>
        <v>2</v>
      </c>
      <c r="E256" s="47">
        <v>0.57291666666666696</v>
      </c>
      <c r="F256" s="47">
        <v>0.73958333333333404</v>
      </c>
      <c r="G256" s="46" t="str">
        <f>IF(NOT(ISBLANK(Tableau645[heure
début])),IF(VALUE(MID(TEXT(Tableau645[heure
début],"hh"),1,2))&lt;13,"AM","PM"),"")</f>
        <v>PM</v>
      </c>
      <c r="H256" s="47">
        <f>F256-E256</f>
        <v>0.16666666666666707</v>
      </c>
      <c r="I256" s="123"/>
      <c r="J256" s="47"/>
      <c r="K256" s="65" t="s">
        <v>809</v>
      </c>
      <c r="L256" s="45" t="str">
        <f ca="1">VLOOKUP(Tableau645[[#This Row],[module]],OFFSET(INDIRECT(A256&amp;"_code"),0,2,,2),2,0)</f>
        <v>n/a</v>
      </c>
      <c r="M256" s="45"/>
      <c r="N256" s="47"/>
      <c r="O256" s="45"/>
      <c r="R256" s="46"/>
    </row>
    <row r="257" spans="1:18" hidden="1" x14ac:dyDescent="0.2">
      <c r="A257" s="45" t="s">
        <v>672</v>
      </c>
      <c r="B257" s="65" t="str">
        <f>YEAR(C257)&amp;"-"&amp;WEEKNUM(C257)</f>
        <v>2017-38</v>
      </c>
      <c r="C257" s="46">
        <v>42996</v>
      </c>
      <c r="D257" s="67">
        <f>WEEKDAY(Tableau645[[#This Row],[date]])</f>
        <v>2</v>
      </c>
      <c r="E257" s="47">
        <v>0.57291666666666696</v>
      </c>
      <c r="F257" s="47">
        <v>0.73958333333333404</v>
      </c>
      <c r="G257" s="46" t="str">
        <f>IF(NOT(ISBLANK(Tableau645[heure
début])),IF(VALUE(MID(TEXT(Tableau645[heure
début],"hh"),1,2))&lt;13,"AM","PM"),"")</f>
        <v>PM</v>
      </c>
      <c r="H257" s="47">
        <f>F257-E257</f>
        <v>0.16666666666666707</v>
      </c>
      <c r="I257" s="47"/>
      <c r="J257" s="47" t="s">
        <v>832</v>
      </c>
      <c r="K257" s="65"/>
      <c r="L257" s="45" t="e">
        <f ca="1">VLOOKUP(Tableau645[[#This Row],[module]],OFFSET(INDIRECT(A257&amp;"_code"),0,2,,2),2,0)</f>
        <v>#N/A</v>
      </c>
      <c r="M257" s="45"/>
      <c r="N257" s="47"/>
      <c r="O257" s="45"/>
      <c r="R257" s="46"/>
    </row>
    <row r="258" spans="1:18" hidden="1" x14ac:dyDescent="0.2">
      <c r="A258" s="45" t="s">
        <v>672</v>
      </c>
      <c r="B258" s="65" t="str">
        <f>YEAR(C258)&amp;"-"&amp;WEEKNUM(C258)</f>
        <v>2017-38</v>
      </c>
      <c r="C258" s="46">
        <v>42996</v>
      </c>
      <c r="D258" s="67">
        <f>WEEKDAY(Tableau645[[#This Row],[date]])</f>
        <v>2</v>
      </c>
      <c r="E258" s="47">
        <v>0.57291666666666696</v>
      </c>
      <c r="F258" s="47">
        <v>0.73958333333333404</v>
      </c>
      <c r="G258" s="46" t="str">
        <f>IF(NOT(ISBLANK(Tableau645[heure
début])),IF(VALUE(MID(TEXT(Tableau645[heure
début],"hh"),1,2))&lt;13,"AM","PM"),"")</f>
        <v>PM</v>
      </c>
      <c r="H258" s="47">
        <f>F258-E258</f>
        <v>0.16666666666666707</v>
      </c>
      <c r="I258" s="47"/>
      <c r="J258" s="47" t="s">
        <v>833</v>
      </c>
      <c r="K258" s="65" t="s">
        <v>817</v>
      </c>
      <c r="L258" s="45" t="str">
        <f ca="1">VLOOKUP(Tableau645[[#This Row],[module]],OFFSET(INDIRECT(A258&amp;"_code"),0,2,,2),2,0)</f>
        <v>n/a</v>
      </c>
      <c r="M258" s="45"/>
      <c r="N258" s="47"/>
      <c r="O258" s="45"/>
      <c r="R258" s="46"/>
    </row>
    <row r="259" spans="1:18" hidden="1" x14ac:dyDescent="0.2">
      <c r="A259" s="45" t="s">
        <v>670</v>
      </c>
      <c r="B259" s="65" t="str">
        <f>YEAR(C259)&amp;"-"&amp;WEEKNUM(C259)</f>
        <v>2017-38</v>
      </c>
      <c r="C259" s="46">
        <v>42997</v>
      </c>
      <c r="D259" s="67">
        <f>WEEKDAY(Tableau645[[#This Row],[date]])</f>
        <v>3</v>
      </c>
      <c r="E259" s="47">
        <v>0.34375</v>
      </c>
      <c r="F259" s="47">
        <v>0.51041666666666696</v>
      </c>
      <c r="G259" s="46" t="str">
        <f>IF(NOT(ISBLANK(Tableau645[heure
début])),IF(VALUE(MID(TEXT(Tableau645[heure
début],"hh"),1,2))&lt;13,"AM","PM"),"")</f>
        <v>AM</v>
      </c>
      <c r="H259" s="47">
        <f>F259-E259</f>
        <v>0.16666666666666696</v>
      </c>
      <c r="I259" s="47"/>
      <c r="J259" s="47"/>
      <c r="K259" s="65"/>
      <c r="L259" s="45" t="e">
        <f ca="1">VLOOKUP(Tableau645[[#This Row],[module]],OFFSET(INDIRECT(A259&amp;"_code"),0,2,,2),2,0)</f>
        <v>#N/A</v>
      </c>
      <c r="M259" s="45"/>
      <c r="N259" s="47"/>
      <c r="O259" s="45"/>
      <c r="R259" s="46"/>
    </row>
    <row r="260" spans="1:18" hidden="1" x14ac:dyDescent="0.2">
      <c r="A260" s="61" t="s">
        <v>669</v>
      </c>
      <c r="B260" s="61" t="str">
        <f>YEAR(C260)&amp;"-"&amp;WEEKNUM(C260)</f>
        <v>2017-38</v>
      </c>
      <c r="C260" s="62">
        <v>42997</v>
      </c>
      <c r="D260" s="68">
        <f>WEEKDAY(Tableau645[[#This Row],[date]])</f>
        <v>3</v>
      </c>
      <c r="E260" s="47">
        <v>0.34375</v>
      </c>
      <c r="F260" s="47">
        <v>0.51041666666666696</v>
      </c>
      <c r="G260" s="62" t="str">
        <f>IF(NOT(ISBLANK(Tableau645[heure
début])),IF(VALUE(MID(TEXT(Tableau645[heure
début],"hh"),1,2))&lt;13,"AM","PM"),"")</f>
        <v>AM</v>
      </c>
      <c r="H260" s="63">
        <f>F260-E260</f>
        <v>0.16666666666666696</v>
      </c>
      <c r="I260" s="63"/>
      <c r="J260" s="47"/>
      <c r="K260" s="45" t="s">
        <v>809</v>
      </c>
      <c r="L260" s="61" t="str">
        <f ca="1">VLOOKUP(Tableau645[[#This Row],[module]],OFFSET(INDIRECT(A260&amp;"_code"),0,2,,2),2,0)</f>
        <v>n/a</v>
      </c>
      <c r="M260" s="61"/>
      <c r="N260" s="63"/>
      <c r="O260" s="61"/>
      <c r="R260" s="46"/>
    </row>
    <row r="261" spans="1:18" hidden="1" x14ac:dyDescent="0.2">
      <c r="A261" s="45" t="s">
        <v>671</v>
      </c>
      <c r="B261" s="65" t="str">
        <f>YEAR(C261)&amp;"-"&amp;WEEKNUM(C261)</f>
        <v>2017-38</v>
      </c>
      <c r="C261" s="46">
        <v>42997</v>
      </c>
      <c r="D261" s="67">
        <f>WEEKDAY(Tableau645[[#This Row],[date]])</f>
        <v>3</v>
      </c>
      <c r="E261" s="47">
        <v>0.34375</v>
      </c>
      <c r="F261" s="47">
        <v>0.51041666666666696</v>
      </c>
      <c r="G261" s="46" t="str">
        <f>IF(NOT(ISBLANK(Tableau645[heure
début])),IF(VALUE(MID(TEXT(Tableau645[heure
début],"hh"),1,2))&lt;13,"AM","PM"),"")</f>
        <v>AM</v>
      </c>
      <c r="H261" s="47">
        <f>F261-E261</f>
        <v>0.16666666666666696</v>
      </c>
      <c r="I261" s="47"/>
      <c r="J261" s="47"/>
      <c r="K261" s="65" t="s">
        <v>809</v>
      </c>
      <c r="L261" s="45" t="str">
        <f ca="1">VLOOKUP(Tableau645[[#This Row],[module]],OFFSET(INDIRECT(A261&amp;"_code"),0,2,,2),2,0)</f>
        <v>n/a</v>
      </c>
      <c r="M261" s="45"/>
      <c r="N261" s="47"/>
      <c r="O261" s="45"/>
      <c r="R261" s="46"/>
    </row>
    <row r="262" spans="1:18" hidden="1" x14ac:dyDescent="0.2">
      <c r="A262" s="45" t="s">
        <v>676</v>
      </c>
      <c r="B262" s="65" t="str">
        <f>YEAR(C262)&amp;"-"&amp;WEEKNUM(C262)</f>
        <v>2017-38</v>
      </c>
      <c r="C262" s="46">
        <v>42997</v>
      </c>
      <c r="D262" s="67">
        <f>WEEKDAY(Tableau645[[#This Row],[date]])</f>
        <v>3</v>
      </c>
      <c r="E262" s="47">
        <v>0.34375</v>
      </c>
      <c r="F262" s="47">
        <v>0.51041666666666696</v>
      </c>
      <c r="G262" s="46" t="str">
        <f>IF(NOT(ISBLANK(Tableau645[heure
début])),IF(VALUE(MID(TEXT(Tableau645[heure
début],"hh"),1,2))&lt;13,"AM","PM"),"")</f>
        <v>AM</v>
      </c>
      <c r="H262" s="47">
        <f>F262-E262</f>
        <v>0.16666666666666696</v>
      </c>
      <c r="I262" s="47"/>
      <c r="J262" s="47"/>
      <c r="K262" s="65" t="s">
        <v>809</v>
      </c>
      <c r="L262" s="45" t="str">
        <f ca="1">VLOOKUP(Tableau645[[#This Row],[module]],OFFSET(INDIRECT(A262&amp;"_code"),0,2,,2),2,0)</f>
        <v>n/a</v>
      </c>
      <c r="M262" s="45"/>
      <c r="N262" s="47"/>
      <c r="O262" s="45"/>
      <c r="R262" s="46"/>
    </row>
    <row r="263" spans="1:18" hidden="1" x14ac:dyDescent="0.2">
      <c r="A263" s="45" t="s">
        <v>677</v>
      </c>
      <c r="B263" s="65" t="str">
        <f>YEAR(C263)&amp;"-"&amp;WEEKNUM(C263)</f>
        <v>2017-38</v>
      </c>
      <c r="C263" s="46">
        <v>42997</v>
      </c>
      <c r="D263" s="67">
        <f>WEEKDAY(Tableau645[[#This Row],[date]])</f>
        <v>3</v>
      </c>
      <c r="E263" s="47">
        <v>0.34375</v>
      </c>
      <c r="F263" s="47">
        <v>0.51041666666666696</v>
      </c>
      <c r="G263" s="46" t="str">
        <f>IF(NOT(ISBLANK(Tableau645[heure
début])),IF(VALUE(MID(TEXT(Tableau645[heure
début],"hh"),1,2))&lt;13,"AM","PM"),"")</f>
        <v>AM</v>
      </c>
      <c r="H263" s="47">
        <f>F263-E263</f>
        <v>0.16666666666666696</v>
      </c>
      <c r="I263" s="47"/>
      <c r="J263" s="47"/>
      <c r="K263" s="65" t="s">
        <v>809</v>
      </c>
      <c r="L263" s="45" t="str">
        <f ca="1">VLOOKUP(Tableau645[[#This Row],[module]],OFFSET(INDIRECT(A263&amp;"_code"),0,2,,2),2,0)</f>
        <v>n/a</v>
      </c>
      <c r="M263" s="45"/>
      <c r="N263" s="47"/>
      <c r="O263" s="45"/>
      <c r="R263" s="46"/>
    </row>
    <row r="264" spans="1:18" hidden="1" x14ac:dyDescent="0.2">
      <c r="A264" s="45" t="s">
        <v>657</v>
      </c>
      <c r="B264" s="65" t="str">
        <f>YEAR(C264)&amp;"-"&amp;WEEKNUM(C264)</f>
        <v>2017-38</v>
      </c>
      <c r="C264" s="46">
        <v>42997</v>
      </c>
      <c r="D264" s="67">
        <f>WEEKDAY(Tableau645[[#This Row],[date]])</f>
        <v>3</v>
      </c>
      <c r="E264" s="47">
        <v>0.34375</v>
      </c>
      <c r="F264" s="47">
        <v>0.51041666666666696</v>
      </c>
      <c r="G264" s="46" t="str">
        <f>IF(NOT(ISBLANK(Tableau645[heure
début])),IF(VALUE(MID(TEXT(Tableau645[heure
début],"hh"),1,2))&lt;13,"AM","PM"),"")</f>
        <v>AM</v>
      </c>
      <c r="H264" s="47">
        <f>F264-E264</f>
        <v>0.16666666666666696</v>
      </c>
      <c r="I264" s="123"/>
      <c r="J264" s="47"/>
      <c r="K264" s="65" t="s">
        <v>809</v>
      </c>
      <c r="L264" s="45" t="str">
        <f ca="1">VLOOKUP(Tableau645[[#This Row],[module]],OFFSET(INDIRECT(A264&amp;"_code"),0,2,,2),2,0)</f>
        <v>n/a</v>
      </c>
      <c r="M264" s="45"/>
      <c r="N264" s="47"/>
      <c r="O264" s="45"/>
      <c r="R264" s="46"/>
    </row>
    <row r="265" spans="1:18" hidden="1" x14ac:dyDescent="0.2">
      <c r="A265" s="45" t="s">
        <v>672</v>
      </c>
      <c r="B265" s="65" t="str">
        <f>YEAR(C265)&amp;"-"&amp;WEEKNUM(C265)</f>
        <v>2017-38</v>
      </c>
      <c r="C265" s="46">
        <v>42997</v>
      </c>
      <c r="D265" s="67">
        <f>WEEKDAY(Tableau645[[#This Row],[date]])</f>
        <v>3</v>
      </c>
      <c r="E265" s="47">
        <v>0.34375</v>
      </c>
      <c r="F265" s="47">
        <v>0.51041666666666696</v>
      </c>
      <c r="G265" s="46" t="str">
        <f>IF(NOT(ISBLANK(Tableau645[heure
début])),IF(VALUE(MID(TEXT(Tableau645[heure
début],"hh"),1,2))&lt;13,"AM","PM"),"")</f>
        <v>AM</v>
      </c>
      <c r="H265" s="47">
        <f>F265-E265</f>
        <v>0.16666666666666696</v>
      </c>
      <c r="I265" s="47"/>
      <c r="J265" s="47" t="s">
        <v>832</v>
      </c>
      <c r="K265" s="65"/>
      <c r="L265" s="45" t="e">
        <f ca="1">VLOOKUP(Tableau645[[#This Row],[module]],OFFSET(INDIRECT(A265&amp;"_code"),0,2,,2),2,0)</f>
        <v>#N/A</v>
      </c>
      <c r="M265" s="45"/>
      <c r="N265" s="47"/>
      <c r="O265" s="45"/>
      <c r="R265" s="46"/>
    </row>
    <row r="266" spans="1:18" hidden="1" x14ac:dyDescent="0.2">
      <c r="A266" s="45" t="s">
        <v>672</v>
      </c>
      <c r="B266" s="65" t="str">
        <f>YEAR(C266)&amp;"-"&amp;WEEKNUM(C266)</f>
        <v>2017-38</v>
      </c>
      <c r="C266" s="46">
        <v>42997</v>
      </c>
      <c r="D266" s="67">
        <f>WEEKDAY(Tableau645[[#This Row],[date]])</f>
        <v>3</v>
      </c>
      <c r="E266" s="47">
        <v>0.34375</v>
      </c>
      <c r="F266" s="47">
        <v>0.51041666666666696</v>
      </c>
      <c r="G266" s="46" t="str">
        <f>IF(NOT(ISBLANK(Tableau645[heure
début])),IF(VALUE(MID(TEXT(Tableau645[heure
début],"hh"),1,2))&lt;13,"AM","PM"),"")</f>
        <v>AM</v>
      </c>
      <c r="H266" s="47">
        <f>F266-E266</f>
        <v>0.16666666666666696</v>
      </c>
      <c r="I266" s="47"/>
      <c r="J266" s="47" t="s">
        <v>833</v>
      </c>
      <c r="K266" s="65" t="s">
        <v>817</v>
      </c>
      <c r="L266" s="45" t="str">
        <f ca="1">VLOOKUP(Tableau645[[#This Row],[module]],OFFSET(INDIRECT(A266&amp;"_code"),0,2,,2),2,0)</f>
        <v>n/a</v>
      </c>
      <c r="M266" s="45"/>
      <c r="N266" s="47"/>
      <c r="O266" s="45"/>
      <c r="R266" s="46"/>
    </row>
    <row r="267" spans="1:18" hidden="1" x14ac:dyDescent="0.2">
      <c r="A267" s="45" t="s">
        <v>670</v>
      </c>
      <c r="B267" s="65" t="str">
        <f>YEAR(C267)&amp;"-"&amp;WEEKNUM(C267)</f>
        <v>2017-38</v>
      </c>
      <c r="C267" s="46">
        <v>42997</v>
      </c>
      <c r="D267" s="67">
        <f>WEEKDAY(Tableau645[[#This Row],[date]])</f>
        <v>3</v>
      </c>
      <c r="E267" s="47">
        <v>0.57291666666666696</v>
      </c>
      <c r="F267" s="47">
        <v>0.73958333333333404</v>
      </c>
      <c r="G267" s="46" t="str">
        <f>IF(NOT(ISBLANK(Tableau645[heure
début])),IF(VALUE(MID(TEXT(Tableau645[heure
début],"hh"),1,2))&lt;13,"AM","PM"),"")</f>
        <v>PM</v>
      </c>
      <c r="H267" s="47">
        <f>F267-E267</f>
        <v>0.16666666666666707</v>
      </c>
      <c r="I267" s="47"/>
      <c r="J267" s="47"/>
      <c r="K267" s="65"/>
      <c r="L267" s="45" t="e">
        <f ca="1">VLOOKUP(Tableau645[[#This Row],[module]],OFFSET(INDIRECT(A267&amp;"_code"),0,2,,2),2,0)</f>
        <v>#N/A</v>
      </c>
      <c r="M267" s="45"/>
      <c r="N267" s="47"/>
      <c r="O267" s="45"/>
      <c r="R267" s="46"/>
    </row>
    <row r="268" spans="1:18" hidden="1" x14ac:dyDescent="0.2">
      <c r="A268" s="61" t="s">
        <v>669</v>
      </c>
      <c r="B268" s="61" t="str">
        <f>YEAR(C268)&amp;"-"&amp;WEEKNUM(C268)</f>
        <v>2017-38</v>
      </c>
      <c r="C268" s="62">
        <v>42997</v>
      </c>
      <c r="D268" s="68">
        <f>WEEKDAY(Tableau645[[#This Row],[date]])</f>
        <v>3</v>
      </c>
      <c r="E268" s="63">
        <v>0.57291666666666696</v>
      </c>
      <c r="F268" s="63">
        <v>0.73958333333333404</v>
      </c>
      <c r="G268" s="62" t="str">
        <f>IF(NOT(ISBLANK(Tableau645[heure
début])),IF(VALUE(MID(TEXT(Tableau645[heure
début],"hh"),1,2))&lt;13,"AM","PM"),"")</f>
        <v>PM</v>
      </c>
      <c r="H268" s="63">
        <f>F268-E268</f>
        <v>0.16666666666666707</v>
      </c>
      <c r="I268" s="63"/>
      <c r="J268" s="47"/>
      <c r="K268" s="45" t="s">
        <v>809</v>
      </c>
      <c r="L268" s="61" t="str">
        <f ca="1">VLOOKUP(Tableau645[[#This Row],[module]],OFFSET(INDIRECT(A268&amp;"_code"),0,2,,2),2,0)</f>
        <v>n/a</v>
      </c>
      <c r="M268" s="61"/>
      <c r="N268" s="63"/>
      <c r="O268" s="61"/>
      <c r="R268" s="46"/>
    </row>
    <row r="269" spans="1:18" hidden="1" x14ac:dyDescent="0.2">
      <c r="A269" s="45" t="s">
        <v>671</v>
      </c>
      <c r="B269" s="65" t="str">
        <f>YEAR(C269)&amp;"-"&amp;WEEKNUM(C269)</f>
        <v>2017-38</v>
      </c>
      <c r="C269" s="46">
        <v>42997</v>
      </c>
      <c r="D269" s="67">
        <f>WEEKDAY(Tableau645[[#This Row],[date]])</f>
        <v>3</v>
      </c>
      <c r="E269" s="47">
        <v>0.57291666666666696</v>
      </c>
      <c r="F269" s="47">
        <v>0.73958333333333404</v>
      </c>
      <c r="G269" s="46" t="str">
        <f>IF(NOT(ISBLANK(Tableau645[heure
début])),IF(VALUE(MID(TEXT(Tableau645[heure
début],"hh"),1,2))&lt;13,"AM","PM"),"")</f>
        <v>PM</v>
      </c>
      <c r="H269" s="47">
        <f>F269-E269</f>
        <v>0.16666666666666707</v>
      </c>
      <c r="I269" s="47"/>
      <c r="J269" s="47"/>
      <c r="K269" s="65" t="s">
        <v>809</v>
      </c>
      <c r="L269" s="45" t="str">
        <f ca="1">VLOOKUP(Tableau645[[#This Row],[module]],OFFSET(INDIRECT(A269&amp;"_code"),0,2,,2),2,0)</f>
        <v>n/a</v>
      </c>
      <c r="M269" s="45"/>
      <c r="N269" s="47"/>
      <c r="O269" s="45"/>
      <c r="R269" s="46"/>
    </row>
    <row r="270" spans="1:18" hidden="1" x14ac:dyDescent="0.2">
      <c r="A270" s="45" t="s">
        <v>676</v>
      </c>
      <c r="B270" s="65" t="str">
        <f>YEAR(C270)&amp;"-"&amp;WEEKNUM(C270)</f>
        <v>2017-38</v>
      </c>
      <c r="C270" s="46">
        <v>42997</v>
      </c>
      <c r="D270" s="67">
        <f>WEEKDAY(Tableau645[[#This Row],[date]])</f>
        <v>3</v>
      </c>
      <c r="E270" s="47">
        <v>0.57291666666666696</v>
      </c>
      <c r="F270" s="47">
        <v>0.69791666666666663</v>
      </c>
      <c r="G270" s="46" t="str">
        <f>IF(NOT(ISBLANK(Tableau645[heure
début])),IF(VALUE(MID(TEXT(Tableau645[heure
début],"hh"),1,2))&lt;13,"AM","PM"),"")</f>
        <v>PM</v>
      </c>
      <c r="H270" s="47">
        <f>F270-E270</f>
        <v>0.12499999999999967</v>
      </c>
      <c r="I270" s="47"/>
      <c r="J270" s="47"/>
      <c r="K270" s="65" t="s">
        <v>809</v>
      </c>
      <c r="L270" s="45" t="str">
        <f ca="1">VLOOKUP(Tableau645[[#This Row],[module]],OFFSET(INDIRECT(A270&amp;"_code"),0,2,,2),2,0)</f>
        <v>n/a</v>
      </c>
      <c r="M270" s="45"/>
      <c r="N270" s="47"/>
      <c r="O270" s="45"/>
      <c r="R270" s="46"/>
    </row>
    <row r="271" spans="1:18" hidden="1" x14ac:dyDescent="0.2">
      <c r="A271" s="45" t="s">
        <v>677</v>
      </c>
      <c r="B271" s="65" t="str">
        <f>YEAR(C271)&amp;"-"&amp;WEEKNUM(C271)</f>
        <v>2017-38</v>
      </c>
      <c r="C271" s="46">
        <v>42997</v>
      </c>
      <c r="D271" s="67">
        <f>WEEKDAY(Tableau645[[#This Row],[date]])</f>
        <v>3</v>
      </c>
      <c r="E271" s="47">
        <v>0.57291666666666696</v>
      </c>
      <c r="F271" s="47">
        <v>0.69791666666666663</v>
      </c>
      <c r="G271" s="46" t="str">
        <f>IF(NOT(ISBLANK(Tableau645[heure
début])),IF(VALUE(MID(TEXT(Tableau645[heure
début],"hh"),1,2))&lt;13,"AM","PM"),"")</f>
        <v>PM</v>
      </c>
      <c r="H271" s="47">
        <f>F271-E271</f>
        <v>0.12499999999999967</v>
      </c>
      <c r="I271" s="47"/>
      <c r="J271" s="47"/>
      <c r="K271" s="65" t="s">
        <v>809</v>
      </c>
      <c r="L271" s="45" t="str">
        <f ca="1">VLOOKUP(Tableau645[[#This Row],[module]],OFFSET(INDIRECT(A271&amp;"_code"),0,2,,2),2,0)</f>
        <v>n/a</v>
      </c>
      <c r="M271" s="45"/>
      <c r="N271" s="47"/>
      <c r="O271" s="45"/>
      <c r="R271" s="46"/>
    </row>
    <row r="272" spans="1:18" hidden="1" x14ac:dyDescent="0.2">
      <c r="A272" s="45" t="s">
        <v>657</v>
      </c>
      <c r="B272" s="65" t="str">
        <f>YEAR(C272)&amp;"-"&amp;WEEKNUM(C272)</f>
        <v>2017-38</v>
      </c>
      <c r="C272" s="46">
        <v>42997</v>
      </c>
      <c r="D272" s="67">
        <f>WEEKDAY(Tableau645[[#This Row],[date]])</f>
        <v>3</v>
      </c>
      <c r="E272" s="47">
        <v>0.57291666666666696</v>
      </c>
      <c r="F272" s="47">
        <v>0.73958333333333404</v>
      </c>
      <c r="G272" s="46" t="str">
        <f>IF(NOT(ISBLANK(Tableau645[heure
début])),IF(VALUE(MID(TEXT(Tableau645[heure
début],"hh"),1,2))&lt;13,"AM","PM"),"")</f>
        <v>PM</v>
      </c>
      <c r="H272" s="47">
        <f>F272-E272</f>
        <v>0.16666666666666707</v>
      </c>
      <c r="I272" s="123"/>
      <c r="J272" s="47"/>
      <c r="K272" s="65" t="s">
        <v>809</v>
      </c>
      <c r="L272" s="45" t="str">
        <f ca="1">VLOOKUP(Tableau645[[#This Row],[module]],OFFSET(INDIRECT(A272&amp;"_code"),0,2,,2),2,0)</f>
        <v>n/a</v>
      </c>
      <c r="M272" s="45"/>
      <c r="N272" s="47"/>
      <c r="O272" s="45"/>
      <c r="R272" s="46"/>
    </row>
    <row r="273" spans="1:18" hidden="1" x14ac:dyDescent="0.2">
      <c r="A273" s="45" t="s">
        <v>672</v>
      </c>
      <c r="B273" s="65" t="str">
        <f>YEAR(C273)&amp;"-"&amp;WEEKNUM(C273)</f>
        <v>2017-38</v>
      </c>
      <c r="C273" s="46">
        <v>42997</v>
      </c>
      <c r="D273" s="67">
        <f>WEEKDAY(Tableau645[[#This Row],[date]])</f>
        <v>3</v>
      </c>
      <c r="E273" s="47">
        <v>0.57291666666666696</v>
      </c>
      <c r="F273" s="47">
        <v>0.73958333333333404</v>
      </c>
      <c r="G273" s="46" t="str">
        <f>IF(NOT(ISBLANK(Tableau645[heure
début])),IF(VALUE(MID(TEXT(Tableau645[heure
début],"hh"),1,2))&lt;13,"AM","PM"),"")</f>
        <v>PM</v>
      </c>
      <c r="H273" s="47">
        <f>F273-E273</f>
        <v>0.16666666666666707</v>
      </c>
      <c r="I273" s="47"/>
      <c r="J273" s="47" t="s">
        <v>832</v>
      </c>
      <c r="K273" s="65"/>
      <c r="L273" s="45" t="e">
        <f ca="1">VLOOKUP(Tableau645[[#This Row],[module]],OFFSET(INDIRECT(A273&amp;"_code"),0,2,,2),2,0)</f>
        <v>#N/A</v>
      </c>
      <c r="M273" s="45"/>
      <c r="N273" s="47"/>
      <c r="O273" s="45"/>
      <c r="R273" s="46"/>
    </row>
    <row r="274" spans="1:18" hidden="1" x14ac:dyDescent="0.2">
      <c r="A274" s="45" t="s">
        <v>672</v>
      </c>
      <c r="B274" s="65" t="str">
        <f>YEAR(C274)&amp;"-"&amp;WEEKNUM(C274)</f>
        <v>2017-38</v>
      </c>
      <c r="C274" s="46">
        <v>42997</v>
      </c>
      <c r="D274" s="67">
        <f>WEEKDAY(Tableau645[[#This Row],[date]])</f>
        <v>3</v>
      </c>
      <c r="E274" s="47">
        <v>0.57291666666666696</v>
      </c>
      <c r="F274" s="47">
        <v>0.73958333333333404</v>
      </c>
      <c r="G274" s="46" t="str">
        <f>IF(NOT(ISBLANK(Tableau645[heure
début])),IF(VALUE(MID(TEXT(Tableau645[heure
début],"hh"),1,2))&lt;13,"AM","PM"),"")</f>
        <v>PM</v>
      </c>
      <c r="H274" s="47">
        <f>F274-E274</f>
        <v>0.16666666666666707</v>
      </c>
      <c r="I274" s="47"/>
      <c r="J274" s="47" t="s">
        <v>833</v>
      </c>
      <c r="K274" s="65" t="s">
        <v>817</v>
      </c>
      <c r="L274" s="45" t="str">
        <f ca="1">VLOOKUP(Tableau645[[#This Row],[module]],OFFSET(INDIRECT(A274&amp;"_code"),0,2,,2),2,0)</f>
        <v>n/a</v>
      </c>
      <c r="M274" s="45"/>
      <c r="N274" s="47"/>
      <c r="O274" s="45"/>
      <c r="R274" s="46"/>
    </row>
    <row r="275" spans="1:18" hidden="1" x14ac:dyDescent="0.2">
      <c r="A275" s="45" t="s">
        <v>670</v>
      </c>
      <c r="B275" s="65" t="str">
        <f>YEAR(C275)&amp;"-"&amp;WEEKNUM(C275)</f>
        <v>2017-38</v>
      </c>
      <c r="C275" s="46">
        <v>42998</v>
      </c>
      <c r="D275" s="67">
        <f>WEEKDAY(Tableau645[[#This Row],[date]])</f>
        <v>4</v>
      </c>
      <c r="E275" s="47">
        <v>0.34375</v>
      </c>
      <c r="F275" s="47">
        <v>0.51041666666666696</v>
      </c>
      <c r="G275" s="46" t="str">
        <f>IF(NOT(ISBLANK(Tableau645[heure
début])),IF(VALUE(MID(TEXT(Tableau645[heure
début],"hh"),1,2))&lt;13,"AM","PM"),"")</f>
        <v>AM</v>
      </c>
      <c r="H275" s="47">
        <f>F275-E275</f>
        <v>0.16666666666666696</v>
      </c>
      <c r="I275" s="47">
        <v>0.16666666666666666</v>
      </c>
      <c r="J275" s="47"/>
      <c r="K275" s="65" t="s">
        <v>760</v>
      </c>
      <c r="L275" s="45" t="str">
        <f ca="1">VLOOKUP(Tableau645[[#This Row],[module]],OFFSET(INDIRECT(A275&amp;"_code"),0,2,,2),2,0)</f>
        <v>FLASQUE Sébastien</v>
      </c>
      <c r="M275" s="45"/>
      <c r="N275" s="47"/>
      <c r="O275" s="45"/>
      <c r="R275" s="46"/>
    </row>
    <row r="276" spans="1:18" hidden="1" x14ac:dyDescent="0.2">
      <c r="A276" s="61" t="s">
        <v>669</v>
      </c>
      <c r="B276" s="61" t="str">
        <f>YEAR(C276)&amp;"-"&amp;WEEKNUM(C276)</f>
        <v>2017-38</v>
      </c>
      <c r="C276" s="62">
        <v>42998</v>
      </c>
      <c r="D276" s="68">
        <f>WEEKDAY(Tableau645[[#This Row],[date]])</f>
        <v>4</v>
      </c>
      <c r="E276" s="47">
        <v>0.34375</v>
      </c>
      <c r="F276" s="47">
        <v>0.51041666666666696</v>
      </c>
      <c r="G276" s="62" t="str">
        <f>IF(NOT(ISBLANK(Tableau645[heure
début])),IF(VALUE(MID(TEXT(Tableau645[heure
début],"hh"),1,2))&lt;13,"AM","PM"),"")</f>
        <v>AM</v>
      </c>
      <c r="H276" s="63">
        <f>F276-E276</f>
        <v>0.16666666666666696</v>
      </c>
      <c r="I276" s="63"/>
      <c r="J276" s="47"/>
      <c r="K276" s="45" t="s">
        <v>809</v>
      </c>
      <c r="L276" s="61" t="str">
        <f ca="1">VLOOKUP(Tableau645[[#This Row],[module]],OFFSET(INDIRECT(A276&amp;"_code"),0,2,,2),2,0)</f>
        <v>n/a</v>
      </c>
      <c r="M276" s="61"/>
      <c r="N276" s="63"/>
      <c r="O276" s="61"/>
      <c r="R276" s="46"/>
    </row>
    <row r="277" spans="1:18" hidden="1" x14ac:dyDescent="0.2">
      <c r="A277" s="45" t="s">
        <v>671</v>
      </c>
      <c r="B277" s="65" t="str">
        <f>YEAR(C277)&amp;"-"&amp;WEEKNUM(C277)</f>
        <v>2017-38</v>
      </c>
      <c r="C277" s="46">
        <v>42998</v>
      </c>
      <c r="D277" s="67">
        <f>WEEKDAY(Tableau645[[#This Row],[date]])</f>
        <v>4</v>
      </c>
      <c r="E277" s="47">
        <v>0.34375</v>
      </c>
      <c r="F277" s="47">
        <v>0.51041666666666696</v>
      </c>
      <c r="G277" s="46" t="str">
        <f>IF(NOT(ISBLANK(Tableau645[heure
début])),IF(VALUE(MID(TEXT(Tableau645[heure
début],"hh"),1,2))&lt;13,"AM","PM"),"")</f>
        <v>AM</v>
      </c>
      <c r="H277" s="47">
        <f>F277-E277</f>
        <v>0.16666666666666696</v>
      </c>
      <c r="I277" s="47"/>
      <c r="J277" s="47"/>
      <c r="K277" s="65" t="s">
        <v>809</v>
      </c>
      <c r="L277" s="45" t="str">
        <f ca="1">VLOOKUP(Tableau645[[#This Row],[module]],OFFSET(INDIRECT(A277&amp;"_code"),0,2,,2),2,0)</f>
        <v>n/a</v>
      </c>
      <c r="M277" s="45"/>
      <c r="N277" s="47"/>
      <c r="O277" s="45"/>
      <c r="R277" s="46"/>
    </row>
    <row r="278" spans="1:18" hidden="1" x14ac:dyDescent="0.2">
      <c r="A278" s="45" t="s">
        <v>676</v>
      </c>
      <c r="B278" s="65" t="str">
        <f>YEAR(C278)&amp;"-"&amp;WEEKNUM(C278)</f>
        <v>2017-38</v>
      </c>
      <c r="C278" s="46">
        <v>42998</v>
      </c>
      <c r="D278" s="67">
        <f>WEEKDAY(Tableau645[[#This Row],[date]])</f>
        <v>4</v>
      </c>
      <c r="E278" s="47">
        <v>0.34375</v>
      </c>
      <c r="F278" s="47">
        <v>0.51041666666666696</v>
      </c>
      <c r="G278" s="46" t="str">
        <f>IF(NOT(ISBLANK(Tableau645[heure
début])),IF(VALUE(MID(TEXT(Tableau645[heure
début],"hh"),1,2))&lt;13,"AM","PM"),"")</f>
        <v>AM</v>
      </c>
      <c r="H278" s="47">
        <f>F278-E278</f>
        <v>0.16666666666666696</v>
      </c>
      <c r="I278" s="47"/>
      <c r="J278" s="47"/>
      <c r="K278" s="65" t="s">
        <v>809</v>
      </c>
      <c r="L278" s="45" t="str">
        <f ca="1">VLOOKUP(Tableau645[[#This Row],[module]],OFFSET(INDIRECT(A278&amp;"_code"),0,2,,2),2,0)</f>
        <v>n/a</v>
      </c>
      <c r="M278" s="45"/>
      <c r="N278" s="47"/>
      <c r="O278" s="45"/>
      <c r="R278" s="46"/>
    </row>
    <row r="279" spans="1:18" hidden="1" x14ac:dyDescent="0.2">
      <c r="A279" s="45" t="s">
        <v>677</v>
      </c>
      <c r="B279" s="65" t="str">
        <f>YEAR(C279)&amp;"-"&amp;WEEKNUM(C279)</f>
        <v>2017-38</v>
      </c>
      <c r="C279" s="46">
        <v>42998</v>
      </c>
      <c r="D279" s="67">
        <f>WEEKDAY(Tableau645[[#This Row],[date]])</f>
        <v>4</v>
      </c>
      <c r="E279" s="47">
        <v>0.34375</v>
      </c>
      <c r="F279" s="47">
        <v>0.51041666666666696</v>
      </c>
      <c r="G279" s="46" t="str">
        <f>IF(NOT(ISBLANK(Tableau645[heure
début])),IF(VALUE(MID(TEXT(Tableau645[heure
début],"hh"),1,2))&lt;13,"AM","PM"),"")</f>
        <v>AM</v>
      </c>
      <c r="H279" s="47">
        <f>F279-E279</f>
        <v>0.16666666666666696</v>
      </c>
      <c r="I279" s="47"/>
      <c r="J279" s="47"/>
      <c r="K279" s="65" t="s">
        <v>809</v>
      </c>
      <c r="L279" s="45" t="str">
        <f ca="1">VLOOKUP(Tableau645[[#This Row],[module]],OFFSET(INDIRECT(A279&amp;"_code"),0,2,,2),2,0)</f>
        <v>n/a</v>
      </c>
      <c r="M279" s="45"/>
      <c r="N279" s="47"/>
      <c r="O279" s="45"/>
      <c r="R279" s="46"/>
    </row>
    <row r="280" spans="1:18" hidden="1" x14ac:dyDescent="0.2">
      <c r="A280" s="45" t="s">
        <v>657</v>
      </c>
      <c r="B280" s="65" t="str">
        <f>YEAR(C280)&amp;"-"&amp;WEEKNUM(C280)</f>
        <v>2017-38</v>
      </c>
      <c r="C280" s="46">
        <v>42998</v>
      </c>
      <c r="D280" s="67">
        <f>WEEKDAY(Tableau645[[#This Row],[date]])</f>
        <v>4</v>
      </c>
      <c r="E280" s="47">
        <v>0.34375</v>
      </c>
      <c r="F280" s="47">
        <v>0.51041666666666696</v>
      </c>
      <c r="G280" s="46" t="str">
        <f>IF(NOT(ISBLANK(Tableau645[heure
début])),IF(VALUE(MID(TEXT(Tableau645[heure
début],"hh"),1,2))&lt;13,"AM","PM"),"")</f>
        <v>AM</v>
      </c>
      <c r="H280" s="47">
        <f>F280-E280</f>
        <v>0.16666666666666696</v>
      </c>
      <c r="I280" s="123"/>
      <c r="J280" s="47"/>
      <c r="K280" s="65" t="s">
        <v>809</v>
      </c>
      <c r="L280" s="45" t="str">
        <f ca="1">VLOOKUP(Tableau645[[#This Row],[module]],OFFSET(INDIRECT(A280&amp;"_code"),0,2,,2),2,0)</f>
        <v>n/a</v>
      </c>
      <c r="M280" s="45"/>
      <c r="N280" s="47"/>
      <c r="O280" s="45"/>
      <c r="R280" s="46"/>
    </row>
    <row r="281" spans="1:18" hidden="1" x14ac:dyDescent="0.2">
      <c r="A281" s="45" t="s">
        <v>672</v>
      </c>
      <c r="B281" s="65" t="str">
        <f>YEAR(C281)&amp;"-"&amp;WEEKNUM(C281)</f>
        <v>2017-38</v>
      </c>
      <c r="C281" s="46">
        <v>42998</v>
      </c>
      <c r="D281" s="67">
        <f>WEEKDAY(Tableau645[[#This Row],[date]])</f>
        <v>4</v>
      </c>
      <c r="E281" s="47">
        <v>0.34375</v>
      </c>
      <c r="F281" s="47">
        <v>0.51041666666666696</v>
      </c>
      <c r="G281" s="46" t="str">
        <f>IF(NOT(ISBLANK(Tableau645[heure
début])),IF(VALUE(MID(TEXT(Tableau645[heure
début],"hh"),1,2))&lt;13,"AM","PM"),"")</f>
        <v>AM</v>
      </c>
      <c r="H281" s="47">
        <f>F281-E281</f>
        <v>0.16666666666666696</v>
      </c>
      <c r="I281" s="47"/>
      <c r="J281" s="47" t="s">
        <v>832</v>
      </c>
      <c r="K281" s="65"/>
      <c r="L281" s="45" t="e">
        <f ca="1">VLOOKUP(Tableau645[[#This Row],[module]],OFFSET(INDIRECT(A281&amp;"_code"),0,2,,2),2,0)</f>
        <v>#N/A</v>
      </c>
      <c r="M281" s="45"/>
      <c r="N281" s="47"/>
      <c r="O281" s="45"/>
      <c r="R281" s="46"/>
    </row>
    <row r="282" spans="1:18" hidden="1" x14ac:dyDescent="0.2">
      <c r="A282" s="45" t="s">
        <v>672</v>
      </c>
      <c r="B282" s="65" t="str">
        <f>YEAR(C282)&amp;"-"&amp;WEEKNUM(C282)</f>
        <v>2017-38</v>
      </c>
      <c r="C282" s="46">
        <v>42998</v>
      </c>
      <c r="D282" s="67">
        <f>WEEKDAY(Tableau645[[#This Row],[date]])</f>
        <v>4</v>
      </c>
      <c r="E282" s="47">
        <v>0.34375</v>
      </c>
      <c r="F282" s="47">
        <v>0.51041666666666696</v>
      </c>
      <c r="G282" s="46" t="str">
        <f>IF(NOT(ISBLANK(Tableau645[heure
début])),IF(VALUE(MID(TEXT(Tableau645[heure
début],"hh"),1,2))&lt;13,"AM","PM"),"")</f>
        <v>AM</v>
      </c>
      <c r="H282" s="47">
        <f>F282-E282</f>
        <v>0.16666666666666696</v>
      </c>
      <c r="I282" s="47"/>
      <c r="J282" s="47" t="s">
        <v>833</v>
      </c>
      <c r="K282" s="65" t="s">
        <v>817</v>
      </c>
      <c r="L282" s="45" t="str">
        <f ca="1">VLOOKUP(Tableau645[[#This Row],[module]],OFFSET(INDIRECT(A282&amp;"_code"),0,2,,2),2,0)</f>
        <v>n/a</v>
      </c>
      <c r="M282" s="45"/>
      <c r="N282" s="47"/>
      <c r="O282" s="45"/>
      <c r="R282" s="46"/>
    </row>
    <row r="283" spans="1:18" hidden="1" x14ac:dyDescent="0.2">
      <c r="A283" s="45" t="s">
        <v>670</v>
      </c>
      <c r="B283" s="65" t="str">
        <f>YEAR(C283)&amp;"-"&amp;WEEKNUM(C283)</f>
        <v>2017-38</v>
      </c>
      <c r="C283" s="46">
        <v>42998</v>
      </c>
      <c r="D283" s="67">
        <f>WEEKDAY(Tableau645[[#This Row],[date]])</f>
        <v>4</v>
      </c>
      <c r="E283" s="47">
        <v>0.57291666666666696</v>
      </c>
      <c r="F283" s="47">
        <v>0.73958333333333404</v>
      </c>
      <c r="G283" s="46" t="str">
        <f>IF(NOT(ISBLANK(Tableau645[heure
début])),IF(VALUE(MID(TEXT(Tableau645[heure
début],"hh"),1,2))&lt;13,"AM","PM"),"")</f>
        <v>PM</v>
      </c>
      <c r="H283" s="47">
        <f>F283-E283</f>
        <v>0.16666666666666707</v>
      </c>
      <c r="I283" s="47">
        <v>0.16666666666666666</v>
      </c>
      <c r="J283" s="47"/>
      <c r="K283" s="65" t="s">
        <v>871</v>
      </c>
      <c r="L283" s="45" t="str">
        <f ca="1">VLOOKUP(Tableau645[[#This Row],[module]],OFFSET(INDIRECT(A283&amp;"_code"),0,2,,2),2,0)</f>
        <v>BRIKI Rachid</v>
      </c>
      <c r="M283" s="45"/>
      <c r="N283" s="47"/>
      <c r="O283" s="45"/>
      <c r="R283" s="46"/>
    </row>
    <row r="284" spans="1:18" hidden="1" x14ac:dyDescent="0.2">
      <c r="A284" s="61" t="s">
        <v>669</v>
      </c>
      <c r="B284" s="61" t="str">
        <f>YEAR(C284)&amp;"-"&amp;WEEKNUM(C284)</f>
        <v>2017-38</v>
      </c>
      <c r="C284" s="62">
        <v>42998</v>
      </c>
      <c r="D284" s="68">
        <f>WEEKDAY(Tableau645[[#This Row],[date]])</f>
        <v>4</v>
      </c>
      <c r="E284" s="63">
        <v>0.57291666666666696</v>
      </c>
      <c r="F284" s="63">
        <v>0.73958333333333404</v>
      </c>
      <c r="G284" s="62" t="str">
        <f>IF(NOT(ISBLANK(Tableau645[heure
début])),IF(VALUE(MID(TEXT(Tableau645[heure
début],"hh"),1,2))&lt;13,"AM","PM"),"")</f>
        <v>PM</v>
      </c>
      <c r="H284" s="63">
        <f>F284-E284</f>
        <v>0.16666666666666707</v>
      </c>
      <c r="I284" s="63"/>
      <c r="J284" s="47"/>
      <c r="K284" s="45" t="s">
        <v>809</v>
      </c>
      <c r="L284" s="61" t="str">
        <f ca="1">VLOOKUP(Tableau645[[#This Row],[module]],OFFSET(INDIRECT(A284&amp;"_code"),0,2,,2),2,0)</f>
        <v>n/a</v>
      </c>
      <c r="M284" s="61"/>
      <c r="N284" s="63"/>
      <c r="O284" s="61"/>
      <c r="R284" s="46"/>
    </row>
    <row r="285" spans="1:18" hidden="1" x14ac:dyDescent="0.2">
      <c r="A285" s="45" t="s">
        <v>671</v>
      </c>
      <c r="B285" s="65" t="str">
        <f>YEAR(C285)&amp;"-"&amp;WEEKNUM(C285)</f>
        <v>2017-38</v>
      </c>
      <c r="C285" s="46">
        <v>42998</v>
      </c>
      <c r="D285" s="67">
        <f>WEEKDAY(Tableau645[[#This Row],[date]])</f>
        <v>4</v>
      </c>
      <c r="E285" s="47">
        <v>0.57291666666666696</v>
      </c>
      <c r="F285" s="47">
        <v>0.73958333333333404</v>
      </c>
      <c r="G285" s="46" t="str">
        <f>IF(NOT(ISBLANK(Tableau645[heure
début])),IF(VALUE(MID(TEXT(Tableau645[heure
début],"hh"),1,2))&lt;13,"AM","PM"),"")</f>
        <v>PM</v>
      </c>
      <c r="H285" s="47">
        <f>F285-E285</f>
        <v>0.16666666666666707</v>
      </c>
      <c r="I285" s="47"/>
      <c r="J285" s="47"/>
      <c r="K285" s="65" t="s">
        <v>809</v>
      </c>
      <c r="L285" s="45" t="str">
        <f ca="1">VLOOKUP(Tableau645[[#This Row],[module]],OFFSET(INDIRECT(A285&amp;"_code"),0,2,,2),2,0)</f>
        <v>n/a</v>
      </c>
      <c r="M285" s="45"/>
      <c r="N285" s="47"/>
      <c r="O285" s="45"/>
      <c r="R285" s="46"/>
    </row>
    <row r="286" spans="1:18" hidden="1" x14ac:dyDescent="0.2">
      <c r="A286" s="45" t="s">
        <v>676</v>
      </c>
      <c r="B286" s="65" t="str">
        <f>YEAR(C286)&amp;"-"&amp;WEEKNUM(C286)</f>
        <v>2017-38</v>
      </c>
      <c r="C286" s="46">
        <v>42998</v>
      </c>
      <c r="D286" s="67">
        <f>WEEKDAY(Tableau645[[#This Row],[date]])</f>
        <v>4</v>
      </c>
      <c r="E286" s="47">
        <v>0.57291666666666696</v>
      </c>
      <c r="F286" s="47">
        <v>0.69791666666666663</v>
      </c>
      <c r="G286" s="46" t="str">
        <f>IF(NOT(ISBLANK(Tableau645[heure
début])),IF(VALUE(MID(TEXT(Tableau645[heure
début],"hh"),1,2))&lt;13,"AM","PM"),"")</f>
        <v>PM</v>
      </c>
      <c r="H286" s="47">
        <f>F286-E286</f>
        <v>0.12499999999999967</v>
      </c>
      <c r="I286" s="47"/>
      <c r="J286" s="47"/>
      <c r="K286" s="65" t="s">
        <v>809</v>
      </c>
      <c r="L286" s="45" t="str">
        <f ca="1">VLOOKUP(Tableau645[[#This Row],[module]],OFFSET(INDIRECT(A286&amp;"_code"),0,2,,2),2,0)</f>
        <v>n/a</v>
      </c>
      <c r="M286" s="45"/>
      <c r="N286" s="47"/>
      <c r="O286" s="45"/>
      <c r="R286" s="46"/>
    </row>
    <row r="287" spans="1:18" hidden="1" x14ac:dyDescent="0.2">
      <c r="A287" s="45" t="s">
        <v>677</v>
      </c>
      <c r="B287" s="65" t="str">
        <f>YEAR(C287)&amp;"-"&amp;WEEKNUM(C287)</f>
        <v>2017-38</v>
      </c>
      <c r="C287" s="46">
        <v>42998</v>
      </c>
      <c r="D287" s="67">
        <f>WEEKDAY(Tableau645[[#This Row],[date]])</f>
        <v>4</v>
      </c>
      <c r="E287" s="47">
        <v>0.57291666666666696</v>
      </c>
      <c r="F287" s="47">
        <v>0.69791666666666663</v>
      </c>
      <c r="G287" s="46" t="str">
        <f>IF(NOT(ISBLANK(Tableau645[heure
début])),IF(VALUE(MID(TEXT(Tableau645[heure
début],"hh"),1,2))&lt;13,"AM","PM"),"")</f>
        <v>PM</v>
      </c>
      <c r="H287" s="47">
        <f>F287-E287</f>
        <v>0.12499999999999967</v>
      </c>
      <c r="I287" s="47"/>
      <c r="J287" s="47"/>
      <c r="K287" s="65" t="s">
        <v>809</v>
      </c>
      <c r="L287" s="45" t="str">
        <f ca="1">VLOOKUP(Tableau645[[#This Row],[module]],OFFSET(INDIRECT(A287&amp;"_code"),0,2,,2),2,0)</f>
        <v>n/a</v>
      </c>
      <c r="M287" s="45"/>
      <c r="N287" s="47"/>
      <c r="O287" s="45"/>
      <c r="R287" s="46"/>
    </row>
    <row r="288" spans="1:18" hidden="1" x14ac:dyDescent="0.2">
      <c r="A288" s="45" t="s">
        <v>657</v>
      </c>
      <c r="B288" s="65" t="str">
        <f>YEAR(C288)&amp;"-"&amp;WEEKNUM(C288)</f>
        <v>2017-38</v>
      </c>
      <c r="C288" s="46">
        <v>42998</v>
      </c>
      <c r="D288" s="67">
        <f>WEEKDAY(Tableau645[[#This Row],[date]])</f>
        <v>4</v>
      </c>
      <c r="E288" s="47">
        <v>0.57291666666666696</v>
      </c>
      <c r="F288" s="47">
        <v>0.73958333333333404</v>
      </c>
      <c r="G288" s="46" t="str">
        <f>IF(NOT(ISBLANK(Tableau645[heure
début])),IF(VALUE(MID(TEXT(Tableau645[heure
début],"hh"),1,2))&lt;13,"AM","PM"),"")</f>
        <v>PM</v>
      </c>
      <c r="H288" s="47">
        <f>F288-E288</f>
        <v>0.16666666666666707</v>
      </c>
      <c r="I288" s="123"/>
      <c r="J288" s="47"/>
      <c r="K288" s="65" t="s">
        <v>809</v>
      </c>
      <c r="L288" s="45" t="str">
        <f ca="1">VLOOKUP(Tableau645[[#This Row],[module]],OFFSET(INDIRECT(A288&amp;"_code"),0,2,,2),2,0)</f>
        <v>n/a</v>
      </c>
      <c r="M288" s="45"/>
      <c r="N288" s="47"/>
      <c r="O288" s="45"/>
      <c r="R288" s="46"/>
    </row>
    <row r="289" spans="1:18" hidden="1" x14ac:dyDescent="0.2">
      <c r="A289" s="45" t="s">
        <v>672</v>
      </c>
      <c r="B289" s="65" t="str">
        <f>YEAR(C289)&amp;"-"&amp;WEEKNUM(C289)</f>
        <v>2017-38</v>
      </c>
      <c r="C289" s="46">
        <v>42998</v>
      </c>
      <c r="D289" s="67">
        <f>WEEKDAY(Tableau645[[#This Row],[date]])</f>
        <v>4</v>
      </c>
      <c r="E289" s="47">
        <v>0.57291666666666696</v>
      </c>
      <c r="F289" s="47">
        <v>0.73958333333333404</v>
      </c>
      <c r="G289" s="46" t="str">
        <f>IF(NOT(ISBLANK(Tableau645[heure
début])),IF(VALUE(MID(TEXT(Tableau645[heure
début],"hh"),1,2))&lt;13,"AM","PM"),"")</f>
        <v>PM</v>
      </c>
      <c r="H289" s="47">
        <f>F289-E289</f>
        <v>0.16666666666666707</v>
      </c>
      <c r="I289" s="47"/>
      <c r="J289" s="47" t="s">
        <v>832</v>
      </c>
      <c r="K289" s="65"/>
      <c r="L289" s="45" t="e">
        <f ca="1">VLOOKUP(Tableau645[[#This Row],[module]],OFFSET(INDIRECT(A289&amp;"_code"),0,2,,2),2,0)</f>
        <v>#N/A</v>
      </c>
      <c r="M289" s="45"/>
      <c r="N289" s="47"/>
      <c r="O289" s="45"/>
      <c r="R289" s="46"/>
    </row>
    <row r="290" spans="1:18" hidden="1" x14ac:dyDescent="0.2">
      <c r="A290" s="45" t="s">
        <v>672</v>
      </c>
      <c r="B290" s="65" t="str">
        <f>YEAR(C290)&amp;"-"&amp;WEEKNUM(C290)</f>
        <v>2017-38</v>
      </c>
      <c r="C290" s="46">
        <v>42998</v>
      </c>
      <c r="D290" s="67">
        <f>WEEKDAY(Tableau645[[#This Row],[date]])</f>
        <v>4</v>
      </c>
      <c r="E290" s="47">
        <v>0.57291666666666696</v>
      </c>
      <c r="F290" s="47">
        <v>0.73958333333333404</v>
      </c>
      <c r="G290" s="46" t="str">
        <f>IF(NOT(ISBLANK(Tableau645[heure
début])),IF(VALUE(MID(TEXT(Tableau645[heure
début],"hh"),1,2))&lt;13,"AM","PM"),"")</f>
        <v>PM</v>
      </c>
      <c r="H290" s="47">
        <f>F290-E290</f>
        <v>0.16666666666666707</v>
      </c>
      <c r="I290" s="47"/>
      <c r="J290" s="47" t="s">
        <v>833</v>
      </c>
      <c r="K290" s="65" t="s">
        <v>817</v>
      </c>
      <c r="L290" s="45" t="str">
        <f ca="1">VLOOKUP(Tableau645[[#This Row],[module]],OFFSET(INDIRECT(A290&amp;"_code"),0,2,,2),2,0)</f>
        <v>n/a</v>
      </c>
      <c r="M290" s="45"/>
      <c r="N290" s="47"/>
      <c r="O290" s="45"/>
      <c r="R290" s="46"/>
    </row>
    <row r="291" spans="1:18" hidden="1" x14ac:dyDescent="0.2">
      <c r="A291" s="45" t="s">
        <v>670</v>
      </c>
      <c r="B291" s="65" t="str">
        <f>YEAR(C291)&amp;"-"&amp;WEEKNUM(C291)</f>
        <v>2017-38</v>
      </c>
      <c r="C291" s="46">
        <v>42999</v>
      </c>
      <c r="D291" s="67">
        <f>WEEKDAY(Tableau645[[#This Row],[date]])</f>
        <v>5</v>
      </c>
      <c r="E291" s="47">
        <v>0.34375</v>
      </c>
      <c r="F291" s="47">
        <v>0.51041666666666696</v>
      </c>
      <c r="G291" s="46" t="str">
        <f>IF(NOT(ISBLANK(Tableau645[heure
début])),IF(VALUE(MID(TEXT(Tableau645[heure
début],"hh"),1,2))&lt;13,"AM","PM"),"")</f>
        <v>AM</v>
      </c>
      <c r="H291" s="47">
        <f>F291-E291</f>
        <v>0.16666666666666696</v>
      </c>
      <c r="I291" s="47">
        <v>0.16666666666666666</v>
      </c>
      <c r="J291" s="47"/>
      <c r="K291" s="65" t="s">
        <v>762</v>
      </c>
      <c r="L291" s="45" t="str">
        <f ca="1">VLOOKUP(Tableau645[[#This Row],[module]],OFFSET(INDIRECT(A291&amp;"_code"),0,2,,2),2,0)</f>
        <v>HANOT Jean-Jacques</v>
      </c>
      <c r="M291" s="45"/>
      <c r="N291" s="47"/>
      <c r="O291" s="45"/>
      <c r="R291" s="46"/>
    </row>
    <row r="292" spans="1:18" hidden="1" x14ac:dyDescent="0.2">
      <c r="A292" s="61" t="s">
        <v>669</v>
      </c>
      <c r="B292" s="61" t="str">
        <f>YEAR(C292)&amp;"-"&amp;WEEKNUM(C292)</f>
        <v>2017-38</v>
      </c>
      <c r="C292" s="62">
        <v>42999</v>
      </c>
      <c r="D292" s="68">
        <f>WEEKDAY(Tableau645[[#This Row],[date]])</f>
        <v>5</v>
      </c>
      <c r="E292" s="47">
        <v>0.34375</v>
      </c>
      <c r="F292" s="47">
        <v>0.51041666666666696</v>
      </c>
      <c r="G292" s="62" t="str">
        <f>IF(NOT(ISBLANK(Tableau645[heure
début])),IF(VALUE(MID(TEXT(Tableau645[heure
début],"hh"),1,2))&lt;13,"AM","PM"),"")</f>
        <v>AM</v>
      </c>
      <c r="H292" s="63">
        <f>F292-E292</f>
        <v>0.16666666666666696</v>
      </c>
      <c r="I292" s="63"/>
      <c r="J292" s="47"/>
      <c r="K292" s="45" t="s">
        <v>809</v>
      </c>
      <c r="L292" s="61" t="str">
        <f ca="1">VLOOKUP(Tableau645[[#This Row],[module]],OFFSET(INDIRECT(A292&amp;"_code"),0,2,,2),2,0)</f>
        <v>n/a</v>
      </c>
      <c r="M292" s="61"/>
      <c r="N292" s="63"/>
      <c r="O292" s="61"/>
      <c r="R292" s="46"/>
    </row>
    <row r="293" spans="1:18" hidden="1" x14ac:dyDescent="0.2">
      <c r="A293" s="45" t="s">
        <v>671</v>
      </c>
      <c r="B293" s="65" t="str">
        <f>YEAR(C293)&amp;"-"&amp;WEEKNUM(C293)</f>
        <v>2017-38</v>
      </c>
      <c r="C293" s="46">
        <v>42999</v>
      </c>
      <c r="D293" s="67">
        <f>WEEKDAY(Tableau645[[#This Row],[date]])</f>
        <v>5</v>
      </c>
      <c r="E293" s="47">
        <v>0.34375</v>
      </c>
      <c r="F293" s="47">
        <v>0.51041666666666696</v>
      </c>
      <c r="G293" s="46" t="str">
        <f>IF(NOT(ISBLANK(Tableau645[heure
début])),IF(VALUE(MID(TEXT(Tableau645[heure
début],"hh"),1,2))&lt;13,"AM","PM"),"")</f>
        <v>AM</v>
      </c>
      <c r="H293" s="47">
        <f>F293-E293</f>
        <v>0.16666666666666696</v>
      </c>
      <c r="I293" s="47"/>
      <c r="J293" s="47"/>
      <c r="K293" s="65" t="s">
        <v>809</v>
      </c>
      <c r="L293" s="45" t="str">
        <f ca="1">VLOOKUP(Tableau645[[#This Row],[module]],OFFSET(INDIRECT(A293&amp;"_code"),0,2,,2),2,0)</f>
        <v>n/a</v>
      </c>
      <c r="M293" s="45"/>
      <c r="N293" s="47"/>
      <c r="O293" s="45"/>
      <c r="R293" s="46"/>
    </row>
    <row r="294" spans="1:18" hidden="1" x14ac:dyDescent="0.2">
      <c r="A294" s="45" t="s">
        <v>676</v>
      </c>
      <c r="B294" s="65" t="str">
        <f>YEAR(C294)&amp;"-"&amp;WEEKNUM(C294)</f>
        <v>2017-38</v>
      </c>
      <c r="C294" s="46">
        <v>42999</v>
      </c>
      <c r="D294" s="67">
        <f>WEEKDAY(Tableau645[[#This Row],[date]])</f>
        <v>5</v>
      </c>
      <c r="E294" s="47">
        <v>0.34375</v>
      </c>
      <c r="F294" s="47">
        <v>0.51041666666666696</v>
      </c>
      <c r="G294" s="46" t="str">
        <f>IF(NOT(ISBLANK(Tableau645[heure
début])),IF(VALUE(MID(TEXT(Tableau645[heure
début],"hh"),1,2))&lt;13,"AM","PM"),"")</f>
        <v>AM</v>
      </c>
      <c r="H294" s="47">
        <f>F294-E294</f>
        <v>0.16666666666666696</v>
      </c>
      <c r="I294" s="47"/>
      <c r="J294" s="47"/>
      <c r="K294" s="65" t="s">
        <v>809</v>
      </c>
      <c r="L294" s="45" t="str">
        <f ca="1">VLOOKUP(Tableau645[[#This Row],[module]],OFFSET(INDIRECT(A294&amp;"_code"),0,2,,2),2,0)</f>
        <v>n/a</v>
      </c>
      <c r="M294" s="45"/>
      <c r="N294" s="47"/>
      <c r="O294" s="45"/>
      <c r="R294" s="46"/>
    </row>
    <row r="295" spans="1:18" hidden="1" x14ac:dyDescent="0.2">
      <c r="A295" s="45" t="s">
        <v>677</v>
      </c>
      <c r="B295" s="65" t="str">
        <f>YEAR(C295)&amp;"-"&amp;WEEKNUM(C295)</f>
        <v>2017-38</v>
      </c>
      <c r="C295" s="46">
        <v>42999</v>
      </c>
      <c r="D295" s="67">
        <f>WEEKDAY(Tableau645[[#This Row],[date]])</f>
        <v>5</v>
      </c>
      <c r="E295" s="47">
        <v>0.34375</v>
      </c>
      <c r="F295" s="47">
        <v>0.51041666666666696</v>
      </c>
      <c r="G295" s="46" t="str">
        <f>IF(NOT(ISBLANK(Tableau645[heure
début])),IF(VALUE(MID(TEXT(Tableau645[heure
début],"hh"),1,2))&lt;13,"AM","PM"),"")</f>
        <v>AM</v>
      </c>
      <c r="H295" s="47">
        <f>F295-E295</f>
        <v>0.16666666666666696</v>
      </c>
      <c r="I295" s="47"/>
      <c r="J295" s="47"/>
      <c r="K295" s="65" t="s">
        <v>809</v>
      </c>
      <c r="L295" s="45" t="str">
        <f ca="1">VLOOKUP(Tableau645[[#This Row],[module]],OFFSET(INDIRECT(A295&amp;"_code"),0,2,,2),2,0)</f>
        <v>n/a</v>
      </c>
      <c r="M295" s="45"/>
      <c r="N295" s="47"/>
      <c r="O295" s="45"/>
      <c r="R295" s="46"/>
    </row>
    <row r="296" spans="1:18" hidden="1" x14ac:dyDescent="0.2">
      <c r="A296" s="45" t="s">
        <v>657</v>
      </c>
      <c r="B296" s="65" t="str">
        <f>YEAR(C296)&amp;"-"&amp;WEEKNUM(C296)</f>
        <v>2017-38</v>
      </c>
      <c r="C296" s="46">
        <v>42999</v>
      </c>
      <c r="D296" s="67">
        <f>WEEKDAY(Tableau645[[#This Row],[date]])</f>
        <v>5</v>
      </c>
      <c r="E296" s="47">
        <v>0.34375</v>
      </c>
      <c r="F296" s="47">
        <v>0.51041666666666696</v>
      </c>
      <c r="G296" s="46" t="str">
        <f>IF(NOT(ISBLANK(Tableau645[heure
début])),IF(VALUE(MID(TEXT(Tableau645[heure
début],"hh"),1,2))&lt;13,"AM","PM"),"")</f>
        <v>AM</v>
      </c>
      <c r="H296" s="47">
        <f>F296-E296</f>
        <v>0.16666666666666696</v>
      </c>
      <c r="I296" s="123"/>
      <c r="J296" s="47"/>
      <c r="K296" s="65" t="s">
        <v>809</v>
      </c>
      <c r="L296" s="45" t="str">
        <f ca="1">VLOOKUP(Tableau645[[#This Row],[module]],OFFSET(INDIRECT(A296&amp;"_code"),0,2,,2),2,0)</f>
        <v>n/a</v>
      </c>
      <c r="M296" s="45"/>
      <c r="N296" s="47"/>
      <c r="O296" s="45"/>
      <c r="R296" s="46"/>
    </row>
    <row r="297" spans="1:18" hidden="1" x14ac:dyDescent="0.2">
      <c r="A297" s="45" t="s">
        <v>672</v>
      </c>
      <c r="B297" s="65" t="str">
        <f>YEAR(C297)&amp;"-"&amp;WEEKNUM(C297)</f>
        <v>2017-38</v>
      </c>
      <c r="C297" s="46">
        <v>42999</v>
      </c>
      <c r="D297" s="67">
        <f>WEEKDAY(Tableau645[[#This Row],[date]])</f>
        <v>5</v>
      </c>
      <c r="E297" s="47">
        <v>0.34375</v>
      </c>
      <c r="F297" s="47">
        <v>0.51041666666666696</v>
      </c>
      <c r="G297" s="46" t="str">
        <f>IF(NOT(ISBLANK(Tableau645[heure
début])),IF(VALUE(MID(TEXT(Tableau645[heure
début],"hh"),1,2))&lt;13,"AM","PM"),"")</f>
        <v>AM</v>
      </c>
      <c r="H297" s="47">
        <f>F297-E297</f>
        <v>0.16666666666666696</v>
      </c>
      <c r="I297" s="47"/>
      <c r="J297" s="47" t="s">
        <v>832</v>
      </c>
      <c r="K297" s="65"/>
      <c r="L297" s="45" t="e">
        <f ca="1">VLOOKUP(Tableau645[[#This Row],[module]],OFFSET(INDIRECT(A297&amp;"_code"),0,2,,2),2,0)</f>
        <v>#N/A</v>
      </c>
      <c r="M297" s="45"/>
      <c r="N297" s="47"/>
      <c r="O297" s="45"/>
      <c r="R297" s="46"/>
    </row>
    <row r="298" spans="1:18" hidden="1" x14ac:dyDescent="0.2">
      <c r="A298" s="45" t="s">
        <v>672</v>
      </c>
      <c r="B298" s="65" t="str">
        <f>YEAR(C298)&amp;"-"&amp;WEEKNUM(C298)</f>
        <v>2017-38</v>
      </c>
      <c r="C298" s="46">
        <v>42999</v>
      </c>
      <c r="D298" s="67">
        <f>WEEKDAY(Tableau645[[#This Row],[date]])</f>
        <v>5</v>
      </c>
      <c r="E298" s="47">
        <v>0.34375</v>
      </c>
      <c r="F298" s="47">
        <v>0.51041666666666696</v>
      </c>
      <c r="G298" s="46" t="str">
        <f>IF(NOT(ISBLANK(Tableau645[heure
début])),IF(VALUE(MID(TEXT(Tableau645[heure
début],"hh"),1,2))&lt;13,"AM","PM"),"")</f>
        <v>AM</v>
      </c>
      <c r="H298" s="47">
        <f>F298-E298</f>
        <v>0.16666666666666696</v>
      </c>
      <c r="I298" s="47"/>
      <c r="J298" s="47" t="s">
        <v>833</v>
      </c>
      <c r="K298" s="65" t="s">
        <v>817</v>
      </c>
      <c r="L298" s="45" t="str">
        <f ca="1">VLOOKUP(Tableau645[[#This Row],[module]],OFFSET(INDIRECT(A298&amp;"_code"),0,2,,2),2,0)</f>
        <v>n/a</v>
      </c>
      <c r="M298" s="45"/>
      <c r="N298" s="47"/>
      <c r="O298" s="45"/>
      <c r="R298" s="46"/>
    </row>
    <row r="299" spans="1:18" hidden="1" x14ac:dyDescent="0.2">
      <c r="A299" s="45" t="s">
        <v>670</v>
      </c>
      <c r="B299" s="65" t="str">
        <f>YEAR(C299)&amp;"-"&amp;WEEKNUM(C299)</f>
        <v>2017-38</v>
      </c>
      <c r="C299" s="46">
        <v>42999</v>
      </c>
      <c r="D299" s="67">
        <f>WEEKDAY(Tableau645[[#This Row],[date]])</f>
        <v>5</v>
      </c>
      <c r="E299" s="47">
        <v>0.57291666666666696</v>
      </c>
      <c r="F299" s="47">
        <v>0.73958333333333404</v>
      </c>
      <c r="G299" s="46" t="str">
        <f>IF(NOT(ISBLANK(Tableau645[heure
début])),IF(VALUE(MID(TEXT(Tableau645[heure
début],"hh"),1,2))&lt;13,"AM","PM"),"")</f>
        <v>PM</v>
      </c>
      <c r="H299" s="47">
        <f>F299-E299</f>
        <v>0.16666666666666707</v>
      </c>
      <c r="I299" s="47"/>
      <c r="J299" s="47"/>
      <c r="K299" s="65"/>
      <c r="L299" s="45" t="e">
        <f ca="1">VLOOKUP(Tableau645[[#This Row],[module]],OFFSET(INDIRECT(A299&amp;"_code"),0,2,,2),2,0)</f>
        <v>#N/A</v>
      </c>
      <c r="M299" s="45"/>
      <c r="N299" s="47"/>
      <c r="O299" s="45"/>
      <c r="R299" s="46"/>
    </row>
    <row r="300" spans="1:18" hidden="1" x14ac:dyDescent="0.2">
      <c r="A300" s="61" t="s">
        <v>669</v>
      </c>
      <c r="B300" s="61" t="str">
        <f>YEAR(C300)&amp;"-"&amp;WEEKNUM(C300)</f>
        <v>2017-38</v>
      </c>
      <c r="C300" s="62">
        <v>42999</v>
      </c>
      <c r="D300" s="68">
        <f>WEEKDAY(Tableau645[[#This Row],[date]])</f>
        <v>5</v>
      </c>
      <c r="E300" s="63">
        <v>0.57291666666666696</v>
      </c>
      <c r="F300" s="63">
        <v>0.73958333333333404</v>
      </c>
      <c r="G300" s="62" t="str">
        <f>IF(NOT(ISBLANK(Tableau645[heure
début])),IF(VALUE(MID(TEXT(Tableau645[heure
début],"hh"),1,2))&lt;13,"AM","PM"),"")</f>
        <v>PM</v>
      </c>
      <c r="H300" s="63">
        <f>F300-E300</f>
        <v>0.16666666666666707</v>
      </c>
      <c r="I300" s="63"/>
      <c r="J300" s="47"/>
      <c r="K300" s="45" t="s">
        <v>809</v>
      </c>
      <c r="L300" s="61" t="str">
        <f ca="1">VLOOKUP(Tableau645[[#This Row],[module]],OFFSET(INDIRECT(A300&amp;"_code"),0,2,,2),2,0)</f>
        <v>n/a</v>
      </c>
      <c r="M300" s="61"/>
      <c r="N300" s="63"/>
      <c r="O300" s="61"/>
      <c r="R300" s="46"/>
    </row>
    <row r="301" spans="1:18" hidden="1" x14ac:dyDescent="0.2">
      <c r="A301" s="45" t="s">
        <v>671</v>
      </c>
      <c r="B301" s="65" t="str">
        <f>YEAR(C301)&amp;"-"&amp;WEEKNUM(C301)</f>
        <v>2017-38</v>
      </c>
      <c r="C301" s="46">
        <v>42999</v>
      </c>
      <c r="D301" s="67">
        <f>WEEKDAY(Tableau645[[#This Row],[date]])</f>
        <v>5</v>
      </c>
      <c r="E301" s="47">
        <v>0.57291666666666696</v>
      </c>
      <c r="F301" s="47">
        <v>0.73958333333333404</v>
      </c>
      <c r="G301" s="46" t="str">
        <f>IF(NOT(ISBLANK(Tableau645[heure
début])),IF(VALUE(MID(TEXT(Tableau645[heure
début],"hh"),1,2))&lt;13,"AM","PM"),"")</f>
        <v>PM</v>
      </c>
      <c r="H301" s="47">
        <f>F301-E301</f>
        <v>0.16666666666666707</v>
      </c>
      <c r="I301" s="47"/>
      <c r="J301" s="47"/>
      <c r="K301" s="65" t="s">
        <v>809</v>
      </c>
      <c r="L301" s="45" t="str">
        <f ca="1">VLOOKUP(Tableau645[[#This Row],[module]],OFFSET(INDIRECT(A301&amp;"_code"),0,2,,2),2,0)</f>
        <v>n/a</v>
      </c>
      <c r="M301" s="45"/>
      <c r="N301" s="47"/>
      <c r="O301" s="45"/>
      <c r="R301" s="46"/>
    </row>
    <row r="302" spans="1:18" hidden="1" x14ac:dyDescent="0.2">
      <c r="A302" s="45" t="s">
        <v>676</v>
      </c>
      <c r="B302" s="65" t="str">
        <f>YEAR(C302)&amp;"-"&amp;WEEKNUM(C302)</f>
        <v>2017-38</v>
      </c>
      <c r="C302" s="46">
        <v>42999</v>
      </c>
      <c r="D302" s="67">
        <f>WEEKDAY(Tableau645[[#This Row],[date]])</f>
        <v>5</v>
      </c>
      <c r="E302" s="47">
        <v>0.57291666666666696</v>
      </c>
      <c r="F302" s="47">
        <v>0.69791666666666663</v>
      </c>
      <c r="G302" s="46" t="str">
        <f>IF(NOT(ISBLANK(Tableau645[heure
début])),IF(VALUE(MID(TEXT(Tableau645[heure
début],"hh"),1,2))&lt;13,"AM","PM"),"")</f>
        <v>PM</v>
      </c>
      <c r="H302" s="47">
        <f>F302-E302</f>
        <v>0.12499999999999967</v>
      </c>
      <c r="I302" s="47"/>
      <c r="J302" s="47"/>
      <c r="K302" s="65" t="s">
        <v>809</v>
      </c>
      <c r="L302" s="45" t="str">
        <f ca="1">VLOOKUP(Tableau645[[#This Row],[module]],OFFSET(INDIRECT(A302&amp;"_code"),0,2,,2),2,0)</f>
        <v>n/a</v>
      </c>
      <c r="M302" s="45"/>
      <c r="N302" s="47"/>
      <c r="O302" s="45"/>
      <c r="R302" s="46"/>
    </row>
    <row r="303" spans="1:18" hidden="1" x14ac:dyDescent="0.2">
      <c r="A303" s="45" t="s">
        <v>677</v>
      </c>
      <c r="B303" s="65" t="str">
        <f>YEAR(C303)&amp;"-"&amp;WEEKNUM(C303)</f>
        <v>2017-38</v>
      </c>
      <c r="C303" s="46">
        <v>42999</v>
      </c>
      <c r="D303" s="67">
        <f>WEEKDAY(Tableau645[[#This Row],[date]])</f>
        <v>5</v>
      </c>
      <c r="E303" s="47">
        <v>0.57291666666666696</v>
      </c>
      <c r="F303" s="47">
        <v>0.69791666666666663</v>
      </c>
      <c r="G303" s="46" t="str">
        <f>IF(NOT(ISBLANK(Tableau645[heure
début])),IF(VALUE(MID(TEXT(Tableau645[heure
début],"hh"),1,2))&lt;13,"AM","PM"),"")</f>
        <v>PM</v>
      </c>
      <c r="H303" s="47">
        <f>F303-E303</f>
        <v>0.12499999999999967</v>
      </c>
      <c r="I303" s="47"/>
      <c r="J303" s="47"/>
      <c r="K303" s="65" t="s">
        <v>809</v>
      </c>
      <c r="L303" s="45" t="str">
        <f ca="1">VLOOKUP(Tableau645[[#This Row],[module]],OFFSET(INDIRECT(A303&amp;"_code"),0,2,,2),2,0)</f>
        <v>n/a</v>
      </c>
      <c r="M303" s="45"/>
      <c r="N303" s="47"/>
      <c r="O303" s="45"/>
      <c r="R303" s="46"/>
    </row>
    <row r="304" spans="1:18" hidden="1" x14ac:dyDescent="0.2">
      <c r="A304" s="45" t="s">
        <v>657</v>
      </c>
      <c r="B304" s="65" t="str">
        <f>YEAR(C304)&amp;"-"&amp;WEEKNUM(C304)</f>
        <v>2017-38</v>
      </c>
      <c r="C304" s="46">
        <v>42999</v>
      </c>
      <c r="D304" s="67">
        <f>WEEKDAY(Tableau645[[#This Row],[date]])</f>
        <v>5</v>
      </c>
      <c r="E304" s="47">
        <v>0.57291666666666696</v>
      </c>
      <c r="F304" s="47">
        <v>0.73958333333333404</v>
      </c>
      <c r="G304" s="46" t="str">
        <f>IF(NOT(ISBLANK(Tableau645[heure
début])),IF(VALUE(MID(TEXT(Tableau645[heure
début],"hh"),1,2))&lt;13,"AM","PM"),"")</f>
        <v>PM</v>
      </c>
      <c r="H304" s="47">
        <f>F304-E304</f>
        <v>0.16666666666666707</v>
      </c>
      <c r="I304" s="123"/>
      <c r="J304" s="47"/>
      <c r="K304" s="65" t="s">
        <v>809</v>
      </c>
      <c r="L304" s="45" t="str">
        <f ca="1">VLOOKUP(Tableau645[[#This Row],[module]],OFFSET(INDIRECT(A304&amp;"_code"),0,2,,2),2,0)</f>
        <v>n/a</v>
      </c>
      <c r="M304" s="45"/>
      <c r="N304" s="47"/>
      <c r="O304" s="45"/>
      <c r="R304" s="46"/>
    </row>
    <row r="305" spans="1:18" hidden="1" x14ac:dyDescent="0.2">
      <c r="A305" s="45" t="s">
        <v>672</v>
      </c>
      <c r="B305" s="65" t="str">
        <f>YEAR(C305)&amp;"-"&amp;WEEKNUM(C305)</f>
        <v>2017-38</v>
      </c>
      <c r="C305" s="46">
        <v>42999</v>
      </c>
      <c r="D305" s="67">
        <f>WEEKDAY(Tableau645[[#This Row],[date]])</f>
        <v>5</v>
      </c>
      <c r="E305" s="47">
        <v>0.57291666666666696</v>
      </c>
      <c r="F305" s="47">
        <v>0.73958333333333404</v>
      </c>
      <c r="G305" s="46" t="str">
        <f>IF(NOT(ISBLANK(Tableau645[heure
début])),IF(VALUE(MID(TEXT(Tableau645[heure
début],"hh"),1,2))&lt;13,"AM","PM"),"")</f>
        <v>PM</v>
      </c>
      <c r="H305" s="47">
        <f>F305-E305</f>
        <v>0.16666666666666707</v>
      </c>
      <c r="I305" s="47"/>
      <c r="J305" s="47" t="s">
        <v>832</v>
      </c>
      <c r="K305" s="65"/>
      <c r="L305" s="45" t="e">
        <f ca="1">VLOOKUP(Tableau645[[#This Row],[module]],OFFSET(INDIRECT(A305&amp;"_code"),0,2,,2),2,0)</f>
        <v>#N/A</v>
      </c>
      <c r="M305" s="45"/>
      <c r="N305" s="47"/>
      <c r="O305" s="45"/>
      <c r="R305" s="46"/>
    </row>
    <row r="306" spans="1:18" hidden="1" x14ac:dyDescent="0.2">
      <c r="A306" s="45" t="s">
        <v>672</v>
      </c>
      <c r="B306" s="65" t="str">
        <f>YEAR(C306)&amp;"-"&amp;WEEKNUM(C306)</f>
        <v>2017-38</v>
      </c>
      <c r="C306" s="46">
        <v>42999</v>
      </c>
      <c r="D306" s="67">
        <f>WEEKDAY(Tableau645[[#This Row],[date]])</f>
        <v>5</v>
      </c>
      <c r="E306" s="47">
        <v>0.57291666666666696</v>
      </c>
      <c r="F306" s="47">
        <v>0.73958333333333404</v>
      </c>
      <c r="G306" s="46" t="str">
        <f>IF(NOT(ISBLANK(Tableau645[heure
début])),IF(VALUE(MID(TEXT(Tableau645[heure
début],"hh"),1,2))&lt;13,"AM","PM"),"")</f>
        <v>PM</v>
      </c>
      <c r="H306" s="47">
        <f>F306-E306</f>
        <v>0.16666666666666707</v>
      </c>
      <c r="I306" s="47"/>
      <c r="J306" s="47" t="s">
        <v>833</v>
      </c>
      <c r="K306" s="65" t="s">
        <v>817</v>
      </c>
      <c r="L306" s="45" t="str">
        <f ca="1">VLOOKUP(Tableau645[[#This Row],[module]],OFFSET(INDIRECT(A306&amp;"_code"),0,2,,2),2,0)</f>
        <v>n/a</v>
      </c>
      <c r="M306" s="45"/>
      <c r="N306" s="47"/>
      <c r="O306" s="45"/>
      <c r="R306" s="46"/>
    </row>
    <row r="307" spans="1:18" hidden="1" x14ac:dyDescent="0.2">
      <c r="A307" s="45" t="s">
        <v>670</v>
      </c>
      <c r="B307" s="65" t="str">
        <f>YEAR(C307)&amp;"-"&amp;WEEKNUM(C307)</f>
        <v>2017-38</v>
      </c>
      <c r="C307" s="46">
        <v>43000</v>
      </c>
      <c r="D307" s="67">
        <f>WEEKDAY(Tableau645[[#This Row],[date]])</f>
        <v>6</v>
      </c>
      <c r="E307" s="47">
        <v>0.34375</v>
      </c>
      <c r="F307" s="47">
        <v>0.51041666666666696</v>
      </c>
      <c r="G307" s="46" t="str">
        <f>IF(NOT(ISBLANK(Tableau645[heure
début])),IF(VALUE(MID(TEXT(Tableau645[heure
début],"hh"),1,2))&lt;13,"AM","PM"),"")</f>
        <v>AM</v>
      </c>
      <c r="H307" s="47">
        <f>F307-E307</f>
        <v>0.16666666666666696</v>
      </c>
      <c r="I307" s="47">
        <v>0.16666666666666666</v>
      </c>
      <c r="J307" s="47"/>
      <c r="K307" s="65" t="s">
        <v>760</v>
      </c>
      <c r="L307" s="45" t="str">
        <f ca="1">VLOOKUP(Tableau645[[#This Row],[module]],OFFSET(INDIRECT(A307&amp;"_code"),0,2,,2),2,0)</f>
        <v>FLASQUE Sébastien</v>
      </c>
      <c r="M307" s="45"/>
      <c r="N307" s="47"/>
      <c r="O307" s="45"/>
      <c r="R307" s="46"/>
    </row>
    <row r="308" spans="1:18" hidden="1" x14ac:dyDescent="0.2">
      <c r="A308" s="61" t="s">
        <v>669</v>
      </c>
      <c r="B308" s="61" t="str">
        <f>YEAR(C308)&amp;"-"&amp;WEEKNUM(C308)</f>
        <v>2017-38</v>
      </c>
      <c r="C308" s="62">
        <v>43000</v>
      </c>
      <c r="D308" s="68">
        <f>WEEKDAY(Tableau645[[#This Row],[date]])</f>
        <v>6</v>
      </c>
      <c r="E308" s="47">
        <v>0.34375</v>
      </c>
      <c r="F308" s="47">
        <v>0.42708333333333298</v>
      </c>
      <c r="G308" s="62" t="str">
        <f>IF(NOT(ISBLANK(Tableau645[heure
début])),IF(VALUE(MID(TEXT(Tableau645[heure
début],"hh"),1,2))&lt;13,"AM","PM"),"")</f>
        <v>AM</v>
      </c>
      <c r="H308" s="63">
        <f>F308-E308</f>
        <v>8.3333333333332982E-2</v>
      </c>
      <c r="I308" s="63"/>
      <c r="J308" s="47"/>
      <c r="K308" s="45" t="s">
        <v>809</v>
      </c>
      <c r="L308" s="61" t="str">
        <f ca="1">VLOOKUP(Tableau645[[#This Row],[module]],OFFSET(INDIRECT(A308&amp;"_code"),0,2,,2),2,0)</f>
        <v>n/a</v>
      </c>
      <c r="M308" s="61"/>
      <c r="N308" s="63"/>
      <c r="O308" s="61"/>
      <c r="R308" s="46"/>
    </row>
    <row r="309" spans="1:18" hidden="1" x14ac:dyDescent="0.2">
      <c r="A309" s="45" t="s">
        <v>671</v>
      </c>
      <c r="B309" s="65" t="str">
        <f>YEAR(C309)&amp;"-"&amp;WEEKNUM(C309)</f>
        <v>2017-38</v>
      </c>
      <c r="C309" s="46">
        <v>43000</v>
      </c>
      <c r="D309" s="67">
        <f>WEEKDAY(Tableau645[[#This Row],[date]])</f>
        <v>6</v>
      </c>
      <c r="E309" s="47">
        <v>0.34375</v>
      </c>
      <c r="F309" s="47">
        <v>0.51041666666666696</v>
      </c>
      <c r="G309" s="46" t="str">
        <f>IF(NOT(ISBLANK(Tableau645[heure
début])),IF(VALUE(MID(TEXT(Tableau645[heure
début],"hh"),1,2))&lt;13,"AM","PM"),"")</f>
        <v>AM</v>
      </c>
      <c r="H309" s="47">
        <f>F309-E309</f>
        <v>0.16666666666666696</v>
      </c>
      <c r="I309" s="47"/>
      <c r="J309" s="47"/>
      <c r="K309" s="65" t="s">
        <v>809</v>
      </c>
      <c r="L309" s="45" t="str">
        <f ca="1">VLOOKUP(Tableau645[[#This Row],[module]],OFFSET(INDIRECT(A309&amp;"_code"),0,2,,2),2,0)</f>
        <v>n/a</v>
      </c>
      <c r="M309" s="45"/>
      <c r="N309" s="47"/>
      <c r="O309" s="45"/>
      <c r="R309" s="46"/>
    </row>
    <row r="310" spans="1:18" hidden="1" x14ac:dyDescent="0.2">
      <c r="A310" s="45" t="s">
        <v>676</v>
      </c>
      <c r="B310" s="65" t="str">
        <f>YEAR(C310)&amp;"-"&amp;WEEKNUM(C310)</f>
        <v>2017-38</v>
      </c>
      <c r="C310" s="46">
        <v>43000</v>
      </c>
      <c r="D310" s="67">
        <f>WEEKDAY(Tableau645[[#This Row],[date]])</f>
        <v>6</v>
      </c>
      <c r="E310" s="47">
        <v>0.34375</v>
      </c>
      <c r="F310" s="47">
        <v>0.51041666666666696</v>
      </c>
      <c r="G310" s="46" t="str">
        <f>IF(NOT(ISBLANK(Tableau645[heure
début])),IF(VALUE(MID(TEXT(Tableau645[heure
début],"hh"),1,2))&lt;13,"AM","PM"),"")</f>
        <v>AM</v>
      </c>
      <c r="H310" s="47">
        <f>F310-E310</f>
        <v>0.16666666666666696</v>
      </c>
      <c r="I310" s="47"/>
      <c r="J310" s="47"/>
      <c r="K310" s="65" t="s">
        <v>856</v>
      </c>
      <c r="L310" s="45" t="str">
        <f ca="1">VLOOKUP(Tableau645[[#This Row],[module]],OFFSET(INDIRECT(A310&amp;"_code"),0,2,,2),2,0)</f>
        <v>LEFETZ Guillaume</v>
      </c>
      <c r="M310" s="45" t="s">
        <v>661</v>
      </c>
      <c r="N310" s="47"/>
      <c r="O310" s="45"/>
      <c r="R310" s="46"/>
    </row>
    <row r="311" spans="1:18" hidden="1" x14ac:dyDescent="0.2">
      <c r="A311" s="45" t="s">
        <v>677</v>
      </c>
      <c r="B311" s="65" t="str">
        <f>YEAR(C311)&amp;"-"&amp;WEEKNUM(C311)</f>
        <v>2017-38</v>
      </c>
      <c r="C311" s="46">
        <v>43000</v>
      </c>
      <c r="D311" s="67">
        <f>WEEKDAY(Tableau645[[#This Row],[date]])</f>
        <v>6</v>
      </c>
      <c r="E311" s="47">
        <v>0.34375</v>
      </c>
      <c r="F311" s="47">
        <v>0.51041666666666696</v>
      </c>
      <c r="G311" s="46" t="str">
        <f>IF(NOT(ISBLANK(Tableau645[heure
début])),IF(VALUE(MID(TEXT(Tableau645[heure
début],"hh"),1,2))&lt;13,"AM","PM"),"")</f>
        <v>AM</v>
      </c>
      <c r="H311" s="47">
        <f>F311-E311</f>
        <v>0.16666666666666696</v>
      </c>
      <c r="I311" s="47"/>
      <c r="J311" s="47"/>
      <c r="K311" s="65" t="s">
        <v>809</v>
      </c>
      <c r="L311" s="45" t="str">
        <f ca="1">VLOOKUP(Tableau645[[#This Row],[module]],OFFSET(INDIRECT(A311&amp;"_code"),0,2,,2),2,0)</f>
        <v>n/a</v>
      </c>
      <c r="M311" s="45"/>
      <c r="N311" s="47"/>
      <c r="O311" s="45"/>
      <c r="R311" s="46"/>
    </row>
    <row r="312" spans="1:18" hidden="1" x14ac:dyDescent="0.2">
      <c r="A312" s="45" t="s">
        <v>657</v>
      </c>
      <c r="B312" s="65" t="str">
        <f>YEAR(C312)&amp;"-"&amp;WEEKNUM(C312)</f>
        <v>2017-38</v>
      </c>
      <c r="C312" s="46">
        <v>43000</v>
      </c>
      <c r="D312" s="67">
        <f>WEEKDAY(Tableau645[[#This Row],[date]])</f>
        <v>6</v>
      </c>
      <c r="E312" s="47">
        <v>0.34375</v>
      </c>
      <c r="F312" s="47">
        <v>0.51041666666666696</v>
      </c>
      <c r="G312" s="46" t="str">
        <f>IF(NOT(ISBLANK(Tableau645[heure
début])),IF(VALUE(MID(TEXT(Tableau645[heure
début],"hh"),1,2))&lt;13,"AM","PM"),"")</f>
        <v>AM</v>
      </c>
      <c r="H312" s="47">
        <f>F312-E312</f>
        <v>0.16666666666666696</v>
      </c>
      <c r="I312" s="123"/>
      <c r="J312" s="47"/>
      <c r="K312" s="65" t="s">
        <v>809</v>
      </c>
      <c r="L312" s="45" t="str">
        <f ca="1">VLOOKUP(Tableau645[[#This Row],[module]],OFFSET(INDIRECT(A312&amp;"_code"),0,2,,2),2,0)</f>
        <v>n/a</v>
      </c>
      <c r="M312" s="45"/>
      <c r="N312" s="47"/>
      <c r="O312" s="45"/>
      <c r="R312" s="46"/>
    </row>
    <row r="313" spans="1:18" hidden="1" x14ac:dyDescent="0.2">
      <c r="A313" s="45" t="s">
        <v>672</v>
      </c>
      <c r="B313" s="65" t="str">
        <f>YEAR(C313)&amp;"-"&amp;WEEKNUM(C313)</f>
        <v>2017-38</v>
      </c>
      <c r="C313" s="46">
        <v>43000</v>
      </c>
      <c r="D313" s="67">
        <f>WEEKDAY(Tableau645[[#This Row],[date]])</f>
        <v>6</v>
      </c>
      <c r="E313" s="47">
        <v>0.34375</v>
      </c>
      <c r="F313" s="47">
        <v>0.51041666666666696</v>
      </c>
      <c r="G313" s="46" t="str">
        <f>IF(NOT(ISBLANK(Tableau645[heure
début])),IF(VALUE(MID(TEXT(Tableau645[heure
début],"hh"),1,2))&lt;13,"AM","PM"),"")</f>
        <v>AM</v>
      </c>
      <c r="H313" s="47">
        <f>F313-E313</f>
        <v>0.16666666666666696</v>
      </c>
      <c r="I313" s="47"/>
      <c r="J313" s="47" t="s">
        <v>832</v>
      </c>
      <c r="K313" s="65"/>
      <c r="L313" s="45" t="e">
        <f ca="1">VLOOKUP(Tableau645[[#This Row],[module]],OFFSET(INDIRECT(A313&amp;"_code"),0,2,,2),2,0)</f>
        <v>#N/A</v>
      </c>
      <c r="M313" s="45"/>
      <c r="N313" s="47"/>
      <c r="O313" s="45"/>
      <c r="R313" s="46"/>
    </row>
    <row r="314" spans="1:18" hidden="1" x14ac:dyDescent="0.2">
      <c r="A314" s="45" t="s">
        <v>672</v>
      </c>
      <c r="B314" s="65" t="str">
        <f>YEAR(C314)&amp;"-"&amp;WEEKNUM(C314)</f>
        <v>2017-38</v>
      </c>
      <c r="C314" s="46">
        <v>43000</v>
      </c>
      <c r="D314" s="67">
        <f>WEEKDAY(Tableau645[[#This Row],[date]])</f>
        <v>6</v>
      </c>
      <c r="E314" s="47">
        <v>0.34375</v>
      </c>
      <c r="F314" s="47">
        <v>0.51041666666666696</v>
      </c>
      <c r="G314" s="46" t="str">
        <f>IF(NOT(ISBLANK(Tableau645[heure
début])),IF(VALUE(MID(TEXT(Tableau645[heure
début],"hh"),1,2))&lt;13,"AM","PM"),"")</f>
        <v>AM</v>
      </c>
      <c r="H314" s="47">
        <f>F314-E314</f>
        <v>0.16666666666666696</v>
      </c>
      <c r="I314" s="47"/>
      <c r="J314" s="47" t="s">
        <v>833</v>
      </c>
      <c r="K314" s="65" t="s">
        <v>817</v>
      </c>
      <c r="L314" s="45" t="str">
        <f ca="1">VLOOKUP(Tableau645[[#This Row],[module]],OFFSET(INDIRECT(A314&amp;"_code"),0,2,,2),2,0)</f>
        <v>n/a</v>
      </c>
      <c r="M314" s="45"/>
      <c r="N314" s="47"/>
      <c r="O314" s="45"/>
      <c r="R314" s="46"/>
    </row>
    <row r="315" spans="1:18" hidden="1" x14ac:dyDescent="0.2">
      <c r="A315" s="61" t="s">
        <v>669</v>
      </c>
      <c r="B315" s="65" t="str">
        <f>YEAR(C315)&amp;"-"&amp;WEEKNUM(C315)</f>
        <v>2017-38</v>
      </c>
      <c r="C315" s="62">
        <v>43000</v>
      </c>
      <c r="D315" s="67">
        <f>WEEKDAY(Tableau645[[#This Row],[date]])</f>
        <v>6</v>
      </c>
      <c r="E315" s="47">
        <v>0.42708333333333298</v>
      </c>
      <c r="F315" s="47">
        <v>0.51041666666666696</v>
      </c>
      <c r="G315" s="46" t="str">
        <f>IF(NOT(ISBLANK(Tableau645[heure
début])),IF(VALUE(MID(TEXT(Tableau645[heure
début],"hh"),1,2))&lt;13,"AM","PM"),"")</f>
        <v>AM</v>
      </c>
      <c r="H315" s="47">
        <f>F315-E315</f>
        <v>8.3333333333333981E-2</v>
      </c>
      <c r="I315" s="47">
        <v>8.3333333333333329E-2</v>
      </c>
      <c r="J315" s="47"/>
      <c r="K315" s="65" t="s">
        <v>800</v>
      </c>
      <c r="L315" s="45" t="str">
        <f ca="1">VLOOKUP(Tableau645[[#This Row],[module]],OFFSET(INDIRECT(A315&amp;"_code"),0,2,,2),2,0)</f>
        <v>n/a</v>
      </c>
      <c r="M315" s="45"/>
      <c r="N315" s="47"/>
      <c r="O315" s="45"/>
      <c r="R315" s="46"/>
    </row>
    <row r="316" spans="1:18" hidden="1" x14ac:dyDescent="0.2">
      <c r="A316" s="45" t="s">
        <v>670</v>
      </c>
      <c r="B316" s="65" t="str">
        <f>YEAR(C316)&amp;"-"&amp;WEEKNUM(C316)</f>
        <v>2017-38</v>
      </c>
      <c r="C316" s="46">
        <v>43000</v>
      </c>
      <c r="D316" s="67">
        <f>WEEKDAY(Tableau645[[#This Row],[date]])</f>
        <v>6</v>
      </c>
      <c r="E316" s="47">
        <v>0.57291666666666696</v>
      </c>
      <c r="F316" s="47">
        <v>0.73958333333333404</v>
      </c>
      <c r="G316" s="46" t="str">
        <f>IF(NOT(ISBLANK(Tableau645[heure
début])),IF(VALUE(MID(TEXT(Tableau645[heure
début],"hh"),1,2))&lt;13,"AM","PM"),"")</f>
        <v>PM</v>
      </c>
      <c r="H316" s="47">
        <f>F316-E316</f>
        <v>0.16666666666666707</v>
      </c>
      <c r="I316" s="47">
        <v>0.16666666666666666</v>
      </c>
      <c r="J316" s="47"/>
      <c r="K316" s="74" t="s">
        <v>1068</v>
      </c>
      <c r="L316" s="45" t="str">
        <f ca="1">VLOOKUP(Tableau645[[#This Row],[module]],OFFSET(INDIRECT(A316&amp;"_code"),0,2,,2),2,0)</f>
        <v>WIDOP WIDOP</v>
      </c>
      <c r="M316" s="45"/>
      <c r="N316" s="47"/>
      <c r="O316" s="71" t="s">
        <v>1144</v>
      </c>
      <c r="R316" s="46"/>
    </row>
    <row r="317" spans="1:18" hidden="1" x14ac:dyDescent="0.2">
      <c r="A317" s="61" t="s">
        <v>669</v>
      </c>
      <c r="B317" s="61" t="str">
        <f>YEAR(C317)&amp;"-"&amp;WEEKNUM(C317)</f>
        <v>2017-38</v>
      </c>
      <c r="C317" s="62">
        <v>43000</v>
      </c>
      <c r="D317" s="68">
        <f>WEEKDAY(Tableau645[[#This Row],[date]])</f>
        <v>6</v>
      </c>
      <c r="E317" s="63">
        <v>0.57291666666666696</v>
      </c>
      <c r="F317" s="63">
        <v>0.73958333333333404</v>
      </c>
      <c r="G317" s="62" t="str">
        <f>IF(NOT(ISBLANK(Tableau645[heure
début])),IF(VALUE(MID(TEXT(Tableau645[heure
début],"hh"),1,2))&lt;13,"AM","PM"),"")</f>
        <v>PM</v>
      </c>
      <c r="H317" s="63">
        <f>F317-E317</f>
        <v>0.16666666666666707</v>
      </c>
      <c r="I317" s="63"/>
      <c r="J317" s="47"/>
      <c r="K317" s="45" t="s">
        <v>809</v>
      </c>
      <c r="L317" s="61" t="str">
        <f ca="1">VLOOKUP(Tableau645[[#This Row],[module]],OFFSET(INDIRECT(A317&amp;"_code"),0,2,,2),2,0)</f>
        <v>n/a</v>
      </c>
      <c r="M317" s="61"/>
      <c r="N317" s="63"/>
      <c r="O317" s="61"/>
      <c r="R317" s="46"/>
    </row>
    <row r="318" spans="1:18" hidden="1" x14ac:dyDescent="0.2">
      <c r="A318" s="45" t="s">
        <v>671</v>
      </c>
      <c r="B318" s="65" t="str">
        <f>YEAR(C318)&amp;"-"&amp;WEEKNUM(C318)</f>
        <v>2017-38</v>
      </c>
      <c r="C318" s="46">
        <v>43000</v>
      </c>
      <c r="D318" s="67">
        <f>WEEKDAY(Tableau645[[#This Row],[date]])</f>
        <v>6</v>
      </c>
      <c r="E318" s="47">
        <v>0.57291666666666696</v>
      </c>
      <c r="F318" s="47">
        <v>0.73958333333333404</v>
      </c>
      <c r="G318" s="46" t="str">
        <f>IF(NOT(ISBLANK(Tableau645[heure
début])),IF(VALUE(MID(TEXT(Tableau645[heure
début],"hh"),1,2))&lt;13,"AM","PM"),"")</f>
        <v>PM</v>
      </c>
      <c r="H318" s="47">
        <f>F318-E318</f>
        <v>0.16666666666666707</v>
      </c>
      <c r="I318" s="47"/>
      <c r="J318" s="47"/>
      <c r="K318" s="65" t="s">
        <v>809</v>
      </c>
      <c r="L318" s="45" t="str">
        <f ca="1">VLOOKUP(Tableau645[[#This Row],[module]],OFFSET(INDIRECT(A318&amp;"_code"),0,2,,2),2,0)</f>
        <v>n/a</v>
      </c>
      <c r="M318" s="45"/>
      <c r="N318" s="47"/>
      <c r="O318" s="45"/>
      <c r="R318" s="46"/>
    </row>
    <row r="319" spans="1:18" hidden="1" x14ac:dyDescent="0.2">
      <c r="A319" s="45" t="s">
        <v>676</v>
      </c>
      <c r="B319" s="65" t="str">
        <f>YEAR(C319)&amp;"-"&amp;WEEKNUM(C319)</f>
        <v>2017-38</v>
      </c>
      <c r="C319" s="46">
        <v>43000</v>
      </c>
      <c r="D319" s="67">
        <f>WEEKDAY(Tableau645[[#This Row],[date]])</f>
        <v>6</v>
      </c>
      <c r="E319" s="47">
        <v>0.57291666666666696</v>
      </c>
      <c r="F319" s="47">
        <v>0.69791666666666696</v>
      </c>
      <c r="G319" s="46" t="str">
        <f>IF(NOT(ISBLANK(Tableau645[heure
début])),IF(VALUE(MID(TEXT(Tableau645[heure
début],"hh"),1,2))&lt;13,"AM","PM"),"")</f>
        <v>PM</v>
      </c>
      <c r="H319" s="47">
        <f>F319-E319</f>
        <v>0.125</v>
      </c>
      <c r="I319" s="47"/>
      <c r="J319" s="47"/>
      <c r="K319" s="65" t="s">
        <v>856</v>
      </c>
      <c r="L319" s="45" t="str">
        <f ca="1">VLOOKUP(Tableau645[[#This Row],[module]],OFFSET(INDIRECT(A319&amp;"_code"),0,2,,2),2,0)</f>
        <v>LEFETZ Guillaume</v>
      </c>
      <c r="M319" s="45" t="s">
        <v>661</v>
      </c>
      <c r="N319" s="47"/>
      <c r="O319" s="45"/>
      <c r="R319" s="46"/>
    </row>
    <row r="320" spans="1:18" hidden="1" x14ac:dyDescent="0.2">
      <c r="A320" s="45" t="s">
        <v>677</v>
      </c>
      <c r="B320" s="65" t="str">
        <f>YEAR(C320)&amp;"-"&amp;WEEKNUM(C320)</f>
        <v>2017-38</v>
      </c>
      <c r="C320" s="46">
        <v>43000</v>
      </c>
      <c r="D320" s="67">
        <f>WEEKDAY(Tableau645[[#This Row],[date]])</f>
        <v>6</v>
      </c>
      <c r="E320" s="47">
        <v>0.57291666666666696</v>
      </c>
      <c r="F320" s="47">
        <v>0.69791666666666663</v>
      </c>
      <c r="G320" s="46" t="str">
        <f>IF(NOT(ISBLANK(Tableau645[heure
début])),IF(VALUE(MID(TEXT(Tableau645[heure
début],"hh"),1,2))&lt;13,"AM","PM"),"")</f>
        <v>PM</v>
      </c>
      <c r="H320" s="47">
        <f>F320-E320</f>
        <v>0.12499999999999967</v>
      </c>
      <c r="I320" s="47"/>
      <c r="J320" s="47"/>
      <c r="K320" s="65" t="s">
        <v>809</v>
      </c>
      <c r="L320" s="45" t="str">
        <f ca="1">VLOOKUP(Tableau645[[#This Row],[module]],OFFSET(INDIRECT(A320&amp;"_code"),0,2,,2),2,0)</f>
        <v>n/a</v>
      </c>
      <c r="M320" s="45"/>
      <c r="N320" s="47"/>
      <c r="O320" s="45"/>
      <c r="R320" s="46"/>
    </row>
    <row r="321" spans="1:18" hidden="1" x14ac:dyDescent="0.2">
      <c r="A321" s="45" t="s">
        <v>657</v>
      </c>
      <c r="B321" s="65" t="str">
        <f>YEAR(C321)&amp;"-"&amp;WEEKNUM(C321)</f>
        <v>2017-38</v>
      </c>
      <c r="C321" s="46">
        <v>43000</v>
      </c>
      <c r="D321" s="67">
        <f>WEEKDAY(Tableau645[[#This Row],[date]])</f>
        <v>6</v>
      </c>
      <c r="E321" s="47">
        <v>0.57291666666666696</v>
      </c>
      <c r="F321" s="47">
        <v>0.73958333333333404</v>
      </c>
      <c r="G321" s="46" t="str">
        <f>IF(NOT(ISBLANK(Tableau645[heure
début])),IF(VALUE(MID(TEXT(Tableau645[heure
début],"hh"),1,2))&lt;13,"AM","PM"),"")</f>
        <v>PM</v>
      </c>
      <c r="H321" s="47">
        <f>F321-E321</f>
        <v>0.16666666666666707</v>
      </c>
      <c r="I321" s="123"/>
      <c r="J321" s="47"/>
      <c r="K321" s="65" t="s">
        <v>809</v>
      </c>
      <c r="L321" s="45" t="str">
        <f ca="1">VLOOKUP(Tableau645[[#This Row],[module]],OFFSET(INDIRECT(A321&amp;"_code"),0,2,,2),2,0)</f>
        <v>n/a</v>
      </c>
      <c r="M321" s="45"/>
      <c r="N321" s="47"/>
      <c r="O321" s="45"/>
      <c r="R321" s="46"/>
    </row>
    <row r="322" spans="1:18" hidden="1" x14ac:dyDescent="0.2">
      <c r="A322" s="45" t="s">
        <v>672</v>
      </c>
      <c r="B322" s="65" t="str">
        <f>YEAR(C322)&amp;"-"&amp;WEEKNUM(C322)</f>
        <v>2017-38</v>
      </c>
      <c r="C322" s="46">
        <v>43000</v>
      </c>
      <c r="D322" s="67">
        <f>WEEKDAY(Tableau645[[#This Row],[date]])</f>
        <v>6</v>
      </c>
      <c r="E322" s="47">
        <v>0.57291666666666696</v>
      </c>
      <c r="F322" s="47">
        <v>0.73958333333333404</v>
      </c>
      <c r="G322" s="46" t="str">
        <f>IF(NOT(ISBLANK(Tableau645[heure
début])),IF(VALUE(MID(TEXT(Tableau645[heure
début],"hh"),1,2))&lt;13,"AM","PM"),"")</f>
        <v>PM</v>
      </c>
      <c r="H322" s="47">
        <f>F322-E322</f>
        <v>0.16666666666666707</v>
      </c>
      <c r="I322" s="47"/>
      <c r="J322" s="47" t="s">
        <v>832</v>
      </c>
      <c r="K322" s="65"/>
      <c r="L322" s="45" t="e">
        <f ca="1">VLOOKUP(Tableau645[[#This Row],[module]],OFFSET(INDIRECT(A322&amp;"_code"),0,2,,2),2,0)</f>
        <v>#N/A</v>
      </c>
      <c r="M322" s="45"/>
      <c r="N322" s="47"/>
      <c r="O322" s="45"/>
      <c r="R322" s="46"/>
    </row>
    <row r="323" spans="1:18" hidden="1" x14ac:dyDescent="0.2">
      <c r="A323" s="45" t="s">
        <v>672</v>
      </c>
      <c r="B323" s="65" t="str">
        <f>YEAR(C323)&amp;"-"&amp;WEEKNUM(C323)</f>
        <v>2017-38</v>
      </c>
      <c r="C323" s="46">
        <v>43000</v>
      </c>
      <c r="D323" s="67">
        <f>WEEKDAY(Tableau645[[#This Row],[date]])</f>
        <v>6</v>
      </c>
      <c r="E323" s="47">
        <v>0.57291666666666696</v>
      </c>
      <c r="F323" s="47">
        <v>0.73958333333333404</v>
      </c>
      <c r="G323" s="46" t="str">
        <f>IF(NOT(ISBLANK(Tableau645[heure
début])),IF(VALUE(MID(TEXT(Tableau645[heure
début],"hh"),1,2))&lt;13,"AM","PM"),"")</f>
        <v>PM</v>
      </c>
      <c r="H323" s="47">
        <f>F323-E323</f>
        <v>0.16666666666666707</v>
      </c>
      <c r="I323" s="47"/>
      <c r="J323" s="47" t="s">
        <v>833</v>
      </c>
      <c r="K323" s="65" t="s">
        <v>817</v>
      </c>
      <c r="L323" s="45" t="str">
        <f ca="1">VLOOKUP(Tableau645[[#This Row],[module]],OFFSET(INDIRECT(A323&amp;"_code"),0,2,,2),2,0)</f>
        <v>n/a</v>
      </c>
      <c r="M323" s="45"/>
      <c r="N323" s="47"/>
      <c r="O323" s="45"/>
      <c r="R323" s="46"/>
    </row>
    <row r="324" spans="1:18" hidden="1" x14ac:dyDescent="0.2">
      <c r="A324" s="61" t="s">
        <v>669</v>
      </c>
      <c r="B324" s="61" t="str">
        <f>YEAR(C324)&amp;"-"&amp;WEEKNUM(C324)</f>
        <v>2017-38</v>
      </c>
      <c r="C324" s="62">
        <v>43001</v>
      </c>
      <c r="D324" s="68">
        <f>WEEKDAY(Tableau645[[#This Row],[date]])</f>
        <v>7</v>
      </c>
      <c r="E324" s="47">
        <v>0.34375</v>
      </c>
      <c r="F324" s="47">
        <v>0.51041666666666696</v>
      </c>
      <c r="G324" s="62" t="str">
        <f>IF(NOT(ISBLANK(Tableau645[heure
début])),IF(VALUE(MID(TEXT(Tableau645[heure
début],"hh"),1,2))&lt;13,"AM","PM"),"")</f>
        <v>AM</v>
      </c>
      <c r="H324" s="63">
        <f>F324-E324</f>
        <v>0.16666666666666696</v>
      </c>
      <c r="I324" s="63"/>
      <c r="J324" s="47"/>
      <c r="K324" s="61"/>
      <c r="L324" s="61" t="e">
        <f ca="1">VLOOKUP(Tableau645[[#This Row],[module]],OFFSET(INDIRECT(A324&amp;"_code"),0,2,,2),2,0)</f>
        <v>#N/A</v>
      </c>
      <c r="M324" s="61"/>
      <c r="N324" s="63"/>
      <c r="O324" s="61"/>
      <c r="R324" s="46"/>
    </row>
    <row r="325" spans="1:18" hidden="1" x14ac:dyDescent="0.2">
      <c r="A325" s="45" t="s">
        <v>670</v>
      </c>
      <c r="B325" s="65" t="str">
        <f>YEAR(C325)&amp;"-"&amp;WEEKNUM(C325)</f>
        <v>2017-38</v>
      </c>
      <c r="C325" s="46">
        <v>43001</v>
      </c>
      <c r="D325" s="67">
        <f>WEEKDAY(Tableau645[[#This Row],[date]])</f>
        <v>7</v>
      </c>
      <c r="E325" s="47">
        <v>0.34375</v>
      </c>
      <c r="F325" s="47">
        <v>0.51041666666666696</v>
      </c>
      <c r="G325" s="46" t="str">
        <f>IF(NOT(ISBLANK(Tableau645[heure
début])),IF(VALUE(MID(TEXT(Tableau645[heure
début],"hh"),1,2))&lt;13,"AM","PM"),"")</f>
        <v>AM</v>
      </c>
      <c r="H325" s="47">
        <f>F325-E325</f>
        <v>0.16666666666666696</v>
      </c>
      <c r="I325" s="47"/>
      <c r="J325" s="47"/>
      <c r="K325" s="65"/>
      <c r="L325" s="45" t="e">
        <f ca="1">VLOOKUP(Tableau645[[#This Row],[module]],OFFSET(INDIRECT(A325&amp;"_code"),0,2,,2),2,0)</f>
        <v>#N/A</v>
      </c>
      <c r="M325" s="45"/>
      <c r="N325" s="47"/>
      <c r="O325" s="45"/>
      <c r="R325" s="46"/>
    </row>
    <row r="326" spans="1:18" hidden="1" x14ac:dyDescent="0.2">
      <c r="A326" s="45" t="s">
        <v>657</v>
      </c>
      <c r="B326" s="65" t="str">
        <f>YEAR(C326)&amp;"-"&amp;WEEKNUM(C326)</f>
        <v>2017-38</v>
      </c>
      <c r="C326" s="46">
        <v>43001</v>
      </c>
      <c r="D326" s="67">
        <f>WEEKDAY(Tableau645[[#This Row],[date]])</f>
        <v>7</v>
      </c>
      <c r="E326" s="47">
        <v>0.34375</v>
      </c>
      <c r="F326" s="47">
        <v>0.51041666666666696</v>
      </c>
      <c r="G326" s="46" t="str">
        <f>IF(NOT(ISBLANK(Tableau645[heure
début])),IF(VALUE(MID(TEXT(Tableau645[heure
début],"hh"),1,2))&lt;13,"AM","PM"),"")</f>
        <v>AM</v>
      </c>
      <c r="H326" s="47">
        <f>F326-E326</f>
        <v>0.16666666666666696</v>
      </c>
      <c r="I326" s="123"/>
      <c r="J326" s="47"/>
      <c r="K326" s="65"/>
      <c r="L326" s="45" t="e">
        <f ca="1">VLOOKUP(Tableau645[[#This Row],[module]],OFFSET(INDIRECT(A326&amp;"_code"),0,2,,2),2,0)</f>
        <v>#N/A</v>
      </c>
      <c r="M326" s="45"/>
      <c r="N326" s="47"/>
      <c r="O326" s="45"/>
      <c r="R326" s="46"/>
    </row>
    <row r="327" spans="1:18" hidden="1" x14ac:dyDescent="0.2">
      <c r="A327" s="45" t="s">
        <v>671</v>
      </c>
      <c r="B327" s="65" t="str">
        <f>YEAR(C327)&amp;"-"&amp;WEEKNUM(C327)</f>
        <v>2017-38</v>
      </c>
      <c r="C327" s="46">
        <v>43001</v>
      </c>
      <c r="D327" s="67">
        <f>WEEKDAY(Tableau645[[#This Row],[date]])</f>
        <v>7</v>
      </c>
      <c r="E327" s="47">
        <v>0.34375</v>
      </c>
      <c r="F327" s="47">
        <v>0.51041666666666696</v>
      </c>
      <c r="G327" s="46" t="str">
        <f>IF(NOT(ISBLANK(Tableau645[heure
début])),IF(VALUE(MID(TEXT(Tableau645[heure
début],"hh"),1,2))&lt;13,"AM","PM"),"")</f>
        <v>AM</v>
      </c>
      <c r="H327" s="47">
        <f>F327-E327</f>
        <v>0.16666666666666696</v>
      </c>
      <c r="I327" s="47"/>
      <c r="J327" s="47"/>
      <c r="K327" s="65"/>
      <c r="L327" s="45" t="e">
        <f ca="1">VLOOKUP(Tableau645[[#This Row],[module]],OFFSET(INDIRECT(A327&amp;"_code"),0,2,,2),2,0)</f>
        <v>#N/A</v>
      </c>
      <c r="M327" s="45"/>
      <c r="N327" s="47"/>
      <c r="O327" s="45"/>
      <c r="R327" s="46"/>
    </row>
    <row r="328" spans="1:18" hidden="1" x14ac:dyDescent="0.2">
      <c r="A328" s="45" t="s">
        <v>672</v>
      </c>
      <c r="B328" s="65" t="str">
        <f>YEAR(C328)&amp;"-"&amp;WEEKNUM(C328)</f>
        <v>2017-38</v>
      </c>
      <c r="C328" s="46">
        <v>43001</v>
      </c>
      <c r="D328" s="67">
        <f>WEEKDAY(Tableau645[[#This Row],[date]])</f>
        <v>7</v>
      </c>
      <c r="E328" s="47">
        <v>0.34375</v>
      </c>
      <c r="F328" s="47">
        <v>0.51041666666666696</v>
      </c>
      <c r="G328" s="46" t="str">
        <f>IF(NOT(ISBLANK(Tableau645[heure
début])),IF(VALUE(MID(TEXT(Tableau645[heure
début],"hh"),1,2))&lt;13,"AM","PM"),"")</f>
        <v>AM</v>
      </c>
      <c r="H328" s="47">
        <f>F328-E328</f>
        <v>0.16666666666666696</v>
      </c>
      <c r="I328" s="47"/>
      <c r="J328" s="47"/>
      <c r="K328" s="65"/>
      <c r="L328" s="45" t="e">
        <f ca="1">VLOOKUP(Tableau645[[#This Row],[module]],OFFSET(INDIRECT(A328&amp;"_code"),0,2,,2),2,0)</f>
        <v>#N/A</v>
      </c>
      <c r="M328" s="45"/>
      <c r="N328" s="47"/>
      <c r="O328" s="45"/>
      <c r="R328" s="46"/>
    </row>
    <row r="329" spans="1:18" hidden="1" x14ac:dyDescent="0.2">
      <c r="A329" s="45" t="s">
        <v>676</v>
      </c>
      <c r="B329" s="65" t="str">
        <f>YEAR(C329)&amp;"-"&amp;WEEKNUM(C329)</f>
        <v>2017-38</v>
      </c>
      <c r="C329" s="46">
        <v>43001</v>
      </c>
      <c r="D329" s="67">
        <f>WEEKDAY(Tableau645[[#This Row],[date]])</f>
        <v>7</v>
      </c>
      <c r="E329" s="47">
        <v>0.34375</v>
      </c>
      <c r="F329" s="47">
        <v>0.51041666666666696</v>
      </c>
      <c r="G329" s="46" t="str">
        <f>IF(NOT(ISBLANK(Tableau645[heure
début])),IF(VALUE(MID(TEXT(Tableau645[heure
début],"hh"),1,2))&lt;13,"AM","PM"),"")</f>
        <v>AM</v>
      </c>
      <c r="H329" s="47">
        <f>F329-E329</f>
        <v>0.16666666666666696</v>
      </c>
      <c r="I329" s="47"/>
      <c r="J329" s="47"/>
      <c r="K329" s="65"/>
      <c r="L329" s="45" t="e">
        <f ca="1">VLOOKUP(Tableau645[[#This Row],[module]],OFFSET(INDIRECT(A329&amp;"_code"),0,2,,2),2,0)</f>
        <v>#N/A</v>
      </c>
      <c r="M329" s="45"/>
      <c r="N329" s="47"/>
      <c r="O329" s="45"/>
      <c r="R329" s="46"/>
    </row>
    <row r="330" spans="1:18" hidden="1" x14ac:dyDescent="0.2">
      <c r="A330" s="45" t="s">
        <v>677</v>
      </c>
      <c r="B330" s="65" t="str">
        <f>YEAR(C330)&amp;"-"&amp;WEEKNUM(C330)</f>
        <v>2017-38</v>
      </c>
      <c r="C330" s="46">
        <v>43001</v>
      </c>
      <c r="D330" s="67">
        <f>WEEKDAY(Tableau645[[#This Row],[date]])</f>
        <v>7</v>
      </c>
      <c r="E330" s="47">
        <v>0.34375</v>
      </c>
      <c r="F330" s="47">
        <v>0.51041666666666696</v>
      </c>
      <c r="G330" s="46" t="str">
        <f>IF(NOT(ISBLANK(Tableau645[heure
début])),IF(VALUE(MID(TEXT(Tableau645[heure
début],"hh"),1,2))&lt;13,"AM","PM"),"")</f>
        <v>AM</v>
      </c>
      <c r="H330" s="47">
        <f>F330-E330</f>
        <v>0.16666666666666696</v>
      </c>
      <c r="I330" s="47"/>
      <c r="J330" s="47"/>
      <c r="K330" s="65"/>
      <c r="L330" s="45" t="e">
        <f ca="1">VLOOKUP(Tableau645[[#This Row],[module]],OFFSET(INDIRECT(A330&amp;"_code"),0,2,,2),2,0)</f>
        <v>#N/A</v>
      </c>
      <c r="M330" s="45"/>
      <c r="N330" s="47"/>
      <c r="O330" s="45"/>
      <c r="R330" s="46"/>
    </row>
    <row r="331" spans="1:18" hidden="1" x14ac:dyDescent="0.2">
      <c r="A331" s="61" t="s">
        <v>669</v>
      </c>
      <c r="B331" s="61" t="str">
        <f>YEAR(C331)&amp;"-"&amp;WEEKNUM(C331)</f>
        <v>2017-38</v>
      </c>
      <c r="C331" s="62">
        <v>43001</v>
      </c>
      <c r="D331" s="68">
        <f>WEEKDAY(Tableau645[[#This Row],[date]])</f>
        <v>7</v>
      </c>
      <c r="E331" s="63">
        <v>0.57291666666666696</v>
      </c>
      <c r="F331" s="63">
        <v>0.73958333333333404</v>
      </c>
      <c r="G331" s="62" t="str">
        <f>IF(NOT(ISBLANK(Tableau645[heure
début])),IF(VALUE(MID(TEXT(Tableau645[heure
début],"hh"),1,2))&lt;13,"AM","PM"),"")</f>
        <v>PM</v>
      </c>
      <c r="H331" s="63">
        <f>F331-E331</f>
        <v>0.16666666666666707</v>
      </c>
      <c r="I331" s="63"/>
      <c r="J331" s="47"/>
      <c r="K331" s="61"/>
      <c r="L331" s="61" t="e">
        <f ca="1">VLOOKUP(Tableau645[[#This Row],[module]],OFFSET(INDIRECT(A331&amp;"_code"),0,2,,2),2,0)</f>
        <v>#N/A</v>
      </c>
      <c r="M331" s="61"/>
      <c r="N331" s="63"/>
      <c r="O331" s="61"/>
      <c r="R331" s="46"/>
    </row>
    <row r="332" spans="1:18" hidden="1" x14ac:dyDescent="0.2">
      <c r="A332" s="45" t="s">
        <v>670</v>
      </c>
      <c r="B332" s="65" t="str">
        <f>YEAR(C332)&amp;"-"&amp;WEEKNUM(C332)</f>
        <v>2017-38</v>
      </c>
      <c r="C332" s="46">
        <v>43001</v>
      </c>
      <c r="D332" s="67">
        <f>WEEKDAY(Tableau645[[#This Row],[date]])</f>
        <v>7</v>
      </c>
      <c r="E332" s="47">
        <v>0.57291666666666696</v>
      </c>
      <c r="F332" s="47">
        <v>0.73958333333333404</v>
      </c>
      <c r="G332" s="46" t="str">
        <f>IF(NOT(ISBLANK(Tableau645[heure
début])),IF(VALUE(MID(TEXT(Tableau645[heure
début],"hh"),1,2))&lt;13,"AM","PM"),"")</f>
        <v>PM</v>
      </c>
      <c r="H332" s="47">
        <f>F332-E332</f>
        <v>0.16666666666666707</v>
      </c>
      <c r="I332" s="47"/>
      <c r="J332" s="47"/>
      <c r="K332" s="65"/>
      <c r="L332" s="45" t="e">
        <f ca="1">VLOOKUP(Tableau645[[#This Row],[module]],OFFSET(INDIRECT(A332&amp;"_code"),0,2,,2),2,0)</f>
        <v>#N/A</v>
      </c>
      <c r="M332" s="45"/>
      <c r="N332" s="47"/>
      <c r="O332" s="45"/>
      <c r="R332" s="46"/>
    </row>
    <row r="333" spans="1:18" hidden="1" x14ac:dyDescent="0.2">
      <c r="A333" s="45" t="s">
        <v>657</v>
      </c>
      <c r="B333" s="65" t="str">
        <f>YEAR(C333)&amp;"-"&amp;WEEKNUM(C333)</f>
        <v>2017-38</v>
      </c>
      <c r="C333" s="46">
        <v>43001</v>
      </c>
      <c r="D333" s="67">
        <f>WEEKDAY(Tableau645[[#This Row],[date]])</f>
        <v>7</v>
      </c>
      <c r="E333" s="47">
        <v>0.57291666666666696</v>
      </c>
      <c r="F333" s="47">
        <v>0.73958333333333404</v>
      </c>
      <c r="G333" s="46" t="str">
        <f>IF(NOT(ISBLANK(Tableau645[heure
début])),IF(VALUE(MID(TEXT(Tableau645[heure
début],"hh"),1,2))&lt;13,"AM","PM"),"")</f>
        <v>PM</v>
      </c>
      <c r="H333" s="47">
        <f>F333-E333</f>
        <v>0.16666666666666707</v>
      </c>
      <c r="I333" s="123"/>
      <c r="J333" s="47"/>
      <c r="K333" s="65"/>
      <c r="L333" s="45" t="e">
        <f ca="1">VLOOKUP(Tableau645[[#This Row],[module]],OFFSET(INDIRECT(A333&amp;"_code"),0,2,,2),2,0)</f>
        <v>#N/A</v>
      </c>
      <c r="M333" s="45"/>
      <c r="N333" s="47"/>
      <c r="O333" s="45"/>
      <c r="R333" s="46"/>
    </row>
    <row r="334" spans="1:18" hidden="1" x14ac:dyDescent="0.2">
      <c r="A334" s="45" t="s">
        <v>671</v>
      </c>
      <c r="B334" s="65" t="str">
        <f>YEAR(C334)&amp;"-"&amp;WEEKNUM(C334)</f>
        <v>2017-38</v>
      </c>
      <c r="C334" s="46">
        <v>43001</v>
      </c>
      <c r="D334" s="67">
        <f>WEEKDAY(Tableau645[[#This Row],[date]])</f>
        <v>7</v>
      </c>
      <c r="E334" s="47">
        <v>0.57291666666666696</v>
      </c>
      <c r="F334" s="47">
        <v>0.73958333333333404</v>
      </c>
      <c r="G334" s="46" t="str">
        <f>IF(NOT(ISBLANK(Tableau645[heure
début])),IF(VALUE(MID(TEXT(Tableau645[heure
début],"hh"),1,2))&lt;13,"AM","PM"),"")</f>
        <v>PM</v>
      </c>
      <c r="H334" s="47">
        <f>F334-E334</f>
        <v>0.16666666666666707</v>
      </c>
      <c r="I334" s="47"/>
      <c r="J334" s="47"/>
      <c r="K334" s="65"/>
      <c r="L334" s="45" t="e">
        <f ca="1">VLOOKUP(Tableau645[[#This Row],[module]],OFFSET(INDIRECT(A334&amp;"_code"),0,2,,2),2,0)</f>
        <v>#N/A</v>
      </c>
      <c r="M334" s="45"/>
      <c r="N334" s="47"/>
      <c r="O334" s="45"/>
      <c r="R334" s="46"/>
    </row>
    <row r="335" spans="1:18" hidden="1" x14ac:dyDescent="0.2">
      <c r="A335" s="45" t="s">
        <v>672</v>
      </c>
      <c r="B335" s="65" t="str">
        <f>YEAR(C335)&amp;"-"&amp;WEEKNUM(C335)</f>
        <v>2017-38</v>
      </c>
      <c r="C335" s="46">
        <v>43001</v>
      </c>
      <c r="D335" s="67">
        <f>WEEKDAY(Tableau645[[#This Row],[date]])</f>
        <v>7</v>
      </c>
      <c r="E335" s="47">
        <v>0.57291666666666696</v>
      </c>
      <c r="F335" s="47">
        <v>0.73958333333333404</v>
      </c>
      <c r="G335" s="46" t="str">
        <f>IF(NOT(ISBLANK(Tableau645[heure
début])),IF(VALUE(MID(TEXT(Tableau645[heure
début],"hh"),1,2))&lt;13,"AM","PM"),"")</f>
        <v>PM</v>
      </c>
      <c r="H335" s="47">
        <f>F335-E335</f>
        <v>0.16666666666666707</v>
      </c>
      <c r="I335" s="47"/>
      <c r="J335" s="47"/>
      <c r="K335" s="65"/>
      <c r="L335" s="45" t="e">
        <f ca="1">VLOOKUP(Tableau645[[#This Row],[module]],OFFSET(INDIRECT(A335&amp;"_code"),0,2,,2),2,0)</f>
        <v>#N/A</v>
      </c>
      <c r="M335" s="45"/>
      <c r="N335" s="47"/>
      <c r="O335" s="45"/>
      <c r="R335" s="46"/>
    </row>
    <row r="336" spans="1:18" hidden="1" x14ac:dyDescent="0.2">
      <c r="A336" s="45" t="s">
        <v>676</v>
      </c>
      <c r="B336" s="65" t="str">
        <f>YEAR(C336)&amp;"-"&amp;WEEKNUM(C336)</f>
        <v>2017-38</v>
      </c>
      <c r="C336" s="46">
        <v>43001</v>
      </c>
      <c r="D336" s="67">
        <f>WEEKDAY(Tableau645[[#This Row],[date]])</f>
        <v>7</v>
      </c>
      <c r="E336" s="47">
        <v>0.57291666666666696</v>
      </c>
      <c r="F336" s="47">
        <v>0.69791666666666663</v>
      </c>
      <c r="G336" s="46" t="str">
        <f>IF(NOT(ISBLANK(Tableau645[heure
début])),IF(VALUE(MID(TEXT(Tableau645[heure
début],"hh"),1,2))&lt;13,"AM","PM"),"")</f>
        <v>PM</v>
      </c>
      <c r="H336" s="47">
        <f>F336-E336</f>
        <v>0.12499999999999967</v>
      </c>
      <c r="I336" s="47"/>
      <c r="J336" s="47"/>
      <c r="K336" s="65"/>
      <c r="L336" s="45" t="e">
        <f ca="1">VLOOKUP(Tableau645[[#This Row],[module]],OFFSET(INDIRECT(A336&amp;"_code"),0,2,,2),2,0)</f>
        <v>#N/A</v>
      </c>
      <c r="M336" s="45"/>
      <c r="N336" s="47"/>
      <c r="O336" s="45"/>
      <c r="R336" s="46"/>
    </row>
    <row r="337" spans="1:18" hidden="1" x14ac:dyDescent="0.2">
      <c r="A337" s="45" t="s">
        <v>677</v>
      </c>
      <c r="B337" s="65" t="str">
        <f>YEAR(C337)&amp;"-"&amp;WEEKNUM(C337)</f>
        <v>2017-38</v>
      </c>
      <c r="C337" s="46">
        <v>43001</v>
      </c>
      <c r="D337" s="67">
        <f>WEEKDAY(Tableau645[[#This Row],[date]])</f>
        <v>7</v>
      </c>
      <c r="E337" s="47">
        <v>0.57291666666666696</v>
      </c>
      <c r="F337" s="47">
        <v>0.69791666666666663</v>
      </c>
      <c r="G337" s="46" t="str">
        <f>IF(NOT(ISBLANK(Tableau645[heure
début])),IF(VALUE(MID(TEXT(Tableau645[heure
début],"hh"),1,2))&lt;13,"AM","PM"),"")</f>
        <v>PM</v>
      </c>
      <c r="H337" s="47">
        <f>F337-E337</f>
        <v>0.12499999999999967</v>
      </c>
      <c r="I337" s="47"/>
      <c r="J337" s="47"/>
      <c r="K337" s="65"/>
      <c r="L337" s="45" t="e">
        <f ca="1">VLOOKUP(Tableau645[[#This Row],[module]],OFFSET(INDIRECT(A337&amp;"_code"),0,2,,2),2,0)</f>
        <v>#N/A</v>
      </c>
      <c r="M337" s="45"/>
      <c r="N337" s="47"/>
      <c r="O337" s="45"/>
      <c r="R337" s="46"/>
    </row>
    <row r="338" spans="1:18" hidden="1" x14ac:dyDescent="0.2">
      <c r="A338" s="61" t="s">
        <v>669</v>
      </c>
      <c r="B338" s="61" t="str">
        <f>YEAR(C338)&amp;"-"&amp;WEEKNUM(C338)</f>
        <v>2017-39</v>
      </c>
      <c r="C338" s="62">
        <v>43002</v>
      </c>
      <c r="D338" s="68">
        <f>WEEKDAY(Tableau645[[#This Row],[date]])</f>
        <v>1</v>
      </c>
      <c r="E338" s="47">
        <v>0.34375</v>
      </c>
      <c r="F338" s="47">
        <v>0.51041666666666696</v>
      </c>
      <c r="G338" s="62" t="str">
        <f>IF(NOT(ISBLANK(Tableau645[heure
début])),IF(VALUE(MID(TEXT(Tableau645[heure
début],"hh"),1,2))&lt;13,"AM","PM"),"")</f>
        <v>AM</v>
      </c>
      <c r="H338" s="63">
        <f>F338-E338</f>
        <v>0.16666666666666696</v>
      </c>
      <c r="I338" s="63"/>
      <c r="J338" s="47"/>
      <c r="K338" s="61"/>
      <c r="L338" s="61" t="e">
        <f ca="1">VLOOKUP(Tableau645[[#This Row],[module]],OFFSET(INDIRECT(A338&amp;"_code"),0,2,,2),2,0)</f>
        <v>#N/A</v>
      </c>
      <c r="M338" s="61"/>
      <c r="N338" s="63"/>
      <c r="O338" s="61"/>
      <c r="R338" s="46"/>
    </row>
    <row r="339" spans="1:18" hidden="1" x14ac:dyDescent="0.2">
      <c r="A339" s="45" t="s">
        <v>670</v>
      </c>
      <c r="B339" s="65" t="str">
        <f>YEAR(C339)&amp;"-"&amp;WEEKNUM(C339)</f>
        <v>2017-39</v>
      </c>
      <c r="C339" s="46">
        <v>43002</v>
      </c>
      <c r="D339" s="67">
        <f>WEEKDAY(Tableau645[[#This Row],[date]])</f>
        <v>1</v>
      </c>
      <c r="E339" s="47">
        <v>0.34375</v>
      </c>
      <c r="F339" s="47">
        <v>0.51041666666666696</v>
      </c>
      <c r="G339" s="46" t="str">
        <f>IF(NOT(ISBLANK(Tableau645[heure
début])),IF(VALUE(MID(TEXT(Tableau645[heure
début],"hh"),1,2))&lt;13,"AM","PM"),"")</f>
        <v>AM</v>
      </c>
      <c r="H339" s="47">
        <f>F339-E339</f>
        <v>0.16666666666666696</v>
      </c>
      <c r="I339" s="47"/>
      <c r="J339" s="47"/>
      <c r="K339" s="65"/>
      <c r="L339" s="45" t="e">
        <f ca="1">VLOOKUP(Tableau645[[#This Row],[module]],OFFSET(INDIRECT(A339&amp;"_code"),0,2,,2),2,0)</f>
        <v>#N/A</v>
      </c>
      <c r="M339" s="45"/>
      <c r="N339" s="47"/>
      <c r="O339" s="45"/>
      <c r="R339" s="46"/>
    </row>
    <row r="340" spans="1:18" hidden="1" x14ac:dyDescent="0.2">
      <c r="A340" s="45" t="s">
        <v>657</v>
      </c>
      <c r="B340" s="65" t="str">
        <f>YEAR(C340)&amp;"-"&amp;WEEKNUM(C340)</f>
        <v>2017-39</v>
      </c>
      <c r="C340" s="46">
        <v>43002</v>
      </c>
      <c r="D340" s="67">
        <f>WEEKDAY(Tableau645[[#This Row],[date]])</f>
        <v>1</v>
      </c>
      <c r="E340" s="47">
        <v>0.34375</v>
      </c>
      <c r="F340" s="47">
        <v>0.51041666666666696</v>
      </c>
      <c r="G340" s="46" t="str">
        <f>IF(NOT(ISBLANK(Tableau645[heure
début])),IF(VALUE(MID(TEXT(Tableau645[heure
début],"hh"),1,2))&lt;13,"AM","PM"),"")</f>
        <v>AM</v>
      </c>
      <c r="H340" s="47">
        <f>F340-E340</f>
        <v>0.16666666666666696</v>
      </c>
      <c r="I340" s="123"/>
      <c r="J340" s="47"/>
      <c r="K340" s="65"/>
      <c r="L340" s="45" t="e">
        <f ca="1">VLOOKUP(Tableau645[[#This Row],[module]],OFFSET(INDIRECT(A340&amp;"_code"),0,2,,2),2,0)</f>
        <v>#N/A</v>
      </c>
      <c r="M340" s="45"/>
      <c r="N340" s="47"/>
      <c r="O340" s="45"/>
      <c r="R340" s="46"/>
    </row>
    <row r="341" spans="1:18" hidden="1" x14ac:dyDescent="0.2">
      <c r="A341" s="45" t="s">
        <v>671</v>
      </c>
      <c r="B341" s="65" t="str">
        <f>YEAR(C341)&amp;"-"&amp;WEEKNUM(C341)</f>
        <v>2017-39</v>
      </c>
      <c r="C341" s="46">
        <v>43002</v>
      </c>
      <c r="D341" s="67">
        <f>WEEKDAY(Tableau645[[#This Row],[date]])</f>
        <v>1</v>
      </c>
      <c r="E341" s="47">
        <v>0.34375</v>
      </c>
      <c r="F341" s="47">
        <v>0.51041666666666696</v>
      </c>
      <c r="G341" s="46" t="str">
        <f>IF(NOT(ISBLANK(Tableau645[heure
début])),IF(VALUE(MID(TEXT(Tableau645[heure
début],"hh"),1,2))&lt;13,"AM","PM"),"")</f>
        <v>AM</v>
      </c>
      <c r="H341" s="47">
        <f>F341-E341</f>
        <v>0.16666666666666696</v>
      </c>
      <c r="I341" s="47"/>
      <c r="J341" s="47"/>
      <c r="K341" s="65"/>
      <c r="L341" s="45" t="e">
        <f ca="1">VLOOKUP(Tableau645[[#This Row],[module]],OFFSET(INDIRECT(A341&amp;"_code"),0,2,,2),2,0)</f>
        <v>#N/A</v>
      </c>
      <c r="M341" s="45"/>
      <c r="N341" s="47"/>
      <c r="O341" s="45"/>
      <c r="R341" s="46"/>
    </row>
    <row r="342" spans="1:18" hidden="1" x14ac:dyDescent="0.2">
      <c r="A342" s="45" t="s">
        <v>672</v>
      </c>
      <c r="B342" s="65" t="str">
        <f>YEAR(C342)&amp;"-"&amp;WEEKNUM(C342)</f>
        <v>2017-39</v>
      </c>
      <c r="C342" s="46">
        <v>43002</v>
      </c>
      <c r="D342" s="67">
        <f>WEEKDAY(Tableau645[[#This Row],[date]])</f>
        <v>1</v>
      </c>
      <c r="E342" s="47">
        <v>0.34375</v>
      </c>
      <c r="F342" s="47">
        <v>0.51041666666666696</v>
      </c>
      <c r="G342" s="46" t="str">
        <f>IF(NOT(ISBLANK(Tableau645[heure
début])),IF(VALUE(MID(TEXT(Tableau645[heure
début],"hh"),1,2))&lt;13,"AM","PM"),"")</f>
        <v>AM</v>
      </c>
      <c r="H342" s="47">
        <f>F342-E342</f>
        <v>0.16666666666666696</v>
      </c>
      <c r="I342" s="47"/>
      <c r="J342" s="47"/>
      <c r="K342" s="65"/>
      <c r="L342" s="45" t="e">
        <f ca="1">VLOOKUP(Tableau645[[#This Row],[module]],OFFSET(INDIRECT(A342&amp;"_code"),0,2,,2),2,0)</f>
        <v>#N/A</v>
      </c>
      <c r="M342" s="45"/>
      <c r="N342" s="47"/>
      <c r="O342" s="45"/>
      <c r="R342" s="46"/>
    </row>
    <row r="343" spans="1:18" hidden="1" x14ac:dyDescent="0.2">
      <c r="A343" s="45" t="s">
        <v>676</v>
      </c>
      <c r="B343" s="65" t="str">
        <f>YEAR(C343)&amp;"-"&amp;WEEKNUM(C343)</f>
        <v>2017-39</v>
      </c>
      <c r="C343" s="46">
        <v>43002</v>
      </c>
      <c r="D343" s="67">
        <f>WEEKDAY(Tableau645[[#This Row],[date]])</f>
        <v>1</v>
      </c>
      <c r="E343" s="47">
        <v>0.34375</v>
      </c>
      <c r="F343" s="47">
        <v>0.51041666666666696</v>
      </c>
      <c r="G343" s="46" t="str">
        <f>IF(NOT(ISBLANK(Tableau645[heure
début])),IF(VALUE(MID(TEXT(Tableau645[heure
début],"hh"),1,2))&lt;13,"AM","PM"),"")</f>
        <v>AM</v>
      </c>
      <c r="H343" s="47">
        <f>F343-E343</f>
        <v>0.16666666666666696</v>
      </c>
      <c r="I343" s="47"/>
      <c r="J343" s="47"/>
      <c r="K343" s="65"/>
      <c r="L343" s="45" t="e">
        <f ca="1">VLOOKUP(Tableau645[[#This Row],[module]],OFFSET(INDIRECT(A343&amp;"_code"),0,2,,2),2,0)</f>
        <v>#N/A</v>
      </c>
      <c r="M343" s="45"/>
      <c r="N343" s="47"/>
      <c r="O343" s="45"/>
      <c r="R343" s="46"/>
    </row>
    <row r="344" spans="1:18" hidden="1" x14ac:dyDescent="0.2">
      <c r="A344" s="45" t="s">
        <v>677</v>
      </c>
      <c r="B344" s="65" t="str">
        <f>YEAR(C344)&amp;"-"&amp;WEEKNUM(C344)</f>
        <v>2017-39</v>
      </c>
      <c r="C344" s="46">
        <v>43002</v>
      </c>
      <c r="D344" s="67">
        <f>WEEKDAY(Tableau645[[#This Row],[date]])</f>
        <v>1</v>
      </c>
      <c r="E344" s="47">
        <v>0.34375</v>
      </c>
      <c r="F344" s="47">
        <v>0.51041666666666696</v>
      </c>
      <c r="G344" s="46" t="str">
        <f>IF(NOT(ISBLANK(Tableau645[heure
début])),IF(VALUE(MID(TEXT(Tableau645[heure
début],"hh"),1,2))&lt;13,"AM","PM"),"")</f>
        <v>AM</v>
      </c>
      <c r="H344" s="47">
        <f>F344-E344</f>
        <v>0.16666666666666696</v>
      </c>
      <c r="I344" s="47"/>
      <c r="J344" s="47"/>
      <c r="K344" s="65"/>
      <c r="L344" s="45" t="e">
        <f ca="1">VLOOKUP(Tableau645[[#This Row],[module]],OFFSET(INDIRECT(A344&amp;"_code"),0,2,,2),2,0)</f>
        <v>#N/A</v>
      </c>
      <c r="M344" s="45"/>
      <c r="N344" s="47"/>
      <c r="O344" s="45"/>
      <c r="R344" s="46"/>
    </row>
    <row r="345" spans="1:18" hidden="1" x14ac:dyDescent="0.2">
      <c r="A345" s="61" t="s">
        <v>669</v>
      </c>
      <c r="B345" s="61" t="str">
        <f>YEAR(C345)&amp;"-"&amp;WEEKNUM(C345)</f>
        <v>2017-39</v>
      </c>
      <c r="C345" s="62">
        <v>43002</v>
      </c>
      <c r="D345" s="68">
        <f>WEEKDAY(Tableau645[[#This Row],[date]])</f>
        <v>1</v>
      </c>
      <c r="E345" s="63">
        <v>0.57291666666666696</v>
      </c>
      <c r="F345" s="63">
        <v>0.73958333333333404</v>
      </c>
      <c r="G345" s="62" t="str">
        <f>IF(NOT(ISBLANK(Tableau645[heure
début])),IF(VALUE(MID(TEXT(Tableau645[heure
début],"hh"),1,2))&lt;13,"AM","PM"),"")</f>
        <v>PM</v>
      </c>
      <c r="H345" s="63">
        <f>F345-E345</f>
        <v>0.16666666666666707</v>
      </c>
      <c r="I345" s="63"/>
      <c r="J345" s="47"/>
      <c r="K345" s="61"/>
      <c r="L345" s="61" t="e">
        <f ca="1">VLOOKUP(Tableau645[[#This Row],[module]],OFFSET(INDIRECT(A345&amp;"_code"),0,2,,2),2,0)</f>
        <v>#N/A</v>
      </c>
      <c r="M345" s="61"/>
      <c r="N345" s="63"/>
      <c r="O345" s="61"/>
      <c r="R345" s="46"/>
    </row>
    <row r="346" spans="1:18" hidden="1" x14ac:dyDescent="0.2">
      <c r="A346" s="45" t="s">
        <v>670</v>
      </c>
      <c r="B346" s="65" t="str">
        <f>YEAR(C346)&amp;"-"&amp;WEEKNUM(C346)</f>
        <v>2017-39</v>
      </c>
      <c r="C346" s="46">
        <v>43002</v>
      </c>
      <c r="D346" s="67">
        <f>WEEKDAY(Tableau645[[#This Row],[date]])</f>
        <v>1</v>
      </c>
      <c r="E346" s="47">
        <v>0.57291666666666696</v>
      </c>
      <c r="F346" s="47">
        <v>0.73958333333333404</v>
      </c>
      <c r="G346" s="46" t="str">
        <f>IF(NOT(ISBLANK(Tableau645[heure
début])),IF(VALUE(MID(TEXT(Tableau645[heure
début],"hh"),1,2))&lt;13,"AM","PM"),"")</f>
        <v>PM</v>
      </c>
      <c r="H346" s="47">
        <f>F346-E346</f>
        <v>0.16666666666666707</v>
      </c>
      <c r="I346" s="47"/>
      <c r="J346" s="47"/>
      <c r="K346" s="65"/>
      <c r="L346" s="45" t="e">
        <f ca="1">VLOOKUP(Tableau645[[#This Row],[module]],OFFSET(INDIRECT(A346&amp;"_code"),0,2,,2),2,0)</f>
        <v>#N/A</v>
      </c>
      <c r="M346" s="45"/>
      <c r="N346" s="47"/>
      <c r="O346" s="45"/>
      <c r="R346" s="46"/>
    </row>
    <row r="347" spans="1:18" hidden="1" x14ac:dyDescent="0.2">
      <c r="A347" s="45" t="s">
        <v>657</v>
      </c>
      <c r="B347" s="65" t="str">
        <f>YEAR(C347)&amp;"-"&amp;WEEKNUM(C347)</f>
        <v>2017-39</v>
      </c>
      <c r="C347" s="46">
        <v>43002</v>
      </c>
      <c r="D347" s="67">
        <f>WEEKDAY(Tableau645[[#This Row],[date]])</f>
        <v>1</v>
      </c>
      <c r="E347" s="47">
        <v>0.57291666666666696</v>
      </c>
      <c r="F347" s="47">
        <v>0.73958333333333404</v>
      </c>
      <c r="G347" s="46" t="str">
        <f>IF(NOT(ISBLANK(Tableau645[heure
début])),IF(VALUE(MID(TEXT(Tableau645[heure
début],"hh"),1,2))&lt;13,"AM","PM"),"")</f>
        <v>PM</v>
      </c>
      <c r="H347" s="47">
        <f>F347-E347</f>
        <v>0.16666666666666707</v>
      </c>
      <c r="I347" s="123"/>
      <c r="J347" s="47"/>
      <c r="K347" s="65"/>
      <c r="L347" s="45" t="e">
        <f ca="1">VLOOKUP(Tableau645[[#This Row],[module]],OFFSET(INDIRECT(A347&amp;"_code"),0,2,,2),2,0)</f>
        <v>#N/A</v>
      </c>
      <c r="M347" s="45"/>
      <c r="N347" s="47"/>
      <c r="O347" s="45"/>
      <c r="R347" s="46"/>
    </row>
    <row r="348" spans="1:18" hidden="1" x14ac:dyDescent="0.2">
      <c r="A348" s="45" t="s">
        <v>671</v>
      </c>
      <c r="B348" s="65" t="str">
        <f>YEAR(C348)&amp;"-"&amp;WEEKNUM(C348)</f>
        <v>2017-39</v>
      </c>
      <c r="C348" s="46">
        <v>43002</v>
      </c>
      <c r="D348" s="67">
        <f>WEEKDAY(Tableau645[[#This Row],[date]])</f>
        <v>1</v>
      </c>
      <c r="E348" s="47">
        <v>0.57291666666666696</v>
      </c>
      <c r="F348" s="47">
        <v>0.73958333333333404</v>
      </c>
      <c r="G348" s="46" t="str">
        <f>IF(NOT(ISBLANK(Tableau645[heure
début])),IF(VALUE(MID(TEXT(Tableau645[heure
début],"hh"),1,2))&lt;13,"AM","PM"),"")</f>
        <v>PM</v>
      </c>
      <c r="H348" s="47">
        <f>F348-E348</f>
        <v>0.16666666666666707</v>
      </c>
      <c r="I348" s="47"/>
      <c r="J348" s="47"/>
      <c r="K348" s="65"/>
      <c r="L348" s="45" t="e">
        <f ca="1">VLOOKUP(Tableau645[[#This Row],[module]],OFFSET(INDIRECT(A348&amp;"_code"),0,2,,2),2,0)</f>
        <v>#N/A</v>
      </c>
      <c r="M348" s="45"/>
      <c r="N348" s="47"/>
      <c r="O348" s="45"/>
      <c r="R348" s="46"/>
    </row>
    <row r="349" spans="1:18" hidden="1" x14ac:dyDescent="0.2">
      <c r="A349" s="45" t="s">
        <v>672</v>
      </c>
      <c r="B349" s="65" t="str">
        <f>YEAR(C349)&amp;"-"&amp;WEEKNUM(C349)</f>
        <v>2017-39</v>
      </c>
      <c r="C349" s="46">
        <v>43002</v>
      </c>
      <c r="D349" s="67">
        <f>WEEKDAY(Tableau645[[#This Row],[date]])</f>
        <v>1</v>
      </c>
      <c r="E349" s="47">
        <v>0.57291666666666696</v>
      </c>
      <c r="F349" s="47">
        <v>0.73958333333333404</v>
      </c>
      <c r="G349" s="46" t="str">
        <f>IF(NOT(ISBLANK(Tableau645[heure
début])),IF(VALUE(MID(TEXT(Tableau645[heure
début],"hh"),1,2))&lt;13,"AM","PM"),"")</f>
        <v>PM</v>
      </c>
      <c r="H349" s="47">
        <f>F349-E349</f>
        <v>0.16666666666666707</v>
      </c>
      <c r="I349" s="47"/>
      <c r="J349" s="47"/>
      <c r="K349" s="65"/>
      <c r="L349" s="45" t="e">
        <f ca="1">VLOOKUP(Tableau645[[#This Row],[module]],OFFSET(INDIRECT(A349&amp;"_code"),0,2,,2),2,0)</f>
        <v>#N/A</v>
      </c>
      <c r="M349" s="45"/>
      <c r="N349" s="47"/>
      <c r="O349" s="45"/>
      <c r="R349" s="46"/>
    </row>
    <row r="350" spans="1:18" hidden="1" x14ac:dyDescent="0.2">
      <c r="A350" s="45" t="s">
        <v>676</v>
      </c>
      <c r="B350" s="65" t="str">
        <f>YEAR(C350)&amp;"-"&amp;WEEKNUM(C350)</f>
        <v>2017-39</v>
      </c>
      <c r="C350" s="46">
        <v>43002</v>
      </c>
      <c r="D350" s="67">
        <f>WEEKDAY(Tableau645[[#This Row],[date]])</f>
        <v>1</v>
      </c>
      <c r="E350" s="47">
        <v>0.57291666666666696</v>
      </c>
      <c r="F350" s="47">
        <v>0.69791666666666663</v>
      </c>
      <c r="G350" s="46" t="str">
        <f>IF(NOT(ISBLANK(Tableau645[heure
début])),IF(VALUE(MID(TEXT(Tableau645[heure
début],"hh"),1,2))&lt;13,"AM","PM"),"")</f>
        <v>PM</v>
      </c>
      <c r="H350" s="47">
        <f>F350-E350</f>
        <v>0.12499999999999967</v>
      </c>
      <c r="I350" s="47"/>
      <c r="J350" s="47"/>
      <c r="K350" s="65"/>
      <c r="L350" s="45" t="e">
        <f ca="1">VLOOKUP(Tableau645[[#This Row],[module]],OFFSET(INDIRECT(A350&amp;"_code"),0,2,,2),2,0)</f>
        <v>#N/A</v>
      </c>
      <c r="M350" s="45"/>
      <c r="N350" s="47"/>
      <c r="O350" s="45"/>
      <c r="R350" s="46"/>
    </row>
    <row r="351" spans="1:18" hidden="1" x14ac:dyDescent="0.2">
      <c r="A351" s="45" t="s">
        <v>677</v>
      </c>
      <c r="B351" s="65" t="str">
        <f>YEAR(C351)&amp;"-"&amp;WEEKNUM(C351)</f>
        <v>2017-39</v>
      </c>
      <c r="C351" s="46">
        <v>43002</v>
      </c>
      <c r="D351" s="67">
        <f>WEEKDAY(Tableau645[[#This Row],[date]])</f>
        <v>1</v>
      </c>
      <c r="E351" s="47">
        <v>0.57291666666666696</v>
      </c>
      <c r="F351" s="47">
        <v>0.69791666666666663</v>
      </c>
      <c r="G351" s="46" t="str">
        <f>IF(NOT(ISBLANK(Tableau645[heure
début])),IF(VALUE(MID(TEXT(Tableau645[heure
début],"hh"),1,2))&lt;13,"AM","PM"),"")</f>
        <v>PM</v>
      </c>
      <c r="H351" s="47">
        <f>F351-E351</f>
        <v>0.12499999999999967</v>
      </c>
      <c r="I351" s="47"/>
      <c r="J351" s="47"/>
      <c r="K351" s="65"/>
      <c r="L351" s="45" t="e">
        <f ca="1">VLOOKUP(Tableau645[[#This Row],[module]],OFFSET(INDIRECT(A351&amp;"_code"),0,2,,2),2,0)</f>
        <v>#N/A</v>
      </c>
      <c r="M351" s="45"/>
      <c r="N351" s="47"/>
      <c r="O351" s="45"/>
      <c r="R351" s="46"/>
    </row>
    <row r="352" spans="1:18" hidden="1" x14ac:dyDescent="0.2">
      <c r="A352" s="45" t="s">
        <v>670</v>
      </c>
      <c r="B352" s="65" t="str">
        <f>YEAR(C352)&amp;"-"&amp;WEEKNUM(C352)</f>
        <v>2017-39</v>
      </c>
      <c r="C352" s="46">
        <v>43003</v>
      </c>
      <c r="D352" s="67">
        <f>WEEKDAY(Tableau645[[#This Row],[date]])</f>
        <v>2</v>
      </c>
      <c r="E352" s="47">
        <v>0.34375</v>
      </c>
      <c r="F352" s="47">
        <v>0.51041666666666696</v>
      </c>
      <c r="G352" s="46" t="str">
        <f>IF(NOT(ISBLANK(Tableau645[heure
début])),IF(VALUE(MID(TEXT(Tableau645[heure
début],"hh"),1,2))&lt;13,"AM","PM"),"")</f>
        <v>AM</v>
      </c>
      <c r="H352" s="47">
        <f>F352-E352</f>
        <v>0.16666666666666696</v>
      </c>
      <c r="I352" s="47">
        <v>0.16666666666666666</v>
      </c>
      <c r="J352" s="47"/>
      <c r="K352" s="65" t="s">
        <v>876</v>
      </c>
      <c r="L352" s="45" t="str">
        <f ca="1">VLOOKUP(Tableau645[[#This Row],[module]],OFFSET(INDIRECT(A352&amp;"_code"),0,2,,2),2,0)</f>
        <v>BOUTONNET Jean-Pierre</v>
      </c>
      <c r="M352" s="45" t="s">
        <v>665</v>
      </c>
      <c r="N352" s="47"/>
      <c r="O352" s="45"/>
      <c r="R352" s="46"/>
    </row>
    <row r="353" spans="1:18" hidden="1" x14ac:dyDescent="0.2">
      <c r="A353" s="61" t="s">
        <v>669</v>
      </c>
      <c r="B353" s="61" t="str">
        <f>YEAR(C353)&amp;"-"&amp;WEEKNUM(C353)</f>
        <v>2017-39</v>
      </c>
      <c r="C353" s="62">
        <v>43003</v>
      </c>
      <c r="D353" s="68">
        <f>WEEKDAY(Tableau645[[#This Row],[date]])</f>
        <v>2</v>
      </c>
      <c r="E353" s="47">
        <v>0.34375</v>
      </c>
      <c r="F353" s="47">
        <v>0.51041666666666696</v>
      </c>
      <c r="G353" s="62" t="str">
        <f>IF(NOT(ISBLANK(Tableau645[heure
début])),IF(VALUE(MID(TEXT(Tableau645[heure
début],"hh"),1,2))&lt;13,"AM","PM"),"")</f>
        <v>AM</v>
      </c>
      <c r="H353" s="63">
        <f>F353-E353</f>
        <v>0.16666666666666696</v>
      </c>
      <c r="I353" s="63">
        <v>0.125</v>
      </c>
      <c r="J353" s="47"/>
      <c r="K353" s="61" t="s">
        <v>769</v>
      </c>
      <c r="L353" s="61" t="str">
        <f ca="1">VLOOKUP(Tableau645[[#This Row],[module]],OFFSET(INDIRECT(A353&amp;"_code"),0,2,,2),2,0)</f>
        <v>LEFETZ Guillaume</v>
      </c>
      <c r="M353" s="61" t="s">
        <v>661</v>
      </c>
      <c r="N353" s="63"/>
      <c r="O353" s="61"/>
      <c r="R353" s="46"/>
    </row>
    <row r="354" spans="1:18" hidden="1" x14ac:dyDescent="0.2">
      <c r="A354" s="45" t="s">
        <v>671</v>
      </c>
      <c r="B354" s="65" t="str">
        <f>YEAR(C354)&amp;"-"&amp;WEEKNUM(C354)</f>
        <v>2017-39</v>
      </c>
      <c r="C354" s="46">
        <v>43003</v>
      </c>
      <c r="D354" s="67">
        <f>WEEKDAY(Tableau645[[#This Row],[date]])</f>
        <v>2</v>
      </c>
      <c r="E354" s="47">
        <v>0.34375</v>
      </c>
      <c r="F354" s="47">
        <v>0.51041666666666696</v>
      </c>
      <c r="G354" s="46" t="str">
        <f>IF(NOT(ISBLANK(Tableau645[heure
début])),IF(VALUE(MID(TEXT(Tableau645[heure
début],"hh"),1,2))&lt;13,"AM","PM"),"")</f>
        <v>AM</v>
      </c>
      <c r="H354" s="47">
        <f>F354-E354</f>
        <v>0.16666666666666696</v>
      </c>
      <c r="I354" s="47"/>
      <c r="J354" s="47"/>
      <c r="K354" s="65" t="s">
        <v>809</v>
      </c>
      <c r="L354" s="45" t="str">
        <f ca="1">VLOOKUP(Tableau645[[#This Row],[module]],OFFSET(INDIRECT(A354&amp;"_code"),0,2,,2),2,0)</f>
        <v>n/a</v>
      </c>
      <c r="M354" s="45"/>
      <c r="N354" s="47"/>
      <c r="O354" s="45"/>
      <c r="R354" s="46"/>
    </row>
    <row r="355" spans="1:18" hidden="1" x14ac:dyDescent="0.2">
      <c r="A355" s="45" t="s">
        <v>672</v>
      </c>
      <c r="B355" s="65" t="str">
        <f>YEAR(C355)&amp;"-"&amp;WEEKNUM(C355)</f>
        <v>2017-39</v>
      </c>
      <c r="C355" s="46">
        <v>43003</v>
      </c>
      <c r="D355" s="67">
        <f>WEEKDAY(Tableau645[[#This Row],[date]])</f>
        <v>2</v>
      </c>
      <c r="E355" s="47">
        <v>0.34375</v>
      </c>
      <c r="F355" s="47">
        <v>0.51041666666666696</v>
      </c>
      <c r="G355" s="46" t="str">
        <f>IF(NOT(ISBLANK(Tableau645[heure
début])),IF(VALUE(MID(TEXT(Tableau645[heure
début],"hh"),1,2))&lt;13,"AM","PM"),"")</f>
        <v>AM</v>
      </c>
      <c r="H355" s="47">
        <f>F355-E355</f>
        <v>0.16666666666666696</v>
      </c>
      <c r="I355" s="47"/>
      <c r="J355" s="47"/>
      <c r="K355" s="65"/>
      <c r="L355" s="45" t="e">
        <f ca="1">VLOOKUP(Tableau645[[#This Row],[module]],OFFSET(INDIRECT(A355&amp;"_code"),0,2,,2),2,0)</f>
        <v>#N/A</v>
      </c>
      <c r="M355" s="45"/>
      <c r="N355" s="47"/>
      <c r="O355" s="45"/>
      <c r="R355" s="46"/>
    </row>
    <row r="356" spans="1:18" hidden="1" x14ac:dyDescent="0.2">
      <c r="A356" s="45" t="s">
        <v>676</v>
      </c>
      <c r="B356" s="65" t="str">
        <f>YEAR(C356)&amp;"-"&amp;WEEKNUM(C356)</f>
        <v>2017-39</v>
      </c>
      <c r="C356" s="46">
        <v>43003</v>
      </c>
      <c r="D356" s="67">
        <f>WEEKDAY(Tableau645[[#This Row],[date]])</f>
        <v>2</v>
      </c>
      <c r="E356" s="47">
        <v>0.34375</v>
      </c>
      <c r="F356" s="47">
        <v>0.51041666666666696</v>
      </c>
      <c r="G356" s="46" t="str">
        <f>IF(NOT(ISBLANK(Tableau645[heure
début])),IF(VALUE(MID(TEXT(Tableau645[heure
début],"hh"),1,2))&lt;13,"AM","PM"),"")</f>
        <v>AM</v>
      </c>
      <c r="H356" s="47">
        <f>F356-E356</f>
        <v>0.16666666666666696</v>
      </c>
      <c r="I356" s="47"/>
      <c r="J356" s="47"/>
      <c r="K356" s="65" t="s">
        <v>624</v>
      </c>
      <c r="L356" s="45" t="str">
        <f ca="1">VLOOKUP(Tableau645[[#This Row],[module]],OFFSET(INDIRECT(A356&amp;"_code"),0,2,,2),2,0)</f>
        <v>MAATI Abderrabi</v>
      </c>
      <c r="M356" s="45" t="s">
        <v>661</v>
      </c>
      <c r="N356" s="47"/>
      <c r="O356" s="45"/>
      <c r="R356" s="46"/>
    </row>
    <row r="357" spans="1:18" hidden="1" x14ac:dyDescent="0.2">
      <c r="A357" s="45" t="s">
        <v>677</v>
      </c>
      <c r="B357" s="65" t="str">
        <f>YEAR(C357)&amp;"-"&amp;WEEKNUM(C357)</f>
        <v>2017-39</v>
      </c>
      <c r="C357" s="46">
        <v>43003</v>
      </c>
      <c r="D357" s="67">
        <f>WEEKDAY(Tableau645[[#This Row],[date]])</f>
        <v>2</v>
      </c>
      <c r="E357" s="47">
        <v>0.34375</v>
      </c>
      <c r="F357" s="47">
        <v>0.51041666666666696</v>
      </c>
      <c r="G357" s="46" t="str">
        <f>IF(NOT(ISBLANK(Tableau645[heure
début])),IF(VALUE(MID(TEXT(Tableau645[heure
début],"hh"),1,2))&lt;13,"AM","PM"),"")</f>
        <v>AM</v>
      </c>
      <c r="H357" s="47">
        <f>F357-E357</f>
        <v>0.16666666666666696</v>
      </c>
      <c r="I357" s="47"/>
      <c r="J357" s="47"/>
      <c r="K357" s="65" t="s">
        <v>809</v>
      </c>
      <c r="L357" s="45" t="str">
        <f ca="1">VLOOKUP(Tableau645[[#This Row],[module]],OFFSET(INDIRECT(A357&amp;"_code"),0,2,,2),2,0)</f>
        <v>n/a</v>
      </c>
      <c r="M357" s="45"/>
      <c r="N357" s="47"/>
      <c r="O357" s="45"/>
      <c r="R357" s="46"/>
    </row>
    <row r="358" spans="1:18" hidden="1" x14ac:dyDescent="0.2">
      <c r="A358" s="45" t="s">
        <v>657</v>
      </c>
      <c r="B358" s="65" t="str">
        <f>YEAR(C358)&amp;"-"&amp;WEEKNUM(C358)</f>
        <v>2017-39</v>
      </c>
      <c r="C358" s="46">
        <v>43003</v>
      </c>
      <c r="D358" s="67">
        <f>WEEKDAY(Tableau645[[#This Row],[date]])</f>
        <v>2</v>
      </c>
      <c r="E358" s="47">
        <v>0.34375</v>
      </c>
      <c r="F358" s="47">
        <v>0.51041666666666696</v>
      </c>
      <c r="G358" s="46" t="str">
        <f>IF(NOT(ISBLANK(Tableau645[heure
début])),IF(VALUE(MID(TEXT(Tableau645[heure
début],"hh"),1,2))&lt;13,"AM","PM"),"")</f>
        <v>AM</v>
      </c>
      <c r="H358" s="47">
        <f>F358-E358</f>
        <v>0.16666666666666696</v>
      </c>
      <c r="I358" s="123"/>
      <c r="J358" s="47"/>
      <c r="K358" s="65" t="s">
        <v>809</v>
      </c>
      <c r="L358" s="45" t="str">
        <f ca="1">VLOOKUP(Tableau645[[#This Row],[module]],OFFSET(INDIRECT(A358&amp;"_code"),0,2,,2),2,0)</f>
        <v>n/a</v>
      </c>
      <c r="M358" s="45"/>
      <c r="N358" s="47"/>
      <c r="O358" s="45"/>
      <c r="R358" s="46"/>
    </row>
    <row r="359" spans="1:18" hidden="1" x14ac:dyDescent="0.2">
      <c r="A359" s="45" t="s">
        <v>670</v>
      </c>
      <c r="B359" s="65" t="str">
        <f>YEAR(C359)&amp;"-"&amp;WEEKNUM(C359)</f>
        <v>2017-39</v>
      </c>
      <c r="C359" s="46">
        <v>43003</v>
      </c>
      <c r="D359" s="67">
        <f>WEEKDAY(Tableau645[[#This Row],[date]])</f>
        <v>2</v>
      </c>
      <c r="E359" s="47">
        <v>0.57291666666666696</v>
      </c>
      <c r="F359" s="47">
        <v>0.73958333333333404</v>
      </c>
      <c r="G359" s="46" t="str">
        <f>IF(NOT(ISBLANK(Tableau645[heure
début])),IF(VALUE(MID(TEXT(Tableau645[heure
début],"hh"),1,2))&lt;13,"AM","PM"),"")</f>
        <v>PM</v>
      </c>
      <c r="H359" s="47">
        <f>F359-E359</f>
        <v>0.16666666666666707</v>
      </c>
      <c r="I359" s="47">
        <v>0.16666666666666666</v>
      </c>
      <c r="J359" s="47"/>
      <c r="K359" s="65" t="s">
        <v>871</v>
      </c>
      <c r="L359" s="45" t="str">
        <f ca="1">VLOOKUP(Tableau645[[#This Row],[module]],OFFSET(INDIRECT(A359&amp;"_code"),0,2,,2),2,0)</f>
        <v>BRIKI Rachid</v>
      </c>
      <c r="M359" s="45" t="s">
        <v>665</v>
      </c>
      <c r="N359" s="47"/>
      <c r="O359" s="45"/>
      <c r="R359" s="46"/>
    </row>
    <row r="360" spans="1:18" hidden="1" x14ac:dyDescent="0.2">
      <c r="A360" s="61" t="s">
        <v>669</v>
      </c>
      <c r="B360" s="61" t="str">
        <f>YEAR(C360)&amp;"-"&amp;WEEKNUM(C360)</f>
        <v>2017-39</v>
      </c>
      <c r="C360" s="62">
        <v>43003</v>
      </c>
      <c r="D360" s="68">
        <f>WEEKDAY(Tableau645[[#This Row],[date]])</f>
        <v>2</v>
      </c>
      <c r="E360" s="63">
        <v>0.57291666666666696</v>
      </c>
      <c r="F360" s="63">
        <v>0.73958333333333404</v>
      </c>
      <c r="G360" s="62" t="str">
        <f>IF(NOT(ISBLANK(Tableau645[heure
début])),IF(VALUE(MID(TEXT(Tableau645[heure
début],"hh"),1,2))&lt;13,"AM","PM"),"")</f>
        <v>PM</v>
      </c>
      <c r="H360" s="63">
        <f>F360-E360</f>
        <v>0.16666666666666707</v>
      </c>
      <c r="I360" s="63">
        <v>0.125</v>
      </c>
      <c r="J360" s="47"/>
      <c r="K360" s="61" t="s">
        <v>769</v>
      </c>
      <c r="L360" s="61" t="str">
        <f ca="1">VLOOKUP(Tableau645[[#This Row],[module]],OFFSET(INDIRECT(A360&amp;"_code"),0,2,,2),2,0)</f>
        <v>LEFETZ Guillaume</v>
      </c>
      <c r="M360" s="61" t="s">
        <v>661</v>
      </c>
      <c r="N360" s="63"/>
      <c r="O360" s="61"/>
      <c r="R360" s="46"/>
    </row>
    <row r="361" spans="1:18" hidden="1" x14ac:dyDescent="0.2">
      <c r="A361" s="45" t="s">
        <v>671</v>
      </c>
      <c r="B361" s="65" t="str">
        <f>YEAR(C361)&amp;"-"&amp;WEEKNUM(C361)</f>
        <v>2017-39</v>
      </c>
      <c r="C361" s="46">
        <v>43003</v>
      </c>
      <c r="D361" s="67">
        <f>WEEKDAY(Tableau645[[#This Row],[date]])</f>
        <v>2</v>
      </c>
      <c r="E361" s="47">
        <v>0.57291666666666696</v>
      </c>
      <c r="F361" s="47">
        <v>0.73958333333333404</v>
      </c>
      <c r="G361" s="46" t="str">
        <f>IF(NOT(ISBLANK(Tableau645[heure
début])),IF(VALUE(MID(TEXT(Tableau645[heure
début],"hh"),1,2))&lt;13,"AM","PM"),"")</f>
        <v>PM</v>
      </c>
      <c r="H361" s="47">
        <f>F361-E361</f>
        <v>0.16666666666666707</v>
      </c>
      <c r="I361" s="47"/>
      <c r="J361" s="47"/>
      <c r="K361" s="65" t="s">
        <v>809</v>
      </c>
      <c r="L361" s="45" t="str">
        <f ca="1">VLOOKUP(Tableau645[[#This Row],[module]],OFFSET(INDIRECT(A361&amp;"_code"),0,2,,2),2,0)</f>
        <v>n/a</v>
      </c>
      <c r="M361" s="45"/>
      <c r="N361" s="47"/>
      <c r="O361" s="45"/>
      <c r="R361" s="46"/>
    </row>
    <row r="362" spans="1:18" hidden="1" x14ac:dyDescent="0.2">
      <c r="A362" s="45" t="s">
        <v>672</v>
      </c>
      <c r="B362" s="65" t="str">
        <f>YEAR(C362)&amp;"-"&amp;WEEKNUM(C362)</f>
        <v>2017-39</v>
      </c>
      <c r="C362" s="46">
        <v>43003</v>
      </c>
      <c r="D362" s="67">
        <f>WEEKDAY(Tableau645[[#This Row],[date]])</f>
        <v>2</v>
      </c>
      <c r="E362" s="47">
        <v>0.57291666666666696</v>
      </c>
      <c r="F362" s="47">
        <v>0.73958333333333404</v>
      </c>
      <c r="G362" s="46" t="str">
        <f>IF(NOT(ISBLANK(Tableau645[heure
début])),IF(VALUE(MID(TEXT(Tableau645[heure
début],"hh"),1,2))&lt;13,"AM","PM"),"")</f>
        <v>PM</v>
      </c>
      <c r="H362" s="47">
        <f>F362-E362</f>
        <v>0.16666666666666707</v>
      </c>
      <c r="I362" s="47"/>
      <c r="J362" s="47"/>
      <c r="K362" s="65"/>
      <c r="L362" s="45" t="e">
        <f ca="1">VLOOKUP(Tableau645[[#This Row],[module]],OFFSET(INDIRECT(A362&amp;"_code"),0,2,,2),2,0)</f>
        <v>#N/A</v>
      </c>
      <c r="M362" s="45"/>
      <c r="N362" s="47"/>
      <c r="O362" s="45"/>
      <c r="R362" s="46"/>
    </row>
    <row r="363" spans="1:18" hidden="1" x14ac:dyDescent="0.2">
      <c r="A363" s="45" t="s">
        <v>676</v>
      </c>
      <c r="B363" s="65" t="str">
        <f>YEAR(C363)&amp;"-"&amp;WEEKNUM(C363)</f>
        <v>2017-39</v>
      </c>
      <c r="C363" s="46">
        <v>43003</v>
      </c>
      <c r="D363" s="67">
        <f>WEEKDAY(Tableau645[[#This Row],[date]])</f>
        <v>2</v>
      </c>
      <c r="E363" s="47">
        <v>0.57291666666666696</v>
      </c>
      <c r="F363" s="47">
        <v>0.69791666666666663</v>
      </c>
      <c r="G363" s="46" t="str">
        <f>IF(NOT(ISBLANK(Tableau645[heure
début])),IF(VALUE(MID(TEXT(Tableau645[heure
début],"hh"),1,2))&lt;13,"AM","PM"),"")</f>
        <v>PM</v>
      </c>
      <c r="H363" s="47">
        <f>F363-E363</f>
        <v>0.12499999999999967</v>
      </c>
      <c r="I363" s="47"/>
      <c r="J363" s="47"/>
      <c r="K363" s="65" t="s">
        <v>624</v>
      </c>
      <c r="L363" s="45" t="str">
        <f ca="1">VLOOKUP(Tableau645[[#This Row],[module]],OFFSET(INDIRECT(A363&amp;"_code"),0,2,,2),2,0)</f>
        <v>MAATI Abderrabi</v>
      </c>
      <c r="M363" s="45" t="s">
        <v>661</v>
      </c>
      <c r="N363" s="47"/>
      <c r="O363" s="45"/>
      <c r="R363" s="46"/>
    </row>
    <row r="364" spans="1:18" hidden="1" x14ac:dyDescent="0.2">
      <c r="A364" s="45" t="s">
        <v>677</v>
      </c>
      <c r="B364" s="65" t="str">
        <f>YEAR(C364)&amp;"-"&amp;WEEKNUM(C364)</f>
        <v>2017-39</v>
      </c>
      <c r="C364" s="46">
        <v>43003</v>
      </c>
      <c r="D364" s="67">
        <f>WEEKDAY(Tableau645[[#This Row],[date]])</f>
        <v>2</v>
      </c>
      <c r="E364" s="47">
        <v>0.57291666666666696</v>
      </c>
      <c r="F364" s="47">
        <v>0.69791666666666663</v>
      </c>
      <c r="G364" s="46" t="str">
        <f>IF(NOT(ISBLANK(Tableau645[heure
début])),IF(VALUE(MID(TEXT(Tableau645[heure
début],"hh"),1,2))&lt;13,"AM","PM"),"")</f>
        <v>PM</v>
      </c>
      <c r="H364" s="47">
        <f>F364-E364</f>
        <v>0.12499999999999967</v>
      </c>
      <c r="I364" s="47"/>
      <c r="J364" s="47"/>
      <c r="K364" s="65" t="s">
        <v>809</v>
      </c>
      <c r="L364" s="45" t="str">
        <f ca="1">VLOOKUP(Tableau645[[#This Row],[module]],OFFSET(INDIRECT(A364&amp;"_code"),0,2,,2),2,0)</f>
        <v>n/a</v>
      </c>
      <c r="M364" s="45"/>
      <c r="N364" s="47"/>
      <c r="O364" s="45"/>
      <c r="R364" s="46"/>
    </row>
    <row r="365" spans="1:18" hidden="1" x14ac:dyDescent="0.2">
      <c r="A365" s="45" t="s">
        <v>657</v>
      </c>
      <c r="B365" s="65" t="str">
        <f>YEAR(C365)&amp;"-"&amp;WEEKNUM(C365)</f>
        <v>2017-39</v>
      </c>
      <c r="C365" s="46">
        <v>43003</v>
      </c>
      <c r="D365" s="67">
        <f>WEEKDAY(Tableau645[[#This Row],[date]])</f>
        <v>2</v>
      </c>
      <c r="E365" s="47">
        <v>0.57291666666666696</v>
      </c>
      <c r="F365" s="47">
        <v>0.73958333333333404</v>
      </c>
      <c r="G365" s="46" t="str">
        <f>IF(NOT(ISBLANK(Tableau645[heure
début])),IF(VALUE(MID(TEXT(Tableau645[heure
début],"hh"),1,2))&lt;13,"AM","PM"),"")</f>
        <v>PM</v>
      </c>
      <c r="H365" s="47">
        <f>F365-E365</f>
        <v>0.16666666666666707</v>
      </c>
      <c r="I365" s="123"/>
      <c r="J365" s="47"/>
      <c r="K365" s="65" t="s">
        <v>809</v>
      </c>
      <c r="L365" s="45" t="str">
        <f ca="1">VLOOKUP(Tableau645[[#This Row],[module]],OFFSET(INDIRECT(A365&amp;"_code"),0,2,,2),2,0)</f>
        <v>n/a</v>
      </c>
      <c r="M365" s="45"/>
      <c r="N365" s="47"/>
      <c r="O365" s="45"/>
      <c r="R365" s="46"/>
    </row>
    <row r="366" spans="1:18" hidden="1" x14ac:dyDescent="0.2">
      <c r="A366" s="45" t="s">
        <v>670</v>
      </c>
      <c r="B366" s="65" t="str">
        <f>YEAR(C366)&amp;"-"&amp;WEEKNUM(C366)</f>
        <v>2017-39</v>
      </c>
      <c r="C366" s="46">
        <v>43004</v>
      </c>
      <c r="D366" s="67">
        <f>WEEKDAY(Tableau645[[#This Row],[date]])</f>
        <v>3</v>
      </c>
      <c r="E366" s="47">
        <v>0.34375</v>
      </c>
      <c r="F366" s="47">
        <v>0.51041666666666696</v>
      </c>
      <c r="G366" s="46" t="str">
        <f>IF(NOT(ISBLANK(Tableau645[heure
début])),IF(VALUE(MID(TEXT(Tableau645[heure
début],"hh"),1,2))&lt;13,"AM","PM"),"")</f>
        <v>AM</v>
      </c>
      <c r="H366" s="47">
        <f>F366-E366</f>
        <v>0.16666666666666696</v>
      </c>
      <c r="I366" s="47">
        <v>0.16666666666666666</v>
      </c>
      <c r="J366" s="47"/>
      <c r="K366" s="65" t="s">
        <v>1041</v>
      </c>
      <c r="L366" s="45" t="str">
        <f ca="1">VLOOKUP(Tableau645[[#This Row],[module]],OFFSET(INDIRECT(A366&amp;"_code"),0,2,,2),2,0)</f>
        <v>FRENEA Marylène</v>
      </c>
      <c r="M366" s="45" t="s">
        <v>665</v>
      </c>
      <c r="N366" s="47"/>
      <c r="O366" s="45"/>
      <c r="R366" s="46"/>
    </row>
    <row r="367" spans="1:18" hidden="1" x14ac:dyDescent="0.2">
      <c r="A367" s="61" t="s">
        <v>669</v>
      </c>
      <c r="B367" s="61" t="str">
        <f>YEAR(C367)&amp;"-"&amp;WEEKNUM(C367)</f>
        <v>2017-39</v>
      </c>
      <c r="C367" s="62">
        <v>43004</v>
      </c>
      <c r="D367" s="68">
        <f>WEEKDAY(Tableau645[[#This Row],[date]])</f>
        <v>3</v>
      </c>
      <c r="E367" s="47">
        <v>0.34375</v>
      </c>
      <c r="F367" s="47">
        <v>0.51041666666666696</v>
      </c>
      <c r="G367" s="62" t="str">
        <f>IF(NOT(ISBLANK(Tableau645[heure
début])),IF(VALUE(MID(TEXT(Tableau645[heure
début],"hh"),1,2))&lt;13,"AM","PM"),"")</f>
        <v>AM</v>
      </c>
      <c r="H367" s="63">
        <f>F367-E367</f>
        <v>0.16666666666666696</v>
      </c>
      <c r="I367" s="63">
        <v>0.125</v>
      </c>
      <c r="J367" s="47"/>
      <c r="K367" s="61" t="s">
        <v>769</v>
      </c>
      <c r="L367" s="61" t="str">
        <f ca="1">VLOOKUP(Tableau645[[#This Row],[module]],OFFSET(INDIRECT(A367&amp;"_code"),0,2,,2),2,0)</f>
        <v>LEFETZ Guillaume</v>
      </c>
      <c r="M367" s="61" t="s">
        <v>661</v>
      </c>
      <c r="N367" s="63"/>
      <c r="O367" s="61"/>
      <c r="R367" s="46"/>
    </row>
    <row r="368" spans="1:18" hidden="1" x14ac:dyDescent="0.2">
      <c r="A368" s="45" t="s">
        <v>671</v>
      </c>
      <c r="B368" s="65" t="str">
        <f>YEAR(C368)&amp;"-"&amp;WEEKNUM(C368)</f>
        <v>2017-39</v>
      </c>
      <c r="C368" s="46">
        <v>43004</v>
      </c>
      <c r="D368" s="67">
        <f>WEEKDAY(Tableau645[[#This Row],[date]])</f>
        <v>3</v>
      </c>
      <c r="E368" s="47">
        <v>0.34375</v>
      </c>
      <c r="F368" s="47">
        <v>0.51041666666666696</v>
      </c>
      <c r="G368" s="46" t="str">
        <f>IF(NOT(ISBLANK(Tableau645[heure
début])),IF(VALUE(MID(TEXT(Tableau645[heure
début],"hh"),1,2))&lt;13,"AM","PM"),"")</f>
        <v>AM</v>
      </c>
      <c r="H368" s="47">
        <f>F368-E368</f>
        <v>0.16666666666666696</v>
      </c>
      <c r="I368" s="47"/>
      <c r="J368" s="47"/>
      <c r="K368" s="65" t="s">
        <v>809</v>
      </c>
      <c r="L368" s="45" t="str">
        <f ca="1">VLOOKUP(Tableau645[[#This Row],[module]],OFFSET(INDIRECT(A368&amp;"_code"),0,2,,2),2,0)</f>
        <v>n/a</v>
      </c>
      <c r="M368" s="45"/>
      <c r="N368" s="47"/>
      <c r="O368" s="45"/>
      <c r="R368" s="46"/>
    </row>
    <row r="369" spans="1:18" hidden="1" x14ac:dyDescent="0.2">
      <c r="A369" s="45" t="s">
        <v>672</v>
      </c>
      <c r="B369" s="65" t="str">
        <f>YEAR(C369)&amp;"-"&amp;WEEKNUM(C369)</f>
        <v>2017-39</v>
      </c>
      <c r="C369" s="46">
        <v>43004</v>
      </c>
      <c r="D369" s="67">
        <f>WEEKDAY(Tableau645[[#This Row],[date]])</f>
        <v>3</v>
      </c>
      <c r="E369" s="47">
        <v>0.34375</v>
      </c>
      <c r="F369" s="47">
        <v>0.51041666666666696</v>
      </c>
      <c r="G369" s="46" t="str">
        <f>IF(NOT(ISBLANK(Tableau645[heure
début])),IF(VALUE(MID(TEXT(Tableau645[heure
début],"hh"),1,2))&lt;13,"AM","PM"),"")</f>
        <v>AM</v>
      </c>
      <c r="H369" s="47">
        <f>F369-E369</f>
        <v>0.16666666666666696</v>
      </c>
      <c r="I369" s="47"/>
      <c r="J369" s="47"/>
      <c r="K369" s="65"/>
      <c r="L369" s="45" t="e">
        <f ca="1">VLOOKUP(Tableau645[[#This Row],[module]],OFFSET(INDIRECT(A369&amp;"_code"),0,2,,2),2,0)</f>
        <v>#N/A</v>
      </c>
      <c r="M369" s="45"/>
      <c r="N369" s="47"/>
      <c r="O369" s="45"/>
      <c r="R369" s="46"/>
    </row>
    <row r="370" spans="1:18" hidden="1" x14ac:dyDescent="0.2">
      <c r="A370" s="45" t="s">
        <v>676</v>
      </c>
      <c r="B370" s="65" t="str">
        <f>YEAR(C370)&amp;"-"&amp;WEEKNUM(C370)</f>
        <v>2017-39</v>
      </c>
      <c r="C370" s="46">
        <v>43004</v>
      </c>
      <c r="D370" s="67">
        <f>WEEKDAY(Tableau645[[#This Row],[date]])</f>
        <v>3</v>
      </c>
      <c r="E370" s="47">
        <v>0.34375</v>
      </c>
      <c r="F370" s="47">
        <v>0.51041666666666696</v>
      </c>
      <c r="G370" s="46" t="str">
        <f>IF(NOT(ISBLANK(Tableau645[heure
début])),IF(VALUE(MID(TEXT(Tableau645[heure
début],"hh"),1,2))&lt;13,"AM","PM"),"")</f>
        <v>AM</v>
      </c>
      <c r="H370" s="47">
        <f>F370-E370</f>
        <v>0.16666666666666696</v>
      </c>
      <c r="I370" s="47"/>
      <c r="J370" s="47"/>
      <c r="K370" s="65" t="s">
        <v>753</v>
      </c>
      <c r="L370" s="45" t="str">
        <f ca="1">VLOOKUP(Tableau645[[#This Row],[module]],OFFSET(INDIRECT(A370&amp;"_code"),0,2,,2),2,0)</f>
        <v>LEPOUTRE Jean-Claude</v>
      </c>
      <c r="M370" s="45" t="s">
        <v>661</v>
      </c>
      <c r="N370" s="47"/>
      <c r="O370" s="45"/>
      <c r="R370" s="46"/>
    </row>
    <row r="371" spans="1:18" hidden="1" x14ac:dyDescent="0.2">
      <c r="A371" s="45" t="s">
        <v>677</v>
      </c>
      <c r="B371" s="65" t="str">
        <f>YEAR(C371)&amp;"-"&amp;WEEKNUM(C371)</f>
        <v>2017-39</v>
      </c>
      <c r="C371" s="46">
        <v>43004</v>
      </c>
      <c r="D371" s="67">
        <f>WEEKDAY(Tableau645[[#This Row],[date]])</f>
        <v>3</v>
      </c>
      <c r="E371" s="47">
        <v>0.34375</v>
      </c>
      <c r="F371" s="47">
        <v>0.51041666666666696</v>
      </c>
      <c r="G371" s="46" t="str">
        <f>IF(NOT(ISBLANK(Tableau645[heure
début])),IF(VALUE(MID(TEXT(Tableau645[heure
début],"hh"),1,2))&lt;13,"AM","PM"),"")</f>
        <v>AM</v>
      </c>
      <c r="H371" s="47">
        <f>F371-E371</f>
        <v>0.16666666666666696</v>
      </c>
      <c r="I371" s="47"/>
      <c r="J371" s="47"/>
      <c r="K371" s="65" t="s">
        <v>809</v>
      </c>
      <c r="L371" s="45" t="str">
        <f ca="1">VLOOKUP(Tableau645[[#This Row],[module]],OFFSET(INDIRECT(A371&amp;"_code"),0,2,,2),2,0)</f>
        <v>n/a</v>
      </c>
      <c r="M371" s="45"/>
      <c r="N371" s="47"/>
      <c r="O371" s="45"/>
      <c r="R371" s="46"/>
    </row>
    <row r="372" spans="1:18" hidden="1" x14ac:dyDescent="0.2">
      <c r="A372" s="45" t="s">
        <v>657</v>
      </c>
      <c r="B372" s="65" t="str">
        <f>YEAR(C372)&amp;"-"&amp;WEEKNUM(C372)</f>
        <v>2017-39</v>
      </c>
      <c r="C372" s="46">
        <v>43004</v>
      </c>
      <c r="D372" s="67">
        <f>WEEKDAY(Tableau645[[#This Row],[date]])</f>
        <v>3</v>
      </c>
      <c r="E372" s="47">
        <v>0.34375</v>
      </c>
      <c r="F372" s="47">
        <v>0.51041666666666696</v>
      </c>
      <c r="G372" s="46" t="str">
        <f>IF(NOT(ISBLANK(Tableau645[heure
début])),IF(VALUE(MID(TEXT(Tableau645[heure
début],"hh"),1,2))&lt;13,"AM","PM"),"")</f>
        <v>AM</v>
      </c>
      <c r="H372" s="47">
        <f>F372-E372</f>
        <v>0.16666666666666696</v>
      </c>
      <c r="I372" s="123"/>
      <c r="J372" s="47"/>
      <c r="K372" s="65" t="s">
        <v>809</v>
      </c>
      <c r="L372" s="45" t="str">
        <f ca="1">VLOOKUP(Tableau645[[#This Row],[module]],OFFSET(INDIRECT(A372&amp;"_code"),0,2,,2),2,0)</f>
        <v>n/a</v>
      </c>
      <c r="M372" s="45"/>
      <c r="N372" s="47"/>
      <c r="O372" s="45"/>
      <c r="R372" s="46"/>
    </row>
    <row r="373" spans="1:18" hidden="1" x14ac:dyDescent="0.2">
      <c r="A373" s="45" t="s">
        <v>670</v>
      </c>
      <c r="B373" s="65" t="str">
        <f>YEAR(C373)&amp;"-"&amp;WEEKNUM(C373)</f>
        <v>2017-39</v>
      </c>
      <c r="C373" s="46">
        <v>43004</v>
      </c>
      <c r="D373" s="67">
        <f>WEEKDAY(Tableau645[[#This Row],[date]])</f>
        <v>3</v>
      </c>
      <c r="E373" s="47">
        <v>0.57291666666666696</v>
      </c>
      <c r="F373" s="47">
        <v>0.73958333333333404</v>
      </c>
      <c r="G373" s="46" t="str">
        <f>IF(NOT(ISBLANK(Tableau645[heure
début])),IF(VALUE(MID(TEXT(Tableau645[heure
début],"hh"),1,2))&lt;13,"AM","PM"),"")</f>
        <v>PM</v>
      </c>
      <c r="H373" s="47">
        <f>F373-E373</f>
        <v>0.16666666666666707</v>
      </c>
      <c r="I373" s="47"/>
      <c r="J373" s="47"/>
      <c r="K373" s="65"/>
      <c r="L373" s="45" t="e">
        <f ca="1">VLOOKUP(Tableau645[[#This Row],[module]],OFFSET(INDIRECT(A373&amp;"_code"),0,2,,2),2,0)</f>
        <v>#N/A</v>
      </c>
      <c r="M373" s="45"/>
      <c r="N373" s="47"/>
      <c r="O373" s="45"/>
      <c r="R373" s="46"/>
    </row>
    <row r="374" spans="1:18" hidden="1" x14ac:dyDescent="0.2">
      <c r="A374" s="61" t="s">
        <v>669</v>
      </c>
      <c r="B374" s="61" t="str">
        <f>YEAR(C374)&amp;"-"&amp;WEEKNUM(C374)</f>
        <v>2017-39</v>
      </c>
      <c r="C374" s="62">
        <v>43004</v>
      </c>
      <c r="D374" s="68">
        <f>WEEKDAY(Tableau645[[#This Row],[date]])</f>
        <v>3</v>
      </c>
      <c r="E374" s="63">
        <v>0.57291666666666696</v>
      </c>
      <c r="F374" s="63">
        <v>0.73958333333333404</v>
      </c>
      <c r="G374" s="62" t="str">
        <f>IF(NOT(ISBLANK(Tableau645[heure
début])),IF(VALUE(MID(TEXT(Tableau645[heure
début],"hh"),1,2))&lt;13,"AM","PM"),"")</f>
        <v>PM</v>
      </c>
      <c r="H374" s="63">
        <f>F374-E374</f>
        <v>0.16666666666666707</v>
      </c>
      <c r="I374" s="63">
        <v>0.125</v>
      </c>
      <c r="J374" s="47"/>
      <c r="K374" s="61" t="s">
        <v>769</v>
      </c>
      <c r="L374" s="61" t="str">
        <f ca="1">VLOOKUP(Tableau645[[#This Row],[module]],OFFSET(INDIRECT(A374&amp;"_code"),0,2,,2),2,0)</f>
        <v>LEFETZ Guillaume</v>
      </c>
      <c r="M374" s="61" t="s">
        <v>661</v>
      </c>
      <c r="N374" s="63"/>
      <c r="O374" s="61"/>
      <c r="R374" s="46"/>
    </row>
    <row r="375" spans="1:18" hidden="1" x14ac:dyDescent="0.2">
      <c r="A375" s="45" t="s">
        <v>671</v>
      </c>
      <c r="B375" s="65" t="str">
        <f>YEAR(C375)&amp;"-"&amp;WEEKNUM(C375)</f>
        <v>2017-39</v>
      </c>
      <c r="C375" s="46">
        <v>43004</v>
      </c>
      <c r="D375" s="67">
        <f>WEEKDAY(Tableau645[[#This Row],[date]])</f>
        <v>3</v>
      </c>
      <c r="E375" s="47">
        <v>0.57291666666666696</v>
      </c>
      <c r="F375" s="47">
        <v>0.73958333333333404</v>
      </c>
      <c r="G375" s="46" t="str">
        <f>IF(NOT(ISBLANK(Tableau645[heure
début])),IF(VALUE(MID(TEXT(Tableau645[heure
début],"hh"),1,2))&lt;13,"AM","PM"),"")</f>
        <v>PM</v>
      </c>
      <c r="H375" s="47">
        <f>F375-E375</f>
        <v>0.16666666666666707</v>
      </c>
      <c r="I375" s="47"/>
      <c r="J375" s="47"/>
      <c r="K375" s="65" t="s">
        <v>809</v>
      </c>
      <c r="L375" s="45" t="str">
        <f ca="1">VLOOKUP(Tableau645[[#This Row],[module]],OFFSET(INDIRECT(A375&amp;"_code"),0,2,,2),2,0)</f>
        <v>n/a</v>
      </c>
      <c r="M375" s="45"/>
      <c r="N375" s="47"/>
      <c r="O375" s="45"/>
      <c r="R375" s="46"/>
    </row>
    <row r="376" spans="1:18" hidden="1" x14ac:dyDescent="0.2">
      <c r="A376" s="45" t="s">
        <v>672</v>
      </c>
      <c r="B376" s="65" t="str">
        <f>YEAR(C376)&amp;"-"&amp;WEEKNUM(C376)</f>
        <v>2017-39</v>
      </c>
      <c r="C376" s="46">
        <v>43004</v>
      </c>
      <c r="D376" s="67">
        <f>WEEKDAY(Tableau645[[#This Row],[date]])</f>
        <v>3</v>
      </c>
      <c r="E376" s="47">
        <v>0.57291666666666696</v>
      </c>
      <c r="F376" s="47">
        <v>0.73958333333333404</v>
      </c>
      <c r="G376" s="46" t="str">
        <f>IF(NOT(ISBLANK(Tableau645[heure
début])),IF(VALUE(MID(TEXT(Tableau645[heure
début],"hh"),1,2))&lt;13,"AM","PM"),"")</f>
        <v>PM</v>
      </c>
      <c r="H376" s="47">
        <f>F376-E376</f>
        <v>0.16666666666666707</v>
      </c>
      <c r="I376" s="47"/>
      <c r="J376" s="47"/>
      <c r="K376" s="65"/>
      <c r="L376" s="45" t="e">
        <f ca="1">VLOOKUP(Tableau645[[#This Row],[module]],OFFSET(INDIRECT(A376&amp;"_code"),0,2,,2),2,0)</f>
        <v>#N/A</v>
      </c>
      <c r="M376" s="45"/>
      <c r="N376" s="47"/>
      <c r="O376" s="45"/>
      <c r="R376" s="46"/>
    </row>
    <row r="377" spans="1:18" hidden="1" x14ac:dyDescent="0.2">
      <c r="A377" s="45" t="s">
        <v>676</v>
      </c>
      <c r="B377" s="65" t="str">
        <f>YEAR(C377)&amp;"-"&amp;WEEKNUM(C377)</f>
        <v>2017-39</v>
      </c>
      <c r="C377" s="46">
        <v>43004</v>
      </c>
      <c r="D377" s="67">
        <f>WEEKDAY(Tableau645[[#This Row],[date]])</f>
        <v>3</v>
      </c>
      <c r="E377" s="47">
        <v>0.57291666666666696</v>
      </c>
      <c r="F377" s="47">
        <v>0.69791666666666663</v>
      </c>
      <c r="G377" s="46" t="str">
        <f>IF(NOT(ISBLANK(Tableau645[heure
début])),IF(VALUE(MID(TEXT(Tableau645[heure
début],"hh"),1,2))&lt;13,"AM","PM"),"")</f>
        <v>PM</v>
      </c>
      <c r="H377" s="47">
        <f>F377-E377</f>
        <v>0.12499999999999967</v>
      </c>
      <c r="I377" s="47"/>
      <c r="J377" s="47"/>
      <c r="K377" s="65" t="s">
        <v>753</v>
      </c>
      <c r="L377" s="45" t="str">
        <f ca="1">VLOOKUP(Tableau645[[#This Row],[module]],OFFSET(INDIRECT(A377&amp;"_code"),0,2,,2),2,0)</f>
        <v>LEPOUTRE Jean-Claude</v>
      </c>
      <c r="M377" s="45" t="s">
        <v>661</v>
      </c>
      <c r="N377" s="47"/>
      <c r="O377" s="45"/>
      <c r="R377" s="46"/>
    </row>
    <row r="378" spans="1:18" hidden="1" x14ac:dyDescent="0.2">
      <c r="A378" s="45" t="s">
        <v>677</v>
      </c>
      <c r="B378" s="65" t="str">
        <f>YEAR(C378)&amp;"-"&amp;WEEKNUM(C378)</f>
        <v>2017-39</v>
      </c>
      <c r="C378" s="46">
        <v>43004</v>
      </c>
      <c r="D378" s="67">
        <f>WEEKDAY(Tableau645[[#This Row],[date]])</f>
        <v>3</v>
      </c>
      <c r="E378" s="47">
        <v>0.57291666666666696</v>
      </c>
      <c r="F378" s="47">
        <v>0.69791666666666663</v>
      </c>
      <c r="G378" s="46" t="str">
        <f>IF(NOT(ISBLANK(Tableau645[heure
début])),IF(VALUE(MID(TEXT(Tableau645[heure
début],"hh"),1,2))&lt;13,"AM","PM"),"")</f>
        <v>PM</v>
      </c>
      <c r="H378" s="47">
        <f>F378-E378</f>
        <v>0.12499999999999967</v>
      </c>
      <c r="I378" s="47"/>
      <c r="J378" s="47"/>
      <c r="K378" s="65" t="s">
        <v>809</v>
      </c>
      <c r="L378" s="45" t="str">
        <f ca="1">VLOOKUP(Tableau645[[#This Row],[module]],OFFSET(INDIRECT(A378&amp;"_code"),0,2,,2),2,0)</f>
        <v>n/a</v>
      </c>
      <c r="M378" s="45"/>
      <c r="N378" s="47"/>
      <c r="O378" s="45"/>
      <c r="R378" s="46"/>
    </row>
    <row r="379" spans="1:18" hidden="1" x14ac:dyDescent="0.2">
      <c r="A379" s="45" t="s">
        <v>657</v>
      </c>
      <c r="B379" s="65" t="str">
        <f>YEAR(C379)&amp;"-"&amp;WEEKNUM(C379)</f>
        <v>2017-39</v>
      </c>
      <c r="C379" s="46">
        <v>43004</v>
      </c>
      <c r="D379" s="67">
        <f>WEEKDAY(Tableau645[[#This Row],[date]])</f>
        <v>3</v>
      </c>
      <c r="E379" s="47">
        <v>0.57291666666666696</v>
      </c>
      <c r="F379" s="47">
        <v>0.73958333333333404</v>
      </c>
      <c r="G379" s="46" t="str">
        <f>IF(NOT(ISBLANK(Tableau645[heure
début])),IF(VALUE(MID(TEXT(Tableau645[heure
début],"hh"),1,2))&lt;13,"AM","PM"),"")</f>
        <v>PM</v>
      </c>
      <c r="H379" s="47">
        <f>F379-E379</f>
        <v>0.16666666666666707</v>
      </c>
      <c r="I379" s="123"/>
      <c r="J379" s="47"/>
      <c r="K379" s="65" t="s">
        <v>809</v>
      </c>
      <c r="L379" s="45" t="str">
        <f ca="1">VLOOKUP(Tableau645[[#This Row],[module]],OFFSET(INDIRECT(A379&amp;"_code"),0,2,,2),2,0)</f>
        <v>n/a</v>
      </c>
      <c r="M379" s="45"/>
      <c r="N379" s="47"/>
      <c r="O379" s="45"/>
      <c r="R379" s="46"/>
    </row>
    <row r="380" spans="1:18" hidden="1" x14ac:dyDescent="0.2">
      <c r="A380" s="45" t="s">
        <v>670</v>
      </c>
      <c r="B380" s="65" t="str">
        <f>YEAR(C380)&amp;"-"&amp;WEEKNUM(C380)</f>
        <v>2017-39</v>
      </c>
      <c r="C380" s="46">
        <v>43005</v>
      </c>
      <c r="D380" s="67">
        <f>WEEKDAY(Tableau645[[#This Row],[date]])</f>
        <v>4</v>
      </c>
      <c r="E380" s="47">
        <v>0.34375</v>
      </c>
      <c r="F380" s="47">
        <v>0.51041666666666696</v>
      </c>
      <c r="G380" s="46" t="str">
        <f>IF(NOT(ISBLANK(Tableau645[heure
début])),IF(VALUE(MID(TEXT(Tableau645[heure
début],"hh"),1,2))&lt;13,"AM","PM"),"")</f>
        <v>AM</v>
      </c>
      <c r="H380" s="47">
        <f>F380-E380</f>
        <v>0.16666666666666696</v>
      </c>
      <c r="I380" s="47">
        <v>0.16666666666666666</v>
      </c>
      <c r="J380" s="47"/>
      <c r="K380" s="65" t="s">
        <v>871</v>
      </c>
      <c r="L380" s="45" t="str">
        <f ca="1">VLOOKUP(Tableau645[[#This Row],[module]],OFFSET(INDIRECT(A380&amp;"_code"),0,2,,2),2,0)</f>
        <v>BRIKI Rachid</v>
      </c>
      <c r="M380" s="45" t="s">
        <v>665</v>
      </c>
      <c r="N380" s="47"/>
      <c r="O380" s="45"/>
      <c r="R380" s="46"/>
    </row>
    <row r="381" spans="1:18" hidden="1" x14ac:dyDescent="0.2">
      <c r="A381" s="61" t="s">
        <v>669</v>
      </c>
      <c r="B381" s="61" t="str">
        <f>YEAR(C381)&amp;"-"&amp;WEEKNUM(C381)</f>
        <v>2017-39</v>
      </c>
      <c r="C381" s="62">
        <v>43005</v>
      </c>
      <c r="D381" s="68">
        <f>WEEKDAY(Tableau645[[#This Row],[date]])</f>
        <v>4</v>
      </c>
      <c r="E381" s="47">
        <v>0.34375</v>
      </c>
      <c r="F381" s="47">
        <v>0.51041666666666696</v>
      </c>
      <c r="G381" s="62" t="str">
        <f>IF(NOT(ISBLANK(Tableau645[heure
début])),IF(VALUE(MID(TEXT(Tableau645[heure
début],"hh"),1,2))&lt;13,"AM","PM"),"")</f>
        <v>AM</v>
      </c>
      <c r="H381" s="63">
        <f>F381-E381</f>
        <v>0.16666666666666696</v>
      </c>
      <c r="I381" s="63">
        <v>0.125</v>
      </c>
      <c r="J381" s="47"/>
      <c r="K381" s="61" t="s">
        <v>769</v>
      </c>
      <c r="L381" s="61" t="str">
        <f ca="1">VLOOKUP(Tableau645[[#This Row],[module]],OFFSET(INDIRECT(A381&amp;"_code"),0,2,,2),2,0)</f>
        <v>LEFETZ Guillaume</v>
      </c>
      <c r="M381" s="61" t="s">
        <v>661</v>
      </c>
      <c r="N381" s="63"/>
      <c r="O381" s="61"/>
      <c r="R381" s="46"/>
    </row>
    <row r="382" spans="1:18" hidden="1" x14ac:dyDescent="0.2">
      <c r="A382" s="45" t="s">
        <v>676</v>
      </c>
      <c r="B382" s="65" t="str">
        <f>YEAR(C382)&amp;"-"&amp;WEEKNUM(C382)</f>
        <v>2017-39</v>
      </c>
      <c r="C382" s="46">
        <v>43005</v>
      </c>
      <c r="D382" s="67">
        <f>WEEKDAY(Tableau645[[#This Row],[date]])</f>
        <v>4</v>
      </c>
      <c r="E382" s="47">
        <v>0.34375</v>
      </c>
      <c r="F382" s="47">
        <v>0.51041666666666696</v>
      </c>
      <c r="G382" s="46" t="str">
        <f>IF(NOT(ISBLANK(Tableau645[heure
début])),IF(VALUE(MID(TEXT(Tableau645[heure
début],"hh"),1,2))&lt;13,"AM","PM"),"")</f>
        <v>AM</v>
      </c>
      <c r="H382" s="47">
        <f>F382-E382</f>
        <v>0.16666666666666696</v>
      </c>
      <c r="I382" s="47"/>
      <c r="J382" s="47"/>
      <c r="K382" s="65" t="s">
        <v>728</v>
      </c>
      <c r="L382" s="45" t="str">
        <f ca="1">VLOOKUP(Tableau645[[#This Row],[module]],OFFSET(INDIRECT(A382&amp;"_code"),0,2,,2),2,0)</f>
        <v>HANOT Jean-Jacques</v>
      </c>
      <c r="M382" s="45" t="s">
        <v>661</v>
      </c>
      <c r="N382" s="47"/>
      <c r="O382" s="45"/>
      <c r="R382" s="46"/>
    </row>
    <row r="383" spans="1:18" hidden="1" x14ac:dyDescent="0.2">
      <c r="A383" s="45" t="s">
        <v>671</v>
      </c>
      <c r="B383" s="65" t="str">
        <f>YEAR(C383)&amp;"-"&amp;WEEKNUM(C383)</f>
        <v>2017-39</v>
      </c>
      <c r="C383" s="46">
        <v>43005</v>
      </c>
      <c r="D383" s="67">
        <f>WEEKDAY(Tableau645[[#This Row],[date]])</f>
        <v>4</v>
      </c>
      <c r="E383" s="47">
        <v>0.34375</v>
      </c>
      <c r="F383" s="47">
        <v>0.51041666666666696</v>
      </c>
      <c r="G383" s="46" t="str">
        <f>IF(NOT(ISBLANK(Tableau645[heure
début])),IF(VALUE(MID(TEXT(Tableau645[heure
début],"hh"),1,2))&lt;13,"AM","PM"),"")</f>
        <v>AM</v>
      </c>
      <c r="H383" s="47">
        <f>F383-E383</f>
        <v>0.16666666666666696</v>
      </c>
      <c r="I383" s="47"/>
      <c r="J383" s="47"/>
      <c r="K383" s="65" t="s">
        <v>809</v>
      </c>
      <c r="L383" s="45" t="str">
        <f ca="1">VLOOKUP(Tableau645[[#This Row],[module]],OFFSET(INDIRECT(A383&amp;"_code"),0,2,,2),2,0)</f>
        <v>n/a</v>
      </c>
      <c r="M383" s="45"/>
      <c r="N383" s="47"/>
      <c r="O383" s="45"/>
      <c r="R383" s="46"/>
    </row>
    <row r="384" spans="1:18" hidden="1" x14ac:dyDescent="0.2">
      <c r="A384" s="45" t="s">
        <v>672</v>
      </c>
      <c r="B384" s="65" t="str">
        <f>YEAR(C384)&amp;"-"&amp;WEEKNUM(C384)</f>
        <v>2017-39</v>
      </c>
      <c r="C384" s="46">
        <v>43005</v>
      </c>
      <c r="D384" s="67">
        <f>WEEKDAY(Tableau645[[#This Row],[date]])</f>
        <v>4</v>
      </c>
      <c r="E384" s="47">
        <v>0.34375</v>
      </c>
      <c r="F384" s="47">
        <v>0.51041666666666696</v>
      </c>
      <c r="G384" s="46" t="str">
        <f>IF(NOT(ISBLANK(Tableau645[heure
début])),IF(VALUE(MID(TEXT(Tableau645[heure
début],"hh"),1,2))&lt;13,"AM","PM"),"")</f>
        <v>AM</v>
      </c>
      <c r="H384" s="47">
        <f>F384-E384</f>
        <v>0.16666666666666696</v>
      </c>
      <c r="I384" s="47"/>
      <c r="J384" s="47"/>
      <c r="K384" s="65"/>
      <c r="L384" s="45" t="e">
        <f ca="1">VLOOKUP(Tableau645[[#This Row],[module]],OFFSET(INDIRECT(A384&amp;"_code"),0,2,,2),2,0)</f>
        <v>#N/A</v>
      </c>
      <c r="M384" s="45"/>
      <c r="N384" s="47"/>
      <c r="O384" s="45"/>
      <c r="R384" s="46"/>
    </row>
    <row r="385" spans="1:18" hidden="1" x14ac:dyDescent="0.2">
      <c r="A385" s="45" t="s">
        <v>677</v>
      </c>
      <c r="B385" s="65" t="str">
        <f>YEAR(C385)&amp;"-"&amp;WEEKNUM(C385)</f>
        <v>2017-39</v>
      </c>
      <c r="C385" s="46">
        <v>43005</v>
      </c>
      <c r="D385" s="67">
        <f>WEEKDAY(Tableau645[[#This Row],[date]])</f>
        <v>4</v>
      </c>
      <c r="E385" s="47">
        <v>0.34375</v>
      </c>
      <c r="F385" s="47">
        <v>0.51041666666666696</v>
      </c>
      <c r="G385" s="46" t="str">
        <f>IF(NOT(ISBLANK(Tableau645[heure
début])),IF(VALUE(MID(TEXT(Tableau645[heure
début],"hh"),1,2))&lt;13,"AM","PM"),"")</f>
        <v>AM</v>
      </c>
      <c r="H385" s="47">
        <f>F385-E385</f>
        <v>0.16666666666666696</v>
      </c>
      <c r="I385" s="47"/>
      <c r="J385" s="47"/>
      <c r="K385" s="65" t="s">
        <v>809</v>
      </c>
      <c r="L385" s="45" t="str">
        <f ca="1">VLOOKUP(Tableau645[[#This Row],[module]],OFFSET(INDIRECT(A385&amp;"_code"),0,2,,2),2,0)</f>
        <v>n/a</v>
      </c>
      <c r="M385" s="45"/>
      <c r="N385" s="47"/>
      <c r="O385" s="45"/>
      <c r="R385" s="46"/>
    </row>
    <row r="386" spans="1:18" hidden="1" x14ac:dyDescent="0.2">
      <c r="A386" s="45" t="s">
        <v>657</v>
      </c>
      <c r="B386" s="65" t="str">
        <f>YEAR(C386)&amp;"-"&amp;WEEKNUM(C386)</f>
        <v>2017-39</v>
      </c>
      <c r="C386" s="46">
        <v>43005</v>
      </c>
      <c r="D386" s="67">
        <f>WEEKDAY(Tableau645[[#This Row],[date]])</f>
        <v>4</v>
      </c>
      <c r="E386" s="47">
        <v>0.34375</v>
      </c>
      <c r="F386" s="47">
        <v>0.51041666666666696</v>
      </c>
      <c r="G386" s="46" t="str">
        <f>IF(NOT(ISBLANK(Tableau645[heure
début])),IF(VALUE(MID(TEXT(Tableau645[heure
début],"hh"),1,2))&lt;13,"AM","PM"),"")</f>
        <v>AM</v>
      </c>
      <c r="H386" s="47">
        <f>F386-E386</f>
        <v>0.16666666666666696</v>
      </c>
      <c r="I386" s="123"/>
      <c r="J386" s="47"/>
      <c r="K386" s="65" t="s">
        <v>809</v>
      </c>
      <c r="L386" s="45" t="str">
        <f ca="1">VLOOKUP(Tableau645[[#This Row],[module]],OFFSET(INDIRECT(A386&amp;"_code"),0,2,,2),2,0)</f>
        <v>n/a</v>
      </c>
      <c r="M386" s="45"/>
      <c r="N386" s="47"/>
      <c r="O386" s="45"/>
      <c r="R386" s="46"/>
    </row>
    <row r="387" spans="1:18" hidden="1" x14ac:dyDescent="0.2">
      <c r="A387" s="45" t="s">
        <v>670</v>
      </c>
      <c r="B387" s="65" t="str">
        <f>YEAR(C387)&amp;"-"&amp;WEEKNUM(C387)</f>
        <v>2017-39</v>
      </c>
      <c r="C387" s="46">
        <v>43005</v>
      </c>
      <c r="D387" s="67">
        <f>WEEKDAY(Tableau645[[#This Row],[date]])</f>
        <v>4</v>
      </c>
      <c r="E387" s="47">
        <v>0.57291666666666696</v>
      </c>
      <c r="F387" s="47">
        <v>0.73958333333333404</v>
      </c>
      <c r="G387" s="46" t="str">
        <f>IF(NOT(ISBLANK(Tableau645[heure
début])),IF(VALUE(MID(TEXT(Tableau645[heure
début],"hh"),1,2))&lt;13,"AM","PM"),"")</f>
        <v>PM</v>
      </c>
      <c r="H387" s="47">
        <f>F387-E387</f>
        <v>0.16666666666666707</v>
      </c>
      <c r="I387" s="47"/>
      <c r="J387" s="47"/>
      <c r="K387" s="65"/>
      <c r="L387" s="45" t="e">
        <f ca="1">VLOOKUP(Tableau645[[#This Row],[module]],OFFSET(INDIRECT(A387&amp;"_code"),0,2,,2),2,0)</f>
        <v>#N/A</v>
      </c>
      <c r="M387" s="45"/>
      <c r="N387" s="47"/>
      <c r="O387" s="45"/>
      <c r="R387" s="46"/>
    </row>
    <row r="388" spans="1:18" hidden="1" x14ac:dyDescent="0.2">
      <c r="A388" s="61" t="s">
        <v>669</v>
      </c>
      <c r="B388" s="61" t="str">
        <f>YEAR(C388)&amp;"-"&amp;WEEKNUM(C388)</f>
        <v>2017-39</v>
      </c>
      <c r="C388" s="62">
        <v>43005</v>
      </c>
      <c r="D388" s="68">
        <f>WEEKDAY(Tableau645[[#This Row],[date]])</f>
        <v>4</v>
      </c>
      <c r="E388" s="63">
        <v>0.57291666666666696</v>
      </c>
      <c r="F388" s="63">
        <v>0.73958333333333404</v>
      </c>
      <c r="G388" s="62" t="str">
        <f>IF(NOT(ISBLANK(Tableau645[heure
début])),IF(VALUE(MID(TEXT(Tableau645[heure
début],"hh"),1,2))&lt;13,"AM","PM"),"")</f>
        <v>PM</v>
      </c>
      <c r="H388" s="63">
        <f>F388-E388</f>
        <v>0.16666666666666707</v>
      </c>
      <c r="I388" s="63">
        <v>0.125</v>
      </c>
      <c r="J388" s="47"/>
      <c r="K388" s="61" t="s">
        <v>769</v>
      </c>
      <c r="L388" s="61" t="str">
        <f ca="1">VLOOKUP(Tableau645[[#This Row],[module]],OFFSET(INDIRECT(A388&amp;"_code"),0,2,,2),2,0)</f>
        <v>LEFETZ Guillaume</v>
      </c>
      <c r="M388" s="61" t="s">
        <v>661</v>
      </c>
      <c r="N388" s="63"/>
      <c r="O388" s="61"/>
      <c r="R388" s="46"/>
    </row>
    <row r="389" spans="1:18" hidden="1" x14ac:dyDescent="0.2">
      <c r="A389" s="45" t="s">
        <v>676</v>
      </c>
      <c r="B389" s="65" t="str">
        <f>YEAR(C389)&amp;"-"&amp;WEEKNUM(C389)</f>
        <v>2017-39</v>
      </c>
      <c r="C389" s="46">
        <v>43005</v>
      </c>
      <c r="D389" s="67">
        <f>WEEKDAY(Tableau645[[#This Row],[date]])</f>
        <v>4</v>
      </c>
      <c r="E389" s="47">
        <v>0.57291666666666696</v>
      </c>
      <c r="F389" s="47">
        <v>0.69791666666666696</v>
      </c>
      <c r="G389" s="46" t="str">
        <f>IF(NOT(ISBLANK(Tableau645[heure
début])),IF(VALUE(MID(TEXT(Tableau645[heure
début],"hh"),1,2))&lt;13,"AM","PM"),"")</f>
        <v>PM</v>
      </c>
      <c r="H389" s="47">
        <f>F389-E389</f>
        <v>0.125</v>
      </c>
      <c r="I389" s="47"/>
      <c r="J389" s="47"/>
      <c r="K389" s="65" t="s">
        <v>728</v>
      </c>
      <c r="L389" s="45" t="str">
        <f ca="1">VLOOKUP(Tableau645[[#This Row],[module]],OFFSET(INDIRECT(A389&amp;"_code"),0,2,,2),2,0)</f>
        <v>HANOT Jean-Jacques</v>
      </c>
      <c r="M389" s="45" t="s">
        <v>661</v>
      </c>
      <c r="N389" s="47"/>
      <c r="O389" s="45"/>
      <c r="R389" s="46"/>
    </row>
    <row r="390" spans="1:18" hidden="1" x14ac:dyDescent="0.2">
      <c r="A390" s="45" t="s">
        <v>671</v>
      </c>
      <c r="B390" s="65" t="str">
        <f>YEAR(C390)&amp;"-"&amp;WEEKNUM(C390)</f>
        <v>2017-39</v>
      </c>
      <c r="C390" s="46">
        <v>43005</v>
      </c>
      <c r="D390" s="67">
        <f>WEEKDAY(Tableau645[[#This Row],[date]])</f>
        <v>4</v>
      </c>
      <c r="E390" s="47">
        <v>0.57291666666666696</v>
      </c>
      <c r="F390" s="47">
        <v>0.73958333333333404</v>
      </c>
      <c r="G390" s="46" t="str">
        <f>IF(NOT(ISBLANK(Tableau645[heure
début])),IF(VALUE(MID(TEXT(Tableau645[heure
début],"hh"),1,2))&lt;13,"AM","PM"),"")</f>
        <v>PM</v>
      </c>
      <c r="H390" s="47">
        <f>F390-E390</f>
        <v>0.16666666666666707</v>
      </c>
      <c r="I390" s="47"/>
      <c r="J390" s="47"/>
      <c r="K390" s="65" t="s">
        <v>809</v>
      </c>
      <c r="L390" s="45" t="str">
        <f ca="1">VLOOKUP(Tableau645[[#This Row],[module]],OFFSET(INDIRECT(A390&amp;"_code"),0,2,,2),2,0)</f>
        <v>n/a</v>
      </c>
      <c r="M390" s="45"/>
      <c r="N390" s="47"/>
      <c r="O390" s="45"/>
      <c r="R390" s="46"/>
    </row>
    <row r="391" spans="1:18" hidden="1" x14ac:dyDescent="0.2">
      <c r="A391" s="45" t="s">
        <v>672</v>
      </c>
      <c r="B391" s="65" t="str">
        <f>YEAR(C391)&amp;"-"&amp;WEEKNUM(C391)</f>
        <v>2017-39</v>
      </c>
      <c r="C391" s="46">
        <v>43005</v>
      </c>
      <c r="D391" s="67">
        <f>WEEKDAY(Tableau645[[#This Row],[date]])</f>
        <v>4</v>
      </c>
      <c r="E391" s="47">
        <v>0.57291666666666696</v>
      </c>
      <c r="F391" s="47">
        <v>0.73958333333333404</v>
      </c>
      <c r="G391" s="46" t="str">
        <f>IF(NOT(ISBLANK(Tableau645[heure
début])),IF(VALUE(MID(TEXT(Tableau645[heure
début],"hh"),1,2))&lt;13,"AM","PM"),"")</f>
        <v>PM</v>
      </c>
      <c r="H391" s="47">
        <f>F391-E391</f>
        <v>0.16666666666666707</v>
      </c>
      <c r="I391" s="47"/>
      <c r="J391" s="47"/>
      <c r="K391" s="65"/>
      <c r="L391" s="45" t="e">
        <f ca="1">VLOOKUP(Tableau645[[#This Row],[module]],OFFSET(INDIRECT(A391&amp;"_code"),0,2,,2),2,0)</f>
        <v>#N/A</v>
      </c>
      <c r="M391" s="45"/>
      <c r="N391" s="47"/>
      <c r="O391" s="45"/>
      <c r="R391" s="46"/>
    </row>
    <row r="392" spans="1:18" hidden="1" x14ac:dyDescent="0.2">
      <c r="A392" s="45" t="s">
        <v>677</v>
      </c>
      <c r="B392" s="65" t="str">
        <f>YEAR(C392)&amp;"-"&amp;WEEKNUM(C392)</f>
        <v>2017-39</v>
      </c>
      <c r="C392" s="46">
        <v>43005</v>
      </c>
      <c r="D392" s="67">
        <f>WEEKDAY(Tableau645[[#This Row],[date]])</f>
        <v>4</v>
      </c>
      <c r="E392" s="47">
        <v>0.57291666666666696</v>
      </c>
      <c r="F392" s="47">
        <v>0.69791666666666663</v>
      </c>
      <c r="G392" s="46" t="str">
        <f>IF(NOT(ISBLANK(Tableau645[heure
début])),IF(VALUE(MID(TEXT(Tableau645[heure
début],"hh"),1,2))&lt;13,"AM","PM"),"")</f>
        <v>PM</v>
      </c>
      <c r="H392" s="47">
        <f>F392-E392</f>
        <v>0.12499999999999967</v>
      </c>
      <c r="I392" s="47"/>
      <c r="J392" s="47"/>
      <c r="K392" s="65" t="s">
        <v>809</v>
      </c>
      <c r="L392" s="45" t="str">
        <f ca="1">VLOOKUP(Tableau645[[#This Row],[module]],OFFSET(INDIRECT(A392&amp;"_code"),0,2,,2),2,0)</f>
        <v>n/a</v>
      </c>
      <c r="M392" s="45"/>
      <c r="N392" s="47"/>
      <c r="O392" s="45"/>
      <c r="R392" s="46"/>
    </row>
    <row r="393" spans="1:18" hidden="1" x14ac:dyDescent="0.2">
      <c r="A393" s="45" t="s">
        <v>657</v>
      </c>
      <c r="B393" s="65" t="str">
        <f>YEAR(C393)&amp;"-"&amp;WEEKNUM(C393)</f>
        <v>2017-39</v>
      </c>
      <c r="C393" s="46">
        <v>43005</v>
      </c>
      <c r="D393" s="67">
        <f>WEEKDAY(Tableau645[[#This Row],[date]])</f>
        <v>4</v>
      </c>
      <c r="E393" s="47">
        <v>0.57291666666666696</v>
      </c>
      <c r="F393" s="47">
        <v>0.73958333333333404</v>
      </c>
      <c r="G393" s="46" t="str">
        <f>IF(NOT(ISBLANK(Tableau645[heure
début])),IF(VALUE(MID(TEXT(Tableau645[heure
début],"hh"),1,2))&lt;13,"AM","PM"),"")</f>
        <v>PM</v>
      </c>
      <c r="H393" s="47">
        <f>F393-E393</f>
        <v>0.16666666666666707</v>
      </c>
      <c r="I393" s="123"/>
      <c r="J393" s="47"/>
      <c r="K393" s="65" t="s">
        <v>809</v>
      </c>
      <c r="L393" s="45" t="str">
        <f ca="1">VLOOKUP(Tableau645[[#This Row],[module]],OFFSET(INDIRECT(A393&amp;"_code"),0,2,,2),2,0)</f>
        <v>n/a</v>
      </c>
      <c r="M393" s="45"/>
      <c r="N393" s="47"/>
      <c r="O393" s="45"/>
      <c r="R393" s="46"/>
    </row>
    <row r="394" spans="1:18" hidden="1" x14ac:dyDescent="0.2">
      <c r="A394" s="45" t="s">
        <v>670</v>
      </c>
      <c r="B394" s="65" t="str">
        <f>YEAR(C394)&amp;"-"&amp;WEEKNUM(C394)</f>
        <v>2017-39</v>
      </c>
      <c r="C394" s="46">
        <v>43006</v>
      </c>
      <c r="D394" s="67">
        <f>WEEKDAY(Tableau645[[#This Row],[date]])</f>
        <v>5</v>
      </c>
      <c r="E394" s="47">
        <v>0.34375</v>
      </c>
      <c r="F394" s="47">
        <v>0.51041666666666696</v>
      </c>
      <c r="G394" s="46" t="str">
        <f>IF(NOT(ISBLANK(Tableau645[heure
début])),IF(VALUE(MID(TEXT(Tableau645[heure
début],"hh"),1,2))&lt;13,"AM","PM"),"")</f>
        <v>AM</v>
      </c>
      <c r="H394" s="47">
        <f>F394-E394</f>
        <v>0.16666666666666696</v>
      </c>
      <c r="I394" s="47">
        <v>0.16666666666666666</v>
      </c>
      <c r="J394" s="47"/>
      <c r="K394" s="65" t="s">
        <v>762</v>
      </c>
      <c r="L394" s="45" t="str">
        <f ca="1">VLOOKUP(Tableau645[[#This Row],[module]],OFFSET(INDIRECT(A394&amp;"_code"),0,2,,2),2,0)</f>
        <v>HANOT Jean-Jacques</v>
      </c>
      <c r="M394" s="45" t="s">
        <v>665</v>
      </c>
      <c r="N394" s="47"/>
      <c r="O394" s="45"/>
      <c r="R394" s="46"/>
    </row>
    <row r="395" spans="1:18" hidden="1" x14ac:dyDescent="0.2">
      <c r="A395" s="61" t="s">
        <v>669</v>
      </c>
      <c r="B395" s="61" t="str">
        <f>YEAR(C395)&amp;"-"&amp;WEEKNUM(C395)</f>
        <v>2017-39</v>
      </c>
      <c r="C395" s="62">
        <v>43006</v>
      </c>
      <c r="D395" s="68">
        <f>WEEKDAY(Tableau645[[#This Row],[date]])</f>
        <v>5</v>
      </c>
      <c r="E395" s="47">
        <v>0.34375</v>
      </c>
      <c r="F395" s="47">
        <v>0.51041666666666696</v>
      </c>
      <c r="G395" s="62" t="str">
        <f>IF(NOT(ISBLANK(Tableau645[heure
début])),IF(VALUE(MID(TEXT(Tableau645[heure
début],"hh"),1,2))&lt;13,"AM","PM"),"")</f>
        <v>AM</v>
      </c>
      <c r="H395" s="63">
        <f>F395-E395</f>
        <v>0.16666666666666696</v>
      </c>
      <c r="I395" s="63">
        <v>0.125</v>
      </c>
      <c r="J395" s="47"/>
      <c r="K395" s="61" t="s">
        <v>769</v>
      </c>
      <c r="L395" s="61" t="str">
        <f ca="1">VLOOKUP(Tableau645[[#This Row],[module]],OFFSET(INDIRECT(A395&amp;"_code"),0,2,,2),2,0)</f>
        <v>LEFETZ Guillaume</v>
      </c>
      <c r="M395" s="61" t="s">
        <v>661</v>
      </c>
      <c r="N395" s="63"/>
      <c r="O395" s="61"/>
      <c r="R395" s="46"/>
    </row>
    <row r="396" spans="1:18" hidden="1" x14ac:dyDescent="0.2">
      <c r="A396" s="45" t="s">
        <v>671</v>
      </c>
      <c r="B396" s="65" t="str">
        <f>YEAR(C396)&amp;"-"&amp;WEEKNUM(C396)</f>
        <v>2017-39</v>
      </c>
      <c r="C396" s="46">
        <v>43006</v>
      </c>
      <c r="D396" s="67">
        <f>WEEKDAY(Tableau645[[#This Row],[date]])</f>
        <v>5</v>
      </c>
      <c r="E396" s="47">
        <v>0.34375</v>
      </c>
      <c r="F396" s="47">
        <v>0.51041666666666696</v>
      </c>
      <c r="G396" s="46" t="str">
        <f>IF(NOT(ISBLANK(Tableau645[heure
début])),IF(VALUE(MID(TEXT(Tableau645[heure
début],"hh"),1,2))&lt;13,"AM","PM"),"")</f>
        <v>AM</v>
      </c>
      <c r="H396" s="47">
        <f>F396-E396</f>
        <v>0.16666666666666696</v>
      </c>
      <c r="I396" s="47"/>
      <c r="J396" s="47"/>
      <c r="K396" s="65" t="s">
        <v>809</v>
      </c>
      <c r="L396" s="45" t="str">
        <f ca="1">VLOOKUP(Tableau645[[#This Row],[module]],OFFSET(INDIRECT(A396&amp;"_code"),0,2,,2),2,0)</f>
        <v>n/a</v>
      </c>
      <c r="M396" s="45"/>
      <c r="N396" s="47"/>
      <c r="O396" s="45"/>
      <c r="R396" s="46"/>
    </row>
    <row r="397" spans="1:18" hidden="1" x14ac:dyDescent="0.2">
      <c r="A397" s="45" t="s">
        <v>672</v>
      </c>
      <c r="B397" s="65" t="str">
        <f>YEAR(C397)&amp;"-"&amp;WEEKNUM(C397)</f>
        <v>2017-39</v>
      </c>
      <c r="C397" s="46">
        <v>43006</v>
      </c>
      <c r="D397" s="67">
        <f>WEEKDAY(Tableau645[[#This Row],[date]])</f>
        <v>5</v>
      </c>
      <c r="E397" s="47">
        <v>0.34375</v>
      </c>
      <c r="F397" s="47">
        <v>0.51041666666666696</v>
      </c>
      <c r="G397" s="46" t="str">
        <f>IF(NOT(ISBLANK(Tableau645[heure
début])),IF(VALUE(MID(TEXT(Tableau645[heure
début],"hh"),1,2))&lt;13,"AM","PM"),"")</f>
        <v>AM</v>
      </c>
      <c r="H397" s="47">
        <f>F397-E397</f>
        <v>0.16666666666666696</v>
      </c>
      <c r="I397" s="47">
        <v>0.16666666666666666</v>
      </c>
      <c r="J397" s="47" t="s">
        <v>820</v>
      </c>
      <c r="K397" s="65" t="s">
        <v>520</v>
      </c>
      <c r="L397" s="45" t="str">
        <f ca="1">VLOOKUP(Tableau645[[#This Row],[module]],OFFSET(INDIRECT(A397&amp;"_code"),0,2,,2),2,0)</f>
        <v>FLASQUE Sébastien</v>
      </c>
      <c r="M397" s="45"/>
      <c r="N397" s="47"/>
      <c r="O397" s="45"/>
      <c r="R397" s="46"/>
    </row>
    <row r="398" spans="1:18" hidden="1" x14ac:dyDescent="0.2">
      <c r="A398" s="45" t="s">
        <v>676</v>
      </c>
      <c r="B398" s="65" t="str">
        <f>YEAR(C398)&amp;"-"&amp;WEEKNUM(C398)</f>
        <v>2017-39</v>
      </c>
      <c r="C398" s="46">
        <v>43006</v>
      </c>
      <c r="D398" s="67">
        <f>WEEKDAY(Tableau645[[#This Row],[date]])</f>
        <v>5</v>
      </c>
      <c r="E398" s="47">
        <v>0.34375</v>
      </c>
      <c r="F398" s="47">
        <v>0.51041666666666696</v>
      </c>
      <c r="G398" s="46" t="str">
        <f>IF(NOT(ISBLANK(Tableau645[heure
début])),IF(VALUE(MID(TEXT(Tableau645[heure
début],"hh"),1,2))&lt;13,"AM","PM"),"")</f>
        <v>AM</v>
      </c>
      <c r="H398" s="47">
        <f>F398-E398</f>
        <v>0.16666666666666696</v>
      </c>
      <c r="I398" s="47"/>
      <c r="J398" s="47"/>
      <c r="K398" s="65" t="s">
        <v>753</v>
      </c>
      <c r="L398" s="45" t="str">
        <f ca="1">VLOOKUP(Tableau645[[#This Row],[module]],OFFSET(INDIRECT(A398&amp;"_code"),0,2,,2),2,0)</f>
        <v>LEPOUTRE Jean-Claude</v>
      </c>
      <c r="M398" s="45" t="s">
        <v>659</v>
      </c>
      <c r="N398" s="47"/>
      <c r="O398" s="45"/>
      <c r="R398" s="46"/>
    </row>
    <row r="399" spans="1:18" hidden="1" x14ac:dyDescent="0.2">
      <c r="A399" s="45" t="s">
        <v>677</v>
      </c>
      <c r="B399" s="65" t="str">
        <f>YEAR(C399)&amp;"-"&amp;WEEKNUM(C399)</f>
        <v>2017-39</v>
      </c>
      <c r="C399" s="46">
        <v>43006</v>
      </c>
      <c r="D399" s="67">
        <f>WEEKDAY(Tableau645[[#This Row],[date]])</f>
        <v>5</v>
      </c>
      <c r="E399" s="47">
        <v>0.34375</v>
      </c>
      <c r="F399" s="47">
        <v>0.51041666666666696</v>
      </c>
      <c r="G399" s="46" t="str">
        <f>IF(NOT(ISBLANK(Tableau645[heure
début])),IF(VALUE(MID(TEXT(Tableau645[heure
début],"hh"),1,2))&lt;13,"AM","PM"),"")</f>
        <v>AM</v>
      </c>
      <c r="H399" s="47">
        <f>F399-E399</f>
        <v>0.16666666666666696</v>
      </c>
      <c r="I399" s="47"/>
      <c r="J399" s="47"/>
      <c r="K399" s="65" t="s">
        <v>809</v>
      </c>
      <c r="L399" s="45" t="str">
        <f ca="1">VLOOKUP(Tableau645[[#This Row],[module]],OFFSET(INDIRECT(A399&amp;"_code"),0,2,,2),2,0)</f>
        <v>n/a</v>
      </c>
      <c r="M399" s="45"/>
      <c r="N399" s="47"/>
      <c r="O399" s="45"/>
      <c r="R399" s="46"/>
    </row>
    <row r="400" spans="1:18" hidden="1" x14ac:dyDescent="0.2">
      <c r="A400" s="45" t="s">
        <v>657</v>
      </c>
      <c r="B400" s="65" t="str">
        <f>YEAR(C400)&amp;"-"&amp;WEEKNUM(C400)</f>
        <v>2017-39</v>
      </c>
      <c r="C400" s="46">
        <v>43006</v>
      </c>
      <c r="D400" s="67">
        <f>WEEKDAY(Tableau645[[#This Row],[date]])</f>
        <v>5</v>
      </c>
      <c r="E400" s="47">
        <v>0.34375</v>
      </c>
      <c r="F400" s="47">
        <v>0.42708333333333298</v>
      </c>
      <c r="G400" s="46" t="str">
        <f>IF(NOT(ISBLANK(Tableau645[heure
début])),IF(VALUE(MID(TEXT(Tableau645[heure
début],"hh"),1,2))&lt;13,"AM","PM"),"")</f>
        <v>AM</v>
      </c>
      <c r="H400" s="47">
        <f>F400-E400</f>
        <v>8.3333333333332982E-2</v>
      </c>
      <c r="I400" s="123"/>
      <c r="J400" s="47"/>
      <c r="K400" s="45" t="s">
        <v>809</v>
      </c>
      <c r="L400" s="45" t="str">
        <f ca="1">VLOOKUP(Tableau645[[#This Row],[module]],OFFSET(INDIRECT(A400&amp;"_code"),0,2,,2),2,0)</f>
        <v>n/a</v>
      </c>
      <c r="M400" s="45"/>
      <c r="N400" s="47"/>
      <c r="O400" s="45"/>
      <c r="R400" s="46"/>
    </row>
    <row r="401" spans="1:18" hidden="1" x14ac:dyDescent="0.2">
      <c r="A401" s="45" t="s">
        <v>657</v>
      </c>
      <c r="B401" s="65" t="str">
        <f>YEAR(C401)&amp;"-"&amp;WEEKNUM(C401)</f>
        <v>2017-39</v>
      </c>
      <c r="C401" s="46">
        <v>43006</v>
      </c>
      <c r="D401" s="67">
        <f>WEEKDAY(Tableau645[[#This Row],[date]])</f>
        <v>5</v>
      </c>
      <c r="E401" s="47">
        <v>0.42708333333333298</v>
      </c>
      <c r="F401" s="47">
        <v>0.51041666666666696</v>
      </c>
      <c r="G401" s="46" t="str">
        <f>IF(NOT(ISBLANK(Tableau645[heure
début])),IF(VALUE(MID(TEXT(Tableau645[heure
début],"hh"),1,2))&lt;13,"AM","PM"),"")</f>
        <v>AM</v>
      </c>
      <c r="H401" s="47">
        <f>F401-E401</f>
        <v>8.3333333333333981E-2</v>
      </c>
      <c r="I401" s="123">
        <v>8.3333333333333329E-2</v>
      </c>
      <c r="J401" s="47"/>
      <c r="K401" s="65" t="s">
        <v>800</v>
      </c>
      <c r="L401" s="45" t="str">
        <f ca="1">VLOOKUP(Tableau645[[#This Row],[module]],OFFSET(INDIRECT(A401&amp;"_code"),0,2,,2),2,0)</f>
        <v>n/a</v>
      </c>
      <c r="M401" s="45"/>
      <c r="N401" s="47"/>
      <c r="O401" s="45"/>
      <c r="R401" s="46"/>
    </row>
    <row r="402" spans="1:18" hidden="1" x14ac:dyDescent="0.2">
      <c r="A402" s="45" t="s">
        <v>670</v>
      </c>
      <c r="B402" s="65" t="str">
        <f>YEAR(C402)&amp;"-"&amp;WEEKNUM(C402)</f>
        <v>2017-39</v>
      </c>
      <c r="C402" s="46">
        <v>43006</v>
      </c>
      <c r="D402" s="67">
        <f>WEEKDAY(Tableau645[[#This Row],[date]])</f>
        <v>5</v>
      </c>
      <c r="E402" s="47">
        <v>0.57291666666666696</v>
      </c>
      <c r="F402" s="47">
        <v>0.73958333333333404</v>
      </c>
      <c r="G402" s="46" t="str">
        <f>IF(NOT(ISBLANK(Tableau645[heure
début])),IF(VALUE(MID(TEXT(Tableau645[heure
début],"hh"),1,2))&lt;13,"AM","PM"),"")</f>
        <v>PM</v>
      </c>
      <c r="H402" s="47">
        <f>F402-E402</f>
        <v>0.16666666666666707</v>
      </c>
      <c r="I402" s="47">
        <v>0.16666666666666666</v>
      </c>
      <c r="J402" s="47"/>
      <c r="K402" s="65" t="s">
        <v>1079</v>
      </c>
      <c r="L402" s="45" t="str">
        <f ca="1">VLOOKUP(Tableau645[[#This Row],[module]],OFFSET(INDIRECT(A402&amp;"_code"),0,2,,2),2,0)</f>
        <v>LE GALES Julien</v>
      </c>
      <c r="M402" s="45" t="s">
        <v>665</v>
      </c>
      <c r="N402" s="47"/>
      <c r="O402" s="45"/>
      <c r="R402" s="46"/>
    </row>
    <row r="403" spans="1:18" hidden="1" x14ac:dyDescent="0.2">
      <c r="A403" s="61" t="s">
        <v>669</v>
      </c>
      <c r="B403" s="61" t="str">
        <f>YEAR(C403)&amp;"-"&amp;WEEKNUM(C403)</f>
        <v>2017-39</v>
      </c>
      <c r="C403" s="62">
        <v>43006</v>
      </c>
      <c r="D403" s="68">
        <f>WEEKDAY(Tableau645[[#This Row],[date]])</f>
        <v>5</v>
      </c>
      <c r="E403" s="63">
        <v>0.57291666666666696</v>
      </c>
      <c r="F403" s="63">
        <v>0.73958333333333404</v>
      </c>
      <c r="G403" s="62" t="str">
        <f>IF(NOT(ISBLANK(Tableau645[heure
début])),IF(VALUE(MID(TEXT(Tableau645[heure
début],"hh"),1,2))&lt;13,"AM","PM"),"")</f>
        <v>PM</v>
      </c>
      <c r="H403" s="63">
        <f>F403-E403</f>
        <v>0.16666666666666707</v>
      </c>
      <c r="I403" s="63">
        <v>0.125</v>
      </c>
      <c r="J403" s="47"/>
      <c r="K403" s="61" t="s">
        <v>769</v>
      </c>
      <c r="L403" s="61" t="str">
        <f ca="1">VLOOKUP(Tableau645[[#This Row],[module]],OFFSET(INDIRECT(A403&amp;"_code"),0,2,,2),2,0)</f>
        <v>LEFETZ Guillaume</v>
      </c>
      <c r="M403" s="61" t="s">
        <v>661</v>
      </c>
      <c r="N403" s="63"/>
      <c r="O403" s="61"/>
      <c r="R403" s="46"/>
    </row>
    <row r="404" spans="1:18" hidden="1" x14ac:dyDescent="0.2">
      <c r="A404" s="45" t="s">
        <v>671</v>
      </c>
      <c r="B404" s="65" t="str">
        <f>YEAR(C404)&amp;"-"&amp;WEEKNUM(C404)</f>
        <v>2017-39</v>
      </c>
      <c r="C404" s="46">
        <v>43006</v>
      </c>
      <c r="D404" s="67">
        <f>WEEKDAY(Tableau645[[#This Row],[date]])</f>
        <v>5</v>
      </c>
      <c r="E404" s="47">
        <v>0.57291666666666696</v>
      </c>
      <c r="F404" s="47">
        <v>0.73958333333333404</v>
      </c>
      <c r="G404" s="46" t="str">
        <f>IF(NOT(ISBLANK(Tableau645[heure
début])),IF(VALUE(MID(TEXT(Tableau645[heure
début],"hh"),1,2))&lt;13,"AM","PM"),"")</f>
        <v>PM</v>
      </c>
      <c r="H404" s="47">
        <f>F404-E404</f>
        <v>0.16666666666666707</v>
      </c>
      <c r="I404" s="47"/>
      <c r="J404" s="47"/>
      <c r="K404" s="65" t="s">
        <v>809</v>
      </c>
      <c r="L404" s="45" t="str">
        <f ca="1">VLOOKUP(Tableau645[[#This Row],[module]],OFFSET(INDIRECT(A404&amp;"_code"),0,2,,2),2,0)</f>
        <v>n/a</v>
      </c>
      <c r="M404" s="45"/>
      <c r="N404" s="47"/>
      <c r="O404" s="45"/>
      <c r="R404" s="46"/>
    </row>
    <row r="405" spans="1:18" hidden="1" x14ac:dyDescent="0.2">
      <c r="A405" s="45" t="s">
        <v>672</v>
      </c>
      <c r="B405" s="65" t="str">
        <f>YEAR(C405)&amp;"-"&amp;WEEKNUM(C405)</f>
        <v>2017-39</v>
      </c>
      <c r="C405" s="46">
        <v>43006</v>
      </c>
      <c r="D405" s="67">
        <f>WEEKDAY(Tableau645[[#This Row],[date]])</f>
        <v>5</v>
      </c>
      <c r="E405" s="47">
        <v>0.57291666666666696</v>
      </c>
      <c r="F405" s="47">
        <v>0.73958333333333404</v>
      </c>
      <c r="G405" s="46" t="str">
        <f>IF(NOT(ISBLANK(Tableau645[heure
début])),IF(VALUE(MID(TEXT(Tableau645[heure
début],"hh"),1,2))&lt;13,"AM","PM"),"")</f>
        <v>PM</v>
      </c>
      <c r="H405" s="47">
        <f>F405-E405</f>
        <v>0.16666666666666707</v>
      </c>
      <c r="I405" s="47">
        <v>0.16666666666666666</v>
      </c>
      <c r="J405" s="47"/>
      <c r="K405" s="65" t="s">
        <v>1032</v>
      </c>
      <c r="L405" s="45" t="str">
        <f ca="1">VLOOKUP(Tableau645[[#This Row],[module]],OFFSET(INDIRECT(A405&amp;"_code"),0,2,,2),2,0)</f>
        <v>SEIFERT Anthony</v>
      </c>
      <c r="M405" s="45"/>
      <c r="N405" s="47"/>
      <c r="O405" s="45"/>
      <c r="R405" s="46"/>
    </row>
    <row r="406" spans="1:18" hidden="1" x14ac:dyDescent="0.2">
      <c r="A406" s="45" t="s">
        <v>676</v>
      </c>
      <c r="B406" s="65" t="str">
        <f>YEAR(C406)&amp;"-"&amp;WEEKNUM(C406)</f>
        <v>2017-39</v>
      </c>
      <c r="C406" s="46">
        <v>43006</v>
      </c>
      <c r="D406" s="67">
        <f>WEEKDAY(Tableau645[[#This Row],[date]])</f>
        <v>5</v>
      </c>
      <c r="E406" s="47">
        <v>0.57291666666666696</v>
      </c>
      <c r="F406" s="47">
        <v>0.69791666666666663</v>
      </c>
      <c r="G406" s="46" t="str">
        <f>IF(NOT(ISBLANK(Tableau645[heure
début])),IF(VALUE(MID(TEXT(Tableau645[heure
début],"hh"),1,2))&lt;13,"AM","PM"),"")</f>
        <v>PM</v>
      </c>
      <c r="H406" s="47">
        <f>F406-E406</f>
        <v>0.12499999999999967</v>
      </c>
      <c r="I406" s="47"/>
      <c r="J406" s="47"/>
      <c r="K406" s="65" t="s">
        <v>753</v>
      </c>
      <c r="L406" s="45" t="str">
        <f ca="1">VLOOKUP(Tableau645[[#This Row],[module]],OFFSET(INDIRECT(A406&amp;"_code"),0,2,,2),2,0)</f>
        <v>LEPOUTRE Jean-Claude</v>
      </c>
      <c r="M406" s="45" t="s">
        <v>659</v>
      </c>
      <c r="N406" s="47"/>
      <c r="O406" s="45"/>
      <c r="R406" s="46"/>
    </row>
    <row r="407" spans="1:18" hidden="1" x14ac:dyDescent="0.2">
      <c r="A407" s="45" t="s">
        <v>677</v>
      </c>
      <c r="B407" s="65" t="str">
        <f>YEAR(C407)&amp;"-"&amp;WEEKNUM(C407)</f>
        <v>2017-39</v>
      </c>
      <c r="C407" s="46">
        <v>43006</v>
      </c>
      <c r="D407" s="67">
        <f>WEEKDAY(Tableau645[[#This Row],[date]])</f>
        <v>5</v>
      </c>
      <c r="E407" s="47">
        <v>0.57291666666666696</v>
      </c>
      <c r="F407" s="47">
        <v>0.69791666666666663</v>
      </c>
      <c r="G407" s="46" t="str">
        <f>IF(NOT(ISBLANK(Tableau645[heure
début])),IF(VALUE(MID(TEXT(Tableau645[heure
début],"hh"),1,2))&lt;13,"AM","PM"),"")</f>
        <v>PM</v>
      </c>
      <c r="H407" s="47">
        <f>F407-E407</f>
        <v>0.12499999999999967</v>
      </c>
      <c r="I407" s="47"/>
      <c r="J407" s="47"/>
      <c r="K407" s="65" t="s">
        <v>809</v>
      </c>
      <c r="L407" s="45" t="str">
        <f ca="1">VLOOKUP(Tableau645[[#This Row],[module]],OFFSET(INDIRECT(A407&amp;"_code"),0,2,,2),2,0)</f>
        <v>n/a</v>
      </c>
      <c r="M407" s="45"/>
      <c r="N407" s="47"/>
      <c r="O407" s="45"/>
      <c r="R407" s="46"/>
    </row>
    <row r="408" spans="1:18" hidden="1" x14ac:dyDescent="0.2">
      <c r="A408" s="45" t="s">
        <v>657</v>
      </c>
      <c r="B408" s="65" t="str">
        <f>YEAR(C408)&amp;"-"&amp;WEEKNUM(C408)</f>
        <v>2017-39</v>
      </c>
      <c r="C408" s="46">
        <v>43006</v>
      </c>
      <c r="D408" s="67">
        <f>WEEKDAY(Tableau645[[#This Row],[date]])</f>
        <v>5</v>
      </c>
      <c r="E408" s="47">
        <v>0.57291666666666696</v>
      </c>
      <c r="F408" s="47">
        <v>0.73958333333333404</v>
      </c>
      <c r="G408" s="46" t="str">
        <f>IF(NOT(ISBLANK(Tableau645[heure
début])),IF(VALUE(MID(TEXT(Tableau645[heure
début],"hh"),1,2))&lt;13,"AM","PM"),"")</f>
        <v>PM</v>
      </c>
      <c r="H408" s="47">
        <f>F408-E408</f>
        <v>0.16666666666666707</v>
      </c>
      <c r="I408" s="123"/>
      <c r="J408" s="47"/>
      <c r="K408" s="45" t="s">
        <v>809</v>
      </c>
      <c r="L408" s="45" t="str">
        <f ca="1">VLOOKUP(Tableau645[[#This Row],[module]],OFFSET(INDIRECT(A408&amp;"_code"),0,2,,2),2,0)</f>
        <v>n/a</v>
      </c>
      <c r="M408" s="45"/>
      <c r="N408" s="47"/>
      <c r="O408" s="45"/>
      <c r="R408" s="46"/>
    </row>
    <row r="409" spans="1:18" hidden="1" x14ac:dyDescent="0.2">
      <c r="A409" s="45" t="s">
        <v>670</v>
      </c>
      <c r="B409" s="65" t="str">
        <f>YEAR(C409)&amp;"-"&amp;WEEKNUM(C409)</f>
        <v>2017-39</v>
      </c>
      <c r="C409" s="46">
        <v>43007</v>
      </c>
      <c r="D409" s="67">
        <f>WEEKDAY(Tableau645[[#This Row],[date]])</f>
        <v>6</v>
      </c>
      <c r="E409" s="47">
        <v>0.34375</v>
      </c>
      <c r="F409" s="47">
        <v>0.51041666666666696</v>
      </c>
      <c r="G409" s="46" t="str">
        <f>IF(NOT(ISBLANK(Tableau645[heure
début])),IF(VALUE(MID(TEXT(Tableau645[heure
début],"hh"),1,2))&lt;13,"AM","PM"),"")</f>
        <v>AM</v>
      </c>
      <c r="H409" s="47">
        <f>F409-E409</f>
        <v>0.16666666666666696</v>
      </c>
      <c r="I409" s="47">
        <v>0.16666666666666666</v>
      </c>
      <c r="J409" s="47"/>
      <c r="K409" s="65" t="s">
        <v>760</v>
      </c>
      <c r="L409" s="45" t="str">
        <f ca="1">VLOOKUP(Tableau645[[#This Row],[module]],OFFSET(INDIRECT(A409&amp;"_code"),0,2,,2),2,0)</f>
        <v>FLASQUE Sébastien</v>
      </c>
      <c r="M409" s="45" t="s">
        <v>665</v>
      </c>
      <c r="N409" s="47"/>
      <c r="O409" s="45"/>
      <c r="R409" s="46"/>
    </row>
    <row r="410" spans="1:18" hidden="1" x14ac:dyDescent="0.2">
      <c r="A410" s="61" t="s">
        <v>669</v>
      </c>
      <c r="B410" s="61" t="str">
        <f>YEAR(C410)&amp;"-"&amp;WEEKNUM(C410)</f>
        <v>2017-39</v>
      </c>
      <c r="C410" s="62">
        <v>43007</v>
      </c>
      <c r="D410" s="68">
        <f>WEEKDAY(Tableau645[[#This Row],[date]])</f>
        <v>6</v>
      </c>
      <c r="E410" s="47">
        <v>0.34375</v>
      </c>
      <c r="F410" s="47">
        <v>0.51041666666666696</v>
      </c>
      <c r="G410" s="62" t="str">
        <f>IF(NOT(ISBLANK(Tableau645[heure
début])),IF(VALUE(MID(TEXT(Tableau645[heure
début],"hh"),1,2))&lt;13,"AM","PM"),"")</f>
        <v>AM</v>
      </c>
      <c r="H410" s="63">
        <f>F410-E410</f>
        <v>0.16666666666666696</v>
      </c>
      <c r="I410" s="63">
        <v>0.125</v>
      </c>
      <c r="J410" s="47"/>
      <c r="K410" s="61" t="s">
        <v>769</v>
      </c>
      <c r="L410" s="61" t="str">
        <f ca="1">VLOOKUP(Tableau645[[#This Row],[module]],OFFSET(INDIRECT(A410&amp;"_code"),0,2,,2),2,0)</f>
        <v>LEFETZ Guillaume</v>
      </c>
      <c r="M410" s="61" t="s">
        <v>661</v>
      </c>
      <c r="N410" s="63"/>
      <c r="O410" s="61"/>
      <c r="R410" s="46"/>
    </row>
    <row r="411" spans="1:18" hidden="1" x14ac:dyDescent="0.2">
      <c r="A411" s="45" t="s">
        <v>676</v>
      </c>
      <c r="B411" s="65" t="str">
        <f>YEAR(C411)&amp;"-"&amp;WEEKNUM(C411)</f>
        <v>2017-39</v>
      </c>
      <c r="C411" s="46">
        <v>43007</v>
      </c>
      <c r="D411" s="67">
        <f>WEEKDAY(Tableau645[[#This Row],[date]])</f>
        <v>6</v>
      </c>
      <c r="E411" s="47">
        <v>0.34375</v>
      </c>
      <c r="F411" s="47">
        <v>0.51041666666666696</v>
      </c>
      <c r="G411" s="46" t="str">
        <f>IF(NOT(ISBLANK(Tableau645[heure
début])),IF(VALUE(MID(TEXT(Tableau645[heure
début],"hh"),1,2))&lt;13,"AM","PM"),"")</f>
        <v>AM</v>
      </c>
      <c r="H411" s="47">
        <f>F411-E411</f>
        <v>0.16666666666666696</v>
      </c>
      <c r="I411" s="47"/>
      <c r="J411" s="47"/>
      <c r="K411" s="65" t="s">
        <v>753</v>
      </c>
      <c r="L411" s="45" t="str">
        <f ca="1">VLOOKUP(Tableau645[[#This Row],[module]],OFFSET(INDIRECT(A411&amp;"_code"),0,2,,2),2,0)</f>
        <v>LEPOUTRE Jean-Claude</v>
      </c>
      <c r="M411" s="45" t="s">
        <v>659</v>
      </c>
      <c r="N411" s="47"/>
      <c r="O411" s="45"/>
      <c r="R411" s="46"/>
    </row>
    <row r="412" spans="1:18" hidden="1" x14ac:dyDescent="0.2">
      <c r="A412" s="45" t="s">
        <v>671</v>
      </c>
      <c r="B412" s="65" t="str">
        <f>YEAR(C412)&amp;"-"&amp;WEEKNUM(C412)</f>
        <v>2017-39</v>
      </c>
      <c r="C412" s="46">
        <v>43007</v>
      </c>
      <c r="D412" s="67">
        <f>WEEKDAY(Tableau645[[#This Row],[date]])</f>
        <v>6</v>
      </c>
      <c r="E412" s="47">
        <v>0.34375</v>
      </c>
      <c r="F412" s="47">
        <v>0.51041666666666696</v>
      </c>
      <c r="G412" s="46" t="str">
        <f>IF(NOT(ISBLANK(Tableau645[heure
début])),IF(VALUE(MID(TEXT(Tableau645[heure
début],"hh"),1,2))&lt;13,"AM","PM"),"")</f>
        <v>AM</v>
      </c>
      <c r="H412" s="47">
        <f>F412-E412</f>
        <v>0.16666666666666696</v>
      </c>
      <c r="I412" s="47"/>
      <c r="J412" s="47"/>
      <c r="K412" s="65" t="s">
        <v>809</v>
      </c>
      <c r="L412" s="45" t="str">
        <f ca="1">VLOOKUP(Tableau645[[#This Row],[module]],OFFSET(INDIRECT(A412&amp;"_code"),0,2,,2),2,0)</f>
        <v>n/a</v>
      </c>
      <c r="M412" s="45"/>
      <c r="N412" s="47"/>
      <c r="O412" s="45"/>
      <c r="R412" s="46"/>
    </row>
    <row r="413" spans="1:18" hidden="1" x14ac:dyDescent="0.2">
      <c r="A413" s="45" t="s">
        <v>672</v>
      </c>
      <c r="B413" s="65" t="str">
        <f>YEAR(C413)&amp;"-"&amp;WEEKNUM(C413)</f>
        <v>2017-39</v>
      </c>
      <c r="C413" s="46">
        <v>43007</v>
      </c>
      <c r="D413" s="67">
        <f>WEEKDAY(Tableau645[[#This Row],[date]])</f>
        <v>6</v>
      </c>
      <c r="E413" s="47">
        <v>0.34375</v>
      </c>
      <c r="F413" s="47">
        <v>0.51041666666666696</v>
      </c>
      <c r="G413" s="46" t="str">
        <f>IF(NOT(ISBLANK(Tableau645[heure
début])),IF(VALUE(MID(TEXT(Tableau645[heure
début],"hh"),1,2))&lt;13,"AM","PM"),"")</f>
        <v>AM</v>
      </c>
      <c r="H413" s="47">
        <f>F413-E413</f>
        <v>0.16666666666666696</v>
      </c>
      <c r="I413" s="47">
        <v>0.16666666666666666</v>
      </c>
      <c r="J413" s="47"/>
      <c r="K413" s="65" t="s">
        <v>522</v>
      </c>
      <c r="L413" s="45" t="str">
        <f ca="1">VLOOKUP(Tableau645[[#This Row],[module]],OFFSET(INDIRECT(A413&amp;"_code"),0,2,,2),2,0)</f>
        <v>GABER Oussama</v>
      </c>
      <c r="M413" s="45"/>
      <c r="N413" s="47"/>
      <c r="O413" s="71" t="s">
        <v>941</v>
      </c>
      <c r="R413" s="46"/>
    </row>
    <row r="414" spans="1:18" hidden="1" x14ac:dyDescent="0.2">
      <c r="A414" s="45" t="s">
        <v>677</v>
      </c>
      <c r="B414" s="65" t="str">
        <f>YEAR(C414)&amp;"-"&amp;WEEKNUM(C414)</f>
        <v>2017-39</v>
      </c>
      <c r="C414" s="46">
        <v>43007</v>
      </c>
      <c r="D414" s="67">
        <f>WEEKDAY(Tableau645[[#This Row],[date]])</f>
        <v>6</v>
      </c>
      <c r="E414" s="47">
        <v>0.34375</v>
      </c>
      <c r="F414" s="47">
        <v>0.51041666666666696</v>
      </c>
      <c r="G414" s="46" t="str">
        <f>IF(NOT(ISBLANK(Tableau645[heure
début])),IF(VALUE(MID(TEXT(Tableau645[heure
début],"hh"),1,2))&lt;13,"AM","PM"),"")</f>
        <v>AM</v>
      </c>
      <c r="H414" s="47">
        <f>F414-E414</f>
        <v>0.16666666666666696</v>
      </c>
      <c r="I414" s="47"/>
      <c r="J414" s="47"/>
      <c r="K414" s="65" t="s">
        <v>809</v>
      </c>
      <c r="L414" s="45" t="str">
        <f ca="1">VLOOKUP(Tableau645[[#This Row],[module]],OFFSET(INDIRECT(A414&amp;"_code"),0,2,,2),2,0)</f>
        <v>n/a</v>
      </c>
      <c r="M414" s="45"/>
      <c r="N414" s="47"/>
      <c r="O414" s="45"/>
      <c r="R414" s="46"/>
    </row>
    <row r="415" spans="1:18" hidden="1" x14ac:dyDescent="0.2">
      <c r="A415" s="45" t="s">
        <v>657</v>
      </c>
      <c r="B415" s="65" t="str">
        <f>YEAR(C415)&amp;"-"&amp;WEEKNUM(C415)</f>
        <v>2017-39</v>
      </c>
      <c r="C415" s="46">
        <v>43007</v>
      </c>
      <c r="D415" s="67">
        <f>WEEKDAY(Tableau645[[#This Row],[date]])</f>
        <v>6</v>
      </c>
      <c r="E415" s="47">
        <v>0.34375</v>
      </c>
      <c r="F415" s="47">
        <v>0.51041666666666696</v>
      </c>
      <c r="G415" s="46" t="str">
        <f>IF(NOT(ISBLANK(Tableau645[heure
début])),IF(VALUE(MID(TEXT(Tableau645[heure
début],"hh"),1,2))&lt;13,"AM","PM"),"")</f>
        <v>AM</v>
      </c>
      <c r="H415" s="47">
        <f>F415-E415</f>
        <v>0.16666666666666696</v>
      </c>
      <c r="I415" s="123"/>
      <c r="J415" s="47"/>
      <c r="K415" s="65"/>
      <c r="L415" s="45" t="e">
        <f ca="1">VLOOKUP(Tableau645[[#This Row],[module]],OFFSET(INDIRECT(A415&amp;"_code"),0,2,,2),2,0)</f>
        <v>#N/A</v>
      </c>
      <c r="M415" s="45"/>
      <c r="N415" s="47"/>
      <c r="O415" s="45"/>
      <c r="R415" s="46"/>
    </row>
    <row r="416" spans="1:18" hidden="1" x14ac:dyDescent="0.2">
      <c r="A416" s="45" t="s">
        <v>670</v>
      </c>
      <c r="B416" s="65" t="str">
        <f>YEAR(C416)&amp;"-"&amp;WEEKNUM(C416)</f>
        <v>2017-39</v>
      </c>
      <c r="C416" s="46">
        <v>43007</v>
      </c>
      <c r="D416" s="67">
        <f>WEEKDAY(Tableau645[[#This Row],[date]])</f>
        <v>6</v>
      </c>
      <c r="E416" s="47">
        <v>0.57291666666666696</v>
      </c>
      <c r="F416" s="47">
        <v>0.65625</v>
      </c>
      <c r="G416" s="46" t="str">
        <f>IF(NOT(ISBLANK(Tableau645[heure
début])),IF(VALUE(MID(TEXT(Tableau645[heure
début],"hh"),1,2))&lt;13,"AM","PM"),"")</f>
        <v>PM</v>
      </c>
      <c r="H416" s="47">
        <f>F416-E416</f>
        <v>8.3333333333333037E-2</v>
      </c>
      <c r="I416" s="47">
        <v>8.3333333333333329E-2</v>
      </c>
      <c r="J416" s="47"/>
      <c r="K416" s="65" t="s">
        <v>760</v>
      </c>
      <c r="L416" s="65" t="str">
        <f ca="1">VLOOKUP(Tableau645[[#This Row],[module]],OFFSET(INDIRECT(A416&amp;"_code"),0,2,,2),2,0)</f>
        <v>FLASQUE Sébastien</v>
      </c>
      <c r="M416" s="45" t="s">
        <v>665</v>
      </c>
      <c r="N416" s="47"/>
      <c r="O416" s="45"/>
      <c r="R416" s="46"/>
    </row>
    <row r="417" spans="1:18" hidden="1" x14ac:dyDescent="0.2">
      <c r="A417" s="45" t="s">
        <v>657</v>
      </c>
      <c r="B417" s="65" t="str">
        <f>YEAR(C417)&amp;"-"&amp;WEEKNUM(C417)</f>
        <v>2017-39</v>
      </c>
      <c r="C417" s="46">
        <v>43007</v>
      </c>
      <c r="D417" s="67">
        <f>WEEKDAY(Tableau645[[#This Row],[date]])</f>
        <v>6</v>
      </c>
      <c r="E417" s="47">
        <v>0.57291666666666696</v>
      </c>
      <c r="F417" s="47">
        <v>0.73958333333333404</v>
      </c>
      <c r="G417" s="46" t="str">
        <f>IF(NOT(ISBLANK(Tableau645[heure
début])),IF(VALUE(MID(TEXT(Tableau645[heure
début],"hh"),1,2))&lt;13,"AM","PM"),"")</f>
        <v>PM</v>
      </c>
      <c r="H417" s="47">
        <f>F417-E417</f>
        <v>0.16666666666666707</v>
      </c>
      <c r="I417" s="123"/>
      <c r="J417" s="47"/>
      <c r="K417" s="65"/>
      <c r="L417" s="45" t="e">
        <f ca="1">VLOOKUP(Tableau645[[#This Row],[module]],OFFSET(INDIRECT(A417&amp;"_code"),0,2,,2),2,0)</f>
        <v>#N/A</v>
      </c>
      <c r="M417" s="45"/>
      <c r="N417" s="47"/>
      <c r="O417" s="45"/>
      <c r="R417" s="46"/>
    </row>
    <row r="418" spans="1:18" hidden="1" x14ac:dyDescent="0.2">
      <c r="A418" s="61" t="s">
        <v>669</v>
      </c>
      <c r="B418" s="61" t="str">
        <f>YEAR(C418)&amp;"-"&amp;WEEKNUM(C418)</f>
        <v>2017-39</v>
      </c>
      <c r="C418" s="62">
        <v>43007</v>
      </c>
      <c r="D418" s="68">
        <f>WEEKDAY(Tableau645[[#This Row],[date]])</f>
        <v>6</v>
      </c>
      <c r="E418" s="63">
        <v>0.57291666666666696</v>
      </c>
      <c r="F418" s="63">
        <v>0.73958333333333404</v>
      </c>
      <c r="G418" s="62" t="str">
        <f>IF(NOT(ISBLANK(Tableau645[heure
début])),IF(VALUE(MID(TEXT(Tableau645[heure
début],"hh"),1,2))&lt;13,"AM","PM"),"")</f>
        <v>PM</v>
      </c>
      <c r="H418" s="63">
        <f>F418-E418</f>
        <v>0.16666666666666707</v>
      </c>
      <c r="I418" s="63">
        <v>0.125</v>
      </c>
      <c r="J418" s="47"/>
      <c r="K418" s="61" t="s">
        <v>769</v>
      </c>
      <c r="L418" s="61" t="str">
        <f ca="1">VLOOKUP(Tableau645[[#This Row],[module]],OFFSET(INDIRECT(A418&amp;"_code"),0,2,,2),2,0)</f>
        <v>LEFETZ Guillaume</v>
      </c>
      <c r="M418" s="61" t="s">
        <v>661</v>
      </c>
      <c r="N418" s="63"/>
      <c r="O418" s="61"/>
      <c r="R418" s="46"/>
    </row>
    <row r="419" spans="1:18" hidden="1" x14ac:dyDescent="0.2">
      <c r="A419" s="45" t="s">
        <v>676</v>
      </c>
      <c r="B419" s="65" t="str">
        <f>YEAR(C419)&amp;"-"&amp;WEEKNUM(C419)</f>
        <v>2017-39</v>
      </c>
      <c r="C419" s="46">
        <v>43007</v>
      </c>
      <c r="D419" s="67">
        <f>WEEKDAY(Tableau645[[#This Row],[date]])</f>
        <v>6</v>
      </c>
      <c r="E419" s="47">
        <v>0.57291666666666696</v>
      </c>
      <c r="F419" s="47">
        <v>0.69791666666666696</v>
      </c>
      <c r="G419" s="46" t="str">
        <f>IF(NOT(ISBLANK(Tableau645[heure
début])),IF(VALUE(MID(TEXT(Tableau645[heure
début],"hh"),1,2))&lt;13,"AM","PM"),"")</f>
        <v>PM</v>
      </c>
      <c r="H419" s="47">
        <f>F419-E419</f>
        <v>0.125</v>
      </c>
      <c r="I419" s="47"/>
      <c r="J419" s="47"/>
      <c r="K419" s="65" t="s">
        <v>753</v>
      </c>
      <c r="L419" s="45" t="str">
        <f ca="1">VLOOKUP(Tableau645[[#This Row],[module]],OFFSET(INDIRECT(A419&amp;"_code"),0,2,,2),2,0)</f>
        <v>LEPOUTRE Jean-Claude</v>
      </c>
      <c r="M419" s="45" t="s">
        <v>659</v>
      </c>
      <c r="N419" s="47"/>
      <c r="O419" s="45"/>
      <c r="R419" s="46"/>
    </row>
    <row r="420" spans="1:18" hidden="1" x14ac:dyDescent="0.2">
      <c r="A420" s="45" t="s">
        <v>671</v>
      </c>
      <c r="B420" s="65" t="str">
        <f>YEAR(C420)&amp;"-"&amp;WEEKNUM(C420)</f>
        <v>2017-39</v>
      </c>
      <c r="C420" s="46">
        <v>43007</v>
      </c>
      <c r="D420" s="67">
        <f>WEEKDAY(Tableau645[[#This Row],[date]])</f>
        <v>6</v>
      </c>
      <c r="E420" s="47">
        <v>0.57291666666666696</v>
      </c>
      <c r="F420" s="47">
        <v>0.73958333333333404</v>
      </c>
      <c r="G420" s="46" t="str">
        <f>IF(NOT(ISBLANK(Tableau645[heure
début])),IF(VALUE(MID(TEXT(Tableau645[heure
début],"hh"),1,2))&lt;13,"AM","PM"),"")</f>
        <v>PM</v>
      </c>
      <c r="H420" s="47">
        <f>F420-E420</f>
        <v>0.16666666666666707</v>
      </c>
      <c r="I420" s="47"/>
      <c r="J420" s="47"/>
      <c r="K420" s="65" t="s">
        <v>809</v>
      </c>
      <c r="L420" s="45" t="str">
        <f ca="1">VLOOKUP(Tableau645[[#This Row],[module]],OFFSET(INDIRECT(A420&amp;"_code"),0,2,,2),2,0)</f>
        <v>n/a</v>
      </c>
      <c r="M420" s="45"/>
      <c r="N420" s="47"/>
      <c r="O420" s="45"/>
      <c r="R420" s="46"/>
    </row>
    <row r="421" spans="1:18" hidden="1" x14ac:dyDescent="0.2">
      <c r="A421" s="45" t="s">
        <v>672</v>
      </c>
      <c r="B421" s="65" t="str">
        <f>YEAR(C421)&amp;"-"&amp;WEEKNUM(C421)</f>
        <v>2017-39</v>
      </c>
      <c r="C421" s="46">
        <v>43007</v>
      </c>
      <c r="D421" s="67">
        <f>WEEKDAY(Tableau645[[#This Row],[date]])</f>
        <v>6</v>
      </c>
      <c r="E421" s="47">
        <v>0.57291666666666696</v>
      </c>
      <c r="F421" s="47">
        <v>0.73958333333333404</v>
      </c>
      <c r="G421" s="46" t="str">
        <f>IF(NOT(ISBLANK(Tableau645[heure
début])),IF(VALUE(MID(TEXT(Tableau645[heure
début],"hh"),1,2))&lt;13,"AM","PM"),"")</f>
        <v>PM</v>
      </c>
      <c r="H421" s="47">
        <f>F421-E421</f>
        <v>0.16666666666666707</v>
      </c>
      <c r="I421" s="47">
        <v>0.16666666666666666</v>
      </c>
      <c r="J421" s="47"/>
      <c r="K421" s="65" t="s">
        <v>522</v>
      </c>
      <c r="L421" s="45" t="str">
        <f ca="1">VLOOKUP(Tableau645[[#This Row],[module]],OFFSET(INDIRECT(A421&amp;"_code"),0,2,,2),2,0)</f>
        <v>GABER Oussama</v>
      </c>
      <c r="M421" s="45"/>
      <c r="N421" s="47"/>
      <c r="O421" s="71" t="s">
        <v>941</v>
      </c>
      <c r="R421" s="46"/>
    </row>
    <row r="422" spans="1:18" hidden="1" x14ac:dyDescent="0.2">
      <c r="A422" s="45" t="s">
        <v>677</v>
      </c>
      <c r="B422" s="65" t="str">
        <f>YEAR(C422)&amp;"-"&amp;WEEKNUM(C422)</f>
        <v>2017-39</v>
      </c>
      <c r="C422" s="46">
        <v>43007</v>
      </c>
      <c r="D422" s="67">
        <f>WEEKDAY(Tableau645[[#This Row],[date]])</f>
        <v>6</v>
      </c>
      <c r="E422" s="47">
        <v>0.57291666666666696</v>
      </c>
      <c r="F422" s="47">
        <v>0.69791666666666663</v>
      </c>
      <c r="G422" s="46" t="str">
        <f>IF(NOT(ISBLANK(Tableau645[heure
début])),IF(VALUE(MID(TEXT(Tableau645[heure
début],"hh"),1,2))&lt;13,"AM","PM"),"")</f>
        <v>PM</v>
      </c>
      <c r="H422" s="47">
        <f>F422-E422</f>
        <v>0.12499999999999967</v>
      </c>
      <c r="I422" s="47"/>
      <c r="J422" s="47"/>
      <c r="K422" s="65" t="s">
        <v>809</v>
      </c>
      <c r="L422" s="45" t="str">
        <f ca="1">VLOOKUP(Tableau645[[#This Row],[module]],OFFSET(INDIRECT(A422&amp;"_code"),0,2,,2),2,0)</f>
        <v>n/a</v>
      </c>
      <c r="M422" s="45"/>
      <c r="N422" s="47"/>
      <c r="O422" s="45"/>
      <c r="R422" s="46"/>
    </row>
    <row r="423" spans="1:18" hidden="1" x14ac:dyDescent="0.2">
      <c r="A423" s="45" t="s">
        <v>670</v>
      </c>
      <c r="B423" s="65" t="str">
        <f>YEAR(C423)&amp;"-"&amp;WEEKNUM(C423)</f>
        <v>2017-39</v>
      </c>
      <c r="C423" s="46">
        <v>43007</v>
      </c>
      <c r="D423" s="67">
        <f>WEEKDAY(Tableau645[[#This Row],[date]])</f>
        <v>6</v>
      </c>
      <c r="E423" s="47">
        <v>0.65625</v>
      </c>
      <c r="F423" s="47">
        <v>0.73958333333333404</v>
      </c>
      <c r="G423" s="46" t="str">
        <f>IF(NOT(ISBLANK(Tableau645[heure
début])),IF(VALUE(MID(TEXT(Tableau645[heure
début],"hh"),1,2))&lt;13,"AM","PM"),"")</f>
        <v>PM</v>
      </c>
      <c r="H423" s="47">
        <f>F423-E423</f>
        <v>8.3333333333334036E-2</v>
      </c>
      <c r="I423" s="47">
        <v>8.3333333333333329E-2</v>
      </c>
      <c r="J423" s="47"/>
      <c r="K423" s="65" t="s">
        <v>871</v>
      </c>
      <c r="L423" s="45" t="str">
        <f ca="1">VLOOKUP(Tableau645[[#This Row],[module]],OFFSET(INDIRECT(A423&amp;"_code"),0,2,,2),2,0)</f>
        <v>BRIKI Rachid</v>
      </c>
      <c r="M423" s="45" t="s">
        <v>665</v>
      </c>
      <c r="N423" s="47"/>
      <c r="O423" s="45"/>
      <c r="R423" s="46"/>
    </row>
    <row r="424" spans="1:18" hidden="1" x14ac:dyDescent="0.2">
      <c r="A424" s="61" t="s">
        <v>669</v>
      </c>
      <c r="B424" s="61" t="str">
        <f>YEAR(C424)&amp;"-"&amp;WEEKNUM(C424)</f>
        <v>2017-39</v>
      </c>
      <c r="C424" s="62">
        <v>43008</v>
      </c>
      <c r="D424" s="68">
        <f>WEEKDAY(Tableau645[[#This Row],[date]])</f>
        <v>7</v>
      </c>
      <c r="E424" s="47">
        <v>0.34375</v>
      </c>
      <c r="F424" s="47">
        <v>0.51041666666666696</v>
      </c>
      <c r="G424" s="62" t="str">
        <f>IF(NOT(ISBLANK(Tableau645[heure
début])),IF(VALUE(MID(TEXT(Tableau645[heure
début],"hh"),1,2))&lt;13,"AM","PM"),"")</f>
        <v>AM</v>
      </c>
      <c r="H424" s="63">
        <f>F424-E424</f>
        <v>0.16666666666666696</v>
      </c>
      <c r="I424" s="63"/>
      <c r="J424" s="47"/>
      <c r="K424" s="61"/>
      <c r="L424" s="61" t="e">
        <f ca="1">VLOOKUP(Tableau645[[#This Row],[module]],OFFSET(INDIRECT(A424&amp;"_code"),0,2,,2),2,0)</f>
        <v>#N/A</v>
      </c>
      <c r="M424" s="61"/>
      <c r="N424" s="63"/>
      <c r="O424" s="61"/>
      <c r="R424" s="46"/>
    </row>
    <row r="425" spans="1:18" hidden="1" x14ac:dyDescent="0.2">
      <c r="A425" s="45" t="s">
        <v>670</v>
      </c>
      <c r="B425" s="65" t="str">
        <f>YEAR(C425)&amp;"-"&amp;WEEKNUM(C425)</f>
        <v>2017-39</v>
      </c>
      <c r="C425" s="46">
        <v>43008</v>
      </c>
      <c r="D425" s="67">
        <f>WEEKDAY(Tableau645[[#This Row],[date]])</f>
        <v>7</v>
      </c>
      <c r="E425" s="47">
        <v>0.34375</v>
      </c>
      <c r="F425" s="47">
        <v>0.51041666666666696</v>
      </c>
      <c r="G425" s="46" t="str">
        <f>IF(NOT(ISBLANK(Tableau645[heure
début])),IF(VALUE(MID(TEXT(Tableau645[heure
début],"hh"),1,2))&lt;13,"AM","PM"),"")</f>
        <v>AM</v>
      </c>
      <c r="H425" s="47">
        <f>F425-E425</f>
        <v>0.16666666666666696</v>
      </c>
      <c r="I425" s="47"/>
      <c r="J425" s="47"/>
      <c r="K425" s="65"/>
      <c r="L425" s="45" t="e">
        <f ca="1">VLOOKUP(Tableau645[[#This Row],[module]],OFFSET(INDIRECT(A425&amp;"_code"),0,2,,2),2,0)</f>
        <v>#N/A</v>
      </c>
      <c r="M425" s="45"/>
      <c r="N425" s="47"/>
      <c r="O425" s="45"/>
      <c r="R425" s="46"/>
    </row>
    <row r="426" spans="1:18" hidden="1" x14ac:dyDescent="0.2">
      <c r="A426" s="45" t="s">
        <v>657</v>
      </c>
      <c r="B426" s="65" t="str">
        <f>YEAR(C426)&amp;"-"&amp;WEEKNUM(C426)</f>
        <v>2017-39</v>
      </c>
      <c r="C426" s="46">
        <v>43008</v>
      </c>
      <c r="D426" s="67">
        <f>WEEKDAY(Tableau645[[#This Row],[date]])</f>
        <v>7</v>
      </c>
      <c r="E426" s="47">
        <v>0.34375</v>
      </c>
      <c r="F426" s="47">
        <v>0.51041666666666696</v>
      </c>
      <c r="G426" s="46" t="str">
        <f>IF(NOT(ISBLANK(Tableau645[heure
début])),IF(VALUE(MID(TEXT(Tableau645[heure
début],"hh"),1,2))&lt;13,"AM","PM"),"")</f>
        <v>AM</v>
      </c>
      <c r="H426" s="47">
        <f>F426-E426</f>
        <v>0.16666666666666696</v>
      </c>
      <c r="I426" s="123"/>
      <c r="J426" s="47"/>
      <c r="K426" s="65"/>
      <c r="L426" s="45" t="e">
        <f ca="1">VLOOKUP(Tableau645[[#This Row],[module]],OFFSET(INDIRECT(A426&amp;"_code"),0,2,,2),2,0)</f>
        <v>#N/A</v>
      </c>
      <c r="M426" s="45"/>
      <c r="N426" s="47"/>
      <c r="O426" s="45"/>
      <c r="R426" s="46"/>
    </row>
    <row r="427" spans="1:18" hidden="1" x14ac:dyDescent="0.2">
      <c r="A427" s="45" t="s">
        <v>671</v>
      </c>
      <c r="B427" s="65" t="str">
        <f>YEAR(C427)&amp;"-"&amp;WEEKNUM(C427)</f>
        <v>2017-39</v>
      </c>
      <c r="C427" s="46">
        <v>43008</v>
      </c>
      <c r="D427" s="67">
        <f>WEEKDAY(Tableau645[[#This Row],[date]])</f>
        <v>7</v>
      </c>
      <c r="E427" s="47">
        <v>0.34375</v>
      </c>
      <c r="F427" s="47">
        <v>0.51041666666666696</v>
      </c>
      <c r="G427" s="46" t="str">
        <f>IF(NOT(ISBLANK(Tableau645[heure
début])),IF(VALUE(MID(TEXT(Tableau645[heure
début],"hh"),1,2))&lt;13,"AM","PM"),"")</f>
        <v>AM</v>
      </c>
      <c r="H427" s="47">
        <f>F427-E427</f>
        <v>0.16666666666666696</v>
      </c>
      <c r="I427" s="47"/>
      <c r="J427" s="47"/>
      <c r="K427" s="65"/>
      <c r="L427" s="45" t="e">
        <f ca="1">VLOOKUP(Tableau645[[#This Row],[module]],OFFSET(INDIRECT(A427&amp;"_code"),0,2,,2),2,0)</f>
        <v>#N/A</v>
      </c>
      <c r="M427" s="45"/>
      <c r="N427" s="47"/>
      <c r="O427" s="45"/>
      <c r="R427" s="46"/>
    </row>
    <row r="428" spans="1:18" hidden="1" x14ac:dyDescent="0.2">
      <c r="A428" s="45" t="s">
        <v>672</v>
      </c>
      <c r="B428" s="65" t="str">
        <f>YEAR(C428)&amp;"-"&amp;WEEKNUM(C428)</f>
        <v>2017-39</v>
      </c>
      <c r="C428" s="46">
        <v>43008</v>
      </c>
      <c r="D428" s="67">
        <f>WEEKDAY(Tableau645[[#This Row],[date]])</f>
        <v>7</v>
      </c>
      <c r="E428" s="47">
        <v>0.34375</v>
      </c>
      <c r="F428" s="47">
        <v>0.51041666666666696</v>
      </c>
      <c r="G428" s="46" t="str">
        <f>IF(NOT(ISBLANK(Tableau645[heure
début])),IF(VALUE(MID(TEXT(Tableau645[heure
début],"hh"),1,2))&lt;13,"AM","PM"),"")</f>
        <v>AM</v>
      </c>
      <c r="H428" s="47">
        <f>F428-E428</f>
        <v>0.16666666666666696</v>
      </c>
      <c r="I428" s="47">
        <v>0.16666666666666666</v>
      </c>
      <c r="J428" s="47"/>
      <c r="K428" s="65" t="s">
        <v>522</v>
      </c>
      <c r="L428" s="45" t="str">
        <f ca="1">VLOOKUP(Tableau645[[#This Row],[module]],OFFSET(INDIRECT(A428&amp;"_code"),0,2,,2),2,0)</f>
        <v>GABER Oussama</v>
      </c>
      <c r="M428" s="45"/>
      <c r="N428" s="47"/>
      <c r="O428" s="71" t="s">
        <v>942</v>
      </c>
      <c r="R428" s="46"/>
    </row>
    <row r="429" spans="1:18" hidden="1" x14ac:dyDescent="0.2">
      <c r="A429" s="45" t="s">
        <v>676</v>
      </c>
      <c r="B429" s="65" t="str">
        <f>YEAR(C429)&amp;"-"&amp;WEEKNUM(C429)</f>
        <v>2017-39</v>
      </c>
      <c r="C429" s="46">
        <v>43008</v>
      </c>
      <c r="D429" s="67">
        <f>WEEKDAY(Tableau645[[#This Row],[date]])</f>
        <v>7</v>
      </c>
      <c r="E429" s="47">
        <v>0.34375</v>
      </c>
      <c r="F429" s="47">
        <v>0.51041666666666696</v>
      </c>
      <c r="G429" s="46" t="str">
        <f>IF(NOT(ISBLANK(Tableau645[heure
début])),IF(VALUE(MID(TEXT(Tableau645[heure
début],"hh"),1,2))&lt;13,"AM","PM"),"")</f>
        <v>AM</v>
      </c>
      <c r="H429" s="47">
        <f>F429-E429</f>
        <v>0.16666666666666696</v>
      </c>
      <c r="I429" s="47"/>
      <c r="J429" s="47"/>
      <c r="K429" s="65"/>
      <c r="L429" s="45" t="e">
        <f ca="1">VLOOKUP(Tableau645[[#This Row],[module]],OFFSET(INDIRECT(A429&amp;"_code"),0,2,,2),2,0)</f>
        <v>#N/A</v>
      </c>
      <c r="M429" s="45"/>
      <c r="N429" s="47"/>
      <c r="O429" s="45"/>
      <c r="R429" s="46"/>
    </row>
    <row r="430" spans="1:18" hidden="1" x14ac:dyDescent="0.2">
      <c r="A430" s="45" t="s">
        <v>677</v>
      </c>
      <c r="B430" s="65" t="str">
        <f>YEAR(C430)&amp;"-"&amp;WEEKNUM(C430)</f>
        <v>2017-39</v>
      </c>
      <c r="C430" s="46">
        <v>43008</v>
      </c>
      <c r="D430" s="67">
        <f>WEEKDAY(Tableau645[[#This Row],[date]])</f>
        <v>7</v>
      </c>
      <c r="E430" s="47">
        <v>0.34375</v>
      </c>
      <c r="F430" s="47">
        <v>0.51041666666666696</v>
      </c>
      <c r="G430" s="46" t="str">
        <f>IF(NOT(ISBLANK(Tableau645[heure
début])),IF(VALUE(MID(TEXT(Tableau645[heure
début],"hh"),1,2))&lt;13,"AM","PM"),"")</f>
        <v>AM</v>
      </c>
      <c r="H430" s="47">
        <f>F430-E430</f>
        <v>0.16666666666666696</v>
      </c>
      <c r="I430" s="47"/>
      <c r="J430" s="47"/>
      <c r="K430" s="65"/>
      <c r="L430" s="45" t="e">
        <f ca="1">VLOOKUP(Tableau645[[#This Row],[module]],OFFSET(INDIRECT(A430&amp;"_code"),0,2,,2),2,0)</f>
        <v>#N/A</v>
      </c>
      <c r="M430" s="45"/>
      <c r="N430" s="47"/>
      <c r="O430" s="45"/>
      <c r="R430" s="46"/>
    </row>
    <row r="431" spans="1:18" hidden="1" x14ac:dyDescent="0.2">
      <c r="A431" s="61" t="s">
        <v>669</v>
      </c>
      <c r="B431" s="61" t="str">
        <f>YEAR(C431)&amp;"-"&amp;WEEKNUM(C431)</f>
        <v>2017-39</v>
      </c>
      <c r="C431" s="62">
        <v>43008</v>
      </c>
      <c r="D431" s="68">
        <f>WEEKDAY(Tableau645[[#This Row],[date]])</f>
        <v>7</v>
      </c>
      <c r="E431" s="63">
        <v>0.57291666666666696</v>
      </c>
      <c r="F431" s="63">
        <v>0.73958333333333404</v>
      </c>
      <c r="G431" s="62" t="str">
        <f>IF(NOT(ISBLANK(Tableau645[heure
début])),IF(VALUE(MID(TEXT(Tableau645[heure
début],"hh"),1,2))&lt;13,"AM","PM"),"")</f>
        <v>PM</v>
      </c>
      <c r="H431" s="63">
        <f>F431-E431</f>
        <v>0.16666666666666707</v>
      </c>
      <c r="I431" s="63"/>
      <c r="J431" s="47"/>
      <c r="K431" s="61"/>
      <c r="L431" s="61" t="e">
        <f ca="1">VLOOKUP(Tableau645[[#This Row],[module]],OFFSET(INDIRECT(A431&amp;"_code"),0,2,,2),2,0)</f>
        <v>#N/A</v>
      </c>
      <c r="M431" s="61"/>
      <c r="N431" s="63"/>
      <c r="O431" s="61"/>
      <c r="R431" s="46"/>
    </row>
    <row r="432" spans="1:18" hidden="1" x14ac:dyDescent="0.2">
      <c r="A432" s="45" t="s">
        <v>670</v>
      </c>
      <c r="B432" s="65" t="str">
        <f>YEAR(C432)&amp;"-"&amp;WEEKNUM(C432)</f>
        <v>2017-39</v>
      </c>
      <c r="C432" s="46">
        <v>43008</v>
      </c>
      <c r="D432" s="67">
        <f>WEEKDAY(Tableau645[[#This Row],[date]])</f>
        <v>7</v>
      </c>
      <c r="E432" s="47">
        <v>0.57291666666666696</v>
      </c>
      <c r="F432" s="47">
        <v>0.73958333333333404</v>
      </c>
      <c r="G432" s="46" t="str">
        <f>IF(NOT(ISBLANK(Tableau645[heure
début])),IF(VALUE(MID(TEXT(Tableau645[heure
début],"hh"),1,2))&lt;13,"AM","PM"),"")</f>
        <v>PM</v>
      </c>
      <c r="H432" s="47">
        <f>F432-E432</f>
        <v>0.16666666666666707</v>
      </c>
      <c r="I432" s="47"/>
      <c r="J432" s="47"/>
      <c r="K432" s="65"/>
      <c r="L432" s="45" t="e">
        <f ca="1">VLOOKUP(Tableau645[[#This Row],[module]],OFFSET(INDIRECT(A432&amp;"_code"),0,2,,2),2,0)</f>
        <v>#N/A</v>
      </c>
      <c r="M432" s="45"/>
      <c r="N432" s="47"/>
      <c r="O432" s="45"/>
      <c r="R432" s="46"/>
    </row>
    <row r="433" spans="1:18" hidden="1" x14ac:dyDescent="0.2">
      <c r="A433" s="45" t="s">
        <v>657</v>
      </c>
      <c r="B433" s="65" t="str">
        <f>YEAR(C433)&amp;"-"&amp;WEEKNUM(C433)</f>
        <v>2017-39</v>
      </c>
      <c r="C433" s="46">
        <v>43008</v>
      </c>
      <c r="D433" s="67">
        <f>WEEKDAY(Tableau645[[#This Row],[date]])</f>
        <v>7</v>
      </c>
      <c r="E433" s="47">
        <v>0.57291666666666696</v>
      </c>
      <c r="F433" s="47">
        <v>0.73958333333333404</v>
      </c>
      <c r="G433" s="46" t="str">
        <f>IF(NOT(ISBLANK(Tableau645[heure
début])),IF(VALUE(MID(TEXT(Tableau645[heure
début],"hh"),1,2))&lt;13,"AM","PM"),"")</f>
        <v>PM</v>
      </c>
      <c r="H433" s="47">
        <f>F433-E433</f>
        <v>0.16666666666666707</v>
      </c>
      <c r="I433" s="123"/>
      <c r="J433" s="47"/>
      <c r="K433" s="65"/>
      <c r="L433" s="45" t="e">
        <f ca="1">VLOOKUP(Tableau645[[#This Row],[module]],OFFSET(INDIRECT(A433&amp;"_code"),0,2,,2),2,0)</f>
        <v>#N/A</v>
      </c>
      <c r="M433" s="45"/>
      <c r="N433" s="47"/>
      <c r="O433" s="45"/>
      <c r="R433" s="46"/>
    </row>
    <row r="434" spans="1:18" hidden="1" x14ac:dyDescent="0.2">
      <c r="A434" s="45" t="s">
        <v>671</v>
      </c>
      <c r="B434" s="65" t="str">
        <f>YEAR(C434)&amp;"-"&amp;WEEKNUM(C434)</f>
        <v>2017-39</v>
      </c>
      <c r="C434" s="46">
        <v>43008</v>
      </c>
      <c r="D434" s="67">
        <f>WEEKDAY(Tableau645[[#This Row],[date]])</f>
        <v>7</v>
      </c>
      <c r="E434" s="47">
        <v>0.57291666666666696</v>
      </c>
      <c r="F434" s="47">
        <v>0.73958333333333404</v>
      </c>
      <c r="G434" s="46" t="str">
        <f>IF(NOT(ISBLANK(Tableau645[heure
début])),IF(VALUE(MID(TEXT(Tableau645[heure
début],"hh"),1,2))&lt;13,"AM","PM"),"")</f>
        <v>PM</v>
      </c>
      <c r="H434" s="47">
        <f>F434-E434</f>
        <v>0.16666666666666707</v>
      </c>
      <c r="I434" s="47"/>
      <c r="J434" s="47"/>
      <c r="K434" s="65"/>
      <c r="L434" s="45" t="e">
        <f ca="1">VLOOKUP(Tableau645[[#This Row],[module]],OFFSET(INDIRECT(A434&amp;"_code"),0,2,,2),2,0)</f>
        <v>#N/A</v>
      </c>
      <c r="M434" s="45"/>
      <c r="N434" s="47"/>
      <c r="O434" s="45"/>
      <c r="R434" s="46"/>
    </row>
    <row r="435" spans="1:18" hidden="1" x14ac:dyDescent="0.2">
      <c r="A435" s="45" t="s">
        <v>672</v>
      </c>
      <c r="B435" s="65" t="str">
        <f>YEAR(C435)&amp;"-"&amp;WEEKNUM(C435)</f>
        <v>2017-39</v>
      </c>
      <c r="C435" s="46">
        <v>43008</v>
      </c>
      <c r="D435" s="67">
        <f>WEEKDAY(Tableau645[[#This Row],[date]])</f>
        <v>7</v>
      </c>
      <c r="E435" s="47">
        <v>0.57291666666666696</v>
      </c>
      <c r="F435" s="47">
        <v>0.73958333333333404</v>
      </c>
      <c r="G435" s="46" t="str">
        <f>IF(NOT(ISBLANK(Tableau645[heure
début])),IF(VALUE(MID(TEXT(Tableau645[heure
début],"hh"),1,2))&lt;13,"AM","PM"),"")</f>
        <v>PM</v>
      </c>
      <c r="H435" s="47">
        <f>F435-E435</f>
        <v>0.16666666666666707</v>
      </c>
      <c r="I435" s="47"/>
      <c r="J435" s="47"/>
      <c r="K435" s="65"/>
      <c r="L435" s="45" t="e">
        <f ca="1">VLOOKUP(Tableau645[[#This Row],[module]],OFFSET(INDIRECT(A435&amp;"_code"),0,2,,2),2,0)</f>
        <v>#N/A</v>
      </c>
      <c r="M435" s="45"/>
      <c r="N435" s="47"/>
      <c r="O435" s="45"/>
      <c r="R435" s="46"/>
    </row>
    <row r="436" spans="1:18" hidden="1" x14ac:dyDescent="0.2">
      <c r="A436" s="45" t="s">
        <v>676</v>
      </c>
      <c r="B436" s="65" t="str">
        <f>YEAR(C436)&amp;"-"&amp;WEEKNUM(C436)</f>
        <v>2017-39</v>
      </c>
      <c r="C436" s="46">
        <v>43008</v>
      </c>
      <c r="D436" s="67">
        <f>WEEKDAY(Tableau645[[#This Row],[date]])</f>
        <v>7</v>
      </c>
      <c r="E436" s="47">
        <v>0.57291666666666696</v>
      </c>
      <c r="F436" s="47">
        <v>0.69791666666666663</v>
      </c>
      <c r="G436" s="46" t="str">
        <f>IF(NOT(ISBLANK(Tableau645[heure
début])),IF(VALUE(MID(TEXT(Tableau645[heure
début],"hh"),1,2))&lt;13,"AM","PM"),"")</f>
        <v>PM</v>
      </c>
      <c r="H436" s="47">
        <f>F436-E436</f>
        <v>0.12499999999999967</v>
      </c>
      <c r="I436" s="47"/>
      <c r="J436" s="47"/>
      <c r="K436" s="65"/>
      <c r="L436" s="45" t="e">
        <f ca="1">VLOOKUP(Tableau645[[#This Row],[module]],OFFSET(INDIRECT(A436&amp;"_code"),0,2,,2),2,0)</f>
        <v>#N/A</v>
      </c>
      <c r="M436" s="45"/>
      <c r="N436" s="47"/>
      <c r="O436" s="45"/>
      <c r="R436" s="46"/>
    </row>
    <row r="437" spans="1:18" hidden="1" x14ac:dyDescent="0.2">
      <c r="A437" s="45" t="s">
        <v>677</v>
      </c>
      <c r="B437" s="65" t="str">
        <f>YEAR(C437)&amp;"-"&amp;WEEKNUM(C437)</f>
        <v>2017-39</v>
      </c>
      <c r="C437" s="46">
        <v>43008</v>
      </c>
      <c r="D437" s="67">
        <f>WEEKDAY(Tableau645[[#This Row],[date]])</f>
        <v>7</v>
      </c>
      <c r="E437" s="47">
        <v>0.57291666666666696</v>
      </c>
      <c r="F437" s="47">
        <v>0.69791666666666663</v>
      </c>
      <c r="G437" s="46" t="str">
        <f>IF(NOT(ISBLANK(Tableau645[heure
début])),IF(VALUE(MID(TEXT(Tableau645[heure
début],"hh"),1,2))&lt;13,"AM","PM"),"")</f>
        <v>PM</v>
      </c>
      <c r="H437" s="47">
        <f>F437-E437</f>
        <v>0.12499999999999967</v>
      </c>
      <c r="I437" s="47"/>
      <c r="J437" s="47"/>
      <c r="K437" s="65"/>
      <c r="L437" s="45" t="e">
        <f ca="1">VLOOKUP(Tableau645[[#This Row],[module]],OFFSET(INDIRECT(A437&amp;"_code"),0,2,,2),2,0)</f>
        <v>#N/A</v>
      </c>
      <c r="M437" s="45"/>
      <c r="N437" s="47"/>
      <c r="O437" s="45"/>
      <c r="R437" s="46"/>
    </row>
    <row r="438" spans="1:18" hidden="1" x14ac:dyDescent="0.2">
      <c r="A438" s="61" t="s">
        <v>669</v>
      </c>
      <c r="B438" s="61" t="str">
        <f>YEAR(C438)&amp;"-"&amp;WEEKNUM(C438)</f>
        <v>2017-40</v>
      </c>
      <c r="C438" s="62">
        <v>43009</v>
      </c>
      <c r="D438" s="68">
        <f>WEEKDAY(Tableau645[[#This Row],[date]])</f>
        <v>1</v>
      </c>
      <c r="E438" s="47">
        <v>0.34375</v>
      </c>
      <c r="F438" s="47">
        <v>0.51041666666666696</v>
      </c>
      <c r="G438" s="62" t="str">
        <f>IF(NOT(ISBLANK(Tableau645[heure
début])),IF(VALUE(MID(TEXT(Tableau645[heure
début],"hh"),1,2))&lt;13,"AM","PM"),"")</f>
        <v>AM</v>
      </c>
      <c r="H438" s="63">
        <f>F438-E438</f>
        <v>0.16666666666666696</v>
      </c>
      <c r="I438" s="63"/>
      <c r="J438" s="47"/>
      <c r="K438" s="61"/>
      <c r="L438" s="61" t="e">
        <f ca="1">VLOOKUP(Tableau645[[#This Row],[module]],OFFSET(INDIRECT(A438&amp;"_code"),0,2,,2),2,0)</f>
        <v>#N/A</v>
      </c>
      <c r="M438" s="61"/>
      <c r="N438" s="63"/>
      <c r="O438" s="61"/>
      <c r="R438" s="46"/>
    </row>
    <row r="439" spans="1:18" hidden="1" x14ac:dyDescent="0.2">
      <c r="A439" s="45" t="s">
        <v>670</v>
      </c>
      <c r="B439" s="65" t="str">
        <f>YEAR(C439)&amp;"-"&amp;WEEKNUM(C439)</f>
        <v>2017-40</v>
      </c>
      <c r="C439" s="46">
        <v>43009</v>
      </c>
      <c r="D439" s="67">
        <f>WEEKDAY(Tableau645[[#This Row],[date]])</f>
        <v>1</v>
      </c>
      <c r="E439" s="47">
        <v>0.34375</v>
      </c>
      <c r="F439" s="47">
        <v>0.51041666666666696</v>
      </c>
      <c r="G439" s="46" t="str">
        <f>IF(NOT(ISBLANK(Tableau645[heure
début])),IF(VALUE(MID(TEXT(Tableau645[heure
début],"hh"),1,2))&lt;13,"AM","PM"),"")</f>
        <v>AM</v>
      </c>
      <c r="H439" s="47">
        <f>F439-E439</f>
        <v>0.16666666666666696</v>
      </c>
      <c r="I439" s="47"/>
      <c r="J439" s="47"/>
      <c r="K439" s="65"/>
      <c r="L439" s="45" t="e">
        <f ca="1">VLOOKUP(Tableau645[[#This Row],[module]],OFFSET(INDIRECT(A439&amp;"_code"),0,2,,2),2,0)</f>
        <v>#N/A</v>
      </c>
      <c r="M439" s="45"/>
      <c r="N439" s="47"/>
      <c r="O439" s="45"/>
      <c r="R439" s="46"/>
    </row>
    <row r="440" spans="1:18" hidden="1" x14ac:dyDescent="0.2">
      <c r="A440" s="45" t="s">
        <v>657</v>
      </c>
      <c r="B440" s="65" t="str">
        <f>YEAR(C440)&amp;"-"&amp;WEEKNUM(C440)</f>
        <v>2017-40</v>
      </c>
      <c r="C440" s="46">
        <v>43009</v>
      </c>
      <c r="D440" s="67">
        <f>WEEKDAY(Tableau645[[#This Row],[date]])</f>
        <v>1</v>
      </c>
      <c r="E440" s="47">
        <v>0.34375</v>
      </c>
      <c r="F440" s="47">
        <v>0.51041666666666696</v>
      </c>
      <c r="G440" s="46" t="str">
        <f>IF(NOT(ISBLANK(Tableau645[heure
début])),IF(VALUE(MID(TEXT(Tableau645[heure
début],"hh"),1,2))&lt;13,"AM","PM"),"")</f>
        <v>AM</v>
      </c>
      <c r="H440" s="47">
        <f>F440-E440</f>
        <v>0.16666666666666696</v>
      </c>
      <c r="I440" s="123"/>
      <c r="J440" s="47"/>
      <c r="K440" s="65"/>
      <c r="L440" s="45" t="e">
        <f ca="1">VLOOKUP(Tableau645[[#This Row],[module]],OFFSET(INDIRECT(A440&amp;"_code"),0,2,,2),2,0)</f>
        <v>#N/A</v>
      </c>
      <c r="M440" s="45"/>
      <c r="N440" s="47"/>
      <c r="O440" s="45"/>
      <c r="R440" s="46"/>
    </row>
    <row r="441" spans="1:18" hidden="1" x14ac:dyDescent="0.2">
      <c r="A441" s="45" t="s">
        <v>671</v>
      </c>
      <c r="B441" s="65" t="str">
        <f>YEAR(C441)&amp;"-"&amp;WEEKNUM(C441)</f>
        <v>2017-40</v>
      </c>
      <c r="C441" s="46">
        <v>43009</v>
      </c>
      <c r="D441" s="67">
        <f>WEEKDAY(Tableau645[[#This Row],[date]])</f>
        <v>1</v>
      </c>
      <c r="E441" s="47">
        <v>0.34375</v>
      </c>
      <c r="F441" s="47">
        <v>0.51041666666666696</v>
      </c>
      <c r="G441" s="46" t="str">
        <f>IF(NOT(ISBLANK(Tableau645[heure
début])),IF(VALUE(MID(TEXT(Tableau645[heure
début],"hh"),1,2))&lt;13,"AM","PM"),"")</f>
        <v>AM</v>
      </c>
      <c r="H441" s="47">
        <f>F441-E441</f>
        <v>0.16666666666666696</v>
      </c>
      <c r="I441" s="47"/>
      <c r="J441" s="47"/>
      <c r="K441" s="65"/>
      <c r="L441" s="45" t="e">
        <f ca="1">VLOOKUP(Tableau645[[#This Row],[module]],OFFSET(INDIRECT(A441&amp;"_code"),0,2,,2),2,0)</f>
        <v>#N/A</v>
      </c>
      <c r="M441" s="45"/>
      <c r="N441" s="47"/>
      <c r="O441" s="45"/>
      <c r="R441" s="46"/>
    </row>
    <row r="442" spans="1:18" hidden="1" x14ac:dyDescent="0.2">
      <c r="A442" s="45" t="s">
        <v>672</v>
      </c>
      <c r="B442" s="65" t="str">
        <f>YEAR(C442)&amp;"-"&amp;WEEKNUM(C442)</f>
        <v>2017-40</v>
      </c>
      <c r="C442" s="46">
        <v>43009</v>
      </c>
      <c r="D442" s="67">
        <f>WEEKDAY(Tableau645[[#This Row],[date]])</f>
        <v>1</v>
      </c>
      <c r="E442" s="47">
        <v>0.34375</v>
      </c>
      <c r="F442" s="47">
        <v>0.51041666666666696</v>
      </c>
      <c r="G442" s="46" t="str">
        <f>IF(NOT(ISBLANK(Tableau645[heure
début])),IF(VALUE(MID(TEXT(Tableau645[heure
début],"hh"),1,2))&lt;13,"AM","PM"),"")</f>
        <v>AM</v>
      </c>
      <c r="H442" s="47">
        <f>F442-E442</f>
        <v>0.16666666666666696</v>
      </c>
      <c r="I442" s="47"/>
      <c r="J442" s="47"/>
      <c r="K442" s="65"/>
      <c r="L442" s="45" t="e">
        <f ca="1">VLOOKUP(Tableau645[[#This Row],[module]],OFFSET(INDIRECT(A442&amp;"_code"),0,2,,2),2,0)</f>
        <v>#N/A</v>
      </c>
      <c r="M442" s="45"/>
      <c r="N442" s="47"/>
      <c r="O442" s="45"/>
      <c r="R442" s="46"/>
    </row>
    <row r="443" spans="1:18" hidden="1" x14ac:dyDescent="0.2">
      <c r="A443" s="45" t="s">
        <v>676</v>
      </c>
      <c r="B443" s="65" t="str">
        <f>YEAR(C443)&amp;"-"&amp;WEEKNUM(C443)</f>
        <v>2017-40</v>
      </c>
      <c r="C443" s="46">
        <v>43009</v>
      </c>
      <c r="D443" s="67">
        <f>WEEKDAY(Tableau645[[#This Row],[date]])</f>
        <v>1</v>
      </c>
      <c r="E443" s="47">
        <v>0.34375</v>
      </c>
      <c r="F443" s="47">
        <v>0.51041666666666696</v>
      </c>
      <c r="G443" s="46" t="str">
        <f>IF(NOT(ISBLANK(Tableau645[heure
début])),IF(VALUE(MID(TEXT(Tableau645[heure
début],"hh"),1,2))&lt;13,"AM","PM"),"")</f>
        <v>AM</v>
      </c>
      <c r="H443" s="47">
        <f>F443-E443</f>
        <v>0.16666666666666696</v>
      </c>
      <c r="I443" s="47"/>
      <c r="J443" s="47"/>
      <c r="K443" s="65"/>
      <c r="L443" s="45" t="e">
        <f ca="1">VLOOKUP(Tableau645[[#This Row],[module]],OFFSET(INDIRECT(A443&amp;"_code"),0,2,,2),2,0)</f>
        <v>#N/A</v>
      </c>
      <c r="M443" s="45"/>
      <c r="N443" s="47"/>
      <c r="O443" s="45"/>
      <c r="R443" s="46"/>
    </row>
    <row r="444" spans="1:18" hidden="1" x14ac:dyDescent="0.2">
      <c r="A444" s="45" t="s">
        <v>677</v>
      </c>
      <c r="B444" s="65" t="str">
        <f>YEAR(C444)&amp;"-"&amp;WEEKNUM(C444)</f>
        <v>2017-40</v>
      </c>
      <c r="C444" s="46">
        <v>43009</v>
      </c>
      <c r="D444" s="67">
        <f>WEEKDAY(Tableau645[[#This Row],[date]])</f>
        <v>1</v>
      </c>
      <c r="E444" s="47">
        <v>0.34375</v>
      </c>
      <c r="F444" s="47">
        <v>0.51041666666666696</v>
      </c>
      <c r="G444" s="46" t="str">
        <f>IF(NOT(ISBLANK(Tableau645[heure
début])),IF(VALUE(MID(TEXT(Tableau645[heure
début],"hh"),1,2))&lt;13,"AM","PM"),"")</f>
        <v>AM</v>
      </c>
      <c r="H444" s="47">
        <f>F444-E444</f>
        <v>0.16666666666666696</v>
      </c>
      <c r="I444" s="47"/>
      <c r="J444" s="47"/>
      <c r="K444" s="65"/>
      <c r="L444" s="45" t="e">
        <f ca="1">VLOOKUP(Tableau645[[#This Row],[module]],OFFSET(INDIRECT(A444&amp;"_code"),0,2,,2),2,0)</f>
        <v>#N/A</v>
      </c>
      <c r="M444" s="45"/>
      <c r="N444" s="47"/>
      <c r="O444" s="45"/>
      <c r="R444" s="46"/>
    </row>
    <row r="445" spans="1:18" hidden="1" x14ac:dyDescent="0.2">
      <c r="A445" s="61" t="s">
        <v>669</v>
      </c>
      <c r="B445" s="61" t="str">
        <f>YEAR(C445)&amp;"-"&amp;WEEKNUM(C445)</f>
        <v>2017-40</v>
      </c>
      <c r="C445" s="62">
        <v>43009</v>
      </c>
      <c r="D445" s="68">
        <f>WEEKDAY(Tableau645[[#This Row],[date]])</f>
        <v>1</v>
      </c>
      <c r="E445" s="63">
        <v>0.57291666666666696</v>
      </c>
      <c r="F445" s="63">
        <v>0.73958333333333404</v>
      </c>
      <c r="G445" s="62" t="str">
        <f>IF(NOT(ISBLANK(Tableau645[heure
début])),IF(VALUE(MID(TEXT(Tableau645[heure
début],"hh"),1,2))&lt;13,"AM","PM"),"")</f>
        <v>PM</v>
      </c>
      <c r="H445" s="63">
        <f>F445-E445</f>
        <v>0.16666666666666707</v>
      </c>
      <c r="I445" s="63"/>
      <c r="J445" s="47"/>
      <c r="K445" s="61"/>
      <c r="L445" s="61" t="e">
        <f ca="1">VLOOKUP(Tableau645[[#This Row],[module]],OFFSET(INDIRECT(A445&amp;"_code"),0,2,,2),2,0)</f>
        <v>#N/A</v>
      </c>
      <c r="M445" s="61"/>
      <c r="N445" s="63"/>
      <c r="O445" s="61"/>
      <c r="R445" s="46"/>
    </row>
    <row r="446" spans="1:18" hidden="1" x14ac:dyDescent="0.2">
      <c r="A446" s="45" t="s">
        <v>670</v>
      </c>
      <c r="B446" s="65" t="str">
        <f>YEAR(C446)&amp;"-"&amp;WEEKNUM(C446)</f>
        <v>2017-40</v>
      </c>
      <c r="C446" s="46">
        <v>43009</v>
      </c>
      <c r="D446" s="67">
        <f>WEEKDAY(Tableau645[[#This Row],[date]])</f>
        <v>1</v>
      </c>
      <c r="E446" s="47">
        <v>0.57291666666666696</v>
      </c>
      <c r="F446" s="47">
        <v>0.73958333333333404</v>
      </c>
      <c r="G446" s="46" t="str">
        <f>IF(NOT(ISBLANK(Tableau645[heure
début])),IF(VALUE(MID(TEXT(Tableau645[heure
début],"hh"),1,2))&lt;13,"AM","PM"),"")</f>
        <v>PM</v>
      </c>
      <c r="H446" s="47">
        <f>F446-E446</f>
        <v>0.16666666666666707</v>
      </c>
      <c r="I446" s="47"/>
      <c r="J446" s="47"/>
      <c r="K446" s="65"/>
      <c r="L446" s="45" t="e">
        <f ca="1">VLOOKUP(Tableau645[[#This Row],[module]],OFFSET(INDIRECT(A446&amp;"_code"),0,2,,2),2,0)</f>
        <v>#N/A</v>
      </c>
      <c r="M446" s="45"/>
      <c r="N446" s="47"/>
      <c r="O446" s="45"/>
      <c r="R446" s="46"/>
    </row>
    <row r="447" spans="1:18" hidden="1" x14ac:dyDescent="0.2">
      <c r="A447" s="45" t="s">
        <v>657</v>
      </c>
      <c r="B447" s="65" t="str">
        <f>YEAR(C447)&amp;"-"&amp;WEEKNUM(C447)</f>
        <v>2017-40</v>
      </c>
      <c r="C447" s="46">
        <v>43009</v>
      </c>
      <c r="D447" s="67">
        <f>WEEKDAY(Tableau645[[#This Row],[date]])</f>
        <v>1</v>
      </c>
      <c r="E447" s="47">
        <v>0.57291666666666696</v>
      </c>
      <c r="F447" s="47">
        <v>0.73958333333333404</v>
      </c>
      <c r="G447" s="46" t="str">
        <f>IF(NOT(ISBLANK(Tableau645[heure
début])),IF(VALUE(MID(TEXT(Tableau645[heure
début],"hh"),1,2))&lt;13,"AM","PM"),"")</f>
        <v>PM</v>
      </c>
      <c r="H447" s="47">
        <f>F447-E447</f>
        <v>0.16666666666666707</v>
      </c>
      <c r="I447" s="123"/>
      <c r="J447" s="47"/>
      <c r="K447" s="65"/>
      <c r="L447" s="45" t="e">
        <f ca="1">VLOOKUP(Tableau645[[#This Row],[module]],OFFSET(INDIRECT(A447&amp;"_code"),0,2,,2),2,0)</f>
        <v>#N/A</v>
      </c>
      <c r="M447" s="45"/>
      <c r="N447" s="47"/>
      <c r="O447" s="45"/>
      <c r="R447" s="46"/>
    </row>
    <row r="448" spans="1:18" hidden="1" x14ac:dyDescent="0.2">
      <c r="A448" s="45" t="s">
        <v>671</v>
      </c>
      <c r="B448" s="65" t="str">
        <f>YEAR(C448)&amp;"-"&amp;WEEKNUM(C448)</f>
        <v>2017-40</v>
      </c>
      <c r="C448" s="46">
        <v>43009</v>
      </c>
      <c r="D448" s="67">
        <f>WEEKDAY(Tableau645[[#This Row],[date]])</f>
        <v>1</v>
      </c>
      <c r="E448" s="47">
        <v>0.57291666666666696</v>
      </c>
      <c r="F448" s="47">
        <v>0.73958333333333404</v>
      </c>
      <c r="G448" s="46" t="str">
        <f>IF(NOT(ISBLANK(Tableau645[heure
début])),IF(VALUE(MID(TEXT(Tableau645[heure
début],"hh"),1,2))&lt;13,"AM","PM"),"")</f>
        <v>PM</v>
      </c>
      <c r="H448" s="47">
        <f>F448-E448</f>
        <v>0.16666666666666707</v>
      </c>
      <c r="I448" s="47"/>
      <c r="J448" s="47"/>
      <c r="K448" s="65"/>
      <c r="L448" s="45" t="e">
        <f ca="1">VLOOKUP(Tableau645[[#This Row],[module]],OFFSET(INDIRECT(A448&amp;"_code"),0,2,,2),2,0)</f>
        <v>#N/A</v>
      </c>
      <c r="M448" s="45"/>
      <c r="N448" s="47"/>
      <c r="O448" s="45"/>
      <c r="R448" s="46"/>
    </row>
    <row r="449" spans="1:18" hidden="1" x14ac:dyDescent="0.2">
      <c r="A449" s="45" t="s">
        <v>672</v>
      </c>
      <c r="B449" s="65" t="str">
        <f>YEAR(C449)&amp;"-"&amp;WEEKNUM(C449)</f>
        <v>2017-40</v>
      </c>
      <c r="C449" s="46">
        <v>43009</v>
      </c>
      <c r="D449" s="67">
        <f>WEEKDAY(Tableau645[[#This Row],[date]])</f>
        <v>1</v>
      </c>
      <c r="E449" s="47">
        <v>0.57291666666666696</v>
      </c>
      <c r="F449" s="47">
        <v>0.73958333333333404</v>
      </c>
      <c r="G449" s="46" t="str">
        <f>IF(NOT(ISBLANK(Tableau645[heure
début])),IF(VALUE(MID(TEXT(Tableau645[heure
début],"hh"),1,2))&lt;13,"AM","PM"),"")</f>
        <v>PM</v>
      </c>
      <c r="H449" s="47">
        <f>F449-E449</f>
        <v>0.16666666666666707</v>
      </c>
      <c r="I449" s="47"/>
      <c r="J449" s="47"/>
      <c r="K449" s="65"/>
      <c r="L449" s="45" t="e">
        <f ca="1">VLOOKUP(Tableau645[[#This Row],[module]],OFFSET(INDIRECT(A449&amp;"_code"),0,2,,2),2,0)</f>
        <v>#N/A</v>
      </c>
      <c r="M449" s="45"/>
      <c r="N449" s="47"/>
      <c r="O449" s="45"/>
      <c r="R449" s="46"/>
    </row>
    <row r="450" spans="1:18" hidden="1" x14ac:dyDescent="0.2">
      <c r="A450" s="45" t="s">
        <v>676</v>
      </c>
      <c r="B450" s="65" t="str">
        <f>YEAR(C450)&amp;"-"&amp;WEEKNUM(C450)</f>
        <v>2017-40</v>
      </c>
      <c r="C450" s="46">
        <v>43009</v>
      </c>
      <c r="D450" s="67">
        <f>WEEKDAY(Tableau645[[#This Row],[date]])</f>
        <v>1</v>
      </c>
      <c r="E450" s="47">
        <v>0.57291666666666696</v>
      </c>
      <c r="F450" s="47">
        <v>0.69791666666666663</v>
      </c>
      <c r="G450" s="46" t="str">
        <f>IF(NOT(ISBLANK(Tableau645[heure
début])),IF(VALUE(MID(TEXT(Tableau645[heure
début],"hh"),1,2))&lt;13,"AM","PM"),"")</f>
        <v>PM</v>
      </c>
      <c r="H450" s="47">
        <f>F450-E450</f>
        <v>0.12499999999999967</v>
      </c>
      <c r="I450" s="47"/>
      <c r="J450" s="47"/>
      <c r="K450" s="65"/>
      <c r="L450" s="45" t="e">
        <f ca="1">VLOOKUP(Tableau645[[#This Row],[module]],OFFSET(INDIRECT(A450&amp;"_code"),0,2,,2),2,0)</f>
        <v>#N/A</v>
      </c>
      <c r="M450" s="45"/>
      <c r="N450" s="47"/>
      <c r="O450" s="45"/>
      <c r="R450" s="46"/>
    </row>
    <row r="451" spans="1:18" hidden="1" x14ac:dyDescent="0.2">
      <c r="A451" s="45" t="s">
        <v>677</v>
      </c>
      <c r="B451" s="65" t="str">
        <f>YEAR(C451)&amp;"-"&amp;WEEKNUM(C451)</f>
        <v>2017-40</v>
      </c>
      <c r="C451" s="46">
        <v>43009</v>
      </c>
      <c r="D451" s="67">
        <f>WEEKDAY(Tableau645[[#This Row],[date]])</f>
        <v>1</v>
      </c>
      <c r="E451" s="47">
        <v>0.57291666666666696</v>
      </c>
      <c r="F451" s="47">
        <v>0.69791666666666663</v>
      </c>
      <c r="G451" s="46" t="str">
        <f>IF(NOT(ISBLANK(Tableau645[heure
début])),IF(VALUE(MID(TEXT(Tableau645[heure
début],"hh"),1,2))&lt;13,"AM","PM"),"")</f>
        <v>PM</v>
      </c>
      <c r="H451" s="47">
        <f>F451-E451</f>
        <v>0.12499999999999967</v>
      </c>
      <c r="I451" s="47"/>
      <c r="J451" s="47"/>
      <c r="K451" s="65"/>
      <c r="L451" s="45" t="e">
        <f ca="1">VLOOKUP(Tableau645[[#This Row],[module]],OFFSET(INDIRECT(A451&amp;"_code"),0,2,,2),2,0)</f>
        <v>#N/A</v>
      </c>
      <c r="M451" s="45"/>
      <c r="N451" s="47"/>
      <c r="O451" s="45"/>
      <c r="R451" s="46"/>
    </row>
    <row r="452" spans="1:18" hidden="1" x14ac:dyDescent="0.2">
      <c r="A452" s="45" t="s">
        <v>670</v>
      </c>
      <c r="B452" s="65" t="str">
        <f>YEAR(C452)&amp;"-"&amp;WEEKNUM(C452)</f>
        <v>2017-40</v>
      </c>
      <c r="C452" s="46">
        <v>43010</v>
      </c>
      <c r="D452" s="67">
        <f>WEEKDAY(Tableau645[[#This Row],[date]])</f>
        <v>2</v>
      </c>
      <c r="E452" s="47">
        <v>0.34375</v>
      </c>
      <c r="F452" s="47">
        <v>0.51041666666666696</v>
      </c>
      <c r="G452" s="46" t="str">
        <f>IF(NOT(ISBLANK(Tableau645[heure
début])),IF(VALUE(MID(TEXT(Tableau645[heure
début],"hh"),1,2))&lt;13,"AM","PM"),"")</f>
        <v>AM</v>
      </c>
      <c r="H452" s="47">
        <f>F452-E452</f>
        <v>0.16666666666666696</v>
      </c>
      <c r="I452" s="47">
        <v>0.16666666666666666</v>
      </c>
      <c r="J452" s="47"/>
      <c r="K452" s="65" t="s">
        <v>876</v>
      </c>
      <c r="L452" s="45" t="str">
        <f ca="1">VLOOKUP(Tableau645[[#This Row],[module]],OFFSET(INDIRECT(A452&amp;"_code"),0,2,,2),2,0)</f>
        <v>BOUTONNET Jean-Pierre</v>
      </c>
      <c r="M452" s="45" t="s">
        <v>663</v>
      </c>
      <c r="N452" s="47"/>
      <c r="O452" s="45"/>
      <c r="R452" s="46"/>
    </row>
    <row r="453" spans="1:18" hidden="1" x14ac:dyDescent="0.2">
      <c r="A453" s="61" t="s">
        <v>669</v>
      </c>
      <c r="B453" s="61" t="str">
        <f>YEAR(C453)&amp;"-"&amp;WEEKNUM(C453)</f>
        <v>2017-40</v>
      </c>
      <c r="C453" s="62">
        <v>43010</v>
      </c>
      <c r="D453" s="68">
        <f>WEEKDAY(Tableau645[[#This Row],[date]])</f>
        <v>2</v>
      </c>
      <c r="E453" s="47">
        <v>0.34375</v>
      </c>
      <c r="F453" s="47">
        <v>0.51041666666666696</v>
      </c>
      <c r="G453" s="62" t="str">
        <f>IF(NOT(ISBLANK(Tableau645[heure
début])),IF(VALUE(MID(TEXT(Tableau645[heure
début],"hh"),1,2))&lt;13,"AM","PM"),"")</f>
        <v>AM</v>
      </c>
      <c r="H453" s="63">
        <f>F453-E453</f>
        <v>0.16666666666666696</v>
      </c>
      <c r="I453" s="63"/>
      <c r="J453" s="47"/>
      <c r="K453" s="61"/>
      <c r="L453" s="61" t="e">
        <f ca="1">VLOOKUP(Tableau645[[#This Row],[module]],OFFSET(INDIRECT(A453&amp;"_code"),0,2,,2),2,0)</f>
        <v>#N/A</v>
      </c>
      <c r="M453" s="61"/>
      <c r="N453" s="63"/>
      <c r="O453" s="61"/>
      <c r="R453" s="46"/>
    </row>
    <row r="454" spans="1:18" hidden="1" x14ac:dyDescent="0.2">
      <c r="A454" s="45" t="s">
        <v>671</v>
      </c>
      <c r="B454" s="65" t="str">
        <f>YEAR(C454)&amp;"-"&amp;WEEKNUM(C454)</f>
        <v>2017-40</v>
      </c>
      <c r="C454" s="46">
        <v>43010</v>
      </c>
      <c r="D454" s="67">
        <f>WEEKDAY(Tableau645[[#This Row],[date]])</f>
        <v>2</v>
      </c>
      <c r="E454" s="47">
        <v>0.34375</v>
      </c>
      <c r="F454" s="47">
        <v>0.51041666666666696</v>
      </c>
      <c r="G454" s="46" t="str">
        <f>IF(NOT(ISBLANK(Tableau645[heure
début])),IF(VALUE(MID(TEXT(Tableau645[heure
début],"hh"),1,2))&lt;13,"AM","PM"),"")</f>
        <v>AM</v>
      </c>
      <c r="H454" s="47">
        <f>F454-E454</f>
        <v>0.16666666666666696</v>
      </c>
      <c r="I454" s="47"/>
      <c r="J454" s="47"/>
      <c r="K454" s="65" t="s">
        <v>809</v>
      </c>
      <c r="L454" s="45" t="str">
        <f ca="1">VLOOKUP(Tableau645[[#This Row],[module]],OFFSET(INDIRECT(A454&amp;"_code"),0,2,,2),2,0)</f>
        <v>n/a</v>
      </c>
      <c r="M454" s="45"/>
      <c r="N454" s="47"/>
      <c r="O454" s="45"/>
      <c r="R454" s="46"/>
    </row>
    <row r="455" spans="1:18" hidden="1" x14ac:dyDescent="0.2">
      <c r="A455" s="45" t="s">
        <v>676</v>
      </c>
      <c r="B455" s="65" t="str">
        <f>YEAR(C455)&amp;"-"&amp;WEEKNUM(C455)</f>
        <v>2017-40</v>
      </c>
      <c r="C455" s="46">
        <v>43010</v>
      </c>
      <c r="D455" s="67">
        <f>WEEKDAY(Tableau645[[#This Row],[date]])</f>
        <v>2</v>
      </c>
      <c r="E455" s="47">
        <v>0.34375</v>
      </c>
      <c r="F455" s="47">
        <v>0.51041666666666696</v>
      </c>
      <c r="G455" s="46" t="str">
        <f>IF(NOT(ISBLANK(Tableau645[heure
début])),IF(VALUE(MID(TEXT(Tableau645[heure
début],"hh"),1,2))&lt;13,"AM","PM"),"")</f>
        <v>AM</v>
      </c>
      <c r="H455" s="47">
        <f>F455-E455</f>
        <v>0.16666666666666696</v>
      </c>
      <c r="I455" s="47"/>
      <c r="J455" s="47"/>
      <c r="K455" s="65" t="s">
        <v>753</v>
      </c>
      <c r="L455" s="45" t="str">
        <f ca="1">VLOOKUP(Tableau645[[#This Row],[module]],OFFSET(INDIRECT(A455&amp;"_code"),0,2,,2),2,0)</f>
        <v>LEPOUTRE Jean-Claude</v>
      </c>
      <c r="M455" s="45" t="s">
        <v>659</v>
      </c>
      <c r="N455" s="47"/>
      <c r="O455" s="45"/>
      <c r="R455" s="46"/>
    </row>
    <row r="456" spans="1:18" hidden="1" x14ac:dyDescent="0.2">
      <c r="A456" s="45" t="s">
        <v>677</v>
      </c>
      <c r="B456" s="65" t="str">
        <f>YEAR(C456)&amp;"-"&amp;WEEKNUM(C456)</f>
        <v>2017-40</v>
      </c>
      <c r="C456" s="46">
        <v>43010</v>
      </c>
      <c r="D456" s="67">
        <f>WEEKDAY(Tableau645[[#This Row],[date]])</f>
        <v>2</v>
      </c>
      <c r="E456" s="47">
        <v>0.34375</v>
      </c>
      <c r="F456" s="47">
        <v>0.51041666666666696</v>
      </c>
      <c r="G456" s="46" t="str">
        <f>IF(NOT(ISBLANK(Tableau645[heure
début])),IF(VALUE(MID(TEXT(Tableau645[heure
début],"hh"),1,2))&lt;13,"AM","PM"),"")</f>
        <v>AM</v>
      </c>
      <c r="H456" s="47">
        <f>F456-E456</f>
        <v>0.16666666666666696</v>
      </c>
      <c r="I456" s="47"/>
      <c r="J456" s="47"/>
      <c r="K456" s="65" t="s">
        <v>809</v>
      </c>
      <c r="L456" s="45" t="str">
        <f ca="1">VLOOKUP(Tableau645[[#This Row],[module]],OFFSET(INDIRECT(A456&amp;"_code"),0,2,,2),2,0)</f>
        <v>n/a</v>
      </c>
      <c r="M456" s="45"/>
      <c r="N456" s="47"/>
      <c r="O456" s="45"/>
      <c r="R456" s="46"/>
    </row>
    <row r="457" spans="1:18" hidden="1" x14ac:dyDescent="0.2">
      <c r="A457" s="45" t="s">
        <v>657</v>
      </c>
      <c r="B457" s="65" t="str">
        <f>YEAR(C457)&amp;"-"&amp;WEEKNUM(C457)</f>
        <v>2017-40</v>
      </c>
      <c r="C457" s="46">
        <v>43010</v>
      </c>
      <c r="D457" s="67">
        <f>WEEKDAY(Tableau645[[#This Row],[date]])</f>
        <v>2</v>
      </c>
      <c r="E457" s="47">
        <v>0.34375</v>
      </c>
      <c r="F457" s="47">
        <v>0.51041666666666696</v>
      </c>
      <c r="G457" s="46" t="str">
        <f>IF(NOT(ISBLANK(Tableau645[heure
début])),IF(VALUE(MID(TEXT(Tableau645[heure
début],"hh"),1,2))&lt;13,"AM","PM"),"")</f>
        <v>AM</v>
      </c>
      <c r="H457" s="47">
        <f>F457-E457</f>
        <v>0.16666666666666696</v>
      </c>
      <c r="I457" s="123">
        <v>0.125</v>
      </c>
      <c r="J457" s="47"/>
      <c r="K457" s="65" t="s">
        <v>816</v>
      </c>
      <c r="L457" s="45" t="str">
        <f ca="1">VLOOKUP(Tableau645[[#This Row],[module]],OFFSET(INDIRECT(A457&amp;"_code"),0,2,,2),2,0)</f>
        <v>LEFETZ Guillaume</v>
      </c>
      <c r="M457" s="45" t="s">
        <v>661</v>
      </c>
      <c r="N457" s="47"/>
      <c r="O457" s="45"/>
      <c r="R457" s="46"/>
    </row>
    <row r="458" spans="1:18" hidden="1" x14ac:dyDescent="0.2">
      <c r="A458" s="45" t="s">
        <v>672</v>
      </c>
      <c r="B458" s="65" t="str">
        <f>YEAR(C458)&amp;"-"&amp;WEEKNUM(C458)</f>
        <v>2017-40</v>
      </c>
      <c r="C458" s="46">
        <v>43010</v>
      </c>
      <c r="D458" s="67">
        <f>WEEKDAY(Tableau645[[#This Row],[date]])</f>
        <v>2</v>
      </c>
      <c r="E458" s="47">
        <v>0.34375</v>
      </c>
      <c r="F458" s="47">
        <v>0.51041666666666696</v>
      </c>
      <c r="G458" s="46" t="str">
        <f>IF(NOT(ISBLANK(Tableau645[heure
début])),IF(VALUE(MID(TEXT(Tableau645[heure
début],"hh"),1,2))&lt;13,"AM","PM"),"")</f>
        <v>AM</v>
      </c>
      <c r="H458" s="47">
        <f>F458-E458</f>
        <v>0.16666666666666696</v>
      </c>
      <c r="I458" s="47"/>
      <c r="J458" s="47" t="s">
        <v>832</v>
      </c>
      <c r="K458" s="65"/>
      <c r="L458" s="45" t="e">
        <f ca="1">VLOOKUP(Tableau645[[#This Row],[module]],OFFSET(INDIRECT(A458&amp;"_code"),0,2,,2),2,0)</f>
        <v>#N/A</v>
      </c>
      <c r="M458" s="45"/>
      <c r="N458" s="47"/>
      <c r="O458" s="45"/>
      <c r="R458" s="46"/>
    </row>
    <row r="459" spans="1:18" hidden="1" x14ac:dyDescent="0.2">
      <c r="A459" s="45" t="s">
        <v>672</v>
      </c>
      <c r="B459" s="65" t="str">
        <f>YEAR(C459)&amp;"-"&amp;WEEKNUM(C459)</f>
        <v>2017-40</v>
      </c>
      <c r="C459" s="46">
        <v>43010</v>
      </c>
      <c r="D459" s="67">
        <f>WEEKDAY(Tableau645[[#This Row],[date]])</f>
        <v>2</v>
      </c>
      <c r="E459" s="47">
        <v>0.34375</v>
      </c>
      <c r="F459" s="47">
        <v>0.51041666666666696</v>
      </c>
      <c r="G459" s="46" t="str">
        <f>IF(NOT(ISBLANK(Tableau645[heure
début])),IF(VALUE(MID(TEXT(Tableau645[heure
début],"hh"),1,2))&lt;13,"AM","PM"),"")</f>
        <v>AM</v>
      </c>
      <c r="H459" s="47">
        <f>F459-E459</f>
        <v>0.16666666666666696</v>
      </c>
      <c r="I459" s="47"/>
      <c r="J459" s="47" t="s">
        <v>833</v>
      </c>
      <c r="K459" s="65" t="s">
        <v>817</v>
      </c>
      <c r="L459" s="45" t="str">
        <f ca="1">VLOOKUP(Tableau645[[#This Row],[module]],OFFSET(INDIRECT(A459&amp;"_code"),0,2,,2),2,0)</f>
        <v>n/a</v>
      </c>
      <c r="M459" s="45"/>
      <c r="N459" s="47"/>
      <c r="O459" s="45"/>
      <c r="R459" s="46"/>
    </row>
    <row r="460" spans="1:18" hidden="1" x14ac:dyDescent="0.2">
      <c r="A460" s="45" t="s">
        <v>670</v>
      </c>
      <c r="B460" s="65" t="str">
        <f>YEAR(C460)&amp;"-"&amp;WEEKNUM(C460)</f>
        <v>2017-40</v>
      </c>
      <c r="C460" s="46">
        <v>43010</v>
      </c>
      <c r="D460" s="67">
        <f>WEEKDAY(Tableau645[[#This Row],[date]])</f>
        <v>2</v>
      </c>
      <c r="E460" s="47">
        <v>0.57291666666666696</v>
      </c>
      <c r="F460" s="47">
        <v>0.73958333333333404</v>
      </c>
      <c r="G460" s="46" t="str">
        <f>IF(NOT(ISBLANK(Tableau645[heure
début])),IF(VALUE(MID(TEXT(Tableau645[heure
début],"hh"),1,2))&lt;13,"AM","PM"),"")</f>
        <v>PM</v>
      </c>
      <c r="H460" s="47">
        <f>F460-E460</f>
        <v>0.16666666666666707</v>
      </c>
      <c r="I460" s="47">
        <v>0.16666666666666666</v>
      </c>
      <c r="J460" s="47"/>
      <c r="K460" s="65" t="s">
        <v>760</v>
      </c>
      <c r="L460" s="45" t="str">
        <f ca="1">VLOOKUP(Tableau645[[#This Row],[module]],OFFSET(INDIRECT(A460&amp;"_code"),0,2,,2),2,0)</f>
        <v>FLASQUE Sébastien</v>
      </c>
      <c r="M460" s="45" t="s">
        <v>663</v>
      </c>
      <c r="N460" s="47"/>
      <c r="O460" s="45"/>
      <c r="R460" s="46"/>
    </row>
    <row r="461" spans="1:18" hidden="1" x14ac:dyDescent="0.2">
      <c r="A461" s="61" t="s">
        <v>669</v>
      </c>
      <c r="B461" s="61" t="str">
        <f>YEAR(C461)&amp;"-"&amp;WEEKNUM(C461)</f>
        <v>2017-40</v>
      </c>
      <c r="C461" s="62">
        <v>43010</v>
      </c>
      <c r="D461" s="68">
        <f>WEEKDAY(Tableau645[[#This Row],[date]])</f>
        <v>2</v>
      </c>
      <c r="E461" s="63">
        <v>0.57291666666666696</v>
      </c>
      <c r="F461" s="63">
        <v>0.73958333333333404</v>
      </c>
      <c r="G461" s="62" t="str">
        <f>IF(NOT(ISBLANK(Tableau645[heure
début])),IF(VALUE(MID(TEXT(Tableau645[heure
début],"hh"),1,2))&lt;13,"AM","PM"),"")</f>
        <v>PM</v>
      </c>
      <c r="H461" s="63">
        <f>F461-E461</f>
        <v>0.16666666666666707</v>
      </c>
      <c r="I461" s="63">
        <v>0.16666666666666666</v>
      </c>
      <c r="J461" s="47"/>
      <c r="K461" s="61" t="s">
        <v>1045</v>
      </c>
      <c r="L461" s="61" t="str">
        <f ca="1">VLOOKUP(Tableau645[[#This Row],[module]],OFFSET(INDIRECT(A461&amp;"_code"),0,2,,2),2,0)</f>
        <v>LABIS Solveig</v>
      </c>
      <c r="M461" s="61" t="s">
        <v>665</v>
      </c>
      <c r="N461" s="63"/>
      <c r="O461" s="61"/>
      <c r="R461" s="46"/>
    </row>
    <row r="462" spans="1:18" hidden="1" x14ac:dyDescent="0.2">
      <c r="A462" s="45" t="s">
        <v>671</v>
      </c>
      <c r="B462" s="65" t="str">
        <f>YEAR(C462)&amp;"-"&amp;WEEKNUM(C462)</f>
        <v>2017-40</v>
      </c>
      <c r="C462" s="46">
        <v>43010</v>
      </c>
      <c r="D462" s="67">
        <f>WEEKDAY(Tableau645[[#This Row],[date]])</f>
        <v>2</v>
      </c>
      <c r="E462" s="47">
        <v>0.57291666666666696</v>
      </c>
      <c r="F462" s="47">
        <v>0.73958333333333404</v>
      </c>
      <c r="G462" s="46" t="str">
        <f>IF(NOT(ISBLANK(Tableau645[heure
début])),IF(VALUE(MID(TEXT(Tableau645[heure
début],"hh"),1,2))&lt;13,"AM","PM"),"")</f>
        <v>PM</v>
      </c>
      <c r="H462" s="47">
        <f>F462-E462</f>
        <v>0.16666666666666707</v>
      </c>
      <c r="I462" s="47"/>
      <c r="J462" s="47"/>
      <c r="K462" s="65" t="s">
        <v>809</v>
      </c>
      <c r="L462" s="45" t="str">
        <f ca="1">VLOOKUP(Tableau645[[#This Row],[module]],OFFSET(INDIRECT(A462&amp;"_code"),0,2,,2),2,0)</f>
        <v>n/a</v>
      </c>
      <c r="M462" s="45"/>
      <c r="N462" s="47"/>
      <c r="O462" s="45"/>
      <c r="R462" s="46"/>
    </row>
    <row r="463" spans="1:18" hidden="1" x14ac:dyDescent="0.2">
      <c r="A463" s="45" t="s">
        <v>676</v>
      </c>
      <c r="B463" s="65" t="str">
        <f>YEAR(C463)&amp;"-"&amp;WEEKNUM(C463)</f>
        <v>2017-40</v>
      </c>
      <c r="C463" s="46">
        <v>43010</v>
      </c>
      <c r="D463" s="67">
        <f>WEEKDAY(Tableau645[[#This Row],[date]])</f>
        <v>2</v>
      </c>
      <c r="E463" s="47">
        <v>0.57291666666666696</v>
      </c>
      <c r="F463" s="47">
        <v>0.69791666666666663</v>
      </c>
      <c r="G463" s="46" t="str">
        <f>IF(NOT(ISBLANK(Tableau645[heure
début])),IF(VALUE(MID(TEXT(Tableau645[heure
début],"hh"),1,2))&lt;13,"AM","PM"),"")</f>
        <v>PM</v>
      </c>
      <c r="H463" s="47">
        <f>F463-E463</f>
        <v>0.12499999999999967</v>
      </c>
      <c r="I463" s="47"/>
      <c r="J463" s="47"/>
      <c r="K463" s="65" t="s">
        <v>753</v>
      </c>
      <c r="L463" s="45" t="str">
        <f ca="1">VLOOKUP(Tableau645[[#This Row],[module]],OFFSET(INDIRECT(A463&amp;"_code"),0,2,,2),2,0)</f>
        <v>LEPOUTRE Jean-Claude</v>
      </c>
      <c r="M463" s="45"/>
      <c r="N463" s="47"/>
      <c r="O463" s="45"/>
      <c r="R463" s="46"/>
    </row>
    <row r="464" spans="1:18" hidden="1" x14ac:dyDescent="0.2">
      <c r="A464" s="45" t="s">
        <v>677</v>
      </c>
      <c r="B464" s="65" t="str">
        <f>YEAR(C464)&amp;"-"&amp;WEEKNUM(C464)</f>
        <v>2017-40</v>
      </c>
      <c r="C464" s="46">
        <v>43010</v>
      </c>
      <c r="D464" s="67">
        <f>WEEKDAY(Tableau645[[#This Row],[date]])</f>
        <v>2</v>
      </c>
      <c r="E464" s="47">
        <v>0.57291666666666696</v>
      </c>
      <c r="F464" s="47">
        <v>0.69791666666666663</v>
      </c>
      <c r="G464" s="46" t="str">
        <f>IF(NOT(ISBLANK(Tableau645[heure
début])),IF(VALUE(MID(TEXT(Tableau645[heure
début],"hh"),1,2))&lt;13,"AM","PM"),"")</f>
        <v>PM</v>
      </c>
      <c r="H464" s="47">
        <f>F464-E464</f>
        <v>0.12499999999999967</v>
      </c>
      <c r="I464" s="47"/>
      <c r="J464" s="47"/>
      <c r="K464" s="65" t="s">
        <v>809</v>
      </c>
      <c r="L464" s="45" t="str">
        <f ca="1">VLOOKUP(Tableau645[[#This Row],[module]],OFFSET(INDIRECT(A464&amp;"_code"),0,2,,2),2,0)</f>
        <v>n/a</v>
      </c>
      <c r="M464" s="45"/>
      <c r="N464" s="47"/>
      <c r="O464" s="45"/>
      <c r="R464" s="46"/>
    </row>
    <row r="465" spans="1:18" hidden="1" x14ac:dyDescent="0.2">
      <c r="A465" s="45" t="s">
        <v>657</v>
      </c>
      <c r="B465" s="65" t="str">
        <f>YEAR(C465)&amp;"-"&amp;WEEKNUM(C465)</f>
        <v>2017-40</v>
      </c>
      <c r="C465" s="46">
        <v>43010</v>
      </c>
      <c r="D465" s="67">
        <f>WEEKDAY(Tableau645[[#This Row],[date]])</f>
        <v>2</v>
      </c>
      <c r="E465" s="47">
        <v>0.57291666666666696</v>
      </c>
      <c r="F465" s="47">
        <v>0.73958333333333404</v>
      </c>
      <c r="G465" s="46" t="str">
        <f>IF(NOT(ISBLANK(Tableau645[heure
début])),IF(VALUE(MID(TEXT(Tableau645[heure
début],"hh"),1,2))&lt;13,"AM","PM"),"")</f>
        <v>PM</v>
      </c>
      <c r="H465" s="47">
        <f>F465-E465</f>
        <v>0.16666666666666707</v>
      </c>
      <c r="I465" s="123">
        <v>0.125</v>
      </c>
      <c r="J465" s="47"/>
      <c r="K465" s="65" t="s">
        <v>816</v>
      </c>
      <c r="L465" s="45" t="str">
        <f ca="1">VLOOKUP(Tableau645[[#This Row],[module]],OFFSET(INDIRECT(A465&amp;"_code"),0,2,,2),2,0)</f>
        <v>LEFETZ Guillaume</v>
      </c>
      <c r="M465" s="45" t="s">
        <v>661</v>
      </c>
      <c r="N465" s="47"/>
      <c r="O465" s="45"/>
      <c r="R465" s="46"/>
    </row>
    <row r="466" spans="1:18" hidden="1" x14ac:dyDescent="0.2">
      <c r="A466" s="45" t="s">
        <v>672</v>
      </c>
      <c r="B466" s="65" t="str">
        <f>YEAR(C466)&amp;"-"&amp;WEEKNUM(C466)</f>
        <v>2017-40</v>
      </c>
      <c r="C466" s="46">
        <v>43010</v>
      </c>
      <c r="D466" s="67">
        <f>WEEKDAY(Tableau645[[#This Row],[date]])</f>
        <v>2</v>
      </c>
      <c r="E466" s="47">
        <v>0.57291666666666696</v>
      </c>
      <c r="F466" s="47">
        <v>0.73958333333333404</v>
      </c>
      <c r="G466" s="46" t="str">
        <f>IF(NOT(ISBLANK(Tableau645[heure
début])),IF(VALUE(MID(TEXT(Tableau645[heure
début],"hh"),1,2))&lt;13,"AM","PM"),"")</f>
        <v>PM</v>
      </c>
      <c r="H466" s="47">
        <f>F466-E466</f>
        <v>0.16666666666666707</v>
      </c>
      <c r="I466" s="47"/>
      <c r="J466" s="47" t="s">
        <v>832</v>
      </c>
      <c r="K466" s="65"/>
      <c r="L466" s="45" t="e">
        <f ca="1">VLOOKUP(Tableau645[[#This Row],[module]],OFFSET(INDIRECT(A466&amp;"_code"),0,2,,2),2,0)</f>
        <v>#N/A</v>
      </c>
      <c r="M466" s="45"/>
      <c r="N466" s="47"/>
      <c r="O466" s="45"/>
      <c r="R466" s="46"/>
    </row>
    <row r="467" spans="1:18" hidden="1" x14ac:dyDescent="0.2">
      <c r="A467" s="45" t="s">
        <v>672</v>
      </c>
      <c r="B467" s="65" t="str">
        <f>YEAR(C467)&amp;"-"&amp;WEEKNUM(C467)</f>
        <v>2017-40</v>
      </c>
      <c r="C467" s="46">
        <v>43010</v>
      </c>
      <c r="D467" s="67">
        <f>WEEKDAY(Tableau645[[#This Row],[date]])</f>
        <v>2</v>
      </c>
      <c r="E467" s="47">
        <v>0.57291666666666696</v>
      </c>
      <c r="F467" s="47">
        <v>0.73958333333333404</v>
      </c>
      <c r="G467" s="46" t="str">
        <f>IF(NOT(ISBLANK(Tableau645[heure
début])),IF(VALUE(MID(TEXT(Tableau645[heure
début],"hh"),1,2))&lt;13,"AM","PM"),"")</f>
        <v>PM</v>
      </c>
      <c r="H467" s="47">
        <f>F467-E467</f>
        <v>0.16666666666666707</v>
      </c>
      <c r="I467" s="47"/>
      <c r="J467" s="47" t="s">
        <v>833</v>
      </c>
      <c r="K467" s="65" t="s">
        <v>817</v>
      </c>
      <c r="L467" s="45" t="str">
        <f ca="1">VLOOKUP(Tableau645[[#This Row],[module]],OFFSET(INDIRECT(A467&amp;"_code"),0,2,,2),2,0)</f>
        <v>n/a</v>
      </c>
      <c r="M467" s="45"/>
      <c r="N467" s="47"/>
      <c r="O467" s="45"/>
      <c r="R467" s="46"/>
    </row>
    <row r="468" spans="1:18" hidden="1" x14ac:dyDescent="0.2">
      <c r="A468" s="45" t="s">
        <v>670</v>
      </c>
      <c r="B468" s="65" t="str">
        <f>YEAR(C468)&amp;"-"&amp;WEEKNUM(C468)</f>
        <v>2017-40</v>
      </c>
      <c r="C468" s="46">
        <v>43011</v>
      </c>
      <c r="D468" s="67">
        <f>WEEKDAY(Tableau645[[#This Row],[date]])</f>
        <v>3</v>
      </c>
      <c r="E468" s="47">
        <v>0.34375</v>
      </c>
      <c r="F468" s="47">
        <v>0.51041666666666696</v>
      </c>
      <c r="G468" s="46" t="str">
        <f>IF(NOT(ISBLANK(Tableau645[heure
début])),IF(VALUE(MID(TEXT(Tableau645[heure
début],"hh"),1,2))&lt;13,"AM","PM"),"")</f>
        <v>AM</v>
      </c>
      <c r="H468" s="47">
        <f>F468-E468</f>
        <v>0.16666666666666696</v>
      </c>
      <c r="I468" s="47">
        <v>0.16666666666666666</v>
      </c>
      <c r="J468" s="47"/>
      <c r="K468" s="65" t="s">
        <v>1068</v>
      </c>
      <c r="L468" s="45" t="str">
        <f ca="1">VLOOKUP(Tableau645[[#This Row],[module]],OFFSET(INDIRECT(A468&amp;"_code"),0,2,,2),2,0)</f>
        <v>WIDOP WIDOP</v>
      </c>
      <c r="M468" s="45" t="s">
        <v>663</v>
      </c>
      <c r="N468" s="47"/>
      <c r="O468" s="45"/>
      <c r="R468" s="46"/>
    </row>
    <row r="469" spans="1:18" hidden="1" x14ac:dyDescent="0.2">
      <c r="A469" s="61" t="s">
        <v>669</v>
      </c>
      <c r="B469" s="61" t="str">
        <f>YEAR(C469)&amp;"-"&amp;WEEKNUM(C469)</f>
        <v>2017-40</v>
      </c>
      <c r="C469" s="62">
        <v>43011</v>
      </c>
      <c r="D469" s="68">
        <f>WEEKDAY(Tableau645[[#This Row],[date]])</f>
        <v>3</v>
      </c>
      <c r="E469" s="47">
        <v>0.34375</v>
      </c>
      <c r="F469" s="47">
        <v>0.51041666666666696</v>
      </c>
      <c r="G469" s="62" t="str">
        <f>IF(NOT(ISBLANK(Tableau645[heure
début])),IF(VALUE(MID(TEXT(Tableau645[heure
début],"hh"),1,2))&lt;13,"AM","PM"),"")</f>
        <v>AM</v>
      </c>
      <c r="H469" s="63">
        <f>F469-E469</f>
        <v>0.16666666666666696</v>
      </c>
      <c r="I469" s="63">
        <v>0.16666666666666666</v>
      </c>
      <c r="J469" s="47"/>
      <c r="K469" s="61" t="s">
        <v>1046</v>
      </c>
      <c r="L469" s="61" t="str">
        <f ca="1">VLOOKUP(Tableau645[[#This Row],[module]],OFFSET(INDIRECT(A469&amp;"_code"),0,2,,2),2,0)</f>
        <v>FRENEA Marylène</v>
      </c>
      <c r="M469" s="61" t="s">
        <v>665</v>
      </c>
      <c r="N469" s="63"/>
      <c r="O469" s="61"/>
      <c r="R469" s="46"/>
    </row>
    <row r="470" spans="1:18" hidden="1" x14ac:dyDescent="0.2">
      <c r="A470" s="45" t="s">
        <v>671</v>
      </c>
      <c r="B470" s="65" t="str">
        <f>YEAR(C470)&amp;"-"&amp;WEEKNUM(C470)</f>
        <v>2017-40</v>
      </c>
      <c r="C470" s="46">
        <v>43011</v>
      </c>
      <c r="D470" s="67">
        <f>WEEKDAY(Tableau645[[#This Row],[date]])</f>
        <v>3</v>
      </c>
      <c r="E470" s="47">
        <v>0.34375</v>
      </c>
      <c r="F470" s="47">
        <v>0.51041666666666696</v>
      </c>
      <c r="G470" s="46" t="str">
        <f>IF(NOT(ISBLANK(Tableau645[heure
début])),IF(VALUE(MID(TEXT(Tableau645[heure
début],"hh"),1,2))&lt;13,"AM","PM"),"")</f>
        <v>AM</v>
      </c>
      <c r="H470" s="47">
        <f>F470-E470</f>
        <v>0.16666666666666696</v>
      </c>
      <c r="I470" s="47"/>
      <c r="J470" s="47"/>
      <c r="K470" s="65" t="s">
        <v>809</v>
      </c>
      <c r="L470" s="45" t="str">
        <f ca="1">VLOOKUP(Tableau645[[#This Row],[module]],OFFSET(INDIRECT(A470&amp;"_code"),0,2,,2),2,0)</f>
        <v>n/a</v>
      </c>
      <c r="M470" s="45"/>
      <c r="N470" s="47"/>
      <c r="O470" s="45"/>
      <c r="R470" s="46"/>
    </row>
    <row r="471" spans="1:18" hidden="1" x14ac:dyDescent="0.2">
      <c r="A471" s="45" t="s">
        <v>676</v>
      </c>
      <c r="B471" s="65" t="str">
        <f>YEAR(C471)&amp;"-"&amp;WEEKNUM(C471)</f>
        <v>2017-40</v>
      </c>
      <c r="C471" s="46">
        <v>43011</v>
      </c>
      <c r="D471" s="67">
        <f>WEEKDAY(Tableau645[[#This Row],[date]])</f>
        <v>3</v>
      </c>
      <c r="E471" s="47">
        <v>0.34375</v>
      </c>
      <c r="F471" s="47">
        <v>0.51041666666666696</v>
      </c>
      <c r="G471" s="46" t="str">
        <f>IF(NOT(ISBLANK(Tableau645[heure
début])),IF(VALUE(MID(TEXT(Tableau645[heure
début],"hh"),1,2))&lt;13,"AM","PM"),"")</f>
        <v>AM</v>
      </c>
      <c r="H471" s="47">
        <f>F471-E471</f>
        <v>0.16666666666666696</v>
      </c>
      <c r="I471" s="47"/>
      <c r="J471" s="47"/>
      <c r="K471" s="65" t="s">
        <v>754</v>
      </c>
      <c r="L471" s="45" t="str">
        <f ca="1">VLOOKUP(Tableau645[[#This Row],[module]],OFFSET(INDIRECT(A471&amp;"_code"),0,2,,2),2,0)</f>
        <v>LEPOUTRE Jean-Claude</v>
      </c>
      <c r="M471" s="45"/>
      <c r="N471" s="47"/>
      <c r="O471" s="45"/>
      <c r="R471" s="46"/>
    </row>
    <row r="472" spans="1:18" hidden="1" x14ac:dyDescent="0.2">
      <c r="A472" s="45" t="s">
        <v>677</v>
      </c>
      <c r="B472" s="65" t="str">
        <f>YEAR(C472)&amp;"-"&amp;WEEKNUM(C472)</f>
        <v>2017-40</v>
      </c>
      <c r="C472" s="46">
        <v>43011</v>
      </c>
      <c r="D472" s="67">
        <f>WEEKDAY(Tableau645[[#This Row],[date]])</f>
        <v>3</v>
      </c>
      <c r="E472" s="47">
        <v>0.34375</v>
      </c>
      <c r="F472" s="47">
        <v>0.51041666666666696</v>
      </c>
      <c r="G472" s="46" t="str">
        <f>IF(NOT(ISBLANK(Tableau645[heure
début])),IF(VALUE(MID(TEXT(Tableau645[heure
début],"hh"),1,2))&lt;13,"AM","PM"),"")</f>
        <v>AM</v>
      </c>
      <c r="H472" s="47">
        <f>F472-E472</f>
        <v>0.16666666666666696</v>
      </c>
      <c r="I472" s="47"/>
      <c r="J472" s="47"/>
      <c r="K472" s="65" t="s">
        <v>809</v>
      </c>
      <c r="L472" s="45" t="str">
        <f ca="1">VLOOKUP(Tableau645[[#This Row],[module]],OFFSET(INDIRECT(A472&amp;"_code"),0,2,,2),2,0)</f>
        <v>n/a</v>
      </c>
      <c r="M472" s="45"/>
      <c r="N472" s="47"/>
      <c r="O472" s="45"/>
      <c r="R472" s="46"/>
    </row>
    <row r="473" spans="1:18" hidden="1" x14ac:dyDescent="0.2">
      <c r="A473" s="45" t="s">
        <v>657</v>
      </c>
      <c r="B473" s="65" t="str">
        <f>YEAR(C473)&amp;"-"&amp;WEEKNUM(C473)</f>
        <v>2017-40</v>
      </c>
      <c r="C473" s="46">
        <v>43011</v>
      </c>
      <c r="D473" s="67">
        <f>WEEKDAY(Tableau645[[#This Row],[date]])</f>
        <v>3</v>
      </c>
      <c r="E473" s="47">
        <v>0.34375</v>
      </c>
      <c r="F473" s="47">
        <v>0.51041666666666696</v>
      </c>
      <c r="G473" s="46" t="str">
        <f>IF(NOT(ISBLANK(Tableau645[heure
début])),IF(VALUE(MID(TEXT(Tableau645[heure
début],"hh"),1,2))&lt;13,"AM","PM"),"")</f>
        <v>AM</v>
      </c>
      <c r="H473" s="47">
        <f>F473-E473</f>
        <v>0.16666666666666696</v>
      </c>
      <c r="I473" s="123">
        <v>0.125</v>
      </c>
      <c r="J473" s="47"/>
      <c r="K473" s="65" t="s">
        <v>816</v>
      </c>
      <c r="L473" s="45" t="str">
        <f ca="1">VLOOKUP(Tableau645[[#This Row],[module]],OFFSET(INDIRECT(A473&amp;"_code"),0,2,,2),2,0)</f>
        <v>LEFETZ Guillaume</v>
      </c>
      <c r="M473" s="45" t="s">
        <v>661</v>
      </c>
      <c r="N473" s="47"/>
      <c r="O473" s="45"/>
      <c r="R473" s="46"/>
    </row>
    <row r="474" spans="1:18" hidden="1" x14ac:dyDescent="0.2">
      <c r="A474" s="45" t="s">
        <v>672</v>
      </c>
      <c r="B474" s="65" t="str">
        <f>YEAR(C474)&amp;"-"&amp;WEEKNUM(C474)</f>
        <v>2017-40</v>
      </c>
      <c r="C474" s="46">
        <v>43011</v>
      </c>
      <c r="D474" s="67">
        <f>WEEKDAY(Tableau645[[#This Row],[date]])</f>
        <v>3</v>
      </c>
      <c r="E474" s="47">
        <v>0.34375</v>
      </c>
      <c r="F474" s="47">
        <v>0.51041666666666696</v>
      </c>
      <c r="G474" s="46" t="str">
        <f>IF(NOT(ISBLANK(Tableau645[heure
début])),IF(VALUE(MID(TEXT(Tableau645[heure
début],"hh"),1,2))&lt;13,"AM","PM"),"")</f>
        <v>AM</v>
      </c>
      <c r="H474" s="47">
        <f>F474-E474</f>
        <v>0.16666666666666696</v>
      </c>
      <c r="I474" s="47"/>
      <c r="J474" s="47" t="s">
        <v>832</v>
      </c>
      <c r="K474" s="65"/>
      <c r="L474" s="45" t="e">
        <f ca="1">VLOOKUP(Tableau645[[#This Row],[module]],OFFSET(INDIRECT(A474&amp;"_code"),0,2,,2),2,0)</f>
        <v>#N/A</v>
      </c>
      <c r="M474" s="45"/>
      <c r="N474" s="47"/>
      <c r="O474" s="45"/>
      <c r="R474" s="46"/>
    </row>
    <row r="475" spans="1:18" hidden="1" x14ac:dyDescent="0.2">
      <c r="A475" s="45" t="s">
        <v>672</v>
      </c>
      <c r="B475" s="65" t="str">
        <f>YEAR(C475)&amp;"-"&amp;WEEKNUM(C475)</f>
        <v>2017-40</v>
      </c>
      <c r="C475" s="46">
        <v>43011</v>
      </c>
      <c r="D475" s="67">
        <f>WEEKDAY(Tableau645[[#This Row],[date]])</f>
        <v>3</v>
      </c>
      <c r="E475" s="47">
        <v>0.34375</v>
      </c>
      <c r="F475" s="47">
        <v>0.51041666666666696</v>
      </c>
      <c r="G475" s="46" t="str">
        <f>IF(NOT(ISBLANK(Tableau645[heure
début])),IF(VALUE(MID(TEXT(Tableau645[heure
début],"hh"),1,2))&lt;13,"AM","PM"),"")</f>
        <v>AM</v>
      </c>
      <c r="H475" s="47">
        <f>F475-E475</f>
        <v>0.16666666666666696</v>
      </c>
      <c r="I475" s="47"/>
      <c r="J475" s="47" t="s">
        <v>833</v>
      </c>
      <c r="K475" s="65" t="s">
        <v>817</v>
      </c>
      <c r="L475" s="45" t="str">
        <f ca="1">VLOOKUP(Tableau645[[#This Row],[module]],OFFSET(INDIRECT(A475&amp;"_code"),0,2,,2),2,0)</f>
        <v>n/a</v>
      </c>
      <c r="M475" s="45"/>
      <c r="N475" s="47"/>
      <c r="O475" s="45"/>
      <c r="R475" s="46"/>
    </row>
    <row r="476" spans="1:18" hidden="1" x14ac:dyDescent="0.2">
      <c r="A476" s="45" t="s">
        <v>670</v>
      </c>
      <c r="B476" s="65" t="str">
        <f>YEAR(C476)&amp;"-"&amp;WEEKNUM(C476)</f>
        <v>2017-40</v>
      </c>
      <c r="C476" s="46">
        <v>43011</v>
      </c>
      <c r="D476" s="67">
        <f>WEEKDAY(Tableau645[[#This Row],[date]])</f>
        <v>3</v>
      </c>
      <c r="E476" s="47">
        <v>0.57291666666666696</v>
      </c>
      <c r="F476" s="47">
        <v>0.73958333333333404</v>
      </c>
      <c r="G476" s="46" t="str">
        <f>IF(NOT(ISBLANK(Tableau645[heure
début])),IF(VALUE(MID(TEXT(Tableau645[heure
début],"hh"),1,2))&lt;13,"AM","PM"),"")</f>
        <v>PM</v>
      </c>
      <c r="H476" s="47">
        <f>F476-E476</f>
        <v>0.16666666666666707</v>
      </c>
      <c r="I476" s="47">
        <v>0.16666666666666666</v>
      </c>
      <c r="J476" s="47"/>
      <c r="K476" s="65" t="s">
        <v>1068</v>
      </c>
      <c r="L476" s="45" t="str">
        <f ca="1">VLOOKUP(Tableau645[[#This Row],[module]],OFFSET(INDIRECT(A476&amp;"_code"),0,2,,2),2,0)</f>
        <v>WIDOP WIDOP</v>
      </c>
      <c r="M476" s="45" t="s">
        <v>663</v>
      </c>
      <c r="N476" s="47"/>
      <c r="O476" s="45"/>
      <c r="R476" s="46"/>
    </row>
    <row r="477" spans="1:18" hidden="1" x14ac:dyDescent="0.2">
      <c r="A477" s="61" t="s">
        <v>669</v>
      </c>
      <c r="B477" s="61" t="str">
        <f>YEAR(C477)&amp;"-"&amp;WEEKNUM(C477)</f>
        <v>2017-40</v>
      </c>
      <c r="C477" s="62">
        <v>43011</v>
      </c>
      <c r="D477" s="68">
        <f>WEEKDAY(Tableau645[[#This Row],[date]])</f>
        <v>3</v>
      </c>
      <c r="E477" s="63">
        <v>0.57291666666666696</v>
      </c>
      <c r="F477" s="63">
        <v>0.73958333333333404</v>
      </c>
      <c r="G477" s="62" t="str">
        <f>IF(NOT(ISBLANK(Tableau645[heure
début])),IF(VALUE(MID(TEXT(Tableau645[heure
début],"hh"),1,2))&lt;13,"AM","PM"),"")</f>
        <v>PM</v>
      </c>
      <c r="H477" s="63">
        <f>F477-E477</f>
        <v>0.16666666666666707</v>
      </c>
      <c r="I477" s="63"/>
      <c r="J477" s="47"/>
      <c r="K477" s="61"/>
      <c r="L477" s="61" t="e">
        <f ca="1">VLOOKUP(Tableau645[[#This Row],[module]],OFFSET(INDIRECT(A477&amp;"_code"),0,2,,2),2,0)</f>
        <v>#N/A</v>
      </c>
      <c r="M477" s="61"/>
      <c r="N477" s="63"/>
      <c r="O477" s="61"/>
      <c r="R477" s="46"/>
    </row>
    <row r="478" spans="1:18" hidden="1" x14ac:dyDescent="0.2">
      <c r="A478" s="45" t="s">
        <v>671</v>
      </c>
      <c r="B478" s="65" t="str">
        <f>YEAR(C478)&amp;"-"&amp;WEEKNUM(C478)</f>
        <v>2017-40</v>
      </c>
      <c r="C478" s="46">
        <v>43011</v>
      </c>
      <c r="D478" s="67">
        <f>WEEKDAY(Tableau645[[#This Row],[date]])</f>
        <v>3</v>
      </c>
      <c r="E478" s="47">
        <v>0.57291666666666696</v>
      </c>
      <c r="F478" s="47">
        <v>0.73958333333333404</v>
      </c>
      <c r="G478" s="46" t="str">
        <f>IF(NOT(ISBLANK(Tableau645[heure
début])),IF(VALUE(MID(TEXT(Tableau645[heure
début],"hh"),1,2))&lt;13,"AM","PM"),"")</f>
        <v>PM</v>
      </c>
      <c r="H478" s="47">
        <f>F478-E478</f>
        <v>0.16666666666666707</v>
      </c>
      <c r="I478" s="47"/>
      <c r="J478" s="47"/>
      <c r="K478" s="65" t="s">
        <v>809</v>
      </c>
      <c r="L478" s="45" t="str">
        <f ca="1">VLOOKUP(Tableau645[[#This Row],[module]],OFFSET(INDIRECT(A478&amp;"_code"),0,2,,2),2,0)</f>
        <v>n/a</v>
      </c>
      <c r="M478" s="45"/>
      <c r="N478" s="47"/>
      <c r="O478" s="45"/>
      <c r="R478" s="46"/>
    </row>
    <row r="479" spans="1:18" hidden="1" x14ac:dyDescent="0.2">
      <c r="A479" s="45" t="s">
        <v>676</v>
      </c>
      <c r="B479" s="65" t="str">
        <f>YEAR(C479)&amp;"-"&amp;WEEKNUM(C479)</f>
        <v>2017-40</v>
      </c>
      <c r="C479" s="46">
        <v>43011</v>
      </c>
      <c r="D479" s="67">
        <f>WEEKDAY(Tableau645[[#This Row],[date]])</f>
        <v>3</v>
      </c>
      <c r="E479" s="47">
        <v>0.57291666666666696</v>
      </c>
      <c r="F479" s="47">
        <v>0.69791666666666663</v>
      </c>
      <c r="G479" s="46" t="str">
        <f>IF(NOT(ISBLANK(Tableau645[heure
début])),IF(VALUE(MID(TEXT(Tableau645[heure
début],"hh"),1,2))&lt;13,"AM","PM"),"")</f>
        <v>PM</v>
      </c>
      <c r="H479" s="47">
        <f>F479-E479</f>
        <v>0.12499999999999967</v>
      </c>
      <c r="I479" s="47"/>
      <c r="J479" s="47"/>
      <c r="K479" s="65" t="s">
        <v>754</v>
      </c>
      <c r="L479" s="45" t="str">
        <f ca="1">VLOOKUP(Tableau645[[#This Row],[module]],OFFSET(INDIRECT(A479&amp;"_code"),0,2,,2),2,0)</f>
        <v>LEPOUTRE Jean-Claude</v>
      </c>
      <c r="M479" s="45"/>
      <c r="N479" s="47"/>
      <c r="O479" s="45"/>
      <c r="R479" s="46"/>
    </row>
    <row r="480" spans="1:18" hidden="1" x14ac:dyDescent="0.2">
      <c r="A480" s="45" t="s">
        <v>677</v>
      </c>
      <c r="B480" s="65" t="str">
        <f>YEAR(C480)&amp;"-"&amp;WEEKNUM(C480)</f>
        <v>2017-40</v>
      </c>
      <c r="C480" s="46">
        <v>43011</v>
      </c>
      <c r="D480" s="67">
        <f>WEEKDAY(Tableau645[[#This Row],[date]])</f>
        <v>3</v>
      </c>
      <c r="E480" s="47">
        <v>0.57291666666666696</v>
      </c>
      <c r="F480" s="47">
        <v>0.69791666666666663</v>
      </c>
      <c r="G480" s="46" t="str">
        <f>IF(NOT(ISBLANK(Tableau645[heure
début])),IF(VALUE(MID(TEXT(Tableau645[heure
début],"hh"),1,2))&lt;13,"AM","PM"),"")</f>
        <v>PM</v>
      </c>
      <c r="H480" s="47">
        <f>F480-E480</f>
        <v>0.12499999999999967</v>
      </c>
      <c r="I480" s="47"/>
      <c r="J480" s="47"/>
      <c r="K480" s="65" t="s">
        <v>809</v>
      </c>
      <c r="L480" s="45" t="str">
        <f ca="1">VLOOKUP(Tableau645[[#This Row],[module]],OFFSET(INDIRECT(A480&amp;"_code"),0,2,,2),2,0)</f>
        <v>n/a</v>
      </c>
      <c r="M480" s="45"/>
      <c r="N480" s="47"/>
      <c r="O480" s="45"/>
      <c r="R480" s="46"/>
    </row>
    <row r="481" spans="1:18" hidden="1" x14ac:dyDescent="0.2">
      <c r="A481" s="45" t="s">
        <v>657</v>
      </c>
      <c r="B481" s="65" t="str">
        <f>YEAR(C481)&amp;"-"&amp;WEEKNUM(C481)</f>
        <v>2017-40</v>
      </c>
      <c r="C481" s="46">
        <v>43011</v>
      </c>
      <c r="D481" s="67">
        <f>WEEKDAY(Tableau645[[#This Row],[date]])</f>
        <v>3</v>
      </c>
      <c r="E481" s="47">
        <v>0.57291666666666696</v>
      </c>
      <c r="F481" s="47">
        <v>0.73958333333333404</v>
      </c>
      <c r="G481" s="46" t="str">
        <f>IF(NOT(ISBLANK(Tableau645[heure
début])),IF(VALUE(MID(TEXT(Tableau645[heure
début],"hh"),1,2))&lt;13,"AM","PM"),"")</f>
        <v>PM</v>
      </c>
      <c r="H481" s="47">
        <f>F481-E481</f>
        <v>0.16666666666666707</v>
      </c>
      <c r="I481" s="123">
        <v>0.125</v>
      </c>
      <c r="J481" s="47"/>
      <c r="K481" s="65" t="s">
        <v>816</v>
      </c>
      <c r="L481" s="45" t="str">
        <f ca="1">VLOOKUP(Tableau645[[#This Row],[module]],OFFSET(INDIRECT(A481&amp;"_code"),0,2,,2),2,0)</f>
        <v>LEFETZ Guillaume</v>
      </c>
      <c r="M481" s="45" t="s">
        <v>661</v>
      </c>
      <c r="N481" s="47"/>
      <c r="O481" s="45"/>
      <c r="R481" s="46"/>
    </row>
    <row r="482" spans="1:18" hidden="1" x14ac:dyDescent="0.2">
      <c r="A482" s="45" t="s">
        <v>672</v>
      </c>
      <c r="B482" s="65" t="str">
        <f>YEAR(C482)&amp;"-"&amp;WEEKNUM(C482)</f>
        <v>2017-40</v>
      </c>
      <c r="C482" s="46">
        <v>43011</v>
      </c>
      <c r="D482" s="67">
        <f>WEEKDAY(Tableau645[[#This Row],[date]])</f>
        <v>3</v>
      </c>
      <c r="E482" s="47">
        <v>0.57291666666666696</v>
      </c>
      <c r="F482" s="47">
        <v>0.73958333333333404</v>
      </c>
      <c r="G482" s="46" t="str">
        <f>IF(NOT(ISBLANK(Tableau645[heure
début])),IF(VALUE(MID(TEXT(Tableau645[heure
début],"hh"),1,2))&lt;13,"AM","PM"),"")</f>
        <v>PM</v>
      </c>
      <c r="H482" s="47">
        <f>F482-E482</f>
        <v>0.16666666666666707</v>
      </c>
      <c r="I482" s="47"/>
      <c r="J482" s="47" t="s">
        <v>832</v>
      </c>
      <c r="K482" s="65"/>
      <c r="L482" s="45" t="e">
        <f ca="1">VLOOKUP(Tableau645[[#This Row],[module]],OFFSET(INDIRECT(A482&amp;"_code"),0,2,,2),2,0)</f>
        <v>#N/A</v>
      </c>
      <c r="M482" s="45"/>
      <c r="N482" s="47"/>
      <c r="O482" s="45"/>
      <c r="R482" s="46"/>
    </row>
    <row r="483" spans="1:18" hidden="1" x14ac:dyDescent="0.2">
      <c r="A483" s="45" t="s">
        <v>672</v>
      </c>
      <c r="B483" s="65" t="str">
        <f>YEAR(C483)&amp;"-"&amp;WEEKNUM(C483)</f>
        <v>2017-40</v>
      </c>
      <c r="C483" s="46">
        <v>43011</v>
      </c>
      <c r="D483" s="67">
        <f>WEEKDAY(Tableau645[[#This Row],[date]])</f>
        <v>3</v>
      </c>
      <c r="E483" s="47">
        <v>0.57291666666666696</v>
      </c>
      <c r="F483" s="47">
        <v>0.73958333333333404</v>
      </c>
      <c r="G483" s="46" t="str">
        <f>IF(NOT(ISBLANK(Tableau645[heure
début])),IF(VALUE(MID(TEXT(Tableau645[heure
début],"hh"),1,2))&lt;13,"AM","PM"),"")</f>
        <v>PM</v>
      </c>
      <c r="H483" s="47">
        <f>F483-E483</f>
        <v>0.16666666666666707</v>
      </c>
      <c r="I483" s="47"/>
      <c r="J483" s="47" t="s">
        <v>833</v>
      </c>
      <c r="K483" s="65" t="s">
        <v>817</v>
      </c>
      <c r="L483" s="45" t="str">
        <f ca="1">VLOOKUP(Tableau645[[#This Row],[module]],OFFSET(INDIRECT(A483&amp;"_code"),0,2,,2),2,0)</f>
        <v>n/a</v>
      </c>
      <c r="M483" s="45"/>
      <c r="N483" s="47"/>
      <c r="O483" s="45"/>
      <c r="R483" s="46"/>
    </row>
    <row r="484" spans="1:18" hidden="1" x14ac:dyDescent="0.2">
      <c r="A484" s="45" t="s">
        <v>670</v>
      </c>
      <c r="B484" s="65" t="str">
        <f>YEAR(C484)&amp;"-"&amp;WEEKNUM(C484)</f>
        <v>2017-40</v>
      </c>
      <c r="C484" s="46">
        <v>43012</v>
      </c>
      <c r="D484" s="67">
        <f>WEEKDAY(Tableau645[[#This Row],[date]])</f>
        <v>4</v>
      </c>
      <c r="E484" s="47">
        <v>0.34375</v>
      </c>
      <c r="F484" s="47">
        <v>0.51041666666666696</v>
      </c>
      <c r="G484" s="46" t="str">
        <f>IF(NOT(ISBLANK(Tableau645[heure
début])),IF(VALUE(MID(TEXT(Tableau645[heure
début],"hh"),1,2))&lt;13,"AM","PM"),"")</f>
        <v>AM</v>
      </c>
      <c r="H484" s="47">
        <f>F484-E484</f>
        <v>0.16666666666666696</v>
      </c>
      <c r="I484" s="47"/>
      <c r="J484" s="47"/>
      <c r="K484" s="65"/>
      <c r="L484" s="45" t="e">
        <f ca="1">VLOOKUP(Tableau645[[#This Row],[module]],OFFSET(INDIRECT(A484&amp;"_code"),0,2,,2),2,0)</f>
        <v>#N/A</v>
      </c>
      <c r="M484" s="45"/>
      <c r="N484" s="47"/>
      <c r="O484" s="45"/>
      <c r="R484" s="46"/>
    </row>
    <row r="485" spans="1:18" hidden="1" x14ac:dyDescent="0.2">
      <c r="A485" s="61" t="s">
        <v>669</v>
      </c>
      <c r="B485" s="61" t="str">
        <f>YEAR(C485)&amp;"-"&amp;WEEKNUM(C485)</f>
        <v>2017-40</v>
      </c>
      <c r="C485" s="62">
        <v>43012</v>
      </c>
      <c r="D485" s="68">
        <f>WEEKDAY(Tableau645[[#This Row],[date]])</f>
        <v>4</v>
      </c>
      <c r="E485" s="47">
        <v>0.34375</v>
      </c>
      <c r="F485" s="47">
        <v>0.51041666666666696</v>
      </c>
      <c r="G485" s="62" t="str">
        <f>IF(NOT(ISBLANK(Tableau645[heure
début])),IF(VALUE(MID(TEXT(Tableau645[heure
début],"hh"),1,2))&lt;13,"AM","PM"),"")</f>
        <v>AM</v>
      </c>
      <c r="H485" s="63">
        <f>F485-E485</f>
        <v>0.16666666666666696</v>
      </c>
      <c r="I485" s="63"/>
      <c r="J485" s="47"/>
      <c r="K485" s="61"/>
      <c r="L485" s="61" t="e">
        <f ca="1">VLOOKUP(Tableau645[[#This Row],[module]],OFFSET(INDIRECT(A485&amp;"_code"),0,2,,2),2,0)</f>
        <v>#N/A</v>
      </c>
      <c r="M485" s="61"/>
      <c r="N485" s="63"/>
      <c r="O485" s="61"/>
      <c r="R485" s="46"/>
    </row>
    <row r="486" spans="1:18" hidden="1" x14ac:dyDescent="0.2">
      <c r="A486" s="45" t="s">
        <v>676</v>
      </c>
      <c r="B486" s="65" t="str">
        <f>YEAR(C486)&amp;"-"&amp;WEEKNUM(C486)</f>
        <v>2017-40</v>
      </c>
      <c r="C486" s="46">
        <v>43012</v>
      </c>
      <c r="D486" s="67">
        <f>WEEKDAY(Tableau645[[#This Row],[date]])</f>
        <v>4</v>
      </c>
      <c r="E486" s="47">
        <v>0.34375</v>
      </c>
      <c r="F486" s="47">
        <v>0.51041666666666696</v>
      </c>
      <c r="G486" s="46" t="str">
        <f>IF(NOT(ISBLANK(Tableau645[heure
début])),IF(VALUE(MID(TEXT(Tableau645[heure
début],"hh"),1,2))&lt;13,"AM","PM"),"")</f>
        <v>AM</v>
      </c>
      <c r="H486" s="47">
        <f>F486-E486</f>
        <v>0.16666666666666696</v>
      </c>
      <c r="I486" s="47"/>
      <c r="J486" s="47"/>
      <c r="K486" s="65"/>
      <c r="L486" s="45" t="e">
        <f ca="1">VLOOKUP(Tableau645[[#This Row],[module]],OFFSET(INDIRECT(A486&amp;"_code"),0,2,,2),2,0)</f>
        <v>#N/A</v>
      </c>
      <c r="M486" s="45"/>
      <c r="N486" s="47"/>
      <c r="O486" s="45"/>
      <c r="R486" s="46"/>
    </row>
    <row r="487" spans="1:18" hidden="1" x14ac:dyDescent="0.2">
      <c r="A487" s="45" t="s">
        <v>671</v>
      </c>
      <c r="B487" s="65" t="str">
        <f>YEAR(C487)&amp;"-"&amp;WEEKNUM(C487)</f>
        <v>2017-40</v>
      </c>
      <c r="C487" s="46">
        <v>43012</v>
      </c>
      <c r="D487" s="67">
        <f>WEEKDAY(Tableau645[[#This Row],[date]])</f>
        <v>4</v>
      </c>
      <c r="E487" s="47">
        <v>0.34375</v>
      </c>
      <c r="F487" s="47">
        <v>0.51041666666666696</v>
      </c>
      <c r="G487" s="46" t="str">
        <f>IF(NOT(ISBLANK(Tableau645[heure
début])),IF(VALUE(MID(TEXT(Tableau645[heure
début],"hh"),1,2))&lt;13,"AM","PM"),"")</f>
        <v>AM</v>
      </c>
      <c r="H487" s="47">
        <f>F487-E487</f>
        <v>0.16666666666666696</v>
      </c>
      <c r="I487" s="47"/>
      <c r="J487" s="47"/>
      <c r="K487" s="65" t="s">
        <v>809</v>
      </c>
      <c r="L487" s="45" t="str">
        <f ca="1">VLOOKUP(Tableau645[[#This Row],[module]],OFFSET(INDIRECT(A487&amp;"_code"),0,2,,2),2,0)</f>
        <v>n/a</v>
      </c>
      <c r="M487" s="45"/>
      <c r="N487" s="47"/>
      <c r="O487" s="45"/>
      <c r="R487" s="46"/>
    </row>
    <row r="488" spans="1:18" hidden="1" x14ac:dyDescent="0.2">
      <c r="A488" s="45" t="s">
        <v>677</v>
      </c>
      <c r="B488" s="65" t="str">
        <f>YEAR(C488)&amp;"-"&amp;WEEKNUM(C488)</f>
        <v>2017-40</v>
      </c>
      <c r="C488" s="46">
        <v>43012</v>
      </c>
      <c r="D488" s="67">
        <f>WEEKDAY(Tableau645[[#This Row],[date]])</f>
        <v>4</v>
      </c>
      <c r="E488" s="47">
        <v>0.34375</v>
      </c>
      <c r="F488" s="47">
        <v>0.51041666666666696</v>
      </c>
      <c r="G488" s="46" t="str">
        <f>IF(NOT(ISBLANK(Tableau645[heure
début])),IF(VALUE(MID(TEXT(Tableau645[heure
début],"hh"),1,2))&lt;13,"AM","PM"),"")</f>
        <v>AM</v>
      </c>
      <c r="H488" s="47">
        <f>F488-E488</f>
        <v>0.16666666666666696</v>
      </c>
      <c r="I488" s="47"/>
      <c r="J488" s="47"/>
      <c r="K488" s="65" t="s">
        <v>809</v>
      </c>
      <c r="L488" s="45" t="str">
        <f ca="1">VLOOKUP(Tableau645[[#This Row],[module]],OFFSET(INDIRECT(A488&amp;"_code"),0,2,,2),2,0)</f>
        <v>n/a</v>
      </c>
      <c r="M488" s="45"/>
      <c r="N488" s="47"/>
      <c r="O488" s="45"/>
      <c r="R488" s="46"/>
    </row>
    <row r="489" spans="1:18" hidden="1" x14ac:dyDescent="0.2">
      <c r="A489" s="45" t="s">
        <v>657</v>
      </c>
      <c r="B489" s="65" t="str">
        <f>YEAR(C489)&amp;"-"&amp;WEEKNUM(C489)</f>
        <v>2017-40</v>
      </c>
      <c r="C489" s="46">
        <v>43012</v>
      </c>
      <c r="D489" s="67">
        <f>WEEKDAY(Tableau645[[#This Row],[date]])</f>
        <v>4</v>
      </c>
      <c r="E489" s="47">
        <v>0.34375</v>
      </c>
      <c r="F489" s="47">
        <v>0.51041666666666696</v>
      </c>
      <c r="G489" s="46" t="str">
        <f>IF(NOT(ISBLANK(Tableau645[heure
début])),IF(VALUE(MID(TEXT(Tableau645[heure
début],"hh"),1,2))&lt;13,"AM","PM"),"")</f>
        <v>AM</v>
      </c>
      <c r="H489" s="47">
        <f>F489-E489</f>
        <v>0.16666666666666696</v>
      </c>
      <c r="I489" s="123">
        <v>0.125</v>
      </c>
      <c r="J489" s="47"/>
      <c r="K489" s="65" t="s">
        <v>816</v>
      </c>
      <c r="L489" s="45" t="str">
        <f ca="1">VLOOKUP(Tableau645[[#This Row],[module]],OFFSET(INDIRECT(A489&amp;"_code"),0,2,,2),2,0)</f>
        <v>LEFETZ Guillaume</v>
      </c>
      <c r="M489" s="45" t="s">
        <v>661</v>
      </c>
      <c r="N489" s="47"/>
      <c r="O489" s="45"/>
      <c r="R489" s="46"/>
    </row>
    <row r="490" spans="1:18" hidden="1" x14ac:dyDescent="0.2">
      <c r="A490" s="45" t="s">
        <v>672</v>
      </c>
      <c r="B490" s="65" t="str">
        <f>YEAR(C490)&amp;"-"&amp;WEEKNUM(C490)</f>
        <v>2017-40</v>
      </c>
      <c r="C490" s="46">
        <v>43012</v>
      </c>
      <c r="D490" s="67">
        <f>WEEKDAY(Tableau645[[#This Row],[date]])</f>
        <v>4</v>
      </c>
      <c r="E490" s="47">
        <v>0.34375</v>
      </c>
      <c r="F490" s="47">
        <v>0.51041666666666696</v>
      </c>
      <c r="G490" s="46" t="str">
        <f>IF(NOT(ISBLANK(Tableau645[heure
début])),IF(VALUE(MID(TEXT(Tableau645[heure
début],"hh"),1,2))&lt;13,"AM","PM"),"")</f>
        <v>AM</v>
      </c>
      <c r="H490" s="47">
        <f>F490-E490</f>
        <v>0.16666666666666696</v>
      </c>
      <c r="I490" s="47"/>
      <c r="J490" s="47" t="s">
        <v>832</v>
      </c>
      <c r="K490" s="65"/>
      <c r="L490" s="45" t="e">
        <f ca="1">VLOOKUP(Tableau645[[#This Row],[module]],OFFSET(INDIRECT(A490&amp;"_code"),0,2,,2),2,0)</f>
        <v>#N/A</v>
      </c>
      <c r="M490" s="45"/>
      <c r="N490" s="47"/>
      <c r="O490" s="45"/>
      <c r="R490" s="46"/>
    </row>
    <row r="491" spans="1:18" hidden="1" x14ac:dyDescent="0.2">
      <c r="A491" s="45" t="s">
        <v>672</v>
      </c>
      <c r="B491" s="65" t="str">
        <f>YEAR(C491)&amp;"-"&amp;WEEKNUM(C491)</f>
        <v>2017-40</v>
      </c>
      <c r="C491" s="46">
        <v>43012</v>
      </c>
      <c r="D491" s="67">
        <f>WEEKDAY(Tableau645[[#This Row],[date]])</f>
        <v>4</v>
      </c>
      <c r="E491" s="47">
        <v>0.34375</v>
      </c>
      <c r="F491" s="47">
        <v>0.51041666666666696</v>
      </c>
      <c r="G491" s="46" t="str">
        <f>IF(NOT(ISBLANK(Tableau645[heure
début])),IF(VALUE(MID(TEXT(Tableau645[heure
début],"hh"),1,2))&lt;13,"AM","PM"),"")</f>
        <v>AM</v>
      </c>
      <c r="H491" s="47">
        <f>F491-E491</f>
        <v>0.16666666666666696</v>
      </c>
      <c r="I491" s="47"/>
      <c r="J491" s="47" t="s">
        <v>833</v>
      </c>
      <c r="K491" s="65" t="s">
        <v>817</v>
      </c>
      <c r="L491" s="45" t="str">
        <f ca="1">VLOOKUP(Tableau645[[#This Row],[module]],OFFSET(INDIRECT(A491&amp;"_code"),0,2,,2),2,0)</f>
        <v>n/a</v>
      </c>
      <c r="M491" s="45"/>
      <c r="N491" s="47"/>
      <c r="O491" s="45"/>
      <c r="R491" s="46"/>
    </row>
    <row r="492" spans="1:18" hidden="1" x14ac:dyDescent="0.2">
      <c r="A492" s="45" t="s">
        <v>670</v>
      </c>
      <c r="B492" s="65" t="str">
        <f>YEAR(C492)&amp;"-"&amp;WEEKNUM(C492)</f>
        <v>2017-40</v>
      </c>
      <c r="C492" s="46">
        <v>43012</v>
      </c>
      <c r="D492" s="67">
        <f>WEEKDAY(Tableau645[[#This Row],[date]])</f>
        <v>4</v>
      </c>
      <c r="E492" s="47">
        <v>0.57291666666666696</v>
      </c>
      <c r="F492" s="47">
        <v>0.65625</v>
      </c>
      <c r="G492" s="46" t="str">
        <f>IF(NOT(ISBLANK(Tableau645[heure
début])),IF(VALUE(MID(TEXT(Tableau645[heure
début],"hh"),1,2))&lt;13,"AM","PM"),"")</f>
        <v>PM</v>
      </c>
      <c r="H492" s="47">
        <f>F492-E492</f>
        <v>8.3333333333333037E-2</v>
      </c>
      <c r="I492" s="47"/>
      <c r="J492" s="47"/>
      <c r="K492" s="65"/>
      <c r="L492" s="45" t="e">
        <f ca="1">VLOOKUP(Tableau645[[#This Row],[module]],OFFSET(INDIRECT(A492&amp;"_code"),0,2,,2),2,0)</f>
        <v>#N/A</v>
      </c>
      <c r="M492" s="45"/>
      <c r="N492" s="47"/>
      <c r="O492" s="45"/>
      <c r="R492" s="46"/>
    </row>
    <row r="493" spans="1:18" hidden="1" x14ac:dyDescent="0.2">
      <c r="A493" s="61" t="s">
        <v>669</v>
      </c>
      <c r="B493" s="61" t="str">
        <f>YEAR(C493)&amp;"-"&amp;WEEKNUM(C493)</f>
        <v>2017-40</v>
      </c>
      <c r="C493" s="62">
        <v>43012</v>
      </c>
      <c r="D493" s="68">
        <f>WEEKDAY(Tableau645[[#This Row],[date]])</f>
        <v>4</v>
      </c>
      <c r="E493" s="63">
        <v>0.57291666666666696</v>
      </c>
      <c r="F493" s="63">
        <v>0.73958333333333404</v>
      </c>
      <c r="G493" s="62" t="str">
        <f>IF(NOT(ISBLANK(Tableau645[heure
début])),IF(VALUE(MID(TEXT(Tableau645[heure
début],"hh"),1,2))&lt;13,"AM","PM"),"")</f>
        <v>PM</v>
      </c>
      <c r="H493" s="63">
        <f>F493-E493</f>
        <v>0.16666666666666707</v>
      </c>
      <c r="I493" s="63">
        <v>0.16666666666666666</v>
      </c>
      <c r="J493" s="47"/>
      <c r="K493" s="65" t="s">
        <v>1021</v>
      </c>
      <c r="L493" s="61" t="str">
        <f ca="1">VLOOKUP(Tableau645[[#This Row],[module]],OFFSET(INDIRECT(A493&amp;"_code"),0,2,,2),2,0)</f>
        <v>DELANOY Géry</v>
      </c>
      <c r="M493" s="61" t="s">
        <v>665</v>
      </c>
      <c r="N493" s="63"/>
      <c r="O493" s="61"/>
      <c r="R493" s="46"/>
    </row>
    <row r="494" spans="1:18" hidden="1" x14ac:dyDescent="0.2">
      <c r="A494" s="45" t="s">
        <v>676</v>
      </c>
      <c r="B494" s="65" t="str">
        <f>YEAR(C494)&amp;"-"&amp;WEEKNUM(C494)</f>
        <v>2017-40</v>
      </c>
      <c r="C494" s="46">
        <v>43012</v>
      </c>
      <c r="D494" s="67">
        <f>WEEKDAY(Tableau645[[#This Row],[date]])</f>
        <v>4</v>
      </c>
      <c r="E494" s="47">
        <v>0.57291666666666696</v>
      </c>
      <c r="F494" s="47">
        <v>0.69791666666666663</v>
      </c>
      <c r="G494" s="46" t="str">
        <f>IF(NOT(ISBLANK(Tableau645[heure
début])),IF(VALUE(MID(TEXT(Tableau645[heure
début],"hh"),1,2))&lt;13,"AM","PM"),"")</f>
        <v>PM</v>
      </c>
      <c r="H494" s="47">
        <f>F494-E494</f>
        <v>0.12499999999999967</v>
      </c>
      <c r="I494" s="47"/>
      <c r="J494" s="47"/>
      <c r="K494" s="65"/>
      <c r="L494" s="45" t="e">
        <f ca="1">VLOOKUP(Tableau645[[#This Row],[module]],OFFSET(INDIRECT(A494&amp;"_code"),0,2,,2),2,0)</f>
        <v>#N/A</v>
      </c>
      <c r="M494" s="45"/>
      <c r="N494" s="47"/>
      <c r="O494" s="45"/>
      <c r="R494" s="46"/>
    </row>
    <row r="495" spans="1:18" hidden="1" x14ac:dyDescent="0.2">
      <c r="A495" s="45" t="s">
        <v>671</v>
      </c>
      <c r="B495" s="65" t="str">
        <f>YEAR(C495)&amp;"-"&amp;WEEKNUM(C495)</f>
        <v>2017-40</v>
      </c>
      <c r="C495" s="46">
        <v>43012</v>
      </c>
      <c r="D495" s="67">
        <f>WEEKDAY(Tableau645[[#This Row],[date]])</f>
        <v>4</v>
      </c>
      <c r="E495" s="47">
        <v>0.57291666666666696</v>
      </c>
      <c r="F495" s="47">
        <v>0.73958333333333404</v>
      </c>
      <c r="G495" s="46" t="str">
        <f>IF(NOT(ISBLANK(Tableau645[heure
début])),IF(VALUE(MID(TEXT(Tableau645[heure
début],"hh"),1,2))&lt;13,"AM","PM"),"")</f>
        <v>PM</v>
      </c>
      <c r="H495" s="47">
        <f>F495-E495</f>
        <v>0.16666666666666707</v>
      </c>
      <c r="I495" s="47"/>
      <c r="J495" s="47"/>
      <c r="K495" s="65" t="s">
        <v>809</v>
      </c>
      <c r="L495" s="45" t="str">
        <f ca="1">VLOOKUP(Tableau645[[#This Row],[module]],OFFSET(INDIRECT(A495&amp;"_code"),0,2,,2),2,0)</f>
        <v>n/a</v>
      </c>
      <c r="M495" s="45"/>
      <c r="N495" s="47"/>
      <c r="O495" s="45"/>
      <c r="R495" s="46"/>
    </row>
    <row r="496" spans="1:18" hidden="1" x14ac:dyDescent="0.2">
      <c r="A496" s="45" t="s">
        <v>677</v>
      </c>
      <c r="B496" s="65" t="str">
        <f>YEAR(C496)&amp;"-"&amp;WEEKNUM(C496)</f>
        <v>2017-40</v>
      </c>
      <c r="C496" s="46">
        <v>43012</v>
      </c>
      <c r="D496" s="67">
        <f>WEEKDAY(Tableau645[[#This Row],[date]])</f>
        <v>4</v>
      </c>
      <c r="E496" s="47">
        <v>0.57291666666666696</v>
      </c>
      <c r="F496" s="47">
        <v>0.69791666666666663</v>
      </c>
      <c r="G496" s="46" t="str">
        <f>IF(NOT(ISBLANK(Tableau645[heure
début])),IF(VALUE(MID(TEXT(Tableau645[heure
début],"hh"),1,2))&lt;13,"AM","PM"),"")</f>
        <v>PM</v>
      </c>
      <c r="H496" s="47">
        <f>F496-E496</f>
        <v>0.12499999999999967</v>
      </c>
      <c r="I496" s="47"/>
      <c r="J496" s="47"/>
      <c r="K496" s="65" t="s">
        <v>809</v>
      </c>
      <c r="L496" s="45" t="str">
        <f ca="1">VLOOKUP(Tableau645[[#This Row],[module]],OFFSET(INDIRECT(A496&amp;"_code"),0,2,,2),2,0)</f>
        <v>n/a</v>
      </c>
      <c r="M496" s="45"/>
      <c r="N496" s="47"/>
      <c r="O496" s="45"/>
      <c r="R496" s="46"/>
    </row>
    <row r="497" spans="1:18" hidden="1" x14ac:dyDescent="0.2">
      <c r="A497" s="45" t="s">
        <v>657</v>
      </c>
      <c r="B497" s="65" t="str">
        <f>YEAR(C497)&amp;"-"&amp;WEEKNUM(C497)</f>
        <v>2017-40</v>
      </c>
      <c r="C497" s="46">
        <v>43012</v>
      </c>
      <c r="D497" s="67">
        <f>WEEKDAY(Tableau645[[#This Row],[date]])</f>
        <v>4</v>
      </c>
      <c r="E497" s="47">
        <v>0.57291666666666696</v>
      </c>
      <c r="F497" s="47">
        <v>0.73958333333333404</v>
      </c>
      <c r="G497" s="46" t="str">
        <f>IF(NOT(ISBLANK(Tableau645[heure
début])),IF(VALUE(MID(TEXT(Tableau645[heure
début],"hh"),1,2))&lt;13,"AM","PM"),"")</f>
        <v>PM</v>
      </c>
      <c r="H497" s="47">
        <f>F497-E497</f>
        <v>0.16666666666666707</v>
      </c>
      <c r="I497" s="123">
        <v>0.125</v>
      </c>
      <c r="J497" s="47"/>
      <c r="K497" s="65" t="s">
        <v>816</v>
      </c>
      <c r="L497" s="45" t="str">
        <f ca="1">VLOOKUP(Tableau645[[#This Row],[module]],OFFSET(INDIRECT(A497&amp;"_code"),0,2,,2),2,0)</f>
        <v>LEFETZ Guillaume</v>
      </c>
      <c r="M497" s="45" t="s">
        <v>661</v>
      </c>
      <c r="N497" s="47"/>
      <c r="O497" s="45"/>
      <c r="R497" s="46"/>
    </row>
    <row r="498" spans="1:18" hidden="1" x14ac:dyDescent="0.2">
      <c r="A498" s="45" t="s">
        <v>672</v>
      </c>
      <c r="B498" s="65" t="str">
        <f>YEAR(C498)&amp;"-"&amp;WEEKNUM(C498)</f>
        <v>2017-40</v>
      </c>
      <c r="C498" s="46">
        <v>43012</v>
      </c>
      <c r="D498" s="67">
        <f>WEEKDAY(Tableau645[[#This Row],[date]])</f>
        <v>4</v>
      </c>
      <c r="E498" s="47">
        <v>0.57291666666666696</v>
      </c>
      <c r="F498" s="47">
        <v>0.73958333333333404</v>
      </c>
      <c r="G498" s="46" t="str">
        <f>IF(NOT(ISBLANK(Tableau645[heure
début])),IF(VALUE(MID(TEXT(Tableau645[heure
début],"hh"),1,2))&lt;13,"AM","PM"),"")</f>
        <v>PM</v>
      </c>
      <c r="H498" s="47">
        <f>F498-E498</f>
        <v>0.16666666666666707</v>
      </c>
      <c r="I498" s="47"/>
      <c r="J498" s="47" t="s">
        <v>832</v>
      </c>
      <c r="K498" s="65"/>
      <c r="L498" s="45" t="e">
        <f ca="1">VLOOKUP(Tableau645[[#This Row],[module]],OFFSET(INDIRECT(A498&amp;"_code"),0,2,,2),2,0)</f>
        <v>#N/A</v>
      </c>
      <c r="M498" s="45"/>
      <c r="N498" s="47"/>
      <c r="O498" s="45"/>
      <c r="R498" s="46"/>
    </row>
    <row r="499" spans="1:18" hidden="1" x14ac:dyDescent="0.2">
      <c r="A499" s="45" t="s">
        <v>672</v>
      </c>
      <c r="B499" s="65" t="str">
        <f>YEAR(C499)&amp;"-"&amp;WEEKNUM(C499)</f>
        <v>2017-40</v>
      </c>
      <c r="C499" s="46">
        <v>43012</v>
      </c>
      <c r="D499" s="67">
        <f>WEEKDAY(Tableau645[[#This Row],[date]])</f>
        <v>4</v>
      </c>
      <c r="E499" s="47">
        <v>0.57291666666666696</v>
      </c>
      <c r="F499" s="47">
        <v>0.73958333333333404</v>
      </c>
      <c r="G499" s="46" t="str">
        <f>IF(NOT(ISBLANK(Tableau645[heure
début])),IF(VALUE(MID(TEXT(Tableau645[heure
début],"hh"),1,2))&lt;13,"AM","PM"),"")</f>
        <v>PM</v>
      </c>
      <c r="H499" s="47">
        <f>F499-E499</f>
        <v>0.16666666666666707</v>
      </c>
      <c r="I499" s="47"/>
      <c r="J499" s="47" t="s">
        <v>833</v>
      </c>
      <c r="K499" s="65" t="s">
        <v>817</v>
      </c>
      <c r="L499" s="45" t="str">
        <f ca="1">VLOOKUP(Tableau645[[#This Row],[module]],OFFSET(INDIRECT(A499&amp;"_code"),0,2,,2),2,0)</f>
        <v>n/a</v>
      </c>
      <c r="M499" s="45"/>
      <c r="N499" s="47"/>
      <c r="O499" s="45"/>
      <c r="R499" s="46"/>
    </row>
    <row r="500" spans="1:18" hidden="1" x14ac:dyDescent="0.2">
      <c r="A500" s="45" t="s">
        <v>670</v>
      </c>
      <c r="B500" s="65" t="str">
        <f>YEAR(C500)&amp;"-"&amp;WEEKNUM(C500)</f>
        <v>2017-40</v>
      </c>
      <c r="C500" s="46">
        <v>43012</v>
      </c>
      <c r="D500" s="67">
        <f>WEEKDAY(Tableau645[[#This Row],[date]])</f>
        <v>4</v>
      </c>
      <c r="E500" s="47">
        <v>0.65625</v>
      </c>
      <c r="F500" s="47">
        <v>0.73958333333333404</v>
      </c>
      <c r="G500" s="46" t="str">
        <f>IF(NOT(ISBLANK(Tableau645[heure
début])),IF(VALUE(MID(TEXT(Tableau645[heure
début],"hh"),1,2))&lt;13,"AM","PM"),"")</f>
        <v>PM</v>
      </c>
      <c r="H500" s="47">
        <f>F500-E500</f>
        <v>8.3333333333334036E-2</v>
      </c>
      <c r="I500" s="47"/>
      <c r="J500" s="47"/>
      <c r="K500" s="76"/>
      <c r="L500" s="65" t="e">
        <f ca="1">VLOOKUP(Tableau645[[#This Row],[module]],OFFSET(INDIRECT(A500&amp;"_code"),0,2,,2),2,0)</f>
        <v>#N/A</v>
      </c>
      <c r="M500" s="45"/>
      <c r="N500" s="47"/>
      <c r="O500" s="45"/>
      <c r="R500" s="46"/>
    </row>
    <row r="501" spans="1:18" hidden="1" x14ac:dyDescent="0.2">
      <c r="A501" s="45" t="s">
        <v>670</v>
      </c>
      <c r="B501" s="65" t="str">
        <f>YEAR(C501)&amp;"-"&amp;WEEKNUM(C501)</f>
        <v>2017-40</v>
      </c>
      <c r="C501" s="46">
        <v>43013</v>
      </c>
      <c r="D501" s="67">
        <f>WEEKDAY(Tableau645[[#This Row],[date]])</f>
        <v>5</v>
      </c>
      <c r="E501" s="47">
        <v>0.34375</v>
      </c>
      <c r="F501" s="47">
        <v>0.42708333333333298</v>
      </c>
      <c r="G501" s="46" t="str">
        <f>IF(NOT(ISBLANK(Tableau645[heure
début])),IF(VALUE(MID(TEXT(Tableau645[heure
début],"hh"),1,2))&lt;13,"AM","PM"),"")</f>
        <v>AM</v>
      </c>
      <c r="H501" s="47">
        <f>F501-E501</f>
        <v>8.3333333333332982E-2</v>
      </c>
      <c r="I501" s="47">
        <v>8.3333333333333329E-2</v>
      </c>
      <c r="J501" s="47"/>
      <c r="K501" s="76" t="s">
        <v>1080</v>
      </c>
      <c r="L501" s="45" t="str">
        <f ca="1">VLOOKUP(Tableau645[[#This Row],[module]],OFFSET(INDIRECT(A501&amp;"_code"),0,2,,2),2,0)</f>
        <v>DUDEK Cédric</v>
      </c>
      <c r="M501" s="45" t="s">
        <v>666</v>
      </c>
      <c r="N501" s="47"/>
      <c r="O501" s="45"/>
      <c r="R501" s="46"/>
    </row>
    <row r="502" spans="1:18" hidden="1" x14ac:dyDescent="0.2">
      <c r="A502" s="61" t="s">
        <v>669</v>
      </c>
      <c r="B502" s="61" t="str">
        <f>YEAR(C502)&amp;"-"&amp;WEEKNUM(C502)</f>
        <v>2017-40</v>
      </c>
      <c r="C502" s="62">
        <v>43013</v>
      </c>
      <c r="D502" s="68">
        <f>WEEKDAY(Tableau645[[#This Row],[date]])</f>
        <v>5</v>
      </c>
      <c r="E502" s="47">
        <v>0.34375</v>
      </c>
      <c r="F502" s="47">
        <v>0.42708333333333298</v>
      </c>
      <c r="G502" s="62" t="str">
        <f>IF(NOT(ISBLANK(Tableau645[heure
début])),IF(VALUE(MID(TEXT(Tableau645[heure
début],"hh"),1,2))&lt;13,"AM","PM"),"")</f>
        <v>AM</v>
      </c>
      <c r="H502" s="63">
        <f>F502-E502</f>
        <v>8.3333333333332982E-2</v>
      </c>
      <c r="I502" s="63"/>
      <c r="J502" s="47"/>
      <c r="K502" s="61"/>
      <c r="L502" s="61" t="e">
        <f ca="1">VLOOKUP(Tableau645[[#This Row],[module]],OFFSET(INDIRECT(A502&amp;"_code"),0,2,,2),2,0)</f>
        <v>#N/A</v>
      </c>
      <c r="M502" s="61"/>
      <c r="N502" s="63"/>
      <c r="O502" s="45"/>
      <c r="R502" s="46"/>
    </row>
    <row r="503" spans="1:18" hidden="1" x14ac:dyDescent="0.2">
      <c r="A503" s="45" t="s">
        <v>671</v>
      </c>
      <c r="B503" s="65" t="str">
        <f>YEAR(C503)&amp;"-"&amp;WEEKNUM(C503)</f>
        <v>2017-40</v>
      </c>
      <c r="C503" s="46">
        <v>43013</v>
      </c>
      <c r="D503" s="67">
        <f>WEEKDAY(Tableau645[[#This Row],[date]])</f>
        <v>5</v>
      </c>
      <c r="E503" s="47">
        <v>0.34375</v>
      </c>
      <c r="F503" s="47">
        <v>0.51041666666666696</v>
      </c>
      <c r="G503" s="46" t="str">
        <f>IF(NOT(ISBLANK(Tableau645[heure
début])),IF(VALUE(MID(TEXT(Tableau645[heure
début],"hh"),1,2))&lt;13,"AM","PM"),"")</f>
        <v>AM</v>
      </c>
      <c r="H503" s="47">
        <f>F503-E503</f>
        <v>0.16666666666666696</v>
      </c>
      <c r="I503" s="47"/>
      <c r="J503" s="47"/>
      <c r="K503" s="65" t="s">
        <v>809</v>
      </c>
      <c r="L503" s="45" t="str">
        <f ca="1">VLOOKUP(Tableau645[[#This Row],[module]],OFFSET(INDIRECT(A503&amp;"_code"),0,2,,2),2,0)</f>
        <v>n/a</v>
      </c>
      <c r="M503" s="45"/>
      <c r="N503" s="47"/>
      <c r="O503" s="45"/>
      <c r="R503" s="46"/>
    </row>
    <row r="504" spans="1:18" hidden="1" x14ac:dyDescent="0.2">
      <c r="A504" s="45" t="s">
        <v>676</v>
      </c>
      <c r="B504" s="65" t="str">
        <f>YEAR(C504)&amp;"-"&amp;WEEKNUM(C504)</f>
        <v>2017-40</v>
      </c>
      <c r="C504" s="46">
        <v>43013</v>
      </c>
      <c r="D504" s="67">
        <f>WEEKDAY(Tableau645[[#This Row],[date]])</f>
        <v>5</v>
      </c>
      <c r="E504" s="47">
        <v>0.34375</v>
      </c>
      <c r="F504" s="47">
        <v>0.51041666666666696</v>
      </c>
      <c r="G504" s="46" t="str">
        <f>IF(NOT(ISBLANK(Tableau645[heure
début])),IF(VALUE(MID(TEXT(Tableau645[heure
début],"hh"),1,2))&lt;13,"AM","PM"),"")</f>
        <v>AM</v>
      </c>
      <c r="H504" s="47">
        <f>F504-E504</f>
        <v>0.16666666666666696</v>
      </c>
      <c r="I504" s="47"/>
      <c r="J504" s="47"/>
      <c r="K504" s="65" t="s">
        <v>754</v>
      </c>
      <c r="L504" s="45" t="str">
        <f ca="1">VLOOKUP(Tableau645[[#This Row],[module]],OFFSET(INDIRECT(A504&amp;"_code"),0,2,,2),2,0)</f>
        <v>LEPOUTRE Jean-Claude</v>
      </c>
      <c r="M504" s="45"/>
      <c r="N504" s="47"/>
      <c r="O504" s="45"/>
      <c r="R504" s="46"/>
    </row>
    <row r="505" spans="1:18" hidden="1" x14ac:dyDescent="0.2">
      <c r="A505" s="45" t="s">
        <v>677</v>
      </c>
      <c r="B505" s="65" t="str">
        <f>YEAR(C505)&amp;"-"&amp;WEEKNUM(C505)</f>
        <v>2017-40</v>
      </c>
      <c r="C505" s="46">
        <v>43013</v>
      </c>
      <c r="D505" s="67">
        <f>WEEKDAY(Tableau645[[#This Row],[date]])</f>
        <v>5</v>
      </c>
      <c r="E505" s="47">
        <v>0.34375</v>
      </c>
      <c r="F505" s="47">
        <v>0.51041666666666696</v>
      </c>
      <c r="G505" s="46" t="str">
        <f>IF(NOT(ISBLANK(Tableau645[heure
début])),IF(VALUE(MID(TEXT(Tableau645[heure
début],"hh"),1,2))&lt;13,"AM","PM"),"")</f>
        <v>AM</v>
      </c>
      <c r="H505" s="47">
        <f>F505-E505</f>
        <v>0.16666666666666696</v>
      </c>
      <c r="I505" s="47"/>
      <c r="J505" s="47"/>
      <c r="K505" s="65" t="s">
        <v>809</v>
      </c>
      <c r="L505" s="45" t="str">
        <f ca="1">VLOOKUP(Tableau645[[#This Row],[module]],OFFSET(INDIRECT(A505&amp;"_code"),0,2,,2),2,0)</f>
        <v>n/a</v>
      </c>
      <c r="M505" s="45"/>
      <c r="N505" s="47"/>
      <c r="O505" s="45"/>
      <c r="R505" s="46"/>
    </row>
    <row r="506" spans="1:18" hidden="1" x14ac:dyDescent="0.2">
      <c r="A506" s="45" t="s">
        <v>657</v>
      </c>
      <c r="B506" s="65" t="str">
        <f>YEAR(C506)&amp;"-"&amp;WEEKNUM(C506)</f>
        <v>2017-40</v>
      </c>
      <c r="C506" s="46">
        <v>43013</v>
      </c>
      <c r="D506" s="67">
        <f>WEEKDAY(Tableau645[[#This Row],[date]])</f>
        <v>5</v>
      </c>
      <c r="E506" s="47">
        <v>0.34375</v>
      </c>
      <c r="F506" s="47">
        <v>0.51041666666666696</v>
      </c>
      <c r="G506" s="46" t="str">
        <f>IF(NOT(ISBLANK(Tableau645[heure
début])),IF(VALUE(MID(TEXT(Tableau645[heure
début],"hh"),1,2))&lt;13,"AM","PM"),"")</f>
        <v>AM</v>
      </c>
      <c r="H506" s="47">
        <f>F506-E506</f>
        <v>0.16666666666666696</v>
      </c>
      <c r="I506" s="123">
        <v>0.125</v>
      </c>
      <c r="J506" s="47"/>
      <c r="K506" s="65" t="s">
        <v>816</v>
      </c>
      <c r="L506" s="45" t="str">
        <f ca="1">VLOOKUP(Tableau645[[#This Row],[module]],OFFSET(INDIRECT(A506&amp;"_code"),0,2,,2),2,0)</f>
        <v>LEFETZ Guillaume</v>
      </c>
      <c r="M506" s="45" t="s">
        <v>661</v>
      </c>
      <c r="N506" s="47"/>
      <c r="O506" s="45"/>
      <c r="R506" s="46"/>
    </row>
    <row r="507" spans="1:18" hidden="1" x14ac:dyDescent="0.2">
      <c r="A507" s="45" t="s">
        <v>672</v>
      </c>
      <c r="B507" s="65" t="str">
        <f>YEAR(C507)&amp;"-"&amp;WEEKNUM(C507)</f>
        <v>2017-40</v>
      </c>
      <c r="C507" s="46">
        <v>43013</v>
      </c>
      <c r="D507" s="67">
        <f>WEEKDAY(Tableau645[[#This Row],[date]])</f>
        <v>5</v>
      </c>
      <c r="E507" s="47">
        <v>0.34375</v>
      </c>
      <c r="F507" s="47">
        <v>0.51041666666666696</v>
      </c>
      <c r="G507" s="46" t="str">
        <f>IF(NOT(ISBLANK(Tableau645[heure
début])),IF(VALUE(MID(TEXT(Tableau645[heure
début],"hh"),1,2))&lt;13,"AM","PM"),"")</f>
        <v>AM</v>
      </c>
      <c r="H507" s="47">
        <f>F507-E507</f>
        <v>0.16666666666666696</v>
      </c>
      <c r="I507" s="47"/>
      <c r="J507" s="47" t="s">
        <v>832</v>
      </c>
      <c r="K507" s="65"/>
      <c r="L507" s="45" t="e">
        <f ca="1">VLOOKUP(Tableau645[[#This Row],[module]],OFFSET(INDIRECT(A507&amp;"_code"),0,2,,2),2,0)</f>
        <v>#N/A</v>
      </c>
      <c r="M507" s="45"/>
      <c r="N507" s="47"/>
      <c r="O507" s="45"/>
      <c r="R507" s="46"/>
    </row>
    <row r="508" spans="1:18" hidden="1" x14ac:dyDescent="0.2">
      <c r="A508" s="45" t="s">
        <v>672</v>
      </c>
      <c r="B508" s="65" t="str">
        <f>YEAR(C508)&amp;"-"&amp;WEEKNUM(C508)</f>
        <v>2017-40</v>
      </c>
      <c r="C508" s="46">
        <v>43013</v>
      </c>
      <c r="D508" s="67">
        <f>WEEKDAY(Tableau645[[#This Row],[date]])</f>
        <v>5</v>
      </c>
      <c r="E508" s="47">
        <v>0.34375</v>
      </c>
      <c r="F508" s="47">
        <v>0.51041666666666696</v>
      </c>
      <c r="G508" s="46" t="str">
        <f>IF(NOT(ISBLANK(Tableau645[heure
début])),IF(VALUE(MID(TEXT(Tableau645[heure
début],"hh"),1,2))&lt;13,"AM","PM"),"")</f>
        <v>AM</v>
      </c>
      <c r="H508" s="47">
        <f>F508-E508</f>
        <v>0.16666666666666696</v>
      </c>
      <c r="I508" s="47"/>
      <c r="J508" s="47" t="s">
        <v>833</v>
      </c>
      <c r="K508" s="65" t="s">
        <v>817</v>
      </c>
      <c r="L508" s="45" t="str">
        <f ca="1">VLOOKUP(Tableau645[[#This Row],[module]],OFFSET(INDIRECT(A508&amp;"_code"),0,2,,2),2,0)</f>
        <v>n/a</v>
      </c>
      <c r="M508" s="45"/>
      <c r="N508" s="47"/>
      <c r="O508" s="45"/>
      <c r="R508" s="46"/>
    </row>
    <row r="509" spans="1:18" hidden="1" x14ac:dyDescent="0.2">
      <c r="A509" s="45" t="s">
        <v>670</v>
      </c>
      <c r="B509" s="70" t="str">
        <f>YEAR(C509)&amp;"-"&amp;WEEKNUM(C509)</f>
        <v>2017-40</v>
      </c>
      <c r="C509" s="46">
        <v>43013</v>
      </c>
      <c r="D509" s="68">
        <f>WEEKDAY(Tableau645[[#This Row],[date]])</f>
        <v>5</v>
      </c>
      <c r="E509" s="47">
        <v>0.42708333333333298</v>
      </c>
      <c r="F509" s="47">
        <v>0.51041666666666696</v>
      </c>
      <c r="G509" s="62" t="str">
        <f>IF(NOT(ISBLANK(Tableau645[heure
début])),IF(VALUE(MID(TEXT(Tableau645[heure
début],"hh"),1,2))&lt;13,"AM","PM"),"")</f>
        <v>AM</v>
      </c>
      <c r="H509" s="63">
        <f>F509-E509</f>
        <v>8.3333333333333981E-2</v>
      </c>
      <c r="I509" s="47">
        <v>8.3333333333333329E-2</v>
      </c>
      <c r="J509" s="47"/>
      <c r="K509" s="65" t="s">
        <v>762</v>
      </c>
      <c r="L509" s="61" t="str">
        <f ca="1">VLOOKUP(Tableau645[[#This Row],[module]],OFFSET(INDIRECT(A509&amp;"_code"),0,2,,2),2,0)</f>
        <v>HANOT Jean-Jacques</v>
      </c>
      <c r="M509" s="45" t="s">
        <v>666</v>
      </c>
      <c r="N509" s="63"/>
      <c r="O509" s="61"/>
      <c r="R509" s="46"/>
    </row>
    <row r="510" spans="1:18" hidden="1" x14ac:dyDescent="0.2">
      <c r="A510" s="61" t="s">
        <v>669</v>
      </c>
      <c r="B510" s="65" t="str">
        <f>YEAR(C510)&amp;"-"&amp;WEEKNUM(C510)</f>
        <v>2017-40</v>
      </c>
      <c r="C510" s="62">
        <v>43013</v>
      </c>
      <c r="D510" s="67">
        <f>WEEKDAY(Tableau645[[#This Row],[date]])</f>
        <v>5</v>
      </c>
      <c r="E510" s="47">
        <v>0.42708333333333298</v>
      </c>
      <c r="F510" s="47">
        <v>0.51041666666666696</v>
      </c>
      <c r="G510" s="46" t="str">
        <f>IF(NOT(ISBLANK(Tableau645[heure
début])),IF(VALUE(MID(TEXT(Tableau645[heure
début],"hh"),1,2))&lt;13,"AM","PM"),"")</f>
        <v>AM</v>
      </c>
      <c r="H510" s="47">
        <f>F510-E510</f>
        <v>8.3333333333333981E-2</v>
      </c>
      <c r="I510" s="47">
        <v>8.3333333333333329E-2</v>
      </c>
      <c r="J510" s="47"/>
      <c r="K510" s="65" t="s">
        <v>1077</v>
      </c>
      <c r="L510" s="45" t="str">
        <f ca="1">VLOOKUP(Tableau645[[#This Row],[module]],OFFSET(INDIRECT(A510&amp;"_code"),0,2,,2),2,0)</f>
        <v>DUDEK Cédric</v>
      </c>
      <c r="M510" s="61" t="s">
        <v>665</v>
      </c>
      <c r="N510" s="47"/>
      <c r="O510" s="45"/>
      <c r="R510" s="46"/>
    </row>
    <row r="511" spans="1:18" hidden="1" x14ac:dyDescent="0.2">
      <c r="A511" s="45" t="s">
        <v>670</v>
      </c>
      <c r="B511" s="65" t="str">
        <f>YEAR(C511)&amp;"-"&amp;WEEKNUM(C511)</f>
        <v>2017-40</v>
      </c>
      <c r="C511" s="46">
        <v>43013</v>
      </c>
      <c r="D511" s="67">
        <f>WEEKDAY(Tableau645[[#This Row],[date]])</f>
        <v>5</v>
      </c>
      <c r="E511" s="47">
        <v>0.57291666666666696</v>
      </c>
      <c r="F511" s="47">
        <v>0.73958333333333404</v>
      </c>
      <c r="G511" s="46" t="str">
        <f>IF(NOT(ISBLANK(Tableau645[heure
début])),IF(VALUE(MID(TEXT(Tableau645[heure
début],"hh"),1,2))&lt;13,"AM","PM"),"")</f>
        <v>PM</v>
      </c>
      <c r="H511" s="47">
        <f>F511-E511</f>
        <v>0.16666666666666707</v>
      </c>
      <c r="I511" s="47">
        <v>0.16666666666666666</v>
      </c>
      <c r="J511" s="47"/>
      <c r="K511" s="65" t="s">
        <v>1079</v>
      </c>
      <c r="L511" s="45" t="str">
        <f ca="1">VLOOKUP(Tableau645[[#This Row],[module]],OFFSET(INDIRECT(A511&amp;"_code"),0,2,,2),2,0)</f>
        <v>LE GALES Julien</v>
      </c>
      <c r="M511" s="45" t="s">
        <v>666</v>
      </c>
      <c r="N511" s="47"/>
      <c r="O511" s="45" t="s">
        <v>785</v>
      </c>
      <c r="R511" s="46"/>
    </row>
    <row r="512" spans="1:18" hidden="1" x14ac:dyDescent="0.2">
      <c r="A512" s="61" t="s">
        <v>669</v>
      </c>
      <c r="B512" s="61" t="str">
        <f>YEAR(C512)&amp;"-"&amp;WEEKNUM(C512)</f>
        <v>2017-40</v>
      </c>
      <c r="C512" s="62">
        <v>43013</v>
      </c>
      <c r="D512" s="68">
        <f>WEEKDAY(Tableau645[[#This Row],[date]])</f>
        <v>5</v>
      </c>
      <c r="E512" s="63">
        <v>0.57291666666666696</v>
      </c>
      <c r="F512" s="63">
        <v>0.73958333333333404</v>
      </c>
      <c r="G512" s="62" t="str">
        <f>IF(NOT(ISBLANK(Tableau645[heure
début])),IF(VALUE(MID(TEXT(Tableau645[heure
début],"hh"),1,2))&lt;13,"AM","PM"),"")</f>
        <v>PM</v>
      </c>
      <c r="H512" s="63">
        <f>F512-E512</f>
        <v>0.16666666666666707</v>
      </c>
      <c r="I512" s="63">
        <v>0.16666666666666666</v>
      </c>
      <c r="J512" s="47"/>
      <c r="K512" s="61" t="s">
        <v>1078</v>
      </c>
      <c r="L512" s="61" t="str">
        <f ca="1">VLOOKUP(Tableau645[[#This Row],[module]],OFFSET(INDIRECT(A512&amp;"_code"),0,2,,2),2,0)</f>
        <v>LE GALES Julien</v>
      </c>
      <c r="M512" s="61" t="s">
        <v>665</v>
      </c>
      <c r="N512" s="63"/>
      <c r="O512" s="45" t="s">
        <v>785</v>
      </c>
      <c r="R512" s="46"/>
    </row>
    <row r="513" spans="1:18" hidden="1" x14ac:dyDescent="0.2">
      <c r="A513" s="45" t="s">
        <v>671</v>
      </c>
      <c r="B513" s="65" t="str">
        <f>YEAR(C513)&amp;"-"&amp;WEEKNUM(C513)</f>
        <v>2017-40</v>
      </c>
      <c r="C513" s="46">
        <v>43013</v>
      </c>
      <c r="D513" s="67">
        <f>WEEKDAY(Tableau645[[#This Row],[date]])</f>
        <v>5</v>
      </c>
      <c r="E513" s="47">
        <v>0.57291666666666696</v>
      </c>
      <c r="F513" s="47">
        <v>0.73958333333333404</v>
      </c>
      <c r="G513" s="46" t="str">
        <f>IF(NOT(ISBLANK(Tableau645[heure
début])),IF(VALUE(MID(TEXT(Tableau645[heure
début],"hh"),1,2))&lt;13,"AM","PM"),"")</f>
        <v>PM</v>
      </c>
      <c r="H513" s="47">
        <f>F513-E513</f>
        <v>0.16666666666666707</v>
      </c>
      <c r="I513" s="47"/>
      <c r="J513" s="47"/>
      <c r="K513" s="65" t="s">
        <v>809</v>
      </c>
      <c r="L513" s="45" t="str">
        <f ca="1">VLOOKUP(Tableau645[[#This Row],[module]],OFFSET(INDIRECT(A513&amp;"_code"),0,2,,2),2,0)</f>
        <v>n/a</v>
      </c>
      <c r="M513" s="45"/>
      <c r="N513" s="47"/>
      <c r="O513" s="45"/>
      <c r="R513" s="46"/>
    </row>
    <row r="514" spans="1:18" hidden="1" x14ac:dyDescent="0.2">
      <c r="A514" s="45" t="s">
        <v>676</v>
      </c>
      <c r="B514" s="65" t="str">
        <f>YEAR(C514)&amp;"-"&amp;WEEKNUM(C514)</f>
        <v>2017-40</v>
      </c>
      <c r="C514" s="46">
        <v>43013</v>
      </c>
      <c r="D514" s="67">
        <f>WEEKDAY(Tableau645[[#This Row],[date]])</f>
        <v>5</v>
      </c>
      <c r="E514" s="47">
        <v>0.57291666666666696</v>
      </c>
      <c r="F514" s="47">
        <v>0.69791666666666663</v>
      </c>
      <c r="G514" s="46" t="str">
        <f>IF(NOT(ISBLANK(Tableau645[heure
début])),IF(VALUE(MID(TEXT(Tableau645[heure
début],"hh"),1,2))&lt;13,"AM","PM"),"")</f>
        <v>PM</v>
      </c>
      <c r="H514" s="47">
        <f>F514-E514</f>
        <v>0.12499999999999967</v>
      </c>
      <c r="I514" s="47"/>
      <c r="J514" s="47"/>
      <c r="K514" s="65" t="s">
        <v>754</v>
      </c>
      <c r="L514" s="45" t="str">
        <f ca="1">VLOOKUP(Tableau645[[#This Row],[module]],OFFSET(INDIRECT(A514&amp;"_code"),0,2,,2),2,0)</f>
        <v>LEPOUTRE Jean-Claude</v>
      </c>
      <c r="M514" s="45"/>
      <c r="N514" s="47"/>
      <c r="O514" s="45"/>
      <c r="R514" s="46"/>
    </row>
    <row r="515" spans="1:18" hidden="1" x14ac:dyDescent="0.2">
      <c r="A515" s="45" t="s">
        <v>677</v>
      </c>
      <c r="B515" s="65" t="str">
        <f>YEAR(C515)&amp;"-"&amp;WEEKNUM(C515)</f>
        <v>2017-40</v>
      </c>
      <c r="C515" s="46">
        <v>43013</v>
      </c>
      <c r="D515" s="67">
        <f>WEEKDAY(Tableau645[[#This Row],[date]])</f>
        <v>5</v>
      </c>
      <c r="E515" s="47">
        <v>0.57291666666666696</v>
      </c>
      <c r="F515" s="47">
        <v>0.69791666666666663</v>
      </c>
      <c r="G515" s="46" t="str">
        <f>IF(NOT(ISBLANK(Tableau645[heure
début])),IF(VALUE(MID(TEXT(Tableau645[heure
début],"hh"),1,2))&lt;13,"AM","PM"),"")</f>
        <v>PM</v>
      </c>
      <c r="H515" s="47">
        <f>F515-E515</f>
        <v>0.12499999999999967</v>
      </c>
      <c r="I515" s="47"/>
      <c r="J515" s="47"/>
      <c r="K515" s="65" t="s">
        <v>809</v>
      </c>
      <c r="L515" s="45" t="str">
        <f ca="1">VLOOKUP(Tableau645[[#This Row],[module]],OFFSET(INDIRECT(A515&amp;"_code"),0,2,,2),2,0)</f>
        <v>n/a</v>
      </c>
      <c r="M515" s="45"/>
      <c r="N515" s="47"/>
      <c r="O515" s="45"/>
      <c r="R515" s="46"/>
    </row>
    <row r="516" spans="1:18" hidden="1" x14ac:dyDescent="0.2">
      <c r="A516" s="45" t="s">
        <v>657</v>
      </c>
      <c r="B516" s="65" t="str">
        <f>YEAR(C516)&amp;"-"&amp;WEEKNUM(C516)</f>
        <v>2017-40</v>
      </c>
      <c r="C516" s="46">
        <v>43013</v>
      </c>
      <c r="D516" s="67">
        <f>WEEKDAY(Tableau645[[#This Row],[date]])</f>
        <v>5</v>
      </c>
      <c r="E516" s="47">
        <v>0.57291666666666696</v>
      </c>
      <c r="F516" s="47">
        <v>0.73958333333333404</v>
      </c>
      <c r="G516" s="46" t="str">
        <f>IF(NOT(ISBLANK(Tableau645[heure
début])),IF(VALUE(MID(TEXT(Tableau645[heure
début],"hh"),1,2))&lt;13,"AM","PM"),"")</f>
        <v>PM</v>
      </c>
      <c r="H516" s="47">
        <f>F516-E516</f>
        <v>0.16666666666666707</v>
      </c>
      <c r="I516" s="123">
        <v>0.125</v>
      </c>
      <c r="J516" s="47"/>
      <c r="K516" s="65" t="s">
        <v>816</v>
      </c>
      <c r="L516" s="45" t="str">
        <f ca="1">VLOOKUP(Tableau645[[#This Row],[module]],OFFSET(INDIRECT(A516&amp;"_code"),0,2,,2),2,0)</f>
        <v>LEFETZ Guillaume</v>
      </c>
      <c r="M516" s="45" t="s">
        <v>661</v>
      </c>
      <c r="N516" s="47"/>
      <c r="O516" s="45"/>
      <c r="R516" s="46"/>
    </row>
    <row r="517" spans="1:18" hidden="1" x14ac:dyDescent="0.2">
      <c r="A517" s="45" t="s">
        <v>672</v>
      </c>
      <c r="B517" s="65" t="str">
        <f>YEAR(C517)&amp;"-"&amp;WEEKNUM(C517)</f>
        <v>2017-40</v>
      </c>
      <c r="C517" s="46">
        <v>43013</v>
      </c>
      <c r="D517" s="67">
        <f>WEEKDAY(Tableau645[[#This Row],[date]])</f>
        <v>5</v>
      </c>
      <c r="E517" s="47">
        <v>0.57291666666666696</v>
      </c>
      <c r="F517" s="47">
        <v>0.73958333333333404</v>
      </c>
      <c r="G517" s="46" t="str">
        <f>IF(NOT(ISBLANK(Tableau645[heure
début])),IF(VALUE(MID(TEXT(Tableau645[heure
début],"hh"),1,2))&lt;13,"AM","PM"),"")</f>
        <v>PM</v>
      </c>
      <c r="H517" s="47">
        <f>F517-E517</f>
        <v>0.16666666666666707</v>
      </c>
      <c r="I517" s="47"/>
      <c r="J517" s="47" t="s">
        <v>832</v>
      </c>
      <c r="K517" s="65"/>
      <c r="L517" s="45" t="e">
        <f ca="1">VLOOKUP(Tableau645[[#This Row],[module]],OFFSET(INDIRECT(A517&amp;"_code"),0,2,,2),2,0)</f>
        <v>#N/A</v>
      </c>
      <c r="M517" s="45"/>
      <c r="N517" s="47"/>
      <c r="O517" s="45"/>
      <c r="R517" s="46"/>
    </row>
    <row r="518" spans="1:18" hidden="1" x14ac:dyDescent="0.2">
      <c r="A518" s="45" t="s">
        <v>672</v>
      </c>
      <c r="B518" s="65" t="str">
        <f>YEAR(C518)&amp;"-"&amp;WEEKNUM(C518)</f>
        <v>2017-40</v>
      </c>
      <c r="C518" s="46">
        <v>43013</v>
      </c>
      <c r="D518" s="67">
        <f>WEEKDAY(Tableau645[[#This Row],[date]])</f>
        <v>5</v>
      </c>
      <c r="E518" s="47">
        <v>0.57291666666666696</v>
      </c>
      <c r="F518" s="47">
        <v>0.73958333333333404</v>
      </c>
      <c r="G518" s="46" t="str">
        <f>IF(NOT(ISBLANK(Tableau645[heure
début])),IF(VALUE(MID(TEXT(Tableau645[heure
début],"hh"),1,2))&lt;13,"AM","PM"),"")</f>
        <v>PM</v>
      </c>
      <c r="H518" s="47">
        <f>F518-E518</f>
        <v>0.16666666666666707</v>
      </c>
      <c r="I518" s="47"/>
      <c r="J518" s="47" t="s">
        <v>833</v>
      </c>
      <c r="K518" s="65" t="s">
        <v>817</v>
      </c>
      <c r="L518" s="45" t="str">
        <f ca="1">VLOOKUP(Tableau645[[#This Row],[module]],OFFSET(INDIRECT(A518&amp;"_code"),0,2,,2),2,0)</f>
        <v>n/a</v>
      </c>
      <c r="M518" s="45"/>
      <c r="N518" s="47"/>
      <c r="O518" s="45"/>
      <c r="R518" s="46"/>
    </row>
    <row r="519" spans="1:18" hidden="1" x14ac:dyDescent="0.2">
      <c r="A519" s="45" t="s">
        <v>670</v>
      </c>
      <c r="B519" s="65" t="str">
        <f>YEAR(C519)&amp;"-"&amp;WEEKNUM(C519)</f>
        <v>2017-40</v>
      </c>
      <c r="C519" s="46">
        <v>43014</v>
      </c>
      <c r="D519" s="67">
        <f>WEEKDAY(Tableau645[[#This Row],[date]])</f>
        <v>6</v>
      </c>
      <c r="E519" s="47">
        <v>0.34375</v>
      </c>
      <c r="F519" s="47">
        <v>0.51041666666666696</v>
      </c>
      <c r="G519" s="46" t="str">
        <f>IF(NOT(ISBLANK(Tableau645[heure
début])),IF(VALUE(MID(TEXT(Tableau645[heure
début],"hh"),1,2))&lt;13,"AM","PM"),"")</f>
        <v>AM</v>
      </c>
      <c r="H519" s="47">
        <f>F519-E519</f>
        <v>0.16666666666666696</v>
      </c>
      <c r="I519" s="47"/>
      <c r="J519" s="47"/>
      <c r="K519" s="74"/>
      <c r="L519" s="45" t="e">
        <f ca="1">VLOOKUP(Tableau645[[#This Row],[module]],OFFSET(INDIRECT(A519&amp;"_code"),0,2,,2),2,0)</f>
        <v>#N/A</v>
      </c>
      <c r="M519" s="45"/>
      <c r="N519" s="47"/>
      <c r="O519" s="45"/>
      <c r="R519" s="46"/>
    </row>
    <row r="520" spans="1:18" hidden="1" x14ac:dyDescent="0.2">
      <c r="A520" s="61" t="s">
        <v>669</v>
      </c>
      <c r="B520" s="61" t="str">
        <f>YEAR(C520)&amp;"-"&amp;WEEKNUM(C520)</f>
        <v>2017-40</v>
      </c>
      <c r="C520" s="62">
        <v>43014</v>
      </c>
      <c r="D520" s="68">
        <f>WEEKDAY(Tableau645[[#This Row],[date]])</f>
        <v>6</v>
      </c>
      <c r="E520" s="47">
        <v>0.34375</v>
      </c>
      <c r="F520" s="47">
        <v>0.42708333333333298</v>
      </c>
      <c r="G520" s="62" t="str">
        <f>IF(NOT(ISBLANK(Tableau645[heure
début])),IF(VALUE(MID(TEXT(Tableau645[heure
début],"hh"),1,2))&lt;13,"AM","PM"),"")</f>
        <v>AM</v>
      </c>
      <c r="H520" s="63">
        <f>F520-E520</f>
        <v>8.3333333333332982E-2</v>
      </c>
      <c r="I520" s="63"/>
      <c r="J520" s="47"/>
      <c r="K520" s="61"/>
      <c r="L520" s="61" t="e">
        <f ca="1">VLOOKUP(Tableau645[[#This Row],[module]],OFFSET(INDIRECT(A520&amp;"_code"),0,2,,2),2,0)</f>
        <v>#N/A</v>
      </c>
      <c r="M520" s="61"/>
      <c r="N520" s="63"/>
      <c r="O520" s="61"/>
      <c r="R520" s="46"/>
    </row>
    <row r="521" spans="1:18" hidden="1" x14ac:dyDescent="0.2">
      <c r="A521" s="45" t="s">
        <v>676</v>
      </c>
      <c r="B521" s="65" t="str">
        <f>YEAR(C521)&amp;"-"&amp;WEEKNUM(C521)</f>
        <v>2017-40</v>
      </c>
      <c r="C521" s="46">
        <v>43014</v>
      </c>
      <c r="D521" s="67">
        <f>WEEKDAY(Tableau645[[#This Row],[date]])</f>
        <v>6</v>
      </c>
      <c r="E521" s="47">
        <v>0.34375</v>
      </c>
      <c r="F521" s="47">
        <v>0.51041666666666696</v>
      </c>
      <c r="G521" s="46" t="str">
        <f>IF(NOT(ISBLANK(Tableau645[heure
début])),IF(VALUE(MID(TEXT(Tableau645[heure
début],"hh"),1,2))&lt;13,"AM","PM"),"")</f>
        <v>AM</v>
      </c>
      <c r="H521" s="47">
        <f>F521-E521</f>
        <v>0.16666666666666696</v>
      </c>
      <c r="I521" s="47"/>
      <c r="J521" s="47"/>
      <c r="K521" s="65" t="s">
        <v>627</v>
      </c>
      <c r="L521" s="45" t="str">
        <f ca="1">VLOOKUP(Tableau645[[#This Row],[module]],OFFSET(INDIRECT(A521&amp;"_code"),0,2,,2),2,0)</f>
        <v>DEWALEYNE Freddy</v>
      </c>
      <c r="M521" s="45"/>
      <c r="N521" s="47"/>
      <c r="O521" s="45"/>
      <c r="R521" s="46"/>
    </row>
    <row r="522" spans="1:18" hidden="1" x14ac:dyDescent="0.2">
      <c r="A522" s="45" t="s">
        <v>671</v>
      </c>
      <c r="B522" s="65" t="str">
        <f>YEAR(C522)&amp;"-"&amp;WEEKNUM(C522)</f>
        <v>2017-40</v>
      </c>
      <c r="C522" s="46">
        <v>43014</v>
      </c>
      <c r="D522" s="67">
        <f>WEEKDAY(Tableau645[[#This Row],[date]])</f>
        <v>6</v>
      </c>
      <c r="E522" s="47">
        <v>0.34375</v>
      </c>
      <c r="F522" s="47">
        <v>0.51041666666666696</v>
      </c>
      <c r="G522" s="46" t="str">
        <f>IF(NOT(ISBLANK(Tableau645[heure
début])),IF(VALUE(MID(TEXT(Tableau645[heure
début],"hh"),1,2))&lt;13,"AM","PM"),"")</f>
        <v>AM</v>
      </c>
      <c r="H522" s="47">
        <f>F522-E522</f>
        <v>0.16666666666666696</v>
      </c>
      <c r="I522" s="47"/>
      <c r="J522" s="47"/>
      <c r="K522" s="65" t="s">
        <v>809</v>
      </c>
      <c r="L522" s="45" t="str">
        <f ca="1">VLOOKUP(Tableau645[[#This Row],[module]],OFFSET(INDIRECT(A522&amp;"_code"),0,2,,2),2,0)</f>
        <v>n/a</v>
      </c>
      <c r="M522" s="45"/>
      <c r="N522" s="47"/>
      <c r="O522" s="45"/>
      <c r="R522" s="46"/>
    </row>
    <row r="523" spans="1:18" hidden="1" x14ac:dyDescent="0.2">
      <c r="A523" s="45" t="s">
        <v>677</v>
      </c>
      <c r="B523" s="65" t="str">
        <f>YEAR(C523)&amp;"-"&amp;WEEKNUM(C523)</f>
        <v>2017-40</v>
      </c>
      <c r="C523" s="46">
        <v>43014</v>
      </c>
      <c r="D523" s="67">
        <f>WEEKDAY(Tableau645[[#This Row],[date]])</f>
        <v>6</v>
      </c>
      <c r="E523" s="47">
        <v>0.34375</v>
      </c>
      <c r="F523" s="47">
        <v>0.51041666666666696</v>
      </c>
      <c r="G523" s="46" t="str">
        <f>IF(NOT(ISBLANK(Tableau645[heure
début])),IF(VALUE(MID(TEXT(Tableau645[heure
début],"hh"),1,2))&lt;13,"AM","PM"),"")</f>
        <v>AM</v>
      </c>
      <c r="H523" s="47">
        <f>F523-E523</f>
        <v>0.16666666666666696</v>
      </c>
      <c r="I523" s="47"/>
      <c r="J523" s="47"/>
      <c r="K523" s="65" t="s">
        <v>809</v>
      </c>
      <c r="L523" s="45" t="str">
        <f ca="1">VLOOKUP(Tableau645[[#This Row],[module]],OFFSET(INDIRECT(A523&amp;"_code"),0,2,,2),2,0)</f>
        <v>n/a</v>
      </c>
      <c r="M523" s="45"/>
      <c r="N523" s="47"/>
      <c r="O523" s="45"/>
      <c r="R523" s="46"/>
    </row>
    <row r="524" spans="1:18" hidden="1" x14ac:dyDescent="0.2">
      <c r="A524" s="45" t="s">
        <v>657</v>
      </c>
      <c r="B524" s="65" t="str">
        <f>YEAR(C524)&amp;"-"&amp;WEEKNUM(C524)</f>
        <v>2017-40</v>
      </c>
      <c r="C524" s="46">
        <v>43014</v>
      </c>
      <c r="D524" s="67">
        <f>WEEKDAY(Tableau645[[#This Row],[date]])</f>
        <v>6</v>
      </c>
      <c r="E524" s="47">
        <v>0.34375</v>
      </c>
      <c r="F524" s="47">
        <v>0.51041666666666696</v>
      </c>
      <c r="G524" s="46" t="str">
        <f>IF(NOT(ISBLANK(Tableau645[heure
début])),IF(VALUE(MID(TEXT(Tableau645[heure
début],"hh"),1,2))&lt;13,"AM","PM"),"")</f>
        <v>AM</v>
      </c>
      <c r="H524" s="47">
        <f>F524-E524</f>
        <v>0.16666666666666696</v>
      </c>
      <c r="I524" s="123">
        <v>0.125</v>
      </c>
      <c r="J524" s="47"/>
      <c r="K524" s="65" t="s">
        <v>816</v>
      </c>
      <c r="L524" s="45" t="str">
        <f ca="1">VLOOKUP(Tableau645[[#This Row],[module]],OFFSET(INDIRECT(A524&amp;"_code"),0,2,,2),2,0)</f>
        <v>LEFETZ Guillaume</v>
      </c>
      <c r="M524" s="45" t="s">
        <v>661</v>
      </c>
      <c r="N524" s="47"/>
      <c r="O524" s="45"/>
      <c r="R524" s="46"/>
    </row>
    <row r="525" spans="1:18" hidden="1" x14ac:dyDescent="0.2">
      <c r="A525" s="45" t="s">
        <v>672</v>
      </c>
      <c r="B525" s="65" t="str">
        <f>YEAR(C525)&amp;"-"&amp;WEEKNUM(C525)</f>
        <v>2017-40</v>
      </c>
      <c r="C525" s="46">
        <v>43014</v>
      </c>
      <c r="D525" s="67">
        <f>WEEKDAY(Tableau645[[#This Row],[date]])</f>
        <v>6</v>
      </c>
      <c r="E525" s="47">
        <v>0.34375</v>
      </c>
      <c r="F525" s="47">
        <v>0.51041666666666696</v>
      </c>
      <c r="G525" s="46" t="str">
        <f>IF(NOT(ISBLANK(Tableau645[heure
début])),IF(VALUE(MID(TEXT(Tableau645[heure
début],"hh"),1,2))&lt;13,"AM","PM"),"")</f>
        <v>AM</v>
      </c>
      <c r="H525" s="47">
        <f>F525-E525</f>
        <v>0.16666666666666696</v>
      </c>
      <c r="I525" s="47"/>
      <c r="J525" s="47" t="s">
        <v>832</v>
      </c>
      <c r="K525" s="65"/>
      <c r="L525" s="45" t="e">
        <f ca="1">VLOOKUP(Tableau645[[#This Row],[module]],OFFSET(INDIRECT(A525&amp;"_code"),0,2,,2),2,0)</f>
        <v>#N/A</v>
      </c>
      <c r="M525" s="45"/>
      <c r="N525" s="47"/>
      <c r="O525" s="45"/>
      <c r="R525" s="46"/>
    </row>
    <row r="526" spans="1:18" hidden="1" x14ac:dyDescent="0.2">
      <c r="A526" s="45" t="s">
        <v>672</v>
      </c>
      <c r="B526" s="65" t="str">
        <f>YEAR(C526)&amp;"-"&amp;WEEKNUM(C526)</f>
        <v>2017-40</v>
      </c>
      <c r="C526" s="46">
        <v>43014</v>
      </c>
      <c r="D526" s="67">
        <f>WEEKDAY(Tableau645[[#This Row],[date]])</f>
        <v>6</v>
      </c>
      <c r="E526" s="47">
        <v>0.34375</v>
      </c>
      <c r="F526" s="47">
        <v>0.51041666666666696</v>
      </c>
      <c r="G526" s="46" t="str">
        <f>IF(NOT(ISBLANK(Tableau645[heure
début])),IF(VALUE(MID(TEXT(Tableau645[heure
début],"hh"),1,2))&lt;13,"AM","PM"),"")</f>
        <v>AM</v>
      </c>
      <c r="H526" s="47">
        <f>F526-E526</f>
        <v>0.16666666666666696</v>
      </c>
      <c r="I526" s="47"/>
      <c r="J526" s="47" t="s">
        <v>833</v>
      </c>
      <c r="K526" s="65" t="s">
        <v>817</v>
      </c>
      <c r="L526" s="45" t="str">
        <f ca="1">VLOOKUP(Tableau645[[#This Row],[module]],OFFSET(INDIRECT(A526&amp;"_code"),0,2,,2),2,0)</f>
        <v>n/a</v>
      </c>
      <c r="M526" s="45"/>
      <c r="N526" s="47"/>
      <c r="O526" s="45"/>
      <c r="R526" s="46"/>
    </row>
    <row r="527" spans="1:18" hidden="1" x14ac:dyDescent="0.2">
      <c r="A527" s="61" t="s">
        <v>669</v>
      </c>
      <c r="B527" s="92" t="str">
        <f>YEAR(C527)&amp;"-"&amp;WEEKNUM(C527)</f>
        <v>2017-40</v>
      </c>
      <c r="C527" s="62">
        <v>43014</v>
      </c>
      <c r="D527" s="94">
        <f>WEEKDAY(Tableau645[[#This Row],[date]])</f>
        <v>6</v>
      </c>
      <c r="E527" s="47">
        <v>0.42708333333333298</v>
      </c>
      <c r="F527" s="47">
        <v>0.51041666666666696</v>
      </c>
      <c r="G527" s="93" t="str">
        <f>IF(NOT(ISBLANK(Tableau645[heure
début])),IF(VALUE(MID(TEXT(Tableau645[heure
début],"hh"),1,2))&lt;13,"AM","PM"),"")</f>
        <v>AM</v>
      </c>
      <c r="H527" s="95">
        <f>F527-E527</f>
        <v>8.3333333333333981E-2</v>
      </c>
      <c r="I527" s="47">
        <v>8.3333333333333329E-2</v>
      </c>
      <c r="J527" s="95"/>
      <c r="K527" s="65" t="s">
        <v>1021</v>
      </c>
      <c r="L527" s="92" t="str">
        <f ca="1">VLOOKUP(Tableau645[[#This Row],[module]],OFFSET(INDIRECT(A527&amp;"_code"),0,2,,2),2,0)</f>
        <v>DELANOY Géry</v>
      </c>
      <c r="M527" s="61" t="s">
        <v>665</v>
      </c>
      <c r="N527" s="95"/>
      <c r="O527" s="91"/>
      <c r="R527" s="46"/>
    </row>
    <row r="528" spans="1:18" hidden="1" x14ac:dyDescent="0.2">
      <c r="A528" s="45" t="s">
        <v>670</v>
      </c>
      <c r="B528" s="65" t="str">
        <f>YEAR(C528)&amp;"-"&amp;WEEKNUM(C528)</f>
        <v>2017-40</v>
      </c>
      <c r="C528" s="46">
        <v>43014</v>
      </c>
      <c r="D528" s="67">
        <f>WEEKDAY(Tableau645[[#This Row],[date]])</f>
        <v>6</v>
      </c>
      <c r="E528" s="47">
        <v>0.57291666666666696</v>
      </c>
      <c r="F528" s="47">
        <v>0.73958333333333404</v>
      </c>
      <c r="G528" s="46" t="str">
        <f>IF(NOT(ISBLANK(Tableau645[heure
début])),IF(VALUE(MID(TEXT(Tableau645[heure
début],"hh"),1,2))&lt;13,"AM","PM"),"")</f>
        <v>PM</v>
      </c>
      <c r="H528" s="47">
        <f>F528-E528</f>
        <v>0.16666666666666707</v>
      </c>
      <c r="I528" s="47"/>
      <c r="J528" s="47"/>
      <c r="K528" s="65"/>
      <c r="L528" s="45" t="e">
        <f ca="1">VLOOKUP(Tableau645[[#This Row],[module]],OFFSET(INDIRECT(A528&amp;"_code"),0,2,,2),2,0)</f>
        <v>#N/A</v>
      </c>
      <c r="M528" s="45"/>
      <c r="N528" s="47"/>
      <c r="O528" s="45"/>
      <c r="R528" s="46"/>
    </row>
    <row r="529" spans="1:18" hidden="1" x14ac:dyDescent="0.2">
      <c r="A529" s="61" t="s">
        <v>669</v>
      </c>
      <c r="B529" s="92" t="str">
        <f>YEAR(C529)&amp;"-"&amp;WEEKNUM(C529)</f>
        <v>2017-40</v>
      </c>
      <c r="C529" s="62">
        <v>43014</v>
      </c>
      <c r="D529" s="94">
        <f>WEEKDAY(Tableau645[[#This Row],[date]])</f>
        <v>6</v>
      </c>
      <c r="E529" s="63">
        <v>0.57291666666666696</v>
      </c>
      <c r="F529" s="95">
        <v>0.65625</v>
      </c>
      <c r="G529" s="93" t="str">
        <f>IF(NOT(ISBLANK(Tableau645[heure
début])),IF(VALUE(MID(TEXT(Tableau645[heure
début],"hh"),1,2))&lt;13,"AM","PM"),"")</f>
        <v>PM</v>
      </c>
      <c r="H529" s="95">
        <f>F529-E529</f>
        <v>8.3333333333333037E-2</v>
      </c>
      <c r="I529" s="47">
        <v>8.3333333333333329E-2</v>
      </c>
      <c r="J529" s="95"/>
      <c r="K529" s="65" t="s">
        <v>1021</v>
      </c>
      <c r="L529" s="92" t="str">
        <f ca="1">VLOOKUP(Tableau645[[#This Row],[module]],OFFSET(INDIRECT(A529&amp;"_code"),0,2,,2),2,0)</f>
        <v>DELANOY Géry</v>
      </c>
      <c r="M529" s="61" t="s">
        <v>665</v>
      </c>
      <c r="N529" s="95"/>
      <c r="O529" s="91"/>
      <c r="R529" s="46"/>
    </row>
    <row r="530" spans="1:18" hidden="1" x14ac:dyDescent="0.2">
      <c r="A530" s="45" t="s">
        <v>676</v>
      </c>
      <c r="B530" s="65" t="str">
        <f>YEAR(C530)&amp;"-"&amp;WEEKNUM(C530)</f>
        <v>2017-40</v>
      </c>
      <c r="C530" s="46">
        <v>43014</v>
      </c>
      <c r="D530" s="67">
        <f>WEEKDAY(Tableau645[[#This Row],[date]])</f>
        <v>6</v>
      </c>
      <c r="E530" s="47">
        <v>0.57291666666666696</v>
      </c>
      <c r="F530" s="47">
        <v>0.69791666666666696</v>
      </c>
      <c r="G530" s="46" t="str">
        <f>IF(NOT(ISBLANK(Tableau645[heure
début])),IF(VALUE(MID(TEXT(Tableau645[heure
début],"hh"),1,2))&lt;13,"AM","PM"),"")</f>
        <v>PM</v>
      </c>
      <c r="H530" s="47">
        <f>F530-E530</f>
        <v>0.125</v>
      </c>
      <c r="I530" s="47"/>
      <c r="J530" s="47"/>
      <c r="K530" s="65" t="s">
        <v>627</v>
      </c>
      <c r="L530" s="45" t="str">
        <f ca="1">VLOOKUP(Tableau645[[#This Row],[module]],OFFSET(INDIRECT(A530&amp;"_code"),0,2,,2),2,0)</f>
        <v>DEWALEYNE Freddy</v>
      </c>
      <c r="M530" s="45"/>
      <c r="N530" s="47"/>
      <c r="O530" s="45"/>
      <c r="R530" s="46"/>
    </row>
    <row r="531" spans="1:18" hidden="1" x14ac:dyDescent="0.2">
      <c r="A531" s="45" t="s">
        <v>671</v>
      </c>
      <c r="B531" s="65" t="str">
        <f>YEAR(C531)&amp;"-"&amp;WEEKNUM(C531)</f>
        <v>2017-40</v>
      </c>
      <c r="C531" s="46">
        <v>43014</v>
      </c>
      <c r="D531" s="67">
        <f>WEEKDAY(Tableau645[[#This Row],[date]])</f>
        <v>6</v>
      </c>
      <c r="E531" s="47">
        <v>0.57291666666666696</v>
      </c>
      <c r="F531" s="47">
        <v>0.73958333333333404</v>
      </c>
      <c r="G531" s="46" t="str">
        <f>IF(NOT(ISBLANK(Tableau645[heure
début])),IF(VALUE(MID(TEXT(Tableau645[heure
début],"hh"),1,2))&lt;13,"AM","PM"),"")</f>
        <v>PM</v>
      </c>
      <c r="H531" s="47">
        <f>F531-E531</f>
        <v>0.16666666666666707</v>
      </c>
      <c r="I531" s="47"/>
      <c r="J531" s="47"/>
      <c r="K531" s="65" t="s">
        <v>809</v>
      </c>
      <c r="L531" s="45" t="str">
        <f ca="1">VLOOKUP(Tableau645[[#This Row],[module]],OFFSET(INDIRECT(A531&amp;"_code"),0,2,,2),2,0)</f>
        <v>n/a</v>
      </c>
      <c r="M531" s="45"/>
      <c r="N531" s="47"/>
      <c r="O531" s="45"/>
      <c r="R531" s="46"/>
    </row>
    <row r="532" spans="1:18" hidden="1" x14ac:dyDescent="0.2">
      <c r="A532" s="45" t="s">
        <v>677</v>
      </c>
      <c r="B532" s="65" t="str">
        <f>YEAR(C532)&amp;"-"&amp;WEEKNUM(C532)</f>
        <v>2017-40</v>
      </c>
      <c r="C532" s="46">
        <v>43014</v>
      </c>
      <c r="D532" s="67">
        <f>WEEKDAY(Tableau645[[#This Row],[date]])</f>
        <v>6</v>
      </c>
      <c r="E532" s="47">
        <v>0.57291666666666696</v>
      </c>
      <c r="F532" s="47">
        <v>0.69791666666666663</v>
      </c>
      <c r="G532" s="46" t="str">
        <f>IF(NOT(ISBLANK(Tableau645[heure
début])),IF(VALUE(MID(TEXT(Tableau645[heure
début],"hh"),1,2))&lt;13,"AM","PM"),"")</f>
        <v>PM</v>
      </c>
      <c r="H532" s="47">
        <f>F532-E532</f>
        <v>0.12499999999999967</v>
      </c>
      <c r="I532" s="47"/>
      <c r="J532" s="47"/>
      <c r="K532" s="65" t="s">
        <v>809</v>
      </c>
      <c r="L532" s="45" t="str">
        <f ca="1">VLOOKUP(Tableau645[[#This Row],[module]],OFFSET(INDIRECT(A532&amp;"_code"),0,2,,2),2,0)</f>
        <v>n/a</v>
      </c>
      <c r="M532" s="45"/>
      <c r="N532" s="47"/>
      <c r="O532" s="45"/>
      <c r="R532" s="46"/>
    </row>
    <row r="533" spans="1:18" hidden="1" x14ac:dyDescent="0.2">
      <c r="A533" s="45" t="s">
        <v>657</v>
      </c>
      <c r="B533" s="65" t="str">
        <f>YEAR(C533)&amp;"-"&amp;WEEKNUM(C533)</f>
        <v>2017-40</v>
      </c>
      <c r="C533" s="46">
        <v>43014</v>
      </c>
      <c r="D533" s="67">
        <f>WEEKDAY(Tableau645[[#This Row],[date]])</f>
        <v>6</v>
      </c>
      <c r="E533" s="47">
        <v>0.57291666666666696</v>
      </c>
      <c r="F533" s="47">
        <v>0.73958333333333404</v>
      </c>
      <c r="G533" s="46" t="str">
        <f>IF(NOT(ISBLANK(Tableau645[heure
début])),IF(VALUE(MID(TEXT(Tableau645[heure
début],"hh"),1,2))&lt;13,"AM","PM"),"")</f>
        <v>PM</v>
      </c>
      <c r="H533" s="47">
        <f>F533-E533</f>
        <v>0.16666666666666707</v>
      </c>
      <c r="I533" s="123">
        <v>0.125</v>
      </c>
      <c r="J533" s="47"/>
      <c r="K533" s="65" t="s">
        <v>816</v>
      </c>
      <c r="L533" s="45" t="str">
        <f ca="1">VLOOKUP(Tableau645[[#This Row],[module]],OFFSET(INDIRECT(A533&amp;"_code"),0,2,,2),2,0)</f>
        <v>LEFETZ Guillaume</v>
      </c>
      <c r="M533" s="45" t="s">
        <v>661</v>
      </c>
      <c r="N533" s="47"/>
      <c r="O533" s="45"/>
      <c r="R533" s="46"/>
    </row>
    <row r="534" spans="1:18" hidden="1" x14ac:dyDescent="0.2">
      <c r="A534" s="45" t="s">
        <v>672</v>
      </c>
      <c r="B534" s="65" t="str">
        <f>YEAR(C534)&amp;"-"&amp;WEEKNUM(C534)</f>
        <v>2017-40</v>
      </c>
      <c r="C534" s="46">
        <v>43014</v>
      </c>
      <c r="D534" s="67">
        <f>WEEKDAY(Tableau645[[#This Row],[date]])</f>
        <v>6</v>
      </c>
      <c r="E534" s="47">
        <v>0.57291666666666696</v>
      </c>
      <c r="F534" s="47">
        <v>0.73958333333333404</v>
      </c>
      <c r="G534" s="46" t="str">
        <f>IF(NOT(ISBLANK(Tableau645[heure
début])),IF(VALUE(MID(TEXT(Tableau645[heure
début],"hh"),1,2))&lt;13,"AM","PM"),"")</f>
        <v>PM</v>
      </c>
      <c r="H534" s="47">
        <f>F534-E534</f>
        <v>0.16666666666666707</v>
      </c>
      <c r="I534" s="47"/>
      <c r="J534" s="47" t="s">
        <v>832</v>
      </c>
      <c r="K534" s="65"/>
      <c r="L534" s="45" t="e">
        <f ca="1">VLOOKUP(Tableau645[[#This Row],[module]],OFFSET(INDIRECT(A534&amp;"_code"),0,2,,2),2,0)</f>
        <v>#N/A</v>
      </c>
      <c r="M534" s="45"/>
      <c r="N534" s="47"/>
      <c r="O534" s="45"/>
      <c r="R534" s="46"/>
    </row>
    <row r="535" spans="1:18" hidden="1" x14ac:dyDescent="0.2">
      <c r="A535" s="45" t="s">
        <v>672</v>
      </c>
      <c r="B535" s="65" t="str">
        <f>YEAR(C535)&amp;"-"&amp;WEEKNUM(C535)</f>
        <v>2017-40</v>
      </c>
      <c r="C535" s="46">
        <v>43014</v>
      </c>
      <c r="D535" s="67">
        <f>WEEKDAY(Tableau645[[#This Row],[date]])</f>
        <v>6</v>
      </c>
      <c r="E535" s="47">
        <v>0.57291666666666696</v>
      </c>
      <c r="F535" s="47">
        <v>0.73958333333333404</v>
      </c>
      <c r="G535" s="46" t="str">
        <f>IF(NOT(ISBLANK(Tableau645[heure
début])),IF(VALUE(MID(TEXT(Tableau645[heure
début],"hh"),1,2))&lt;13,"AM","PM"),"")</f>
        <v>PM</v>
      </c>
      <c r="H535" s="47">
        <f>F535-E535</f>
        <v>0.16666666666666707</v>
      </c>
      <c r="I535" s="47"/>
      <c r="J535" s="47" t="s">
        <v>833</v>
      </c>
      <c r="K535" s="65" t="s">
        <v>817</v>
      </c>
      <c r="L535" s="45" t="str">
        <f ca="1">VLOOKUP(Tableau645[[#This Row],[module]],OFFSET(INDIRECT(A535&amp;"_code"),0,2,,2),2,0)</f>
        <v>n/a</v>
      </c>
      <c r="M535" s="45"/>
      <c r="N535" s="47"/>
      <c r="O535" s="45"/>
      <c r="R535" s="46"/>
    </row>
    <row r="536" spans="1:18" hidden="1" x14ac:dyDescent="0.2">
      <c r="A536" s="61" t="s">
        <v>669</v>
      </c>
      <c r="B536" s="61" t="str">
        <f>YEAR(C536)&amp;"-"&amp;WEEKNUM(C536)</f>
        <v>2017-40</v>
      </c>
      <c r="C536" s="62">
        <v>43014</v>
      </c>
      <c r="D536" s="68">
        <f>WEEKDAY(Tableau645[[#This Row],[date]])</f>
        <v>6</v>
      </c>
      <c r="E536" s="95">
        <v>0.65625</v>
      </c>
      <c r="F536" s="63">
        <v>0.73958333333333404</v>
      </c>
      <c r="G536" s="62" t="str">
        <f>IF(NOT(ISBLANK(Tableau645[heure
début])),IF(VALUE(MID(TEXT(Tableau645[heure
début],"hh"),1,2))&lt;13,"AM","PM"),"")</f>
        <v>PM</v>
      </c>
      <c r="H536" s="63">
        <f>F536-E536</f>
        <v>8.3333333333334036E-2</v>
      </c>
      <c r="I536" s="63"/>
      <c r="J536" s="47"/>
      <c r="K536" s="65"/>
      <c r="L536" s="61" t="e">
        <f ca="1">VLOOKUP(Tableau645[[#This Row],[module]],OFFSET(INDIRECT(A536&amp;"_code"),0,2,,2),2,0)</f>
        <v>#N/A</v>
      </c>
      <c r="M536" s="61"/>
      <c r="N536" s="63"/>
      <c r="O536" s="61"/>
      <c r="R536" s="46"/>
    </row>
    <row r="537" spans="1:18" hidden="1" x14ac:dyDescent="0.2">
      <c r="A537" s="61" t="s">
        <v>669</v>
      </c>
      <c r="B537" s="61" t="str">
        <f>YEAR(C537)&amp;"-"&amp;WEEKNUM(C537)</f>
        <v>2017-40</v>
      </c>
      <c r="C537" s="62">
        <v>43015</v>
      </c>
      <c r="D537" s="68">
        <f>WEEKDAY(Tableau645[[#This Row],[date]])</f>
        <v>7</v>
      </c>
      <c r="E537" s="47">
        <v>0.34375</v>
      </c>
      <c r="F537" s="47">
        <v>0.51041666666666696</v>
      </c>
      <c r="G537" s="62" t="str">
        <f>IF(NOT(ISBLANK(Tableau645[heure
début])),IF(VALUE(MID(TEXT(Tableau645[heure
début],"hh"),1,2))&lt;13,"AM","PM"),"")</f>
        <v>AM</v>
      </c>
      <c r="H537" s="63">
        <f>F537-E537</f>
        <v>0.16666666666666696</v>
      </c>
      <c r="I537" s="63"/>
      <c r="J537" s="47"/>
      <c r="K537" s="61"/>
      <c r="L537" s="61" t="e">
        <f ca="1">VLOOKUP(Tableau645[[#This Row],[module]],OFFSET(INDIRECT(A537&amp;"_code"),0,2,,2),2,0)</f>
        <v>#N/A</v>
      </c>
      <c r="M537" s="61"/>
      <c r="N537" s="63"/>
      <c r="O537" s="61"/>
      <c r="R537" s="46"/>
    </row>
    <row r="538" spans="1:18" hidden="1" x14ac:dyDescent="0.2">
      <c r="A538" s="45" t="s">
        <v>670</v>
      </c>
      <c r="B538" s="65" t="str">
        <f>YEAR(C538)&amp;"-"&amp;WEEKNUM(C538)</f>
        <v>2017-40</v>
      </c>
      <c r="C538" s="46">
        <v>43015</v>
      </c>
      <c r="D538" s="67">
        <f>WEEKDAY(Tableau645[[#This Row],[date]])</f>
        <v>7</v>
      </c>
      <c r="E538" s="47">
        <v>0.34375</v>
      </c>
      <c r="F538" s="47">
        <v>0.51041666666666696</v>
      </c>
      <c r="G538" s="46" t="str">
        <f>IF(NOT(ISBLANK(Tableau645[heure
début])),IF(VALUE(MID(TEXT(Tableau645[heure
début],"hh"),1,2))&lt;13,"AM","PM"),"")</f>
        <v>AM</v>
      </c>
      <c r="H538" s="47">
        <f>F538-E538</f>
        <v>0.16666666666666696</v>
      </c>
      <c r="I538" s="47"/>
      <c r="J538" s="47"/>
      <c r="K538" s="65"/>
      <c r="L538" s="45" t="e">
        <f ca="1">VLOOKUP(Tableau645[[#This Row],[module]],OFFSET(INDIRECT(A538&amp;"_code"),0,2,,2),2,0)</f>
        <v>#N/A</v>
      </c>
      <c r="M538" s="45"/>
      <c r="N538" s="47"/>
      <c r="O538" s="45"/>
      <c r="R538" s="46"/>
    </row>
    <row r="539" spans="1:18" hidden="1" x14ac:dyDescent="0.2">
      <c r="A539" s="45" t="s">
        <v>657</v>
      </c>
      <c r="B539" s="65" t="str">
        <f>YEAR(C539)&amp;"-"&amp;WEEKNUM(C539)</f>
        <v>2017-40</v>
      </c>
      <c r="C539" s="46">
        <v>43015</v>
      </c>
      <c r="D539" s="67">
        <f>WEEKDAY(Tableau645[[#This Row],[date]])</f>
        <v>7</v>
      </c>
      <c r="E539" s="47">
        <v>0.34375</v>
      </c>
      <c r="F539" s="47">
        <v>0.51041666666666696</v>
      </c>
      <c r="G539" s="46" t="str">
        <f>IF(NOT(ISBLANK(Tableau645[heure
début])),IF(VALUE(MID(TEXT(Tableau645[heure
début],"hh"),1,2))&lt;13,"AM","PM"),"")</f>
        <v>AM</v>
      </c>
      <c r="H539" s="47">
        <f>F539-E539</f>
        <v>0.16666666666666696</v>
      </c>
      <c r="I539" s="123"/>
      <c r="J539" s="47"/>
      <c r="K539" s="65"/>
      <c r="L539" s="45" t="e">
        <f ca="1">VLOOKUP(Tableau645[[#This Row],[module]],OFFSET(INDIRECT(A539&amp;"_code"),0,2,,2),2,0)</f>
        <v>#N/A</v>
      </c>
      <c r="M539" s="45"/>
      <c r="N539" s="47"/>
      <c r="O539" s="45"/>
      <c r="R539" s="46"/>
    </row>
    <row r="540" spans="1:18" hidden="1" x14ac:dyDescent="0.2">
      <c r="A540" s="45" t="s">
        <v>671</v>
      </c>
      <c r="B540" s="65" t="str">
        <f>YEAR(C540)&amp;"-"&amp;WEEKNUM(C540)</f>
        <v>2017-40</v>
      </c>
      <c r="C540" s="46">
        <v>43015</v>
      </c>
      <c r="D540" s="67">
        <f>WEEKDAY(Tableau645[[#This Row],[date]])</f>
        <v>7</v>
      </c>
      <c r="E540" s="47">
        <v>0.34375</v>
      </c>
      <c r="F540" s="47">
        <v>0.51041666666666696</v>
      </c>
      <c r="G540" s="46" t="str">
        <f>IF(NOT(ISBLANK(Tableau645[heure
début])),IF(VALUE(MID(TEXT(Tableau645[heure
début],"hh"),1,2))&lt;13,"AM","PM"),"")</f>
        <v>AM</v>
      </c>
      <c r="H540" s="47">
        <f>F540-E540</f>
        <v>0.16666666666666696</v>
      </c>
      <c r="I540" s="47"/>
      <c r="J540" s="47"/>
      <c r="K540" s="65"/>
      <c r="L540" s="45" t="e">
        <f ca="1">VLOOKUP(Tableau645[[#This Row],[module]],OFFSET(INDIRECT(A540&amp;"_code"),0,2,,2),2,0)</f>
        <v>#N/A</v>
      </c>
      <c r="M540" s="45"/>
      <c r="N540" s="47"/>
      <c r="O540" s="45"/>
      <c r="R540" s="46"/>
    </row>
    <row r="541" spans="1:18" hidden="1" x14ac:dyDescent="0.2">
      <c r="A541" s="45" t="s">
        <v>672</v>
      </c>
      <c r="B541" s="65" t="str">
        <f>YEAR(C541)&amp;"-"&amp;WEEKNUM(C541)</f>
        <v>2017-40</v>
      </c>
      <c r="C541" s="46">
        <v>43015</v>
      </c>
      <c r="D541" s="67">
        <f>WEEKDAY(Tableau645[[#This Row],[date]])</f>
        <v>7</v>
      </c>
      <c r="E541" s="47">
        <v>0.34375</v>
      </c>
      <c r="F541" s="47">
        <v>0.51041666666666696</v>
      </c>
      <c r="G541" s="46" t="str">
        <f>IF(NOT(ISBLANK(Tableau645[heure
début])),IF(VALUE(MID(TEXT(Tableau645[heure
début],"hh"),1,2))&lt;13,"AM","PM"),"")</f>
        <v>AM</v>
      </c>
      <c r="H541" s="47">
        <f>F541-E541</f>
        <v>0.16666666666666696</v>
      </c>
      <c r="I541" s="47"/>
      <c r="J541" s="47"/>
      <c r="K541" s="65"/>
      <c r="L541" s="45" t="e">
        <f ca="1">VLOOKUP(Tableau645[[#This Row],[module]],OFFSET(INDIRECT(A541&amp;"_code"),0,2,,2),2,0)</f>
        <v>#N/A</v>
      </c>
      <c r="M541" s="45"/>
      <c r="N541" s="47"/>
      <c r="O541" s="45"/>
      <c r="R541" s="46"/>
    </row>
    <row r="542" spans="1:18" hidden="1" x14ac:dyDescent="0.2">
      <c r="A542" s="45" t="s">
        <v>676</v>
      </c>
      <c r="B542" s="65" t="str">
        <f>YEAR(C542)&amp;"-"&amp;WEEKNUM(C542)</f>
        <v>2017-40</v>
      </c>
      <c r="C542" s="46">
        <v>43015</v>
      </c>
      <c r="D542" s="67">
        <f>WEEKDAY(Tableau645[[#This Row],[date]])</f>
        <v>7</v>
      </c>
      <c r="E542" s="47">
        <v>0.34375</v>
      </c>
      <c r="F542" s="47">
        <v>0.51041666666666696</v>
      </c>
      <c r="G542" s="46" t="str">
        <f>IF(NOT(ISBLANK(Tableau645[heure
début])),IF(VALUE(MID(TEXT(Tableau645[heure
début],"hh"),1,2))&lt;13,"AM","PM"),"")</f>
        <v>AM</v>
      </c>
      <c r="H542" s="47">
        <f>F542-E542</f>
        <v>0.16666666666666696</v>
      </c>
      <c r="I542" s="47"/>
      <c r="J542" s="47"/>
      <c r="K542" s="65"/>
      <c r="L542" s="45" t="e">
        <f ca="1">VLOOKUP(Tableau645[[#This Row],[module]],OFFSET(INDIRECT(A542&amp;"_code"),0,2,,2),2,0)</f>
        <v>#N/A</v>
      </c>
      <c r="M542" s="45"/>
      <c r="N542" s="47"/>
      <c r="O542" s="45"/>
      <c r="R542" s="46"/>
    </row>
    <row r="543" spans="1:18" hidden="1" x14ac:dyDescent="0.2">
      <c r="A543" s="45" t="s">
        <v>677</v>
      </c>
      <c r="B543" s="65" t="str">
        <f>YEAR(C543)&amp;"-"&amp;WEEKNUM(C543)</f>
        <v>2017-40</v>
      </c>
      <c r="C543" s="46">
        <v>43015</v>
      </c>
      <c r="D543" s="67">
        <f>WEEKDAY(Tableau645[[#This Row],[date]])</f>
        <v>7</v>
      </c>
      <c r="E543" s="47">
        <v>0.34375</v>
      </c>
      <c r="F543" s="47">
        <v>0.51041666666666696</v>
      </c>
      <c r="G543" s="46" t="str">
        <f>IF(NOT(ISBLANK(Tableau645[heure
début])),IF(VALUE(MID(TEXT(Tableau645[heure
début],"hh"),1,2))&lt;13,"AM","PM"),"")</f>
        <v>AM</v>
      </c>
      <c r="H543" s="47">
        <f>F543-E543</f>
        <v>0.16666666666666696</v>
      </c>
      <c r="I543" s="47"/>
      <c r="J543" s="47"/>
      <c r="K543" s="65"/>
      <c r="L543" s="45" t="e">
        <f ca="1">VLOOKUP(Tableau645[[#This Row],[module]],OFFSET(INDIRECT(A543&amp;"_code"),0,2,,2),2,0)</f>
        <v>#N/A</v>
      </c>
      <c r="M543" s="45"/>
      <c r="N543" s="47"/>
      <c r="O543" s="45"/>
      <c r="R543" s="46"/>
    </row>
    <row r="544" spans="1:18" hidden="1" x14ac:dyDescent="0.2">
      <c r="A544" s="61" t="s">
        <v>669</v>
      </c>
      <c r="B544" s="61" t="str">
        <f>YEAR(C544)&amp;"-"&amp;WEEKNUM(C544)</f>
        <v>2017-40</v>
      </c>
      <c r="C544" s="62">
        <v>43015</v>
      </c>
      <c r="D544" s="68">
        <f>WEEKDAY(Tableau645[[#This Row],[date]])</f>
        <v>7</v>
      </c>
      <c r="E544" s="63">
        <v>0.57291666666666696</v>
      </c>
      <c r="F544" s="63">
        <v>0.73958333333333404</v>
      </c>
      <c r="G544" s="62" t="str">
        <f>IF(NOT(ISBLANK(Tableau645[heure
début])),IF(VALUE(MID(TEXT(Tableau645[heure
début],"hh"),1,2))&lt;13,"AM","PM"),"")</f>
        <v>PM</v>
      </c>
      <c r="H544" s="63">
        <f>F544-E544</f>
        <v>0.16666666666666707</v>
      </c>
      <c r="I544" s="63"/>
      <c r="J544" s="47"/>
      <c r="K544" s="61"/>
      <c r="L544" s="61" t="e">
        <f ca="1">VLOOKUP(Tableau645[[#This Row],[module]],OFFSET(INDIRECT(A544&amp;"_code"),0,2,,2),2,0)</f>
        <v>#N/A</v>
      </c>
      <c r="M544" s="61"/>
      <c r="N544" s="63"/>
      <c r="O544" s="61"/>
      <c r="R544" s="46"/>
    </row>
    <row r="545" spans="1:18" hidden="1" x14ac:dyDescent="0.2">
      <c r="A545" s="45" t="s">
        <v>670</v>
      </c>
      <c r="B545" s="65" t="str">
        <f>YEAR(C545)&amp;"-"&amp;WEEKNUM(C545)</f>
        <v>2017-40</v>
      </c>
      <c r="C545" s="46">
        <v>43015</v>
      </c>
      <c r="D545" s="67">
        <f>WEEKDAY(Tableau645[[#This Row],[date]])</f>
        <v>7</v>
      </c>
      <c r="E545" s="47">
        <v>0.57291666666666696</v>
      </c>
      <c r="F545" s="47">
        <v>0.73958333333333404</v>
      </c>
      <c r="G545" s="46" t="str">
        <f>IF(NOT(ISBLANK(Tableau645[heure
début])),IF(VALUE(MID(TEXT(Tableau645[heure
début],"hh"),1,2))&lt;13,"AM","PM"),"")</f>
        <v>PM</v>
      </c>
      <c r="H545" s="47">
        <f>F545-E545</f>
        <v>0.16666666666666707</v>
      </c>
      <c r="I545" s="47"/>
      <c r="J545" s="47"/>
      <c r="K545" s="65"/>
      <c r="L545" s="45" t="e">
        <f ca="1">VLOOKUP(Tableau645[[#This Row],[module]],OFFSET(INDIRECT(A545&amp;"_code"),0,2,,2),2,0)</f>
        <v>#N/A</v>
      </c>
      <c r="M545" s="45"/>
      <c r="N545" s="47"/>
      <c r="O545" s="45"/>
      <c r="R545" s="46"/>
    </row>
    <row r="546" spans="1:18" hidden="1" x14ac:dyDescent="0.2">
      <c r="A546" s="45" t="s">
        <v>657</v>
      </c>
      <c r="B546" s="65" t="str">
        <f>YEAR(C546)&amp;"-"&amp;WEEKNUM(C546)</f>
        <v>2017-40</v>
      </c>
      <c r="C546" s="46">
        <v>43015</v>
      </c>
      <c r="D546" s="67">
        <f>WEEKDAY(Tableau645[[#This Row],[date]])</f>
        <v>7</v>
      </c>
      <c r="E546" s="47">
        <v>0.57291666666666696</v>
      </c>
      <c r="F546" s="47">
        <v>0.73958333333333404</v>
      </c>
      <c r="G546" s="46" t="str">
        <f>IF(NOT(ISBLANK(Tableau645[heure
début])),IF(VALUE(MID(TEXT(Tableau645[heure
début],"hh"),1,2))&lt;13,"AM","PM"),"")</f>
        <v>PM</v>
      </c>
      <c r="H546" s="47">
        <f>F546-E546</f>
        <v>0.16666666666666707</v>
      </c>
      <c r="I546" s="123"/>
      <c r="J546" s="47"/>
      <c r="K546" s="65"/>
      <c r="L546" s="45" t="e">
        <f ca="1">VLOOKUP(Tableau645[[#This Row],[module]],OFFSET(INDIRECT(A546&amp;"_code"),0,2,,2),2,0)</f>
        <v>#N/A</v>
      </c>
      <c r="M546" s="45"/>
      <c r="N546" s="47"/>
      <c r="O546" s="45"/>
      <c r="R546" s="46"/>
    </row>
    <row r="547" spans="1:18" hidden="1" x14ac:dyDescent="0.2">
      <c r="A547" s="45" t="s">
        <v>671</v>
      </c>
      <c r="B547" s="65" t="str">
        <f>YEAR(C547)&amp;"-"&amp;WEEKNUM(C547)</f>
        <v>2017-40</v>
      </c>
      <c r="C547" s="46">
        <v>43015</v>
      </c>
      <c r="D547" s="67">
        <f>WEEKDAY(Tableau645[[#This Row],[date]])</f>
        <v>7</v>
      </c>
      <c r="E547" s="47">
        <v>0.57291666666666696</v>
      </c>
      <c r="F547" s="47">
        <v>0.73958333333333404</v>
      </c>
      <c r="G547" s="46" t="str">
        <f>IF(NOT(ISBLANK(Tableau645[heure
début])),IF(VALUE(MID(TEXT(Tableau645[heure
début],"hh"),1,2))&lt;13,"AM","PM"),"")</f>
        <v>PM</v>
      </c>
      <c r="H547" s="47">
        <f>F547-E547</f>
        <v>0.16666666666666707</v>
      </c>
      <c r="I547" s="47"/>
      <c r="J547" s="47"/>
      <c r="K547" s="65"/>
      <c r="L547" s="45" t="e">
        <f ca="1">VLOOKUP(Tableau645[[#This Row],[module]],OFFSET(INDIRECT(A547&amp;"_code"),0,2,,2),2,0)</f>
        <v>#N/A</v>
      </c>
      <c r="M547" s="45"/>
      <c r="N547" s="47"/>
      <c r="O547" s="45"/>
      <c r="R547" s="46"/>
    </row>
    <row r="548" spans="1:18" hidden="1" x14ac:dyDescent="0.2">
      <c r="A548" s="45" t="s">
        <v>672</v>
      </c>
      <c r="B548" s="65" t="str">
        <f>YEAR(C548)&amp;"-"&amp;WEEKNUM(C548)</f>
        <v>2017-40</v>
      </c>
      <c r="C548" s="46">
        <v>43015</v>
      </c>
      <c r="D548" s="67">
        <f>WEEKDAY(Tableau645[[#This Row],[date]])</f>
        <v>7</v>
      </c>
      <c r="E548" s="47">
        <v>0.57291666666666696</v>
      </c>
      <c r="F548" s="47">
        <v>0.73958333333333404</v>
      </c>
      <c r="G548" s="46" t="str">
        <f>IF(NOT(ISBLANK(Tableau645[heure
début])),IF(VALUE(MID(TEXT(Tableau645[heure
début],"hh"),1,2))&lt;13,"AM","PM"),"")</f>
        <v>PM</v>
      </c>
      <c r="H548" s="47">
        <f>F548-E548</f>
        <v>0.16666666666666707</v>
      </c>
      <c r="I548" s="47"/>
      <c r="J548" s="47"/>
      <c r="K548" s="65"/>
      <c r="L548" s="45" t="e">
        <f ca="1">VLOOKUP(Tableau645[[#This Row],[module]],OFFSET(INDIRECT(A548&amp;"_code"),0,2,,2),2,0)</f>
        <v>#N/A</v>
      </c>
      <c r="M548" s="45"/>
      <c r="N548" s="47"/>
      <c r="O548" s="45"/>
      <c r="R548" s="46"/>
    </row>
    <row r="549" spans="1:18" hidden="1" x14ac:dyDescent="0.2">
      <c r="A549" s="45" t="s">
        <v>676</v>
      </c>
      <c r="B549" s="65" t="str">
        <f>YEAR(C549)&amp;"-"&amp;WEEKNUM(C549)</f>
        <v>2017-40</v>
      </c>
      <c r="C549" s="46">
        <v>43015</v>
      </c>
      <c r="D549" s="67">
        <f>WEEKDAY(Tableau645[[#This Row],[date]])</f>
        <v>7</v>
      </c>
      <c r="E549" s="47">
        <v>0.57291666666666696</v>
      </c>
      <c r="F549" s="47">
        <v>0.69791666666666663</v>
      </c>
      <c r="G549" s="46" t="str">
        <f>IF(NOT(ISBLANK(Tableau645[heure
début])),IF(VALUE(MID(TEXT(Tableau645[heure
début],"hh"),1,2))&lt;13,"AM","PM"),"")</f>
        <v>PM</v>
      </c>
      <c r="H549" s="47">
        <f>F549-E549</f>
        <v>0.12499999999999967</v>
      </c>
      <c r="I549" s="47"/>
      <c r="J549" s="47"/>
      <c r="K549" s="65"/>
      <c r="L549" s="45" t="e">
        <f ca="1">VLOOKUP(Tableau645[[#This Row],[module]],OFFSET(INDIRECT(A549&amp;"_code"),0,2,,2),2,0)</f>
        <v>#N/A</v>
      </c>
      <c r="M549" s="45"/>
      <c r="N549" s="47"/>
      <c r="O549" s="45"/>
      <c r="R549" s="46"/>
    </row>
    <row r="550" spans="1:18" hidden="1" x14ac:dyDescent="0.2">
      <c r="A550" s="45" t="s">
        <v>677</v>
      </c>
      <c r="B550" s="65" t="str">
        <f>YEAR(C550)&amp;"-"&amp;WEEKNUM(C550)</f>
        <v>2017-40</v>
      </c>
      <c r="C550" s="46">
        <v>43015</v>
      </c>
      <c r="D550" s="67">
        <f>WEEKDAY(Tableau645[[#This Row],[date]])</f>
        <v>7</v>
      </c>
      <c r="E550" s="47">
        <v>0.57291666666666696</v>
      </c>
      <c r="F550" s="47">
        <v>0.69791666666666663</v>
      </c>
      <c r="G550" s="46" t="str">
        <f>IF(NOT(ISBLANK(Tableau645[heure
début])),IF(VALUE(MID(TEXT(Tableau645[heure
début],"hh"),1,2))&lt;13,"AM","PM"),"")</f>
        <v>PM</v>
      </c>
      <c r="H550" s="47">
        <f>F550-E550</f>
        <v>0.12499999999999967</v>
      </c>
      <c r="I550" s="47"/>
      <c r="J550" s="47"/>
      <c r="K550" s="65"/>
      <c r="L550" s="45" t="e">
        <f ca="1">VLOOKUP(Tableau645[[#This Row],[module]],OFFSET(INDIRECT(A550&amp;"_code"),0,2,,2),2,0)</f>
        <v>#N/A</v>
      </c>
      <c r="M550" s="45"/>
      <c r="N550" s="47"/>
      <c r="O550" s="45"/>
      <c r="R550" s="46"/>
    </row>
    <row r="551" spans="1:18" hidden="1" x14ac:dyDescent="0.2">
      <c r="A551" s="61" t="s">
        <v>669</v>
      </c>
      <c r="B551" s="61" t="str">
        <f>YEAR(C551)&amp;"-"&amp;WEEKNUM(C551)</f>
        <v>2017-41</v>
      </c>
      <c r="C551" s="62">
        <v>43016</v>
      </c>
      <c r="D551" s="68">
        <f>WEEKDAY(Tableau645[[#This Row],[date]])</f>
        <v>1</v>
      </c>
      <c r="E551" s="47">
        <v>0.34375</v>
      </c>
      <c r="F551" s="47">
        <v>0.51041666666666696</v>
      </c>
      <c r="G551" s="62" t="str">
        <f>IF(NOT(ISBLANK(Tableau645[heure
début])),IF(VALUE(MID(TEXT(Tableau645[heure
début],"hh"),1,2))&lt;13,"AM","PM"),"")</f>
        <v>AM</v>
      </c>
      <c r="H551" s="63">
        <f>F551-E551</f>
        <v>0.16666666666666696</v>
      </c>
      <c r="I551" s="63"/>
      <c r="J551" s="47"/>
      <c r="K551" s="61"/>
      <c r="L551" s="61" t="e">
        <f ca="1">VLOOKUP(Tableau645[[#This Row],[module]],OFFSET(INDIRECT(A551&amp;"_code"),0,2,,2),2,0)</f>
        <v>#N/A</v>
      </c>
      <c r="M551" s="61"/>
      <c r="N551" s="63"/>
      <c r="O551" s="61"/>
      <c r="R551" s="46"/>
    </row>
    <row r="552" spans="1:18" hidden="1" x14ac:dyDescent="0.2">
      <c r="A552" s="45" t="s">
        <v>670</v>
      </c>
      <c r="B552" s="65" t="str">
        <f>YEAR(C552)&amp;"-"&amp;WEEKNUM(C552)</f>
        <v>2017-41</v>
      </c>
      <c r="C552" s="46">
        <v>43016</v>
      </c>
      <c r="D552" s="67">
        <f>WEEKDAY(Tableau645[[#This Row],[date]])</f>
        <v>1</v>
      </c>
      <c r="E552" s="47">
        <v>0.34375</v>
      </c>
      <c r="F552" s="47">
        <v>0.51041666666666696</v>
      </c>
      <c r="G552" s="46" t="str">
        <f>IF(NOT(ISBLANK(Tableau645[heure
début])),IF(VALUE(MID(TEXT(Tableau645[heure
début],"hh"),1,2))&lt;13,"AM","PM"),"")</f>
        <v>AM</v>
      </c>
      <c r="H552" s="47">
        <f>F552-E552</f>
        <v>0.16666666666666696</v>
      </c>
      <c r="I552" s="47"/>
      <c r="J552" s="47"/>
      <c r="K552" s="65"/>
      <c r="L552" s="45" t="e">
        <f ca="1">VLOOKUP(Tableau645[[#This Row],[module]],OFFSET(INDIRECT(A552&amp;"_code"),0,2,,2),2,0)</f>
        <v>#N/A</v>
      </c>
      <c r="M552" s="45"/>
      <c r="N552" s="47"/>
      <c r="O552" s="45"/>
      <c r="R552" s="46"/>
    </row>
    <row r="553" spans="1:18" hidden="1" x14ac:dyDescent="0.2">
      <c r="A553" s="45" t="s">
        <v>657</v>
      </c>
      <c r="B553" s="65" t="str">
        <f>YEAR(C553)&amp;"-"&amp;WEEKNUM(C553)</f>
        <v>2017-41</v>
      </c>
      <c r="C553" s="46">
        <v>43016</v>
      </c>
      <c r="D553" s="67">
        <f>WEEKDAY(Tableau645[[#This Row],[date]])</f>
        <v>1</v>
      </c>
      <c r="E553" s="47">
        <v>0.34375</v>
      </c>
      <c r="F553" s="47">
        <v>0.51041666666666696</v>
      </c>
      <c r="G553" s="46" t="str">
        <f>IF(NOT(ISBLANK(Tableau645[heure
début])),IF(VALUE(MID(TEXT(Tableau645[heure
début],"hh"),1,2))&lt;13,"AM","PM"),"")</f>
        <v>AM</v>
      </c>
      <c r="H553" s="47">
        <f>F553-E553</f>
        <v>0.16666666666666696</v>
      </c>
      <c r="I553" s="123"/>
      <c r="J553" s="47"/>
      <c r="K553" s="65"/>
      <c r="L553" s="45" t="e">
        <f ca="1">VLOOKUP(Tableau645[[#This Row],[module]],OFFSET(INDIRECT(A553&amp;"_code"),0,2,,2),2,0)</f>
        <v>#N/A</v>
      </c>
      <c r="M553" s="45"/>
      <c r="N553" s="47"/>
      <c r="O553" s="45"/>
      <c r="R553" s="46"/>
    </row>
    <row r="554" spans="1:18" hidden="1" x14ac:dyDescent="0.2">
      <c r="A554" s="45" t="s">
        <v>671</v>
      </c>
      <c r="B554" s="65" t="str">
        <f>YEAR(C554)&amp;"-"&amp;WEEKNUM(C554)</f>
        <v>2017-41</v>
      </c>
      <c r="C554" s="46">
        <v>43016</v>
      </c>
      <c r="D554" s="67">
        <f>WEEKDAY(Tableau645[[#This Row],[date]])</f>
        <v>1</v>
      </c>
      <c r="E554" s="47">
        <v>0.34375</v>
      </c>
      <c r="F554" s="47">
        <v>0.51041666666666696</v>
      </c>
      <c r="G554" s="46" t="str">
        <f>IF(NOT(ISBLANK(Tableau645[heure
début])),IF(VALUE(MID(TEXT(Tableau645[heure
début],"hh"),1,2))&lt;13,"AM","PM"),"")</f>
        <v>AM</v>
      </c>
      <c r="H554" s="47">
        <f>F554-E554</f>
        <v>0.16666666666666696</v>
      </c>
      <c r="I554" s="47"/>
      <c r="J554" s="47"/>
      <c r="K554" s="65"/>
      <c r="L554" s="45" t="e">
        <f ca="1">VLOOKUP(Tableau645[[#This Row],[module]],OFFSET(INDIRECT(A554&amp;"_code"),0,2,,2),2,0)</f>
        <v>#N/A</v>
      </c>
      <c r="M554" s="45"/>
      <c r="N554" s="47"/>
      <c r="O554" s="45"/>
      <c r="R554" s="46"/>
    </row>
    <row r="555" spans="1:18" hidden="1" x14ac:dyDescent="0.2">
      <c r="A555" s="45" t="s">
        <v>672</v>
      </c>
      <c r="B555" s="65" t="str">
        <f>YEAR(C555)&amp;"-"&amp;WEEKNUM(C555)</f>
        <v>2017-41</v>
      </c>
      <c r="C555" s="46">
        <v>43016</v>
      </c>
      <c r="D555" s="67">
        <f>WEEKDAY(Tableau645[[#This Row],[date]])</f>
        <v>1</v>
      </c>
      <c r="E555" s="47">
        <v>0.34375</v>
      </c>
      <c r="F555" s="47">
        <v>0.51041666666666696</v>
      </c>
      <c r="G555" s="46" t="str">
        <f>IF(NOT(ISBLANK(Tableau645[heure
début])),IF(VALUE(MID(TEXT(Tableau645[heure
début],"hh"),1,2))&lt;13,"AM","PM"),"")</f>
        <v>AM</v>
      </c>
      <c r="H555" s="47">
        <f>F555-E555</f>
        <v>0.16666666666666696</v>
      </c>
      <c r="I555" s="47"/>
      <c r="J555" s="47"/>
      <c r="K555" s="65"/>
      <c r="L555" s="45" t="e">
        <f ca="1">VLOOKUP(Tableau645[[#This Row],[module]],OFFSET(INDIRECT(A555&amp;"_code"),0,2,,2),2,0)</f>
        <v>#N/A</v>
      </c>
      <c r="M555" s="45"/>
      <c r="N555" s="47"/>
      <c r="O555" s="45"/>
      <c r="R555" s="46"/>
    </row>
    <row r="556" spans="1:18" hidden="1" x14ac:dyDescent="0.2">
      <c r="A556" s="45" t="s">
        <v>676</v>
      </c>
      <c r="B556" s="65" t="str">
        <f>YEAR(C556)&amp;"-"&amp;WEEKNUM(C556)</f>
        <v>2017-41</v>
      </c>
      <c r="C556" s="46">
        <v>43016</v>
      </c>
      <c r="D556" s="67">
        <f>WEEKDAY(Tableau645[[#This Row],[date]])</f>
        <v>1</v>
      </c>
      <c r="E556" s="47">
        <v>0.34375</v>
      </c>
      <c r="F556" s="47">
        <v>0.51041666666666696</v>
      </c>
      <c r="G556" s="46" t="str">
        <f>IF(NOT(ISBLANK(Tableau645[heure
début])),IF(VALUE(MID(TEXT(Tableau645[heure
début],"hh"),1,2))&lt;13,"AM","PM"),"")</f>
        <v>AM</v>
      </c>
      <c r="H556" s="47">
        <f>F556-E556</f>
        <v>0.16666666666666696</v>
      </c>
      <c r="I556" s="47"/>
      <c r="J556" s="47"/>
      <c r="K556" s="65"/>
      <c r="L556" s="45" t="e">
        <f ca="1">VLOOKUP(Tableau645[[#This Row],[module]],OFFSET(INDIRECT(A556&amp;"_code"),0,2,,2),2,0)</f>
        <v>#N/A</v>
      </c>
      <c r="M556" s="45"/>
      <c r="N556" s="47"/>
      <c r="O556" s="45"/>
      <c r="R556" s="46"/>
    </row>
    <row r="557" spans="1:18" hidden="1" x14ac:dyDescent="0.2">
      <c r="A557" s="45" t="s">
        <v>677</v>
      </c>
      <c r="B557" s="65" t="str">
        <f>YEAR(C557)&amp;"-"&amp;WEEKNUM(C557)</f>
        <v>2017-41</v>
      </c>
      <c r="C557" s="46">
        <v>43016</v>
      </c>
      <c r="D557" s="67">
        <f>WEEKDAY(Tableau645[[#This Row],[date]])</f>
        <v>1</v>
      </c>
      <c r="E557" s="47">
        <v>0.34375</v>
      </c>
      <c r="F557" s="47">
        <v>0.51041666666666696</v>
      </c>
      <c r="G557" s="46" t="str">
        <f>IF(NOT(ISBLANK(Tableau645[heure
début])),IF(VALUE(MID(TEXT(Tableau645[heure
début],"hh"),1,2))&lt;13,"AM","PM"),"")</f>
        <v>AM</v>
      </c>
      <c r="H557" s="47">
        <f>F557-E557</f>
        <v>0.16666666666666696</v>
      </c>
      <c r="I557" s="47"/>
      <c r="J557" s="47"/>
      <c r="K557" s="65"/>
      <c r="L557" s="45" t="e">
        <f ca="1">VLOOKUP(Tableau645[[#This Row],[module]],OFFSET(INDIRECT(A557&amp;"_code"),0,2,,2),2,0)</f>
        <v>#N/A</v>
      </c>
      <c r="M557" s="45"/>
      <c r="N557" s="47"/>
      <c r="O557" s="45"/>
      <c r="R557" s="46"/>
    </row>
    <row r="558" spans="1:18" hidden="1" x14ac:dyDescent="0.2">
      <c r="A558" s="61" t="s">
        <v>669</v>
      </c>
      <c r="B558" s="61" t="str">
        <f>YEAR(C558)&amp;"-"&amp;WEEKNUM(C558)</f>
        <v>2017-41</v>
      </c>
      <c r="C558" s="62">
        <v>43016</v>
      </c>
      <c r="D558" s="68">
        <f>WEEKDAY(Tableau645[[#This Row],[date]])</f>
        <v>1</v>
      </c>
      <c r="E558" s="63">
        <v>0.57291666666666696</v>
      </c>
      <c r="F558" s="63">
        <v>0.73958333333333404</v>
      </c>
      <c r="G558" s="62" t="str">
        <f>IF(NOT(ISBLANK(Tableau645[heure
début])),IF(VALUE(MID(TEXT(Tableau645[heure
début],"hh"),1,2))&lt;13,"AM","PM"),"")</f>
        <v>PM</v>
      </c>
      <c r="H558" s="63">
        <f>F558-E558</f>
        <v>0.16666666666666707</v>
      </c>
      <c r="I558" s="63"/>
      <c r="J558" s="47"/>
      <c r="K558" s="61"/>
      <c r="L558" s="61" t="e">
        <f ca="1">VLOOKUP(Tableau645[[#This Row],[module]],OFFSET(INDIRECT(A558&amp;"_code"),0,2,,2),2,0)</f>
        <v>#N/A</v>
      </c>
      <c r="M558" s="61"/>
      <c r="N558" s="63"/>
      <c r="O558" s="61"/>
      <c r="R558" s="46"/>
    </row>
    <row r="559" spans="1:18" hidden="1" x14ac:dyDescent="0.2">
      <c r="A559" s="45" t="s">
        <v>670</v>
      </c>
      <c r="B559" s="65" t="str">
        <f>YEAR(C559)&amp;"-"&amp;WEEKNUM(C559)</f>
        <v>2017-41</v>
      </c>
      <c r="C559" s="46">
        <v>43016</v>
      </c>
      <c r="D559" s="67">
        <f>WEEKDAY(Tableau645[[#This Row],[date]])</f>
        <v>1</v>
      </c>
      <c r="E559" s="47">
        <v>0.57291666666666696</v>
      </c>
      <c r="F559" s="47">
        <v>0.73958333333333404</v>
      </c>
      <c r="G559" s="46" t="str">
        <f>IF(NOT(ISBLANK(Tableau645[heure
début])),IF(VALUE(MID(TEXT(Tableau645[heure
début],"hh"),1,2))&lt;13,"AM","PM"),"")</f>
        <v>PM</v>
      </c>
      <c r="H559" s="47">
        <f>F559-E559</f>
        <v>0.16666666666666707</v>
      </c>
      <c r="I559" s="47"/>
      <c r="J559" s="47"/>
      <c r="K559" s="65"/>
      <c r="L559" s="45" t="e">
        <f ca="1">VLOOKUP(Tableau645[[#This Row],[module]],OFFSET(INDIRECT(A559&amp;"_code"),0,2,,2),2,0)</f>
        <v>#N/A</v>
      </c>
      <c r="M559" s="45"/>
      <c r="N559" s="47"/>
      <c r="O559" s="45"/>
      <c r="R559" s="46"/>
    </row>
    <row r="560" spans="1:18" hidden="1" x14ac:dyDescent="0.2">
      <c r="A560" s="45" t="s">
        <v>657</v>
      </c>
      <c r="B560" s="65" t="str">
        <f>YEAR(C560)&amp;"-"&amp;WEEKNUM(C560)</f>
        <v>2017-41</v>
      </c>
      <c r="C560" s="46">
        <v>43016</v>
      </c>
      <c r="D560" s="67">
        <f>WEEKDAY(Tableau645[[#This Row],[date]])</f>
        <v>1</v>
      </c>
      <c r="E560" s="47">
        <v>0.57291666666666696</v>
      </c>
      <c r="F560" s="47">
        <v>0.73958333333333404</v>
      </c>
      <c r="G560" s="46" t="str">
        <f>IF(NOT(ISBLANK(Tableau645[heure
début])),IF(VALUE(MID(TEXT(Tableau645[heure
début],"hh"),1,2))&lt;13,"AM","PM"),"")</f>
        <v>PM</v>
      </c>
      <c r="H560" s="47">
        <f>F560-E560</f>
        <v>0.16666666666666707</v>
      </c>
      <c r="I560" s="123"/>
      <c r="J560" s="47"/>
      <c r="K560" s="65"/>
      <c r="L560" s="45" t="e">
        <f ca="1">VLOOKUP(Tableau645[[#This Row],[module]],OFFSET(INDIRECT(A560&amp;"_code"),0,2,,2),2,0)</f>
        <v>#N/A</v>
      </c>
      <c r="M560" s="45"/>
      <c r="N560" s="47"/>
      <c r="O560" s="45"/>
      <c r="R560" s="46"/>
    </row>
    <row r="561" spans="1:18" hidden="1" x14ac:dyDescent="0.2">
      <c r="A561" s="45" t="s">
        <v>671</v>
      </c>
      <c r="B561" s="65" t="str">
        <f>YEAR(C561)&amp;"-"&amp;WEEKNUM(C561)</f>
        <v>2017-41</v>
      </c>
      <c r="C561" s="46">
        <v>43016</v>
      </c>
      <c r="D561" s="67">
        <f>WEEKDAY(Tableau645[[#This Row],[date]])</f>
        <v>1</v>
      </c>
      <c r="E561" s="47">
        <v>0.57291666666666696</v>
      </c>
      <c r="F561" s="47">
        <v>0.73958333333333404</v>
      </c>
      <c r="G561" s="46" t="str">
        <f>IF(NOT(ISBLANK(Tableau645[heure
début])),IF(VALUE(MID(TEXT(Tableau645[heure
début],"hh"),1,2))&lt;13,"AM","PM"),"")</f>
        <v>PM</v>
      </c>
      <c r="H561" s="47">
        <f>F561-E561</f>
        <v>0.16666666666666707</v>
      </c>
      <c r="I561" s="47"/>
      <c r="J561" s="47"/>
      <c r="K561" s="65"/>
      <c r="L561" s="45" t="e">
        <f ca="1">VLOOKUP(Tableau645[[#This Row],[module]],OFFSET(INDIRECT(A561&amp;"_code"),0,2,,2),2,0)</f>
        <v>#N/A</v>
      </c>
      <c r="M561" s="45"/>
      <c r="N561" s="47"/>
      <c r="O561" s="45"/>
      <c r="R561" s="46"/>
    </row>
    <row r="562" spans="1:18" hidden="1" x14ac:dyDescent="0.2">
      <c r="A562" s="45" t="s">
        <v>672</v>
      </c>
      <c r="B562" s="65" t="str">
        <f>YEAR(C562)&amp;"-"&amp;WEEKNUM(C562)</f>
        <v>2017-41</v>
      </c>
      <c r="C562" s="46">
        <v>43016</v>
      </c>
      <c r="D562" s="67">
        <f>WEEKDAY(Tableau645[[#This Row],[date]])</f>
        <v>1</v>
      </c>
      <c r="E562" s="47">
        <v>0.57291666666666696</v>
      </c>
      <c r="F562" s="47">
        <v>0.73958333333333404</v>
      </c>
      <c r="G562" s="46" t="str">
        <f>IF(NOT(ISBLANK(Tableau645[heure
début])),IF(VALUE(MID(TEXT(Tableau645[heure
début],"hh"),1,2))&lt;13,"AM","PM"),"")</f>
        <v>PM</v>
      </c>
      <c r="H562" s="47">
        <f>F562-E562</f>
        <v>0.16666666666666707</v>
      </c>
      <c r="I562" s="47"/>
      <c r="J562" s="47"/>
      <c r="K562" s="65"/>
      <c r="L562" s="45" t="e">
        <f ca="1">VLOOKUP(Tableau645[[#This Row],[module]],OFFSET(INDIRECT(A562&amp;"_code"),0,2,,2),2,0)</f>
        <v>#N/A</v>
      </c>
      <c r="M562" s="45"/>
      <c r="N562" s="47"/>
      <c r="O562" s="45"/>
      <c r="R562" s="46"/>
    </row>
    <row r="563" spans="1:18" hidden="1" x14ac:dyDescent="0.2">
      <c r="A563" s="45" t="s">
        <v>676</v>
      </c>
      <c r="B563" s="65" t="str">
        <f>YEAR(C563)&amp;"-"&amp;WEEKNUM(C563)</f>
        <v>2017-41</v>
      </c>
      <c r="C563" s="46">
        <v>43016</v>
      </c>
      <c r="D563" s="67">
        <f>WEEKDAY(Tableau645[[#This Row],[date]])</f>
        <v>1</v>
      </c>
      <c r="E563" s="47">
        <v>0.57291666666666696</v>
      </c>
      <c r="F563" s="47">
        <v>0.69791666666666663</v>
      </c>
      <c r="G563" s="46" t="str">
        <f>IF(NOT(ISBLANK(Tableau645[heure
début])),IF(VALUE(MID(TEXT(Tableau645[heure
début],"hh"),1,2))&lt;13,"AM","PM"),"")</f>
        <v>PM</v>
      </c>
      <c r="H563" s="47">
        <f>F563-E563</f>
        <v>0.12499999999999967</v>
      </c>
      <c r="I563" s="47"/>
      <c r="J563" s="47"/>
      <c r="K563" s="65"/>
      <c r="L563" s="45" t="e">
        <f ca="1">VLOOKUP(Tableau645[[#This Row],[module]],OFFSET(INDIRECT(A563&amp;"_code"),0,2,,2),2,0)</f>
        <v>#N/A</v>
      </c>
      <c r="M563" s="45"/>
      <c r="N563" s="47"/>
      <c r="O563" s="45"/>
      <c r="R563" s="46"/>
    </row>
    <row r="564" spans="1:18" hidden="1" x14ac:dyDescent="0.2">
      <c r="A564" s="45" t="s">
        <v>677</v>
      </c>
      <c r="B564" s="65" t="str">
        <f>YEAR(C564)&amp;"-"&amp;WEEKNUM(C564)</f>
        <v>2017-41</v>
      </c>
      <c r="C564" s="46">
        <v>43016</v>
      </c>
      <c r="D564" s="67">
        <f>WEEKDAY(Tableau645[[#This Row],[date]])</f>
        <v>1</v>
      </c>
      <c r="E564" s="47">
        <v>0.57291666666666696</v>
      </c>
      <c r="F564" s="47">
        <v>0.69791666666666663</v>
      </c>
      <c r="G564" s="46" t="str">
        <f>IF(NOT(ISBLANK(Tableau645[heure
début])),IF(VALUE(MID(TEXT(Tableau645[heure
début],"hh"),1,2))&lt;13,"AM","PM"),"")</f>
        <v>PM</v>
      </c>
      <c r="H564" s="47">
        <f>F564-E564</f>
        <v>0.12499999999999967</v>
      </c>
      <c r="I564" s="47"/>
      <c r="J564" s="47"/>
      <c r="K564" s="65"/>
      <c r="L564" s="45" t="e">
        <f ca="1">VLOOKUP(Tableau645[[#This Row],[module]],OFFSET(INDIRECT(A564&amp;"_code"),0,2,,2),2,0)</f>
        <v>#N/A</v>
      </c>
      <c r="M564" s="45"/>
      <c r="N564" s="47"/>
      <c r="O564" s="45"/>
      <c r="R564" s="46"/>
    </row>
    <row r="565" spans="1:18" hidden="1" x14ac:dyDescent="0.2">
      <c r="A565" s="45" t="s">
        <v>670</v>
      </c>
      <c r="B565" s="65" t="str">
        <f>YEAR(C565)&amp;"-"&amp;WEEKNUM(C565)</f>
        <v>2017-41</v>
      </c>
      <c r="C565" s="46">
        <v>43017</v>
      </c>
      <c r="D565" s="67">
        <f>WEEKDAY(Tableau645[[#This Row],[date]])</f>
        <v>2</v>
      </c>
      <c r="E565" s="47">
        <v>0.34375</v>
      </c>
      <c r="F565" s="47">
        <v>0.51041666666666696</v>
      </c>
      <c r="G565" s="46" t="str">
        <f>IF(NOT(ISBLANK(Tableau645[heure
début])),IF(VALUE(MID(TEXT(Tableau645[heure
début],"hh"),1,2))&lt;13,"AM","PM"),"")</f>
        <v>AM</v>
      </c>
      <c r="H565" s="47">
        <f>F565-E565</f>
        <v>0.16666666666666696</v>
      </c>
      <c r="I565" s="47">
        <v>0.16666666666666666</v>
      </c>
      <c r="J565" s="47"/>
      <c r="K565" s="65" t="s">
        <v>1041</v>
      </c>
      <c r="L565" s="45" t="str">
        <f ca="1">VLOOKUP(Tableau645[[#This Row],[module]],OFFSET(INDIRECT(A565&amp;"_code"),0,2,,2),2,0)</f>
        <v>FRENEA Marylène</v>
      </c>
      <c r="M565" s="45" t="s">
        <v>664</v>
      </c>
      <c r="N565" s="47"/>
      <c r="O565" s="45"/>
      <c r="R565" s="46"/>
    </row>
    <row r="566" spans="1:18" hidden="1" x14ac:dyDescent="0.2">
      <c r="A566" s="61" t="s">
        <v>669</v>
      </c>
      <c r="B566" s="61" t="str">
        <f>YEAR(C566)&amp;"-"&amp;WEEKNUM(C566)</f>
        <v>2017-41</v>
      </c>
      <c r="C566" s="62">
        <v>43017</v>
      </c>
      <c r="D566" s="68">
        <f>WEEKDAY(Tableau645[[#This Row],[date]])</f>
        <v>2</v>
      </c>
      <c r="E566" s="47">
        <v>0.34375</v>
      </c>
      <c r="F566" s="47">
        <v>0.51041666666666696</v>
      </c>
      <c r="G566" s="62" t="str">
        <f>IF(NOT(ISBLANK(Tableau645[heure
début])),IF(VALUE(MID(TEXT(Tableau645[heure
début],"hh"),1,2))&lt;13,"AM","PM"),"")</f>
        <v>AM</v>
      </c>
      <c r="H566" s="63">
        <f>F566-E566</f>
        <v>0.16666666666666696</v>
      </c>
      <c r="I566" s="63"/>
      <c r="J566" s="47"/>
      <c r="K566" s="61"/>
      <c r="L566" s="61" t="e">
        <f ca="1">VLOOKUP(Tableau645[[#This Row],[module]],OFFSET(INDIRECT(A566&amp;"_code"),0,2,,2),2,0)</f>
        <v>#N/A</v>
      </c>
      <c r="M566" s="61"/>
      <c r="N566" s="63"/>
      <c r="O566" s="61"/>
      <c r="R566" s="46"/>
    </row>
    <row r="567" spans="1:18" hidden="1" x14ac:dyDescent="0.2">
      <c r="A567" s="45" t="s">
        <v>671</v>
      </c>
      <c r="B567" s="65" t="str">
        <f>YEAR(C567)&amp;"-"&amp;WEEKNUM(C567)</f>
        <v>2017-41</v>
      </c>
      <c r="C567" s="46">
        <v>43017</v>
      </c>
      <c r="D567" s="67">
        <f>WEEKDAY(Tableau645[[#This Row],[date]])</f>
        <v>2</v>
      </c>
      <c r="E567" s="47">
        <v>0.34375</v>
      </c>
      <c r="F567" s="47">
        <v>0.51041666666666696</v>
      </c>
      <c r="G567" s="46" t="str">
        <f>IF(NOT(ISBLANK(Tableau645[heure
début])),IF(VALUE(MID(TEXT(Tableau645[heure
début],"hh"),1,2))&lt;13,"AM","PM"),"")</f>
        <v>AM</v>
      </c>
      <c r="H567" s="47">
        <f>F567-E567</f>
        <v>0.16666666666666696</v>
      </c>
      <c r="I567" s="47"/>
      <c r="J567" s="47"/>
      <c r="K567" s="65" t="s">
        <v>809</v>
      </c>
      <c r="L567" s="45" t="str">
        <f ca="1">VLOOKUP(Tableau645[[#This Row],[module]],OFFSET(INDIRECT(A567&amp;"_code"),0,2,,2),2,0)</f>
        <v>n/a</v>
      </c>
      <c r="M567" s="45"/>
      <c r="N567" s="47"/>
      <c r="O567" s="45"/>
      <c r="R567" s="46"/>
    </row>
    <row r="568" spans="1:18" hidden="1" x14ac:dyDescent="0.2">
      <c r="A568" s="45" t="s">
        <v>676</v>
      </c>
      <c r="B568" s="65" t="str">
        <f>YEAR(C568)&amp;"-"&amp;WEEKNUM(C568)</f>
        <v>2017-41</v>
      </c>
      <c r="C568" s="46">
        <v>43017</v>
      </c>
      <c r="D568" s="67">
        <f>WEEKDAY(Tableau645[[#This Row],[date]])</f>
        <v>2</v>
      </c>
      <c r="E568" s="47">
        <v>0.34375</v>
      </c>
      <c r="F568" s="47">
        <v>0.51041666666666696</v>
      </c>
      <c r="G568" s="46" t="str">
        <f>IF(NOT(ISBLANK(Tableau645[heure
début])),IF(VALUE(MID(TEXT(Tableau645[heure
début],"hh"),1,2))&lt;13,"AM","PM"),"")</f>
        <v>AM</v>
      </c>
      <c r="H568" s="47">
        <f>F568-E568</f>
        <v>0.16666666666666696</v>
      </c>
      <c r="I568" s="47"/>
      <c r="J568" s="47"/>
      <c r="K568" s="65" t="s">
        <v>740</v>
      </c>
      <c r="L568" s="45" t="str">
        <f ca="1">VLOOKUP(Tableau645[[#This Row],[module]],OFFSET(INDIRECT(A568&amp;"_code"),0,2,,2),2,0)</f>
        <v>VIGNERON Jean-Baptiste</v>
      </c>
      <c r="M568" s="45"/>
      <c r="N568" s="47"/>
      <c r="O568" s="45"/>
      <c r="R568" s="46"/>
    </row>
    <row r="569" spans="1:18" hidden="1" x14ac:dyDescent="0.2">
      <c r="A569" s="45" t="s">
        <v>677</v>
      </c>
      <c r="B569" s="65" t="str">
        <f>YEAR(C569)&amp;"-"&amp;WEEKNUM(C569)</f>
        <v>2017-41</v>
      </c>
      <c r="C569" s="46">
        <v>43017</v>
      </c>
      <c r="D569" s="67">
        <f>WEEKDAY(Tableau645[[#This Row],[date]])</f>
        <v>2</v>
      </c>
      <c r="E569" s="47">
        <v>0.34375</v>
      </c>
      <c r="F569" s="47">
        <v>0.51041666666666696</v>
      </c>
      <c r="G569" s="46" t="str">
        <f>IF(NOT(ISBLANK(Tableau645[heure
début])),IF(VALUE(MID(TEXT(Tableau645[heure
début],"hh"),1,2))&lt;13,"AM","PM"),"")</f>
        <v>AM</v>
      </c>
      <c r="H569" s="47">
        <f>F569-E569</f>
        <v>0.16666666666666696</v>
      </c>
      <c r="I569" s="47"/>
      <c r="J569" s="47"/>
      <c r="K569" s="65" t="s">
        <v>809</v>
      </c>
      <c r="L569" s="45" t="str">
        <f ca="1">VLOOKUP(Tableau645[[#This Row],[module]],OFFSET(INDIRECT(A569&amp;"_code"),0,2,,2),2,0)</f>
        <v>n/a</v>
      </c>
      <c r="M569" s="45"/>
      <c r="N569" s="47"/>
      <c r="O569" s="45"/>
      <c r="R569" s="46"/>
    </row>
    <row r="570" spans="1:18" hidden="1" x14ac:dyDescent="0.2">
      <c r="A570" s="45" t="s">
        <v>657</v>
      </c>
      <c r="B570" s="65" t="str">
        <f>YEAR(C570)&amp;"-"&amp;WEEKNUM(C570)</f>
        <v>2017-41</v>
      </c>
      <c r="C570" s="46">
        <v>43017</v>
      </c>
      <c r="D570" s="67">
        <f>WEEKDAY(Tableau645[[#This Row],[date]])</f>
        <v>2</v>
      </c>
      <c r="E570" s="47">
        <v>0.34375</v>
      </c>
      <c r="F570" s="47">
        <v>0.51041666666666696</v>
      </c>
      <c r="G570" s="46" t="str">
        <f>IF(NOT(ISBLANK(Tableau645[heure
début])),IF(VALUE(MID(TEXT(Tableau645[heure
début],"hh"),1,2))&lt;13,"AM","PM"),"")</f>
        <v>AM</v>
      </c>
      <c r="H570" s="47">
        <f>F570-E570</f>
        <v>0.16666666666666696</v>
      </c>
      <c r="I570" s="123">
        <v>0.16666666666666666</v>
      </c>
      <c r="J570" s="47"/>
      <c r="K570" s="65" t="s">
        <v>1039</v>
      </c>
      <c r="L570" s="45" t="str">
        <f ca="1">VLOOKUP(Tableau645[[#This Row],[module]],OFFSET(INDIRECT(A570&amp;"_code"),0,2,,2),2,0)</f>
        <v>QUENTON Amandine</v>
      </c>
      <c r="M570" s="45" t="s">
        <v>661</v>
      </c>
      <c r="N570" s="47"/>
      <c r="O570" s="45"/>
      <c r="R570" s="46"/>
    </row>
    <row r="571" spans="1:18" hidden="1" x14ac:dyDescent="0.2">
      <c r="A571" s="45" t="s">
        <v>672</v>
      </c>
      <c r="B571" s="65" t="str">
        <f>YEAR(C571)&amp;"-"&amp;WEEKNUM(C571)</f>
        <v>2017-41</v>
      </c>
      <c r="C571" s="46">
        <v>43017</v>
      </c>
      <c r="D571" s="67">
        <f>WEEKDAY(Tableau645[[#This Row],[date]])</f>
        <v>2</v>
      </c>
      <c r="E571" s="47">
        <v>0.34375</v>
      </c>
      <c r="F571" s="47">
        <v>0.51041666666666696</v>
      </c>
      <c r="G571" s="46" t="str">
        <f>IF(NOT(ISBLANK(Tableau645[heure
début])),IF(VALUE(MID(TEXT(Tableau645[heure
début],"hh"),1,2))&lt;13,"AM","PM"),"")</f>
        <v>AM</v>
      </c>
      <c r="H571" s="47">
        <f>F571-E571</f>
        <v>0.16666666666666696</v>
      </c>
      <c r="I571" s="47">
        <v>0.16666666666666666</v>
      </c>
      <c r="J571" s="47" t="s">
        <v>821</v>
      </c>
      <c r="K571" s="65" t="s">
        <v>527</v>
      </c>
      <c r="L571" s="45" t="str">
        <f ca="1">VLOOKUP(Tableau645[[#This Row],[module]],OFFSET(INDIRECT(A571&amp;"_code"),0,2,,2),2,0)</f>
        <v>NETWORX NETWORX</v>
      </c>
      <c r="M571" s="45" t="s">
        <v>663</v>
      </c>
      <c r="N571" s="47"/>
      <c r="O571" s="45"/>
      <c r="R571" s="46"/>
    </row>
    <row r="572" spans="1:18" hidden="1" x14ac:dyDescent="0.2">
      <c r="A572" s="45" t="s">
        <v>672</v>
      </c>
      <c r="B572" s="109" t="str">
        <f>YEAR(C572)&amp;"-"&amp;WEEKNUM(C572)</f>
        <v>2017-41</v>
      </c>
      <c r="C572" s="46">
        <v>43017</v>
      </c>
      <c r="D572" s="111">
        <f>WEEKDAY(Tableau645[[#This Row],[date]])</f>
        <v>2</v>
      </c>
      <c r="E572" s="47">
        <v>0.34375</v>
      </c>
      <c r="F572" s="47">
        <v>0.51041666666666696</v>
      </c>
      <c r="G572" s="110" t="str">
        <f>IF(NOT(ISBLANK(Tableau645[heure
début])),IF(VALUE(MID(TEXT(Tableau645[heure
début],"hh"),1,2))&lt;13,"AM","PM"),"")</f>
        <v>AM</v>
      </c>
      <c r="H572" s="112">
        <f>F572-E572</f>
        <v>0.16666666666666696</v>
      </c>
      <c r="I572" s="47">
        <v>0.16666666666666666</v>
      </c>
      <c r="J572" s="112" t="s">
        <v>820</v>
      </c>
      <c r="K572" s="109" t="s">
        <v>520</v>
      </c>
      <c r="L572" s="109" t="str">
        <f ca="1">VLOOKUP(Tableau645[[#This Row],[module]],OFFSET(INDIRECT(A572&amp;"_code"),0,2,,2),2,0)</f>
        <v>FLASQUE Sébastien</v>
      </c>
      <c r="M572" s="108" t="s">
        <v>665</v>
      </c>
      <c r="N572" s="112"/>
      <c r="O572" s="108"/>
      <c r="R572" s="46"/>
    </row>
    <row r="573" spans="1:18" hidden="1" x14ac:dyDescent="0.2">
      <c r="A573" s="45" t="s">
        <v>670</v>
      </c>
      <c r="B573" s="65" t="str">
        <f>YEAR(C573)&amp;"-"&amp;WEEKNUM(C573)</f>
        <v>2017-41</v>
      </c>
      <c r="C573" s="46">
        <v>43017</v>
      </c>
      <c r="D573" s="67">
        <f>WEEKDAY(Tableau645[[#This Row],[date]])</f>
        <v>2</v>
      </c>
      <c r="E573" s="47">
        <v>0.57291666666666696</v>
      </c>
      <c r="F573" s="47">
        <v>0.73958333333333404</v>
      </c>
      <c r="G573" s="46" t="str">
        <f>IF(NOT(ISBLANK(Tableau645[heure
début])),IF(VALUE(MID(TEXT(Tableau645[heure
début],"hh"),1,2))&lt;13,"AM","PM"),"")</f>
        <v>PM</v>
      </c>
      <c r="H573" s="47">
        <f>F573-E573</f>
        <v>0.16666666666666707</v>
      </c>
      <c r="I573" s="47">
        <v>0.16666666666666666</v>
      </c>
      <c r="J573" s="47"/>
      <c r="K573" s="65" t="s">
        <v>876</v>
      </c>
      <c r="L573" s="45" t="str">
        <f ca="1">VLOOKUP(Tableau645[[#This Row],[module]],OFFSET(INDIRECT(A573&amp;"_code"),0,2,,2),2,0)</f>
        <v>BOUTONNET Jean-Pierre</v>
      </c>
      <c r="M573" s="45" t="s">
        <v>664</v>
      </c>
      <c r="N573" s="47"/>
      <c r="O573" s="45"/>
      <c r="R573" s="46"/>
    </row>
    <row r="574" spans="1:18" hidden="1" x14ac:dyDescent="0.2">
      <c r="A574" s="61" t="s">
        <v>669</v>
      </c>
      <c r="B574" s="61" t="str">
        <f>YEAR(C574)&amp;"-"&amp;WEEKNUM(C574)</f>
        <v>2017-41</v>
      </c>
      <c r="C574" s="62">
        <v>43017</v>
      </c>
      <c r="D574" s="68">
        <f>WEEKDAY(Tableau645[[#This Row],[date]])</f>
        <v>2</v>
      </c>
      <c r="E574" s="63">
        <v>0.57291666666666696</v>
      </c>
      <c r="F574" s="95">
        <v>0.65625</v>
      </c>
      <c r="G574" s="62" t="str">
        <f>IF(NOT(ISBLANK(Tableau645[heure
début])),IF(VALUE(MID(TEXT(Tableau645[heure
début],"hh"),1,2))&lt;13,"AM","PM"),"")</f>
        <v>PM</v>
      </c>
      <c r="H574" s="63">
        <f>F574-E574</f>
        <v>8.3333333333333037E-2</v>
      </c>
      <c r="I574" s="63"/>
      <c r="J574" s="47"/>
      <c r="K574" s="61"/>
      <c r="L574" s="61" t="e">
        <f ca="1">VLOOKUP(Tableau645[[#This Row],[module]],OFFSET(INDIRECT(A574&amp;"_code"),0,2,,2),2,0)</f>
        <v>#N/A</v>
      </c>
      <c r="M574" s="61"/>
      <c r="N574" s="63"/>
      <c r="O574" s="61"/>
      <c r="R574" s="46"/>
    </row>
    <row r="575" spans="1:18" hidden="1" x14ac:dyDescent="0.2">
      <c r="A575" s="45" t="s">
        <v>671</v>
      </c>
      <c r="B575" s="65" t="str">
        <f>YEAR(C575)&amp;"-"&amp;WEEKNUM(C575)</f>
        <v>2017-41</v>
      </c>
      <c r="C575" s="46">
        <v>43017</v>
      </c>
      <c r="D575" s="67">
        <f>WEEKDAY(Tableau645[[#This Row],[date]])</f>
        <v>2</v>
      </c>
      <c r="E575" s="47">
        <v>0.57291666666666696</v>
      </c>
      <c r="F575" s="47">
        <v>0.73958333333333404</v>
      </c>
      <c r="G575" s="46" t="str">
        <f>IF(NOT(ISBLANK(Tableau645[heure
début])),IF(VALUE(MID(TEXT(Tableau645[heure
début],"hh"),1,2))&lt;13,"AM","PM"),"")</f>
        <v>PM</v>
      </c>
      <c r="H575" s="47">
        <f>F575-E575</f>
        <v>0.16666666666666707</v>
      </c>
      <c r="I575" s="47"/>
      <c r="J575" s="47"/>
      <c r="K575" s="65" t="s">
        <v>809</v>
      </c>
      <c r="L575" s="45" t="str">
        <f ca="1">VLOOKUP(Tableau645[[#This Row],[module]],OFFSET(INDIRECT(A575&amp;"_code"),0,2,,2),2,0)</f>
        <v>n/a</v>
      </c>
      <c r="M575" s="45"/>
      <c r="N575" s="47"/>
      <c r="O575" s="45"/>
      <c r="R575" s="46"/>
    </row>
    <row r="576" spans="1:18" hidden="1" x14ac:dyDescent="0.2">
      <c r="A576" s="45" t="s">
        <v>676</v>
      </c>
      <c r="B576" s="65" t="str">
        <f>YEAR(C576)&amp;"-"&amp;WEEKNUM(C576)</f>
        <v>2017-41</v>
      </c>
      <c r="C576" s="46">
        <v>43017</v>
      </c>
      <c r="D576" s="67">
        <f>WEEKDAY(Tableau645[[#This Row],[date]])</f>
        <v>2</v>
      </c>
      <c r="E576" s="47">
        <v>0.57291666666666696</v>
      </c>
      <c r="F576" s="47">
        <v>0.69791666666666663</v>
      </c>
      <c r="G576" s="46" t="str">
        <f>IF(NOT(ISBLANK(Tableau645[heure
début])),IF(VALUE(MID(TEXT(Tableau645[heure
début],"hh"),1,2))&lt;13,"AM","PM"),"")</f>
        <v>PM</v>
      </c>
      <c r="H576" s="47">
        <f>F576-E576</f>
        <v>0.12499999999999967</v>
      </c>
      <c r="I576" s="47"/>
      <c r="J576" s="47"/>
      <c r="K576" s="65"/>
      <c r="L576" s="45" t="e">
        <f ca="1">VLOOKUP(Tableau645[[#This Row],[module]],OFFSET(INDIRECT(A576&amp;"_code"),0,2,,2),2,0)</f>
        <v>#N/A</v>
      </c>
      <c r="M576" s="45"/>
      <c r="N576" s="47"/>
      <c r="O576" s="45"/>
      <c r="R576" s="46"/>
    </row>
    <row r="577" spans="1:18" hidden="1" x14ac:dyDescent="0.2">
      <c r="A577" s="45" t="s">
        <v>677</v>
      </c>
      <c r="B577" s="65" t="str">
        <f>YEAR(C577)&amp;"-"&amp;WEEKNUM(C577)</f>
        <v>2017-41</v>
      </c>
      <c r="C577" s="46">
        <v>43017</v>
      </c>
      <c r="D577" s="67">
        <f>WEEKDAY(Tableau645[[#This Row],[date]])</f>
        <v>2</v>
      </c>
      <c r="E577" s="47">
        <v>0.57291666666666696</v>
      </c>
      <c r="F577" s="47">
        <v>0.69791666666666663</v>
      </c>
      <c r="G577" s="46" t="str">
        <f>IF(NOT(ISBLANK(Tableau645[heure
début])),IF(VALUE(MID(TEXT(Tableau645[heure
début],"hh"),1,2))&lt;13,"AM","PM"),"")</f>
        <v>PM</v>
      </c>
      <c r="H577" s="47">
        <f>F577-E577</f>
        <v>0.12499999999999967</v>
      </c>
      <c r="I577" s="47"/>
      <c r="J577" s="47"/>
      <c r="K577" s="65" t="s">
        <v>809</v>
      </c>
      <c r="L577" s="45" t="str">
        <f ca="1">VLOOKUP(Tableau645[[#This Row],[module]],OFFSET(INDIRECT(A577&amp;"_code"),0,2,,2),2,0)</f>
        <v>n/a</v>
      </c>
      <c r="M577" s="45"/>
      <c r="N577" s="47"/>
      <c r="O577" s="45"/>
      <c r="R577" s="46"/>
    </row>
    <row r="578" spans="1:18" hidden="1" x14ac:dyDescent="0.2">
      <c r="A578" s="45" t="s">
        <v>657</v>
      </c>
      <c r="B578" s="65" t="str">
        <f>YEAR(C578)&amp;"-"&amp;WEEKNUM(C578)</f>
        <v>2017-41</v>
      </c>
      <c r="C578" s="46">
        <v>43017</v>
      </c>
      <c r="D578" s="67">
        <f>WEEKDAY(Tableau645[[#This Row],[date]])</f>
        <v>2</v>
      </c>
      <c r="E578" s="47">
        <v>0.57291666666666696</v>
      </c>
      <c r="F578" s="47">
        <v>0.73958333333333404</v>
      </c>
      <c r="G578" s="46" t="str">
        <f>IF(NOT(ISBLANK(Tableau645[heure
début])),IF(VALUE(MID(TEXT(Tableau645[heure
début],"hh"),1,2))&lt;13,"AM","PM"),"")</f>
        <v>PM</v>
      </c>
      <c r="H578" s="47">
        <f>F578-E578</f>
        <v>0.16666666666666707</v>
      </c>
      <c r="I578" s="123">
        <v>0.16666666666666666</v>
      </c>
      <c r="J578" s="47"/>
      <c r="K578" s="65" t="s">
        <v>1019</v>
      </c>
      <c r="L578" s="45" t="str">
        <f ca="1">VLOOKUP(Tableau645[[#This Row],[module]],OFFSET(INDIRECT(A578&amp;"_code"),0,2,,2),2,0)</f>
        <v>HARDSTAFF Debra</v>
      </c>
      <c r="M578" s="45" t="s">
        <v>661</v>
      </c>
      <c r="N578" s="47"/>
      <c r="O578" s="45"/>
      <c r="R578" s="46"/>
    </row>
    <row r="579" spans="1:18" hidden="1" x14ac:dyDescent="0.2">
      <c r="A579" s="45" t="s">
        <v>672</v>
      </c>
      <c r="B579" s="65" t="str">
        <f>YEAR(C579)&amp;"-"&amp;WEEKNUM(C579)</f>
        <v>2017-41</v>
      </c>
      <c r="C579" s="46">
        <v>43017</v>
      </c>
      <c r="D579" s="67">
        <f>WEEKDAY(Tableau645[[#This Row],[date]])</f>
        <v>2</v>
      </c>
      <c r="E579" s="47">
        <v>0.57291666666666696</v>
      </c>
      <c r="F579" s="47">
        <v>0.73958333333333404</v>
      </c>
      <c r="G579" s="46" t="str">
        <f>IF(NOT(ISBLANK(Tableau645[heure
début])),IF(VALUE(MID(TEXT(Tableau645[heure
début],"hh"),1,2))&lt;13,"AM","PM"),"")</f>
        <v>PM</v>
      </c>
      <c r="H579" s="47">
        <f>F579-E579</f>
        <v>0.16666666666666707</v>
      </c>
      <c r="I579" s="47">
        <v>0.16666666666666666</v>
      </c>
      <c r="J579" s="47" t="s">
        <v>821</v>
      </c>
      <c r="K579" s="65" t="s">
        <v>527</v>
      </c>
      <c r="L579" s="45" t="str">
        <f ca="1">VLOOKUP(Tableau645[[#This Row],[module]],OFFSET(INDIRECT(A579&amp;"_code"),0,2,,2),2,0)</f>
        <v>NETWORX NETWORX</v>
      </c>
      <c r="M579" s="45" t="s">
        <v>663</v>
      </c>
      <c r="N579" s="47"/>
      <c r="O579" s="45"/>
      <c r="R579" s="46"/>
    </row>
    <row r="580" spans="1:18" hidden="1" x14ac:dyDescent="0.2">
      <c r="A580" s="61" t="s">
        <v>669</v>
      </c>
      <c r="B580" s="92" t="str">
        <f>YEAR(C580)&amp;"-"&amp;WEEKNUM(C580)</f>
        <v>2017-41</v>
      </c>
      <c r="C580" s="62">
        <v>43017</v>
      </c>
      <c r="D580" s="94">
        <f>WEEKDAY(Tableau645[[#This Row],[date]])</f>
        <v>2</v>
      </c>
      <c r="E580" s="95">
        <v>0.65625</v>
      </c>
      <c r="F580" s="63">
        <v>0.73958333333333404</v>
      </c>
      <c r="G580" s="93" t="str">
        <f>IF(NOT(ISBLANK(Tableau645[heure
début])),IF(VALUE(MID(TEXT(Tableau645[heure
début],"hh"),1,2))&lt;13,"AM","PM"),"")</f>
        <v>PM</v>
      </c>
      <c r="H580" s="95">
        <f>F580-E580</f>
        <v>8.3333333333334036E-2</v>
      </c>
      <c r="I580" s="47">
        <v>8.3333333333333329E-2</v>
      </c>
      <c r="J580" s="95"/>
      <c r="K580" s="92" t="s">
        <v>1045</v>
      </c>
      <c r="L580" s="92" t="str">
        <f ca="1">VLOOKUP(Tableau645[[#This Row],[module]],OFFSET(INDIRECT(A580&amp;"_code"),0,2,,2),2,0)</f>
        <v>LABIS Solveig</v>
      </c>
      <c r="M580" s="61" t="s">
        <v>665</v>
      </c>
      <c r="N580" s="95"/>
      <c r="O580" s="91"/>
      <c r="R580" s="46"/>
    </row>
    <row r="581" spans="1:18" hidden="1" x14ac:dyDescent="0.2">
      <c r="A581" s="45" t="s">
        <v>670</v>
      </c>
      <c r="B581" s="65" t="str">
        <f>YEAR(C581)&amp;"-"&amp;WEEKNUM(C581)</f>
        <v>2017-41</v>
      </c>
      <c r="C581" s="46">
        <v>43018</v>
      </c>
      <c r="D581" s="67">
        <f>WEEKDAY(Tableau645[[#This Row],[date]])</f>
        <v>3</v>
      </c>
      <c r="E581" s="47">
        <v>0.34375</v>
      </c>
      <c r="F581" s="47">
        <v>0.42708333333333298</v>
      </c>
      <c r="G581" s="46" t="str">
        <f>IF(NOT(ISBLANK(Tableau645[heure
début])),IF(VALUE(MID(TEXT(Tableau645[heure
début],"hh"),1,2))&lt;13,"AM","PM"),"")</f>
        <v>AM</v>
      </c>
      <c r="H581" s="47">
        <f>F581-E581</f>
        <v>8.3333333333332982E-2</v>
      </c>
      <c r="I581" s="47">
        <v>8.3333333333333329E-2</v>
      </c>
      <c r="J581" s="47"/>
      <c r="K581" s="65" t="s">
        <v>876</v>
      </c>
      <c r="L581" s="45" t="str">
        <f ca="1">VLOOKUP(Tableau645[[#This Row],[module]],OFFSET(INDIRECT(A581&amp;"_code"),0,2,,2),2,0)</f>
        <v>BOUTONNET Jean-Pierre</v>
      </c>
      <c r="M581" s="45" t="s">
        <v>664</v>
      </c>
      <c r="N581" s="47"/>
      <c r="O581" s="45"/>
      <c r="R581" s="46"/>
    </row>
    <row r="582" spans="1:18" hidden="1" x14ac:dyDescent="0.2">
      <c r="A582" s="45" t="s">
        <v>671</v>
      </c>
      <c r="B582" s="65" t="str">
        <f>YEAR(C582)&amp;"-"&amp;WEEKNUM(C582)</f>
        <v>2017-41</v>
      </c>
      <c r="C582" s="46">
        <v>43018</v>
      </c>
      <c r="D582" s="67">
        <f>WEEKDAY(Tableau645[[#This Row],[date]])</f>
        <v>3</v>
      </c>
      <c r="E582" s="47">
        <v>0.34375</v>
      </c>
      <c r="F582" s="47">
        <v>0.51041666666666696</v>
      </c>
      <c r="G582" s="46" t="str">
        <f>IF(NOT(ISBLANK(Tableau645[heure
début])),IF(VALUE(MID(TEXT(Tableau645[heure
début],"hh"),1,2))&lt;13,"AM","PM"),"")</f>
        <v>AM</v>
      </c>
      <c r="H582" s="47">
        <f>F582-E582</f>
        <v>0.16666666666666696</v>
      </c>
      <c r="I582" s="47"/>
      <c r="J582" s="47"/>
      <c r="K582" s="65" t="s">
        <v>809</v>
      </c>
      <c r="L582" s="45" t="str">
        <f ca="1">VLOOKUP(Tableau645[[#This Row],[module]],OFFSET(INDIRECT(A582&amp;"_code"),0,2,,2),2,0)</f>
        <v>n/a</v>
      </c>
      <c r="M582" s="45"/>
      <c r="N582" s="47"/>
      <c r="O582" s="45"/>
      <c r="R582" s="46"/>
    </row>
    <row r="583" spans="1:18" hidden="1" x14ac:dyDescent="0.2">
      <c r="A583" s="45" t="s">
        <v>676</v>
      </c>
      <c r="B583" s="65" t="str">
        <f>YEAR(C583)&amp;"-"&amp;WEEKNUM(C583)</f>
        <v>2017-41</v>
      </c>
      <c r="C583" s="46">
        <v>43018</v>
      </c>
      <c r="D583" s="67">
        <f>WEEKDAY(Tableau645[[#This Row],[date]])</f>
        <v>3</v>
      </c>
      <c r="E583" s="47">
        <v>0.34375</v>
      </c>
      <c r="F583" s="47">
        <v>0.51041666666666696</v>
      </c>
      <c r="G583" s="46" t="str">
        <f>IF(NOT(ISBLANK(Tableau645[heure
début])),IF(VALUE(MID(TEXT(Tableau645[heure
début],"hh"),1,2))&lt;13,"AM","PM"),"")</f>
        <v>AM</v>
      </c>
      <c r="H583" s="47">
        <f>F583-E583</f>
        <v>0.16666666666666696</v>
      </c>
      <c r="I583" s="47"/>
      <c r="J583" s="47"/>
      <c r="K583" s="65"/>
      <c r="L583" s="45" t="e">
        <f ca="1">VLOOKUP(Tableau645[[#This Row],[module]],OFFSET(INDIRECT(A583&amp;"_code"),0,2,,2),2,0)</f>
        <v>#N/A</v>
      </c>
      <c r="M583" s="45"/>
      <c r="N583" s="47"/>
      <c r="O583" s="45"/>
      <c r="R583" s="46"/>
    </row>
    <row r="584" spans="1:18" hidden="1" x14ac:dyDescent="0.2">
      <c r="A584" s="45" t="s">
        <v>677</v>
      </c>
      <c r="B584" s="65" t="str">
        <f>YEAR(C584)&amp;"-"&amp;WEEKNUM(C584)</f>
        <v>2017-41</v>
      </c>
      <c r="C584" s="46">
        <v>43018</v>
      </c>
      <c r="D584" s="67">
        <f>WEEKDAY(Tableau645[[#This Row],[date]])</f>
        <v>3</v>
      </c>
      <c r="E584" s="47">
        <v>0.34375</v>
      </c>
      <c r="F584" s="47">
        <v>0.51041666666666696</v>
      </c>
      <c r="G584" s="46" t="str">
        <f>IF(NOT(ISBLANK(Tableau645[heure
début])),IF(VALUE(MID(TEXT(Tableau645[heure
début],"hh"),1,2))&lt;13,"AM","PM"),"")</f>
        <v>AM</v>
      </c>
      <c r="H584" s="47">
        <f>F584-E584</f>
        <v>0.16666666666666696</v>
      </c>
      <c r="I584" s="47"/>
      <c r="J584" s="47"/>
      <c r="K584" s="65" t="s">
        <v>809</v>
      </c>
      <c r="L584" s="45" t="str">
        <f ca="1">VLOOKUP(Tableau645[[#This Row],[module]],OFFSET(INDIRECT(A584&amp;"_code"),0,2,,2),2,0)</f>
        <v>n/a</v>
      </c>
      <c r="M584" s="45"/>
      <c r="N584" s="47"/>
      <c r="O584" s="45"/>
      <c r="R584" s="46"/>
    </row>
    <row r="585" spans="1:18" hidden="1" x14ac:dyDescent="0.2">
      <c r="A585" s="45" t="s">
        <v>657</v>
      </c>
      <c r="B585" s="65" t="str">
        <f>YEAR(C585)&amp;"-"&amp;WEEKNUM(C585)</f>
        <v>2017-41</v>
      </c>
      <c r="C585" s="46">
        <v>43018</v>
      </c>
      <c r="D585" s="67">
        <f>WEEKDAY(Tableau645[[#This Row],[date]])</f>
        <v>3</v>
      </c>
      <c r="E585" s="47">
        <v>0.34375</v>
      </c>
      <c r="F585" s="47">
        <v>0.51041666666666696</v>
      </c>
      <c r="G585" s="46" t="str">
        <f>IF(NOT(ISBLANK(Tableau645[heure
début])),IF(VALUE(MID(TEXT(Tableau645[heure
début],"hh"),1,2))&lt;13,"AM","PM"),"")</f>
        <v>AM</v>
      </c>
      <c r="H585" s="47">
        <f>F585-E585</f>
        <v>0.16666666666666696</v>
      </c>
      <c r="I585" s="123">
        <v>0.16666666666666666</v>
      </c>
      <c r="J585" s="47"/>
      <c r="K585" s="65" t="s">
        <v>1136</v>
      </c>
      <c r="L585" s="45" t="str">
        <f ca="1">VLOOKUP(Tableau645[[#This Row],[module]],OFFSET(INDIRECT(A585&amp;"_code"),0,2,,2),2,0)</f>
        <v>MAATI Abderrabi</v>
      </c>
      <c r="M585" s="45" t="s">
        <v>661</v>
      </c>
      <c r="N585" s="47"/>
      <c r="O585" s="45"/>
      <c r="R585" s="46"/>
    </row>
    <row r="586" spans="1:18" hidden="1" x14ac:dyDescent="0.2">
      <c r="A586" s="45" t="s">
        <v>672</v>
      </c>
      <c r="B586" s="65" t="str">
        <f>YEAR(C586)&amp;"-"&amp;WEEKNUM(C586)</f>
        <v>2017-41</v>
      </c>
      <c r="C586" s="46">
        <v>43018</v>
      </c>
      <c r="D586" s="67">
        <f>WEEKDAY(Tableau645[[#This Row],[date]])</f>
        <v>3</v>
      </c>
      <c r="E586" s="47">
        <v>0.34375</v>
      </c>
      <c r="F586" s="47">
        <v>0.51041666666666696</v>
      </c>
      <c r="G586" s="46" t="str">
        <f>IF(NOT(ISBLANK(Tableau645[heure
début])),IF(VALUE(MID(TEXT(Tableau645[heure
début],"hh"),1,2))&lt;13,"AM","PM"),"")</f>
        <v>AM</v>
      </c>
      <c r="H586" s="47">
        <f>F586-E586</f>
        <v>0.16666666666666696</v>
      </c>
      <c r="I586" s="47">
        <v>0.16666666666666666</v>
      </c>
      <c r="J586" s="47" t="s">
        <v>821</v>
      </c>
      <c r="K586" s="65" t="s">
        <v>527</v>
      </c>
      <c r="L586" s="45" t="str">
        <f ca="1">VLOOKUP(Tableau645[[#This Row],[module]],OFFSET(INDIRECT(A586&amp;"_code"),0,2,,2),2,0)</f>
        <v>NETWORX NETWORX</v>
      </c>
      <c r="M586" s="45" t="s">
        <v>663</v>
      </c>
      <c r="N586" s="47"/>
      <c r="O586" s="45"/>
      <c r="R586" s="46"/>
    </row>
    <row r="587" spans="1:18" hidden="1" x14ac:dyDescent="0.2">
      <c r="A587" s="61" t="s">
        <v>669</v>
      </c>
      <c r="B587" s="61" t="str">
        <f>YEAR(C587)&amp;"-"&amp;WEEKNUM(C587)</f>
        <v>2017-41</v>
      </c>
      <c r="C587" s="62">
        <v>43018</v>
      </c>
      <c r="D587" s="68">
        <f>WEEKDAY(Tableau645[[#This Row],[date]])</f>
        <v>3</v>
      </c>
      <c r="E587" s="47">
        <v>0.34375</v>
      </c>
      <c r="F587" s="47">
        <v>0.42708333333333298</v>
      </c>
      <c r="G587" s="62" t="str">
        <f>IF(NOT(ISBLANK(Tableau645[heure
début])),IF(VALUE(MID(TEXT(Tableau645[heure
début],"hh"),1,2))&lt;13,"AM","PM"),"")</f>
        <v>AM</v>
      </c>
      <c r="H587" s="63">
        <f>F587-E587</f>
        <v>8.3333333333332982E-2</v>
      </c>
      <c r="I587" s="47">
        <v>8.3333333333333329E-2</v>
      </c>
      <c r="J587" s="47"/>
      <c r="K587" s="61" t="s">
        <v>1046</v>
      </c>
      <c r="L587" s="61" t="str">
        <f ca="1">VLOOKUP(Tableau645[[#This Row],[module]],OFFSET(INDIRECT(A587&amp;"_code"),0,2,,2),2,0)</f>
        <v>FRENEA Marylène</v>
      </c>
      <c r="M587" s="61" t="s">
        <v>665</v>
      </c>
      <c r="N587" s="63"/>
      <c r="O587" s="61"/>
      <c r="R587" s="46"/>
    </row>
    <row r="588" spans="1:18" hidden="1" x14ac:dyDescent="0.2">
      <c r="A588" s="45" t="s">
        <v>670</v>
      </c>
      <c r="B588" s="65" t="str">
        <f>YEAR(C588)&amp;"-"&amp;WEEKNUM(C588)</f>
        <v>2017-41</v>
      </c>
      <c r="C588" s="46">
        <v>43018</v>
      </c>
      <c r="D588" s="67">
        <f>WEEKDAY(Tableau645[[#This Row],[date]])</f>
        <v>3</v>
      </c>
      <c r="E588" s="47">
        <v>0.42708333333333298</v>
      </c>
      <c r="F588" s="47">
        <v>0.51041666666666696</v>
      </c>
      <c r="G588" s="46" t="str">
        <f>IF(NOT(ISBLANK(Tableau645[heure
début])),IF(VALUE(MID(TEXT(Tableau645[heure
début],"hh"),1,2))&lt;13,"AM","PM"),"")</f>
        <v>AM</v>
      </c>
      <c r="H588" s="47">
        <f>F588-E588</f>
        <v>8.3333333333333981E-2</v>
      </c>
      <c r="I588" s="47">
        <v>8.3333333333333329E-2</v>
      </c>
      <c r="J588" s="47"/>
      <c r="K588" s="65" t="s">
        <v>1041</v>
      </c>
      <c r="L588" s="65" t="str">
        <f ca="1">VLOOKUP(Tableau645[[#This Row],[module]],OFFSET(INDIRECT(A588&amp;"_code"),0,2,,2),2,0)</f>
        <v>FRENEA Marylène</v>
      </c>
      <c r="M588" s="45" t="s">
        <v>664</v>
      </c>
      <c r="N588" s="47"/>
      <c r="O588" s="45"/>
      <c r="R588" s="46"/>
    </row>
    <row r="589" spans="1:18" hidden="1" x14ac:dyDescent="0.2">
      <c r="A589" s="61" t="s">
        <v>669</v>
      </c>
      <c r="B589" s="92" t="str">
        <f>YEAR(C589)&amp;"-"&amp;WEEKNUM(C589)</f>
        <v>2017-41</v>
      </c>
      <c r="C589" s="62">
        <v>43018</v>
      </c>
      <c r="D589" s="94">
        <f>WEEKDAY(Tableau645[[#This Row],[date]])</f>
        <v>3</v>
      </c>
      <c r="E589" s="47">
        <v>0.42708333333333298</v>
      </c>
      <c r="F589" s="47">
        <v>0.51041666666666696</v>
      </c>
      <c r="G589" s="93" t="str">
        <f>IF(NOT(ISBLANK(Tableau645[heure
début])),IF(VALUE(MID(TEXT(Tableau645[heure
début],"hh"),1,2))&lt;13,"AM","PM"),"")</f>
        <v>AM</v>
      </c>
      <c r="H589" s="95">
        <f>F589-E589</f>
        <v>8.3333333333333981E-2</v>
      </c>
      <c r="I589" s="95"/>
      <c r="J589" s="95"/>
      <c r="K589" s="92"/>
      <c r="L589" s="92" t="e">
        <f ca="1">VLOOKUP(Tableau645[[#This Row],[module]],OFFSET(INDIRECT(A589&amp;"_code"),0,2,,2),2,0)</f>
        <v>#N/A</v>
      </c>
      <c r="M589" s="91"/>
      <c r="N589" s="95"/>
      <c r="O589" s="91"/>
      <c r="R589" s="46"/>
    </row>
    <row r="590" spans="1:18" hidden="1" x14ac:dyDescent="0.2">
      <c r="A590" s="45" t="s">
        <v>670</v>
      </c>
      <c r="B590" s="65" t="str">
        <f>YEAR(C590)&amp;"-"&amp;WEEKNUM(C590)</f>
        <v>2017-41</v>
      </c>
      <c r="C590" s="46">
        <v>43018</v>
      </c>
      <c r="D590" s="67">
        <f>WEEKDAY(Tableau645[[#This Row],[date]])</f>
        <v>3</v>
      </c>
      <c r="E590" s="47">
        <v>0.57291666666666696</v>
      </c>
      <c r="F590" s="47">
        <v>0.73958333333333404</v>
      </c>
      <c r="G590" s="46" t="str">
        <f>IF(NOT(ISBLANK(Tableau645[heure
début])),IF(VALUE(MID(TEXT(Tableau645[heure
début],"hh"),1,2))&lt;13,"AM","PM"),"")</f>
        <v>PM</v>
      </c>
      <c r="H590" s="47">
        <f>F590-E590</f>
        <v>0.16666666666666707</v>
      </c>
      <c r="I590" s="47"/>
      <c r="J590" s="47"/>
      <c r="K590" s="65"/>
      <c r="L590" s="45" t="e">
        <f ca="1">VLOOKUP(Tableau645[[#This Row],[module]],OFFSET(INDIRECT(A590&amp;"_code"),0,2,,2),2,0)</f>
        <v>#N/A</v>
      </c>
      <c r="M590" s="45"/>
      <c r="N590" s="47"/>
      <c r="O590" s="45"/>
      <c r="R590" s="46"/>
    </row>
    <row r="591" spans="1:18" hidden="1" x14ac:dyDescent="0.2">
      <c r="A591" s="61" t="s">
        <v>669</v>
      </c>
      <c r="B591" s="61" t="str">
        <f>YEAR(C591)&amp;"-"&amp;WEEKNUM(C591)</f>
        <v>2017-41</v>
      </c>
      <c r="C591" s="62">
        <v>43018</v>
      </c>
      <c r="D591" s="68">
        <f>WEEKDAY(Tableau645[[#This Row],[date]])</f>
        <v>3</v>
      </c>
      <c r="E591" s="63">
        <v>0.57291666666666696</v>
      </c>
      <c r="F591" s="63">
        <v>0.73958333333333404</v>
      </c>
      <c r="G591" s="62" t="str">
        <f>IF(NOT(ISBLANK(Tableau645[heure
début])),IF(VALUE(MID(TEXT(Tableau645[heure
début],"hh"),1,2))&lt;13,"AM","PM"),"")</f>
        <v>PM</v>
      </c>
      <c r="H591" s="63">
        <f>F591-E591</f>
        <v>0.16666666666666707</v>
      </c>
      <c r="I591" s="63"/>
      <c r="J591" s="47"/>
      <c r="K591" s="61"/>
      <c r="L591" s="61" t="e">
        <f ca="1">VLOOKUP(Tableau645[[#This Row],[module]],OFFSET(INDIRECT(A591&amp;"_code"),0,2,,2),2,0)</f>
        <v>#N/A</v>
      </c>
      <c r="M591" s="61"/>
      <c r="N591" s="63"/>
      <c r="O591" s="61"/>
      <c r="R591" s="46"/>
    </row>
    <row r="592" spans="1:18" hidden="1" x14ac:dyDescent="0.2">
      <c r="A592" s="45" t="s">
        <v>671</v>
      </c>
      <c r="B592" s="65" t="str">
        <f>YEAR(C592)&amp;"-"&amp;WEEKNUM(C592)</f>
        <v>2017-41</v>
      </c>
      <c r="C592" s="46">
        <v>43018</v>
      </c>
      <c r="D592" s="67">
        <f>WEEKDAY(Tableau645[[#This Row],[date]])</f>
        <v>3</v>
      </c>
      <c r="E592" s="47">
        <v>0.57291666666666696</v>
      </c>
      <c r="F592" s="47">
        <v>0.73958333333333404</v>
      </c>
      <c r="G592" s="46" t="str">
        <f>IF(NOT(ISBLANK(Tableau645[heure
début])),IF(VALUE(MID(TEXT(Tableau645[heure
début],"hh"),1,2))&lt;13,"AM","PM"),"")</f>
        <v>PM</v>
      </c>
      <c r="H592" s="47">
        <f>F592-E592</f>
        <v>0.16666666666666707</v>
      </c>
      <c r="I592" s="47"/>
      <c r="J592" s="47"/>
      <c r="K592" s="65" t="s">
        <v>809</v>
      </c>
      <c r="L592" s="45" t="str">
        <f ca="1">VLOOKUP(Tableau645[[#This Row],[module]],OFFSET(INDIRECT(A592&amp;"_code"),0,2,,2),2,0)</f>
        <v>n/a</v>
      </c>
      <c r="M592" s="45"/>
      <c r="N592" s="47"/>
      <c r="O592" s="45"/>
      <c r="R592" s="46"/>
    </row>
    <row r="593" spans="1:18" hidden="1" x14ac:dyDescent="0.2">
      <c r="A593" s="45" t="s">
        <v>676</v>
      </c>
      <c r="B593" s="65" t="str">
        <f>YEAR(C593)&amp;"-"&amp;WEEKNUM(C593)</f>
        <v>2017-41</v>
      </c>
      <c r="C593" s="46">
        <v>43018</v>
      </c>
      <c r="D593" s="67">
        <f>WEEKDAY(Tableau645[[#This Row],[date]])</f>
        <v>3</v>
      </c>
      <c r="E593" s="47">
        <v>0.57291666666666696</v>
      </c>
      <c r="F593" s="47">
        <v>0.73958333333333404</v>
      </c>
      <c r="G593" s="46" t="str">
        <f>IF(NOT(ISBLANK(Tableau645[heure
début])),IF(VALUE(MID(TEXT(Tableau645[heure
début],"hh"),1,2))&lt;13,"AM","PM"),"")</f>
        <v>PM</v>
      </c>
      <c r="H593" s="47">
        <f>F593-E593</f>
        <v>0.16666666666666707</v>
      </c>
      <c r="I593" s="47"/>
      <c r="J593" s="47"/>
      <c r="K593" s="65" t="s">
        <v>733</v>
      </c>
      <c r="L593" s="45" t="str">
        <f ca="1">VLOOKUP(Tableau645[[#This Row],[module]],OFFSET(INDIRECT(A593&amp;"_code"),0,2,,2),2,0)</f>
        <v>GABER Khalid</v>
      </c>
      <c r="M593" s="45"/>
      <c r="N593" s="47"/>
      <c r="O593" s="45"/>
      <c r="R593" s="46"/>
    </row>
    <row r="594" spans="1:18" hidden="1" x14ac:dyDescent="0.2">
      <c r="A594" s="45" t="s">
        <v>677</v>
      </c>
      <c r="B594" s="65" t="str">
        <f>YEAR(C594)&amp;"-"&amp;WEEKNUM(C594)</f>
        <v>2017-41</v>
      </c>
      <c r="C594" s="46">
        <v>43018</v>
      </c>
      <c r="D594" s="67">
        <f>WEEKDAY(Tableau645[[#This Row],[date]])</f>
        <v>3</v>
      </c>
      <c r="E594" s="47">
        <v>0.57291666666666696</v>
      </c>
      <c r="F594" s="47">
        <v>0.69791666666666663</v>
      </c>
      <c r="G594" s="46" t="str">
        <f>IF(NOT(ISBLANK(Tableau645[heure
début])),IF(VALUE(MID(TEXT(Tableau645[heure
début],"hh"),1,2))&lt;13,"AM","PM"),"")</f>
        <v>PM</v>
      </c>
      <c r="H594" s="47">
        <f>F594-E594</f>
        <v>0.12499999999999967</v>
      </c>
      <c r="I594" s="47"/>
      <c r="J594" s="47"/>
      <c r="K594" s="65" t="s">
        <v>809</v>
      </c>
      <c r="L594" s="45" t="str">
        <f ca="1">VLOOKUP(Tableau645[[#This Row],[module]],OFFSET(INDIRECT(A594&amp;"_code"),0,2,,2),2,0)</f>
        <v>n/a</v>
      </c>
      <c r="M594" s="45"/>
      <c r="N594" s="47"/>
      <c r="O594" s="45"/>
      <c r="R594" s="46"/>
    </row>
    <row r="595" spans="1:18" hidden="1" x14ac:dyDescent="0.2">
      <c r="A595" s="45" t="s">
        <v>657</v>
      </c>
      <c r="B595" s="65" t="str">
        <f>YEAR(C595)&amp;"-"&amp;WEEKNUM(C595)</f>
        <v>2017-41</v>
      </c>
      <c r="C595" s="46">
        <v>43018</v>
      </c>
      <c r="D595" s="67">
        <f>WEEKDAY(Tableau645[[#This Row],[date]])</f>
        <v>3</v>
      </c>
      <c r="E595" s="47">
        <v>0.57291666666666696</v>
      </c>
      <c r="F595" s="47">
        <v>0.73958333333333404</v>
      </c>
      <c r="G595" s="46" t="str">
        <f>IF(NOT(ISBLANK(Tableau645[heure
début])),IF(VALUE(MID(TEXT(Tableau645[heure
début],"hh"),1,2))&lt;13,"AM","PM"),"")</f>
        <v>PM</v>
      </c>
      <c r="H595" s="47">
        <f>F595-E595</f>
        <v>0.16666666666666707</v>
      </c>
      <c r="I595" s="123"/>
      <c r="J595" s="47"/>
      <c r="K595" s="65"/>
      <c r="L595" s="45" t="e">
        <f ca="1">VLOOKUP(Tableau645[[#This Row],[module]],OFFSET(INDIRECT(A595&amp;"_code"),0,2,,2),2,0)</f>
        <v>#N/A</v>
      </c>
      <c r="M595" s="45"/>
      <c r="N595" s="47"/>
      <c r="O595" s="45"/>
      <c r="R595" s="46"/>
    </row>
    <row r="596" spans="1:18" hidden="1" x14ac:dyDescent="0.2">
      <c r="A596" s="45" t="s">
        <v>672</v>
      </c>
      <c r="B596" s="65" t="str">
        <f>YEAR(C596)&amp;"-"&amp;WEEKNUM(C596)</f>
        <v>2017-41</v>
      </c>
      <c r="C596" s="46">
        <v>43018</v>
      </c>
      <c r="D596" s="67">
        <f>WEEKDAY(Tableau645[[#This Row],[date]])</f>
        <v>3</v>
      </c>
      <c r="E596" s="47">
        <v>0.57291666666666696</v>
      </c>
      <c r="F596" s="47">
        <v>0.73958333333333404</v>
      </c>
      <c r="G596" s="46" t="str">
        <f>IF(NOT(ISBLANK(Tableau645[heure
début])),IF(VALUE(MID(TEXT(Tableau645[heure
début],"hh"),1,2))&lt;13,"AM","PM"),"")</f>
        <v>PM</v>
      </c>
      <c r="H596" s="47">
        <f>F596-E596</f>
        <v>0.16666666666666707</v>
      </c>
      <c r="I596" s="47">
        <v>0.16666666666666666</v>
      </c>
      <c r="J596" s="47" t="s">
        <v>821</v>
      </c>
      <c r="K596" s="65" t="s">
        <v>527</v>
      </c>
      <c r="L596" s="45" t="str">
        <f ca="1">VLOOKUP(Tableau645[[#This Row],[module]],OFFSET(INDIRECT(A596&amp;"_code"),0,2,,2),2,0)</f>
        <v>NETWORX NETWORX</v>
      </c>
      <c r="M596" s="45" t="s">
        <v>663</v>
      </c>
      <c r="N596" s="47"/>
      <c r="O596" s="45"/>
      <c r="R596" s="46"/>
    </row>
    <row r="597" spans="1:18" hidden="1" x14ac:dyDescent="0.2">
      <c r="A597" s="45" t="s">
        <v>670</v>
      </c>
      <c r="B597" s="65" t="str">
        <f>YEAR(C597)&amp;"-"&amp;WEEKNUM(C597)</f>
        <v>2017-41</v>
      </c>
      <c r="C597" s="46">
        <v>43019</v>
      </c>
      <c r="D597" s="67">
        <f>WEEKDAY(Tableau645[[#This Row],[date]])</f>
        <v>4</v>
      </c>
      <c r="E597" s="47">
        <v>0.34375</v>
      </c>
      <c r="F597" s="47">
        <v>0.51041666666666696</v>
      </c>
      <c r="G597" s="46" t="str">
        <f>IF(NOT(ISBLANK(Tableau645[heure
début])),IF(VALUE(MID(TEXT(Tableau645[heure
début],"hh"),1,2))&lt;13,"AM","PM"),"")</f>
        <v>AM</v>
      </c>
      <c r="H597" s="47">
        <f>F597-E597</f>
        <v>0.16666666666666696</v>
      </c>
      <c r="I597" s="47"/>
      <c r="J597" s="47"/>
      <c r="K597" s="65"/>
      <c r="L597" s="45" t="e">
        <f ca="1">VLOOKUP(Tableau645[[#This Row],[module]],OFFSET(INDIRECT(A597&amp;"_code"),0,2,,2),2,0)</f>
        <v>#N/A</v>
      </c>
      <c r="M597" s="45"/>
      <c r="N597" s="47"/>
      <c r="O597" s="45"/>
      <c r="R597" s="46"/>
    </row>
    <row r="598" spans="1:18" hidden="1" x14ac:dyDescent="0.2">
      <c r="A598" s="61" t="s">
        <v>669</v>
      </c>
      <c r="B598" s="61" t="str">
        <f>YEAR(C598)&amp;"-"&amp;WEEKNUM(C598)</f>
        <v>2017-41</v>
      </c>
      <c r="C598" s="62">
        <v>43019</v>
      </c>
      <c r="D598" s="68">
        <f>WEEKDAY(Tableau645[[#This Row],[date]])</f>
        <v>4</v>
      </c>
      <c r="E598" s="47">
        <v>0.34375</v>
      </c>
      <c r="F598" s="47">
        <v>0.51041666666666696</v>
      </c>
      <c r="G598" s="62" t="str">
        <f>IF(NOT(ISBLANK(Tableau645[heure
début])),IF(VALUE(MID(TEXT(Tableau645[heure
début],"hh"),1,2))&lt;13,"AM","PM"),"")</f>
        <v>AM</v>
      </c>
      <c r="H598" s="63">
        <f>F598-E598</f>
        <v>0.16666666666666696</v>
      </c>
      <c r="I598" s="63"/>
      <c r="J598" s="47"/>
      <c r="K598" s="61"/>
      <c r="L598" s="61" t="e">
        <f ca="1">VLOOKUP(Tableau645[[#This Row],[module]],OFFSET(INDIRECT(A598&amp;"_code"),0,2,,2),2,0)</f>
        <v>#N/A</v>
      </c>
      <c r="M598" s="61"/>
      <c r="N598" s="63"/>
      <c r="O598" s="61"/>
      <c r="R598" s="46"/>
    </row>
    <row r="599" spans="1:18" hidden="1" x14ac:dyDescent="0.2">
      <c r="A599" s="45" t="s">
        <v>671</v>
      </c>
      <c r="B599" s="65" t="str">
        <f>YEAR(C599)&amp;"-"&amp;WEEKNUM(C599)</f>
        <v>2017-41</v>
      </c>
      <c r="C599" s="46">
        <v>43019</v>
      </c>
      <c r="D599" s="67">
        <f>WEEKDAY(Tableau645[[#This Row],[date]])</f>
        <v>4</v>
      </c>
      <c r="E599" s="47">
        <v>0.34375</v>
      </c>
      <c r="F599" s="47">
        <v>0.51041666666666696</v>
      </c>
      <c r="G599" s="46" t="str">
        <f>IF(NOT(ISBLANK(Tableau645[heure
début])),IF(VALUE(MID(TEXT(Tableau645[heure
début],"hh"),1,2))&lt;13,"AM","PM"),"")</f>
        <v>AM</v>
      </c>
      <c r="H599" s="47">
        <f>F599-E599</f>
        <v>0.16666666666666696</v>
      </c>
      <c r="I599" s="47"/>
      <c r="J599" s="47"/>
      <c r="K599" s="65" t="s">
        <v>809</v>
      </c>
      <c r="L599" s="45" t="str">
        <f ca="1">VLOOKUP(Tableau645[[#This Row],[module]],OFFSET(INDIRECT(A599&amp;"_code"),0,2,,2),2,0)</f>
        <v>n/a</v>
      </c>
      <c r="M599" s="45"/>
      <c r="N599" s="47"/>
      <c r="O599" s="45"/>
      <c r="R599" s="46"/>
    </row>
    <row r="600" spans="1:18" hidden="1" x14ac:dyDescent="0.2">
      <c r="A600" s="45" t="s">
        <v>672</v>
      </c>
      <c r="B600" s="65" t="str">
        <f>YEAR(C600)&amp;"-"&amp;WEEKNUM(C600)</f>
        <v>2017-41</v>
      </c>
      <c r="C600" s="46">
        <v>43019</v>
      </c>
      <c r="D600" s="67">
        <f>WEEKDAY(Tableau645[[#This Row],[date]])</f>
        <v>4</v>
      </c>
      <c r="E600" s="47">
        <v>0.34375</v>
      </c>
      <c r="F600" s="47">
        <v>0.42708333333333298</v>
      </c>
      <c r="G600" s="46" t="str">
        <f>IF(NOT(ISBLANK(Tableau645[heure
début])),IF(VALUE(MID(TEXT(Tableau645[heure
début],"hh"),1,2))&lt;13,"AM","PM"),"")</f>
        <v>AM</v>
      </c>
      <c r="H600" s="47">
        <f>F600-E600</f>
        <v>8.3333333333332982E-2</v>
      </c>
      <c r="I600" s="47"/>
      <c r="J600" s="47"/>
      <c r="K600" s="65" t="s">
        <v>525</v>
      </c>
      <c r="L600" s="45" t="str">
        <f ca="1">VLOOKUP(Tableau645[[#This Row],[module]],OFFSET(INDIRECT(A600&amp;"_code"),0,2,,2),2,0)</f>
        <v>HARDSTAFF Debra</v>
      </c>
      <c r="M600" s="45" t="s">
        <v>663</v>
      </c>
      <c r="N600" s="47"/>
      <c r="O600" s="45"/>
      <c r="R600" s="46"/>
    </row>
    <row r="601" spans="1:18" hidden="1" x14ac:dyDescent="0.2">
      <c r="A601" s="45" t="s">
        <v>676</v>
      </c>
      <c r="B601" s="65" t="str">
        <f>YEAR(C601)&amp;"-"&amp;WEEKNUM(C601)</f>
        <v>2017-41</v>
      </c>
      <c r="C601" s="46">
        <v>43019</v>
      </c>
      <c r="D601" s="67">
        <f>WEEKDAY(Tableau645[[#This Row],[date]])</f>
        <v>4</v>
      </c>
      <c r="E601" s="47">
        <v>0.34375</v>
      </c>
      <c r="F601" s="47">
        <v>0.51041666666666696</v>
      </c>
      <c r="G601" s="46" t="str">
        <f>IF(NOT(ISBLANK(Tableau645[heure
début])),IF(VALUE(MID(TEXT(Tableau645[heure
début],"hh"),1,2))&lt;13,"AM","PM"),"")</f>
        <v>AM</v>
      </c>
      <c r="H601" s="47">
        <f>F601-E601</f>
        <v>0.16666666666666696</v>
      </c>
      <c r="I601" s="47"/>
      <c r="J601" s="47"/>
      <c r="K601" s="65" t="s">
        <v>1151</v>
      </c>
      <c r="L601" s="45" t="str">
        <f ca="1">VLOOKUP(Tableau645[[#This Row],[module]],OFFSET(INDIRECT(A601&amp;"_code"),0,2,,2),2,0)</f>
        <v>SPELLA Michel</v>
      </c>
      <c r="M601" s="45"/>
      <c r="N601" s="47"/>
      <c r="O601" s="45"/>
      <c r="R601" s="46"/>
    </row>
    <row r="602" spans="1:18" hidden="1" x14ac:dyDescent="0.2">
      <c r="A602" s="45" t="s">
        <v>677</v>
      </c>
      <c r="B602" s="65" t="str">
        <f>YEAR(C602)&amp;"-"&amp;WEEKNUM(C602)</f>
        <v>2017-41</v>
      </c>
      <c r="C602" s="46">
        <v>43019</v>
      </c>
      <c r="D602" s="67">
        <f>WEEKDAY(Tableau645[[#This Row],[date]])</f>
        <v>4</v>
      </c>
      <c r="E602" s="47">
        <v>0.34375</v>
      </c>
      <c r="F602" s="47">
        <v>0.51041666666666696</v>
      </c>
      <c r="G602" s="46" t="str">
        <f>IF(NOT(ISBLANK(Tableau645[heure
début])),IF(VALUE(MID(TEXT(Tableau645[heure
début],"hh"),1,2))&lt;13,"AM","PM"),"")</f>
        <v>AM</v>
      </c>
      <c r="H602" s="47">
        <f>F602-E602</f>
        <v>0.16666666666666696</v>
      </c>
      <c r="I602" s="47"/>
      <c r="J602" s="47"/>
      <c r="K602" s="65" t="s">
        <v>809</v>
      </c>
      <c r="L602" s="45" t="str">
        <f ca="1">VLOOKUP(Tableau645[[#This Row],[module]],OFFSET(INDIRECT(A602&amp;"_code"),0,2,,2),2,0)</f>
        <v>n/a</v>
      </c>
      <c r="M602" s="45"/>
      <c r="N602" s="47"/>
      <c r="O602" s="45"/>
      <c r="R602" s="46"/>
    </row>
    <row r="603" spans="1:18" hidden="1" x14ac:dyDescent="0.2">
      <c r="A603" s="45" t="s">
        <v>657</v>
      </c>
      <c r="B603" s="65" t="str">
        <f>YEAR(C603)&amp;"-"&amp;WEEKNUM(C603)</f>
        <v>2017-41</v>
      </c>
      <c r="C603" s="46">
        <v>43019</v>
      </c>
      <c r="D603" s="67">
        <f>WEEKDAY(Tableau645[[#This Row],[date]])</f>
        <v>4</v>
      </c>
      <c r="E603" s="47">
        <v>0.34375</v>
      </c>
      <c r="F603" s="47">
        <v>0.51041666666666696</v>
      </c>
      <c r="G603" s="46" t="str">
        <f>IF(NOT(ISBLANK(Tableau645[heure
début])),IF(VALUE(MID(TEXT(Tableau645[heure
début],"hh"),1,2))&lt;13,"AM","PM"),"")</f>
        <v>AM</v>
      </c>
      <c r="H603" s="47">
        <f>F603-E603</f>
        <v>0.16666666666666696</v>
      </c>
      <c r="I603" s="123"/>
      <c r="J603" s="47"/>
      <c r="K603" s="65"/>
      <c r="L603" s="45" t="e">
        <f ca="1">VLOOKUP(Tableau645[[#This Row],[module]],OFFSET(INDIRECT(A603&amp;"_code"),0,2,,2),2,0)</f>
        <v>#N/A</v>
      </c>
      <c r="M603" s="45"/>
      <c r="N603" s="47"/>
      <c r="O603" s="45"/>
      <c r="R603" s="46"/>
    </row>
    <row r="604" spans="1:18" hidden="1" x14ac:dyDescent="0.2">
      <c r="A604" s="45" t="s">
        <v>672</v>
      </c>
      <c r="B604" s="70" t="str">
        <f>YEAR(C604)&amp;"-"&amp;WEEKNUM(C604)</f>
        <v>2017-41</v>
      </c>
      <c r="C604" s="46">
        <v>43019</v>
      </c>
      <c r="D604" s="68">
        <f>WEEKDAY(Tableau645[[#This Row],[date]])</f>
        <v>4</v>
      </c>
      <c r="E604" s="47">
        <v>0.42708333333333298</v>
      </c>
      <c r="F604" s="47">
        <v>0.51041666666666696</v>
      </c>
      <c r="G604" s="62" t="str">
        <f>IF(NOT(ISBLANK(Tableau645[heure
début])),IF(VALUE(MID(TEXT(Tableau645[heure
début],"hh"),1,2))&lt;13,"AM","PM"),"")</f>
        <v>AM</v>
      </c>
      <c r="H604" s="63">
        <f>F604-E604</f>
        <v>8.3333333333333981E-2</v>
      </c>
      <c r="I604" s="63">
        <v>8.3333333333333329E-2</v>
      </c>
      <c r="J604" s="47" t="s">
        <v>821</v>
      </c>
      <c r="K604" s="65" t="s">
        <v>527</v>
      </c>
      <c r="L604" s="70" t="str">
        <f ca="1">VLOOKUP(Tableau645[[#This Row],[module]],OFFSET(INDIRECT(A604&amp;"_code"),0,2,,2),2,0)</f>
        <v>NETWORX NETWORX</v>
      </c>
      <c r="M604" s="45" t="s">
        <v>663</v>
      </c>
      <c r="N604" s="63"/>
      <c r="O604" s="61"/>
      <c r="R604" s="46"/>
    </row>
    <row r="605" spans="1:18" hidden="1" x14ac:dyDescent="0.2">
      <c r="A605" s="45" t="s">
        <v>670</v>
      </c>
      <c r="B605" s="65" t="str">
        <f>YEAR(C605)&amp;"-"&amp;WEEKNUM(C605)</f>
        <v>2017-41</v>
      </c>
      <c r="C605" s="46">
        <v>43019</v>
      </c>
      <c r="D605" s="67">
        <f>WEEKDAY(Tableau645[[#This Row],[date]])</f>
        <v>4</v>
      </c>
      <c r="E605" s="47">
        <v>0.57291666666666696</v>
      </c>
      <c r="F605" s="47">
        <v>0.73958333333333404</v>
      </c>
      <c r="G605" s="46" t="str">
        <f>IF(NOT(ISBLANK(Tableau645[heure
début])),IF(VALUE(MID(TEXT(Tableau645[heure
début],"hh"),1,2))&lt;13,"AM","PM"),"")</f>
        <v>PM</v>
      </c>
      <c r="H605" s="47">
        <f>F605-E605</f>
        <v>0.16666666666666707</v>
      </c>
      <c r="I605" s="47"/>
      <c r="J605" s="47"/>
      <c r="K605" s="65"/>
      <c r="L605" s="45" t="e">
        <f ca="1">VLOOKUP(Tableau645[[#This Row],[module]],OFFSET(INDIRECT(A605&amp;"_code"),0,2,,2),2,0)</f>
        <v>#N/A</v>
      </c>
      <c r="M605" s="45"/>
      <c r="N605" s="47"/>
      <c r="O605" s="45"/>
      <c r="R605" s="46"/>
    </row>
    <row r="606" spans="1:18" hidden="1" x14ac:dyDescent="0.2">
      <c r="A606" s="61" t="s">
        <v>669</v>
      </c>
      <c r="B606" s="61" t="str">
        <f>YEAR(C606)&amp;"-"&amp;WEEKNUM(C606)</f>
        <v>2017-41</v>
      </c>
      <c r="C606" s="62">
        <v>43019</v>
      </c>
      <c r="D606" s="68">
        <f>WEEKDAY(Tableau645[[#This Row],[date]])</f>
        <v>4</v>
      </c>
      <c r="E606" s="63">
        <v>0.57291666666666696</v>
      </c>
      <c r="F606" s="63">
        <v>0.73958333333333404</v>
      </c>
      <c r="G606" s="62" t="str">
        <f>IF(NOT(ISBLANK(Tableau645[heure
début])),IF(VALUE(MID(TEXT(Tableau645[heure
début],"hh"),1,2))&lt;13,"AM","PM"),"")</f>
        <v>PM</v>
      </c>
      <c r="H606" s="63">
        <f>F606-E606</f>
        <v>0.16666666666666707</v>
      </c>
      <c r="I606" s="63"/>
      <c r="J606" s="47"/>
      <c r="K606" s="61"/>
      <c r="L606" s="61" t="e">
        <f ca="1">VLOOKUP(Tableau645[[#This Row],[module]],OFFSET(INDIRECT(A606&amp;"_code"),0,2,,2),2,0)</f>
        <v>#N/A</v>
      </c>
      <c r="M606" s="61"/>
      <c r="N606" s="63"/>
      <c r="O606" s="61"/>
      <c r="R606" s="46"/>
    </row>
    <row r="607" spans="1:18" hidden="1" x14ac:dyDescent="0.2">
      <c r="A607" s="45" t="s">
        <v>671</v>
      </c>
      <c r="B607" s="65" t="str">
        <f>YEAR(C607)&amp;"-"&amp;WEEKNUM(C607)</f>
        <v>2017-41</v>
      </c>
      <c r="C607" s="46">
        <v>43019</v>
      </c>
      <c r="D607" s="67">
        <f>WEEKDAY(Tableau645[[#This Row],[date]])</f>
        <v>4</v>
      </c>
      <c r="E607" s="47">
        <v>0.57291666666666696</v>
      </c>
      <c r="F607" s="47">
        <v>0.73958333333333404</v>
      </c>
      <c r="G607" s="46" t="str">
        <f>IF(NOT(ISBLANK(Tableau645[heure
début])),IF(VALUE(MID(TEXT(Tableau645[heure
début],"hh"),1,2))&lt;13,"AM","PM"),"")</f>
        <v>PM</v>
      </c>
      <c r="H607" s="47">
        <f>F607-E607</f>
        <v>0.16666666666666707</v>
      </c>
      <c r="I607" s="47"/>
      <c r="J607" s="47"/>
      <c r="K607" s="65" t="s">
        <v>809</v>
      </c>
      <c r="L607" s="45" t="str">
        <f ca="1">VLOOKUP(Tableau645[[#This Row],[module]],OFFSET(INDIRECT(A607&amp;"_code"),0,2,,2),2,0)</f>
        <v>n/a</v>
      </c>
      <c r="M607" s="45"/>
      <c r="N607" s="47"/>
      <c r="O607" s="45"/>
      <c r="R607" s="46"/>
    </row>
    <row r="608" spans="1:18" hidden="1" x14ac:dyDescent="0.2">
      <c r="A608" s="45" t="s">
        <v>676</v>
      </c>
      <c r="B608" s="65" t="str">
        <f>YEAR(C608)&amp;"-"&amp;WEEKNUM(C608)</f>
        <v>2017-41</v>
      </c>
      <c r="C608" s="46">
        <v>43019</v>
      </c>
      <c r="D608" s="67">
        <f>WEEKDAY(Tableau645[[#This Row],[date]])</f>
        <v>4</v>
      </c>
      <c r="E608" s="47">
        <v>0.57291666666666696</v>
      </c>
      <c r="F608" s="47">
        <v>0.69791666666666663</v>
      </c>
      <c r="G608" s="46" t="str">
        <f>IF(NOT(ISBLANK(Tableau645[heure
début])),IF(VALUE(MID(TEXT(Tableau645[heure
début],"hh"),1,2))&lt;13,"AM","PM"),"")</f>
        <v>PM</v>
      </c>
      <c r="H608" s="47">
        <f>F608-E608</f>
        <v>0.12499999999999967</v>
      </c>
      <c r="I608" s="47"/>
      <c r="J608" s="47"/>
      <c r="K608" s="65" t="s">
        <v>1151</v>
      </c>
      <c r="L608" s="45" t="str">
        <f ca="1">VLOOKUP(Tableau645[[#This Row],[module]],OFFSET(INDIRECT(A608&amp;"_code"),0,2,,2),2,0)</f>
        <v>SPELLA Michel</v>
      </c>
      <c r="M608" s="45"/>
      <c r="N608" s="47"/>
      <c r="O608" s="45"/>
      <c r="R608" s="46"/>
    </row>
    <row r="609" spans="1:18" hidden="1" x14ac:dyDescent="0.2">
      <c r="A609" s="45" t="s">
        <v>677</v>
      </c>
      <c r="B609" s="65" t="str">
        <f>YEAR(C609)&amp;"-"&amp;WEEKNUM(C609)</f>
        <v>2017-41</v>
      </c>
      <c r="C609" s="46">
        <v>43019</v>
      </c>
      <c r="D609" s="67">
        <f>WEEKDAY(Tableau645[[#This Row],[date]])</f>
        <v>4</v>
      </c>
      <c r="E609" s="47">
        <v>0.57291666666666696</v>
      </c>
      <c r="F609" s="47">
        <v>0.69791666666666663</v>
      </c>
      <c r="G609" s="46" t="str">
        <f>IF(NOT(ISBLANK(Tableau645[heure
début])),IF(VALUE(MID(TEXT(Tableau645[heure
début],"hh"),1,2))&lt;13,"AM","PM"),"")</f>
        <v>PM</v>
      </c>
      <c r="H609" s="47">
        <f>F609-E609</f>
        <v>0.12499999999999967</v>
      </c>
      <c r="I609" s="47"/>
      <c r="J609" s="47"/>
      <c r="K609" s="65" t="s">
        <v>809</v>
      </c>
      <c r="L609" s="45" t="str">
        <f ca="1">VLOOKUP(Tableau645[[#This Row],[module]],OFFSET(INDIRECT(A609&amp;"_code"),0,2,,2),2,0)</f>
        <v>n/a</v>
      </c>
      <c r="M609" s="45"/>
      <c r="N609" s="47"/>
      <c r="O609" s="45"/>
      <c r="R609" s="46"/>
    </row>
    <row r="610" spans="1:18" hidden="1" x14ac:dyDescent="0.2">
      <c r="A610" s="45" t="s">
        <v>657</v>
      </c>
      <c r="B610" s="65" t="str">
        <f>YEAR(C610)&amp;"-"&amp;WEEKNUM(C610)</f>
        <v>2017-41</v>
      </c>
      <c r="C610" s="46">
        <v>43019</v>
      </c>
      <c r="D610" s="67">
        <f>WEEKDAY(Tableau645[[#This Row],[date]])</f>
        <v>4</v>
      </c>
      <c r="E610" s="47">
        <v>0.57291666666666696</v>
      </c>
      <c r="F610" s="47">
        <v>0.73958333333333404</v>
      </c>
      <c r="G610" s="46" t="str">
        <f>IF(NOT(ISBLANK(Tableau645[heure
début])),IF(VALUE(MID(TEXT(Tableau645[heure
début],"hh"),1,2))&lt;13,"AM","PM"),"")</f>
        <v>PM</v>
      </c>
      <c r="H610" s="47">
        <f>F610-E610</f>
        <v>0.16666666666666707</v>
      </c>
      <c r="I610" s="123"/>
      <c r="J610" s="47"/>
      <c r="K610" s="65"/>
      <c r="L610" s="45" t="e">
        <f ca="1">VLOOKUP(Tableau645[[#This Row],[module]],OFFSET(INDIRECT(A610&amp;"_code"),0,2,,2),2,0)</f>
        <v>#N/A</v>
      </c>
      <c r="M610" s="45"/>
      <c r="N610" s="47"/>
      <c r="O610" s="45"/>
      <c r="R610" s="46"/>
    </row>
    <row r="611" spans="1:18" hidden="1" x14ac:dyDescent="0.2">
      <c r="A611" s="45" t="s">
        <v>672</v>
      </c>
      <c r="B611" s="65" t="str">
        <f>YEAR(C611)&amp;"-"&amp;WEEKNUM(C611)</f>
        <v>2017-41</v>
      </c>
      <c r="C611" s="46">
        <v>43019</v>
      </c>
      <c r="D611" s="67">
        <f>WEEKDAY(Tableau645[[#This Row],[date]])</f>
        <v>4</v>
      </c>
      <c r="E611" s="47">
        <v>0.57291666666666696</v>
      </c>
      <c r="F611" s="47">
        <v>0.73958333333333404</v>
      </c>
      <c r="G611" s="46" t="str">
        <f>IF(NOT(ISBLANK(Tableau645[heure
début])),IF(VALUE(MID(TEXT(Tableau645[heure
début],"hh"),1,2))&lt;13,"AM","PM"),"")</f>
        <v>PM</v>
      </c>
      <c r="H611" s="47">
        <f>F611-E611</f>
        <v>0.16666666666666707</v>
      </c>
      <c r="I611" s="47">
        <v>0.16666666666666666</v>
      </c>
      <c r="J611" s="47" t="s">
        <v>821</v>
      </c>
      <c r="K611" s="65" t="s">
        <v>529</v>
      </c>
      <c r="L611" s="45" t="str">
        <f ca="1">VLOOKUP(Tableau645[[#This Row],[module]],OFFSET(INDIRECT(A611&amp;"_code"),0,2,,2),2,0)</f>
        <v>NETWORX NETWORX</v>
      </c>
      <c r="M611" s="45" t="s">
        <v>663</v>
      </c>
      <c r="N611" s="47"/>
      <c r="O611" s="45"/>
      <c r="R611" s="46"/>
    </row>
    <row r="612" spans="1:18" hidden="1" x14ac:dyDescent="0.2">
      <c r="A612" s="45" t="s">
        <v>670</v>
      </c>
      <c r="B612" s="65" t="str">
        <f>YEAR(C612)&amp;"-"&amp;WEEKNUM(C612)</f>
        <v>2017-41</v>
      </c>
      <c r="C612" s="46">
        <v>43020</v>
      </c>
      <c r="D612" s="67">
        <f>WEEKDAY(Tableau645[[#This Row],[date]])</f>
        <v>5</v>
      </c>
      <c r="E612" s="47">
        <v>0.34375</v>
      </c>
      <c r="F612" s="47">
        <v>0.42708333333333298</v>
      </c>
      <c r="G612" s="46" t="str">
        <f>IF(NOT(ISBLANK(Tableau645[heure
début])),IF(VALUE(MID(TEXT(Tableau645[heure
début],"hh"),1,2))&lt;13,"AM","PM"),"")</f>
        <v>AM</v>
      </c>
      <c r="H612" s="47">
        <f>F612-E612</f>
        <v>8.3333333333332982E-2</v>
      </c>
      <c r="I612" s="47"/>
      <c r="J612" s="47"/>
      <c r="K612" s="76" t="s">
        <v>1080</v>
      </c>
      <c r="L612" s="45" t="str">
        <f ca="1">VLOOKUP(Tableau645[[#This Row],[module]],OFFSET(INDIRECT(A612&amp;"_code"),0,2,,2),2,0)</f>
        <v>DUDEK Cédric</v>
      </c>
      <c r="M612" s="45" t="s">
        <v>666</v>
      </c>
      <c r="N612" s="47"/>
      <c r="O612" s="45"/>
      <c r="R612" s="46"/>
    </row>
    <row r="613" spans="1:18" hidden="1" x14ac:dyDescent="0.2">
      <c r="A613" s="61" t="s">
        <v>669</v>
      </c>
      <c r="B613" s="61" t="str">
        <f>YEAR(C613)&amp;"-"&amp;WEEKNUM(C613)</f>
        <v>2017-41</v>
      </c>
      <c r="C613" s="62">
        <v>43020</v>
      </c>
      <c r="D613" s="68">
        <f>WEEKDAY(Tableau645[[#This Row],[date]])</f>
        <v>5</v>
      </c>
      <c r="E613" s="47">
        <v>0.34375</v>
      </c>
      <c r="F613" s="47">
        <v>0.42708333333333298</v>
      </c>
      <c r="G613" s="62" t="str">
        <f>IF(NOT(ISBLANK(Tableau645[heure
début])),IF(VALUE(MID(TEXT(Tableau645[heure
début],"hh"),1,2))&lt;13,"AM","PM"),"")</f>
        <v>AM</v>
      </c>
      <c r="H613" s="63">
        <f>F613-E613</f>
        <v>8.3333333333332982E-2</v>
      </c>
      <c r="I613" s="63"/>
      <c r="J613" s="47"/>
      <c r="K613" s="61"/>
      <c r="L613" s="61" t="e">
        <f ca="1">VLOOKUP(Tableau645[[#This Row],[module]],OFFSET(INDIRECT(A613&amp;"_code"),0,2,,2),2,0)</f>
        <v>#N/A</v>
      </c>
      <c r="M613" s="61"/>
      <c r="N613" s="63"/>
      <c r="O613" s="61"/>
      <c r="R613" s="46"/>
    </row>
    <row r="614" spans="1:18" hidden="1" x14ac:dyDescent="0.2">
      <c r="A614" s="45" t="s">
        <v>671</v>
      </c>
      <c r="B614" s="65" t="str">
        <f>YEAR(C614)&amp;"-"&amp;WEEKNUM(C614)</f>
        <v>2017-41</v>
      </c>
      <c r="C614" s="46">
        <v>43020</v>
      </c>
      <c r="D614" s="67">
        <f>WEEKDAY(Tableau645[[#This Row],[date]])</f>
        <v>5</v>
      </c>
      <c r="E614" s="47">
        <v>0.34375</v>
      </c>
      <c r="F614" s="47">
        <v>0.51041666666666696</v>
      </c>
      <c r="G614" s="46" t="str">
        <f>IF(NOT(ISBLANK(Tableau645[heure
début])),IF(VALUE(MID(TEXT(Tableau645[heure
début],"hh"),1,2))&lt;13,"AM","PM"),"")</f>
        <v>AM</v>
      </c>
      <c r="H614" s="47">
        <f>F614-E614</f>
        <v>0.16666666666666696</v>
      </c>
      <c r="I614" s="47"/>
      <c r="J614" s="47"/>
      <c r="K614" s="65" t="s">
        <v>809</v>
      </c>
      <c r="L614" s="45" t="str">
        <f ca="1">VLOOKUP(Tableau645[[#This Row],[module]],OFFSET(INDIRECT(A614&amp;"_code"),0,2,,2),2,0)</f>
        <v>n/a</v>
      </c>
      <c r="M614" s="45"/>
      <c r="N614" s="47"/>
      <c r="O614" s="45"/>
      <c r="R614" s="46"/>
    </row>
    <row r="615" spans="1:18" hidden="1" x14ac:dyDescent="0.2">
      <c r="A615" s="45" t="s">
        <v>676</v>
      </c>
      <c r="B615" s="65" t="str">
        <f>YEAR(C615)&amp;"-"&amp;WEEKNUM(C615)</f>
        <v>2017-41</v>
      </c>
      <c r="C615" s="46">
        <v>43020</v>
      </c>
      <c r="D615" s="67">
        <f>WEEKDAY(Tableau645[[#This Row],[date]])</f>
        <v>5</v>
      </c>
      <c r="E615" s="47">
        <v>0.34375</v>
      </c>
      <c r="F615" s="47">
        <v>0.51041666666666696</v>
      </c>
      <c r="G615" s="46" t="str">
        <f>IF(NOT(ISBLANK(Tableau645[heure
début])),IF(VALUE(MID(TEXT(Tableau645[heure
début],"hh"),1,2))&lt;13,"AM","PM"),"")</f>
        <v>AM</v>
      </c>
      <c r="H615" s="47">
        <f>F615-E615</f>
        <v>0.16666666666666696</v>
      </c>
      <c r="I615" s="47"/>
      <c r="J615" s="47"/>
      <c r="K615" s="65" t="s">
        <v>740</v>
      </c>
      <c r="L615" s="45" t="str">
        <f ca="1">VLOOKUP(Tableau645[[#This Row],[module]],OFFSET(INDIRECT(A615&amp;"_code"),0,2,,2),2,0)</f>
        <v>VIGNERON Jean-Baptiste</v>
      </c>
      <c r="M615" s="45"/>
      <c r="N615" s="47"/>
      <c r="O615" s="45"/>
      <c r="R615" s="46"/>
    </row>
    <row r="616" spans="1:18" hidden="1" x14ac:dyDescent="0.2">
      <c r="A616" s="45" t="s">
        <v>677</v>
      </c>
      <c r="B616" s="65" t="str">
        <f>YEAR(C616)&amp;"-"&amp;WEEKNUM(C616)</f>
        <v>2017-41</v>
      </c>
      <c r="C616" s="46">
        <v>43020</v>
      </c>
      <c r="D616" s="67">
        <f>WEEKDAY(Tableau645[[#This Row],[date]])</f>
        <v>5</v>
      </c>
      <c r="E616" s="47">
        <v>0.34375</v>
      </c>
      <c r="F616" s="47">
        <v>0.51041666666666696</v>
      </c>
      <c r="G616" s="46" t="str">
        <f>IF(NOT(ISBLANK(Tableau645[heure
début])),IF(VALUE(MID(TEXT(Tableau645[heure
début],"hh"),1,2))&lt;13,"AM","PM"),"")</f>
        <v>AM</v>
      </c>
      <c r="H616" s="47">
        <f>F616-E616</f>
        <v>0.16666666666666696</v>
      </c>
      <c r="I616" s="47"/>
      <c r="J616" s="47"/>
      <c r="K616" s="65" t="s">
        <v>809</v>
      </c>
      <c r="L616" s="45" t="str">
        <f ca="1">VLOOKUP(Tableau645[[#This Row],[module]],OFFSET(INDIRECT(A616&amp;"_code"),0,2,,2),2,0)</f>
        <v>n/a</v>
      </c>
      <c r="M616" s="45"/>
      <c r="N616" s="47"/>
      <c r="O616" s="45"/>
      <c r="R616" s="46"/>
    </row>
    <row r="617" spans="1:18" hidden="1" x14ac:dyDescent="0.2">
      <c r="A617" s="45" t="s">
        <v>657</v>
      </c>
      <c r="B617" s="65" t="str">
        <f>YEAR(C617)&amp;"-"&amp;WEEKNUM(C617)</f>
        <v>2017-41</v>
      </c>
      <c r="C617" s="46">
        <v>43020</v>
      </c>
      <c r="D617" s="67">
        <f>WEEKDAY(Tableau645[[#This Row],[date]])</f>
        <v>5</v>
      </c>
      <c r="E617" s="47">
        <v>0.34375</v>
      </c>
      <c r="F617" s="47">
        <v>0.51041666666666696</v>
      </c>
      <c r="G617" s="46" t="str">
        <f>IF(NOT(ISBLANK(Tableau645[heure
début])),IF(VALUE(MID(TEXT(Tableau645[heure
début],"hh"),1,2))&lt;13,"AM","PM"),"")</f>
        <v>AM</v>
      </c>
      <c r="H617" s="47">
        <f>F617-E617</f>
        <v>0.16666666666666696</v>
      </c>
      <c r="I617" s="123"/>
      <c r="J617" s="47"/>
      <c r="K617" s="65"/>
      <c r="L617" s="45" t="e">
        <f ca="1">VLOOKUP(Tableau645[[#This Row],[module]],OFFSET(INDIRECT(A617&amp;"_code"),0,2,,2),2,0)</f>
        <v>#N/A</v>
      </c>
      <c r="M617" s="45"/>
      <c r="N617" s="47"/>
      <c r="O617" s="45"/>
      <c r="R617" s="46"/>
    </row>
    <row r="618" spans="1:18" hidden="1" x14ac:dyDescent="0.2">
      <c r="A618" s="45" t="s">
        <v>672</v>
      </c>
      <c r="B618" s="65" t="str">
        <f>YEAR(C618)&amp;"-"&amp;WEEKNUM(C618)</f>
        <v>2017-41</v>
      </c>
      <c r="C618" s="46">
        <v>43020</v>
      </c>
      <c r="D618" s="67">
        <f>WEEKDAY(Tableau645[[#This Row],[date]])</f>
        <v>5</v>
      </c>
      <c r="E618" s="47">
        <v>0.34375</v>
      </c>
      <c r="F618" s="47">
        <v>0.51041666666666696</v>
      </c>
      <c r="G618" s="46" t="str">
        <f>IF(NOT(ISBLANK(Tableau645[heure
début])),IF(VALUE(MID(TEXT(Tableau645[heure
début],"hh"),1,2))&lt;13,"AM","PM"),"")</f>
        <v>AM</v>
      </c>
      <c r="H618" s="47">
        <f>F618-E618</f>
        <v>0.16666666666666696</v>
      </c>
      <c r="I618" s="47">
        <v>0.16666666666666666</v>
      </c>
      <c r="J618" s="47" t="s">
        <v>821</v>
      </c>
      <c r="K618" s="65" t="s">
        <v>529</v>
      </c>
      <c r="L618" s="45" t="str">
        <f ca="1">VLOOKUP(Tableau645[[#This Row],[module]],OFFSET(INDIRECT(A618&amp;"_code"),0,2,,2),2,0)</f>
        <v>NETWORX NETWORX</v>
      </c>
      <c r="M618" s="45" t="s">
        <v>663</v>
      </c>
      <c r="N618" s="47"/>
      <c r="O618" s="45"/>
      <c r="R618" s="46"/>
    </row>
    <row r="619" spans="1:18" hidden="1" x14ac:dyDescent="0.2">
      <c r="A619" s="45" t="s">
        <v>670</v>
      </c>
      <c r="B619" s="70" t="str">
        <f>YEAR(C619)&amp;"-"&amp;WEEKNUM(C619)</f>
        <v>2017-41</v>
      </c>
      <c r="C619" s="46">
        <v>43020</v>
      </c>
      <c r="D619" s="68">
        <f>WEEKDAY(Tableau645[[#This Row],[date]])</f>
        <v>5</v>
      </c>
      <c r="E619" s="47">
        <v>0.42708333333333298</v>
      </c>
      <c r="F619" s="47">
        <v>0.51041666666666696</v>
      </c>
      <c r="G619" s="62" t="str">
        <f>IF(NOT(ISBLANK(Tableau645[heure
début])),IF(VALUE(MID(TEXT(Tableau645[heure
début],"hh"),1,2))&lt;13,"AM","PM"),"")</f>
        <v>AM</v>
      </c>
      <c r="H619" s="63">
        <f>F619-E619</f>
        <v>8.3333333333333981E-2</v>
      </c>
      <c r="I619" s="63"/>
      <c r="J619" s="47"/>
      <c r="K619" s="65" t="s">
        <v>762</v>
      </c>
      <c r="L619" s="61" t="str">
        <f ca="1">VLOOKUP(Tableau645[[#This Row],[module]],OFFSET(INDIRECT(A619&amp;"_code"),0,2,,2),2,0)</f>
        <v>HANOT Jean-Jacques</v>
      </c>
      <c r="M619" s="45" t="s">
        <v>666</v>
      </c>
      <c r="N619" s="63"/>
      <c r="O619" s="61"/>
      <c r="R619" s="46"/>
    </row>
    <row r="620" spans="1:18" hidden="1" x14ac:dyDescent="0.2">
      <c r="A620" s="61" t="s">
        <v>669</v>
      </c>
      <c r="B620" s="65" t="str">
        <f>YEAR(C620)&amp;"-"&amp;WEEKNUM(C620)</f>
        <v>2017-41</v>
      </c>
      <c r="C620" s="62">
        <v>43020</v>
      </c>
      <c r="D620" s="67">
        <f>WEEKDAY(Tableau645[[#This Row],[date]])</f>
        <v>5</v>
      </c>
      <c r="E620" s="47">
        <v>0.42708333333333298</v>
      </c>
      <c r="F620" s="47">
        <v>0.51041666666666696</v>
      </c>
      <c r="G620" s="46" t="str">
        <f>IF(NOT(ISBLANK(Tableau645[heure
début])),IF(VALUE(MID(TEXT(Tableau645[heure
début],"hh"),1,2))&lt;13,"AM","PM"),"")</f>
        <v>AM</v>
      </c>
      <c r="H620" s="47">
        <f>F620-E620</f>
        <v>8.3333333333333981E-2</v>
      </c>
      <c r="I620" s="47"/>
      <c r="J620" s="47"/>
      <c r="K620" s="65" t="s">
        <v>1077</v>
      </c>
      <c r="L620" s="45" t="str">
        <f ca="1">VLOOKUP(Tableau645[[#This Row],[module]],OFFSET(INDIRECT(A620&amp;"_code"),0,2,,2),2,0)</f>
        <v>DUDEK Cédric</v>
      </c>
      <c r="M620" s="61" t="s">
        <v>665</v>
      </c>
      <c r="N620" s="47"/>
      <c r="O620" s="45"/>
      <c r="R620" s="46"/>
    </row>
    <row r="621" spans="1:18" hidden="1" x14ac:dyDescent="0.2">
      <c r="A621" s="45" t="s">
        <v>670</v>
      </c>
      <c r="B621" s="65" t="str">
        <f>YEAR(C621)&amp;"-"&amp;WEEKNUM(C621)</f>
        <v>2017-41</v>
      </c>
      <c r="C621" s="46">
        <v>43020</v>
      </c>
      <c r="D621" s="67">
        <f>WEEKDAY(Tableau645[[#This Row],[date]])</f>
        <v>5</v>
      </c>
      <c r="E621" s="47">
        <v>0.57291666666666696</v>
      </c>
      <c r="F621" s="47">
        <v>0.73958333333333404</v>
      </c>
      <c r="G621" s="46" t="str">
        <f>IF(NOT(ISBLANK(Tableau645[heure
début])),IF(VALUE(MID(TEXT(Tableau645[heure
début],"hh"),1,2))&lt;13,"AM","PM"),"")</f>
        <v>PM</v>
      </c>
      <c r="H621" s="47">
        <f>F621-E621</f>
        <v>0.16666666666666707</v>
      </c>
      <c r="I621" s="47"/>
      <c r="J621" s="47"/>
      <c r="K621" s="65" t="s">
        <v>1079</v>
      </c>
      <c r="L621" s="45" t="str">
        <f ca="1">VLOOKUP(Tableau645[[#This Row],[module]],OFFSET(INDIRECT(A621&amp;"_code"),0,2,,2),2,0)</f>
        <v>LE GALES Julien</v>
      </c>
      <c r="M621" s="45" t="s">
        <v>666</v>
      </c>
      <c r="N621" s="47"/>
      <c r="O621" s="45" t="s">
        <v>785</v>
      </c>
      <c r="R621" s="46"/>
    </row>
    <row r="622" spans="1:18" hidden="1" x14ac:dyDescent="0.2">
      <c r="A622" s="61" t="s">
        <v>669</v>
      </c>
      <c r="B622" s="61" t="str">
        <f>YEAR(C622)&amp;"-"&amp;WEEKNUM(C622)</f>
        <v>2017-41</v>
      </c>
      <c r="C622" s="62">
        <v>43020</v>
      </c>
      <c r="D622" s="68">
        <f>WEEKDAY(Tableau645[[#This Row],[date]])</f>
        <v>5</v>
      </c>
      <c r="E622" s="63">
        <v>0.57291666666666696</v>
      </c>
      <c r="F622" s="63">
        <v>0.73958333333333404</v>
      </c>
      <c r="G622" s="62" t="str">
        <f>IF(NOT(ISBLANK(Tableau645[heure
début])),IF(VALUE(MID(TEXT(Tableau645[heure
début],"hh"),1,2))&lt;13,"AM","PM"),"")</f>
        <v>PM</v>
      </c>
      <c r="H622" s="63">
        <f>F622-E622</f>
        <v>0.16666666666666707</v>
      </c>
      <c r="I622" s="63"/>
      <c r="J622" s="47"/>
      <c r="K622" s="61" t="s">
        <v>1078</v>
      </c>
      <c r="L622" s="61" t="str">
        <f ca="1">VLOOKUP(Tableau645[[#This Row],[module]],OFFSET(INDIRECT(A622&amp;"_code"),0,2,,2),2,0)</f>
        <v>LE GALES Julien</v>
      </c>
      <c r="M622" s="61" t="s">
        <v>665</v>
      </c>
      <c r="N622" s="63"/>
      <c r="O622" s="45" t="s">
        <v>785</v>
      </c>
      <c r="R622" s="46"/>
    </row>
    <row r="623" spans="1:18" hidden="1" x14ac:dyDescent="0.2">
      <c r="A623" s="45" t="s">
        <v>671</v>
      </c>
      <c r="B623" s="65" t="str">
        <f>YEAR(C623)&amp;"-"&amp;WEEKNUM(C623)</f>
        <v>2017-41</v>
      </c>
      <c r="C623" s="46">
        <v>43020</v>
      </c>
      <c r="D623" s="67">
        <f>WEEKDAY(Tableau645[[#This Row],[date]])</f>
        <v>5</v>
      </c>
      <c r="E623" s="47">
        <v>0.57291666666666696</v>
      </c>
      <c r="F623" s="47">
        <v>0.73958333333333404</v>
      </c>
      <c r="G623" s="46" t="str">
        <f>IF(NOT(ISBLANK(Tableau645[heure
début])),IF(VALUE(MID(TEXT(Tableau645[heure
début],"hh"),1,2))&lt;13,"AM","PM"),"")</f>
        <v>PM</v>
      </c>
      <c r="H623" s="47">
        <f>F623-E623</f>
        <v>0.16666666666666707</v>
      </c>
      <c r="I623" s="47"/>
      <c r="J623" s="47"/>
      <c r="K623" s="65" t="s">
        <v>809</v>
      </c>
      <c r="L623" s="45" t="str">
        <f ca="1">VLOOKUP(Tableau645[[#This Row],[module]],OFFSET(INDIRECT(A623&amp;"_code"),0,2,,2),2,0)</f>
        <v>n/a</v>
      </c>
      <c r="M623" s="45"/>
      <c r="N623" s="47"/>
      <c r="O623" s="45"/>
      <c r="R623" s="46"/>
    </row>
    <row r="624" spans="1:18" hidden="1" x14ac:dyDescent="0.2">
      <c r="A624" s="45" t="s">
        <v>676</v>
      </c>
      <c r="B624" s="65" t="str">
        <f>YEAR(C624)&amp;"-"&amp;WEEKNUM(C624)</f>
        <v>2017-41</v>
      </c>
      <c r="C624" s="46">
        <v>43020</v>
      </c>
      <c r="D624" s="67">
        <f>WEEKDAY(Tableau645[[#This Row],[date]])</f>
        <v>5</v>
      </c>
      <c r="E624" s="47">
        <v>0.57291666666666696</v>
      </c>
      <c r="F624" s="47">
        <v>0.69791666666666696</v>
      </c>
      <c r="G624" s="46" t="str">
        <f>IF(NOT(ISBLANK(Tableau645[heure
début])),IF(VALUE(MID(TEXT(Tableau645[heure
début],"hh"),1,2))&lt;13,"AM","PM"),"")</f>
        <v>PM</v>
      </c>
      <c r="H624" s="47">
        <f>F624-E624</f>
        <v>0.125</v>
      </c>
      <c r="I624" s="47"/>
      <c r="J624" s="47"/>
      <c r="K624" s="65" t="s">
        <v>740</v>
      </c>
      <c r="L624" s="45" t="str">
        <f ca="1">VLOOKUP(Tableau645[[#This Row],[module]],OFFSET(INDIRECT(A624&amp;"_code"),0,2,,2),2,0)</f>
        <v>VIGNERON Jean-Baptiste</v>
      </c>
      <c r="M624" s="45"/>
      <c r="N624" s="47"/>
      <c r="O624" s="45"/>
      <c r="R624" s="46"/>
    </row>
    <row r="625" spans="1:18" hidden="1" x14ac:dyDescent="0.2">
      <c r="A625" s="45" t="s">
        <v>677</v>
      </c>
      <c r="B625" s="65" t="str">
        <f>YEAR(C625)&amp;"-"&amp;WEEKNUM(C625)</f>
        <v>2017-41</v>
      </c>
      <c r="C625" s="46">
        <v>43020</v>
      </c>
      <c r="D625" s="67">
        <f>WEEKDAY(Tableau645[[#This Row],[date]])</f>
        <v>5</v>
      </c>
      <c r="E625" s="47">
        <v>0.57291666666666696</v>
      </c>
      <c r="F625" s="47">
        <v>0.69791666666666663</v>
      </c>
      <c r="G625" s="46" t="str">
        <f>IF(NOT(ISBLANK(Tableau645[heure
début])),IF(VALUE(MID(TEXT(Tableau645[heure
début],"hh"),1,2))&lt;13,"AM","PM"),"")</f>
        <v>PM</v>
      </c>
      <c r="H625" s="47">
        <f>F625-E625</f>
        <v>0.12499999999999967</v>
      </c>
      <c r="I625" s="47"/>
      <c r="J625" s="47"/>
      <c r="K625" s="65" t="s">
        <v>809</v>
      </c>
      <c r="L625" s="45" t="str">
        <f ca="1">VLOOKUP(Tableau645[[#This Row],[module]],OFFSET(INDIRECT(A625&amp;"_code"),0,2,,2),2,0)</f>
        <v>n/a</v>
      </c>
      <c r="M625" s="45"/>
      <c r="N625" s="47"/>
      <c r="O625" s="45"/>
      <c r="R625" s="46"/>
    </row>
    <row r="626" spans="1:18" hidden="1" x14ac:dyDescent="0.2">
      <c r="A626" s="45" t="s">
        <v>657</v>
      </c>
      <c r="B626" s="65" t="str">
        <f>YEAR(C626)&amp;"-"&amp;WEEKNUM(C626)</f>
        <v>2017-41</v>
      </c>
      <c r="C626" s="46">
        <v>43020</v>
      </c>
      <c r="D626" s="67">
        <f>WEEKDAY(Tableau645[[#This Row],[date]])</f>
        <v>5</v>
      </c>
      <c r="E626" s="47">
        <v>0.57291666666666696</v>
      </c>
      <c r="F626" s="47">
        <v>0.73958333333333404</v>
      </c>
      <c r="G626" s="46" t="str">
        <f>IF(NOT(ISBLANK(Tableau645[heure
début])),IF(VALUE(MID(TEXT(Tableau645[heure
début],"hh"),1,2))&lt;13,"AM","PM"),"")</f>
        <v>PM</v>
      </c>
      <c r="H626" s="47">
        <f>F626-E626</f>
        <v>0.16666666666666707</v>
      </c>
      <c r="I626" s="123"/>
      <c r="J626" s="47"/>
      <c r="K626" s="65"/>
      <c r="L626" s="45" t="e">
        <f ca="1">VLOOKUP(Tableau645[[#This Row],[module]],OFFSET(INDIRECT(A626&amp;"_code"),0,2,,2),2,0)</f>
        <v>#N/A</v>
      </c>
      <c r="M626" s="45"/>
      <c r="N626" s="47"/>
      <c r="O626" s="45"/>
    </row>
    <row r="627" spans="1:18" hidden="1" x14ac:dyDescent="0.2">
      <c r="A627" s="45" t="s">
        <v>672</v>
      </c>
      <c r="B627" s="65" t="str">
        <f>YEAR(C627)&amp;"-"&amp;WEEKNUM(C627)</f>
        <v>2017-41</v>
      </c>
      <c r="C627" s="46">
        <v>43020</v>
      </c>
      <c r="D627" s="67">
        <f>WEEKDAY(Tableau645[[#This Row],[date]])</f>
        <v>5</v>
      </c>
      <c r="E627" s="47">
        <v>0.57291666666666696</v>
      </c>
      <c r="F627" s="47">
        <v>0.73958333333333404</v>
      </c>
      <c r="G627" s="46" t="str">
        <f>IF(NOT(ISBLANK(Tableau645[heure
début])),IF(VALUE(MID(TEXT(Tableau645[heure
début],"hh"),1,2))&lt;13,"AM","PM"),"")</f>
        <v>PM</v>
      </c>
      <c r="H627" s="47">
        <f>F627-E627</f>
        <v>0.16666666666666707</v>
      </c>
      <c r="I627" s="47">
        <v>0.16666666666666666</v>
      </c>
      <c r="J627" s="47" t="s">
        <v>821</v>
      </c>
      <c r="K627" s="65" t="s">
        <v>529</v>
      </c>
      <c r="L627" s="45" t="str">
        <f ca="1">VLOOKUP(Tableau645[[#This Row],[module]],OFFSET(INDIRECT(A627&amp;"_code"),0,2,,2),2,0)</f>
        <v>NETWORX NETWORX</v>
      </c>
      <c r="M627" s="45" t="s">
        <v>663</v>
      </c>
      <c r="N627" s="47"/>
      <c r="O627" s="45"/>
    </row>
    <row r="628" spans="1:18" hidden="1" x14ac:dyDescent="0.2">
      <c r="A628" s="45" t="s">
        <v>670</v>
      </c>
      <c r="B628" s="65" t="str">
        <f>YEAR(C628)&amp;"-"&amp;WEEKNUM(C628)</f>
        <v>2017-41</v>
      </c>
      <c r="C628" s="46">
        <v>43021</v>
      </c>
      <c r="D628" s="67">
        <f>WEEKDAY(Tableau645[[#This Row],[date]])</f>
        <v>6</v>
      </c>
      <c r="E628" s="47">
        <v>0.34375</v>
      </c>
      <c r="F628" s="47">
        <v>0.51041666666666696</v>
      </c>
      <c r="G628" s="46" t="str">
        <f>IF(NOT(ISBLANK(Tableau645[heure
début])),IF(VALUE(MID(TEXT(Tableau645[heure
début],"hh"),1,2))&lt;13,"AM","PM"),"")</f>
        <v>AM</v>
      </c>
      <c r="H628" s="47">
        <f>F628-E628</f>
        <v>0.16666666666666696</v>
      </c>
      <c r="I628" s="47"/>
      <c r="J628" s="47"/>
      <c r="K628" s="75" t="s">
        <v>877</v>
      </c>
      <c r="L628" s="45" t="str">
        <f ca="1">VLOOKUP(Tableau645[[#This Row],[module]],OFFSET(INDIRECT(A628&amp;"_code"),0,2,,2),2,0)</f>
        <v>BOUTONNET Jean-Pierre</v>
      </c>
      <c r="M628" s="45" t="s">
        <v>664</v>
      </c>
      <c r="N628" s="47"/>
      <c r="O628" s="45"/>
    </row>
    <row r="629" spans="1:18" hidden="1" x14ac:dyDescent="0.2">
      <c r="A629" s="61" t="s">
        <v>669</v>
      </c>
      <c r="B629" s="61" t="str">
        <f>YEAR(C629)&amp;"-"&amp;WEEKNUM(C629)</f>
        <v>2017-41</v>
      </c>
      <c r="C629" s="62">
        <v>43021</v>
      </c>
      <c r="D629" s="68">
        <f>WEEKDAY(Tableau645[[#This Row],[date]])</f>
        <v>6</v>
      </c>
      <c r="E629" s="47">
        <v>0.34375</v>
      </c>
      <c r="F629" s="47">
        <v>0.42708333333333298</v>
      </c>
      <c r="G629" s="62" t="str">
        <f>IF(NOT(ISBLANK(Tableau645[heure
début])),IF(VALUE(MID(TEXT(Tableau645[heure
début],"hh"),1,2))&lt;13,"AM","PM"),"")</f>
        <v>AM</v>
      </c>
      <c r="H629" s="63">
        <f>F629-E629</f>
        <v>8.3333333333332982E-2</v>
      </c>
      <c r="I629" s="63"/>
      <c r="J629" s="47"/>
      <c r="K629" s="61"/>
      <c r="L629" s="61" t="e">
        <f ca="1">VLOOKUP(Tableau645[[#This Row],[module]],OFFSET(INDIRECT(A629&amp;"_code"),0,2,,2),2,0)</f>
        <v>#N/A</v>
      </c>
      <c r="M629" s="61"/>
      <c r="N629" s="63"/>
      <c r="O629" s="61"/>
    </row>
    <row r="630" spans="1:18" hidden="1" x14ac:dyDescent="0.2">
      <c r="A630" s="45" t="s">
        <v>676</v>
      </c>
      <c r="B630" s="65" t="str">
        <f>YEAR(C630)&amp;"-"&amp;WEEKNUM(C630)</f>
        <v>2017-41</v>
      </c>
      <c r="C630" s="46">
        <v>43021</v>
      </c>
      <c r="D630" s="67">
        <f>WEEKDAY(Tableau645[[#This Row],[date]])</f>
        <v>6</v>
      </c>
      <c r="E630" s="47">
        <v>0.34375</v>
      </c>
      <c r="F630" s="47">
        <v>0.51041666666666696</v>
      </c>
      <c r="G630" s="46" t="str">
        <f>IF(NOT(ISBLANK(Tableau645[heure
début])),IF(VALUE(MID(TEXT(Tableau645[heure
début],"hh"),1,2))&lt;13,"AM","PM"),"")</f>
        <v>AM</v>
      </c>
      <c r="H630" s="47">
        <f>F630-E630</f>
        <v>0.16666666666666696</v>
      </c>
      <c r="I630" s="47"/>
      <c r="J630" s="47"/>
      <c r="K630" s="65"/>
      <c r="L630" s="45" t="e">
        <f ca="1">VLOOKUP(Tableau645[[#This Row],[module]],OFFSET(INDIRECT(A630&amp;"_code"),0,2,,2),2,0)</f>
        <v>#N/A</v>
      </c>
      <c r="M630" s="45"/>
      <c r="N630" s="47"/>
      <c r="O630" s="45"/>
    </row>
    <row r="631" spans="1:18" hidden="1" x14ac:dyDescent="0.2">
      <c r="A631" s="45" t="s">
        <v>671</v>
      </c>
      <c r="B631" s="65" t="str">
        <f>YEAR(C631)&amp;"-"&amp;WEEKNUM(C631)</f>
        <v>2017-41</v>
      </c>
      <c r="C631" s="46">
        <v>43021</v>
      </c>
      <c r="D631" s="67">
        <f>WEEKDAY(Tableau645[[#This Row],[date]])</f>
        <v>6</v>
      </c>
      <c r="E631" s="47">
        <v>0.34375</v>
      </c>
      <c r="F631" s="47">
        <v>0.42708333333333298</v>
      </c>
      <c r="G631" s="46" t="str">
        <f>IF(NOT(ISBLANK(Tableau645[heure
début])),IF(VALUE(MID(TEXT(Tableau645[heure
début],"hh"),1,2))&lt;13,"AM","PM"),"")</f>
        <v>AM</v>
      </c>
      <c r="H631" s="47">
        <f>F631-E631</f>
        <v>8.3333333333332982E-2</v>
      </c>
      <c r="I631" s="47"/>
      <c r="J631" s="47"/>
      <c r="K631" s="45" t="s">
        <v>809</v>
      </c>
      <c r="L631" s="45" t="str">
        <f ca="1">VLOOKUP(Tableau645[[#This Row],[module]],OFFSET(INDIRECT(A631&amp;"_code"),0,2,,2),2,0)</f>
        <v>n/a</v>
      </c>
      <c r="M631" s="45"/>
      <c r="N631" s="47"/>
      <c r="O631" s="45"/>
    </row>
    <row r="632" spans="1:18" hidden="1" x14ac:dyDescent="0.2">
      <c r="A632" s="45" t="s">
        <v>672</v>
      </c>
      <c r="B632" s="65" t="str">
        <f>YEAR(C632)&amp;"-"&amp;WEEKNUM(C632)</f>
        <v>2017-41</v>
      </c>
      <c r="C632" s="46">
        <v>43021</v>
      </c>
      <c r="D632" s="67">
        <f>WEEKDAY(Tableau645[[#This Row],[date]])</f>
        <v>6</v>
      </c>
      <c r="E632" s="47">
        <v>0.34375</v>
      </c>
      <c r="F632" s="47">
        <v>0.51041666666666696</v>
      </c>
      <c r="G632" s="46" t="str">
        <f>IF(NOT(ISBLANK(Tableau645[heure
début])),IF(VALUE(MID(TEXT(Tableau645[heure
début],"hh"),1,2))&lt;13,"AM","PM"),"")</f>
        <v>AM</v>
      </c>
      <c r="H632" s="47">
        <f>F632-E632</f>
        <v>0.16666666666666696</v>
      </c>
      <c r="I632" s="47"/>
      <c r="J632" s="47"/>
      <c r="K632" s="65"/>
      <c r="L632" s="45" t="e">
        <f ca="1">VLOOKUP(Tableau645[[#This Row],[module]],OFFSET(INDIRECT(A632&amp;"_code"),0,2,,2),2,0)</f>
        <v>#N/A</v>
      </c>
      <c r="M632" s="45"/>
      <c r="N632" s="47"/>
      <c r="O632" s="45"/>
    </row>
    <row r="633" spans="1:18" hidden="1" x14ac:dyDescent="0.2">
      <c r="A633" s="45" t="s">
        <v>677</v>
      </c>
      <c r="B633" s="65" t="str">
        <f>YEAR(C633)&amp;"-"&amp;WEEKNUM(C633)</f>
        <v>2017-41</v>
      </c>
      <c r="C633" s="46">
        <v>43021</v>
      </c>
      <c r="D633" s="67">
        <f>WEEKDAY(Tableau645[[#This Row],[date]])</f>
        <v>6</v>
      </c>
      <c r="E633" s="47">
        <v>0.34375</v>
      </c>
      <c r="F633" s="47">
        <v>0.51041666666666696</v>
      </c>
      <c r="G633" s="46" t="str">
        <f>IF(NOT(ISBLANK(Tableau645[heure
début])),IF(VALUE(MID(TEXT(Tableau645[heure
début],"hh"),1,2))&lt;13,"AM","PM"),"")</f>
        <v>AM</v>
      </c>
      <c r="H633" s="47">
        <f>F633-E633</f>
        <v>0.16666666666666696</v>
      </c>
      <c r="I633" s="47"/>
      <c r="J633" s="47"/>
      <c r="K633" s="65" t="s">
        <v>809</v>
      </c>
      <c r="L633" s="45" t="str">
        <f ca="1">VLOOKUP(Tableau645[[#This Row],[module]],OFFSET(INDIRECT(A633&amp;"_code"),0,2,,2),2,0)</f>
        <v>n/a</v>
      </c>
      <c r="M633" s="45"/>
      <c r="N633" s="47"/>
      <c r="O633" s="45"/>
    </row>
    <row r="634" spans="1:18" hidden="1" x14ac:dyDescent="0.2">
      <c r="A634" s="45" t="s">
        <v>657</v>
      </c>
      <c r="B634" s="65" t="str">
        <f>YEAR(C634)&amp;"-"&amp;WEEKNUM(C634)</f>
        <v>2017-41</v>
      </c>
      <c r="C634" s="46">
        <v>43021</v>
      </c>
      <c r="D634" s="67">
        <f>WEEKDAY(Tableau645[[#This Row],[date]])</f>
        <v>6</v>
      </c>
      <c r="E634" s="47">
        <v>0.34375</v>
      </c>
      <c r="F634" s="47">
        <v>0.51041666666666696</v>
      </c>
      <c r="G634" s="46" t="str">
        <f>IF(NOT(ISBLANK(Tableau645[heure
début])),IF(VALUE(MID(TEXT(Tableau645[heure
début],"hh"),1,2))&lt;13,"AM","PM"),"")</f>
        <v>AM</v>
      </c>
      <c r="H634" s="47">
        <f>F634-E634</f>
        <v>0.16666666666666696</v>
      </c>
      <c r="I634" s="123">
        <v>0.16666666666666666</v>
      </c>
      <c r="J634" s="47"/>
      <c r="K634" s="65" t="s">
        <v>759</v>
      </c>
      <c r="L634" s="45" t="str">
        <f ca="1">VLOOKUP(Tableau645[[#This Row],[module]],OFFSET(INDIRECT(A634&amp;"_code"),0,2,,2),2,0)</f>
        <v>DAL-PRA Annie</v>
      </c>
      <c r="M634" s="45" t="s">
        <v>661</v>
      </c>
      <c r="N634" s="47"/>
      <c r="O634" s="45"/>
    </row>
    <row r="635" spans="1:18" hidden="1" x14ac:dyDescent="0.2">
      <c r="A635" s="45" t="s">
        <v>671</v>
      </c>
      <c r="B635" s="65" t="str">
        <f>YEAR(C635)&amp;"-"&amp;WEEKNUM(C635)</f>
        <v>2017-41</v>
      </c>
      <c r="C635" s="46">
        <v>43021</v>
      </c>
      <c r="D635" s="67">
        <f>WEEKDAY(Tableau645[[#This Row],[date]])</f>
        <v>6</v>
      </c>
      <c r="E635" s="47">
        <v>0.375</v>
      </c>
      <c r="F635" s="47">
        <v>0.42708333333333298</v>
      </c>
      <c r="G635" s="46" t="str">
        <f>IF(NOT(ISBLANK(Tableau645[heure
début])),IF(VALUE(MID(TEXT(Tableau645[heure
début],"hh"),1,2))&lt;13,"AM","PM"),"")</f>
        <v>AM</v>
      </c>
      <c r="H635" s="47">
        <f>F635-E635</f>
        <v>5.2083333333332982E-2</v>
      </c>
      <c r="I635" s="47"/>
      <c r="J635" s="47"/>
      <c r="K635" s="65" t="s">
        <v>800</v>
      </c>
      <c r="L635" s="65" t="str">
        <f ca="1">VLOOKUP(Tableau645[[#This Row],[module]],OFFSET(INDIRECT(A635&amp;"_code"),0,2,,2),2,0)</f>
        <v>n/a</v>
      </c>
      <c r="M635" s="45" t="s">
        <v>660</v>
      </c>
      <c r="N635" s="47"/>
      <c r="O635" s="45"/>
    </row>
    <row r="636" spans="1:18" hidden="1" x14ac:dyDescent="0.2">
      <c r="A636" s="61" t="s">
        <v>669</v>
      </c>
      <c r="B636" s="92" t="str">
        <f>YEAR(C636)&amp;"-"&amp;WEEKNUM(C636)</f>
        <v>2017-41</v>
      </c>
      <c r="C636" s="62">
        <v>43021</v>
      </c>
      <c r="D636" s="94">
        <f>WEEKDAY(Tableau645[[#This Row],[date]])</f>
        <v>6</v>
      </c>
      <c r="E636" s="47">
        <v>0.42708333333333298</v>
      </c>
      <c r="F636" s="47">
        <v>0.51041666666666696</v>
      </c>
      <c r="G636" s="93" t="str">
        <f>IF(NOT(ISBLANK(Tableau645[heure
début])),IF(VALUE(MID(TEXT(Tableau645[heure
début],"hh"),1,2))&lt;13,"AM","PM"),"")</f>
        <v>AM</v>
      </c>
      <c r="H636" s="95">
        <f>F636-E636</f>
        <v>8.3333333333333981E-2</v>
      </c>
      <c r="I636" s="95"/>
      <c r="J636" s="95"/>
      <c r="K636" s="65" t="s">
        <v>1021</v>
      </c>
      <c r="L636" s="92" t="str">
        <f ca="1">VLOOKUP(Tableau645[[#This Row],[module]],OFFSET(INDIRECT(A636&amp;"_code"),0,2,,2),2,0)</f>
        <v>DELANOY Géry</v>
      </c>
      <c r="M636" s="61" t="s">
        <v>665</v>
      </c>
      <c r="N636" s="95"/>
      <c r="O636" s="91"/>
    </row>
    <row r="637" spans="1:18" hidden="1" x14ac:dyDescent="0.2">
      <c r="A637" s="45" t="s">
        <v>671</v>
      </c>
      <c r="B637" s="92" t="str">
        <f>YEAR(C637)&amp;"-"&amp;WEEKNUM(C637)</f>
        <v>2017-41</v>
      </c>
      <c r="C637" s="46">
        <v>43021</v>
      </c>
      <c r="D637" s="94">
        <f>WEEKDAY(Tableau645[[#This Row],[date]])</f>
        <v>6</v>
      </c>
      <c r="E637" s="47">
        <v>0.42708333333333298</v>
      </c>
      <c r="F637" s="47">
        <v>0.51041666666666696</v>
      </c>
      <c r="G637" s="93" t="str">
        <f>IF(NOT(ISBLANK(Tableau645[heure
début])),IF(VALUE(MID(TEXT(Tableau645[heure
début],"hh"),1,2))&lt;13,"AM","PM"),"")</f>
        <v>AM</v>
      </c>
      <c r="H637" s="95">
        <f>F637-E637</f>
        <v>8.3333333333333981E-2</v>
      </c>
      <c r="I637" s="95"/>
      <c r="J637" s="95"/>
      <c r="K637" s="92" t="s">
        <v>834</v>
      </c>
      <c r="L637" s="92" t="str">
        <f ca="1">VLOOKUP(Tableau645[[#This Row],[module]],OFFSET(INDIRECT(A637&amp;"_code"),0,2,,2),2,0)</f>
        <v>LE GALES Julien</v>
      </c>
      <c r="M637" s="45" t="s">
        <v>660</v>
      </c>
      <c r="N637" s="95"/>
      <c r="O637" s="91"/>
    </row>
    <row r="638" spans="1:18" hidden="1" x14ac:dyDescent="0.2">
      <c r="A638" s="45" t="s">
        <v>670</v>
      </c>
      <c r="B638" s="65" t="str">
        <f>YEAR(C638)&amp;"-"&amp;WEEKNUM(C638)</f>
        <v>2017-41</v>
      </c>
      <c r="C638" s="46">
        <v>43021</v>
      </c>
      <c r="D638" s="67">
        <f>WEEKDAY(Tableau645[[#This Row],[date]])</f>
        <v>6</v>
      </c>
      <c r="E638" s="47">
        <v>0.57291666666666696</v>
      </c>
      <c r="F638" s="47">
        <v>0.73958333333333404</v>
      </c>
      <c r="G638" s="46" t="str">
        <f>IF(NOT(ISBLANK(Tableau645[heure
début])),IF(VALUE(MID(TEXT(Tableau645[heure
début],"hh"),1,2))&lt;13,"AM","PM"),"")</f>
        <v>PM</v>
      </c>
      <c r="H638" s="47">
        <f>F638-E638</f>
        <v>0.16666666666666707</v>
      </c>
      <c r="I638" s="47"/>
      <c r="J638" s="47"/>
      <c r="K638" s="65" t="s">
        <v>838</v>
      </c>
      <c r="L638" s="45" t="str">
        <f ca="1">VLOOKUP(Tableau645[[#This Row],[module]],OFFSET(INDIRECT(A638&amp;"_code"),0,2,,2),2,0)</f>
        <v>LENGLET Julien</v>
      </c>
      <c r="M638" s="45" t="s">
        <v>666</v>
      </c>
      <c r="N638" s="47"/>
      <c r="O638" s="45"/>
    </row>
    <row r="639" spans="1:18" hidden="1" x14ac:dyDescent="0.2">
      <c r="A639" s="61" t="s">
        <v>669</v>
      </c>
      <c r="B639" s="92" t="str">
        <f>YEAR(C639)&amp;"-"&amp;WEEKNUM(C639)</f>
        <v>2017-41</v>
      </c>
      <c r="C639" s="62">
        <v>43021</v>
      </c>
      <c r="D639" s="94">
        <f>WEEKDAY(Tableau645[[#This Row],[date]])</f>
        <v>6</v>
      </c>
      <c r="E639" s="63">
        <v>0.57291666666666696</v>
      </c>
      <c r="F639" s="95">
        <v>0.65625</v>
      </c>
      <c r="G639" s="93" t="str">
        <f>IF(NOT(ISBLANK(Tableau645[heure
début])),IF(VALUE(MID(TEXT(Tableau645[heure
début],"hh"),1,2))&lt;13,"AM","PM"),"")</f>
        <v>PM</v>
      </c>
      <c r="H639" s="95">
        <f>F639-E639</f>
        <v>8.3333333333333037E-2</v>
      </c>
      <c r="I639" s="95"/>
      <c r="J639" s="95"/>
      <c r="K639" s="92" t="s">
        <v>1045</v>
      </c>
      <c r="L639" s="92" t="str">
        <f ca="1">VLOOKUP(Tableau645[[#This Row],[module]],OFFSET(INDIRECT(A639&amp;"_code"),0,2,,2),2,0)</f>
        <v>LABIS Solveig</v>
      </c>
      <c r="M639" s="61" t="s">
        <v>665</v>
      </c>
      <c r="N639" s="95"/>
      <c r="O639" s="91"/>
    </row>
    <row r="640" spans="1:18" hidden="1" x14ac:dyDescent="0.2">
      <c r="A640" s="45" t="s">
        <v>676</v>
      </c>
      <c r="B640" s="65" t="str">
        <f>YEAR(C640)&amp;"-"&amp;WEEKNUM(C640)</f>
        <v>2017-41</v>
      </c>
      <c r="C640" s="46">
        <v>43021</v>
      </c>
      <c r="D640" s="67">
        <f>WEEKDAY(Tableau645[[#This Row],[date]])</f>
        <v>6</v>
      </c>
      <c r="E640" s="47">
        <v>0.57291666666666696</v>
      </c>
      <c r="F640" s="47">
        <v>0.73958333333333404</v>
      </c>
      <c r="G640" s="46" t="str">
        <f>IF(NOT(ISBLANK(Tableau645[heure
début])),IF(VALUE(MID(TEXT(Tableau645[heure
début],"hh"),1,2))&lt;13,"AM","PM"),"")</f>
        <v>PM</v>
      </c>
      <c r="H640" s="47">
        <f>F640-E640</f>
        <v>0.16666666666666707</v>
      </c>
      <c r="I640" s="47"/>
      <c r="J640" s="47"/>
      <c r="K640" s="65" t="s">
        <v>750</v>
      </c>
      <c r="L640" s="45" t="str">
        <f ca="1">VLOOKUP(Tableau645[[#This Row],[module]],OFFSET(INDIRECT(A640&amp;"_code"),0,2,,2),2,0)</f>
        <v>LEFETZ Guillaume</v>
      </c>
      <c r="M640" s="45"/>
      <c r="N640" s="47"/>
      <c r="O640" s="45"/>
    </row>
    <row r="641" spans="1:18" hidden="1" x14ac:dyDescent="0.2">
      <c r="A641" s="45" t="s">
        <v>671</v>
      </c>
      <c r="B641" s="65" t="str">
        <f>YEAR(C641)&amp;"-"&amp;WEEKNUM(C641)</f>
        <v>2017-41</v>
      </c>
      <c r="C641" s="46">
        <v>43021</v>
      </c>
      <c r="D641" s="67">
        <f>WEEKDAY(Tableau645[[#This Row],[date]])</f>
        <v>6</v>
      </c>
      <c r="E641" s="47">
        <v>0.57291666666666696</v>
      </c>
      <c r="F641" s="47">
        <v>0.73958333333333404</v>
      </c>
      <c r="G641" s="46" t="str">
        <f>IF(NOT(ISBLANK(Tableau645[heure
début])),IF(VALUE(MID(TEXT(Tableau645[heure
début],"hh"),1,2))&lt;13,"AM","PM"),"")</f>
        <v>PM</v>
      </c>
      <c r="H641" s="47">
        <f>F641-E641</f>
        <v>0.16666666666666707</v>
      </c>
      <c r="I641" s="47"/>
      <c r="J641" s="47"/>
      <c r="K641" s="92" t="s">
        <v>834</v>
      </c>
      <c r="L641" s="45" t="str">
        <f ca="1">VLOOKUP(Tableau645[[#This Row],[module]],OFFSET(INDIRECT(A641&amp;"_code"),0,2,,2),2,0)</f>
        <v>LE GALES Julien</v>
      </c>
      <c r="M641" s="45" t="s">
        <v>660</v>
      </c>
      <c r="N641" s="47"/>
      <c r="O641" s="45"/>
    </row>
    <row r="642" spans="1:18" s="59" customFormat="1" hidden="1" x14ac:dyDescent="0.2">
      <c r="A642" s="45" t="s">
        <v>672</v>
      </c>
      <c r="B642" s="65" t="str">
        <f>YEAR(C642)&amp;"-"&amp;WEEKNUM(C642)</f>
        <v>2017-41</v>
      </c>
      <c r="C642" s="46">
        <v>43021</v>
      </c>
      <c r="D642" s="67">
        <f>WEEKDAY(Tableau645[[#This Row],[date]])</f>
        <v>6</v>
      </c>
      <c r="E642" s="47">
        <v>0.57291666666666696</v>
      </c>
      <c r="F642" s="47">
        <v>0.73958333333333404</v>
      </c>
      <c r="G642" s="46" t="str">
        <f>IF(NOT(ISBLANK(Tableau645[heure
début])),IF(VALUE(MID(TEXT(Tableau645[heure
début],"hh"),1,2))&lt;13,"AM","PM"),"")</f>
        <v>PM</v>
      </c>
      <c r="H642" s="47">
        <f>F642-E642</f>
        <v>0.16666666666666707</v>
      </c>
      <c r="I642" s="47"/>
      <c r="J642" s="47"/>
      <c r="K642" s="65"/>
      <c r="L642" s="45" t="e">
        <f ca="1">VLOOKUP(Tableau645[[#This Row],[module]],OFFSET(INDIRECT(A642&amp;"_code"),0,2,,2),2,0)</f>
        <v>#N/A</v>
      </c>
      <c r="M642" s="45"/>
      <c r="N642" s="47"/>
      <c r="O642" s="45"/>
      <c r="Q642" s="46"/>
      <c r="R642" s="47"/>
    </row>
    <row r="643" spans="1:18" s="59" customFormat="1" hidden="1" x14ac:dyDescent="0.2">
      <c r="A643" s="45" t="s">
        <v>677</v>
      </c>
      <c r="B643" s="65" t="str">
        <f>YEAR(C643)&amp;"-"&amp;WEEKNUM(C643)</f>
        <v>2017-41</v>
      </c>
      <c r="C643" s="46">
        <v>43021</v>
      </c>
      <c r="D643" s="67">
        <f>WEEKDAY(Tableau645[[#This Row],[date]])</f>
        <v>6</v>
      </c>
      <c r="E643" s="47">
        <v>0.57291666666666696</v>
      </c>
      <c r="F643" s="47">
        <v>0.69791666666666663</v>
      </c>
      <c r="G643" s="46" t="str">
        <f>IF(NOT(ISBLANK(Tableau645[heure
début])),IF(VALUE(MID(TEXT(Tableau645[heure
début],"hh"),1,2))&lt;13,"AM","PM"),"")</f>
        <v>PM</v>
      </c>
      <c r="H643" s="47">
        <f>F643-E643</f>
        <v>0.12499999999999967</v>
      </c>
      <c r="I643" s="47"/>
      <c r="J643" s="47"/>
      <c r="K643" s="65" t="s">
        <v>809</v>
      </c>
      <c r="L643" s="45" t="str">
        <f ca="1">VLOOKUP(Tableau645[[#This Row],[module]],OFFSET(INDIRECT(A643&amp;"_code"),0,2,,2),2,0)</f>
        <v>n/a</v>
      </c>
      <c r="M643" s="45"/>
      <c r="N643" s="47"/>
      <c r="O643" s="45"/>
      <c r="Q643" s="46"/>
      <c r="R643" s="47"/>
    </row>
    <row r="644" spans="1:18" s="59" customFormat="1" hidden="1" x14ac:dyDescent="0.2">
      <c r="A644" s="45" t="s">
        <v>657</v>
      </c>
      <c r="B644" s="65" t="str">
        <f>YEAR(C644)&amp;"-"&amp;WEEKNUM(C644)</f>
        <v>2017-41</v>
      </c>
      <c r="C644" s="46">
        <v>43021</v>
      </c>
      <c r="D644" s="67">
        <f>WEEKDAY(Tableau645[[#This Row],[date]])</f>
        <v>6</v>
      </c>
      <c r="E644" s="47">
        <v>0.57291666666666696</v>
      </c>
      <c r="F644" s="47">
        <v>0.73958333333333404</v>
      </c>
      <c r="G644" s="46" t="str">
        <f>IF(NOT(ISBLANK(Tableau645[heure
début])),IF(VALUE(MID(TEXT(Tableau645[heure
début],"hh"),1,2))&lt;13,"AM","PM"),"")</f>
        <v>PM</v>
      </c>
      <c r="H644" s="47">
        <f>F644-E644</f>
        <v>0.16666666666666707</v>
      </c>
      <c r="I644" s="123"/>
      <c r="J644" s="47"/>
      <c r="K644" s="65"/>
      <c r="L644" s="45" t="e">
        <f ca="1">VLOOKUP(Tableau645[[#This Row],[module]],OFFSET(INDIRECT(A644&amp;"_code"),0,2,,2),2,0)</f>
        <v>#N/A</v>
      </c>
      <c r="M644" s="45"/>
      <c r="N644" s="47"/>
      <c r="O644" s="45"/>
      <c r="Q644" s="46"/>
      <c r="R644" s="47"/>
    </row>
    <row r="645" spans="1:18" s="59" customFormat="1" hidden="1" x14ac:dyDescent="0.2">
      <c r="A645" s="61" t="s">
        <v>669</v>
      </c>
      <c r="B645" s="61" t="str">
        <f>YEAR(C645)&amp;"-"&amp;WEEKNUM(C645)</f>
        <v>2017-41</v>
      </c>
      <c r="C645" s="62">
        <v>43021</v>
      </c>
      <c r="D645" s="68">
        <f>WEEKDAY(Tableau645[[#This Row],[date]])</f>
        <v>6</v>
      </c>
      <c r="E645" s="95">
        <v>0.65625</v>
      </c>
      <c r="F645" s="63">
        <v>0.73958333333333404</v>
      </c>
      <c r="G645" s="62" t="str">
        <f>IF(NOT(ISBLANK(Tableau645[heure
début])),IF(VALUE(MID(TEXT(Tableau645[heure
début],"hh"),1,2))&lt;13,"AM","PM"),"")</f>
        <v>PM</v>
      </c>
      <c r="H645" s="63">
        <f>F645-E645</f>
        <v>8.3333333333334036E-2</v>
      </c>
      <c r="I645" s="63"/>
      <c r="J645" s="47"/>
      <c r="K645" s="65" t="s">
        <v>1021</v>
      </c>
      <c r="L645" s="61" t="str">
        <f ca="1">VLOOKUP(Tableau645[[#This Row],[module]],OFFSET(INDIRECT(A645&amp;"_code"),0,2,,2),2,0)</f>
        <v>DELANOY Géry</v>
      </c>
      <c r="M645" s="61" t="s">
        <v>665</v>
      </c>
      <c r="N645" s="63"/>
      <c r="O645" s="61"/>
      <c r="Q645" s="46"/>
      <c r="R645" s="47"/>
    </row>
    <row r="646" spans="1:18" s="59" customFormat="1" hidden="1" x14ac:dyDescent="0.2">
      <c r="A646" s="61" t="s">
        <v>669</v>
      </c>
      <c r="B646" s="61" t="str">
        <f>YEAR(C646)&amp;"-"&amp;WEEKNUM(C646)</f>
        <v>2017-41</v>
      </c>
      <c r="C646" s="62">
        <v>43022</v>
      </c>
      <c r="D646" s="68">
        <f>WEEKDAY(Tableau645[[#This Row],[date]])</f>
        <v>7</v>
      </c>
      <c r="E646" s="47">
        <v>0.34375</v>
      </c>
      <c r="F646" s="47">
        <v>0.51041666666666696</v>
      </c>
      <c r="G646" s="62" t="str">
        <f>IF(NOT(ISBLANK(Tableau645[heure
début])),IF(VALUE(MID(TEXT(Tableau645[heure
début],"hh"),1,2))&lt;13,"AM","PM"),"")</f>
        <v>AM</v>
      </c>
      <c r="H646" s="63">
        <f>F646-E646</f>
        <v>0.16666666666666696</v>
      </c>
      <c r="I646" s="63"/>
      <c r="J646" s="47"/>
      <c r="K646" s="61"/>
      <c r="L646" s="61" t="e">
        <f ca="1">VLOOKUP(Tableau645[[#This Row],[module]],OFFSET(INDIRECT(A646&amp;"_code"),0,2,,2),2,0)</f>
        <v>#N/A</v>
      </c>
      <c r="M646" s="61"/>
      <c r="N646" s="63"/>
      <c r="O646" s="61"/>
      <c r="Q646" s="46"/>
      <c r="R646" s="47"/>
    </row>
    <row r="647" spans="1:18" s="59" customFormat="1" hidden="1" x14ac:dyDescent="0.2">
      <c r="A647" s="45" t="s">
        <v>670</v>
      </c>
      <c r="B647" s="65" t="str">
        <f>YEAR(C647)&amp;"-"&amp;WEEKNUM(C647)</f>
        <v>2017-41</v>
      </c>
      <c r="C647" s="46">
        <v>43022</v>
      </c>
      <c r="D647" s="67">
        <f>WEEKDAY(Tableau645[[#This Row],[date]])</f>
        <v>7</v>
      </c>
      <c r="E647" s="47">
        <v>0.34375</v>
      </c>
      <c r="F647" s="47">
        <v>0.51041666666666696</v>
      </c>
      <c r="G647" s="46" t="str">
        <f>IF(NOT(ISBLANK(Tableau645[heure
début])),IF(VALUE(MID(TEXT(Tableau645[heure
début],"hh"),1,2))&lt;13,"AM","PM"),"")</f>
        <v>AM</v>
      </c>
      <c r="H647" s="47">
        <f>F647-E647</f>
        <v>0.16666666666666696</v>
      </c>
      <c r="I647" s="47"/>
      <c r="J647" s="47"/>
      <c r="K647" s="65"/>
      <c r="L647" s="45" t="e">
        <f ca="1">VLOOKUP(Tableau645[[#This Row],[module]],OFFSET(INDIRECT(A647&amp;"_code"),0,2,,2),2,0)</f>
        <v>#N/A</v>
      </c>
      <c r="M647" s="45"/>
      <c r="N647" s="47"/>
      <c r="O647" s="45"/>
      <c r="Q647" s="46"/>
      <c r="R647" s="47"/>
    </row>
    <row r="648" spans="1:18" s="59" customFormat="1" hidden="1" x14ac:dyDescent="0.2">
      <c r="A648" s="45" t="s">
        <v>657</v>
      </c>
      <c r="B648" s="65" t="str">
        <f>YEAR(C648)&amp;"-"&amp;WEEKNUM(C648)</f>
        <v>2017-41</v>
      </c>
      <c r="C648" s="46">
        <v>43022</v>
      </c>
      <c r="D648" s="67">
        <f>WEEKDAY(Tableau645[[#This Row],[date]])</f>
        <v>7</v>
      </c>
      <c r="E648" s="47">
        <v>0.34375</v>
      </c>
      <c r="F648" s="47">
        <v>0.51041666666666696</v>
      </c>
      <c r="G648" s="46" t="str">
        <f>IF(NOT(ISBLANK(Tableau645[heure
début])),IF(VALUE(MID(TEXT(Tableau645[heure
début],"hh"),1,2))&lt;13,"AM","PM"),"")</f>
        <v>AM</v>
      </c>
      <c r="H648" s="47">
        <f>F648-E648</f>
        <v>0.16666666666666696</v>
      </c>
      <c r="I648" s="123"/>
      <c r="J648" s="47"/>
      <c r="K648" s="65"/>
      <c r="L648" s="45" t="e">
        <f ca="1">VLOOKUP(Tableau645[[#This Row],[module]],OFFSET(INDIRECT(A648&amp;"_code"),0,2,,2),2,0)</f>
        <v>#N/A</v>
      </c>
      <c r="M648" s="45"/>
      <c r="N648" s="47"/>
      <c r="O648" s="45"/>
      <c r="Q648" s="46"/>
      <c r="R648" s="47"/>
    </row>
    <row r="649" spans="1:18" s="59" customFormat="1" hidden="1" x14ac:dyDescent="0.2">
      <c r="A649" s="45" t="s">
        <v>671</v>
      </c>
      <c r="B649" s="65" t="str">
        <f>YEAR(C649)&amp;"-"&amp;WEEKNUM(C649)</f>
        <v>2017-41</v>
      </c>
      <c r="C649" s="46">
        <v>43022</v>
      </c>
      <c r="D649" s="67">
        <f>WEEKDAY(Tableau645[[#This Row],[date]])</f>
        <v>7</v>
      </c>
      <c r="E649" s="47">
        <v>0.34375</v>
      </c>
      <c r="F649" s="47">
        <v>0.51041666666666696</v>
      </c>
      <c r="G649" s="46" t="str">
        <f>IF(NOT(ISBLANK(Tableau645[heure
début])),IF(VALUE(MID(TEXT(Tableau645[heure
début],"hh"),1,2))&lt;13,"AM","PM"),"")</f>
        <v>AM</v>
      </c>
      <c r="H649" s="47">
        <f>F649-E649</f>
        <v>0.16666666666666696</v>
      </c>
      <c r="I649" s="47"/>
      <c r="J649" s="47"/>
      <c r="K649" s="65"/>
      <c r="L649" s="45" t="e">
        <f ca="1">VLOOKUP(Tableau645[[#This Row],[module]],OFFSET(INDIRECT(A649&amp;"_code"),0,2,,2),2,0)</f>
        <v>#N/A</v>
      </c>
      <c r="M649" s="45"/>
      <c r="N649" s="47"/>
      <c r="O649" s="45"/>
      <c r="Q649" s="46"/>
      <c r="R649" s="47"/>
    </row>
    <row r="650" spans="1:18" s="59" customFormat="1" hidden="1" x14ac:dyDescent="0.2">
      <c r="A650" s="45" t="s">
        <v>672</v>
      </c>
      <c r="B650" s="65" t="str">
        <f>YEAR(C650)&amp;"-"&amp;WEEKNUM(C650)</f>
        <v>2017-41</v>
      </c>
      <c r="C650" s="46">
        <v>43022</v>
      </c>
      <c r="D650" s="67">
        <f>WEEKDAY(Tableau645[[#This Row],[date]])</f>
        <v>7</v>
      </c>
      <c r="E650" s="47">
        <v>0.34375</v>
      </c>
      <c r="F650" s="47">
        <v>0.51041666666666696</v>
      </c>
      <c r="G650" s="46" t="str">
        <f>IF(NOT(ISBLANK(Tableau645[heure
début])),IF(VALUE(MID(TEXT(Tableau645[heure
début],"hh"),1,2))&lt;13,"AM","PM"),"")</f>
        <v>AM</v>
      </c>
      <c r="H650" s="47">
        <f>F650-E650</f>
        <v>0.16666666666666696</v>
      </c>
      <c r="I650" s="47"/>
      <c r="J650" s="47"/>
      <c r="K650" s="65"/>
      <c r="L650" s="45" t="e">
        <f ca="1">VLOOKUP(Tableau645[[#This Row],[module]],OFFSET(INDIRECT(A650&amp;"_code"),0,2,,2),2,0)</f>
        <v>#N/A</v>
      </c>
      <c r="M650" s="45"/>
      <c r="N650" s="47"/>
      <c r="O650" s="45"/>
      <c r="Q650" s="46"/>
      <c r="R650" s="47"/>
    </row>
    <row r="651" spans="1:18" s="59" customFormat="1" hidden="1" x14ac:dyDescent="0.2">
      <c r="A651" s="45" t="s">
        <v>676</v>
      </c>
      <c r="B651" s="65" t="str">
        <f>YEAR(C651)&amp;"-"&amp;WEEKNUM(C651)</f>
        <v>2017-41</v>
      </c>
      <c r="C651" s="46">
        <v>43022</v>
      </c>
      <c r="D651" s="67">
        <f>WEEKDAY(Tableau645[[#This Row],[date]])</f>
        <v>7</v>
      </c>
      <c r="E651" s="47">
        <v>0.34375</v>
      </c>
      <c r="F651" s="47">
        <v>0.51041666666666696</v>
      </c>
      <c r="G651" s="46" t="str">
        <f>IF(NOT(ISBLANK(Tableau645[heure
début])),IF(VALUE(MID(TEXT(Tableau645[heure
début],"hh"),1,2))&lt;13,"AM","PM"),"")</f>
        <v>AM</v>
      </c>
      <c r="H651" s="47">
        <f>F651-E651</f>
        <v>0.16666666666666696</v>
      </c>
      <c r="I651" s="47"/>
      <c r="J651" s="47"/>
      <c r="K651" s="65"/>
      <c r="L651" s="45" t="e">
        <f ca="1">VLOOKUP(Tableau645[[#This Row],[module]],OFFSET(INDIRECT(A651&amp;"_code"),0,2,,2),2,0)</f>
        <v>#N/A</v>
      </c>
      <c r="M651" s="45"/>
      <c r="N651" s="47"/>
      <c r="O651" s="45"/>
      <c r="Q651" s="46"/>
      <c r="R651" s="47"/>
    </row>
    <row r="652" spans="1:18" s="59" customFormat="1" hidden="1" x14ac:dyDescent="0.2">
      <c r="A652" s="45" t="s">
        <v>677</v>
      </c>
      <c r="B652" s="65" t="str">
        <f>YEAR(C652)&amp;"-"&amp;WEEKNUM(C652)</f>
        <v>2017-41</v>
      </c>
      <c r="C652" s="46">
        <v>43022</v>
      </c>
      <c r="D652" s="67">
        <f>WEEKDAY(Tableau645[[#This Row],[date]])</f>
        <v>7</v>
      </c>
      <c r="E652" s="47">
        <v>0.34375</v>
      </c>
      <c r="F652" s="47">
        <v>0.51041666666666696</v>
      </c>
      <c r="G652" s="46" t="str">
        <f>IF(NOT(ISBLANK(Tableau645[heure
début])),IF(VALUE(MID(TEXT(Tableau645[heure
début],"hh"),1,2))&lt;13,"AM","PM"),"")</f>
        <v>AM</v>
      </c>
      <c r="H652" s="47">
        <f>F652-E652</f>
        <v>0.16666666666666696</v>
      </c>
      <c r="I652" s="47"/>
      <c r="J652" s="47"/>
      <c r="K652" s="65"/>
      <c r="L652" s="45" t="e">
        <f ca="1">VLOOKUP(Tableau645[[#This Row],[module]],OFFSET(INDIRECT(A652&amp;"_code"),0,2,,2),2,0)</f>
        <v>#N/A</v>
      </c>
      <c r="M652" s="45"/>
      <c r="N652" s="47"/>
      <c r="O652" s="45"/>
      <c r="Q652" s="46"/>
      <c r="R652" s="47"/>
    </row>
    <row r="653" spans="1:18" s="59" customFormat="1" hidden="1" x14ac:dyDescent="0.2">
      <c r="A653" s="61" t="s">
        <v>669</v>
      </c>
      <c r="B653" s="61" t="str">
        <f>YEAR(C653)&amp;"-"&amp;WEEKNUM(C653)</f>
        <v>2017-41</v>
      </c>
      <c r="C653" s="62">
        <v>43022</v>
      </c>
      <c r="D653" s="68">
        <f>WEEKDAY(Tableau645[[#This Row],[date]])</f>
        <v>7</v>
      </c>
      <c r="E653" s="63">
        <v>0.57291666666666696</v>
      </c>
      <c r="F653" s="63">
        <v>0.73958333333333404</v>
      </c>
      <c r="G653" s="62" t="str">
        <f>IF(NOT(ISBLANK(Tableau645[heure
début])),IF(VALUE(MID(TEXT(Tableau645[heure
début],"hh"),1,2))&lt;13,"AM","PM"),"")</f>
        <v>PM</v>
      </c>
      <c r="H653" s="63">
        <f>F653-E653</f>
        <v>0.16666666666666707</v>
      </c>
      <c r="I653" s="63"/>
      <c r="J653" s="47"/>
      <c r="K653" s="61"/>
      <c r="L653" s="61" t="e">
        <f ca="1">VLOOKUP(Tableau645[[#This Row],[module]],OFFSET(INDIRECT(A653&amp;"_code"),0,2,,2),2,0)</f>
        <v>#N/A</v>
      </c>
      <c r="M653" s="61"/>
      <c r="N653" s="63"/>
      <c r="O653" s="61"/>
      <c r="Q653" s="46"/>
      <c r="R653" s="47"/>
    </row>
    <row r="654" spans="1:18" s="59" customFormat="1" hidden="1" x14ac:dyDescent="0.2">
      <c r="A654" s="45" t="s">
        <v>670</v>
      </c>
      <c r="B654" s="65" t="str">
        <f>YEAR(C654)&amp;"-"&amp;WEEKNUM(C654)</f>
        <v>2017-41</v>
      </c>
      <c r="C654" s="46">
        <v>43022</v>
      </c>
      <c r="D654" s="67">
        <f>WEEKDAY(Tableau645[[#This Row],[date]])</f>
        <v>7</v>
      </c>
      <c r="E654" s="47">
        <v>0.57291666666666696</v>
      </c>
      <c r="F654" s="47">
        <v>0.73958333333333404</v>
      </c>
      <c r="G654" s="46" t="str">
        <f>IF(NOT(ISBLANK(Tableau645[heure
début])),IF(VALUE(MID(TEXT(Tableau645[heure
début],"hh"),1,2))&lt;13,"AM","PM"),"")</f>
        <v>PM</v>
      </c>
      <c r="H654" s="47">
        <f>F654-E654</f>
        <v>0.16666666666666707</v>
      </c>
      <c r="I654" s="47"/>
      <c r="J654" s="47"/>
      <c r="K654" s="65"/>
      <c r="L654" s="45" t="e">
        <f ca="1">VLOOKUP(Tableau645[[#This Row],[module]],OFFSET(INDIRECT(A654&amp;"_code"),0,2,,2),2,0)</f>
        <v>#N/A</v>
      </c>
      <c r="M654" s="45"/>
      <c r="N654" s="47"/>
      <c r="O654" s="45"/>
      <c r="Q654" s="46"/>
      <c r="R654" s="47"/>
    </row>
    <row r="655" spans="1:18" s="59" customFormat="1" hidden="1" x14ac:dyDescent="0.2">
      <c r="A655" s="45" t="s">
        <v>657</v>
      </c>
      <c r="B655" s="65" t="str">
        <f>YEAR(C655)&amp;"-"&amp;WEEKNUM(C655)</f>
        <v>2017-41</v>
      </c>
      <c r="C655" s="46">
        <v>43022</v>
      </c>
      <c r="D655" s="67">
        <f>WEEKDAY(Tableau645[[#This Row],[date]])</f>
        <v>7</v>
      </c>
      <c r="E655" s="47">
        <v>0.57291666666666696</v>
      </c>
      <c r="F655" s="47">
        <v>0.73958333333333404</v>
      </c>
      <c r="G655" s="46" t="str">
        <f>IF(NOT(ISBLANK(Tableau645[heure
début])),IF(VALUE(MID(TEXT(Tableau645[heure
début],"hh"),1,2))&lt;13,"AM","PM"),"")</f>
        <v>PM</v>
      </c>
      <c r="H655" s="47">
        <f>F655-E655</f>
        <v>0.16666666666666707</v>
      </c>
      <c r="I655" s="123"/>
      <c r="J655" s="47"/>
      <c r="K655" s="65"/>
      <c r="L655" s="45" t="e">
        <f ca="1">VLOOKUP(Tableau645[[#This Row],[module]],OFFSET(INDIRECT(A655&amp;"_code"),0,2,,2),2,0)</f>
        <v>#N/A</v>
      </c>
      <c r="M655" s="45"/>
      <c r="N655" s="47"/>
      <c r="O655" s="45"/>
      <c r="Q655" s="46"/>
      <c r="R655" s="47"/>
    </row>
    <row r="656" spans="1:18" s="59" customFormat="1" hidden="1" x14ac:dyDescent="0.2">
      <c r="A656" s="45" t="s">
        <v>671</v>
      </c>
      <c r="B656" s="65" t="str">
        <f>YEAR(C656)&amp;"-"&amp;WEEKNUM(C656)</f>
        <v>2017-41</v>
      </c>
      <c r="C656" s="46">
        <v>43022</v>
      </c>
      <c r="D656" s="67">
        <f>WEEKDAY(Tableau645[[#This Row],[date]])</f>
        <v>7</v>
      </c>
      <c r="E656" s="47">
        <v>0.57291666666666696</v>
      </c>
      <c r="F656" s="47">
        <v>0.73958333333333404</v>
      </c>
      <c r="G656" s="46" t="str">
        <f>IF(NOT(ISBLANK(Tableau645[heure
début])),IF(VALUE(MID(TEXT(Tableau645[heure
début],"hh"),1,2))&lt;13,"AM","PM"),"")</f>
        <v>PM</v>
      </c>
      <c r="H656" s="47">
        <f>F656-E656</f>
        <v>0.16666666666666707</v>
      </c>
      <c r="I656" s="47"/>
      <c r="J656" s="47"/>
      <c r="K656" s="65"/>
      <c r="L656" s="45" t="e">
        <f ca="1">VLOOKUP(Tableau645[[#This Row],[module]],OFFSET(INDIRECT(A656&amp;"_code"),0,2,,2),2,0)</f>
        <v>#N/A</v>
      </c>
      <c r="M656" s="45"/>
      <c r="N656" s="47"/>
      <c r="O656" s="45"/>
      <c r="Q656" s="46"/>
      <c r="R656" s="47"/>
    </row>
    <row r="657" spans="1:18" s="59" customFormat="1" hidden="1" x14ac:dyDescent="0.2">
      <c r="A657" s="45" t="s">
        <v>672</v>
      </c>
      <c r="B657" s="65" t="str">
        <f>YEAR(C657)&amp;"-"&amp;WEEKNUM(C657)</f>
        <v>2017-41</v>
      </c>
      <c r="C657" s="46">
        <v>43022</v>
      </c>
      <c r="D657" s="67">
        <f>WEEKDAY(Tableau645[[#This Row],[date]])</f>
        <v>7</v>
      </c>
      <c r="E657" s="47">
        <v>0.57291666666666696</v>
      </c>
      <c r="F657" s="47">
        <v>0.73958333333333404</v>
      </c>
      <c r="G657" s="46" t="str">
        <f>IF(NOT(ISBLANK(Tableau645[heure
début])),IF(VALUE(MID(TEXT(Tableau645[heure
début],"hh"),1,2))&lt;13,"AM","PM"),"")</f>
        <v>PM</v>
      </c>
      <c r="H657" s="47">
        <f>F657-E657</f>
        <v>0.16666666666666707</v>
      </c>
      <c r="I657" s="47"/>
      <c r="J657" s="47"/>
      <c r="K657" s="65"/>
      <c r="L657" s="45" t="e">
        <f ca="1">VLOOKUP(Tableau645[[#This Row],[module]],OFFSET(INDIRECT(A657&amp;"_code"),0,2,,2),2,0)</f>
        <v>#N/A</v>
      </c>
      <c r="M657" s="45"/>
      <c r="N657" s="47"/>
      <c r="O657" s="45"/>
      <c r="Q657" s="46"/>
      <c r="R657" s="47"/>
    </row>
    <row r="658" spans="1:18" s="59" customFormat="1" hidden="1" x14ac:dyDescent="0.2">
      <c r="A658" s="45" t="s">
        <v>676</v>
      </c>
      <c r="B658" s="65" t="str">
        <f>YEAR(C658)&amp;"-"&amp;WEEKNUM(C658)</f>
        <v>2017-41</v>
      </c>
      <c r="C658" s="46">
        <v>43022</v>
      </c>
      <c r="D658" s="67">
        <f>WEEKDAY(Tableau645[[#This Row],[date]])</f>
        <v>7</v>
      </c>
      <c r="E658" s="47">
        <v>0.57291666666666696</v>
      </c>
      <c r="F658" s="47">
        <v>0.69791666666666663</v>
      </c>
      <c r="G658" s="46" t="str">
        <f>IF(NOT(ISBLANK(Tableau645[heure
début])),IF(VALUE(MID(TEXT(Tableau645[heure
début],"hh"),1,2))&lt;13,"AM","PM"),"")</f>
        <v>PM</v>
      </c>
      <c r="H658" s="47">
        <f>F658-E658</f>
        <v>0.12499999999999967</v>
      </c>
      <c r="I658" s="47"/>
      <c r="J658" s="47"/>
      <c r="K658" s="65"/>
      <c r="L658" s="45" t="e">
        <f ca="1">VLOOKUP(Tableau645[[#This Row],[module]],OFFSET(INDIRECT(A658&amp;"_code"),0,2,,2),2,0)</f>
        <v>#N/A</v>
      </c>
      <c r="M658" s="45"/>
      <c r="N658" s="47"/>
      <c r="O658" s="45"/>
      <c r="Q658" s="46"/>
      <c r="R658" s="47"/>
    </row>
    <row r="659" spans="1:18" s="59" customFormat="1" hidden="1" x14ac:dyDescent="0.2">
      <c r="A659" s="45" t="s">
        <v>677</v>
      </c>
      <c r="B659" s="65" t="str">
        <f>YEAR(C659)&amp;"-"&amp;WEEKNUM(C659)</f>
        <v>2017-41</v>
      </c>
      <c r="C659" s="46">
        <v>43022</v>
      </c>
      <c r="D659" s="67">
        <f>WEEKDAY(Tableau645[[#This Row],[date]])</f>
        <v>7</v>
      </c>
      <c r="E659" s="47">
        <v>0.57291666666666696</v>
      </c>
      <c r="F659" s="47">
        <v>0.69791666666666663</v>
      </c>
      <c r="G659" s="46" t="str">
        <f>IF(NOT(ISBLANK(Tableau645[heure
début])),IF(VALUE(MID(TEXT(Tableau645[heure
début],"hh"),1,2))&lt;13,"AM","PM"),"")</f>
        <v>PM</v>
      </c>
      <c r="H659" s="47">
        <f>F659-E659</f>
        <v>0.12499999999999967</v>
      </c>
      <c r="I659" s="47"/>
      <c r="J659" s="47"/>
      <c r="K659" s="65"/>
      <c r="L659" s="45" t="e">
        <f ca="1">VLOOKUP(Tableau645[[#This Row],[module]],OFFSET(INDIRECT(A659&amp;"_code"),0,2,,2),2,0)</f>
        <v>#N/A</v>
      </c>
      <c r="M659" s="45"/>
      <c r="N659" s="47"/>
      <c r="O659" s="45"/>
      <c r="Q659" s="46"/>
      <c r="R659" s="47"/>
    </row>
    <row r="660" spans="1:18" s="59" customFormat="1" hidden="1" x14ac:dyDescent="0.2">
      <c r="A660" s="61" t="s">
        <v>669</v>
      </c>
      <c r="B660" s="61" t="str">
        <f>YEAR(C660)&amp;"-"&amp;WEEKNUM(C660)</f>
        <v>2017-42</v>
      </c>
      <c r="C660" s="62">
        <v>43023</v>
      </c>
      <c r="D660" s="68">
        <f>WEEKDAY(Tableau645[[#This Row],[date]])</f>
        <v>1</v>
      </c>
      <c r="E660" s="47">
        <v>0.34375</v>
      </c>
      <c r="F660" s="47">
        <v>0.51041666666666696</v>
      </c>
      <c r="G660" s="62" t="str">
        <f>IF(NOT(ISBLANK(Tableau645[heure
début])),IF(VALUE(MID(TEXT(Tableau645[heure
début],"hh"),1,2))&lt;13,"AM","PM"),"")</f>
        <v>AM</v>
      </c>
      <c r="H660" s="63">
        <f>F660-E660</f>
        <v>0.16666666666666696</v>
      </c>
      <c r="I660" s="63"/>
      <c r="J660" s="47"/>
      <c r="K660" s="61"/>
      <c r="L660" s="61" t="e">
        <f ca="1">VLOOKUP(Tableau645[[#This Row],[module]],OFFSET(INDIRECT(A660&amp;"_code"),0,2,,2),2,0)</f>
        <v>#N/A</v>
      </c>
      <c r="M660" s="61"/>
      <c r="N660" s="63"/>
      <c r="O660" s="61"/>
      <c r="Q660" s="46"/>
      <c r="R660" s="47"/>
    </row>
    <row r="661" spans="1:18" s="59" customFormat="1" hidden="1" x14ac:dyDescent="0.2">
      <c r="A661" s="45" t="s">
        <v>670</v>
      </c>
      <c r="B661" s="65" t="str">
        <f>YEAR(C661)&amp;"-"&amp;WEEKNUM(C661)</f>
        <v>2017-42</v>
      </c>
      <c r="C661" s="46">
        <v>43023</v>
      </c>
      <c r="D661" s="67">
        <f>WEEKDAY(Tableau645[[#This Row],[date]])</f>
        <v>1</v>
      </c>
      <c r="E661" s="47">
        <v>0.34375</v>
      </c>
      <c r="F661" s="47">
        <v>0.51041666666666696</v>
      </c>
      <c r="G661" s="46" t="str">
        <f>IF(NOT(ISBLANK(Tableau645[heure
début])),IF(VALUE(MID(TEXT(Tableau645[heure
début],"hh"),1,2))&lt;13,"AM","PM"),"")</f>
        <v>AM</v>
      </c>
      <c r="H661" s="47">
        <f>F661-E661</f>
        <v>0.16666666666666696</v>
      </c>
      <c r="I661" s="47"/>
      <c r="J661" s="47"/>
      <c r="K661" s="65"/>
      <c r="L661" s="45" t="e">
        <f ca="1">VLOOKUP(Tableau645[[#This Row],[module]],OFFSET(INDIRECT(A661&amp;"_code"),0,2,,2),2,0)</f>
        <v>#N/A</v>
      </c>
      <c r="M661" s="45"/>
      <c r="N661" s="47"/>
      <c r="O661" s="45"/>
      <c r="Q661" s="46"/>
      <c r="R661" s="47"/>
    </row>
    <row r="662" spans="1:18" s="59" customFormat="1" hidden="1" x14ac:dyDescent="0.2">
      <c r="A662" s="45" t="s">
        <v>657</v>
      </c>
      <c r="B662" s="65" t="str">
        <f>YEAR(C662)&amp;"-"&amp;WEEKNUM(C662)</f>
        <v>2017-42</v>
      </c>
      <c r="C662" s="46">
        <v>43023</v>
      </c>
      <c r="D662" s="67">
        <f>WEEKDAY(Tableau645[[#This Row],[date]])</f>
        <v>1</v>
      </c>
      <c r="E662" s="47">
        <v>0.34375</v>
      </c>
      <c r="F662" s="47">
        <v>0.51041666666666696</v>
      </c>
      <c r="G662" s="46" t="str">
        <f>IF(NOT(ISBLANK(Tableau645[heure
début])),IF(VALUE(MID(TEXT(Tableau645[heure
début],"hh"),1,2))&lt;13,"AM","PM"),"")</f>
        <v>AM</v>
      </c>
      <c r="H662" s="47">
        <f>F662-E662</f>
        <v>0.16666666666666696</v>
      </c>
      <c r="I662" s="123"/>
      <c r="J662" s="47"/>
      <c r="K662" s="65"/>
      <c r="L662" s="45" t="e">
        <f ca="1">VLOOKUP(Tableau645[[#This Row],[module]],OFFSET(INDIRECT(A662&amp;"_code"),0,2,,2),2,0)</f>
        <v>#N/A</v>
      </c>
      <c r="M662" s="45"/>
      <c r="N662" s="47"/>
      <c r="O662" s="45"/>
      <c r="Q662" s="46"/>
      <c r="R662" s="47"/>
    </row>
    <row r="663" spans="1:18" s="59" customFormat="1" hidden="1" x14ac:dyDescent="0.2">
      <c r="A663" s="45" t="s">
        <v>671</v>
      </c>
      <c r="B663" s="65" t="str">
        <f>YEAR(C663)&amp;"-"&amp;WEEKNUM(C663)</f>
        <v>2017-42</v>
      </c>
      <c r="C663" s="46">
        <v>43023</v>
      </c>
      <c r="D663" s="67">
        <f>WEEKDAY(Tableau645[[#This Row],[date]])</f>
        <v>1</v>
      </c>
      <c r="E663" s="47">
        <v>0.34375</v>
      </c>
      <c r="F663" s="47">
        <v>0.51041666666666696</v>
      </c>
      <c r="G663" s="46" t="str">
        <f>IF(NOT(ISBLANK(Tableau645[heure
début])),IF(VALUE(MID(TEXT(Tableau645[heure
début],"hh"),1,2))&lt;13,"AM","PM"),"")</f>
        <v>AM</v>
      </c>
      <c r="H663" s="47">
        <f>F663-E663</f>
        <v>0.16666666666666696</v>
      </c>
      <c r="I663" s="47"/>
      <c r="J663" s="47"/>
      <c r="K663" s="65"/>
      <c r="L663" s="45" t="e">
        <f ca="1">VLOOKUP(Tableau645[[#This Row],[module]],OFFSET(INDIRECT(A663&amp;"_code"),0,2,,2),2,0)</f>
        <v>#N/A</v>
      </c>
      <c r="M663" s="45"/>
      <c r="N663" s="47"/>
      <c r="O663" s="45"/>
      <c r="Q663" s="46"/>
      <c r="R663" s="47"/>
    </row>
    <row r="664" spans="1:18" s="59" customFormat="1" hidden="1" x14ac:dyDescent="0.2">
      <c r="A664" s="45" t="s">
        <v>672</v>
      </c>
      <c r="B664" s="65" t="str">
        <f>YEAR(C664)&amp;"-"&amp;WEEKNUM(C664)</f>
        <v>2017-42</v>
      </c>
      <c r="C664" s="46">
        <v>43023</v>
      </c>
      <c r="D664" s="67">
        <f>WEEKDAY(Tableau645[[#This Row],[date]])</f>
        <v>1</v>
      </c>
      <c r="E664" s="47">
        <v>0.34375</v>
      </c>
      <c r="F664" s="47">
        <v>0.51041666666666696</v>
      </c>
      <c r="G664" s="46" t="str">
        <f>IF(NOT(ISBLANK(Tableau645[heure
début])),IF(VALUE(MID(TEXT(Tableau645[heure
début],"hh"),1,2))&lt;13,"AM","PM"),"")</f>
        <v>AM</v>
      </c>
      <c r="H664" s="47">
        <f>F664-E664</f>
        <v>0.16666666666666696</v>
      </c>
      <c r="I664" s="47"/>
      <c r="J664" s="47"/>
      <c r="K664" s="65"/>
      <c r="L664" s="45" t="e">
        <f ca="1">VLOOKUP(Tableau645[[#This Row],[module]],OFFSET(INDIRECT(A664&amp;"_code"),0,2,,2),2,0)</f>
        <v>#N/A</v>
      </c>
      <c r="M664" s="45"/>
      <c r="N664" s="47"/>
      <c r="O664" s="45"/>
      <c r="Q664" s="46"/>
      <c r="R664" s="47"/>
    </row>
    <row r="665" spans="1:18" s="59" customFormat="1" hidden="1" x14ac:dyDescent="0.2">
      <c r="A665" s="45" t="s">
        <v>676</v>
      </c>
      <c r="B665" s="65" t="str">
        <f>YEAR(C665)&amp;"-"&amp;WEEKNUM(C665)</f>
        <v>2017-42</v>
      </c>
      <c r="C665" s="46">
        <v>43023</v>
      </c>
      <c r="D665" s="67">
        <f>WEEKDAY(Tableau645[[#This Row],[date]])</f>
        <v>1</v>
      </c>
      <c r="E665" s="47">
        <v>0.34375</v>
      </c>
      <c r="F665" s="47">
        <v>0.51041666666666696</v>
      </c>
      <c r="G665" s="46" t="str">
        <f>IF(NOT(ISBLANK(Tableau645[heure
début])),IF(VALUE(MID(TEXT(Tableau645[heure
début],"hh"),1,2))&lt;13,"AM","PM"),"")</f>
        <v>AM</v>
      </c>
      <c r="H665" s="47">
        <f>F665-E665</f>
        <v>0.16666666666666696</v>
      </c>
      <c r="I665" s="47"/>
      <c r="J665" s="47"/>
      <c r="K665" s="65"/>
      <c r="L665" s="45" t="e">
        <f ca="1">VLOOKUP(Tableau645[[#This Row],[module]],OFFSET(INDIRECT(A665&amp;"_code"),0,2,,2),2,0)</f>
        <v>#N/A</v>
      </c>
      <c r="M665" s="45"/>
      <c r="N665" s="47"/>
      <c r="O665" s="45"/>
      <c r="Q665" s="46"/>
      <c r="R665" s="47"/>
    </row>
    <row r="666" spans="1:18" s="59" customFormat="1" hidden="1" x14ac:dyDescent="0.2">
      <c r="A666" s="45" t="s">
        <v>677</v>
      </c>
      <c r="B666" s="65" t="str">
        <f>YEAR(C666)&amp;"-"&amp;WEEKNUM(C666)</f>
        <v>2017-42</v>
      </c>
      <c r="C666" s="46">
        <v>43023</v>
      </c>
      <c r="D666" s="67">
        <f>WEEKDAY(Tableau645[[#This Row],[date]])</f>
        <v>1</v>
      </c>
      <c r="E666" s="47">
        <v>0.34375</v>
      </c>
      <c r="F666" s="47">
        <v>0.51041666666666696</v>
      </c>
      <c r="G666" s="46" t="str">
        <f>IF(NOT(ISBLANK(Tableau645[heure
début])),IF(VALUE(MID(TEXT(Tableau645[heure
début],"hh"),1,2))&lt;13,"AM","PM"),"")</f>
        <v>AM</v>
      </c>
      <c r="H666" s="47">
        <f>F666-E666</f>
        <v>0.16666666666666696</v>
      </c>
      <c r="I666" s="47"/>
      <c r="J666" s="47"/>
      <c r="K666" s="65"/>
      <c r="L666" s="45" t="e">
        <f ca="1">VLOOKUP(Tableau645[[#This Row],[module]],OFFSET(INDIRECT(A666&amp;"_code"),0,2,,2),2,0)</f>
        <v>#N/A</v>
      </c>
      <c r="M666" s="45"/>
      <c r="N666" s="47"/>
      <c r="O666" s="45"/>
      <c r="Q666" s="46"/>
      <c r="R666" s="47"/>
    </row>
    <row r="667" spans="1:18" s="59" customFormat="1" hidden="1" x14ac:dyDescent="0.2">
      <c r="A667" s="61" t="s">
        <v>669</v>
      </c>
      <c r="B667" s="61" t="str">
        <f>YEAR(C667)&amp;"-"&amp;WEEKNUM(C667)</f>
        <v>2017-42</v>
      </c>
      <c r="C667" s="62">
        <v>43023</v>
      </c>
      <c r="D667" s="68">
        <f>WEEKDAY(Tableau645[[#This Row],[date]])</f>
        <v>1</v>
      </c>
      <c r="E667" s="63">
        <v>0.57291666666666696</v>
      </c>
      <c r="F667" s="63">
        <v>0.73958333333333404</v>
      </c>
      <c r="G667" s="62" t="str">
        <f>IF(NOT(ISBLANK(Tableau645[heure
début])),IF(VALUE(MID(TEXT(Tableau645[heure
début],"hh"),1,2))&lt;13,"AM","PM"),"")</f>
        <v>PM</v>
      </c>
      <c r="H667" s="63">
        <f>F667-E667</f>
        <v>0.16666666666666707</v>
      </c>
      <c r="I667" s="63"/>
      <c r="J667" s="47"/>
      <c r="K667" s="61"/>
      <c r="L667" s="61" t="e">
        <f ca="1">VLOOKUP(Tableau645[[#This Row],[module]],OFFSET(INDIRECT(A667&amp;"_code"),0,2,,2),2,0)</f>
        <v>#N/A</v>
      </c>
      <c r="M667" s="61"/>
      <c r="N667" s="63"/>
      <c r="O667" s="61"/>
      <c r="Q667" s="46"/>
      <c r="R667" s="47"/>
    </row>
    <row r="668" spans="1:18" s="59" customFormat="1" hidden="1" x14ac:dyDescent="0.2">
      <c r="A668" s="45" t="s">
        <v>670</v>
      </c>
      <c r="B668" s="65" t="str">
        <f>YEAR(C668)&amp;"-"&amp;WEEKNUM(C668)</f>
        <v>2017-42</v>
      </c>
      <c r="C668" s="46">
        <v>43023</v>
      </c>
      <c r="D668" s="67">
        <f>WEEKDAY(Tableau645[[#This Row],[date]])</f>
        <v>1</v>
      </c>
      <c r="E668" s="47">
        <v>0.57291666666666696</v>
      </c>
      <c r="F668" s="47">
        <v>0.73958333333333404</v>
      </c>
      <c r="G668" s="46" t="str">
        <f>IF(NOT(ISBLANK(Tableau645[heure
début])),IF(VALUE(MID(TEXT(Tableau645[heure
début],"hh"),1,2))&lt;13,"AM","PM"),"")</f>
        <v>PM</v>
      </c>
      <c r="H668" s="47">
        <f>F668-E668</f>
        <v>0.16666666666666707</v>
      </c>
      <c r="I668" s="47"/>
      <c r="J668" s="47"/>
      <c r="K668" s="65"/>
      <c r="L668" s="45" t="e">
        <f ca="1">VLOOKUP(Tableau645[[#This Row],[module]],OFFSET(INDIRECT(A668&amp;"_code"),0,2,,2),2,0)</f>
        <v>#N/A</v>
      </c>
      <c r="M668" s="45"/>
      <c r="N668" s="47"/>
      <c r="O668" s="45"/>
      <c r="Q668" s="46"/>
      <c r="R668" s="47"/>
    </row>
    <row r="669" spans="1:18" s="59" customFormat="1" hidden="1" x14ac:dyDescent="0.2">
      <c r="A669" s="45" t="s">
        <v>657</v>
      </c>
      <c r="B669" s="65" t="str">
        <f>YEAR(C669)&amp;"-"&amp;WEEKNUM(C669)</f>
        <v>2017-42</v>
      </c>
      <c r="C669" s="46">
        <v>43023</v>
      </c>
      <c r="D669" s="67">
        <f>WEEKDAY(Tableau645[[#This Row],[date]])</f>
        <v>1</v>
      </c>
      <c r="E669" s="47">
        <v>0.57291666666666696</v>
      </c>
      <c r="F669" s="47">
        <v>0.73958333333333404</v>
      </c>
      <c r="G669" s="46" t="str">
        <f>IF(NOT(ISBLANK(Tableau645[heure
début])),IF(VALUE(MID(TEXT(Tableau645[heure
début],"hh"),1,2))&lt;13,"AM","PM"),"")</f>
        <v>PM</v>
      </c>
      <c r="H669" s="47">
        <f>F669-E669</f>
        <v>0.16666666666666707</v>
      </c>
      <c r="I669" s="123"/>
      <c r="J669" s="47"/>
      <c r="K669" s="65"/>
      <c r="L669" s="45" t="e">
        <f ca="1">VLOOKUP(Tableau645[[#This Row],[module]],OFFSET(INDIRECT(A669&amp;"_code"),0,2,,2),2,0)</f>
        <v>#N/A</v>
      </c>
      <c r="M669" s="45"/>
      <c r="N669" s="47"/>
      <c r="O669" s="45"/>
      <c r="Q669" s="46"/>
      <c r="R669" s="47"/>
    </row>
    <row r="670" spans="1:18" s="59" customFormat="1" hidden="1" x14ac:dyDescent="0.2">
      <c r="A670" s="45" t="s">
        <v>671</v>
      </c>
      <c r="B670" s="65" t="str">
        <f>YEAR(C670)&amp;"-"&amp;WEEKNUM(C670)</f>
        <v>2017-42</v>
      </c>
      <c r="C670" s="46">
        <v>43023</v>
      </c>
      <c r="D670" s="67">
        <f>WEEKDAY(Tableau645[[#This Row],[date]])</f>
        <v>1</v>
      </c>
      <c r="E670" s="47">
        <v>0.57291666666666696</v>
      </c>
      <c r="F670" s="47">
        <v>0.73958333333333404</v>
      </c>
      <c r="G670" s="46" t="str">
        <f>IF(NOT(ISBLANK(Tableau645[heure
début])),IF(VALUE(MID(TEXT(Tableau645[heure
début],"hh"),1,2))&lt;13,"AM","PM"),"")</f>
        <v>PM</v>
      </c>
      <c r="H670" s="47">
        <f>F670-E670</f>
        <v>0.16666666666666707</v>
      </c>
      <c r="I670" s="47"/>
      <c r="J670" s="47"/>
      <c r="K670" s="65"/>
      <c r="L670" s="45" t="e">
        <f ca="1">VLOOKUP(Tableau645[[#This Row],[module]],OFFSET(INDIRECT(A670&amp;"_code"),0,2,,2),2,0)</f>
        <v>#N/A</v>
      </c>
      <c r="M670" s="45"/>
      <c r="N670" s="47"/>
      <c r="O670" s="45"/>
      <c r="Q670" s="46"/>
      <c r="R670" s="47"/>
    </row>
    <row r="671" spans="1:18" s="59" customFormat="1" hidden="1" x14ac:dyDescent="0.2">
      <c r="A671" s="45" t="s">
        <v>672</v>
      </c>
      <c r="B671" s="65" t="str">
        <f>YEAR(C671)&amp;"-"&amp;WEEKNUM(C671)</f>
        <v>2017-42</v>
      </c>
      <c r="C671" s="46">
        <v>43023</v>
      </c>
      <c r="D671" s="67">
        <f>WEEKDAY(Tableau645[[#This Row],[date]])</f>
        <v>1</v>
      </c>
      <c r="E671" s="47">
        <v>0.57291666666666696</v>
      </c>
      <c r="F671" s="47">
        <v>0.73958333333333404</v>
      </c>
      <c r="G671" s="46" t="str">
        <f>IF(NOT(ISBLANK(Tableau645[heure
début])),IF(VALUE(MID(TEXT(Tableau645[heure
début],"hh"),1,2))&lt;13,"AM","PM"),"")</f>
        <v>PM</v>
      </c>
      <c r="H671" s="47">
        <f>F671-E671</f>
        <v>0.16666666666666707</v>
      </c>
      <c r="I671" s="47"/>
      <c r="J671" s="47"/>
      <c r="K671" s="65"/>
      <c r="L671" s="45" t="e">
        <f ca="1">VLOOKUP(Tableau645[[#This Row],[module]],OFFSET(INDIRECT(A671&amp;"_code"),0,2,,2),2,0)</f>
        <v>#N/A</v>
      </c>
      <c r="M671" s="45"/>
      <c r="N671" s="47"/>
      <c r="O671" s="45"/>
      <c r="Q671" s="46"/>
      <c r="R671" s="47"/>
    </row>
    <row r="672" spans="1:18" s="59" customFormat="1" hidden="1" x14ac:dyDescent="0.2">
      <c r="A672" s="45" t="s">
        <v>676</v>
      </c>
      <c r="B672" s="65" t="str">
        <f>YEAR(C672)&amp;"-"&amp;WEEKNUM(C672)</f>
        <v>2017-42</v>
      </c>
      <c r="C672" s="46">
        <v>43023</v>
      </c>
      <c r="D672" s="67">
        <f>WEEKDAY(Tableau645[[#This Row],[date]])</f>
        <v>1</v>
      </c>
      <c r="E672" s="47">
        <v>0.57291666666666696</v>
      </c>
      <c r="F672" s="47">
        <v>0.69791666666666663</v>
      </c>
      <c r="G672" s="46" t="str">
        <f>IF(NOT(ISBLANK(Tableau645[heure
début])),IF(VALUE(MID(TEXT(Tableau645[heure
début],"hh"),1,2))&lt;13,"AM","PM"),"")</f>
        <v>PM</v>
      </c>
      <c r="H672" s="47">
        <f>F672-E672</f>
        <v>0.12499999999999967</v>
      </c>
      <c r="I672" s="47"/>
      <c r="J672" s="47"/>
      <c r="K672" s="65"/>
      <c r="L672" s="45" t="e">
        <f ca="1">VLOOKUP(Tableau645[[#This Row],[module]],OFFSET(INDIRECT(A672&amp;"_code"),0,2,,2),2,0)</f>
        <v>#N/A</v>
      </c>
      <c r="M672" s="45"/>
      <c r="N672" s="47"/>
      <c r="O672" s="45"/>
      <c r="Q672" s="46"/>
      <c r="R672" s="47"/>
    </row>
    <row r="673" spans="1:18" s="59" customFormat="1" hidden="1" x14ac:dyDescent="0.2">
      <c r="A673" s="45" t="s">
        <v>677</v>
      </c>
      <c r="B673" s="65" t="str">
        <f>YEAR(C673)&amp;"-"&amp;WEEKNUM(C673)</f>
        <v>2017-42</v>
      </c>
      <c r="C673" s="46">
        <v>43023</v>
      </c>
      <c r="D673" s="67">
        <f>WEEKDAY(Tableau645[[#This Row],[date]])</f>
        <v>1</v>
      </c>
      <c r="E673" s="47">
        <v>0.57291666666666696</v>
      </c>
      <c r="F673" s="47">
        <v>0.69791666666666663</v>
      </c>
      <c r="G673" s="46" t="str">
        <f>IF(NOT(ISBLANK(Tableau645[heure
début])),IF(VALUE(MID(TEXT(Tableau645[heure
début],"hh"),1,2))&lt;13,"AM","PM"),"")</f>
        <v>PM</v>
      </c>
      <c r="H673" s="47">
        <f>F673-E673</f>
        <v>0.12499999999999967</v>
      </c>
      <c r="I673" s="47"/>
      <c r="J673" s="47"/>
      <c r="K673" s="65"/>
      <c r="L673" s="45" t="e">
        <f ca="1">VLOOKUP(Tableau645[[#This Row],[module]],OFFSET(INDIRECT(A673&amp;"_code"),0,2,,2),2,0)</f>
        <v>#N/A</v>
      </c>
      <c r="M673" s="45"/>
      <c r="N673" s="47"/>
      <c r="O673" s="45"/>
      <c r="Q673" s="46"/>
      <c r="R673" s="47"/>
    </row>
    <row r="674" spans="1:18" s="59" customFormat="1" hidden="1" x14ac:dyDescent="0.2">
      <c r="A674" s="45" t="s">
        <v>670</v>
      </c>
      <c r="B674" s="65" t="str">
        <f>YEAR(C674)&amp;"-"&amp;WEEKNUM(C674)</f>
        <v>2017-42</v>
      </c>
      <c r="C674" s="46">
        <v>43024</v>
      </c>
      <c r="D674" s="67">
        <f>WEEKDAY(Tableau645[[#This Row],[date]])</f>
        <v>2</v>
      </c>
      <c r="E674" s="47">
        <v>0.34375</v>
      </c>
      <c r="F674" s="47">
        <v>0.51041666666666696</v>
      </c>
      <c r="G674" s="46" t="str">
        <f>IF(NOT(ISBLANK(Tableau645[heure
début])),IF(VALUE(MID(TEXT(Tableau645[heure
début],"hh"),1,2))&lt;13,"AM","PM"),"")</f>
        <v>AM</v>
      </c>
      <c r="H674" s="47">
        <f>F674-E674</f>
        <v>0.16666666666666696</v>
      </c>
      <c r="I674" s="47"/>
      <c r="J674" s="47"/>
      <c r="K674" s="65" t="s">
        <v>875</v>
      </c>
      <c r="L674" s="45" t="str">
        <f ca="1">VLOOKUP(Tableau645[[#This Row],[module]],OFFSET(INDIRECT(A674&amp;"_code"),0,2,,2),2,0)</f>
        <v>BRIKI Rachid</v>
      </c>
      <c r="M674" s="45" t="s">
        <v>666</v>
      </c>
      <c r="N674" s="47"/>
      <c r="O674" s="45"/>
      <c r="Q674" s="46"/>
      <c r="R674" s="47"/>
    </row>
    <row r="675" spans="1:18" s="59" customFormat="1" hidden="1" x14ac:dyDescent="0.2">
      <c r="A675" s="61" t="s">
        <v>669</v>
      </c>
      <c r="B675" s="61" t="str">
        <f>YEAR(C675)&amp;"-"&amp;WEEKNUM(C675)</f>
        <v>2017-42</v>
      </c>
      <c r="C675" s="62">
        <v>43024</v>
      </c>
      <c r="D675" s="68">
        <f>WEEKDAY(Tableau645[[#This Row],[date]])</f>
        <v>2</v>
      </c>
      <c r="E675" s="47">
        <v>0.34375</v>
      </c>
      <c r="F675" s="47">
        <v>0.42708333333333298</v>
      </c>
      <c r="G675" s="62" t="str">
        <f>IF(NOT(ISBLANK(Tableau645[heure
début])),IF(VALUE(MID(TEXT(Tableau645[heure
début],"hh"),1,2))&lt;13,"AM","PM"),"")</f>
        <v>AM</v>
      </c>
      <c r="H675" s="63">
        <f>F675-E675</f>
        <v>8.3333333333332982E-2</v>
      </c>
      <c r="I675" s="63"/>
      <c r="J675" s="47"/>
      <c r="K675" s="98" t="s">
        <v>1046</v>
      </c>
      <c r="L675" s="61" t="str">
        <f ca="1">VLOOKUP(Tableau645[[#This Row],[module]],OFFSET(INDIRECT(A675&amp;"_code"),0,2,,2),2,0)</f>
        <v>FRENEA Marylène</v>
      </c>
      <c r="M675" s="61" t="s">
        <v>665</v>
      </c>
      <c r="N675" s="63"/>
      <c r="O675" s="61"/>
      <c r="Q675" s="46"/>
      <c r="R675" s="47"/>
    </row>
    <row r="676" spans="1:18" s="59" customFormat="1" hidden="1" x14ac:dyDescent="0.2">
      <c r="A676" s="45" t="s">
        <v>671</v>
      </c>
      <c r="B676" s="65" t="str">
        <f>YEAR(C676)&amp;"-"&amp;WEEKNUM(C676)</f>
        <v>2017-42</v>
      </c>
      <c r="C676" s="46">
        <v>43024</v>
      </c>
      <c r="D676" s="67">
        <f>WEEKDAY(Tableau645[[#This Row],[date]])</f>
        <v>2</v>
      </c>
      <c r="E676" s="47">
        <v>0.34375</v>
      </c>
      <c r="F676" s="47">
        <v>0.51041666666666696</v>
      </c>
      <c r="G676" s="46" t="str">
        <f>IF(NOT(ISBLANK(Tableau645[heure
début])),IF(VALUE(MID(TEXT(Tableau645[heure
début],"hh"),1,2))&lt;13,"AM","PM"),"")</f>
        <v>AM</v>
      </c>
      <c r="H676" s="47">
        <f>F676-E676</f>
        <v>0.16666666666666696</v>
      </c>
      <c r="I676" s="47"/>
      <c r="J676" s="47"/>
      <c r="K676" s="65" t="s">
        <v>1082</v>
      </c>
      <c r="L676" s="45" t="str">
        <f ca="1">VLOOKUP(Tableau645[[#This Row],[module]],OFFSET(INDIRECT(A676&amp;"_code"),0,2,,2),2,0)</f>
        <v>LEFETZ Guillaume</v>
      </c>
      <c r="M676" s="45" t="s">
        <v>661</v>
      </c>
      <c r="N676" s="47"/>
      <c r="O676" s="45"/>
      <c r="Q676" s="46"/>
      <c r="R676" s="47"/>
    </row>
    <row r="677" spans="1:18" s="59" customFormat="1" hidden="1" x14ac:dyDescent="0.2">
      <c r="A677" s="45" t="s">
        <v>676</v>
      </c>
      <c r="B677" s="65" t="str">
        <f>YEAR(C677)&amp;"-"&amp;WEEKNUM(C677)</f>
        <v>2017-42</v>
      </c>
      <c r="C677" s="46">
        <v>43024</v>
      </c>
      <c r="D677" s="67">
        <f>WEEKDAY(Tableau645[[#This Row],[date]])</f>
        <v>2</v>
      </c>
      <c r="E677" s="47">
        <v>0.34375</v>
      </c>
      <c r="F677" s="47">
        <v>0.51041666666666696</v>
      </c>
      <c r="G677" s="46" t="str">
        <f>IF(NOT(ISBLANK(Tableau645[heure
début])),IF(VALUE(MID(TEXT(Tableau645[heure
début],"hh"),1,2))&lt;13,"AM","PM"),"")</f>
        <v>AM</v>
      </c>
      <c r="H677" s="47">
        <f>F677-E677</f>
        <v>0.16666666666666696</v>
      </c>
      <c r="I677" s="47"/>
      <c r="J677" s="47"/>
      <c r="K677" s="65" t="s">
        <v>750</v>
      </c>
      <c r="L677" s="45" t="str">
        <f ca="1">VLOOKUP(Tableau645[[#This Row],[module]],OFFSET(INDIRECT(A677&amp;"_code"),0,2,,2),2,0)</f>
        <v>LEFETZ Guillaume</v>
      </c>
      <c r="M677" s="45" t="s">
        <v>659</v>
      </c>
      <c r="N677" s="47"/>
      <c r="O677" s="45"/>
      <c r="Q677" s="46"/>
      <c r="R677" s="47"/>
    </row>
    <row r="678" spans="1:18" s="59" customFormat="1" hidden="1" x14ac:dyDescent="0.2">
      <c r="A678" s="45" t="s">
        <v>677</v>
      </c>
      <c r="B678" s="65" t="str">
        <f>YEAR(C678)&amp;"-"&amp;WEEKNUM(C678)</f>
        <v>2017-42</v>
      </c>
      <c r="C678" s="46">
        <v>43024</v>
      </c>
      <c r="D678" s="67">
        <f>WEEKDAY(Tableau645[[#This Row],[date]])</f>
        <v>2</v>
      </c>
      <c r="E678" s="47">
        <v>0.34375</v>
      </c>
      <c r="F678" s="47">
        <v>0.51041666666666696</v>
      </c>
      <c r="G678" s="46" t="str">
        <f>IF(NOT(ISBLANK(Tableau645[heure
début])),IF(VALUE(MID(TEXT(Tableau645[heure
début],"hh"),1,2))&lt;13,"AM","PM"),"")</f>
        <v>AM</v>
      </c>
      <c r="H678" s="47">
        <f>F678-E678</f>
        <v>0.16666666666666696</v>
      </c>
      <c r="I678" s="47"/>
      <c r="J678" s="47"/>
      <c r="K678" s="65" t="s">
        <v>809</v>
      </c>
      <c r="L678" s="45" t="str">
        <f ca="1">VLOOKUP(Tableau645[[#This Row],[module]],OFFSET(INDIRECT(A678&amp;"_code"),0,2,,2),2,0)</f>
        <v>n/a</v>
      </c>
      <c r="M678" s="45"/>
      <c r="N678" s="47"/>
      <c r="O678" s="45"/>
      <c r="Q678" s="46"/>
      <c r="R678" s="47"/>
    </row>
    <row r="679" spans="1:18" s="59" customFormat="1" hidden="1" x14ac:dyDescent="0.2">
      <c r="A679" s="45" t="s">
        <v>657</v>
      </c>
      <c r="B679" s="65" t="str">
        <f>YEAR(C679)&amp;"-"&amp;WEEKNUM(C679)</f>
        <v>2017-42</v>
      </c>
      <c r="C679" s="46">
        <v>43024</v>
      </c>
      <c r="D679" s="67">
        <f>WEEKDAY(Tableau645[[#This Row],[date]])</f>
        <v>2</v>
      </c>
      <c r="E679" s="47">
        <v>0.34375</v>
      </c>
      <c r="F679" s="47">
        <v>0.51041666666666696</v>
      </c>
      <c r="G679" s="46" t="str">
        <f>IF(NOT(ISBLANK(Tableau645[heure
début])),IF(VALUE(MID(TEXT(Tableau645[heure
début],"hh"),1,2))&lt;13,"AM","PM"),"")</f>
        <v>AM</v>
      </c>
      <c r="H679" s="47">
        <f>F679-E679</f>
        <v>0.16666666666666696</v>
      </c>
      <c r="I679" s="123"/>
      <c r="J679" s="47" t="s">
        <v>832</v>
      </c>
      <c r="K679" s="65"/>
      <c r="L679" s="45" t="e">
        <f ca="1">VLOOKUP(Tableau645[[#This Row],[module]],OFFSET(INDIRECT(A679&amp;"_code"),0,2,,2),2,0)</f>
        <v>#N/A</v>
      </c>
      <c r="M679" s="45"/>
      <c r="N679" s="47"/>
      <c r="O679" s="45"/>
      <c r="Q679" s="46"/>
      <c r="R679" s="47"/>
    </row>
    <row r="680" spans="1:18" s="59" customFormat="1" hidden="1" x14ac:dyDescent="0.2">
      <c r="A680" s="45" t="s">
        <v>657</v>
      </c>
      <c r="B680" s="65" t="str">
        <f>YEAR(C680)&amp;"-"&amp;WEEKNUM(C680)</f>
        <v>2017-42</v>
      </c>
      <c r="C680" s="46">
        <v>43024</v>
      </c>
      <c r="D680" s="67">
        <f>WEEKDAY(Tableau645[[#This Row],[date]])</f>
        <v>2</v>
      </c>
      <c r="E680" s="47">
        <v>0.34375</v>
      </c>
      <c r="F680" s="47">
        <v>0.51041666666666696</v>
      </c>
      <c r="G680" s="46" t="str">
        <f>IF(NOT(ISBLANK(Tableau645[heure
début])),IF(VALUE(MID(TEXT(Tableau645[heure
début],"hh"),1,2))&lt;13,"AM","PM"),"")</f>
        <v>AM</v>
      </c>
      <c r="H680" s="47">
        <f>F680-E680</f>
        <v>0.16666666666666696</v>
      </c>
      <c r="I680" s="123"/>
      <c r="J680" s="47" t="s">
        <v>833</v>
      </c>
      <c r="K680" s="65" t="s">
        <v>817</v>
      </c>
      <c r="L680" s="45" t="str">
        <f ca="1">VLOOKUP(Tableau645[[#This Row],[module]],OFFSET(INDIRECT(A680&amp;"_code"),0,2,,2),2,0)</f>
        <v>n/a</v>
      </c>
      <c r="M680" s="45"/>
      <c r="N680" s="47"/>
      <c r="O680" s="45"/>
      <c r="Q680" s="46"/>
      <c r="R680" s="47"/>
    </row>
    <row r="681" spans="1:18" s="59" customFormat="1" hidden="1" x14ac:dyDescent="0.2">
      <c r="A681" s="45" t="s">
        <v>672</v>
      </c>
      <c r="B681" s="65" t="str">
        <f>YEAR(C681)&amp;"-"&amp;WEEKNUM(C681)</f>
        <v>2017-42</v>
      </c>
      <c r="C681" s="46">
        <v>43024</v>
      </c>
      <c r="D681" s="67">
        <f>WEEKDAY(Tableau645[[#This Row],[date]])</f>
        <v>2</v>
      </c>
      <c r="E681" s="47">
        <v>0.34375</v>
      </c>
      <c r="F681" s="47">
        <v>0.51041666666666696</v>
      </c>
      <c r="G681" s="46" t="str">
        <f>IF(NOT(ISBLANK(Tableau645[heure
début])),IF(VALUE(MID(TEXT(Tableau645[heure
début],"hh"),1,2))&lt;13,"AM","PM"),"")</f>
        <v>AM</v>
      </c>
      <c r="H681" s="47">
        <f>F681-E681</f>
        <v>0.16666666666666696</v>
      </c>
      <c r="I681" s="47"/>
      <c r="J681" s="47" t="s">
        <v>832</v>
      </c>
      <c r="K681" s="65"/>
      <c r="L681" s="45" t="e">
        <f ca="1">VLOOKUP(Tableau645[[#This Row],[module]],OFFSET(INDIRECT(A681&amp;"_code"),0,2,,2),2,0)</f>
        <v>#N/A</v>
      </c>
      <c r="M681" s="45"/>
      <c r="N681" s="47"/>
      <c r="O681" s="45"/>
      <c r="Q681" s="46"/>
      <c r="R681" s="47"/>
    </row>
    <row r="682" spans="1:18" s="59" customFormat="1" hidden="1" x14ac:dyDescent="0.2">
      <c r="A682" s="45" t="s">
        <v>672</v>
      </c>
      <c r="B682" s="65" t="str">
        <f>YEAR(C682)&amp;"-"&amp;WEEKNUM(C682)</f>
        <v>2017-42</v>
      </c>
      <c r="C682" s="46">
        <v>43024</v>
      </c>
      <c r="D682" s="67">
        <f>WEEKDAY(Tableau645[[#This Row],[date]])</f>
        <v>2</v>
      </c>
      <c r="E682" s="47">
        <v>0.34375</v>
      </c>
      <c r="F682" s="47">
        <v>0.51041666666666696</v>
      </c>
      <c r="G682" s="46" t="str">
        <f>IF(NOT(ISBLANK(Tableau645[heure
début])),IF(VALUE(MID(TEXT(Tableau645[heure
début],"hh"),1,2))&lt;13,"AM","PM"),"")</f>
        <v>AM</v>
      </c>
      <c r="H682" s="47">
        <f>F682-E682</f>
        <v>0.16666666666666696</v>
      </c>
      <c r="I682" s="47"/>
      <c r="J682" s="47" t="s">
        <v>833</v>
      </c>
      <c r="K682" s="65" t="s">
        <v>817</v>
      </c>
      <c r="L682" s="45" t="str">
        <f ca="1">VLOOKUP(Tableau645[[#This Row],[module]],OFFSET(INDIRECT(A682&amp;"_code"),0,2,,2),2,0)</f>
        <v>n/a</v>
      </c>
      <c r="M682" s="45"/>
      <c r="N682" s="47"/>
      <c r="O682" s="45"/>
      <c r="Q682" s="46"/>
      <c r="R682" s="47"/>
    </row>
    <row r="683" spans="1:18" s="59" customFormat="1" hidden="1" x14ac:dyDescent="0.2">
      <c r="A683" s="61" t="s">
        <v>669</v>
      </c>
      <c r="B683" s="92" t="str">
        <f>YEAR(C683)&amp;"-"&amp;WEEKNUM(C683)</f>
        <v>2017-42</v>
      </c>
      <c r="C683" s="62">
        <v>43024</v>
      </c>
      <c r="D683" s="94">
        <f>WEEKDAY(Tableau645[[#This Row],[date]])</f>
        <v>2</v>
      </c>
      <c r="E683" s="47">
        <v>0.42708333333333298</v>
      </c>
      <c r="F683" s="47">
        <v>0.51041666666666696</v>
      </c>
      <c r="G683" s="93" t="str">
        <f>IF(NOT(ISBLANK(Tableau645[heure
début])),IF(VALUE(MID(TEXT(Tableau645[heure
début],"hh"),1,2))&lt;13,"AM","PM"),"")</f>
        <v>AM</v>
      </c>
      <c r="H683" s="95">
        <f>F683-E683</f>
        <v>8.3333333333333981E-2</v>
      </c>
      <c r="I683" s="95"/>
      <c r="J683" s="95"/>
      <c r="K683" s="98" t="s">
        <v>1045</v>
      </c>
      <c r="L683" s="92" t="str">
        <f ca="1">VLOOKUP(Tableau645[[#This Row],[module]],OFFSET(INDIRECT(A683&amp;"_code"),0,2,,2),2,0)</f>
        <v>LABIS Solveig</v>
      </c>
      <c r="M683" s="61" t="s">
        <v>665</v>
      </c>
      <c r="N683" s="95"/>
      <c r="O683" s="91"/>
      <c r="Q683" s="46"/>
      <c r="R683" s="47"/>
    </row>
    <row r="684" spans="1:18" s="59" customFormat="1" hidden="1" x14ac:dyDescent="0.2">
      <c r="A684" s="61" t="s">
        <v>669</v>
      </c>
      <c r="B684" s="61" t="str">
        <f>YEAR(C684)&amp;"-"&amp;WEEKNUM(C684)</f>
        <v>2017-42</v>
      </c>
      <c r="C684" s="62">
        <v>43024</v>
      </c>
      <c r="D684" s="68">
        <f>WEEKDAY(Tableau645[[#This Row],[date]])</f>
        <v>2</v>
      </c>
      <c r="E684" s="63">
        <v>0.57291666666666696</v>
      </c>
      <c r="F684" s="63">
        <v>0.73958333333333404</v>
      </c>
      <c r="G684" s="62" t="str">
        <f>IF(NOT(ISBLANK(Tableau645[heure
début])),IF(VALUE(MID(TEXT(Tableau645[heure
début],"hh"),1,2))&lt;13,"AM","PM"),"")</f>
        <v>PM</v>
      </c>
      <c r="H684" s="63">
        <f>F684-E684</f>
        <v>0.16666666666666707</v>
      </c>
      <c r="I684" s="63"/>
      <c r="J684" s="47"/>
      <c r="K684" s="61" t="s">
        <v>869</v>
      </c>
      <c r="L684" s="61" t="str">
        <f ca="1">VLOOKUP(Tableau645[[#This Row],[module]],OFFSET(INDIRECT(A684&amp;"_code"),0,2,,2),2,0)</f>
        <v>BRIKI Rachid</v>
      </c>
      <c r="M684" s="61" t="s">
        <v>665</v>
      </c>
      <c r="N684" s="63"/>
      <c r="O684" s="61"/>
      <c r="Q684" s="46"/>
      <c r="R684" s="47"/>
    </row>
    <row r="685" spans="1:18" s="59" customFormat="1" hidden="1" x14ac:dyDescent="0.2">
      <c r="A685" s="45" t="s">
        <v>671</v>
      </c>
      <c r="B685" s="65" t="str">
        <f>YEAR(C685)&amp;"-"&amp;WEEKNUM(C685)</f>
        <v>2017-42</v>
      </c>
      <c r="C685" s="46">
        <v>43024</v>
      </c>
      <c r="D685" s="67">
        <f>WEEKDAY(Tableau645[[#This Row],[date]])</f>
        <v>2</v>
      </c>
      <c r="E685" s="47">
        <v>0.57291666666666696</v>
      </c>
      <c r="F685" s="47">
        <v>0.73958333333333404</v>
      </c>
      <c r="G685" s="46" t="str">
        <f>IF(NOT(ISBLANK(Tableau645[heure
début])),IF(VALUE(MID(TEXT(Tableau645[heure
début],"hh"),1,2))&lt;13,"AM","PM"),"")</f>
        <v>PM</v>
      </c>
      <c r="H685" s="47">
        <f>F685-E685</f>
        <v>0.16666666666666707</v>
      </c>
      <c r="I685" s="47"/>
      <c r="J685" s="47"/>
      <c r="K685" s="65" t="s">
        <v>1082</v>
      </c>
      <c r="L685" s="45" t="str">
        <f ca="1">VLOOKUP(Tableau645[[#This Row],[module]],OFFSET(INDIRECT(A685&amp;"_code"),0,2,,2),2,0)</f>
        <v>LEFETZ Guillaume</v>
      </c>
      <c r="M685" s="45" t="s">
        <v>661</v>
      </c>
      <c r="N685" s="47"/>
      <c r="O685" s="45"/>
      <c r="Q685" s="46"/>
      <c r="R685" s="47"/>
    </row>
    <row r="686" spans="1:18" s="59" customFormat="1" hidden="1" x14ac:dyDescent="0.2">
      <c r="A686" s="45" t="s">
        <v>676</v>
      </c>
      <c r="B686" s="65" t="str">
        <f>YEAR(C686)&amp;"-"&amp;WEEKNUM(C686)</f>
        <v>2017-42</v>
      </c>
      <c r="C686" s="46">
        <v>43024</v>
      </c>
      <c r="D686" s="67">
        <f>WEEKDAY(Tableau645[[#This Row],[date]])</f>
        <v>2</v>
      </c>
      <c r="E686" s="47">
        <v>0.57291666666666696</v>
      </c>
      <c r="F686" s="47">
        <v>0.69791666666666663</v>
      </c>
      <c r="G686" s="46" t="str">
        <f>IF(NOT(ISBLANK(Tableau645[heure
début])),IF(VALUE(MID(TEXT(Tableau645[heure
début],"hh"),1,2))&lt;13,"AM","PM"),"")</f>
        <v>PM</v>
      </c>
      <c r="H686" s="47">
        <f>F686-E686</f>
        <v>0.12499999999999967</v>
      </c>
      <c r="I686" s="47"/>
      <c r="J686" s="47"/>
      <c r="K686" s="65"/>
      <c r="L686" s="45" t="e">
        <f ca="1">VLOOKUP(Tableau645[[#This Row],[module]],OFFSET(INDIRECT(A686&amp;"_code"),0,2,,2),2,0)</f>
        <v>#N/A</v>
      </c>
      <c r="M686" s="45"/>
      <c r="N686" s="47"/>
      <c r="O686" s="45"/>
      <c r="Q686" s="46"/>
      <c r="R686" s="47"/>
    </row>
    <row r="687" spans="1:18" s="59" customFormat="1" hidden="1" x14ac:dyDescent="0.2">
      <c r="A687" s="45" t="s">
        <v>677</v>
      </c>
      <c r="B687" s="65" t="str">
        <f>YEAR(C687)&amp;"-"&amp;WEEKNUM(C687)</f>
        <v>2017-42</v>
      </c>
      <c r="C687" s="46">
        <v>43024</v>
      </c>
      <c r="D687" s="67">
        <f>WEEKDAY(Tableau645[[#This Row],[date]])</f>
        <v>2</v>
      </c>
      <c r="E687" s="47">
        <v>0.57291666666666696</v>
      </c>
      <c r="F687" s="47">
        <v>0.69791666666666663</v>
      </c>
      <c r="G687" s="46" t="str">
        <f>IF(NOT(ISBLANK(Tableau645[heure
début])),IF(VALUE(MID(TEXT(Tableau645[heure
début],"hh"),1,2))&lt;13,"AM","PM"),"")</f>
        <v>PM</v>
      </c>
      <c r="H687" s="47">
        <f>F687-E687</f>
        <v>0.12499999999999967</v>
      </c>
      <c r="I687" s="47"/>
      <c r="J687" s="47"/>
      <c r="K687" s="65" t="s">
        <v>809</v>
      </c>
      <c r="L687" s="45" t="str">
        <f ca="1">VLOOKUP(Tableau645[[#This Row],[module]],OFFSET(INDIRECT(A687&amp;"_code"),0,2,,2),2,0)</f>
        <v>n/a</v>
      </c>
      <c r="M687" s="45"/>
      <c r="N687" s="47"/>
      <c r="O687" s="45"/>
      <c r="Q687" s="46"/>
      <c r="R687" s="47"/>
    </row>
    <row r="688" spans="1:18" s="59" customFormat="1" hidden="1" x14ac:dyDescent="0.2">
      <c r="A688" s="45" t="s">
        <v>657</v>
      </c>
      <c r="B688" s="65" t="str">
        <f>YEAR(C688)&amp;"-"&amp;WEEKNUM(C688)</f>
        <v>2017-42</v>
      </c>
      <c r="C688" s="46">
        <v>43024</v>
      </c>
      <c r="D688" s="67">
        <f>WEEKDAY(Tableau645[[#This Row],[date]])</f>
        <v>2</v>
      </c>
      <c r="E688" s="47">
        <v>0.57291666666666696</v>
      </c>
      <c r="F688" s="47">
        <v>0.73958333333333404</v>
      </c>
      <c r="G688" s="46" t="str">
        <f>IF(NOT(ISBLANK(Tableau645[heure
début])),IF(VALUE(MID(TEXT(Tableau645[heure
début],"hh"),1,2))&lt;13,"AM","PM"),"")</f>
        <v>PM</v>
      </c>
      <c r="H688" s="47">
        <f>F688-E688</f>
        <v>0.16666666666666707</v>
      </c>
      <c r="I688" s="123"/>
      <c r="J688" s="47" t="s">
        <v>832</v>
      </c>
      <c r="K688" s="65"/>
      <c r="L688" s="45" t="e">
        <f ca="1">VLOOKUP(Tableau645[[#This Row],[module]],OFFSET(INDIRECT(A688&amp;"_code"),0,2,,2),2,0)</f>
        <v>#N/A</v>
      </c>
      <c r="M688" s="45"/>
      <c r="N688" s="47"/>
      <c r="O688" s="45"/>
      <c r="Q688" s="46"/>
      <c r="R688" s="47"/>
    </row>
    <row r="689" spans="1:18" s="59" customFormat="1" hidden="1" x14ac:dyDescent="0.2">
      <c r="A689" s="45" t="s">
        <v>657</v>
      </c>
      <c r="B689" s="65" t="str">
        <f>YEAR(C689)&amp;"-"&amp;WEEKNUM(C689)</f>
        <v>2017-42</v>
      </c>
      <c r="C689" s="46">
        <v>43024</v>
      </c>
      <c r="D689" s="67">
        <f>WEEKDAY(Tableau645[[#This Row],[date]])</f>
        <v>2</v>
      </c>
      <c r="E689" s="47">
        <v>0.57291666666666696</v>
      </c>
      <c r="F689" s="47">
        <v>0.73958333333333404</v>
      </c>
      <c r="G689" s="46" t="str">
        <f>IF(NOT(ISBLANK(Tableau645[heure
début])),IF(VALUE(MID(TEXT(Tableau645[heure
début],"hh"),1,2))&lt;13,"AM","PM"),"")</f>
        <v>PM</v>
      </c>
      <c r="H689" s="47">
        <f>F689-E689</f>
        <v>0.16666666666666707</v>
      </c>
      <c r="I689" s="123"/>
      <c r="J689" s="47" t="s">
        <v>833</v>
      </c>
      <c r="K689" s="65" t="s">
        <v>817</v>
      </c>
      <c r="L689" s="45" t="str">
        <f ca="1">VLOOKUP(Tableau645[[#This Row],[module]],OFFSET(INDIRECT(A689&amp;"_code"),0,2,,2),2,0)</f>
        <v>n/a</v>
      </c>
      <c r="M689" s="45"/>
      <c r="N689" s="47"/>
      <c r="O689" s="45"/>
      <c r="Q689" s="46"/>
      <c r="R689" s="47"/>
    </row>
    <row r="690" spans="1:18" s="59" customFormat="1" hidden="1" x14ac:dyDescent="0.2">
      <c r="A690" s="45" t="s">
        <v>672</v>
      </c>
      <c r="B690" s="65" t="str">
        <f>YEAR(C690)&amp;"-"&amp;WEEKNUM(C690)</f>
        <v>2017-42</v>
      </c>
      <c r="C690" s="46">
        <v>43024</v>
      </c>
      <c r="D690" s="67">
        <f>WEEKDAY(Tableau645[[#This Row],[date]])</f>
        <v>2</v>
      </c>
      <c r="E690" s="47">
        <v>0.57291666666666696</v>
      </c>
      <c r="F690" s="47">
        <v>0.73958333333333404</v>
      </c>
      <c r="G690" s="46" t="str">
        <f>IF(NOT(ISBLANK(Tableau645[heure
début])),IF(VALUE(MID(TEXT(Tableau645[heure
début],"hh"),1,2))&lt;13,"AM","PM"),"")</f>
        <v>PM</v>
      </c>
      <c r="H690" s="47">
        <f>F690-E690</f>
        <v>0.16666666666666707</v>
      </c>
      <c r="I690" s="47"/>
      <c r="J690" s="47" t="s">
        <v>832</v>
      </c>
      <c r="K690" s="65"/>
      <c r="L690" s="45" t="e">
        <f ca="1">VLOOKUP(Tableau645[[#This Row],[module]],OFFSET(INDIRECT(A690&amp;"_code"),0,2,,2),2,0)</f>
        <v>#N/A</v>
      </c>
      <c r="M690" s="45"/>
      <c r="N690" s="47"/>
      <c r="O690" s="45"/>
      <c r="Q690" s="46"/>
      <c r="R690" s="47"/>
    </row>
    <row r="691" spans="1:18" s="59" customFormat="1" hidden="1" x14ac:dyDescent="0.2">
      <c r="A691" s="45" t="s">
        <v>672</v>
      </c>
      <c r="B691" s="65" t="str">
        <f>YEAR(C691)&amp;"-"&amp;WEEKNUM(C691)</f>
        <v>2017-42</v>
      </c>
      <c r="C691" s="46">
        <v>43024</v>
      </c>
      <c r="D691" s="67">
        <f>WEEKDAY(Tableau645[[#This Row],[date]])</f>
        <v>2</v>
      </c>
      <c r="E691" s="47">
        <v>0.57291666666666696</v>
      </c>
      <c r="F691" s="47">
        <v>0.73958333333333404</v>
      </c>
      <c r="G691" s="46" t="str">
        <f>IF(NOT(ISBLANK(Tableau645[heure
début])),IF(VALUE(MID(TEXT(Tableau645[heure
début],"hh"),1,2))&lt;13,"AM","PM"),"")</f>
        <v>PM</v>
      </c>
      <c r="H691" s="47">
        <f>F691-E691</f>
        <v>0.16666666666666707</v>
      </c>
      <c r="I691" s="47"/>
      <c r="J691" s="47" t="s">
        <v>833</v>
      </c>
      <c r="K691" s="65" t="s">
        <v>817</v>
      </c>
      <c r="L691" s="45" t="str">
        <f ca="1">VLOOKUP(Tableau645[[#This Row],[module]],OFFSET(INDIRECT(A691&amp;"_code"),0,2,,2),2,0)</f>
        <v>n/a</v>
      </c>
      <c r="M691" s="45"/>
      <c r="N691" s="47"/>
      <c r="O691" s="45"/>
      <c r="Q691" s="46"/>
      <c r="R691" s="47"/>
    </row>
    <row r="692" spans="1:18" s="59" customFormat="1" hidden="1" x14ac:dyDescent="0.2">
      <c r="A692" s="45" t="s">
        <v>670</v>
      </c>
      <c r="B692" s="65" t="str">
        <f>YEAR(C692)&amp;"-"&amp;WEEKNUM(C692)</f>
        <v>2017-42</v>
      </c>
      <c r="C692" s="46">
        <v>43024</v>
      </c>
      <c r="D692" s="67">
        <f>WEEKDAY(Tableau645[[#This Row],[date]])</f>
        <v>2</v>
      </c>
      <c r="E692" s="47">
        <v>0.57291666666666696</v>
      </c>
      <c r="F692" s="47">
        <v>0.73958333333333404</v>
      </c>
      <c r="G692" s="46" t="str">
        <f>IF(NOT(ISBLANK(Tableau645[heure
début])),IF(VALUE(MID(TEXT(Tableau645[heure
début],"hh"),1,2))&lt;13,"AM","PM"),"")</f>
        <v>PM</v>
      </c>
      <c r="H692" s="47">
        <f>F692-E692</f>
        <v>0.16666666666666707</v>
      </c>
      <c r="I692" s="47"/>
      <c r="J692" s="47"/>
      <c r="K692" s="76" t="s">
        <v>877</v>
      </c>
      <c r="L692" s="45" t="str">
        <f ca="1">VLOOKUP(Tableau645[[#This Row],[module]],OFFSET(INDIRECT(A692&amp;"_code"),0,2,,2),2,0)</f>
        <v>BOUTONNET Jean-Pierre</v>
      </c>
      <c r="M692" s="45" t="s">
        <v>664</v>
      </c>
      <c r="N692" s="47"/>
      <c r="O692" s="45"/>
      <c r="Q692" s="46"/>
      <c r="R692" s="47"/>
    </row>
    <row r="693" spans="1:18" s="59" customFormat="1" hidden="1" x14ac:dyDescent="0.2">
      <c r="A693" s="45" t="s">
        <v>670</v>
      </c>
      <c r="B693" s="65" t="str">
        <f>YEAR(C693)&amp;"-"&amp;WEEKNUM(C693)</f>
        <v>2017-42</v>
      </c>
      <c r="C693" s="46">
        <v>43025</v>
      </c>
      <c r="D693" s="67">
        <f>WEEKDAY(Tableau645[[#This Row],[date]])</f>
        <v>3</v>
      </c>
      <c r="E693" s="47">
        <v>0.34375</v>
      </c>
      <c r="F693" s="47">
        <v>0.51041666666666696</v>
      </c>
      <c r="G693" s="46" t="str">
        <f>IF(NOT(ISBLANK(Tableau645[heure
début])),IF(VALUE(MID(TEXT(Tableau645[heure
début],"hh"),1,2))&lt;13,"AM","PM"),"")</f>
        <v>AM</v>
      </c>
      <c r="H693" s="47">
        <f>F693-E693</f>
        <v>0.16666666666666696</v>
      </c>
      <c r="I693" s="47"/>
      <c r="J693" s="47"/>
      <c r="K693" s="65" t="s">
        <v>1042</v>
      </c>
      <c r="L693" s="45" t="str">
        <f ca="1">VLOOKUP(Tableau645[[#This Row],[module]],OFFSET(INDIRECT(A693&amp;"_code"),0,2,,2),2,0)</f>
        <v>FRENEA Marylène</v>
      </c>
      <c r="M693" s="45" t="s">
        <v>664</v>
      </c>
      <c r="N693" s="47"/>
      <c r="O693" s="45"/>
      <c r="Q693" s="46"/>
      <c r="R693" s="47"/>
    </row>
    <row r="694" spans="1:18" s="59" customFormat="1" hidden="1" x14ac:dyDescent="0.2">
      <c r="A694" s="61" t="s">
        <v>669</v>
      </c>
      <c r="B694" s="61" t="str">
        <f>YEAR(C694)&amp;"-"&amp;WEEKNUM(C694)</f>
        <v>2017-42</v>
      </c>
      <c r="C694" s="62">
        <v>43025</v>
      </c>
      <c r="D694" s="68">
        <f>WEEKDAY(Tableau645[[#This Row],[date]])</f>
        <v>3</v>
      </c>
      <c r="E694" s="47">
        <v>0.34375</v>
      </c>
      <c r="F694" s="47">
        <v>0.51041666666666696</v>
      </c>
      <c r="G694" s="62" t="str">
        <f>IF(NOT(ISBLANK(Tableau645[heure
début])),IF(VALUE(MID(TEXT(Tableau645[heure
début],"hh"),1,2))&lt;13,"AM","PM"),"")</f>
        <v>AM</v>
      </c>
      <c r="H694" s="63">
        <f>F694-E694</f>
        <v>0.16666666666666696</v>
      </c>
      <c r="I694" s="63"/>
      <c r="J694" s="47"/>
      <c r="K694" s="61"/>
      <c r="L694" s="61" t="e">
        <f ca="1">VLOOKUP(Tableau645[[#This Row],[module]],OFFSET(INDIRECT(A694&amp;"_code"),0,2,,2),2,0)</f>
        <v>#N/A</v>
      </c>
      <c r="M694" s="61"/>
      <c r="N694" s="63"/>
      <c r="O694" s="61"/>
      <c r="Q694" s="46"/>
      <c r="R694" s="47"/>
    </row>
    <row r="695" spans="1:18" s="59" customFormat="1" hidden="1" x14ac:dyDescent="0.2">
      <c r="A695" s="45" t="s">
        <v>671</v>
      </c>
      <c r="B695" s="65" t="str">
        <f>YEAR(C695)&amp;"-"&amp;WEEKNUM(C695)</f>
        <v>2017-42</v>
      </c>
      <c r="C695" s="46">
        <v>43025</v>
      </c>
      <c r="D695" s="67">
        <f>WEEKDAY(Tableau645[[#This Row],[date]])</f>
        <v>3</v>
      </c>
      <c r="E695" s="47">
        <v>0.34375</v>
      </c>
      <c r="F695" s="47">
        <v>0.51041666666666696</v>
      </c>
      <c r="G695" s="46" t="str">
        <f>IF(NOT(ISBLANK(Tableau645[heure
début])),IF(VALUE(MID(TEXT(Tableau645[heure
début],"hh"),1,2))&lt;13,"AM","PM"),"")</f>
        <v>AM</v>
      </c>
      <c r="H695" s="47">
        <f>F695-E695</f>
        <v>0.16666666666666696</v>
      </c>
      <c r="I695" s="47"/>
      <c r="J695" s="47"/>
      <c r="K695" s="65" t="s">
        <v>1082</v>
      </c>
      <c r="L695" s="45" t="str">
        <f ca="1">VLOOKUP(Tableau645[[#This Row],[module]],OFFSET(INDIRECT(A695&amp;"_code"),0,2,,2),2,0)</f>
        <v>LEFETZ Guillaume</v>
      </c>
      <c r="M695" s="45" t="s">
        <v>661</v>
      </c>
      <c r="N695" s="47"/>
      <c r="O695" s="45"/>
      <c r="Q695" s="46"/>
      <c r="R695" s="47"/>
    </row>
    <row r="696" spans="1:18" s="59" customFormat="1" hidden="1" x14ac:dyDescent="0.2">
      <c r="A696" s="45" t="s">
        <v>676</v>
      </c>
      <c r="B696" s="65" t="str">
        <f>YEAR(C696)&amp;"-"&amp;WEEKNUM(C696)</f>
        <v>2017-42</v>
      </c>
      <c r="C696" s="46">
        <v>43025</v>
      </c>
      <c r="D696" s="67">
        <f>WEEKDAY(Tableau645[[#This Row],[date]])</f>
        <v>3</v>
      </c>
      <c r="E696" s="47">
        <v>0.34375</v>
      </c>
      <c r="F696" s="47">
        <v>0.51041666666666696</v>
      </c>
      <c r="G696" s="46" t="str">
        <f>IF(NOT(ISBLANK(Tableau645[heure
début])),IF(VALUE(MID(TEXT(Tableau645[heure
début],"hh"),1,2))&lt;13,"AM","PM"),"")</f>
        <v>AM</v>
      </c>
      <c r="H696" s="47">
        <f>F696-E696</f>
        <v>0.16666666666666696</v>
      </c>
      <c r="I696" s="47"/>
      <c r="J696" s="47"/>
      <c r="K696" s="65" t="s">
        <v>750</v>
      </c>
      <c r="L696" s="45" t="str">
        <f ca="1">VLOOKUP(Tableau645[[#This Row],[module]],OFFSET(INDIRECT(A696&amp;"_code"),0,2,,2),2,0)</f>
        <v>LEFETZ Guillaume</v>
      </c>
      <c r="M696" s="45" t="s">
        <v>659</v>
      </c>
      <c r="N696" s="47"/>
      <c r="O696" s="45"/>
      <c r="Q696" s="46"/>
      <c r="R696" s="47"/>
    </row>
    <row r="697" spans="1:18" s="59" customFormat="1" hidden="1" x14ac:dyDescent="0.2">
      <c r="A697" s="45" t="s">
        <v>657</v>
      </c>
      <c r="B697" s="65" t="str">
        <f>YEAR(C697)&amp;"-"&amp;WEEKNUM(C697)</f>
        <v>2017-42</v>
      </c>
      <c r="C697" s="46">
        <v>43025</v>
      </c>
      <c r="D697" s="67">
        <f>WEEKDAY(Tableau645[[#This Row],[date]])</f>
        <v>3</v>
      </c>
      <c r="E697" s="47">
        <v>0.34375</v>
      </c>
      <c r="F697" s="47">
        <v>0.51041666666666696</v>
      </c>
      <c r="G697" s="46" t="str">
        <f>IF(NOT(ISBLANK(Tableau645[heure
début])),IF(VALUE(MID(TEXT(Tableau645[heure
début],"hh"),1,2))&lt;13,"AM","PM"),"")</f>
        <v>AM</v>
      </c>
      <c r="H697" s="47">
        <f>F697-E697</f>
        <v>0.16666666666666696</v>
      </c>
      <c r="I697" s="123"/>
      <c r="J697" s="47" t="s">
        <v>832</v>
      </c>
      <c r="K697" s="65"/>
      <c r="L697" s="45" t="e">
        <f ca="1">VLOOKUP(Tableau645[[#This Row],[module]],OFFSET(INDIRECT(A697&amp;"_code"),0,2,,2),2,0)</f>
        <v>#N/A</v>
      </c>
      <c r="M697" s="45"/>
      <c r="N697" s="47"/>
      <c r="O697" s="45"/>
      <c r="Q697" s="46"/>
      <c r="R697" s="47"/>
    </row>
    <row r="698" spans="1:18" s="59" customFormat="1" hidden="1" x14ac:dyDescent="0.2">
      <c r="A698" s="45" t="s">
        <v>657</v>
      </c>
      <c r="B698" s="65" t="str">
        <f>YEAR(C698)&amp;"-"&amp;WEEKNUM(C698)</f>
        <v>2017-42</v>
      </c>
      <c r="C698" s="46">
        <v>43025</v>
      </c>
      <c r="D698" s="67">
        <f>WEEKDAY(Tableau645[[#This Row],[date]])</f>
        <v>3</v>
      </c>
      <c r="E698" s="47">
        <v>0.34375</v>
      </c>
      <c r="F698" s="47">
        <v>0.51041666666666696</v>
      </c>
      <c r="G698" s="46" t="str">
        <f>IF(NOT(ISBLANK(Tableau645[heure
début])),IF(VALUE(MID(TEXT(Tableau645[heure
début],"hh"),1,2))&lt;13,"AM","PM"),"")</f>
        <v>AM</v>
      </c>
      <c r="H698" s="47">
        <f>F698-E698</f>
        <v>0.16666666666666696</v>
      </c>
      <c r="I698" s="123"/>
      <c r="J698" s="47" t="s">
        <v>833</v>
      </c>
      <c r="K698" s="65" t="s">
        <v>817</v>
      </c>
      <c r="L698" s="45" t="str">
        <f ca="1">VLOOKUP(Tableau645[[#This Row],[module]],OFFSET(INDIRECT(A698&amp;"_code"),0,2,,2),2,0)</f>
        <v>n/a</v>
      </c>
      <c r="M698" s="45"/>
      <c r="N698" s="47"/>
      <c r="O698" s="45"/>
      <c r="Q698" s="46"/>
      <c r="R698" s="47"/>
    </row>
    <row r="699" spans="1:18" s="59" customFormat="1" hidden="1" x14ac:dyDescent="0.2">
      <c r="A699" s="45" t="s">
        <v>677</v>
      </c>
      <c r="B699" s="65" t="str">
        <f>YEAR(C699)&amp;"-"&amp;WEEKNUM(C699)</f>
        <v>2017-42</v>
      </c>
      <c r="C699" s="46">
        <v>43025</v>
      </c>
      <c r="D699" s="67">
        <f>WEEKDAY(Tableau645[[#This Row],[date]])</f>
        <v>3</v>
      </c>
      <c r="E699" s="47">
        <v>0.34375</v>
      </c>
      <c r="F699" s="47">
        <v>0.51041666666666696</v>
      </c>
      <c r="G699" s="46" t="str">
        <f>IF(NOT(ISBLANK(Tableau645[heure
début])),IF(VALUE(MID(TEXT(Tableau645[heure
début],"hh"),1,2))&lt;13,"AM","PM"),"")</f>
        <v>AM</v>
      </c>
      <c r="H699" s="47">
        <f>F699-E699</f>
        <v>0.16666666666666696</v>
      </c>
      <c r="I699" s="47"/>
      <c r="J699" s="47"/>
      <c r="K699" s="65" t="s">
        <v>809</v>
      </c>
      <c r="L699" s="45" t="str">
        <f ca="1">VLOOKUP(Tableau645[[#This Row],[module]],OFFSET(INDIRECT(A699&amp;"_code"),0,2,,2),2,0)</f>
        <v>n/a</v>
      </c>
      <c r="M699" s="45"/>
      <c r="N699" s="47"/>
      <c r="O699" s="45"/>
      <c r="Q699" s="46"/>
      <c r="R699" s="47"/>
    </row>
    <row r="700" spans="1:18" s="59" customFormat="1" hidden="1" x14ac:dyDescent="0.2">
      <c r="A700" s="45" t="s">
        <v>672</v>
      </c>
      <c r="B700" s="65" t="str">
        <f>YEAR(C700)&amp;"-"&amp;WEEKNUM(C700)</f>
        <v>2017-42</v>
      </c>
      <c r="C700" s="46">
        <v>43025</v>
      </c>
      <c r="D700" s="67">
        <f>WEEKDAY(Tableau645[[#This Row],[date]])</f>
        <v>3</v>
      </c>
      <c r="E700" s="47">
        <v>0.34375</v>
      </c>
      <c r="F700" s="47">
        <v>0.51041666666666696</v>
      </c>
      <c r="G700" s="46" t="str">
        <f>IF(NOT(ISBLANK(Tableau645[heure
début])),IF(VALUE(MID(TEXT(Tableau645[heure
début],"hh"),1,2))&lt;13,"AM","PM"),"")</f>
        <v>AM</v>
      </c>
      <c r="H700" s="47">
        <f>F700-E700</f>
        <v>0.16666666666666696</v>
      </c>
      <c r="I700" s="47"/>
      <c r="J700" s="47" t="s">
        <v>832</v>
      </c>
      <c r="K700" s="65"/>
      <c r="L700" s="45" t="e">
        <f ca="1">VLOOKUP(Tableau645[[#This Row],[module]],OFFSET(INDIRECT(A700&amp;"_code"),0,2,,2),2,0)</f>
        <v>#N/A</v>
      </c>
      <c r="M700" s="45"/>
      <c r="N700" s="47"/>
      <c r="O700" s="45"/>
      <c r="Q700" s="46"/>
      <c r="R700" s="47"/>
    </row>
    <row r="701" spans="1:18" s="59" customFormat="1" hidden="1" x14ac:dyDescent="0.2">
      <c r="A701" s="45" t="s">
        <v>672</v>
      </c>
      <c r="B701" s="65" t="str">
        <f>YEAR(C701)&amp;"-"&amp;WEEKNUM(C701)</f>
        <v>2017-42</v>
      </c>
      <c r="C701" s="46">
        <v>43025</v>
      </c>
      <c r="D701" s="67">
        <f>WEEKDAY(Tableau645[[#This Row],[date]])</f>
        <v>3</v>
      </c>
      <c r="E701" s="47">
        <v>0.34375</v>
      </c>
      <c r="F701" s="47">
        <v>0.51041666666666696</v>
      </c>
      <c r="G701" s="46" t="str">
        <f>IF(NOT(ISBLANK(Tableau645[heure
début])),IF(VALUE(MID(TEXT(Tableau645[heure
début],"hh"),1,2))&lt;13,"AM","PM"),"")</f>
        <v>AM</v>
      </c>
      <c r="H701" s="47">
        <f>F701-E701</f>
        <v>0.16666666666666696</v>
      </c>
      <c r="I701" s="47"/>
      <c r="J701" s="47" t="s">
        <v>833</v>
      </c>
      <c r="K701" s="65" t="s">
        <v>817</v>
      </c>
      <c r="L701" s="45" t="str">
        <f ca="1">VLOOKUP(Tableau645[[#This Row],[module]],OFFSET(INDIRECT(A701&amp;"_code"),0,2,,2),2,0)</f>
        <v>n/a</v>
      </c>
      <c r="M701" s="45"/>
      <c r="N701" s="47"/>
      <c r="O701" s="45"/>
      <c r="Q701" s="46"/>
      <c r="R701" s="47"/>
    </row>
    <row r="702" spans="1:18" s="59" customFormat="1" hidden="1" x14ac:dyDescent="0.2">
      <c r="A702" s="45" t="s">
        <v>670</v>
      </c>
      <c r="B702" s="65" t="str">
        <f>YEAR(C702)&amp;"-"&amp;WEEKNUM(C702)</f>
        <v>2017-42</v>
      </c>
      <c r="C702" s="46">
        <v>43025</v>
      </c>
      <c r="D702" s="67">
        <f>WEEKDAY(Tableau645[[#This Row],[date]])</f>
        <v>3</v>
      </c>
      <c r="E702" s="47">
        <v>0.57291666666666696</v>
      </c>
      <c r="F702" s="47">
        <v>0.73958333333333404</v>
      </c>
      <c r="G702" s="46" t="str">
        <f>IF(NOT(ISBLANK(Tableau645[heure
début])),IF(VALUE(MID(TEXT(Tableau645[heure
début],"hh"),1,2))&lt;13,"AM","PM"),"")</f>
        <v>PM</v>
      </c>
      <c r="H702" s="47">
        <f>F702-E702</f>
        <v>0.16666666666666707</v>
      </c>
      <c r="I702" s="47"/>
      <c r="J702" s="47"/>
      <c r="K702" s="65"/>
      <c r="L702" s="45" t="e">
        <f ca="1">VLOOKUP(Tableau645[[#This Row],[module]],OFFSET(INDIRECT(A702&amp;"_code"),0,2,,2),2,0)</f>
        <v>#N/A</v>
      </c>
      <c r="M702" s="45"/>
      <c r="N702" s="47"/>
      <c r="O702" s="45"/>
      <c r="Q702" s="46"/>
      <c r="R702" s="47"/>
    </row>
    <row r="703" spans="1:18" s="59" customFormat="1" hidden="1" x14ac:dyDescent="0.2">
      <c r="A703" s="45" t="s">
        <v>657</v>
      </c>
      <c r="B703" s="65" t="str">
        <f>YEAR(C703)&amp;"-"&amp;WEEKNUM(C703)</f>
        <v>2017-42</v>
      </c>
      <c r="C703" s="46">
        <v>43025</v>
      </c>
      <c r="D703" s="67">
        <f>WEEKDAY(Tableau645[[#This Row],[date]])</f>
        <v>3</v>
      </c>
      <c r="E703" s="47">
        <v>0.57291666666666696</v>
      </c>
      <c r="F703" s="47">
        <v>0.73958333333333404</v>
      </c>
      <c r="G703" s="46" t="str">
        <f>IF(NOT(ISBLANK(Tableau645[heure
début])),IF(VALUE(MID(TEXT(Tableau645[heure
début],"hh"),1,2))&lt;13,"AM","PM"),"")</f>
        <v>PM</v>
      </c>
      <c r="H703" s="47">
        <f>F703-E703</f>
        <v>0.16666666666666707</v>
      </c>
      <c r="I703" s="123"/>
      <c r="J703" s="47" t="s">
        <v>832</v>
      </c>
      <c r="K703" s="65"/>
      <c r="L703" s="45" t="e">
        <f ca="1">VLOOKUP(Tableau645[[#This Row],[module]],OFFSET(INDIRECT(A703&amp;"_code"),0,2,,2),2,0)</f>
        <v>#N/A</v>
      </c>
      <c r="M703" s="45"/>
      <c r="N703" s="47"/>
      <c r="O703" s="45"/>
      <c r="Q703" s="46"/>
      <c r="R703" s="47"/>
    </row>
    <row r="704" spans="1:18" s="59" customFormat="1" hidden="1" x14ac:dyDescent="0.2">
      <c r="A704" s="45" t="s">
        <v>657</v>
      </c>
      <c r="B704" s="65" t="str">
        <f>YEAR(C704)&amp;"-"&amp;WEEKNUM(C704)</f>
        <v>2017-42</v>
      </c>
      <c r="C704" s="46">
        <v>43025</v>
      </c>
      <c r="D704" s="67">
        <f>WEEKDAY(Tableau645[[#This Row],[date]])</f>
        <v>3</v>
      </c>
      <c r="E704" s="47">
        <v>0.57291666666666696</v>
      </c>
      <c r="F704" s="47">
        <v>0.73958333333333404</v>
      </c>
      <c r="G704" s="46" t="str">
        <f>IF(NOT(ISBLANK(Tableau645[heure
début])),IF(VALUE(MID(TEXT(Tableau645[heure
début],"hh"),1,2))&lt;13,"AM","PM"),"")</f>
        <v>PM</v>
      </c>
      <c r="H704" s="47">
        <f>F704-E704</f>
        <v>0.16666666666666707</v>
      </c>
      <c r="I704" s="123"/>
      <c r="J704" s="47" t="s">
        <v>833</v>
      </c>
      <c r="K704" s="65" t="s">
        <v>817</v>
      </c>
      <c r="L704" s="45" t="str">
        <f ca="1">VLOOKUP(Tableau645[[#This Row],[module]],OFFSET(INDIRECT(A704&amp;"_code"),0,2,,2),2,0)</f>
        <v>n/a</v>
      </c>
      <c r="M704" s="45"/>
      <c r="N704" s="47"/>
      <c r="O704" s="45"/>
      <c r="Q704" s="46"/>
      <c r="R704" s="47"/>
    </row>
    <row r="705" spans="1:18" s="59" customFormat="1" hidden="1" x14ac:dyDescent="0.2">
      <c r="A705" s="61" t="s">
        <v>669</v>
      </c>
      <c r="B705" s="65" t="str">
        <f>YEAR(C705)&amp;"-"&amp;WEEKNUM(C705)</f>
        <v>2017-42</v>
      </c>
      <c r="C705" s="62">
        <v>43025</v>
      </c>
      <c r="D705" s="67">
        <f>WEEKDAY(Tableau645[[#This Row],[date]])</f>
        <v>3</v>
      </c>
      <c r="E705" s="63">
        <v>0.57291666666666696</v>
      </c>
      <c r="F705" s="63">
        <v>0.65625</v>
      </c>
      <c r="G705" s="46" t="str">
        <f>IF(NOT(ISBLANK(Tableau645[heure
début])),IF(VALUE(MID(TEXT(Tableau645[heure
début],"hh"),1,2))&lt;13,"AM","PM"),"")</f>
        <v>PM</v>
      </c>
      <c r="H705" s="47">
        <f>F705-E705</f>
        <v>8.3333333333333037E-2</v>
      </c>
      <c r="I705" s="47"/>
      <c r="J705" s="47"/>
      <c r="K705" s="65"/>
      <c r="L705" s="65" t="e">
        <f ca="1">VLOOKUP(Tableau645[[#This Row],[module]],OFFSET(INDIRECT(A705&amp;"_code"),0,2,,2),2,0)</f>
        <v>#N/A</v>
      </c>
      <c r="M705" s="45"/>
      <c r="N705" s="47"/>
      <c r="O705" s="45"/>
      <c r="Q705" s="46"/>
      <c r="R705" s="47"/>
    </row>
    <row r="706" spans="1:18" s="59" customFormat="1" hidden="1" x14ac:dyDescent="0.2">
      <c r="A706" s="45" t="s">
        <v>671</v>
      </c>
      <c r="B706" s="65" t="str">
        <f>YEAR(C706)&amp;"-"&amp;WEEKNUM(C706)</f>
        <v>2017-42</v>
      </c>
      <c r="C706" s="46">
        <v>43025</v>
      </c>
      <c r="D706" s="67">
        <f>WEEKDAY(Tableau645[[#This Row],[date]])</f>
        <v>3</v>
      </c>
      <c r="E706" s="47">
        <v>0.57291666666666696</v>
      </c>
      <c r="F706" s="47">
        <v>0.73958333333333404</v>
      </c>
      <c r="G706" s="46" t="str">
        <f>IF(NOT(ISBLANK(Tableau645[heure
début])),IF(VALUE(MID(TEXT(Tableau645[heure
début],"hh"),1,2))&lt;13,"AM","PM"),"")</f>
        <v>PM</v>
      </c>
      <c r="H706" s="47">
        <f>F706-E706</f>
        <v>0.16666666666666707</v>
      </c>
      <c r="I706" s="47"/>
      <c r="J706" s="47"/>
      <c r="K706" s="65" t="s">
        <v>1082</v>
      </c>
      <c r="L706" s="45" t="str">
        <f ca="1">VLOOKUP(Tableau645[[#This Row],[module]],OFFSET(INDIRECT(A706&amp;"_code"),0,2,,2),2,0)</f>
        <v>LEFETZ Guillaume</v>
      </c>
      <c r="M706" s="45" t="s">
        <v>661</v>
      </c>
      <c r="N706" s="47"/>
      <c r="O706" s="45"/>
      <c r="Q706" s="46"/>
      <c r="R706" s="47"/>
    </row>
    <row r="707" spans="1:18" s="59" customFormat="1" hidden="1" x14ac:dyDescent="0.2">
      <c r="A707" s="45" t="s">
        <v>676</v>
      </c>
      <c r="B707" s="65" t="str">
        <f>YEAR(C707)&amp;"-"&amp;WEEKNUM(C707)</f>
        <v>2017-42</v>
      </c>
      <c r="C707" s="46">
        <v>43025</v>
      </c>
      <c r="D707" s="67">
        <f>WEEKDAY(Tableau645[[#This Row],[date]])</f>
        <v>3</v>
      </c>
      <c r="E707" s="47">
        <v>0.57291666666666696</v>
      </c>
      <c r="F707" s="47">
        <v>0.73958333333333404</v>
      </c>
      <c r="G707" s="46" t="str">
        <f>IF(NOT(ISBLANK(Tableau645[heure
début])),IF(VALUE(MID(TEXT(Tableau645[heure
début],"hh"),1,2))&lt;13,"AM","PM"),"")</f>
        <v>PM</v>
      </c>
      <c r="H707" s="47">
        <f>F707-E707</f>
        <v>0.16666666666666707</v>
      </c>
      <c r="I707" s="47"/>
      <c r="J707" s="47"/>
      <c r="K707" s="65" t="s">
        <v>733</v>
      </c>
      <c r="L707" s="45" t="str">
        <f ca="1">VLOOKUP(Tableau645[[#This Row],[module]],OFFSET(INDIRECT(A707&amp;"_code"),0,2,,2),2,0)</f>
        <v>GABER Khalid</v>
      </c>
      <c r="M707" s="45" t="s">
        <v>659</v>
      </c>
      <c r="N707" s="47"/>
      <c r="O707" s="45"/>
      <c r="Q707" s="46"/>
      <c r="R707" s="47"/>
    </row>
    <row r="708" spans="1:18" s="59" customFormat="1" hidden="1" x14ac:dyDescent="0.2">
      <c r="A708" s="45" t="s">
        <v>677</v>
      </c>
      <c r="B708" s="65" t="str">
        <f>YEAR(C708)&amp;"-"&amp;WEEKNUM(C708)</f>
        <v>2017-42</v>
      </c>
      <c r="C708" s="46">
        <v>43025</v>
      </c>
      <c r="D708" s="67">
        <f>WEEKDAY(Tableau645[[#This Row],[date]])</f>
        <v>3</v>
      </c>
      <c r="E708" s="47">
        <v>0.57291666666666696</v>
      </c>
      <c r="F708" s="47">
        <v>0.69791666666666663</v>
      </c>
      <c r="G708" s="46" t="str">
        <f>IF(NOT(ISBLANK(Tableau645[heure
début])),IF(VALUE(MID(TEXT(Tableau645[heure
début],"hh"),1,2))&lt;13,"AM","PM"),"")</f>
        <v>PM</v>
      </c>
      <c r="H708" s="47">
        <f>F708-E708</f>
        <v>0.12499999999999967</v>
      </c>
      <c r="I708" s="47"/>
      <c r="J708" s="47"/>
      <c r="K708" s="65" t="s">
        <v>809</v>
      </c>
      <c r="L708" s="45" t="str">
        <f ca="1">VLOOKUP(Tableau645[[#This Row],[module]],OFFSET(INDIRECT(A708&amp;"_code"),0,2,,2),2,0)</f>
        <v>n/a</v>
      </c>
      <c r="M708" s="45"/>
      <c r="N708" s="47"/>
      <c r="O708" s="45"/>
      <c r="Q708" s="46"/>
      <c r="R708" s="47"/>
    </row>
    <row r="709" spans="1:18" s="59" customFormat="1" hidden="1" x14ac:dyDescent="0.2">
      <c r="A709" s="45" t="s">
        <v>672</v>
      </c>
      <c r="B709" s="65" t="str">
        <f>YEAR(C709)&amp;"-"&amp;WEEKNUM(C709)</f>
        <v>2017-42</v>
      </c>
      <c r="C709" s="46">
        <v>43025</v>
      </c>
      <c r="D709" s="67">
        <f>WEEKDAY(Tableau645[[#This Row],[date]])</f>
        <v>3</v>
      </c>
      <c r="E709" s="47">
        <v>0.57291666666666696</v>
      </c>
      <c r="F709" s="47">
        <v>0.73958333333333404</v>
      </c>
      <c r="G709" s="46" t="str">
        <f>IF(NOT(ISBLANK(Tableau645[heure
début])),IF(VALUE(MID(TEXT(Tableau645[heure
début],"hh"),1,2))&lt;13,"AM","PM"),"")</f>
        <v>PM</v>
      </c>
      <c r="H709" s="47">
        <f>F709-E709</f>
        <v>0.16666666666666707</v>
      </c>
      <c r="I709" s="47"/>
      <c r="J709" s="47" t="s">
        <v>832</v>
      </c>
      <c r="K709" s="65"/>
      <c r="L709" s="45" t="e">
        <f ca="1">VLOOKUP(Tableau645[[#This Row],[module]],OFFSET(INDIRECT(A709&amp;"_code"),0,2,,2),2,0)</f>
        <v>#N/A</v>
      </c>
      <c r="M709" s="45"/>
      <c r="N709" s="47"/>
      <c r="O709" s="45"/>
      <c r="Q709" s="46"/>
      <c r="R709" s="47"/>
    </row>
    <row r="710" spans="1:18" s="59" customFormat="1" hidden="1" x14ac:dyDescent="0.2">
      <c r="A710" s="45" t="s">
        <v>672</v>
      </c>
      <c r="B710" s="65" t="str">
        <f>YEAR(C710)&amp;"-"&amp;WEEKNUM(C710)</f>
        <v>2017-42</v>
      </c>
      <c r="C710" s="46">
        <v>43025</v>
      </c>
      <c r="D710" s="67">
        <f>WEEKDAY(Tableau645[[#This Row],[date]])</f>
        <v>3</v>
      </c>
      <c r="E710" s="47">
        <v>0.57291666666666696</v>
      </c>
      <c r="F710" s="47">
        <v>0.73958333333333404</v>
      </c>
      <c r="G710" s="46" t="str">
        <f>IF(NOT(ISBLANK(Tableau645[heure
début])),IF(VALUE(MID(TEXT(Tableau645[heure
début],"hh"),1,2))&lt;13,"AM","PM"),"")</f>
        <v>PM</v>
      </c>
      <c r="H710" s="47">
        <f>F710-E710</f>
        <v>0.16666666666666707</v>
      </c>
      <c r="I710" s="47"/>
      <c r="J710" s="47" t="s">
        <v>833</v>
      </c>
      <c r="K710" s="65" t="s">
        <v>817</v>
      </c>
      <c r="L710" s="45" t="str">
        <f ca="1">VLOOKUP(Tableau645[[#This Row],[module]],OFFSET(INDIRECT(A710&amp;"_code"),0,2,,2),2,0)</f>
        <v>n/a</v>
      </c>
      <c r="M710" s="45"/>
      <c r="N710" s="47"/>
      <c r="O710" s="45"/>
      <c r="Q710" s="46"/>
      <c r="R710" s="47"/>
    </row>
    <row r="711" spans="1:18" s="59" customFormat="1" hidden="1" x14ac:dyDescent="0.2">
      <c r="A711" s="61" t="s">
        <v>669</v>
      </c>
      <c r="B711" s="61" t="str">
        <f>YEAR(C711)&amp;"-"&amp;WEEKNUM(C711)</f>
        <v>2017-42</v>
      </c>
      <c r="C711" s="62">
        <v>43025</v>
      </c>
      <c r="D711" s="68">
        <f>WEEKDAY(Tableau645[[#This Row],[date]])</f>
        <v>3</v>
      </c>
      <c r="E711" s="63">
        <v>0.65625</v>
      </c>
      <c r="F711" s="63">
        <v>0.73958333333333404</v>
      </c>
      <c r="G711" s="62" t="str">
        <f>IF(NOT(ISBLANK(Tableau645[heure
début])),IF(VALUE(MID(TEXT(Tableau645[heure
début],"hh"),1,2))&lt;13,"AM","PM"),"")</f>
        <v>PM</v>
      </c>
      <c r="H711" s="63">
        <f>F711-E711</f>
        <v>8.3333333333334036E-2</v>
      </c>
      <c r="I711" s="63"/>
      <c r="J711" s="47"/>
      <c r="K711" s="61" t="s">
        <v>1046</v>
      </c>
      <c r="L711" s="61" t="str">
        <f ca="1">VLOOKUP(Tableau645[[#This Row],[module]],OFFSET(INDIRECT(A711&amp;"_code"),0,2,,2),2,0)</f>
        <v>FRENEA Marylène</v>
      </c>
      <c r="M711" s="61" t="s">
        <v>665</v>
      </c>
      <c r="N711" s="63"/>
      <c r="O711" s="61"/>
      <c r="Q711" s="46"/>
      <c r="R711" s="47"/>
    </row>
    <row r="712" spans="1:18" s="59" customFormat="1" hidden="1" x14ac:dyDescent="0.2">
      <c r="A712" s="45" t="s">
        <v>670</v>
      </c>
      <c r="B712" s="65" t="str">
        <f>YEAR(C712)&amp;"-"&amp;WEEKNUM(C712)</f>
        <v>2017-42</v>
      </c>
      <c r="C712" s="46">
        <v>43026</v>
      </c>
      <c r="D712" s="67">
        <f>WEEKDAY(Tableau645[[#This Row],[date]])</f>
        <v>4</v>
      </c>
      <c r="E712" s="47">
        <v>0.34375</v>
      </c>
      <c r="F712" s="47">
        <v>0.51041666666666696</v>
      </c>
      <c r="G712" s="46" t="str">
        <f>IF(NOT(ISBLANK(Tableau645[heure
début])),IF(VALUE(MID(TEXT(Tableau645[heure
début],"hh"),1,2))&lt;13,"AM","PM"),"")</f>
        <v>AM</v>
      </c>
      <c r="H712" s="47">
        <f>F712-E712</f>
        <v>0.16666666666666696</v>
      </c>
      <c r="I712" s="47"/>
      <c r="J712" s="47"/>
      <c r="K712" s="65" t="s">
        <v>1042</v>
      </c>
      <c r="L712" s="45" t="str">
        <f ca="1">VLOOKUP(Tableau645[[#This Row],[module]],OFFSET(INDIRECT(A712&amp;"_code"),0,2,,2),2,0)</f>
        <v>FRENEA Marylène</v>
      </c>
      <c r="M712" s="45" t="s">
        <v>664</v>
      </c>
      <c r="N712" s="47"/>
      <c r="O712" s="45"/>
      <c r="Q712" s="46"/>
      <c r="R712" s="47"/>
    </row>
    <row r="713" spans="1:18" s="59" customFormat="1" hidden="1" x14ac:dyDescent="0.2">
      <c r="A713" s="45" t="s">
        <v>657</v>
      </c>
      <c r="B713" s="65" t="str">
        <f>YEAR(C713)&amp;"-"&amp;WEEKNUM(C713)</f>
        <v>2017-42</v>
      </c>
      <c r="C713" s="46">
        <v>43026</v>
      </c>
      <c r="D713" s="67">
        <f>WEEKDAY(Tableau645[[#This Row],[date]])</f>
        <v>4</v>
      </c>
      <c r="E713" s="47">
        <v>0.34375</v>
      </c>
      <c r="F713" s="47">
        <v>0.51041666666666696</v>
      </c>
      <c r="G713" s="46" t="str">
        <f>IF(NOT(ISBLANK(Tableau645[heure
début])),IF(VALUE(MID(TEXT(Tableau645[heure
début],"hh"),1,2))&lt;13,"AM","PM"),"")</f>
        <v>AM</v>
      </c>
      <c r="H713" s="47">
        <f>F713-E713</f>
        <v>0.16666666666666696</v>
      </c>
      <c r="I713" s="123"/>
      <c r="J713" s="47" t="s">
        <v>832</v>
      </c>
      <c r="K713" s="65"/>
      <c r="L713" s="45" t="e">
        <f ca="1">VLOOKUP(Tableau645[[#This Row],[module]],OFFSET(INDIRECT(A713&amp;"_code"),0,2,,2),2,0)</f>
        <v>#N/A</v>
      </c>
      <c r="M713" s="45"/>
      <c r="N713" s="47"/>
      <c r="O713" s="45"/>
      <c r="Q713" s="46"/>
      <c r="R713" s="47"/>
    </row>
    <row r="714" spans="1:18" s="59" customFormat="1" hidden="1" x14ac:dyDescent="0.2">
      <c r="A714" s="45" t="s">
        <v>657</v>
      </c>
      <c r="B714" s="65" t="str">
        <f>YEAR(C714)&amp;"-"&amp;WEEKNUM(C714)</f>
        <v>2017-42</v>
      </c>
      <c r="C714" s="46">
        <v>43026</v>
      </c>
      <c r="D714" s="67">
        <f>WEEKDAY(Tableau645[[#This Row],[date]])</f>
        <v>4</v>
      </c>
      <c r="E714" s="47">
        <v>0.34375</v>
      </c>
      <c r="F714" s="47">
        <v>0.51041666666666696</v>
      </c>
      <c r="G714" s="46" t="str">
        <f>IF(NOT(ISBLANK(Tableau645[heure
début])),IF(VALUE(MID(TEXT(Tableau645[heure
début],"hh"),1,2))&lt;13,"AM","PM"),"")</f>
        <v>AM</v>
      </c>
      <c r="H714" s="47">
        <f>F714-E714</f>
        <v>0.16666666666666696</v>
      </c>
      <c r="I714" s="123"/>
      <c r="J714" s="47" t="s">
        <v>833</v>
      </c>
      <c r="K714" s="65" t="s">
        <v>817</v>
      </c>
      <c r="L714" s="45" t="str">
        <f ca="1">VLOOKUP(Tableau645[[#This Row],[module]],OFFSET(INDIRECT(A714&amp;"_code"),0,2,,2),2,0)</f>
        <v>n/a</v>
      </c>
      <c r="M714" s="45"/>
      <c r="N714" s="47"/>
      <c r="O714" s="45"/>
      <c r="Q714" s="46"/>
      <c r="R714" s="47"/>
    </row>
    <row r="715" spans="1:18" s="59" customFormat="1" hidden="1" x14ac:dyDescent="0.2">
      <c r="A715" s="61" t="s">
        <v>669</v>
      </c>
      <c r="B715" s="61" t="str">
        <f>YEAR(C715)&amp;"-"&amp;WEEKNUM(C715)</f>
        <v>2017-42</v>
      </c>
      <c r="C715" s="62">
        <v>43026</v>
      </c>
      <c r="D715" s="68">
        <f>WEEKDAY(Tableau645[[#This Row],[date]])</f>
        <v>4</v>
      </c>
      <c r="E715" s="47">
        <v>0.34375</v>
      </c>
      <c r="F715" s="47">
        <v>0.51041666666666696</v>
      </c>
      <c r="G715" s="62" t="str">
        <f>IF(NOT(ISBLANK(Tableau645[heure
début])),IF(VALUE(MID(TEXT(Tableau645[heure
début],"hh"),1,2))&lt;13,"AM","PM"),"")</f>
        <v>AM</v>
      </c>
      <c r="H715" s="63">
        <f>F715-E715</f>
        <v>0.16666666666666696</v>
      </c>
      <c r="I715" s="63"/>
      <c r="J715" s="47"/>
      <c r="K715" s="65" t="s">
        <v>867</v>
      </c>
      <c r="L715" s="61" t="str">
        <f ca="1">VLOOKUP(Tableau645[[#This Row],[module]],OFFSET(INDIRECT(A715&amp;"_code"),0,2,,2),2,0)</f>
        <v>BRIKI Rachid</v>
      </c>
      <c r="M715" s="61" t="s">
        <v>666</v>
      </c>
      <c r="N715" s="63"/>
      <c r="O715" s="61"/>
      <c r="Q715" s="46"/>
      <c r="R715" s="47"/>
    </row>
    <row r="716" spans="1:18" s="59" customFormat="1" hidden="1" x14ac:dyDescent="0.2">
      <c r="A716" s="45" t="s">
        <v>671</v>
      </c>
      <c r="B716" s="65" t="str">
        <f>YEAR(C716)&amp;"-"&amp;WEEKNUM(C716)</f>
        <v>2017-42</v>
      </c>
      <c r="C716" s="46">
        <v>43026</v>
      </c>
      <c r="D716" s="67">
        <f>WEEKDAY(Tableau645[[#This Row],[date]])</f>
        <v>4</v>
      </c>
      <c r="E716" s="47">
        <v>0.34375</v>
      </c>
      <c r="F716" s="47">
        <v>0.51041666666666696</v>
      </c>
      <c r="G716" s="46" t="str">
        <f>IF(NOT(ISBLANK(Tableau645[heure
début])),IF(VALUE(MID(TEXT(Tableau645[heure
début],"hh"),1,2))&lt;13,"AM","PM"),"")</f>
        <v>AM</v>
      </c>
      <c r="H716" s="47">
        <f>F716-E716</f>
        <v>0.16666666666666696</v>
      </c>
      <c r="I716" s="47"/>
      <c r="J716" s="47"/>
      <c r="K716" s="65" t="s">
        <v>1082</v>
      </c>
      <c r="L716" s="45" t="str">
        <f ca="1">VLOOKUP(Tableau645[[#This Row],[module]],OFFSET(INDIRECT(A716&amp;"_code"),0,2,,2),2,0)</f>
        <v>LEFETZ Guillaume</v>
      </c>
      <c r="M716" s="45" t="s">
        <v>661</v>
      </c>
      <c r="N716" s="47"/>
      <c r="O716" s="45"/>
      <c r="Q716" s="46"/>
      <c r="R716" s="47"/>
    </row>
    <row r="717" spans="1:18" s="59" customFormat="1" hidden="1" x14ac:dyDescent="0.2">
      <c r="A717" s="45" t="s">
        <v>676</v>
      </c>
      <c r="B717" s="65" t="str">
        <f>YEAR(C717)&amp;"-"&amp;WEEKNUM(C717)</f>
        <v>2017-42</v>
      </c>
      <c r="C717" s="46">
        <v>43026</v>
      </c>
      <c r="D717" s="67">
        <f>WEEKDAY(Tableau645[[#This Row],[date]])</f>
        <v>4</v>
      </c>
      <c r="E717" s="47">
        <v>0.34375</v>
      </c>
      <c r="F717" s="47">
        <v>0.51041666666666696</v>
      </c>
      <c r="G717" s="46" t="str">
        <f>IF(NOT(ISBLANK(Tableau645[heure
début])),IF(VALUE(MID(TEXT(Tableau645[heure
début],"hh"),1,2))&lt;13,"AM","PM"),"")</f>
        <v>AM</v>
      </c>
      <c r="H717" s="47">
        <f>F717-E717</f>
        <v>0.16666666666666696</v>
      </c>
      <c r="I717" s="47"/>
      <c r="J717" s="47"/>
      <c r="K717" s="65" t="s">
        <v>1151</v>
      </c>
      <c r="L717" s="45" t="str">
        <f ca="1">VLOOKUP(Tableau645[[#This Row],[module]],OFFSET(INDIRECT(A717&amp;"_code"),0,2,,2),2,0)</f>
        <v>SPELLA Michel</v>
      </c>
      <c r="M717" s="45" t="s">
        <v>659</v>
      </c>
      <c r="N717" s="47"/>
      <c r="O717" s="45"/>
      <c r="Q717" s="46"/>
      <c r="R717" s="47"/>
    </row>
    <row r="718" spans="1:18" s="59" customFormat="1" hidden="1" x14ac:dyDescent="0.2">
      <c r="A718" s="45" t="s">
        <v>677</v>
      </c>
      <c r="B718" s="65" t="str">
        <f>YEAR(C718)&amp;"-"&amp;WEEKNUM(C718)</f>
        <v>2017-42</v>
      </c>
      <c r="C718" s="46">
        <v>43026</v>
      </c>
      <c r="D718" s="67">
        <f>WEEKDAY(Tableau645[[#This Row],[date]])</f>
        <v>4</v>
      </c>
      <c r="E718" s="47">
        <v>0.34375</v>
      </c>
      <c r="F718" s="47">
        <v>0.51041666666666696</v>
      </c>
      <c r="G718" s="46" t="str">
        <f>IF(NOT(ISBLANK(Tableau645[heure
début])),IF(VALUE(MID(TEXT(Tableau645[heure
début],"hh"),1,2))&lt;13,"AM","PM"),"")</f>
        <v>AM</v>
      </c>
      <c r="H718" s="47">
        <f>F718-E718</f>
        <v>0.16666666666666696</v>
      </c>
      <c r="I718" s="47"/>
      <c r="J718" s="47"/>
      <c r="K718" s="65" t="s">
        <v>809</v>
      </c>
      <c r="L718" s="45" t="str">
        <f ca="1">VLOOKUP(Tableau645[[#This Row],[module]],OFFSET(INDIRECT(A718&amp;"_code"),0,2,,2),2,0)</f>
        <v>n/a</v>
      </c>
      <c r="M718" s="45"/>
      <c r="N718" s="47"/>
      <c r="O718" s="45"/>
      <c r="Q718" s="46"/>
      <c r="R718" s="47"/>
    </row>
    <row r="719" spans="1:18" s="59" customFormat="1" hidden="1" x14ac:dyDescent="0.2">
      <c r="A719" s="45" t="s">
        <v>672</v>
      </c>
      <c r="B719" s="65" t="str">
        <f>YEAR(C719)&amp;"-"&amp;WEEKNUM(C719)</f>
        <v>2017-42</v>
      </c>
      <c r="C719" s="46">
        <v>43026</v>
      </c>
      <c r="D719" s="67">
        <f>WEEKDAY(Tableau645[[#This Row],[date]])</f>
        <v>4</v>
      </c>
      <c r="E719" s="47">
        <v>0.34375</v>
      </c>
      <c r="F719" s="47">
        <v>0.51041666666666696</v>
      </c>
      <c r="G719" s="46" t="str">
        <f>IF(NOT(ISBLANK(Tableau645[heure
début])),IF(VALUE(MID(TEXT(Tableau645[heure
début],"hh"),1,2))&lt;13,"AM","PM"),"")</f>
        <v>AM</v>
      </c>
      <c r="H719" s="47">
        <f>F719-E719</f>
        <v>0.16666666666666696</v>
      </c>
      <c r="I719" s="47"/>
      <c r="J719" s="47" t="s">
        <v>832</v>
      </c>
      <c r="K719" s="65"/>
      <c r="L719" s="45" t="e">
        <f ca="1">VLOOKUP(Tableau645[[#This Row],[module]],OFFSET(INDIRECT(A719&amp;"_code"),0,2,,2),2,0)</f>
        <v>#N/A</v>
      </c>
      <c r="M719" s="45"/>
      <c r="N719" s="47"/>
      <c r="O719" s="45"/>
      <c r="Q719" s="46"/>
      <c r="R719" s="47"/>
    </row>
    <row r="720" spans="1:18" s="59" customFormat="1" hidden="1" x14ac:dyDescent="0.2">
      <c r="A720" s="45" t="s">
        <v>672</v>
      </c>
      <c r="B720" s="65" t="str">
        <f>YEAR(C720)&amp;"-"&amp;WEEKNUM(C720)</f>
        <v>2017-42</v>
      </c>
      <c r="C720" s="46">
        <v>43026</v>
      </c>
      <c r="D720" s="67">
        <f>WEEKDAY(Tableau645[[#This Row],[date]])</f>
        <v>4</v>
      </c>
      <c r="E720" s="47">
        <v>0.34375</v>
      </c>
      <c r="F720" s="47">
        <v>0.51041666666666696</v>
      </c>
      <c r="G720" s="46" t="str">
        <f>IF(NOT(ISBLANK(Tableau645[heure
début])),IF(VALUE(MID(TEXT(Tableau645[heure
début],"hh"),1,2))&lt;13,"AM","PM"),"")</f>
        <v>AM</v>
      </c>
      <c r="H720" s="47">
        <f>F720-E720</f>
        <v>0.16666666666666696</v>
      </c>
      <c r="I720" s="47"/>
      <c r="J720" s="47" t="s">
        <v>833</v>
      </c>
      <c r="K720" s="65" t="s">
        <v>817</v>
      </c>
      <c r="L720" s="45" t="str">
        <f ca="1">VLOOKUP(Tableau645[[#This Row],[module]],OFFSET(INDIRECT(A720&amp;"_code"),0,2,,2),2,0)</f>
        <v>n/a</v>
      </c>
      <c r="M720" s="45"/>
      <c r="N720" s="47"/>
      <c r="O720" s="45"/>
      <c r="Q720" s="46"/>
      <c r="R720" s="47"/>
    </row>
    <row r="721" spans="1:18" s="59" customFormat="1" hidden="1" x14ac:dyDescent="0.2">
      <c r="A721" s="45" t="s">
        <v>670</v>
      </c>
      <c r="B721" s="65" t="str">
        <f>YEAR(C721)&amp;"-"&amp;WEEKNUM(C721)</f>
        <v>2017-42</v>
      </c>
      <c r="C721" s="46">
        <v>43026</v>
      </c>
      <c r="D721" s="67">
        <f>WEEKDAY(Tableau645[[#This Row],[date]])</f>
        <v>4</v>
      </c>
      <c r="E721" s="47">
        <v>0.57291666666666696</v>
      </c>
      <c r="F721" s="47">
        <v>0.73958333333333404</v>
      </c>
      <c r="G721" s="46" t="str">
        <f>IF(NOT(ISBLANK(Tableau645[heure
début])),IF(VALUE(MID(TEXT(Tableau645[heure
début],"hh"),1,2))&lt;13,"AM","PM"),"")</f>
        <v>PM</v>
      </c>
      <c r="H721" s="47">
        <f>F721-E721</f>
        <v>0.16666666666666707</v>
      </c>
      <c r="I721" s="47"/>
      <c r="J721" s="47"/>
      <c r="K721" s="65" t="s">
        <v>873</v>
      </c>
      <c r="L721" s="45" t="str">
        <f ca="1">VLOOKUP(Tableau645[[#This Row],[module]],OFFSET(INDIRECT(A721&amp;"_code"),0,2,,2),2,0)</f>
        <v>BRIKI Rachid</v>
      </c>
      <c r="M721" s="45" t="s">
        <v>666</v>
      </c>
      <c r="N721" s="47"/>
      <c r="O721" s="45"/>
      <c r="Q721" s="46"/>
      <c r="R721" s="47"/>
    </row>
    <row r="722" spans="1:18" s="59" customFormat="1" hidden="1" x14ac:dyDescent="0.2">
      <c r="A722" s="45" t="s">
        <v>657</v>
      </c>
      <c r="B722" s="65" t="str">
        <f>YEAR(C722)&amp;"-"&amp;WEEKNUM(C722)</f>
        <v>2017-42</v>
      </c>
      <c r="C722" s="46">
        <v>43026</v>
      </c>
      <c r="D722" s="67">
        <f>WEEKDAY(Tableau645[[#This Row],[date]])</f>
        <v>4</v>
      </c>
      <c r="E722" s="47">
        <v>0.57291666666666696</v>
      </c>
      <c r="F722" s="47">
        <v>0.73958333333333404</v>
      </c>
      <c r="G722" s="46" t="str">
        <f>IF(NOT(ISBLANK(Tableau645[heure
début])),IF(VALUE(MID(TEXT(Tableau645[heure
début],"hh"),1,2))&lt;13,"AM","PM"),"")</f>
        <v>PM</v>
      </c>
      <c r="H722" s="47">
        <f>F722-E722</f>
        <v>0.16666666666666707</v>
      </c>
      <c r="I722" s="123"/>
      <c r="J722" s="47" t="s">
        <v>832</v>
      </c>
      <c r="K722" s="65"/>
      <c r="L722" s="45" t="e">
        <f ca="1">VLOOKUP(Tableau645[[#This Row],[module]],OFFSET(INDIRECT(A722&amp;"_code"),0,2,,2),2,0)</f>
        <v>#N/A</v>
      </c>
      <c r="M722" s="45"/>
      <c r="N722" s="47"/>
      <c r="O722" s="45"/>
      <c r="Q722" s="46"/>
      <c r="R722" s="47"/>
    </row>
    <row r="723" spans="1:18" s="59" customFormat="1" hidden="1" x14ac:dyDescent="0.2">
      <c r="A723" s="45" t="s">
        <v>657</v>
      </c>
      <c r="B723" s="65" t="str">
        <f>YEAR(C723)&amp;"-"&amp;WEEKNUM(C723)</f>
        <v>2017-42</v>
      </c>
      <c r="C723" s="46">
        <v>43026</v>
      </c>
      <c r="D723" s="67">
        <f>WEEKDAY(Tableau645[[#This Row],[date]])</f>
        <v>4</v>
      </c>
      <c r="E723" s="47">
        <v>0.57291666666666696</v>
      </c>
      <c r="F723" s="47">
        <v>0.73958333333333404</v>
      </c>
      <c r="G723" s="46" t="str">
        <f>IF(NOT(ISBLANK(Tableau645[heure
début])),IF(VALUE(MID(TEXT(Tableau645[heure
début],"hh"),1,2))&lt;13,"AM","PM"),"")</f>
        <v>PM</v>
      </c>
      <c r="H723" s="47">
        <f>F723-E723</f>
        <v>0.16666666666666707</v>
      </c>
      <c r="I723" s="123"/>
      <c r="J723" s="47" t="s">
        <v>833</v>
      </c>
      <c r="K723" s="65" t="s">
        <v>817</v>
      </c>
      <c r="L723" s="45" t="str">
        <f ca="1">VLOOKUP(Tableau645[[#This Row],[module]],OFFSET(INDIRECT(A723&amp;"_code"),0,2,,2),2,0)</f>
        <v>n/a</v>
      </c>
      <c r="M723" s="45"/>
      <c r="N723" s="47"/>
      <c r="O723" s="45"/>
      <c r="Q723" s="46"/>
      <c r="R723" s="47"/>
    </row>
    <row r="724" spans="1:18" s="59" customFormat="1" hidden="1" x14ac:dyDescent="0.2">
      <c r="A724" s="45" t="s">
        <v>671</v>
      </c>
      <c r="B724" s="65" t="str">
        <f>YEAR(C724)&amp;"-"&amp;WEEKNUM(C724)</f>
        <v>2017-42</v>
      </c>
      <c r="C724" s="46">
        <v>43026</v>
      </c>
      <c r="D724" s="67">
        <f>WEEKDAY(Tableau645[[#This Row],[date]])</f>
        <v>4</v>
      </c>
      <c r="E724" s="47">
        <v>0.57291666666666696</v>
      </c>
      <c r="F724" s="47">
        <v>0.73958333333333404</v>
      </c>
      <c r="G724" s="46" t="str">
        <f>IF(NOT(ISBLANK(Tableau645[heure
début])),IF(VALUE(MID(TEXT(Tableau645[heure
début],"hh"),1,2))&lt;13,"AM","PM"),"")</f>
        <v>PM</v>
      </c>
      <c r="H724" s="47">
        <f>F724-E724</f>
        <v>0.16666666666666707</v>
      </c>
      <c r="I724" s="47"/>
      <c r="J724" s="47"/>
      <c r="K724" s="65" t="s">
        <v>834</v>
      </c>
      <c r="L724" s="45" t="str">
        <f ca="1">VLOOKUP(Tableau645[[#This Row],[module]],OFFSET(INDIRECT(A724&amp;"_code"),0,2,,2),2,0)</f>
        <v>LE GALES Julien</v>
      </c>
      <c r="M724" s="45" t="s">
        <v>661</v>
      </c>
      <c r="N724" s="47"/>
      <c r="O724" s="45"/>
      <c r="Q724" s="46"/>
      <c r="R724" s="47"/>
    </row>
    <row r="725" spans="1:18" s="59" customFormat="1" hidden="1" x14ac:dyDescent="0.2">
      <c r="A725" s="45" t="s">
        <v>676</v>
      </c>
      <c r="B725" s="65" t="str">
        <f>YEAR(C725)&amp;"-"&amp;WEEKNUM(C725)</f>
        <v>2017-42</v>
      </c>
      <c r="C725" s="46">
        <v>43026</v>
      </c>
      <c r="D725" s="67">
        <f>WEEKDAY(Tableau645[[#This Row],[date]])</f>
        <v>4</v>
      </c>
      <c r="E725" s="47">
        <v>0.57291666666666696</v>
      </c>
      <c r="F725" s="47">
        <v>0.69791666666666663</v>
      </c>
      <c r="G725" s="46" t="str">
        <f>IF(NOT(ISBLANK(Tableau645[heure
début])),IF(VALUE(MID(TEXT(Tableau645[heure
début],"hh"),1,2))&lt;13,"AM","PM"),"")</f>
        <v>PM</v>
      </c>
      <c r="H725" s="47">
        <f>F725-E725</f>
        <v>0.12499999999999967</v>
      </c>
      <c r="I725" s="47"/>
      <c r="J725" s="47"/>
      <c r="K725" s="65" t="s">
        <v>1151</v>
      </c>
      <c r="L725" s="45" t="str">
        <f ca="1">VLOOKUP(Tableau645[[#This Row],[module]],OFFSET(INDIRECT(A725&amp;"_code"),0,2,,2),2,0)</f>
        <v>SPELLA Michel</v>
      </c>
      <c r="M725" s="45" t="s">
        <v>659</v>
      </c>
      <c r="N725" s="47"/>
      <c r="O725" s="45"/>
      <c r="Q725" s="46"/>
      <c r="R725" s="47"/>
    </row>
    <row r="726" spans="1:18" s="59" customFormat="1" hidden="1" x14ac:dyDescent="0.2">
      <c r="A726" s="45" t="s">
        <v>677</v>
      </c>
      <c r="B726" s="65" t="str">
        <f>YEAR(C726)&amp;"-"&amp;WEEKNUM(C726)</f>
        <v>2017-42</v>
      </c>
      <c r="C726" s="46">
        <v>43026</v>
      </c>
      <c r="D726" s="67">
        <f>WEEKDAY(Tableau645[[#This Row],[date]])</f>
        <v>4</v>
      </c>
      <c r="E726" s="47">
        <v>0.57291666666666696</v>
      </c>
      <c r="F726" s="47">
        <v>0.69791666666666663</v>
      </c>
      <c r="G726" s="46" t="str">
        <f>IF(NOT(ISBLANK(Tableau645[heure
début])),IF(VALUE(MID(TEXT(Tableau645[heure
début],"hh"),1,2))&lt;13,"AM","PM"),"")</f>
        <v>PM</v>
      </c>
      <c r="H726" s="47">
        <f>F726-E726</f>
        <v>0.12499999999999967</v>
      </c>
      <c r="I726" s="47"/>
      <c r="J726" s="47"/>
      <c r="K726" s="65" t="s">
        <v>809</v>
      </c>
      <c r="L726" s="45" t="str">
        <f ca="1">VLOOKUP(Tableau645[[#This Row],[module]],OFFSET(INDIRECT(A726&amp;"_code"),0,2,,2),2,0)</f>
        <v>n/a</v>
      </c>
      <c r="M726" s="45"/>
      <c r="N726" s="47"/>
      <c r="O726" s="45"/>
      <c r="Q726" s="46"/>
      <c r="R726" s="47"/>
    </row>
    <row r="727" spans="1:18" s="59" customFormat="1" hidden="1" x14ac:dyDescent="0.2">
      <c r="A727" s="45" t="s">
        <v>672</v>
      </c>
      <c r="B727" s="65" t="str">
        <f>YEAR(C727)&amp;"-"&amp;WEEKNUM(C727)</f>
        <v>2017-42</v>
      </c>
      <c r="C727" s="46">
        <v>43026</v>
      </c>
      <c r="D727" s="67">
        <f>WEEKDAY(Tableau645[[#This Row],[date]])</f>
        <v>4</v>
      </c>
      <c r="E727" s="47">
        <v>0.57291666666666696</v>
      </c>
      <c r="F727" s="47">
        <v>0.73958333333333404</v>
      </c>
      <c r="G727" s="46" t="str">
        <f>IF(NOT(ISBLANK(Tableau645[heure
début])),IF(VALUE(MID(TEXT(Tableau645[heure
début],"hh"),1,2))&lt;13,"AM","PM"),"")</f>
        <v>PM</v>
      </c>
      <c r="H727" s="47">
        <f>F727-E727</f>
        <v>0.16666666666666707</v>
      </c>
      <c r="I727" s="47"/>
      <c r="J727" s="47" t="s">
        <v>832</v>
      </c>
      <c r="K727" s="65"/>
      <c r="L727" s="45" t="e">
        <f ca="1">VLOOKUP(Tableau645[[#This Row],[module]],OFFSET(INDIRECT(A727&amp;"_code"),0,2,,2),2,0)</f>
        <v>#N/A</v>
      </c>
      <c r="M727" s="45"/>
      <c r="N727" s="47"/>
      <c r="O727" s="45"/>
      <c r="Q727" s="46"/>
      <c r="R727" s="47"/>
    </row>
    <row r="728" spans="1:18" s="59" customFormat="1" hidden="1" x14ac:dyDescent="0.2">
      <c r="A728" s="45" t="s">
        <v>672</v>
      </c>
      <c r="B728" s="65" t="str">
        <f>YEAR(C728)&amp;"-"&amp;WEEKNUM(C728)</f>
        <v>2017-42</v>
      </c>
      <c r="C728" s="46">
        <v>43026</v>
      </c>
      <c r="D728" s="67">
        <f>WEEKDAY(Tableau645[[#This Row],[date]])</f>
        <v>4</v>
      </c>
      <c r="E728" s="47">
        <v>0.57291666666666696</v>
      </c>
      <c r="F728" s="47">
        <v>0.73958333333333404</v>
      </c>
      <c r="G728" s="46" t="str">
        <f>IF(NOT(ISBLANK(Tableau645[heure
début])),IF(VALUE(MID(TEXT(Tableau645[heure
début],"hh"),1,2))&lt;13,"AM","PM"),"")</f>
        <v>PM</v>
      </c>
      <c r="H728" s="47">
        <f>F728-E728</f>
        <v>0.16666666666666707</v>
      </c>
      <c r="I728" s="47"/>
      <c r="J728" s="47" t="s">
        <v>833</v>
      </c>
      <c r="K728" s="65" t="s">
        <v>817</v>
      </c>
      <c r="L728" s="45" t="str">
        <f ca="1">VLOOKUP(Tableau645[[#This Row],[module]],OFFSET(INDIRECT(A728&amp;"_code"),0,2,,2),2,0)</f>
        <v>n/a</v>
      </c>
      <c r="M728" s="45"/>
      <c r="N728" s="47"/>
      <c r="O728" s="45"/>
      <c r="Q728" s="46"/>
      <c r="R728" s="47"/>
    </row>
    <row r="729" spans="1:18" s="59" customFormat="1" hidden="1" x14ac:dyDescent="0.2">
      <c r="A729" s="61" t="s">
        <v>669</v>
      </c>
      <c r="B729" s="61" t="str">
        <f>YEAR(C729)&amp;"-"&amp;WEEKNUM(C729)</f>
        <v>2017-42</v>
      </c>
      <c r="C729" s="62">
        <v>43026</v>
      </c>
      <c r="D729" s="68">
        <f>WEEKDAY(Tableau645[[#This Row],[date]])</f>
        <v>4</v>
      </c>
      <c r="E729" s="47">
        <v>0.57291666666666696</v>
      </c>
      <c r="F729" s="63">
        <v>0.73958333333333404</v>
      </c>
      <c r="G729" s="46" t="str">
        <f>IF(NOT(ISBLANK(Tableau645[heure
début])),IF(VALUE(MID(TEXT(Tableau645[heure
début],"hh"),1,2))&lt;13,"AM","PM"),"")</f>
        <v>PM</v>
      </c>
      <c r="H729" s="47">
        <f>F729-E729</f>
        <v>0.16666666666666707</v>
      </c>
      <c r="I729" s="47"/>
      <c r="J729" s="47"/>
      <c r="K729" s="65"/>
      <c r="L729" s="65" t="e">
        <f ca="1">VLOOKUP(Tableau645[[#This Row],[module]],OFFSET(INDIRECT(A729&amp;"_code"),0,2,,2),2,0)</f>
        <v>#N/A</v>
      </c>
      <c r="M729" s="61"/>
      <c r="N729" s="47"/>
      <c r="O729" s="45"/>
      <c r="Q729" s="46"/>
      <c r="R729" s="47"/>
    </row>
    <row r="730" spans="1:18" s="59" customFormat="1" hidden="1" x14ac:dyDescent="0.2">
      <c r="A730" s="45" t="s">
        <v>670</v>
      </c>
      <c r="B730" s="65" t="str">
        <f>YEAR(C730)&amp;"-"&amp;WEEKNUM(C730)</f>
        <v>2017-42</v>
      </c>
      <c r="C730" s="46">
        <v>43027</v>
      </c>
      <c r="D730" s="67">
        <f>WEEKDAY(Tableau645[[#This Row],[date]])</f>
        <v>5</v>
      </c>
      <c r="E730" s="47">
        <v>0.34375</v>
      </c>
      <c r="F730" s="47">
        <v>0.51041666666666696</v>
      </c>
      <c r="G730" s="46" t="str">
        <f>IF(NOT(ISBLANK(Tableau645[heure
début])),IF(VALUE(MID(TEXT(Tableau645[heure
début],"hh"),1,2))&lt;13,"AM","PM"),"")</f>
        <v>AM</v>
      </c>
      <c r="H730" s="47">
        <f>F730-E730</f>
        <v>0.16666666666666696</v>
      </c>
      <c r="I730" s="47"/>
      <c r="J730" s="47"/>
      <c r="K730" s="65" t="s">
        <v>1080</v>
      </c>
      <c r="L730" s="45" t="str">
        <f ca="1">VLOOKUP(Tableau645[[#This Row],[module]],OFFSET(INDIRECT(A730&amp;"_code"),0,2,,2),2,0)</f>
        <v>DUDEK Cédric</v>
      </c>
      <c r="M730" s="45" t="s">
        <v>666</v>
      </c>
      <c r="N730" s="47"/>
      <c r="O730" s="45"/>
      <c r="Q730" s="46"/>
      <c r="R730" s="47"/>
    </row>
    <row r="731" spans="1:18" s="59" customFormat="1" hidden="1" x14ac:dyDescent="0.2">
      <c r="A731" s="45" t="s">
        <v>657</v>
      </c>
      <c r="B731" s="65" t="str">
        <f>YEAR(C731)&amp;"-"&amp;WEEKNUM(C731)</f>
        <v>2017-42</v>
      </c>
      <c r="C731" s="46">
        <v>43027</v>
      </c>
      <c r="D731" s="67">
        <f>WEEKDAY(Tableau645[[#This Row],[date]])</f>
        <v>5</v>
      </c>
      <c r="E731" s="47">
        <v>0.34375</v>
      </c>
      <c r="F731" s="47">
        <v>0.51041666666666696</v>
      </c>
      <c r="G731" s="46" t="str">
        <f>IF(NOT(ISBLANK(Tableau645[heure
début])),IF(VALUE(MID(TEXT(Tableau645[heure
début],"hh"),1,2))&lt;13,"AM","PM"),"")</f>
        <v>AM</v>
      </c>
      <c r="H731" s="47">
        <f>F731-E731</f>
        <v>0.16666666666666696</v>
      </c>
      <c r="I731" s="123"/>
      <c r="J731" s="47" t="s">
        <v>832</v>
      </c>
      <c r="K731" s="65"/>
      <c r="L731" s="45" t="e">
        <f ca="1">VLOOKUP(Tableau645[[#This Row],[module]],OFFSET(INDIRECT(A731&amp;"_code"),0,2,,2),2,0)</f>
        <v>#N/A</v>
      </c>
      <c r="M731" s="45"/>
      <c r="N731" s="47"/>
      <c r="O731" s="45"/>
      <c r="Q731" s="46"/>
      <c r="R731" s="47"/>
    </row>
    <row r="732" spans="1:18" s="59" customFormat="1" hidden="1" x14ac:dyDescent="0.2">
      <c r="A732" s="45" t="s">
        <v>657</v>
      </c>
      <c r="B732" s="65" t="str">
        <f>YEAR(C732)&amp;"-"&amp;WEEKNUM(C732)</f>
        <v>2017-42</v>
      </c>
      <c r="C732" s="46">
        <v>43027</v>
      </c>
      <c r="D732" s="67">
        <f>WEEKDAY(Tableau645[[#This Row],[date]])</f>
        <v>5</v>
      </c>
      <c r="E732" s="47">
        <v>0.34375</v>
      </c>
      <c r="F732" s="47">
        <v>0.51041666666666696</v>
      </c>
      <c r="G732" s="46" t="str">
        <f>IF(NOT(ISBLANK(Tableau645[heure
début])),IF(VALUE(MID(TEXT(Tableau645[heure
début],"hh"),1,2))&lt;13,"AM","PM"),"")</f>
        <v>AM</v>
      </c>
      <c r="H732" s="47">
        <f>F732-E732</f>
        <v>0.16666666666666696</v>
      </c>
      <c r="I732" s="123"/>
      <c r="J732" s="47" t="s">
        <v>833</v>
      </c>
      <c r="K732" s="65" t="s">
        <v>817</v>
      </c>
      <c r="L732" s="45" t="str">
        <f ca="1">VLOOKUP(Tableau645[[#This Row],[module]],OFFSET(INDIRECT(A732&amp;"_code"),0,2,,2),2,0)</f>
        <v>n/a</v>
      </c>
      <c r="M732" s="45"/>
      <c r="N732" s="47"/>
      <c r="O732" s="45"/>
      <c r="Q732" s="46"/>
      <c r="R732" s="47"/>
    </row>
    <row r="733" spans="1:18" s="59" customFormat="1" hidden="1" x14ac:dyDescent="0.2">
      <c r="A733" s="45" t="s">
        <v>671</v>
      </c>
      <c r="B733" s="65" t="str">
        <f>YEAR(C733)&amp;"-"&amp;WEEKNUM(C733)</f>
        <v>2017-42</v>
      </c>
      <c r="C733" s="46">
        <v>43027</v>
      </c>
      <c r="D733" s="67">
        <f>WEEKDAY(Tableau645[[#This Row],[date]])</f>
        <v>5</v>
      </c>
      <c r="E733" s="47">
        <v>0.34375</v>
      </c>
      <c r="F733" s="47">
        <v>0.51041666666666696</v>
      </c>
      <c r="G733" s="46" t="str">
        <f>IF(NOT(ISBLANK(Tableau645[heure
début])),IF(VALUE(MID(TEXT(Tableau645[heure
début],"hh"),1,2))&lt;13,"AM","PM"),"")</f>
        <v>AM</v>
      </c>
      <c r="H733" s="47">
        <f>F733-E733</f>
        <v>0.16666666666666696</v>
      </c>
      <c r="I733" s="47"/>
      <c r="J733" s="47"/>
      <c r="K733" s="65" t="s">
        <v>834</v>
      </c>
      <c r="L733" s="45" t="str">
        <f ca="1">VLOOKUP(Tableau645[[#This Row],[module]],OFFSET(INDIRECT(A733&amp;"_code"),0,2,,2),2,0)</f>
        <v>LE GALES Julien</v>
      </c>
      <c r="M733" s="45" t="s">
        <v>661</v>
      </c>
      <c r="N733" s="47"/>
      <c r="O733" s="45"/>
      <c r="Q733" s="46"/>
      <c r="R733" s="47"/>
    </row>
    <row r="734" spans="1:18" s="59" customFormat="1" hidden="1" x14ac:dyDescent="0.2">
      <c r="A734" s="45" t="s">
        <v>676</v>
      </c>
      <c r="B734" s="65" t="str">
        <f>YEAR(C734)&amp;"-"&amp;WEEKNUM(C734)</f>
        <v>2017-42</v>
      </c>
      <c r="C734" s="46">
        <v>43027</v>
      </c>
      <c r="D734" s="67">
        <f>WEEKDAY(Tableau645[[#This Row],[date]])</f>
        <v>5</v>
      </c>
      <c r="E734" s="47">
        <v>0.34375</v>
      </c>
      <c r="F734" s="47">
        <v>0.51041666666666696</v>
      </c>
      <c r="G734" s="46" t="str">
        <f>IF(NOT(ISBLANK(Tableau645[heure
début])),IF(VALUE(MID(TEXT(Tableau645[heure
début],"hh"),1,2))&lt;13,"AM","PM"),"")</f>
        <v>AM</v>
      </c>
      <c r="H734" s="47">
        <f>F734-E734</f>
        <v>0.16666666666666696</v>
      </c>
      <c r="I734" s="47"/>
      <c r="J734" s="47"/>
      <c r="K734" s="65" t="s">
        <v>750</v>
      </c>
      <c r="L734" s="45" t="str">
        <f ca="1">VLOOKUP(Tableau645[[#This Row],[module]],OFFSET(INDIRECT(A734&amp;"_code"),0,2,,2),2,0)</f>
        <v>LEFETZ Guillaume</v>
      </c>
      <c r="M734" s="45" t="s">
        <v>659</v>
      </c>
      <c r="N734" s="47"/>
      <c r="O734" s="45"/>
      <c r="Q734" s="46"/>
      <c r="R734" s="47"/>
    </row>
    <row r="735" spans="1:18" s="59" customFormat="1" hidden="1" x14ac:dyDescent="0.2">
      <c r="A735" s="45" t="s">
        <v>677</v>
      </c>
      <c r="B735" s="65" t="str">
        <f>YEAR(C735)&amp;"-"&amp;WEEKNUM(C735)</f>
        <v>2017-42</v>
      </c>
      <c r="C735" s="46">
        <v>43027</v>
      </c>
      <c r="D735" s="67">
        <f>WEEKDAY(Tableau645[[#This Row],[date]])</f>
        <v>5</v>
      </c>
      <c r="E735" s="47">
        <v>0.34375</v>
      </c>
      <c r="F735" s="47">
        <v>0.51041666666666696</v>
      </c>
      <c r="G735" s="46" t="str">
        <f>IF(NOT(ISBLANK(Tableau645[heure
début])),IF(VALUE(MID(TEXT(Tableau645[heure
début],"hh"),1,2))&lt;13,"AM","PM"),"")</f>
        <v>AM</v>
      </c>
      <c r="H735" s="47">
        <f>F735-E735</f>
        <v>0.16666666666666696</v>
      </c>
      <c r="I735" s="47"/>
      <c r="J735" s="47"/>
      <c r="K735" s="65" t="s">
        <v>809</v>
      </c>
      <c r="L735" s="45" t="str">
        <f ca="1">VLOOKUP(Tableau645[[#This Row],[module]],OFFSET(INDIRECT(A735&amp;"_code"),0,2,,2),2,0)</f>
        <v>n/a</v>
      </c>
      <c r="M735" s="45"/>
      <c r="N735" s="47"/>
      <c r="O735" s="45"/>
      <c r="Q735" s="46"/>
      <c r="R735" s="47"/>
    </row>
    <row r="736" spans="1:18" s="59" customFormat="1" hidden="1" x14ac:dyDescent="0.2">
      <c r="A736" s="45" t="s">
        <v>672</v>
      </c>
      <c r="B736" s="65" t="str">
        <f>YEAR(C736)&amp;"-"&amp;WEEKNUM(C736)</f>
        <v>2017-42</v>
      </c>
      <c r="C736" s="46">
        <v>43027</v>
      </c>
      <c r="D736" s="67">
        <f>WEEKDAY(Tableau645[[#This Row],[date]])</f>
        <v>5</v>
      </c>
      <c r="E736" s="47">
        <v>0.34375</v>
      </c>
      <c r="F736" s="47">
        <v>0.51041666666666696</v>
      </c>
      <c r="G736" s="46" t="str">
        <f>IF(NOT(ISBLANK(Tableau645[heure
début])),IF(VALUE(MID(TEXT(Tableau645[heure
début],"hh"),1,2))&lt;13,"AM","PM"),"")</f>
        <v>AM</v>
      </c>
      <c r="H736" s="47">
        <f>F736-E736</f>
        <v>0.16666666666666696</v>
      </c>
      <c r="I736" s="47"/>
      <c r="J736" s="47" t="s">
        <v>832</v>
      </c>
      <c r="K736" s="65"/>
      <c r="L736" s="45" t="e">
        <f ca="1">VLOOKUP(Tableau645[[#This Row],[module]],OFFSET(INDIRECT(A736&amp;"_code"),0,2,,2),2,0)</f>
        <v>#N/A</v>
      </c>
      <c r="M736" s="45"/>
      <c r="N736" s="47"/>
      <c r="O736" s="45"/>
      <c r="Q736" s="46"/>
      <c r="R736" s="47"/>
    </row>
    <row r="737" spans="1:18" s="59" customFormat="1" hidden="1" x14ac:dyDescent="0.2">
      <c r="A737" s="45" t="s">
        <v>672</v>
      </c>
      <c r="B737" s="65" t="str">
        <f>YEAR(C737)&amp;"-"&amp;WEEKNUM(C737)</f>
        <v>2017-42</v>
      </c>
      <c r="C737" s="46">
        <v>43027</v>
      </c>
      <c r="D737" s="67">
        <f>WEEKDAY(Tableau645[[#This Row],[date]])</f>
        <v>5</v>
      </c>
      <c r="E737" s="47">
        <v>0.34375</v>
      </c>
      <c r="F737" s="47">
        <v>0.51041666666666696</v>
      </c>
      <c r="G737" s="46" t="str">
        <f>IF(NOT(ISBLANK(Tableau645[heure
début])),IF(VALUE(MID(TEXT(Tableau645[heure
début],"hh"),1,2))&lt;13,"AM","PM"),"")</f>
        <v>AM</v>
      </c>
      <c r="H737" s="47">
        <f>F737-E737</f>
        <v>0.16666666666666696</v>
      </c>
      <c r="I737" s="47"/>
      <c r="J737" s="47" t="s">
        <v>833</v>
      </c>
      <c r="K737" s="65" t="s">
        <v>817</v>
      </c>
      <c r="L737" s="45" t="str">
        <f ca="1">VLOOKUP(Tableau645[[#This Row],[module]],OFFSET(INDIRECT(A737&amp;"_code"),0,2,,2),2,0)</f>
        <v>n/a</v>
      </c>
      <c r="M737" s="45"/>
      <c r="N737" s="47"/>
      <c r="O737" s="45"/>
      <c r="Q737" s="46"/>
      <c r="R737" s="47"/>
    </row>
    <row r="738" spans="1:18" s="59" customFormat="1" hidden="1" x14ac:dyDescent="0.2">
      <c r="A738" s="61" t="s">
        <v>669</v>
      </c>
      <c r="B738" s="61" t="str">
        <f>YEAR(C738)&amp;"-"&amp;WEEKNUM(C738)</f>
        <v>2017-42</v>
      </c>
      <c r="C738" s="62">
        <v>43027</v>
      </c>
      <c r="D738" s="68">
        <f>WEEKDAY(Tableau645[[#This Row],[date]])</f>
        <v>5</v>
      </c>
      <c r="E738" s="47">
        <v>0.34375</v>
      </c>
      <c r="F738" s="47">
        <v>0.51041666666666696</v>
      </c>
      <c r="G738" s="62" t="str">
        <f>IF(NOT(ISBLANK(Tableau645[heure
début])),IF(VALUE(MID(TEXT(Tableau645[heure
début],"hh"),1,2))&lt;13,"AM","PM"),"")</f>
        <v>AM</v>
      </c>
      <c r="H738" s="63">
        <f>F738-E738</f>
        <v>0.16666666666666696</v>
      </c>
      <c r="I738" s="63"/>
      <c r="J738" s="47"/>
      <c r="K738" s="61"/>
      <c r="L738" s="61" t="e">
        <f ca="1">VLOOKUP(Tableau645[[#This Row],[module]],OFFSET(INDIRECT(A738&amp;"_code"),0,2,,2),2,0)</f>
        <v>#N/A</v>
      </c>
      <c r="M738" s="61"/>
      <c r="N738" s="63"/>
      <c r="O738" s="61"/>
      <c r="Q738" s="46"/>
      <c r="R738" s="47"/>
    </row>
    <row r="739" spans="1:18" s="59" customFormat="1" hidden="1" x14ac:dyDescent="0.2">
      <c r="A739" s="45" t="s">
        <v>670</v>
      </c>
      <c r="B739" s="65" t="str">
        <f>YEAR(C739)&amp;"-"&amp;WEEKNUM(C739)</f>
        <v>2017-42</v>
      </c>
      <c r="C739" s="46">
        <v>43027</v>
      </c>
      <c r="D739" s="67">
        <f>WEEKDAY(Tableau645[[#This Row],[date]])</f>
        <v>5</v>
      </c>
      <c r="E739" s="47">
        <v>0.57291666666666696</v>
      </c>
      <c r="F739" s="47">
        <v>0.73958333333333404</v>
      </c>
      <c r="G739" s="46" t="str">
        <f>IF(NOT(ISBLANK(Tableau645[heure
début])),IF(VALUE(MID(TEXT(Tableau645[heure
début],"hh"),1,2))&lt;13,"AM","PM"),"")</f>
        <v>PM</v>
      </c>
      <c r="H739" s="47">
        <f>F739-E739</f>
        <v>0.16666666666666707</v>
      </c>
      <c r="I739" s="47"/>
      <c r="J739" s="47"/>
      <c r="K739" s="65" t="s">
        <v>875</v>
      </c>
      <c r="L739" s="45" t="str">
        <f ca="1">VLOOKUP(Tableau645[[#This Row],[module]],OFFSET(INDIRECT(A739&amp;"_code"),0,2,,2),2,0)</f>
        <v>BRIKI Rachid</v>
      </c>
      <c r="M739" s="45" t="s">
        <v>664</v>
      </c>
      <c r="N739" s="47"/>
      <c r="O739" s="45"/>
      <c r="Q739" s="46"/>
      <c r="R739" s="47"/>
    </row>
    <row r="740" spans="1:18" s="59" customFormat="1" hidden="1" x14ac:dyDescent="0.2">
      <c r="A740" s="45" t="s">
        <v>657</v>
      </c>
      <c r="B740" s="65" t="str">
        <f>YEAR(C740)&amp;"-"&amp;WEEKNUM(C740)</f>
        <v>2017-42</v>
      </c>
      <c r="C740" s="46">
        <v>43027</v>
      </c>
      <c r="D740" s="67">
        <f>WEEKDAY(Tableau645[[#This Row],[date]])</f>
        <v>5</v>
      </c>
      <c r="E740" s="47">
        <v>0.57291666666666696</v>
      </c>
      <c r="F740" s="47">
        <v>0.73958333333333404</v>
      </c>
      <c r="G740" s="46" t="str">
        <f>IF(NOT(ISBLANK(Tableau645[heure
début])),IF(VALUE(MID(TEXT(Tableau645[heure
début],"hh"),1,2))&lt;13,"AM","PM"),"")</f>
        <v>PM</v>
      </c>
      <c r="H740" s="47">
        <f>F740-E740</f>
        <v>0.16666666666666707</v>
      </c>
      <c r="I740" s="123"/>
      <c r="J740" s="47" t="s">
        <v>832</v>
      </c>
      <c r="K740" s="65"/>
      <c r="L740" s="45" t="e">
        <f ca="1">VLOOKUP(Tableau645[[#This Row],[module]],OFFSET(INDIRECT(A740&amp;"_code"),0,2,,2),2,0)</f>
        <v>#N/A</v>
      </c>
      <c r="M740" s="45"/>
      <c r="N740" s="47"/>
      <c r="O740" s="45"/>
      <c r="Q740" s="46"/>
      <c r="R740" s="47"/>
    </row>
    <row r="741" spans="1:18" s="59" customFormat="1" hidden="1" x14ac:dyDescent="0.2">
      <c r="A741" s="45" t="s">
        <v>657</v>
      </c>
      <c r="B741" s="65" t="str">
        <f>YEAR(C741)&amp;"-"&amp;WEEKNUM(C741)</f>
        <v>2017-42</v>
      </c>
      <c r="C741" s="46">
        <v>43027</v>
      </c>
      <c r="D741" s="67">
        <f>WEEKDAY(Tableau645[[#This Row],[date]])</f>
        <v>5</v>
      </c>
      <c r="E741" s="47">
        <v>0.57291666666666696</v>
      </c>
      <c r="F741" s="47">
        <v>0.73958333333333404</v>
      </c>
      <c r="G741" s="46" t="str">
        <f>IF(NOT(ISBLANK(Tableau645[heure
début])),IF(VALUE(MID(TEXT(Tableau645[heure
début],"hh"),1,2))&lt;13,"AM","PM"),"")</f>
        <v>PM</v>
      </c>
      <c r="H741" s="47">
        <f>F741-E741</f>
        <v>0.16666666666666707</v>
      </c>
      <c r="I741" s="123"/>
      <c r="J741" s="47" t="s">
        <v>833</v>
      </c>
      <c r="K741" s="65" t="s">
        <v>817</v>
      </c>
      <c r="L741" s="45" t="str">
        <f ca="1">VLOOKUP(Tableau645[[#This Row],[module]],OFFSET(INDIRECT(A741&amp;"_code"),0,2,,2),2,0)</f>
        <v>n/a</v>
      </c>
      <c r="M741" s="45"/>
      <c r="N741" s="47"/>
      <c r="O741" s="45"/>
      <c r="Q741" s="46"/>
      <c r="R741" s="47"/>
    </row>
    <row r="742" spans="1:18" s="59" customFormat="1" hidden="1" x14ac:dyDescent="0.2">
      <c r="A742" s="45" t="s">
        <v>671</v>
      </c>
      <c r="B742" s="65" t="str">
        <f>YEAR(C742)&amp;"-"&amp;WEEKNUM(C742)</f>
        <v>2017-42</v>
      </c>
      <c r="C742" s="46">
        <v>43027</v>
      </c>
      <c r="D742" s="67">
        <f>WEEKDAY(Tableau645[[#This Row],[date]])</f>
        <v>5</v>
      </c>
      <c r="E742" s="47">
        <v>0.57291666666666696</v>
      </c>
      <c r="F742" s="47">
        <v>0.73958333333333404</v>
      </c>
      <c r="G742" s="46" t="str">
        <f>IF(NOT(ISBLANK(Tableau645[heure
début])),IF(VALUE(MID(TEXT(Tableau645[heure
début],"hh"),1,2))&lt;13,"AM","PM"),"")</f>
        <v>PM</v>
      </c>
      <c r="H742" s="47">
        <f>F742-E742</f>
        <v>0.16666666666666707</v>
      </c>
      <c r="I742" s="47"/>
      <c r="J742" s="47"/>
      <c r="K742" s="65" t="s">
        <v>1082</v>
      </c>
      <c r="L742" s="45" t="str">
        <f ca="1">VLOOKUP(Tableau645[[#This Row],[module]],OFFSET(INDIRECT(A742&amp;"_code"),0,2,,2),2,0)</f>
        <v>LEFETZ Guillaume</v>
      </c>
      <c r="M742" s="45" t="s">
        <v>661</v>
      </c>
      <c r="N742" s="47"/>
      <c r="O742" s="45"/>
      <c r="Q742" s="46"/>
      <c r="R742" s="47"/>
    </row>
    <row r="743" spans="1:18" s="59" customFormat="1" hidden="1" x14ac:dyDescent="0.2">
      <c r="A743" s="45" t="s">
        <v>676</v>
      </c>
      <c r="B743" s="65" t="str">
        <f>YEAR(C743)&amp;"-"&amp;WEEKNUM(C743)</f>
        <v>2017-42</v>
      </c>
      <c r="C743" s="46">
        <v>43027</v>
      </c>
      <c r="D743" s="67">
        <f>WEEKDAY(Tableau645[[#This Row],[date]])</f>
        <v>5</v>
      </c>
      <c r="E743" s="47">
        <v>0.57291666666666696</v>
      </c>
      <c r="F743" s="47">
        <v>0.73958333333333404</v>
      </c>
      <c r="G743" s="46" t="str">
        <f>IF(NOT(ISBLANK(Tableau645[heure
début])),IF(VALUE(MID(TEXT(Tableau645[heure
début],"hh"),1,2))&lt;13,"AM","PM"),"")</f>
        <v>PM</v>
      </c>
      <c r="H743" s="47">
        <f>F743-E743</f>
        <v>0.16666666666666707</v>
      </c>
      <c r="I743" s="47"/>
      <c r="J743" s="47"/>
      <c r="K743" s="65" t="s">
        <v>750</v>
      </c>
      <c r="L743" s="45" t="str">
        <f ca="1">VLOOKUP(Tableau645[[#This Row],[module]],OFFSET(INDIRECT(A743&amp;"_code"),0,2,,2),2,0)</f>
        <v>LEFETZ Guillaume</v>
      </c>
      <c r="M743" s="45" t="s">
        <v>659</v>
      </c>
      <c r="N743" s="47"/>
      <c r="O743" s="45"/>
      <c r="Q743" s="46"/>
      <c r="R743" s="47"/>
    </row>
    <row r="744" spans="1:18" s="59" customFormat="1" hidden="1" x14ac:dyDescent="0.2">
      <c r="A744" s="45" t="s">
        <v>677</v>
      </c>
      <c r="B744" s="65" t="str">
        <f>YEAR(C744)&amp;"-"&amp;WEEKNUM(C744)</f>
        <v>2017-42</v>
      </c>
      <c r="C744" s="46">
        <v>43027</v>
      </c>
      <c r="D744" s="67">
        <f>WEEKDAY(Tableau645[[#This Row],[date]])</f>
        <v>5</v>
      </c>
      <c r="E744" s="47">
        <v>0.57291666666666696</v>
      </c>
      <c r="F744" s="47">
        <v>0.69791666666666663</v>
      </c>
      <c r="G744" s="46" t="str">
        <f>IF(NOT(ISBLANK(Tableau645[heure
début])),IF(VALUE(MID(TEXT(Tableau645[heure
début],"hh"),1,2))&lt;13,"AM","PM"),"")</f>
        <v>PM</v>
      </c>
      <c r="H744" s="47">
        <f>F744-E744</f>
        <v>0.12499999999999967</v>
      </c>
      <c r="I744" s="47"/>
      <c r="J744" s="47"/>
      <c r="K744" s="65" t="s">
        <v>809</v>
      </c>
      <c r="L744" s="45" t="str">
        <f ca="1">VLOOKUP(Tableau645[[#This Row],[module]],OFFSET(INDIRECT(A744&amp;"_code"),0,2,,2),2,0)</f>
        <v>n/a</v>
      </c>
      <c r="M744" s="45"/>
      <c r="N744" s="47"/>
      <c r="O744" s="45"/>
      <c r="Q744" s="46"/>
      <c r="R744" s="47"/>
    </row>
    <row r="745" spans="1:18" s="59" customFormat="1" hidden="1" x14ac:dyDescent="0.2">
      <c r="A745" s="45" t="s">
        <v>672</v>
      </c>
      <c r="B745" s="65" t="str">
        <f>YEAR(C745)&amp;"-"&amp;WEEKNUM(C745)</f>
        <v>2017-42</v>
      </c>
      <c r="C745" s="46">
        <v>43027</v>
      </c>
      <c r="D745" s="67">
        <f>WEEKDAY(Tableau645[[#This Row],[date]])</f>
        <v>5</v>
      </c>
      <c r="E745" s="47">
        <v>0.57291666666666696</v>
      </c>
      <c r="F745" s="47">
        <v>0.73958333333333404</v>
      </c>
      <c r="G745" s="46" t="str">
        <f>IF(NOT(ISBLANK(Tableau645[heure
début])),IF(VALUE(MID(TEXT(Tableau645[heure
début],"hh"),1,2))&lt;13,"AM","PM"),"")</f>
        <v>PM</v>
      </c>
      <c r="H745" s="47">
        <f>F745-E745</f>
        <v>0.16666666666666707</v>
      </c>
      <c r="I745" s="47"/>
      <c r="J745" s="47" t="s">
        <v>832</v>
      </c>
      <c r="K745" s="65"/>
      <c r="L745" s="45" t="e">
        <f ca="1">VLOOKUP(Tableau645[[#This Row],[module]],OFFSET(INDIRECT(A745&amp;"_code"),0,2,,2),2,0)</f>
        <v>#N/A</v>
      </c>
      <c r="M745" s="45"/>
      <c r="N745" s="47"/>
      <c r="O745" s="45"/>
      <c r="Q745" s="46"/>
      <c r="R745" s="47"/>
    </row>
    <row r="746" spans="1:18" s="59" customFormat="1" hidden="1" x14ac:dyDescent="0.2">
      <c r="A746" s="45" t="s">
        <v>672</v>
      </c>
      <c r="B746" s="65" t="str">
        <f>YEAR(C746)&amp;"-"&amp;WEEKNUM(C746)</f>
        <v>2017-42</v>
      </c>
      <c r="C746" s="46">
        <v>43027</v>
      </c>
      <c r="D746" s="67">
        <f>WEEKDAY(Tableau645[[#This Row],[date]])</f>
        <v>5</v>
      </c>
      <c r="E746" s="47">
        <v>0.57291666666666696</v>
      </c>
      <c r="F746" s="47">
        <v>0.73958333333333404</v>
      </c>
      <c r="G746" s="46" t="str">
        <f>IF(NOT(ISBLANK(Tableau645[heure
début])),IF(VALUE(MID(TEXT(Tableau645[heure
début],"hh"),1,2))&lt;13,"AM","PM"),"")</f>
        <v>PM</v>
      </c>
      <c r="H746" s="47">
        <f>F746-E746</f>
        <v>0.16666666666666707</v>
      </c>
      <c r="I746" s="47"/>
      <c r="J746" s="47" t="s">
        <v>833</v>
      </c>
      <c r="K746" s="65" t="s">
        <v>817</v>
      </c>
      <c r="L746" s="45" t="str">
        <f ca="1">VLOOKUP(Tableau645[[#This Row],[module]],OFFSET(INDIRECT(A746&amp;"_code"),0,2,,2),2,0)</f>
        <v>n/a</v>
      </c>
      <c r="M746" s="45"/>
      <c r="N746" s="47"/>
      <c r="O746" s="45"/>
      <c r="Q746" s="46"/>
      <c r="R746" s="47"/>
    </row>
    <row r="747" spans="1:18" s="59" customFormat="1" hidden="1" x14ac:dyDescent="0.2">
      <c r="A747" s="61" t="s">
        <v>669</v>
      </c>
      <c r="B747" s="61" t="str">
        <f>YEAR(C747)&amp;"-"&amp;WEEKNUM(C747)</f>
        <v>2017-42</v>
      </c>
      <c r="C747" s="62">
        <v>43027</v>
      </c>
      <c r="D747" s="68">
        <f>WEEKDAY(Tableau645[[#This Row],[date]])</f>
        <v>5</v>
      </c>
      <c r="E747" s="63">
        <v>0.57291666666666696</v>
      </c>
      <c r="F747" s="63">
        <v>0.73958333333333404</v>
      </c>
      <c r="G747" s="62" t="str">
        <f>IF(NOT(ISBLANK(Tableau645[heure
début])),IF(VALUE(MID(TEXT(Tableau645[heure
début],"hh"),1,2))&lt;13,"AM","PM"),"")</f>
        <v>PM</v>
      </c>
      <c r="H747" s="63">
        <f>F747-E747</f>
        <v>0.16666666666666707</v>
      </c>
      <c r="I747" s="63"/>
      <c r="J747" s="47"/>
      <c r="K747" s="61" t="s">
        <v>1078</v>
      </c>
      <c r="L747" s="61" t="str">
        <f ca="1">VLOOKUP(Tableau645[[#This Row],[module]],OFFSET(INDIRECT(A747&amp;"_code"),0,2,,2),2,0)</f>
        <v>LE GALES Julien</v>
      </c>
      <c r="M747" s="61" t="s">
        <v>666</v>
      </c>
      <c r="N747" s="63"/>
      <c r="O747" s="61"/>
      <c r="Q747" s="46"/>
      <c r="R747" s="47"/>
    </row>
    <row r="748" spans="1:18" s="59" customFormat="1" hidden="1" x14ac:dyDescent="0.2">
      <c r="A748" s="45" t="s">
        <v>670</v>
      </c>
      <c r="B748" s="65" t="str">
        <f>YEAR(C748)&amp;"-"&amp;WEEKNUM(C748)</f>
        <v>2017-42</v>
      </c>
      <c r="C748" s="46">
        <v>43028</v>
      </c>
      <c r="D748" s="67">
        <f>WEEKDAY(Tableau645[[#This Row],[date]])</f>
        <v>6</v>
      </c>
      <c r="E748" s="47">
        <v>0.34375</v>
      </c>
      <c r="F748" s="47">
        <v>0.51041666666666696</v>
      </c>
      <c r="G748" s="46" t="str">
        <f>IF(NOT(ISBLANK(Tableau645[heure
début])),IF(VALUE(MID(TEXT(Tableau645[heure
début],"hh"),1,2))&lt;13,"AM","PM"),"")</f>
        <v>AM</v>
      </c>
      <c r="H748" s="47">
        <f>F748-E748</f>
        <v>0.16666666666666696</v>
      </c>
      <c r="I748" s="47"/>
      <c r="J748" s="47"/>
      <c r="K748" s="65"/>
      <c r="L748" s="45" t="e">
        <f ca="1">VLOOKUP(Tableau645[[#This Row],[module]],OFFSET(INDIRECT(A748&amp;"_code"),0,2,,2),2,0)</f>
        <v>#N/A</v>
      </c>
      <c r="M748" s="45"/>
      <c r="N748" s="47"/>
      <c r="O748" s="45"/>
      <c r="Q748" s="46"/>
      <c r="R748" s="47"/>
    </row>
    <row r="749" spans="1:18" s="59" customFormat="1" hidden="1" x14ac:dyDescent="0.2">
      <c r="A749" s="45" t="s">
        <v>657</v>
      </c>
      <c r="B749" s="65" t="str">
        <f>YEAR(C749)&amp;"-"&amp;WEEKNUM(C749)</f>
        <v>2017-42</v>
      </c>
      <c r="C749" s="46">
        <v>43028</v>
      </c>
      <c r="D749" s="67">
        <f>WEEKDAY(Tableau645[[#This Row],[date]])</f>
        <v>6</v>
      </c>
      <c r="E749" s="47">
        <v>0.34375</v>
      </c>
      <c r="F749" s="47">
        <v>0.51041666666666696</v>
      </c>
      <c r="G749" s="46" t="str">
        <f>IF(NOT(ISBLANK(Tableau645[heure
début])),IF(VALUE(MID(TEXT(Tableau645[heure
début],"hh"),1,2))&lt;13,"AM","PM"),"")</f>
        <v>AM</v>
      </c>
      <c r="H749" s="47">
        <f>F749-E749</f>
        <v>0.16666666666666696</v>
      </c>
      <c r="I749" s="123"/>
      <c r="J749" s="47" t="s">
        <v>833</v>
      </c>
      <c r="K749" s="65" t="s">
        <v>817</v>
      </c>
      <c r="L749" s="45" t="str">
        <f ca="1">VLOOKUP(Tableau645[[#This Row],[module]],OFFSET(INDIRECT(A749&amp;"_code"),0,2,,2),2,0)</f>
        <v>n/a</v>
      </c>
      <c r="M749" s="45"/>
      <c r="N749" s="47"/>
      <c r="O749" s="45"/>
      <c r="Q749" s="46"/>
      <c r="R749" s="47"/>
    </row>
    <row r="750" spans="1:18" s="59" customFormat="1" hidden="1" x14ac:dyDescent="0.2">
      <c r="A750" s="45" t="s">
        <v>657</v>
      </c>
      <c r="B750" s="65" t="str">
        <f>YEAR(C750)&amp;"-"&amp;WEEKNUM(C750)</f>
        <v>2017-42</v>
      </c>
      <c r="C750" s="46">
        <v>43028</v>
      </c>
      <c r="D750" s="67">
        <f>WEEKDAY(Tableau645[[#This Row],[date]])</f>
        <v>6</v>
      </c>
      <c r="E750" s="47">
        <v>0.34375</v>
      </c>
      <c r="F750" s="47">
        <v>0.51041666666666696</v>
      </c>
      <c r="G750" s="46" t="str">
        <f>IF(NOT(ISBLANK(Tableau645[heure
début])),IF(VALUE(MID(TEXT(Tableau645[heure
début],"hh"),1,2))&lt;13,"AM","PM"),"")</f>
        <v>AM</v>
      </c>
      <c r="H750" s="47">
        <f>F750-E750</f>
        <v>0.16666666666666696</v>
      </c>
      <c r="I750" s="123"/>
      <c r="J750" s="47" t="s">
        <v>832</v>
      </c>
      <c r="K750" s="65"/>
      <c r="L750" s="45" t="e">
        <f ca="1">VLOOKUP(Tableau645[[#This Row],[module]],OFFSET(INDIRECT(A750&amp;"_code"),0,2,,2),2,0)</f>
        <v>#N/A</v>
      </c>
      <c r="M750" s="45"/>
      <c r="N750" s="47"/>
      <c r="O750" s="45"/>
      <c r="Q750" s="46"/>
      <c r="R750" s="47"/>
    </row>
    <row r="751" spans="1:18" hidden="1" x14ac:dyDescent="0.2">
      <c r="A751" s="45" t="s">
        <v>671</v>
      </c>
      <c r="B751" s="65" t="str">
        <f>YEAR(C751)&amp;"-"&amp;WEEKNUM(C751)</f>
        <v>2017-42</v>
      </c>
      <c r="C751" s="46">
        <v>43028</v>
      </c>
      <c r="D751" s="67">
        <f>WEEKDAY(Tableau645[[#This Row],[date]])</f>
        <v>6</v>
      </c>
      <c r="E751" s="47">
        <v>0.34375</v>
      </c>
      <c r="F751" s="47">
        <v>0.51041666666666696</v>
      </c>
      <c r="G751" s="46" t="str">
        <f>IF(NOT(ISBLANK(Tableau645[heure
début])),IF(VALUE(MID(TEXT(Tableau645[heure
début],"hh"),1,2))&lt;13,"AM","PM"),"")</f>
        <v>AM</v>
      </c>
      <c r="H751" s="47">
        <f>F751-E751</f>
        <v>0.16666666666666696</v>
      </c>
      <c r="I751" s="47"/>
      <c r="J751" s="47"/>
      <c r="K751" s="65" t="s">
        <v>834</v>
      </c>
      <c r="L751" s="45" t="str">
        <f ca="1">VLOOKUP(Tableau645[[#This Row],[module]],OFFSET(INDIRECT(A751&amp;"_code"),0,2,,2),2,0)</f>
        <v>LE GALES Julien</v>
      </c>
      <c r="M751" s="45" t="s">
        <v>661</v>
      </c>
      <c r="N751" s="47"/>
      <c r="O751" s="45"/>
    </row>
    <row r="752" spans="1:18" hidden="1" x14ac:dyDescent="0.2">
      <c r="A752" s="45" t="s">
        <v>677</v>
      </c>
      <c r="B752" s="65" t="str">
        <f>YEAR(C752)&amp;"-"&amp;WEEKNUM(C752)</f>
        <v>2017-42</v>
      </c>
      <c r="C752" s="46">
        <v>43028</v>
      </c>
      <c r="D752" s="67">
        <f>WEEKDAY(Tableau645[[#This Row],[date]])</f>
        <v>6</v>
      </c>
      <c r="E752" s="47">
        <v>0.34375</v>
      </c>
      <c r="F752" s="47">
        <v>0.51041666666666696</v>
      </c>
      <c r="G752" s="46" t="str">
        <f>IF(NOT(ISBLANK(Tableau645[heure
début])),IF(VALUE(MID(TEXT(Tableau645[heure
début],"hh"),1,2))&lt;13,"AM","PM"),"")</f>
        <v>AM</v>
      </c>
      <c r="H752" s="47">
        <f>F752-E752</f>
        <v>0.16666666666666696</v>
      </c>
      <c r="I752" s="47"/>
      <c r="J752" s="47"/>
      <c r="K752" s="65" t="s">
        <v>809</v>
      </c>
      <c r="L752" s="45" t="str">
        <f ca="1">VLOOKUP(Tableau645[[#This Row],[module]],OFFSET(INDIRECT(A752&amp;"_code"),0,2,,2),2,0)</f>
        <v>n/a</v>
      </c>
      <c r="M752" s="45"/>
      <c r="N752" s="47"/>
      <c r="O752" s="45"/>
    </row>
    <row r="753" spans="1:15" hidden="1" x14ac:dyDescent="0.2">
      <c r="A753" s="45" t="s">
        <v>672</v>
      </c>
      <c r="B753" s="65" t="str">
        <f>YEAR(C753)&amp;"-"&amp;WEEKNUM(C753)</f>
        <v>2017-42</v>
      </c>
      <c r="C753" s="46">
        <v>43028</v>
      </c>
      <c r="D753" s="67">
        <f>WEEKDAY(Tableau645[[#This Row],[date]])</f>
        <v>6</v>
      </c>
      <c r="E753" s="47">
        <v>0.34375</v>
      </c>
      <c r="F753" s="47">
        <v>0.51041666666666696</v>
      </c>
      <c r="G753" s="46" t="str">
        <f>IF(NOT(ISBLANK(Tableau645[heure
début])),IF(VALUE(MID(TEXT(Tableau645[heure
début],"hh"),1,2))&lt;13,"AM","PM"),"")</f>
        <v>AM</v>
      </c>
      <c r="H753" s="47">
        <f>F753-E753</f>
        <v>0.16666666666666696</v>
      </c>
      <c r="I753" s="47"/>
      <c r="J753" s="47" t="s">
        <v>832</v>
      </c>
      <c r="K753" s="65"/>
      <c r="L753" s="45" t="e">
        <f ca="1">VLOOKUP(Tableau645[[#This Row],[module]],OFFSET(INDIRECT(A753&amp;"_code"),0,2,,2),2,0)</f>
        <v>#N/A</v>
      </c>
      <c r="M753" s="45"/>
      <c r="N753" s="47"/>
      <c r="O753" s="45"/>
    </row>
    <row r="754" spans="1:15" hidden="1" x14ac:dyDescent="0.2">
      <c r="A754" s="45" t="s">
        <v>672</v>
      </c>
      <c r="B754" s="65" t="str">
        <f>YEAR(C754)&amp;"-"&amp;WEEKNUM(C754)</f>
        <v>2017-42</v>
      </c>
      <c r="C754" s="46">
        <v>43028</v>
      </c>
      <c r="D754" s="67">
        <f>WEEKDAY(Tableau645[[#This Row],[date]])</f>
        <v>6</v>
      </c>
      <c r="E754" s="47">
        <v>0.34375</v>
      </c>
      <c r="F754" s="47">
        <v>0.51041666666666696</v>
      </c>
      <c r="G754" s="46" t="str">
        <f>IF(NOT(ISBLANK(Tableau645[heure
début])),IF(VALUE(MID(TEXT(Tableau645[heure
début],"hh"),1,2))&lt;13,"AM","PM"),"")</f>
        <v>AM</v>
      </c>
      <c r="H754" s="47">
        <f>F754-E754</f>
        <v>0.16666666666666696</v>
      </c>
      <c r="I754" s="47"/>
      <c r="J754" s="47" t="s">
        <v>833</v>
      </c>
      <c r="K754" s="65" t="s">
        <v>817</v>
      </c>
      <c r="L754" s="45" t="str">
        <f ca="1">VLOOKUP(Tableau645[[#This Row],[module]],OFFSET(INDIRECT(A754&amp;"_code"),0,2,,2),2,0)</f>
        <v>n/a</v>
      </c>
      <c r="M754" s="45"/>
      <c r="N754" s="47"/>
      <c r="O754" s="45"/>
    </row>
    <row r="755" spans="1:15" hidden="1" x14ac:dyDescent="0.2">
      <c r="A755" s="61" t="s">
        <v>669</v>
      </c>
      <c r="B755" s="61" t="str">
        <f>YEAR(C755)&amp;"-"&amp;WEEKNUM(C755)</f>
        <v>2017-42</v>
      </c>
      <c r="C755" s="62">
        <v>43028</v>
      </c>
      <c r="D755" s="68">
        <f>WEEKDAY(Tableau645[[#This Row],[date]])</f>
        <v>6</v>
      </c>
      <c r="E755" s="47">
        <v>0.34375</v>
      </c>
      <c r="F755" s="47">
        <v>0.42708333333333298</v>
      </c>
      <c r="G755" s="62" t="str">
        <f>IF(NOT(ISBLANK(Tableau645[heure
début])),IF(VALUE(MID(TEXT(Tableau645[heure
début],"hh"),1,2))&lt;13,"AM","PM"),"")</f>
        <v>AM</v>
      </c>
      <c r="H755" s="63">
        <f>F755-E755</f>
        <v>8.3333333333332982E-2</v>
      </c>
      <c r="I755" s="63"/>
      <c r="J755" s="47"/>
      <c r="K755" s="61"/>
      <c r="L755" s="61" t="e">
        <f ca="1">VLOOKUP(Tableau645[[#This Row],[module]],OFFSET(INDIRECT(A755&amp;"_code"),0,2,,2),2,0)</f>
        <v>#N/A</v>
      </c>
      <c r="M755" s="61"/>
      <c r="N755" s="63"/>
      <c r="O755" s="61"/>
    </row>
    <row r="756" spans="1:15" hidden="1" x14ac:dyDescent="0.2">
      <c r="A756" s="45" t="s">
        <v>676</v>
      </c>
      <c r="B756" s="65" t="str">
        <f>YEAR(C756)&amp;"-"&amp;WEEKNUM(C756)</f>
        <v>2017-42</v>
      </c>
      <c r="C756" s="46">
        <v>43028</v>
      </c>
      <c r="D756" s="67">
        <f>WEEKDAY(Tableau645[[#This Row],[date]])</f>
        <v>6</v>
      </c>
      <c r="E756" s="47">
        <v>0.38541666666666702</v>
      </c>
      <c r="F756" s="47">
        <v>0.51041666666666696</v>
      </c>
      <c r="G756" s="46" t="str">
        <f>IF(NOT(ISBLANK(Tableau645[heure
début])),IF(VALUE(MID(TEXT(Tableau645[heure
début],"hh"),1,2))&lt;13,"AM","PM"),"")</f>
        <v>AM</v>
      </c>
      <c r="H756" s="47">
        <f>F756-E756</f>
        <v>0.12499999999999994</v>
      </c>
      <c r="I756" s="47"/>
      <c r="J756" s="47"/>
      <c r="K756" s="65" t="s">
        <v>1151</v>
      </c>
      <c r="L756" s="45" t="str">
        <f ca="1">VLOOKUP(Tableau645[[#This Row],[module]],OFFSET(INDIRECT(A756&amp;"_code"),0,2,,2),2,0)</f>
        <v>SPELLA Michel</v>
      </c>
      <c r="M756" s="45" t="s">
        <v>659</v>
      </c>
      <c r="N756" s="47"/>
      <c r="O756" s="45"/>
    </row>
    <row r="757" spans="1:15" hidden="1" x14ac:dyDescent="0.2">
      <c r="A757" s="61" t="s">
        <v>669</v>
      </c>
      <c r="B757" s="92" t="str">
        <f>YEAR(C757)&amp;"-"&amp;WEEKNUM(C757)</f>
        <v>2017-42</v>
      </c>
      <c r="C757" s="62">
        <v>43028</v>
      </c>
      <c r="D757" s="94">
        <f>WEEKDAY(Tableau645[[#This Row],[date]])</f>
        <v>6</v>
      </c>
      <c r="E757" s="47">
        <v>0.42708333333333298</v>
      </c>
      <c r="F757" s="47">
        <v>0.51041666666666696</v>
      </c>
      <c r="G757" s="93" t="str">
        <f>IF(NOT(ISBLANK(Tableau645[heure
début])),IF(VALUE(MID(TEXT(Tableau645[heure
début],"hh"),1,2))&lt;13,"AM","PM"),"")</f>
        <v>AM</v>
      </c>
      <c r="H757" s="95">
        <f>F757-E757</f>
        <v>8.3333333333333981E-2</v>
      </c>
      <c r="I757" s="95"/>
      <c r="J757" s="95"/>
      <c r="K757" s="65" t="s">
        <v>1021</v>
      </c>
      <c r="L757" s="92" t="str">
        <f ca="1">VLOOKUP(Tableau645[[#This Row],[module]],OFFSET(INDIRECT(A757&amp;"_code"),0,2,,2),2,0)</f>
        <v>DELANOY Géry</v>
      </c>
      <c r="M757" s="61" t="s">
        <v>665</v>
      </c>
      <c r="N757" s="95"/>
      <c r="O757" s="91"/>
    </row>
    <row r="758" spans="1:15" hidden="1" x14ac:dyDescent="0.2">
      <c r="A758" s="45" t="s">
        <v>670</v>
      </c>
      <c r="B758" s="65" t="str">
        <f>YEAR(C758)&amp;"-"&amp;WEEKNUM(C758)</f>
        <v>2017-42</v>
      </c>
      <c r="C758" s="46">
        <v>43028</v>
      </c>
      <c r="D758" s="67">
        <f>WEEKDAY(Tableau645[[#This Row],[date]])</f>
        <v>6</v>
      </c>
      <c r="E758" s="63">
        <v>0.57291666666666696</v>
      </c>
      <c r="F758" s="47">
        <v>0.73958333333333404</v>
      </c>
      <c r="G758" s="46" t="str">
        <f>IF(NOT(ISBLANK(Tableau645[heure
début])),IF(VALUE(MID(TEXT(Tableau645[heure
début],"hh"),1,2))&lt;13,"AM","PM"),"")</f>
        <v>PM</v>
      </c>
      <c r="H758" s="47">
        <f>F758-E758</f>
        <v>0.16666666666666707</v>
      </c>
      <c r="I758" s="47"/>
      <c r="J758" s="47"/>
      <c r="K758" s="65" t="s">
        <v>838</v>
      </c>
      <c r="L758" s="45" t="str">
        <f ca="1">VLOOKUP(Tableau645[[#This Row],[module]],OFFSET(INDIRECT(A758&amp;"_code"),0,2,,2),2,0)</f>
        <v>LENGLET Julien</v>
      </c>
      <c r="M758" s="45" t="s">
        <v>666</v>
      </c>
      <c r="N758" s="47"/>
      <c r="O758" s="45"/>
    </row>
    <row r="759" spans="1:15" hidden="1" x14ac:dyDescent="0.2">
      <c r="A759" s="45" t="s">
        <v>657</v>
      </c>
      <c r="B759" s="65" t="str">
        <f>YEAR(C759)&amp;"-"&amp;WEEKNUM(C759)</f>
        <v>2017-42</v>
      </c>
      <c r="C759" s="46">
        <v>43028</v>
      </c>
      <c r="D759" s="67">
        <f>WEEKDAY(Tableau645[[#This Row],[date]])</f>
        <v>6</v>
      </c>
      <c r="E759" s="47">
        <v>0.57291666666666696</v>
      </c>
      <c r="F759" s="47">
        <v>0.73958333333333404</v>
      </c>
      <c r="G759" s="46" t="str">
        <f>IF(NOT(ISBLANK(Tableau645[heure
début])),IF(VALUE(MID(TEXT(Tableau645[heure
début],"hh"),1,2))&lt;13,"AM","PM"),"")</f>
        <v>PM</v>
      </c>
      <c r="H759" s="47">
        <f>F759-E759</f>
        <v>0.16666666666666707</v>
      </c>
      <c r="I759" s="123"/>
      <c r="J759" s="47" t="s">
        <v>833</v>
      </c>
      <c r="K759" s="65" t="s">
        <v>817</v>
      </c>
      <c r="L759" s="45" t="str">
        <f ca="1">VLOOKUP(Tableau645[[#This Row],[module]],OFFSET(INDIRECT(A759&amp;"_code"),0,2,,2),2,0)</f>
        <v>n/a</v>
      </c>
      <c r="M759" s="45"/>
      <c r="N759" s="47"/>
      <c r="O759" s="45"/>
    </row>
    <row r="760" spans="1:15" hidden="1" x14ac:dyDescent="0.2">
      <c r="A760" s="45" t="s">
        <v>657</v>
      </c>
      <c r="B760" s="65" t="str">
        <f>YEAR(C760)&amp;"-"&amp;WEEKNUM(C760)</f>
        <v>2017-42</v>
      </c>
      <c r="C760" s="46">
        <v>43028</v>
      </c>
      <c r="D760" s="67">
        <f>WEEKDAY(Tableau645[[#This Row],[date]])</f>
        <v>6</v>
      </c>
      <c r="E760" s="47">
        <v>0.57291666666666696</v>
      </c>
      <c r="F760" s="47">
        <v>0.73958333333333404</v>
      </c>
      <c r="G760" s="46" t="str">
        <f>IF(NOT(ISBLANK(Tableau645[heure
début])),IF(VALUE(MID(TEXT(Tableau645[heure
début],"hh"),1,2))&lt;13,"AM","PM"),"")</f>
        <v>PM</v>
      </c>
      <c r="H760" s="47">
        <f>F760-E760</f>
        <v>0.16666666666666707</v>
      </c>
      <c r="I760" s="123"/>
      <c r="J760" s="47" t="s">
        <v>832</v>
      </c>
      <c r="K760" s="65"/>
      <c r="L760" s="45" t="e">
        <f ca="1">VLOOKUP(Tableau645[[#This Row],[module]],OFFSET(INDIRECT(A760&amp;"_code"),0,2,,2),2,0)</f>
        <v>#N/A</v>
      </c>
      <c r="M760" s="45"/>
      <c r="N760" s="47"/>
      <c r="O760" s="45"/>
    </row>
    <row r="761" spans="1:15" hidden="1" x14ac:dyDescent="0.2">
      <c r="A761" s="45" t="s">
        <v>671</v>
      </c>
      <c r="B761" s="65" t="str">
        <f>YEAR(C761)&amp;"-"&amp;WEEKNUM(C761)</f>
        <v>2017-42</v>
      </c>
      <c r="C761" s="46">
        <v>43028</v>
      </c>
      <c r="D761" s="67">
        <f>WEEKDAY(Tableau645[[#This Row],[date]])</f>
        <v>6</v>
      </c>
      <c r="E761" s="47">
        <v>0.57291666666666696</v>
      </c>
      <c r="F761" s="47">
        <v>0.73958333333333404</v>
      </c>
      <c r="G761" s="46" t="str">
        <f>IF(NOT(ISBLANK(Tableau645[heure
début])),IF(VALUE(MID(TEXT(Tableau645[heure
début],"hh"),1,2))&lt;13,"AM","PM"),"")</f>
        <v>PM</v>
      </c>
      <c r="H761" s="47">
        <f>F761-E761</f>
        <v>0.16666666666666707</v>
      </c>
      <c r="I761" s="47"/>
      <c r="J761" s="47"/>
      <c r="K761" s="65" t="s">
        <v>834</v>
      </c>
      <c r="L761" s="45" t="str">
        <f ca="1">VLOOKUP(Tableau645[[#This Row],[module]],OFFSET(INDIRECT(A761&amp;"_code"),0,2,,2),2,0)</f>
        <v>LE GALES Julien</v>
      </c>
      <c r="M761" s="45" t="s">
        <v>661</v>
      </c>
      <c r="N761" s="47"/>
      <c r="O761" s="45"/>
    </row>
    <row r="762" spans="1:15" hidden="1" x14ac:dyDescent="0.2">
      <c r="A762" s="45" t="s">
        <v>676</v>
      </c>
      <c r="B762" s="65" t="str">
        <f>YEAR(C762)&amp;"-"&amp;WEEKNUM(C762)</f>
        <v>2017-42</v>
      </c>
      <c r="C762" s="46">
        <v>43028</v>
      </c>
      <c r="D762" s="67">
        <f>WEEKDAY(Tableau645[[#This Row],[date]])</f>
        <v>6</v>
      </c>
      <c r="E762" s="47">
        <v>0.57291666666666696</v>
      </c>
      <c r="F762" s="47">
        <v>0.69791666666666663</v>
      </c>
      <c r="G762" s="46" t="str">
        <f>IF(NOT(ISBLANK(Tableau645[heure
début])),IF(VALUE(MID(TEXT(Tableau645[heure
début],"hh"),1,2))&lt;13,"AM","PM"),"")</f>
        <v>PM</v>
      </c>
      <c r="H762" s="47">
        <f>F762-E762</f>
        <v>0.12499999999999967</v>
      </c>
      <c r="I762" s="47"/>
      <c r="J762" s="47"/>
      <c r="K762" s="65" t="s">
        <v>740</v>
      </c>
      <c r="L762" s="45" t="str">
        <f ca="1">VLOOKUP(Tableau645[[#This Row],[module]],OFFSET(INDIRECT(A762&amp;"_code"),0,2,,2),2,0)</f>
        <v>VIGNERON Jean-Baptiste</v>
      </c>
      <c r="M762" s="45" t="s">
        <v>659</v>
      </c>
      <c r="N762" s="47"/>
      <c r="O762" s="45" t="s">
        <v>1170</v>
      </c>
    </row>
    <row r="763" spans="1:15" hidden="1" x14ac:dyDescent="0.2">
      <c r="A763" s="45" t="s">
        <v>677</v>
      </c>
      <c r="B763" s="65" t="str">
        <f>YEAR(C763)&amp;"-"&amp;WEEKNUM(C763)</f>
        <v>2017-42</v>
      </c>
      <c r="C763" s="46">
        <v>43028</v>
      </c>
      <c r="D763" s="67">
        <f>WEEKDAY(Tableau645[[#This Row],[date]])</f>
        <v>6</v>
      </c>
      <c r="E763" s="47">
        <v>0.57291666666666696</v>
      </c>
      <c r="F763" s="47">
        <v>0.69791666666666663</v>
      </c>
      <c r="G763" s="46" t="str">
        <f>IF(NOT(ISBLANK(Tableau645[heure
début])),IF(VALUE(MID(TEXT(Tableau645[heure
début],"hh"),1,2))&lt;13,"AM","PM"),"")</f>
        <v>PM</v>
      </c>
      <c r="H763" s="47">
        <f>F763-E763</f>
        <v>0.12499999999999967</v>
      </c>
      <c r="I763" s="47"/>
      <c r="J763" s="47"/>
      <c r="K763" s="65" t="s">
        <v>809</v>
      </c>
      <c r="L763" s="45" t="str">
        <f ca="1">VLOOKUP(Tableau645[[#This Row],[module]],OFFSET(INDIRECT(A763&amp;"_code"),0,2,,2),2,0)</f>
        <v>n/a</v>
      </c>
      <c r="M763" s="45"/>
      <c r="N763" s="47"/>
      <c r="O763" s="45"/>
    </row>
    <row r="764" spans="1:15" hidden="1" x14ac:dyDescent="0.2">
      <c r="A764" s="45" t="s">
        <v>672</v>
      </c>
      <c r="B764" s="65" t="str">
        <f>YEAR(C764)&amp;"-"&amp;WEEKNUM(C764)</f>
        <v>2017-42</v>
      </c>
      <c r="C764" s="46">
        <v>43028</v>
      </c>
      <c r="D764" s="67">
        <f>WEEKDAY(Tableau645[[#This Row],[date]])</f>
        <v>6</v>
      </c>
      <c r="E764" s="47">
        <v>0.57291666666666696</v>
      </c>
      <c r="F764" s="47">
        <v>0.73958333333333404</v>
      </c>
      <c r="G764" s="46" t="str">
        <f>IF(NOT(ISBLANK(Tableau645[heure
début])),IF(VALUE(MID(TEXT(Tableau645[heure
début],"hh"),1,2))&lt;13,"AM","PM"),"")</f>
        <v>PM</v>
      </c>
      <c r="H764" s="47">
        <f>F764-E764</f>
        <v>0.16666666666666707</v>
      </c>
      <c r="I764" s="47"/>
      <c r="J764" s="47" t="s">
        <v>832</v>
      </c>
      <c r="K764" s="65"/>
      <c r="L764" s="45" t="e">
        <f ca="1">VLOOKUP(Tableau645[[#This Row],[module]],OFFSET(INDIRECT(A764&amp;"_code"),0,2,,2),2,0)</f>
        <v>#N/A</v>
      </c>
      <c r="M764" s="45"/>
      <c r="N764" s="47"/>
      <c r="O764" s="45"/>
    </row>
    <row r="765" spans="1:15" hidden="1" x14ac:dyDescent="0.2">
      <c r="A765" s="45" t="s">
        <v>672</v>
      </c>
      <c r="B765" s="65" t="str">
        <f>YEAR(C765)&amp;"-"&amp;WEEKNUM(C765)</f>
        <v>2017-42</v>
      </c>
      <c r="C765" s="46">
        <v>43028</v>
      </c>
      <c r="D765" s="67">
        <f>WEEKDAY(Tableau645[[#This Row],[date]])</f>
        <v>6</v>
      </c>
      <c r="E765" s="47">
        <v>0.57291666666666696</v>
      </c>
      <c r="F765" s="47">
        <v>0.73958333333333404</v>
      </c>
      <c r="G765" s="46" t="str">
        <f>IF(NOT(ISBLANK(Tableau645[heure
début])),IF(VALUE(MID(TEXT(Tableau645[heure
début],"hh"),1,2))&lt;13,"AM","PM"),"")</f>
        <v>PM</v>
      </c>
      <c r="H765" s="47">
        <f>F765-E765</f>
        <v>0.16666666666666707</v>
      </c>
      <c r="I765" s="47"/>
      <c r="J765" s="47" t="s">
        <v>833</v>
      </c>
      <c r="K765" s="65" t="s">
        <v>817</v>
      </c>
      <c r="L765" s="45" t="str">
        <f ca="1">VLOOKUP(Tableau645[[#This Row],[module]],OFFSET(INDIRECT(A765&amp;"_code"),0,2,,2),2,0)</f>
        <v>n/a</v>
      </c>
      <c r="M765" s="45"/>
      <c r="N765" s="47"/>
      <c r="O765" s="45"/>
    </row>
    <row r="766" spans="1:15" hidden="1" x14ac:dyDescent="0.2">
      <c r="A766" s="61" t="s">
        <v>669</v>
      </c>
      <c r="B766" s="92" t="str">
        <f>YEAR(C766)&amp;"-"&amp;WEEKNUM(C766)</f>
        <v>2017-42</v>
      </c>
      <c r="C766" s="62">
        <v>43028</v>
      </c>
      <c r="D766" s="94">
        <f>WEEKDAY(Tableau645[[#This Row],[date]])</f>
        <v>6</v>
      </c>
      <c r="E766" s="63">
        <v>0.57291666666666696</v>
      </c>
      <c r="F766" s="95">
        <v>0.65625</v>
      </c>
      <c r="G766" s="93" t="str">
        <f>IF(NOT(ISBLANK(Tableau645[heure
début])),IF(VALUE(MID(TEXT(Tableau645[heure
début],"hh"),1,2))&lt;13,"AM","PM"),"")</f>
        <v>PM</v>
      </c>
      <c r="H766" s="95">
        <f>F766-E766</f>
        <v>8.3333333333333037E-2</v>
      </c>
      <c r="I766" s="95"/>
      <c r="J766" s="95"/>
      <c r="K766" s="65" t="s">
        <v>1021</v>
      </c>
      <c r="L766" s="92" t="str">
        <f ca="1">VLOOKUP(Tableau645[[#This Row],[module]],OFFSET(INDIRECT(A766&amp;"_code"),0,2,,2),2,0)</f>
        <v>DELANOY Géry</v>
      </c>
      <c r="M766" s="61" t="s">
        <v>665</v>
      </c>
      <c r="N766" s="95"/>
      <c r="O766" s="91"/>
    </row>
    <row r="767" spans="1:15" hidden="1" x14ac:dyDescent="0.2">
      <c r="A767" s="61" t="s">
        <v>669</v>
      </c>
      <c r="B767" s="61" t="str">
        <f>YEAR(C767)&amp;"-"&amp;WEEKNUM(C767)</f>
        <v>2017-42</v>
      </c>
      <c r="C767" s="62">
        <v>43028</v>
      </c>
      <c r="D767" s="68">
        <f>WEEKDAY(Tableau645[[#This Row],[date]])</f>
        <v>6</v>
      </c>
      <c r="E767" s="95">
        <v>0.65625</v>
      </c>
      <c r="F767" s="63">
        <v>0.73958333333333404</v>
      </c>
      <c r="G767" s="62" t="str">
        <f>IF(NOT(ISBLANK(Tableau645[heure
début])),IF(VALUE(MID(TEXT(Tableau645[heure
début],"hh"),1,2))&lt;13,"AM","PM"),"")</f>
        <v>PM</v>
      </c>
      <c r="H767" s="63">
        <f>F767-E767</f>
        <v>8.3333333333334036E-2</v>
      </c>
      <c r="I767" s="63"/>
      <c r="J767" s="47"/>
      <c r="K767" s="61"/>
      <c r="L767" s="61" t="e">
        <f ca="1">VLOOKUP(Tableau645[[#This Row],[module]],OFFSET(INDIRECT(A767&amp;"_code"),0,2,,2),2,0)</f>
        <v>#N/A</v>
      </c>
      <c r="M767" s="61"/>
      <c r="N767" s="63"/>
      <c r="O767" s="61"/>
    </row>
    <row r="768" spans="1:15" hidden="1" x14ac:dyDescent="0.2">
      <c r="A768" s="45" t="s">
        <v>670</v>
      </c>
      <c r="B768" s="65" t="str">
        <f>YEAR(C768)&amp;"-"&amp;WEEKNUM(C768)</f>
        <v>2017-42</v>
      </c>
      <c r="C768" s="46">
        <v>43029</v>
      </c>
      <c r="D768" s="67">
        <f>WEEKDAY(Tableau645[[#This Row],[date]])</f>
        <v>7</v>
      </c>
      <c r="E768" s="47">
        <v>0.34375</v>
      </c>
      <c r="F768" s="47">
        <v>0.51041666666666696</v>
      </c>
      <c r="G768" s="46" t="str">
        <f>IF(NOT(ISBLANK(Tableau645[heure
début])),IF(VALUE(MID(TEXT(Tableau645[heure
début],"hh"),1,2))&lt;13,"AM","PM"),"")</f>
        <v>AM</v>
      </c>
      <c r="H768" s="47">
        <f>F768-E768</f>
        <v>0.16666666666666696</v>
      </c>
      <c r="I768" s="47"/>
      <c r="J768" s="47"/>
      <c r="K768" s="65"/>
      <c r="L768" s="45" t="e">
        <f ca="1">VLOOKUP(Tableau645[[#This Row],[module]],OFFSET(INDIRECT(A768&amp;"_code"),0,2,,2),2,0)</f>
        <v>#N/A</v>
      </c>
      <c r="M768" s="45"/>
      <c r="N768" s="47"/>
      <c r="O768" s="45"/>
    </row>
    <row r="769" spans="1:15" hidden="1" x14ac:dyDescent="0.2">
      <c r="A769" s="45" t="s">
        <v>657</v>
      </c>
      <c r="B769" s="65" t="str">
        <f>YEAR(C769)&amp;"-"&amp;WEEKNUM(C769)</f>
        <v>2017-42</v>
      </c>
      <c r="C769" s="46">
        <v>43029</v>
      </c>
      <c r="D769" s="67">
        <f>WEEKDAY(Tableau645[[#This Row],[date]])</f>
        <v>7</v>
      </c>
      <c r="E769" s="47">
        <v>0.34375</v>
      </c>
      <c r="F769" s="47">
        <v>0.51041666666666696</v>
      </c>
      <c r="G769" s="46" t="str">
        <f>IF(NOT(ISBLANK(Tableau645[heure
début])),IF(VALUE(MID(TEXT(Tableau645[heure
début],"hh"),1,2))&lt;13,"AM","PM"),"")</f>
        <v>AM</v>
      </c>
      <c r="H769" s="47">
        <f>F769-E769</f>
        <v>0.16666666666666696</v>
      </c>
      <c r="I769" s="123"/>
      <c r="J769" s="47"/>
      <c r="K769" s="65"/>
      <c r="L769" s="45" t="e">
        <f ca="1">VLOOKUP(Tableau645[[#This Row],[module]],OFFSET(INDIRECT(A769&amp;"_code"),0,2,,2),2,0)</f>
        <v>#N/A</v>
      </c>
      <c r="M769" s="45"/>
      <c r="N769" s="47"/>
      <c r="O769" s="45"/>
    </row>
    <row r="770" spans="1:15" hidden="1" x14ac:dyDescent="0.2">
      <c r="A770" s="45" t="s">
        <v>671</v>
      </c>
      <c r="B770" s="65" t="str">
        <f>YEAR(C770)&amp;"-"&amp;WEEKNUM(C770)</f>
        <v>2017-42</v>
      </c>
      <c r="C770" s="46">
        <v>43029</v>
      </c>
      <c r="D770" s="67">
        <f>WEEKDAY(Tableau645[[#This Row],[date]])</f>
        <v>7</v>
      </c>
      <c r="E770" s="47">
        <v>0.34375</v>
      </c>
      <c r="F770" s="47">
        <v>0.51041666666666696</v>
      </c>
      <c r="G770" s="46" t="str">
        <f>IF(NOT(ISBLANK(Tableau645[heure
début])),IF(VALUE(MID(TEXT(Tableau645[heure
début],"hh"),1,2))&lt;13,"AM","PM"),"")</f>
        <v>AM</v>
      </c>
      <c r="H770" s="47">
        <f>F770-E770</f>
        <v>0.16666666666666696</v>
      </c>
      <c r="I770" s="47"/>
      <c r="J770" s="47"/>
      <c r="K770" s="65"/>
      <c r="L770" s="45" t="e">
        <f ca="1">VLOOKUP(Tableau645[[#This Row],[module]],OFFSET(INDIRECT(A770&amp;"_code"),0,2,,2),2,0)</f>
        <v>#N/A</v>
      </c>
      <c r="M770" s="45"/>
      <c r="N770" s="47"/>
      <c r="O770" s="45"/>
    </row>
    <row r="771" spans="1:15" hidden="1" x14ac:dyDescent="0.2">
      <c r="A771" s="45" t="s">
        <v>672</v>
      </c>
      <c r="B771" s="65" t="str">
        <f>YEAR(C771)&amp;"-"&amp;WEEKNUM(C771)</f>
        <v>2017-42</v>
      </c>
      <c r="C771" s="46">
        <v>43029</v>
      </c>
      <c r="D771" s="67">
        <f>WEEKDAY(Tableau645[[#This Row],[date]])</f>
        <v>7</v>
      </c>
      <c r="E771" s="47">
        <v>0.34375</v>
      </c>
      <c r="F771" s="47">
        <v>0.51041666666666696</v>
      </c>
      <c r="G771" s="46" t="str">
        <f>IF(NOT(ISBLANK(Tableau645[heure
début])),IF(VALUE(MID(TEXT(Tableau645[heure
début],"hh"),1,2))&lt;13,"AM","PM"),"")</f>
        <v>AM</v>
      </c>
      <c r="H771" s="47">
        <f>F771-E771</f>
        <v>0.16666666666666696</v>
      </c>
      <c r="I771" s="47"/>
      <c r="J771" s="47"/>
      <c r="K771" s="65"/>
      <c r="L771" s="45" t="e">
        <f ca="1">VLOOKUP(Tableau645[[#This Row],[module]],OFFSET(INDIRECT(A771&amp;"_code"),0,2,,2),2,0)</f>
        <v>#N/A</v>
      </c>
      <c r="M771" s="45"/>
      <c r="N771" s="47"/>
      <c r="O771" s="45"/>
    </row>
    <row r="772" spans="1:15" hidden="1" x14ac:dyDescent="0.2">
      <c r="A772" s="45" t="s">
        <v>676</v>
      </c>
      <c r="B772" s="65" t="str">
        <f>YEAR(C772)&amp;"-"&amp;WEEKNUM(C772)</f>
        <v>2017-42</v>
      </c>
      <c r="C772" s="46">
        <v>43029</v>
      </c>
      <c r="D772" s="67">
        <f>WEEKDAY(Tableau645[[#This Row],[date]])</f>
        <v>7</v>
      </c>
      <c r="E772" s="47">
        <v>0.34375</v>
      </c>
      <c r="F772" s="47">
        <v>0.51041666666666696</v>
      </c>
      <c r="G772" s="46" t="str">
        <f>IF(NOT(ISBLANK(Tableau645[heure
début])),IF(VALUE(MID(TEXT(Tableau645[heure
début],"hh"),1,2))&lt;13,"AM","PM"),"")</f>
        <v>AM</v>
      </c>
      <c r="H772" s="47">
        <f>F772-E772</f>
        <v>0.16666666666666696</v>
      </c>
      <c r="I772" s="47"/>
      <c r="J772" s="47"/>
      <c r="K772" s="65"/>
      <c r="L772" s="45" t="e">
        <f ca="1">VLOOKUP(Tableau645[[#This Row],[module]],OFFSET(INDIRECT(A772&amp;"_code"),0,2,,2),2,0)</f>
        <v>#N/A</v>
      </c>
      <c r="M772" s="45"/>
      <c r="N772" s="47"/>
      <c r="O772" s="45"/>
    </row>
    <row r="773" spans="1:15" hidden="1" x14ac:dyDescent="0.2">
      <c r="A773" s="45" t="s">
        <v>677</v>
      </c>
      <c r="B773" s="65" t="str">
        <f>YEAR(C773)&amp;"-"&amp;WEEKNUM(C773)</f>
        <v>2017-42</v>
      </c>
      <c r="C773" s="46">
        <v>43029</v>
      </c>
      <c r="D773" s="67">
        <f>WEEKDAY(Tableau645[[#This Row],[date]])</f>
        <v>7</v>
      </c>
      <c r="E773" s="47">
        <v>0.34375</v>
      </c>
      <c r="F773" s="47">
        <v>0.51041666666666696</v>
      </c>
      <c r="G773" s="46" t="str">
        <f>IF(NOT(ISBLANK(Tableau645[heure
début])),IF(VALUE(MID(TEXT(Tableau645[heure
début],"hh"),1,2))&lt;13,"AM","PM"),"")</f>
        <v>AM</v>
      </c>
      <c r="H773" s="47">
        <f>F773-E773</f>
        <v>0.16666666666666696</v>
      </c>
      <c r="I773" s="47"/>
      <c r="J773" s="47"/>
      <c r="K773" s="65"/>
      <c r="L773" s="45" t="e">
        <f ca="1">VLOOKUP(Tableau645[[#This Row],[module]],OFFSET(INDIRECT(A773&amp;"_code"),0,2,,2),2,0)</f>
        <v>#N/A</v>
      </c>
      <c r="M773" s="45"/>
      <c r="N773" s="47"/>
      <c r="O773" s="45"/>
    </row>
    <row r="774" spans="1:15" hidden="1" x14ac:dyDescent="0.2">
      <c r="A774" s="61" t="s">
        <v>669</v>
      </c>
      <c r="B774" s="61" t="str">
        <f>YEAR(C774)&amp;"-"&amp;WEEKNUM(C774)</f>
        <v>2017-42</v>
      </c>
      <c r="C774" s="62">
        <v>43029</v>
      </c>
      <c r="D774" s="68">
        <f>WEEKDAY(Tableau645[[#This Row],[date]])</f>
        <v>7</v>
      </c>
      <c r="E774" s="47">
        <v>0.34375</v>
      </c>
      <c r="F774" s="47">
        <v>0.51041666666666696</v>
      </c>
      <c r="G774" s="62" t="str">
        <f>IF(NOT(ISBLANK(Tableau645[heure
début])),IF(VALUE(MID(TEXT(Tableau645[heure
début],"hh"),1,2))&lt;13,"AM","PM"),"")</f>
        <v>AM</v>
      </c>
      <c r="H774" s="63">
        <f>F774-E774</f>
        <v>0.16666666666666696</v>
      </c>
      <c r="I774" s="63"/>
      <c r="J774" s="47"/>
      <c r="K774" s="61"/>
      <c r="L774" s="61" t="e">
        <f ca="1">VLOOKUP(Tableau645[[#This Row],[module]],OFFSET(INDIRECT(A774&amp;"_code"),0,2,,2),2,0)</f>
        <v>#N/A</v>
      </c>
      <c r="M774" s="61"/>
      <c r="N774" s="63"/>
      <c r="O774" s="61"/>
    </row>
    <row r="775" spans="1:15" hidden="1" x14ac:dyDescent="0.2">
      <c r="A775" s="45" t="s">
        <v>670</v>
      </c>
      <c r="B775" s="65" t="str">
        <f>YEAR(C775)&amp;"-"&amp;WEEKNUM(C775)</f>
        <v>2017-42</v>
      </c>
      <c r="C775" s="46">
        <v>43029</v>
      </c>
      <c r="D775" s="67">
        <f>WEEKDAY(Tableau645[[#This Row],[date]])</f>
        <v>7</v>
      </c>
      <c r="E775" s="47">
        <v>0.57291666666666696</v>
      </c>
      <c r="F775" s="47">
        <v>0.73958333333333404</v>
      </c>
      <c r="G775" s="46" t="str">
        <f>IF(NOT(ISBLANK(Tableau645[heure
début])),IF(VALUE(MID(TEXT(Tableau645[heure
début],"hh"),1,2))&lt;13,"AM","PM"),"")</f>
        <v>PM</v>
      </c>
      <c r="H775" s="47">
        <f>F775-E775</f>
        <v>0.16666666666666707</v>
      </c>
      <c r="I775" s="47"/>
      <c r="J775" s="47"/>
      <c r="K775" s="65"/>
      <c r="L775" s="45" t="e">
        <f ca="1">VLOOKUP(Tableau645[[#This Row],[module]],OFFSET(INDIRECT(A775&amp;"_code"),0,2,,2),2,0)</f>
        <v>#N/A</v>
      </c>
      <c r="M775" s="45"/>
      <c r="N775" s="47"/>
      <c r="O775" s="45"/>
    </row>
    <row r="776" spans="1:15" hidden="1" x14ac:dyDescent="0.2">
      <c r="A776" s="45" t="s">
        <v>657</v>
      </c>
      <c r="B776" s="65" t="str">
        <f>YEAR(C776)&amp;"-"&amp;WEEKNUM(C776)</f>
        <v>2017-42</v>
      </c>
      <c r="C776" s="46">
        <v>43029</v>
      </c>
      <c r="D776" s="67">
        <f>WEEKDAY(Tableau645[[#This Row],[date]])</f>
        <v>7</v>
      </c>
      <c r="E776" s="47">
        <v>0.57291666666666696</v>
      </c>
      <c r="F776" s="47">
        <v>0.73958333333333404</v>
      </c>
      <c r="G776" s="46" t="str">
        <f>IF(NOT(ISBLANK(Tableau645[heure
début])),IF(VALUE(MID(TEXT(Tableau645[heure
début],"hh"),1,2))&lt;13,"AM","PM"),"")</f>
        <v>PM</v>
      </c>
      <c r="H776" s="47">
        <f>F776-E776</f>
        <v>0.16666666666666707</v>
      </c>
      <c r="I776" s="123"/>
      <c r="J776" s="47"/>
      <c r="K776" s="65"/>
      <c r="L776" s="45" t="e">
        <f ca="1">VLOOKUP(Tableau645[[#This Row],[module]],OFFSET(INDIRECT(A776&amp;"_code"),0,2,,2),2,0)</f>
        <v>#N/A</v>
      </c>
      <c r="M776" s="45"/>
      <c r="N776" s="47"/>
      <c r="O776" s="45"/>
    </row>
    <row r="777" spans="1:15" hidden="1" x14ac:dyDescent="0.2">
      <c r="A777" s="45" t="s">
        <v>671</v>
      </c>
      <c r="B777" s="65" t="str">
        <f>YEAR(C777)&amp;"-"&amp;WEEKNUM(C777)</f>
        <v>2017-42</v>
      </c>
      <c r="C777" s="46">
        <v>43029</v>
      </c>
      <c r="D777" s="67">
        <f>WEEKDAY(Tableau645[[#This Row],[date]])</f>
        <v>7</v>
      </c>
      <c r="E777" s="47">
        <v>0.57291666666666696</v>
      </c>
      <c r="F777" s="47">
        <v>0.73958333333333404</v>
      </c>
      <c r="G777" s="46" t="str">
        <f>IF(NOT(ISBLANK(Tableau645[heure
début])),IF(VALUE(MID(TEXT(Tableau645[heure
début],"hh"),1,2))&lt;13,"AM","PM"),"")</f>
        <v>PM</v>
      </c>
      <c r="H777" s="47">
        <f>F777-E777</f>
        <v>0.16666666666666707</v>
      </c>
      <c r="I777" s="47"/>
      <c r="J777" s="47"/>
      <c r="K777" s="65"/>
      <c r="L777" s="45" t="e">
        <f ca="1">VLOOKUP(Tableau645[[#This Row],[module]],OFFSET(INDIRECT(A777&amp;"_code"),0,2,,2),2,0)</f>
        <v>#N/A</v>
      </c>
      <c r="M777" s="45"/>
      <c r="N777" s="47"/>
      <c r="O777" s="45"/>
    </row>
    <row r="778" spans="1:15" hidden="1" x14ac:dyDescent="0.2">
      <c r="A778" s="45" t="s">
        <v>672</v>
      </c>
      <c r="B778" s="65" t="str">
        <f>YEAR(C778)&amp;"-"&amp;WEEKNUM(C778)</f>
        <v>2017-42</v>
      </c>
      <c r="C778" s="46">
        <v>43029</v>
      </c>
      <c r="D778" s="67">
        <f>WEEKDAY(Tableau645[[#This Row],[date]])</f>
        <v>7</v>
      </c>
      <c r="E778" s="47">
        <v>0.57291666666666696</v>
      </c>
      <c r="F778" s="47">
        <v>0.73958333333333404</v>
      </c>
      <c r="G778" s="46" t="str">
        <f>IF(NOT(ISBLANK(Tableau645[heure
début])),IF(VALUE(MID(TEXT(Tableau645[heure
début],"hh"),1,2))&lt;13,"AM","PM"),"")</f>
        <v>PM</v>
      </c>
      <c r="H778" s="47">
        <f>F778-E778</f>
        <v>0.16666666666666707</v>
      </c>
      <c r="I778" s="47"/>
      <c r="J778" s="47"/>
      <c r="K778" s="65"/>
      <c r="L778" s="45" t="e">
        <f ca="1">VLOOKUP(Tableau645[[#This Row],[module]],OFFSET(INDIRECT(A778&amp;"_code"),0,2,,2),2,0)</f>
        <v>#N/A</v>
      </c>
      <c r="M778" s="45"/>
      <c r="N778" s="47"/>
      <c r="O778" s="45"/>
    </row>
    <row r="779" spans="1:15" hidden="1" x14ac:dyDescent="0.2">
      <c r="A779" s="45" t="s">
        <v>676</v>
      </c>
      <c r="B779" s="65" t="str">
        <f>YEAR(C779)&amp;"-"&amp;WEEKNUM(C779)</f>
        <v>2017-42</v>
      </c>
      <c r="C779" s="46">
        <v>43029</v>
      </c>
      <c r="D779" s="67">
        <f>WEEKDAY(Tableau645[[#This Row],[date]])</f>
        <v>7</v>
      </c>
      <c r="E779" s="47">
        <v>0.57291666666666696</v>
      </c>
      <c r="F779" s="47">
        <v>0.69791666666666663</v>
      </c>
      <c r="G779" s="46" t="str">
        <f>IF(NOT(ISBLANK(Tableau645[heure
début])),IF(VALUE(MID(TEXT(Tableau645[heure
début],"hh"),1,2))&lt;13,"AM","PM"),"")</f>
        <v>PM</v>
      </c>
      <c r="H779" s="47">
        <f>F779-E779</f>
        <v>0.12499999999999967</v>
      </c>
      <c r="I779" s="47"/>
      <c r="J779" s="47"/>
      <c r="K779" s="65"/>
      <c r="L779" s="45" t="e">
        <f ca="1">VLOOKUP(Tableau645[[#This Row],[module]],OFFSET(INDIRECT(A779&amp;"_code"),0,2,,2),2,0)</f>
        <v>#N/A</v>
      </c>
      <c r="M779" s="45"/>
      <c r="N779" s="47"/>
      <c r="O779" s="45"/>
    </row>
    <row r="780" spans="1:15" hidden="1" x14ac:dyDescent="0.2">
      <c r="A780" s="45" t="s">
        <v>677</v>
      </c>
      <c r="B780" s="65" t="str">
        <f>YEAR(C780)&amp;"-"&amp;WEEKNUM(C780)</f>
        <v>2017-42</v>
      </c>
      <c r="C780" s="46">
        <v>43029</v>
      </c>
      <c r="D780" s="67">
        <f>WEEKDAY(Tableau645[[#This Row],[date]])</f>
        <v>7</v>
      </c>
      <c r="E780" s="47">
        <v>0.57291666666666696</v>
      </c>
      <c r="F780" s="47">
        <v>0.69791666666666663</v>
      </c>
      <c r="G780" s="46" t="str">
        <f>IF(NOT(ISBLANK(Tableau645[heure
début])),IF(VALUE(MID(TEXT(Tableau645[heure
début],"hh"),1,2))&lt;13,"AM","PM"),"")</f>
        <v>PM</v>
      </c>
      <c r="H780" s="47">
        <f>F780-E780</f>
        <v>0.12499999999999967</v>
      </c>
      <c r="I780" s="47"/>
      <c r="J780" s="47"/>
      <c r="K780" s="65"/>
      <c r="L780" s="45" t="e">
        <f ca="1">VLOOKUP(Tableau645[[#This Row],[module]],OFFSET(INDIRECT(A780&amp;"_code"),0,2,,2),2,0)</f>
        <v>#N/A</v>
      </c>
      <c r="M780" s="45"/>
      <c r="N780" s="47"/>
      <c r="O780" s="45"/>
    </row>
    <row r="781" spans="1:15" hidden="1" x14ac:dyDescent="0.2">
      <c r="A781" s="61" t="s">
        <v>669</v>
      </c>
      <c r="B781" s="61" t="str">
        <f>YEAR(C781)&amp;"-"&amp;WEEKNUM(C781)</f>
        <v>2017-42</v>
      </c>
      <c r="C781" s="62">
        <v>43029</v>
      </c>
      <c r="D781" s="68">
        <f>WEEKDAY(Tableau645[[#This Row],[date]])</f>
        <v>7</v>
      </c>
      <c r="E781" s="63">
        <v>0.57291666666666696</v>
      </c>
      <c r="F781" s="63">
        <v>0.73958333333333404</v>
      </c>
      <c r="G781" s="62" t="str">
        <f>IF(NOT(ISBLANK(Tableau645[heure
début])),IF(VALUE(MID(TEXT(Tableau645[heure
début],"hh"),1,2))&lt;13,"AM","PM"),"")</f>
        <v>PM</v>
      </c>
      <c r="H781" s="63">
        <f>F781-E781</f>
        <v>0.16666666666666707</v>
      </c>
      <c r="I781" s="63"/>
      <c r="J781" s="47"/>
      <c r="K781" s="61"/>
      <c r="L781" s="61" t="e">
        <f ca="1">VLOOKUP(Tableau645[[#This Row],[module]],OFFSET(INDIRECT(A781&amp;"_code"),0,2,,2),2,0)</f>
        <v>#N/A</v>
      </c>
      <c r="M781" s="61"/>
      <c r="N781" s="63"/>
      <c r="O781" s="61"/>
    </row>
    <row r="782" spans="1:15" hidden="1" x14ac:dyDescent="0.2">
      <c r="A782" s="45" t="s">
        <v>670</v>
      </c>
      <c r="B782" s="65" t="str">
        <f>YEAR(C782)&amp;"-"&amp;WEEKNUM(C782)</f>
        <v>2017-43</v>
      </c>
      <c r="C782" s="46">
        <v>43030</v>
      </c>
      <c r="D782" s="67">
        <f>WEEKDAY(Tableau645[[#This Row],[date]])</f>
        <v>1</v>
      </c>
      <c r="E782" s="47">
        <v>0.34375</v>
      </c>
      <c r="F782" s="47">
        <v>0.51041666666666696</v>
      </c>
      <c r="G782" s="46" t="str">
        <f>IF(NOT(ISBLANK(Tableau645[heure
début])),IF(VALUE(MID(TEXT(Tableau645[heure
début],"hh"),1,2))&lt;13,"AM","PM"),"")</f>
        <v>AM</v>
      </c>
      <c r="H782" s="47">
        <f>F782-E782</f>
        <v>0.16666666666666696</v>
      </c>
      <c r="I782" s="47"/>
      <c r="J782" s="47"/>
      <c r="K782" s="65"/>
      <c r="L782" s="45" t="e">
        <f ca="1">VLOOKUP(Tableau645[[#This Row],[module]],OFFSET(INDIRECT(A782&amp;"_code"),0,2,,2),2,0)</f>
        <v>#N/A</v>
      </c>
      <c r="M782" s="45"/>
      <c r="N782" s="47"/>
      <c r="O782" s="45"/>
    </row>
    <row r="783" spans="1:15" hidden="1" x14ac:dyDescent="0.2">
      <c r="A783" s="45" t="s">
        <v>657</v>
      </c>
      <c r="B783" s="65" t="str">
        <f>YEAR(C783)&amp;"-"&amp;WEEKNUM(C783)</f>
        <v>2017-43</v>
      </c>
      <c r="C783" s="46">
        <v>43030</v>
      </c>
      <c r="D783" s="67">
        <f>WEEKDAY(Tableau645[[#This Row],[date]])</f>
        <v>1</v>
      </c>
      <c r="E783" s="47">
        <v>0.34375</v>
      </c>
      <c r="F783" s="47">
        <v>0.51041666666666696</v>
      </c>
      <c r="G783" s="46" t="str">
        <f>IF(NOT(ISBLANK(Tableau645[heure
début])),IF(VALUE(MID(TEXT(Tableau645[heure
début],"hh"),1,2))&lt;13,"AM","PM"),"")</f>
        <v>AM</v>
      </c>
      <c r="H783" s="47">
        <f>F783-E783</f>
        <v>0.16666666666666696</v>
      </c>
      <c r="I783" s="123"/>
      <c r="J783" s="47"/>
      <c r="K783" s="65"/>
      <c r="L783" s="45" t="e">
        <f ca="1">VLOOKUP(Tableau645[[#This Row],[module]],OFFSET(INDIRECT(A783&amp;"_code"),0,2,,2),2,0)</f>
        <v>#N/A</v>
      </c>
      <c r="M783" s="45"/>
      <c r="N783" s="47"/>
      <c r="O783" s="45"/>
    </row>
    <row r="784" spans="1:15" hidden="1" x14ac:dyDescent="0.2">
      <c r="A784" s="45" t="s">
        <v>671</v>
      </c>
      <c r="B784" s="65" t="str">
        <f>YEAR(C784)&amp;"-"&amp;WEEKNUM(C784)</f>
        <v>2017-43</v>
      </c>
      <c r="C784" s="46">
        <v>43030</v>
      </c>
      <c r="D784" s="67">
        <f>WEEKDAY(Tableau645[[#This Row],[date]])</f>
        <v>1</v>
      </c>
      <c r="E784" s="47">
        <v>0.34375</v>
      </c>
      <c r="F784" s="47">
        <v>0.51041666666666696</v>
      </c>
      <c r="G784" s="46" t="str">
        <f>IF(NOT(ISBLANK(Tableau645[heure
début])),IF(VALUE(MID(TEXT(Tableau645[heure
début],"hh"),1,2))&lt;13,"AM","PM"),"")</f>
        <v>AM</v>
      </c>
      <c r="H784" s="47">
        <f>F784-E784</f>
        <v>0.16666666666666696</v>
      </c>
      <c r="I784" s="47"/>
      <c r="J784" s="47"/>
      <c r="K784" s="65"/>
      <c r="L784" s="45" t="e">
        <f ca="1">VLOOKUP(Tableau645[[#This Row],[module]],OFFSET(INDIRECT(A784&amp;"_code"),0,2,,2),2,0)</f>
        <v>#N/A</v>
      </c>
      <c r="M784" s="45"/>
      <c r="N784" s="47"/>
      <c r="O784" s="45"/>
    </row>
    <row r="785" spans="1:15" hidden="1" x14ac:dyDescent="0.2">
      <c r="A785" s="45" t="s">
        <v>672</v>
      </c>
      <c r="B785" s="65" t="str">
        <f>YEAR(C785)&amp;"-"&amp;WEEKNUM(C785)</f>
        <v>2017-43</v>
      </c>
      <c r="C785" s="46">
        <v>43030</v>
      </c>
      <c r="D785" s="67">
        <f>WEEKDAY(Tableau645[[#This Row],[date]])</f>
        <v>1</v>
      </c>
      <c r="E785" s="47">
        <v>0.34375</v>
      </c>
      <c r="F785" s="47">
        <v>0.51041666666666696</v>
      </c>
      <c r="G785" s="46" t="str">
        <f>IF(NOT(ISBLANK(Tableau645[heure
début])),IF(VALUE(MID(TEXT(Tableau645[heure
début],"hh"),1,2))&lt;13,"AM","PM"),"")</f>
        <v>AM</v>
      </c>
      <c r="H785" s="47">
        <f>F785-E785</f>
        <v>0.16666666666666696</v>
      </c>
      <c r="I785" s="47"/>
      <c r="J785" s="47"/>
      <c r="K785" s="65"/>
      <c r="L785" s="45" t="e">
        <f ca="1">VLOOKUP(Tableau645[[#This Row],[module]],OFFSET(INDIRECT(A785&amp;"_code"),0,2,,2),2,0)</f>
        <v>#N/A</v>
      </c>
      <c r="M785" s="45"/>
      <c r="N785" s="47"/>
      <c r="O785" s="45"/>
    </row>
    <row r="786" spans="1:15" hidden="1" x14ac:dyDescent="0.2">
      <c r="A786" s="45" t="s">
        <v>676</v>
      </c>
      <c r="B786" s="65" t="str">
        <f>YEAR(C786)&amp;"-"&amp;WEEKNUM(C786)</f>
        <v>2017-43</v>
      </c>
      <c r="C786" s="46">
        <v>43030</v>
      </c>
      <c r="D786" s="67">
        <f>WEEKDAY(Tableau645[[#This Row],[date]])</f>
        <v>1</v>
      </c>
      <c r="E786" s="47">
        <v>0.34375</v>
      </c>
      <c r="F786" s="47">
        <v>0.51041666666666696</v>
      </c>
      <c r="G786" s="46" t="str">
        <f>IF(NOT(ISBLANK(Tableau645[heure
début])),IF(VALUE(MID(TEXT(Tableau645[heure
début],"hh"),1,2))&lt;13,"AM","PM"),"")</f>
        <v>AM</v>
      </c>
      <c r="H786" s="47">
        <f>F786-E786</f>
        <v>0.16666666666666696</v>
      </c>
      <c r="I786" s="47"/>
      <c r="J786" s="47"/>
      <c r="K786" s="65"/>
      <c r="L786" s="45" t="e">
        <f ca="1">VLOOKUP(Tableau645[[#This Row],[module]],OFFSET(INDIRECT(A786&amp;"_code"),0,2,,2),2,0)</f>
        <v>#N/A</v>
      </c>
      <c r="M786" s="45"/>
      <c r="N786" s="47"/>
      <c r="O786" s="45"/>
    </row>
    <row r="787" spans="1:15" hidden="1" x14ac:dyDescent="0.2">
      <c r="A787" s="45" t="s">
        <v>677</v>
      </c>
      <c r="B787" s="65" t="str">
        <f>YEAR(C787)&amp;"-"&amp;WEEKNUM(C787)</f>
        <v>2017-43</v>
      </c>
      <c r="C787" s="46">
        <v>43030</v>
      </c>
      <c r="D787" s="67">
        <f>WEEKDAY(Tableau645[[#This Row],[date]])</f>
        <v>1</v>
      </c>
      <c r="E787" s="47">
        <v>0.34375</v>
      </c>
      <c r="F787" s="47">
        <v>0.51041666666666696</v>
      </c>
      <c r="G787" s="46" t="str">
        <f>IF(NOT(ISBLANK(Tableau645[heure
début])),IF(VALUE(MID(TEXT(Tableau645[heure
début],"hh"),1,2))&lt;13,"AM","PM"),"")</f>
        <v>AM</v>
      </c>
      <c r="H787" s="47">
        <f>F787-E787</f>
        <v>0.16666666666666696</v>
      </c>
      <c r="I787" s="47"/>
      <c r="J787" s="47"/>
      <c r="K787" s="65"/>
      <c r="L787" s="45" t="e">
        <f ca="1">VLOOKUP(Tableau645[[#This Row],[module]],OFFSET(INDIRECT(A787&amp;"_code"),0,2,,2),2,0)</f>
        <v>#N/A</v>
      </c>
      <c r="M787" s="45"/>
      <c r="N787" s="47"/>
      <c r="O787" s="45"/>
    </row>
    <row r="788" spans="1:15" hidden="1" x14ac:dyDescent="0.2">
      <c r="A788" s="61" t="s">
        <v>669</v>
      </c>
      <c r="B788" s="61" t="str">
        <f>YEAR(C788)&amp;"-"&amp;WEEKNUM(C788)</f>
        <v>2017-43</v>
      </c>
      <c r="C788" s="62">
        <v>43030</v>
      </c>
      <c r="D788" s="68">
        <f>WEEKDAY(Tableau645[[#This Row],[date]])</f>
        <v>1</v>
      </c>
      <c r="E788" s="47">
        <v>0.34375</v>
      </c>
      <c r="F788" s="47">
        <v>0.51041666666666696</v>
      </c>
      <c r="G788" s="62" t="str">
        <f>IF(NOT(ISBLANK(Tableau645[heure
début])),IF(VALUE(MID(TEXT(Tableau645[heure
début],"hh"),1,2))&lt;13,"AM","PM"),"")</f>
        <v>AM</v>
      </c>
      <c r="H788" s="63">
        <f>F788-E788</f>
        <v>0.16666666666666696</v>
      </c>
      <c r="I788" s="63"/>
      <c r="J788" s="47"/>
      <c r="K788" s="61"/>
      <c r="L788" s="61" t="e">
        <f ca="1">VLOOKUP(Tableau645[[#This Row],[module]],OFFSET(INDIRECT(A788&amp;"_code"),0,2,,2),2,0)</f>
        <v>#N/A</v>
      </c>
      <c r="M788" s="61"/>
      <c r="N788" s="63"/>
      <c r="O788" s="61"/>
    </row>
    <row r="789" spans="1:15" hidden="1" x14ac:dyDescent="0.2">
      <c r="A789" s="45" t="s">
        <v>670</v>
      </c>
      <c r="B789" s="65" t="str">
        <f>YEAR(C789)&amp;"-"&amp;WEEKNUM(C789)</f>
        <v>2017-43</v>
      </c>
      <c r="C789" s="46">
        <v>43030</v>
      </c>
      <c r="D789" s="67">
        <f>WEEKDAY(Tableau645[[#This Row],[date]])</f>
        <v>1</v>
      </c>
      <c r="E789" s="47">
        <v>0.57291666666666696</v>
      </c>
      <c r="F789" s="47">
        <v>0.73958333333333404</v>
      </c>
      <c r="G789" s="46" t="str">
        <f>IF(NOT(ISBLANK(Tableau645[heure
début])),IF(VALUE(MID(TEXT(Tableau645[heure
début],"hh"),1,2))&lt;13,"AM","PM"),"")</f>
        <v>PM</v>
      </c>
      <c r="H789" s="47">
        <f>F789-E789</f>
        <v>0.16666666666666707</v>
      </c>
      <c r="I789" s="47"/>
      <c r="J789" s="47"/>
      <c r="K789" s="65"/>
      <c r="L789" s="45" t="e">
        <f ca="1">VLOOKUP(Tableau645[[#This Row],[module]],OFFSET(INDIRECT(A789&amp;"_code"),0,2,,2),2,0)</f>
        <v>#N/A</v>
      </c>
      <c r="M789" s="45"/>
      <c r="N789" s="47"/>
      <c r="O789" s="45"/>
    </row>
    <row r="790" spans="1:15" hidden="1" x14ac:dyDescent="0.2">
      <c r="A790" s="45" t="s">
        <v>657</v>
      </c>
      <c r="B790" s="65" t="str">
        <f>YEAR(C790)&amp;"-"&amp;WEEKNUM(C790)</f>
        <v>2017-43</v>
      </c>
      <c r="C790" s="46">
        <v>43030</v>
      </c>
      <c r="D790" s="67">
        <f>WEEKDAY(Tableau645[[#This Row],[date]])</f>
        <v>1</v>
      </c>
      <c r="E790" s="47">
        <v>0.57291666666666696</v>
      </c>
      <c r="F790" s="47">
        <v>0.73958333333333404</v>
      </c>
      <c r="G790" s="46" t="str">
        <f>IF(NOT(ISBLANK(Tableau645[heure
début])),IF(VALUE(MID(TEXT(Tableau645[heure
début],"hh"),1,2))&lt;13,"AM","PM"),"")</f>
        <v>PM</v>
      </c>
      <c r="H790" s="47">
        <f>F790-E790</f>
        <v>0.16666666666666707</v>
      </c>
      <c r="I790" s="123"/>
      <c r="J790" s="47"/>
      <c r="K790" s="65"/>
      <c r="L790" s="45" t="e">
        <f ca="1">VLOOKUP(Tableau645[[#This Row],[module]],OFFSET(INDIRECT(A790&amp;"_code"),0,2,,2),2,0)</f>
        <v>#N/A</v>
      </c>
      <c r="M790" s="45"/>
      <c r="N790" s="47"/>
      <c r="O790" s="45"/>
    </row>
    <row r="791" spans="1:15" hidden="1" x14ac:dyDescent="0.2">
      <c r="A791" s="45" t="s">
        <v>671</v>
      </c>
      <c r="B791" s="65" t="str">
        <f>YEAR(C791)&amp;"-"&amp;WEEKNUM(C791)</f>
        <v>2017-43</v>
      </c>
      <c r="C791" s="46">
        <v>43030</v>
      </c>
      <c r="D791" s="67">
        <f>WEEKDAY(Tableau645[[#This Row],[date]])</f>
        <v>1</v>
      </c>
      <c r="E791" s="47">
        <v>0.57291666666666696</v>
      </c>
      <c r="F791" s="47">
        <v>0.73958333333333404</v>
      </c>
      <c r="G791" s="46" t="str">
        <f>IF(NOT(ISBLANK(Tableau645[heure
début])),IF(VALUE(MID(TEXT(Tableau645[heure
début],"hh"),1,2))&lt;13,"AM","PM"),"")</f>
        <v>PM</v>
      </c>
      <c r="H791" s="47">
        <f>F791-E791</f>
        <v>0.16666666666666707</v>
      </c>
      <c r="I791" s="47"/>
      <c r="J791" s="47"/>
      <c r="K791" s="65"/>
      <c r="L791" s="45" t="e">
        <f ca="1">VLOOKUP(Tableau645[[#This Row],[module]],OFFSET(INDIRECT(A791&amp;"_code"),0,2,,2),2,0)</f>
        <v>#N/A</v>
      </c>
      <c r="M791" s="45"/>
      <c r="N791" s="47"/>
      <c r="O791" s="45"/>
    </row>
    <row r="792" spans="1:15" hidden="1" x14ac:dyDescent="0.2">
      <c r="A792" s="45" t="s">
        <v>672</v>
      </c>
      <c r="B792" s="65" t="str">
        <f>YEAR(C792)&amp;"-"&amp;WEEKNUM(C792)</f>
        <v>2017-43</v>
      </c>
      <c r="C792" s="46">
        <v>43030</v>
      </c>
      <c r="D792" s="67">
        <f>WEEKDAY(Tableau645[[#This Row],[date]])</f>
        <v>1</v>
      </c>
      <c r="E792" s="47">
        <v>0.57291666666666696</v>
      </c>
      <c r="F792" s="47">
        <v>0.73958333333333404</v>
      </c>
      <c r="G792" s="46" t="str">
        <f>IF(NOT(ISBLANK(Tableau645[heure
début])),IF(VALUE(MID(TEXT(Tableau645[heure
début],"hh"),1,2))&lt;13,"AM","PM"),"")</f>
        <v>PM</v>
      </c>
      <c r="H792" s="47">
        <f>F792-E792</f>
        <v>0.16666666666666707</v>
      </c>
      <c r="I792" s="47"/>
      <c r="J792" s="47"/>
      <c r="K792" s="65"/>
      <c r="L792" s="45" t="e">
        <f ca="1">VLOOKUP(Tableau645[[#This Row],[module]],OFFSET(INDIRECT(A792&amp;"_code"),0,2,,2),2,0)</f>
        <v>#N/A</v>
      </c>
      <c r="M792" s="45"/>
      <c r="N792" s="47"/>
      <c r="O792" s="45"/>
    </row>
    <row r="793" spans="1:15" hidden="1" x14ac:dyDescent="0.2">
      <c r="A793" s="45" t="s">
        <v>676</v>
      </c>
      <c r="B793" s="65" t="str">
        <f>YEAR(C793)&amp;"-"&amp;WEEKNUM(C793)</f>
        <v>2017-43</v>
      </c>
      <c r="C793" s="46">
        <v>43030</v>
      </c>
      <c r="D793" s="67">
        <f>WEEKDAY(Tableau645[[#This Row],[date]])</f>
        <v>1</v>
      </c>
      <c r="E793" s="47">
        <v>0.57291666666666696</v>
      </c>
      <c r="F793" s="47">
        <v>0.69791666666666663</v>
      </c>
      <c r="G793" s="46" t="str">
        <f>IF(NOT(ISBLANK(Tableau645[heure
début])),IF(VALUE(MID(TEXT(Tableau645[heure
début],"hh"),1,2))&lt;13,"AM","PM"),"")</f>
        <v>PM</v>
      </c>
      <c r="H793" s="47">
        <f>F793-E793</f>
        <v>0.12499999999999967</v>
      </c>
      <c r="I793" s="47"/>
      <c r="J793" s="47"/>
      <c r="K793" s="65"/>
      <c r="L793" s="45" t="e">
        <f ca="1">VLOOKUP(Tableau645[[#This Row],[module]],OFFSET(INDIRECT(A793&amp;"_code"),0,2,,2),2,0)</f>
        <v>#N/A</v>
      </c>
      <c r="M793" s="45"/>
      <c r="N793" s="47"/>
      <c r="O793" s="45"/>
    </row>
    <row r="794" spans="1:15" hidden="1" x14ac:dyDescent="0.2">
      <c r="A794" s="45" t="s">
        <v>677</v>
      </c>
      <c r="B794" s="65" t="str">
        <f>YEAR(C794)&amp;"-"&amp;WEEKNUM(C794)</f>
        <v>2017-43</v>
      </c>
      <c r="C794" s="46">
        <v>43030</v>
      </c>
      <c r="D794" s="67">
        <f>WEEKDAY(Tableau645[[#This Row],[date]])</f>
        <v>1</v>
      </c>
      <c r="E794" s="47">
        <v>0.57291666666666696</v>
      </c>
      <c r="F794" s="47">
        <v>0.69791666666666663</v>
      </c>
      <c r="G794" s="46" t="str">
        <f>IF(NOT(ISBLANK(Tableau645[heure
début])),IF(VALUE(MID(TEXT(Tableau645[heure
début],"hh"),1,2))&lt;13,"AM","PM"),"")</f>
        <v>PM</v>
      </c>
      <c r="H794" s="47">
        <f>F794-E794</f>
        <v>0.12499999999999967</v>
      </c>
      <c r="I794" s="47"/>
      <c r="J794" s="47"/>
      <c r="K794" s="65"/>
      <c r="L794" s="45" t="e">
        <f ca="1">VLOOKUP(Tableau645[[#This Row],[module]],OFFSET(INDIRECT(A794&amp;"_code"),0,2,,2),2,0)</f>
        <v>#N/A</v>
      </c>
      <c r="M794" s="45"/>
      <c r="N794" s="47"/>
      <c r="O794" s="45"/>
    </row>
    <row r="795" spans="1:15" hidden="1" x14ac:dyDescent="0.2">
      <c r="A795" s="61" t="s">
        <v>669</v>
      </c>
      <c r="B795" s="61" t="str">
        <f>YEAR(C795)&amp;"-"&amp;WEEKNUM(C795)</f>
        <v>2017-43</v>
      </c>
      <c r="C795" s="62">
        <v>43030</v>
      </c>
      <c r="D795" s="68">
        <f>WEEKDAY(Tableau645[[#This Row],[date]])</f>
        <v>1</v>
      </c>
      <c r="E795" s="63">
        <v>0.57291666666666696</v>
      </c>
      <c r="F795" s="63">
        <v>0.73958333333333404</v>
      </c>
      <c r="G795" s="62" t="str">
        <f>IF(NOT(ISBLANK(Tableau645[heure
début])),IF(VALUE(MID(TEXT(Tableau645[heure
début],"hh"),1,2))&lt;13,"AM","PM"),"")</f>
        <v>PM</v>
      </c>
      <c r="H795" s="63">
        <f>F795-E795</f>
        <v>0.16666666666666707</v>
      </c>
      <c r="I795" s="63"/>
      <c r="J795" s="47"/>
      <c r="K795" s="61"/>
      <c r="L795" s="61" t="e">
        <f ca="1">VLOOKUP(Tableau645[[#This Row],[module]],OFFSET(INDIRECT(A795&amp;"_code"),0,2,,2),2,0)</f>
        <v>#N/A</v>
      </c>
      <c r="M795" s="61"/>
      <c r="N795" s="63"/>
      <c r="O795" s="61"/>
    </row>
    <row r="796" spans="1:15" hidden="1" x14ac:dyDescent="0.2">
      <c r="A796" s="45" t="s">
        <v>670</v>
      </c>
      <c r="B796" s="65" t="str">
        <f>YEAR(C796)&amp;"-"&amp;WEEKNUM(C796)</f>
        <v>2017-43</v>
      </c>
      <c r="C796" s="46">
        <v>43031</v>
      </c>
      <c r="D796" s="67">
        <f>WEEKDAY(Tableau645[[#This Row],[date]])</f>
        <v>2</v>
      </c>
      <c r="E796" s="47">
        <v>0.34375</v>
      </c>
      <c r="F796" s="47">
        <v>0.51041666666666696</v>
      </c>
      <c r="G796" s="46" t="str">
        <f>IF(NOT(ISBLANK(Tableau645[heure
début])),IF(VALUE(MID(TEXT(Tableau645[heure
début],"hh"),1,2))&lt;13,"AM","PM"),"")</f>
        <v>AM</v>
      </c>
      <c r="H796" s="47">
        <f>F796-E796</f>
        <v>0.16666666666666696</v>
      </c>
      <c r="I796" s="47"/>
      <c r="J796" s="47"/>
      <c r="K796" s="65" t="s">
        <v>801</v>
      </c>
      <c r="L796" s="45" t="str">
        <f ca="1">VLOOKUP(Tableau645[[#This Row],[module]],OFFSET(INDIRECT(A796&amp;"_code"),0,2,,2),2,0)</f>
        <v>n/a</v>
      </c>
      <c r="M796" s="45"/>
      <c r="N796" s="47"/>
      <c r="O796" s="45"/>
    </row>
    <row r="797" spans="1:15" hidden="1" x14ac:dyDescent="0.2">
      <c r="A797" s="45" t="s">
        <v>657</v>
      </c>
      <c r="B797" s="65" t="str">
        <f>YEAR(C797)&amp;"-"&amp;WEEKNUM(C797)</f>
        <v>2017-43</v>
      </c>
      <c r="C797" s="46">
        <v>43031</v>
      </c>
      <c r="D797" s="67">
        <f>WEEKDAY(Tableau645[[#This Row],[date]])</f>
        <v>2</v>
      </c>
      <c r="E797" s="47">
        <v>0.34375</v>
      </c>
      <c r="F797" s="47">
        <v>0.42708333333333298</v>
      </c>
      <c r="G797" s="46" t="str">
        <f>IF(NOT(ISBLANK(Tableau645[heure
début])),IF(VALUE(MID(TEXT(Tableau645[heure
début],"hh"),1,2))&lt;13,"AM","PM"),"")</f>
        <v>AM</v>
      </c>
      <c r="H797" s="47">
        <f>F797-E797</f>
        <v>8.3333333333332982E-2</v>
      </c>
      <c r="I797" s="123"/>
      <c r="J797" s="47"/>
      <c r="K797" s="65" t="s">
        <v>1039</v>
      </c>
      <c r="L797" s="45" t="str">
        <f ca="1">VLOOKUP(Tableau645[[#This Row],[module]],OFFSET(INDIRECT(A797&amp;"_code"),0,2,,2),2,0)</f>
        <v>QUENTON Amandine</v>
      </c>
      <c r="M797" s="45" t="s">
        <v>661</v>
      </c>
      <c r="N797" s="47"/>
      <c r="O797" s="45"/>
    </row>
    <row r="798" spans="1:15" hidden="1" x14ac:dyDescent="0.2">
      <c r="A798" s="45" t="s">
        <v>671</v>
      </c>
      <c r="B798" s="65" t="str">
        <f>YEAR(C798)&amp;"-"&amp;WEEKNUM(C798)</f>
        <v>2017-43</v>
      </c>
      <c r="C798" s="46">
        <v>43031</v>
      </c>
      <c r="D798" s="67">
        <f>WEEKDAY(Tableau645[[#This Row],[date]])</f>
        <v>2</v>
      </c>
      <c r="E798" s="47">
        <v>0.34375</v>
      </c>
      <c r="F798" s="47">
        <v>0.51041666666666696</v>
      </c>
      <c r="G798" s="46" t="str">
        <f>IF(NOT(ISBLANK(Tableau645[heure
début])),IF(VALUE(MID(TEXT(Tableau645[heure
début],"hh"),1,2))&lt;13,"AM","PM"),"")</f>
        <v>AM</v>
      </c>
      <c r="H798" s="47">
        <f>F798-E798</f>
        <v>0.16666666666666696</v>
      </c>
      <c r="I798" s="47"/>
      <c r="J798" s="47"/>
      <c r="K798" s="65" t="s">
        <v>1137</v>
      </c>
      <c r="L798" s="45" t="str">
        <f ca="1">VLOOKUP(Tableau645[[#This Row],[module]],OFFSET(INDIRECT(A798&amp;"_code"),0,2,,2),2,0)</f>
        <v>MAATI Abderrabi</v>
      </c>
      <c r="M798" s="45" t="s">
        <v>660</v>
      </c>
      <c r="N798" s="47"/>
      <c r="O798" s="45" t="s">
        <v>1162</v>
      </c>
    </row>
    <row r="799" spans="1:15" hidden="1" x14ac:dyDescent="0.2">
      <c r="A799" s="45" t="s">
        <v>676</v>
      </c>
      <c r="B799" s="65" t="str">
        <f>YEAR(C799)&amp;"-"&amp;WEEKNUM(C799)</f>
        <v>2017-43</v>
      </c>
      <c r="C799" s="46">
        <v>43031</v>
      </c>
      <c r="D799" s="67">
        <f>WEEKDAY(Tableau645[[#This Row],[date]])</f>
        <v>2</v>
      </c>
      <c r="E799" s="47">
        <v>0.34375</v>
      </c>
      <c r="F799" s="47">
        <v>0.51041666666666696</v>
      </c>
      <c r="G799" s="46" t="str">
        <f>IF(NOT(ISBLANK(Tableau645[heure
début])),IF(VALUE(MID(TEXT(Tableau645[heure
début],"hh"),1,2))&lt;13,"AM","PM"),"")</f>
        <v>AM</v>
      </c>
      <c r="H799" s="47">
        <f>F799-E799</f>
        <v>0.16666666666666696</v>
      </c>
      <c r="I799" s="47"/>
      <c r="J799" s="47"/>
      <c r="K799" s="65" t="s">
        <v>728</v>
      </c>
      <c r="L799" s="45" t="str">
        <f ca="1">VLOOKUP(Tableau645[[#This Row],[module]],OFFSET(INDIRECT(A799&amp;"_code"),0,2,,2),2,0)</f>
        <v>HANOT Jean-Jacques</v>
      </c>
      <c r="M799" s="45" t="s">
        <v>659</v>
      </c>
      <c r="N799" s="47"/>
      <c r="O799" s="45"/>
    </row>
    <row r="800" spans="1:15" hidden="1" x14ac:dyDescent="0.2">
      <c r="A800" s="45" t="s">
        <v>677</v>
      </c>
      <c r="B800" s="65" t="str">
        <f>YEAR(C800)&amp;"-"&amp;WEEKNUM(C800)</f>
        <v>2017-43</v>
      </c>
      <c r="C800" s="46">
        <v>43031</v>
      </c>
      <c r="D800" s="67">
        <f>WEEKDAY(Tableau645[[#This Row],[date]])</f>
        <v>2</v>
      </c>
      <c r="E800" s="47">
        <v>0.34375</v>
      </c>
      <c r="F800" s="47">
        <v>0.51041666666666696</v>
      </c>
      <c r="G800" s="46" t="str">
        <f>IF(NOT(ISBLANK(Tableau645[heure
début])),IF(VALUE(MID(TEXT(Tableau645[heure
début],"hh"),1,2))&lt;13,"AM","PM"),"")</f>
        <v>AM</v>
      </c>
      <c r="H800" s="47">
        <f>F800-E800</f>
        <v>0.16666666666666696</v>
      </c>
      <c r="I800" s="47"/>
      <c r="J800" s="47"/>
      <c r="K800" s="65" t="s">
        <v>809</v>
      </c>
      <c r="L800" s="45" t="str">
        <f ca="1">VLOOKUP(Tableau645[[#This Row],[module]],OFFSET(INDIRECT(A800&amp;"_code"),0,2,,2),2,0)</f>
        <v>n/a</v>
      </c>
      <c r="M800" s="45"/>
      <c r="N800" s="47"/>
      <c r="O800" s="45"/>
    </row>
    <row r="801" spans="1:15" hidden="1" x14ac:dyDescent="0.2">
      <c r="A801" s="45" t="s">
        <v>672</v>
      </c>
      <c r="B801" s="70" t="str">
        <f>YEAR(C801)&amp;"-"&amp;WEEKNUM(C801)</f>
        <v>2017-43</v>
      </c>
      <c r="C801" s="46">
        <v>43031</v>
      </c>
      <c r="D801" s="68">
        <f>WEEKDAY(Tableau645[[#This Row],[date]])</f>
        <v>2</v>
      </c>
      <c r="E801" s="47">
        <v>0.34375</v>
      </c>
      <c r="F801" s="47">
        <v>0.51041666666666696</v>
      </c>
      <c r="G801" s="62" t="str">
        <f>IF(NOT(ISBLANK(Tableau645[heure
début])),IF(VALUE(MID(TEXT(Tableau645[heure
début],"hh"),1,2))&lt;13,"AM","PM"),"")</f>
        <v>AM</v>
      </c>
      <c r="H801" s="63">
        <f>F801-E801</f>
        <v>0.16666666666666696</v>
      </c>
      <c r="I801" s="63">
        <v>0.16666666666666666</v>
      </c>
      <c r="J801" s="47" t="s">
        <v>821</v>
      </c>
      <c r="K801" s="65" t="s">
        <v>529</v>
      </c>
      <c r="L801" s="70" t="str">
        <f ca="1">VLOOKUP(Tableau645[[#This Row],[module]],OFFSET(INDIRECT(A801&amp;"_code"),0,2,,2),2,0)</f>
        <v>NETWORX NETWORX</v>
      </c>
      <c r="M801" s="61" t="s">
        <v>665</v>
      </c>
      <c r="N801" s="63"/>
      <c r="O801" s="61"/>
    </row>
    <row r="802" spans="1:15" hidden="1" x14ac:dyDescent="0.2">
      <c r="A802" s="61" t="s">
        <v>669</v>
      </c>
      <c r="B802" s="61" t="str">
        <f>YEAR(C802)&amp;"-"&amp;WEEKNUM(C802)</f>
        <v>2017-43</v>
      </c>
      <c r="C802" s="62">
        <v>43031</v>
      </c>
      <c r="D802" s="68">
        <f>WEEKDAY(Tableau645[[#This Row],[date]])</f>
        <v>2</v>
      </c>
      <c r="E802" s="47">
        <v>0.34375</v>
      </c>
      <c r="F802" s="47">
        <v>0.51041666666666696</v>
      </c>
      <c r="G802" s="62" t="str">
        <f>IF(NOT(ISBLANK(Tableau645[heure
début])),IF(VALUE(MID(TEXT(Tableau645[heure
début],"hh"),1,2))&lt;13,"AM","PM"),"")</f>
        <v>AM</v>
      </c>
      <c r="H802" s="63">
        <f>F802-E802</f>
        <v>0.16666666666666696</v>
      </c>
      <c r="I802" s="63"/>
      <c r="J802" s="47"/>
      <c r="K802" s="61" t="s">
        <v>801</v>
      </c>
      <c r="L802" s="61" t="str">
        <f ca="1">VLOOKUP(Tableau645[[#This Row],[module]],OFFSET(INDIRECT(A802&amp;"_code"),0,2,,2),2,0)</f>
        <v>n/a</v>
      </c>
      <c r="M802" s="61"/>
      <c r="N802" s="63"/>
      <c r="O802" s="61"/>
    </row>
    <row r="803" spans="1:15" hidden="1" x14ac:dyDescent="0.2">
      <c r="A803" s="45" t="s">
        <v>657</v>
      </c>
      <c r="B803" s="92" t="str">
        <f>YEAR(C803)&amp;"-"&amp;WEEKNUM(C803)</f>
        <v>2017-43</v>
      </c>
      <c r="C803" s="46">
        <v>43031</v>
      </c>
      <c r="D803" s="94">
        <f>WEEKDAY(Tableau645[[#This Row],[date]])</f>
        <v>2</v>
      </c>
      <c r="E803" s="47">
        <v>0.42708333333333298</v>
      </c>
      <c r="F803" s="47">
        <v>0.51041666666666696</v>
      </c>
      <c r="G803" s="93" t="str">
        <f>IF(NOT(ISBLANK(Tableau645[heure
début])),IF(VALUE(MID(TEXT(Tableau645[heure
début],"hh"),1,2))&lt;13,"AM","PM"),"")</f>
        <v>AM</v>
      </c>
      <c r="H803" s="95">
        <f>F803-E803</f>
        <v>8.3333333333333981E-2</v>
      </c>
      <c r="I803" s="124"/>
      <c r="J803" s="95"/>
      <c r="K803" s="92" t="s">
        <v>1019</v>
      </c>
      <c r="L803" s="92" t="str">
        <f ca="1">VLOOKUP(Tableau645[[#This Row],[module]],OFFSET(INDIRECT(A803&amp;"_code"),0,2,,2),2,0)</f>
        <v>HARDSTAFF Debra</v>
      </c>
      <c r="M803" s="45" t="s">
        <v>661</v>
      </c>
      <c r="N803" s="95"/>
      <c r="O803" s="91"/>
    </row>
    <row r="804" spans="1:15" hidden="1" x14ac:dyDescent="0.2">
      <c r="A804" s="45" t="s">
        <v>670</v>
      </c>
      <c r="B804" s="65" t="str">
        <f>YEAR(C804)&amp;"-"&amp;WEEKNUM(C804)</f>
        <v>2017-43</v>
      </c>
      <c r="C804" s="46">
        <v>43031</v>
      </c>
      <c r="D804" s="67">
        <f>WEEKDAY(Tableau645[[#This Row],[date]])</f>
        <v>2</v>
      </c>
      <c r="E804" s="47">
        <v>0.57291666666666696</v>
      </c>
      <c r="F804" s="47">
        <v>0.73958333333333404</v>
      </c>
      <c r="G804" s="46" t="str">
        <f>IF(NOT(ISBLANK(Tableau645[heure
début])),IF(VALUE(MID(TEXT(Tableau645[heure
début],"hh"),1,2))&lt;13,"AM","PM"),"")</f>
        <v>PM</v>
      </c>
      <c r="H804" s="47">
        <f>F804-E804</f>
        <v>0.16666666666666707</v>
      </c>
      <c r="I804" s="47"/>
      <c r="J804" s="47"/>
      <c r="K804" s="65" t="s">
        <v>801</v>
      </c>
      <c r="L804" s="45" t="str">
        <f ca="1">VLOOKUP(Tableau645[[#This Row],[module]],OFFSET(INDIRECT(A804&amp;"_code"),0,2,,2),2,0)</f>
        <v>n/a</v>
      </c>
      <c r="M804" s="45"/>
      <c r="N804" s="47"/>
      <c r="O804" s="45"/>
    </row>
    <row r="805" spans="1:15" hidden="1" x14ac:dyDescent="0.2">
      <c r="A805" s="45" t="s">
        <v>657</v>
      </c>
      <c r="B805" s="92" t="str">
        <f>YEAR(C805)&amp;"-"&amp;WEEKNUM(C805)</f>
        <v>2017-43</v>
      </c>
      <c r="C805" s="46">
        <v>43031</v>
      </c>
      <c r="D805" s="94">
        <f>WEEKDAY(Tableau645[[#This Row],[date]])</f>
        <v>2</v>
      </c>
      <c r="E805" s="47">
        <v>0.57291666666666696</v>
      </c>
      <c r="F805" s="47">
        <v>0.73958333333333404</v>
      </c>
      <c r="G805" s="93" t="str">
        <f>IF(NOT(ISBLANK(Tableau645[heure
début])),IF(VALUE(MID(TEXT(Tableau645[heure
début],"hh"),1,2))&lt;13,"AM","PM"),"")</f>
        <v>PM</v>
      </c>
      <c r="H805" s="95">
        <f>F805-E805</f>
        <v>0.16666666666666707</v>
      </c>
      <c r="I805" s="124"/>
      <c r="J805" s="95"/>
      <c r="K805" s="92" t="s">
        <v>1065</v>
      </c>
      <c r="L805" s="92" t="str">
        <f ca="1">VLOOKUP(Tableau645[[#This Row],[module]],OFFSET(INDIRECT(A805&amp;"_code"),0,2,,2),2,0)</f>
        <v>DUBOIS Julien</v>
      </c>
      <c r="M805" s="45" t="s">
        <v>661</v>
      </c>
      <c r="N805" s="95"/>
      <c r="O805" s="71"/>
    </row>
    <row r="806" spans="1:15" hidden="1" x14ac:dyDescent="0.2">
      <c r="A806" s="45" t="s">
        <v>671</v>
      </c>
      <c r="B806" s="65" t="str">
        <f>YEAR(C806)&amp;"-"&amp;WEEKNUM(C806)</f>
        <v>2017-43</v>
      </c>
      <c r="C806" s="46">
        <v>43031</v>
      </c>
      <c r="D806" s="67">
        <f>WEEKDAY(Tableau645[[#This Row],[date]])</f>
        <v>2</v>
      </c>
      <c r="E806" s="47">
        <v>0.57291666666666696</v>
      </c>
      <c r="F806" s="47">
        <v>0.73958333333333404</v>
      </c>
      <c r="G806" s="46" t="str">
        <f>IF(NOT(ISBLANK(Tableau645[heure
début])),IF(VALUE(MID(TEXT(Tableau645[heure
début],"hh"),1,2))&lt;13,"AM","PM"),"")</f>
        <v>PM</v>
      </c>
      <c r="H806" s="47">
        <f>F806-E806</f>
        <v>0.16666666666666707</v>
      </c>
      <c r="I806" s="47"/>
      <c r="J806" s="47"/>
      <c r="K806" s="65" t="s">
        <v>1018</v>
      </c>
      <c r="L806" s="45" t="str">
        <f ca="1">VLOOKUP(Tableau645[[#This Row],[module]],OFFSET(INDIRECT(A806&amp;"_code"),0,2,,2),2,0)</f>
        <v>HARDSTAFF Debra</v>
      </c>
      <c r="M806" s="45" t="s">
        <v>660</v>
      </c>
      <c r="N806" s="47"/>
      <c r="O806" s="45"/>
    </row>
    <row r="807" spans="1:15" hidden="1" x14ac:dyDescent="0.2">
      <c r="A807" s="45" t="s">
        <v>676</v>
      </c>
      <c r="B807" s="65" t="str">
        <f>YEAR(C807)&amp;"-"&amp;WEEKNUM(C807)</f>
        <v>2017-43</v>
      </c>
      <c r="C807" s="46">
        <v>43031</v>
      </c>
      <c r="D807" s="67">
        <f>WEEKDAY(Tableau645[[#This Row],[date]])</f>
        <v>2</v>
      </c>
      <c r="E807" s="47">
        <v>0.57291666666666696</v>
      </c>
      <c r="F807" s="47">
        <v>0.73958333333333404</v>
      </c>
      <c r="G807" s="46" t="str">
        <f>IF(NOT(ISBLANK(Tableau645[heure
début])),IF(VALUE(MID(TEXT(Tableau645[heure
début],"hh"),1,2))&lt;13,"AM","PM"),"")</f>
        <v>PM</v>
      </c>
      <c r="H807" s="47">
        <f>F807-E807</f>
        <v>0.16666666666666707</v>
      </c>
      <c r="I807" s="47"/>
      <c r="J807" s="47"/>
      <c r="K807" s="65" t="s">
        <v>728</v>
      </c>
      <c r="L807" s="45" t="str">
        <f ca="1">VLOOKUP(Tableau645[[#This Row],[module]],OFFSET(INDIRECT(A807&amp;"_code"),0,2,,2),2,0)</f>
        <v>HANOT Jean-Jacques</v>
      </c>
      <c r="M807" s="45" t="s">
        <v>659</v>
      </c>
      <c r="N807" s="47"/>
      <c r="O807" s="45"/>
    </row>
    <row r="808" spans="1:15" hidden="1" x14ac:dyDescent="0.2">
      <c r="A808" s="45" t="s">
        <v>677</v>
      </c>
      <c r="B808" s="65" t="str">
        <f>YEAR(C808)&amp;"-"&amp;WEEKNUM(C808)</f>
        <v>2017-43</v>
      </c>
      <c r="C808" s="46">
        <v>43031</v>
      </c>
      <c r="D808" s="67">
        <f>WEEKDAY(Tableau645[[#This Row],[date]])</f>
        <v>2</v>
      </c>
      <c r="E808" s="47">
        <v>0.57291666666666696</v>
      </c>
      <c r="F808" s="47">
        <v>0.69791666666666663</v>
      </c>
      <c r="G808" s="46" t="str">
        <f>IF(NOT(ISBLANK(Tableau645[heure
début])),IF(VALUE(MID(TEXT(Tableau645[heure
début],"hh"),1,2))&lt;13,"AM","PM"),"")</f>
        <v>PM</v>
      </c>
      <c r="H808" s="47">
        <f>F808-E808</f>
        <v>0.12499999999999967</v>
      </c>
      <c r="I808" s="47"/>
      <c r="J808" s="47"/>
      <c r="K808" s="65" t="s">
        <v>809</v>
      </c>
      <c r="L808" s="45" t="str">
        <f ca="1">VLOOKUP(Tableau645[[#This Row],[module]],OFFSET(INDIRECT(A808&amp;"_code"),0,2,,2),2,0)</f>
        <v>n/a</v>
      </c>
      <c r="M808" s="45"/>
      <c r="N808" s="47"/>
      <c r="O808" s="45"/>
    </row>
    <row r="809" spans="1:15" hidden="1" x14ac:dyDescent="0.2">
      <c r="A809" s="45" t="s">
        <v>672</v>
      </c>
      <c r="B809" s="65" t="str">
        <f>YEAR(C809)&amp;"-"&amp;WEEKNUM(C809)</f>
        <v>2017-43</v>
      </c>
      <c r="C809" s="46">
        <v>43031</v>
      </c>
      <c r="D809" s="67">
        <f>WEEKDAY(Tableau645[[#This Row],[date]])</f>
        <v>2</v>
      </c>
      <c r="E809" s="47">
        <v>0.57291666666666696</v>
      </c>
      <c r="F809" s="47">
        <v>0.73958333333333404</v>
      </c>
      <c r="G809" s="46" t="str">
        <f>IF(NOT(ISBLANK(Tableau645[heure
début])),IF(VALUE(MID(TEXT(Tableau645[heure
début],"hh"),1,2))&lt;13,"AM","PM"),"")</f>
        <v>PM</v>
      </c>
      <c r="H809" s="47">
        <f>F809-E809</f>
        <v>0.16666666666666707</v>
      </c>
      <c r="I809" s="47">
        <v>0.16666666666666666</v>
      </c>
      <c r="J809" s="47" t="s">
        <v>821</v>
      </c>
      <c r="K809" s="65" t="s">
        <v>529</v>
      </c>
      <c r="L809" s="45" t="str">
        <f ca="1">VLOOKUP(Tableau645[[#This Row],[module]],OFFSET(INDIRECT(A809&amp;"_code"),0,2,,2),2,0)</f>
        <v>NETWORX NETWORX</v>
      </c>
      <c r="M809" s="61" t="s">
        <v>665</v>
      </c>
      <c r="N809" s="47"/>
      <c r="O809" s="45"/>
    </row>
    <row r="810" spans="1:15" hidden="1" x14ac:dyDescent="0.2">
      <c r="A810" s="61" t="s">
        <v>669</v>
      </c>
      <c r="B810" s="61" t="str">
        <f>YEAR(C810)&amp;"-"&amp;WEEKNUM(C810)</f>
        <v>2017-43</v>
      </c>
      <c r="C810" s="62">
        <v>43031</v>
      </c>
      <c r="D810" s="68">
        <f>WEEKDAY(Tableau645[[#This Row],[date]])</f>
        <v>2</v>
      </c>
      <c r="E810" s="63">
        <v>0.57291666666666696</v>
      </c>
      <c r="F810" s="63">
        <v>0.73958333333333404</v>
      </c>
      <c r="G810" s="62" t="str">
        <f>IF(NOT(ISBLANK(Tableau645[heure
début])),IF(VALUE(MID(TEXT(Tableau645[heure
début],"hh"),1,2))&lt;13,"AM","PM"),"")</f>
        <v>PM</v>
      </c>
      <c r="H810" s="63">
        <f>F810-E810</f>
        <v>0.16666666666666707</v>
      </c>
      <c r="I810" s="63"/>
      <c r="J810" s="47"/>
      <c r="K810" s="61" t="s">
        <v>801</v>
      </c>
      <c r="L810" s="61" t="str">
        <f ca="1">VLOOKUP(Tableau645[[#This Row],[module]],OFFSET(INDIRECT(A810&amp;"_code"),0,2,,2),2,0)</f>
        <v>n/a</v>
      </c>
      <c r="M810" s="61"/>
      <c r="N810" s="63"/>
      <c r="O810" s="61"/>
    </row>
    <row r="811" spans="1:15" hidden="1" x14ac:dyDescent="0.2">
      <c r="A811" s="45" t="s">
        <v>670</v>
      </c>
      <c r="B811" s="65" t="str">
        <f>YEAR(C811)&amp;"-"&amp;WEEKNUM(C811)</f>
        <v>2017-43</v>
      </c>
      <c r="C811" s="46">
        <v>43032</v>
      </c>
      <c r="D811" s="67">
        <f>WEEKDAY(Tableau645[[#This Row],[date]])</f>
        <v>3</v>
      </c>
      <c r="E811" s="47">
        <v>0.34375</v>
      </c>
      <c r="F811" s="47">
        <v>0.51041666666666696</v>
      </c>
      <c r="G811" s="46" t="str">
        <f>IF(NOT(ISBLANK(Tableau645[heure
début])),IF(VALUE(MID(TEXT(Tableau645[heure
début],"hh"),1,2))&lt;13,"AM","PM"),"")</f>
        <v>AM</v>
      </c>
      <c r="H811" s="47">
        <f>F811-E811</f>
        <v>0.16666666666666696</v>
      </c>
      <c r="I811" s="47"/>
      <c r="J811" s="47"/>
      <c r="K811" s="65" t="s">
        <v>801</v>
      </c>
      <c r="L811" s="45" t="str">
        <f ca="1">VLOOKUP(Tableau645[[#This Row],[module]],OFFSET(INDIRECT(A811&amp;"_code"),0,2,,2),2,0)</f>
        <v>n/a</v>
      </c>
      <c r="M811" s="45"/>
      <c r="N811" s="47"/>
      <c r="O811" s="45"/>
    </row>
    <row r="812" spans="1:15" hidden="1" x14ac:dyDescent="0.2">
      <c r="A812" s="45" t="s">
        <v>657</v>
      </c>
      <c r="B812" s="65" t="str">
        <f>YEAR(C812)&amp;"-"&amp;WEEKNUM(C812)</f>
        <v>2017-43</v>
      </c>
      <c r="C812" s="46">
        <v>43032</v>
      </c>
      <c r="D812" s="67">
        <f>WEEKDAY(Tableau645[[#This Row],[date]])</f>
        <v>3</v>
      </c>
      <c r="E812" s="47">
        <v>0.34375</v>
      </c>
      <c r="F812" s="47">
        <v>0.42708333333333298</v>
      </c>
      <c r="G812" s="46" t="str">
        <f>IF(NOT(ISBLANK(Tableau645[heure
début])),IF(VALUE(MID(TEXT(Tableau645[heure
début],"hh"),1,2))&lt;13,"AM","PM"),"")</f>
        <v>AM</v>
      </c>
      <c r="H812" s="47">
        <f>F812-E812</f>
        <v>8.3333333333332982E-2</v>
      </c>
      <c r="I812" s="123"/>
      <c r="J812" s="47"/>
      <c r="K812" s="92" t="s">
        <v>1051</v>
      </c>
      <c r="L812" s="45" t="str">
        <f ca="1">VLOOKUP(Tableau645[[#This Row],[module]],OFFSET(INDIRECT(A812&amp;"_code"),0,2,,2),2,0)</f>
        <v>FRENEA Marylène</v>
      </c>
      <c r="M812" s="45" t="s">
        <v>661</v>
      </c>
      <c r="N812" s="47"/>
      <c r="O812" s="45"/>
    </row>
    <row r="813" spans="1:15" hidden="1" x14ac:dyDescent="0.2">
      <c r="A813" s="45" t="s">
        <v>671</v>
      </c>
      <c r="B813" s="65" t="str">
        <f>YEAR(C813)&amp;"-"&amp;WEEKNUM(C813)</f>
        <v>2017-43</v>
      </c>
      <c r="C813" s="46">
        <v>43032</v>
      </c>
      <c r="D813" s="67">
        <f>WEEKDAY(Tableau645[[#This Row],[date]])</f>
        <v>3</v>
      </c>
      <c r="E813" s="47">
        <v>0.34375</v>
      </c>
      <c r="F813" s="47">
        <v>0.51041666666666696</v>
      </c>
      <c r="G813" s="46" t="str">
        <f>IF(NOT(ISBLANK(Tableau645[heure
début])),IF(VALUE(MID(TEXT(Tableau645[heure
début],"hh"),1,2))&lt;13,"AM","PM"),"")</f>
        <v>AM</v>
      </c>
      <c r="H813" s="47">
        <f>F813-E813</f>
        <v>0.16666666666666696</v>
      </c>
      <c r="I813" s="47"/>
      <c r="J813" s="47"/>
      <c r="K813" s="65" t="s">
        <v>1107</v>
      </c>
      <c r="L813" s="45" t="str">
        <f ca="1">VLOOKUP(Tableau645[[#This Row],[module]],OFFSET(INDIRECT(A813&amp;"_code"),0,2,,2),2,0)</f>
        <v>DOCO David</v>
      </c>
      <c r="M813" s="45" t="s">
        <v>660</v>
      </c>
      <c r="N813" s="47"/>
      <c r="O813" s="45"/>
    </row>
    <row r="814" spans="1:15" hidden="1" x14ac:dyDescent="0.2">
      <c r="A814" s="45" t="s">
        <v>676</v>
      </c>
      <c r="B814" s="65" t="str">
        <f>YEAR(C814)&amp;"-"&amp;WEEKNUM(C814)</f>
        <v>2017-43</v>
      </c>
      <c r="C814" s="46">
        <v>43032</v>
      </c>
      <c r="D814" s="67">
        <f>WEEKDAY(Tableau645[[#This Row],[date]])</f>
        <v>3</v>
      </c>
      <c r="E814" s="47">
        <v>0.34375</v>
      </c>
      <c r="F814" s="47">
        <v>0.51041666666666696</v>
      </c>
      <c r="G814" s="46" t="str">
        <f>IF(NOT(ISBLANK(Tableau645[heure
début])),IF(VALUE(MID(TEXT(Tableau645[heure
début],"hh"),1,2))&lt;13,"AM","PM"),"")</f>
        <v>AM</v>
      </c>
      <c r="H814" s="47">
        <f>F814-E814</f>
        <v>0.16666666666666696</v>
      </c>
      <c r="I814" s="47"/>
      <c r="J814" s="47"/>
      <c r="K814" s="65" t="s">
        <v>728</v>
      </c>
      <c r="L814" s="45" t="str">
        <f ca="1">VLOOKUP(Tableau645[[#This Row],[module]],OFFSET(INDIRECT(A814&amp;"_code"),0,2,,2),2,0)</f>
        <v>HANOT Jean-Jacques</v>
      </c>
      <c r="M814" s="45" t="s">
        <v>659</v>
      </c>
      <c r="N814" s="47"/>
      <c r="O814" s="45"/>
    </row>
    <row r="815" spans="1:15" hidden="1" x14ac:dyDescent="0.2">
      <c r="A815" s="45" t="s">
        <v>677</v>
      </c>
      <c r="B815" s="65" t="str">
        <f>YEAR(C815)&amp;"-"&amp;WEEKNUM(C815)</f>
        <v>2017-43</v>
      </c>
      <c r="C815" s="46">
        <v>43032</v>
      </c>
      <c r="D815" s="67">
        <f>WEEKDAY(Tableau645[[#This Row],[date]])</f>
        <v>3</v>
      </c>
      <c r="E815" s="47">
        <v>0.34375</v>
      </c>
      <c r="F815" s="47">
        <v>0.51041666666666696</v>
      </c>
      <c r="G815" s="46" t="str">
        <f>IF(NOT(ISBLANK(Tableau645[heure
début])),IF(VALUE(MID(TEXT(Tableau645[heure
début],"hh"),1,2))&lt;13,"AM","PM"),"")</f>
        <v>AM</v>
      </c>
      <c r="H815" s="47">
        <f>F815-E815</f>
        <v>0.16666666666666696</v>
      </c>
      <c r="I815" s="47"/>
      <c r="J815" s="47"/>
      <c r="K815" s="65" t="s">
        <v>809</v>
      </c>
      <c r="L815" s="45" t="str">
        <f ca="1">VLOOKUP(Tableau645[[#This Row],[module]],OFFSET(INDIRECT(A815&amp;"_code"),0,2,,2),2,0)</f>
        <v>n/a</v>
      </c>
      <c r="M815" s="45"/>
      <c r="N815" s="47"/>
      <c r="O815" s="45"/>
    </row>
    <row r="816" spans="1:15" hidden="1" x14ac:dyDescent="0.2">
      <c r="A816" s="45" t="s">
        <v>672</v>
      </c>
      <c r="B816" s="65" t="str">
        <f>YEAR(C816)&amp;"-"&amp;WEEKNUM(C816)</f>
        <v>2017-43</v>
      </c>
      <c r="C816" s="46">
        <v>43032</v>
      </c>
      <c r="D816" s="67">
        <f>WEEKDAY(Tableau645[[#This Row],[date]])</f>
        <v>3</v>
      </c>
      <c r="E816" s="47">
        <v>0.34375</v>
      </c>
      <c r="F816" s="47">
        <v>0.51041666666666696</v>
      </c>
      <c r="G816" s="46" t="str">
        <f>IF(NOT(ISBLANK(Tableau645[heure
début])),IF(VALUE(MID(TEXT(Tableau645[heure
début],"hh"),1,2))&lt;13,"AM","PM"),"")</f>
        <v>AM</v>
      </c>
      <c r="H816" s="47">
        <f>F816-E816</f>
        <v>0.16666666666666696</v>
      </c>
      <c r="I816" s="47">
        <v>0.16666666666666666</v>
      </c>
      <c r="J816" s="47" t="s">
        <v>821</v>
      </c>
      <c r="K816" s="65" t="s">
        <v>528</v>
      </c>
      <c r="L816" s="45" t="str">
        <f ca="1">VLOOKUP(Tableau645[[#This Row],[module]],OFFSET(INDIRECT(A816&amp;"_code"),0,2,,2),2,0)</f>
        <v>NETWORX NETWORX</v>
      </c>
      <c r="M816" s="61" t="s">
        <v>665</v>
      </c>
      <c r="N816" s="47"/>
      <c r="O816" s="45"/>
    </row>
    <row r="817" spans="1:15" hidden="1" x14ac:dyDescent="0.2">
      <c r="A817" s="61" t="s">
        <v>669</v>
      </c>
      <c r="B817" s="61" t="str">
        <f>YEAR(C817)&amp;"-"&amp;WEEKNUM(C817)</f>
        <v>2017-43</v>
      </c>
      <c r="C817" s="62">
        <v>43032</v>
      </c>
      <c r="D817" s="68">
        <f>WEEKDAY(Tableau645[[#This Row],[date]])</f>
        <v>3</v>
      </c>
      <c r="E817" s="47">
        <v>0.34375</v>
      </c>
      <c r="F817" s="47">
        <v>0.51041666666666696</v>
      </c>
      <c r="G817" s="62" t="str">
        <f>IF(NOT(ISBLANK(Tableau645[heure
début])),IF(VALUE(MID(TEXT(Tableau645[heure
début],"hh"),1,2))&lt;13,"AM","PM"),"")</f>
        <v>AM</v>
      </c>
      <c r="H817" s="63">
        <f>F817-E817</f>
        <v>0.16666666666666696</v>
      </c>
      <c r="I817" s="63"/>
      <c r="J817" s="47"/>
      <c r="K817" s="61" t="s">
        <v>801</v>
      </c>
      <c r="L817" s="61" t="str">
        <f ca="1">VLOOKUP(Tableau645[[#This Row],[module]],OFFSET(INDIRECT(A817&amp;"_code"),0,2,,2),2,0)</f>
        <v>n/a</v>
      </c>
      <c r="M817" s="61"/>
      <c r="N817" s="63"/>
      <c r="O817" s="61"/>
    </row>
    <row r="818" spans="1:15" hidden="1" x14ac:dyDescent="0.2">
      <c r="A818" s="45" t="s">
        <v>657</v>
      </c>
      <c r="B818" s="92" t="str">
        <f>YEAR(C818)&amp;"-"&amp;WEEKNUM(C818)</f>
        <v>2017-43</v>
      </c>
      <c r="C818" s="46">
        <v>43032</v>
      </c>
      <c r="D818" s="94">
        <f>WEEKDAY(Tableau645[[#This Row],[date]])</f>
        <v>3</v>
      </c>
      <c r="E818" s="47">
        <v>0.42708333333333298</v>
      </c>
      <c r="F818" s="47">
        <v>0.51041666666666696</v>
      </c>
      <c r="G818" s="93" t="str">
        <f>IF(NOT(ISBLANK(Tableau645[heure
début])),IF(VALUE(MID(TEXT(Tableau645[heure
début],"hh"),1,2))&lt;13,"AM","PM"),"")</f>
        <v>AM</v>
      </c>
      <c r="H818" s="95">
        <f>F818-E818</f>
        <v>8.3333333333333981E-2</v>
      </c>
      <c r="I818" s="124"/>
      <c r="J818" s="95"/>
      <c r="K818" s="92" t="s">
        <v>1051</v>
      </c>
      <c r="L818" s="92" t="str">
        <f ca="1">VLOOKUP(Tableau645[[#This Row],[module]],OFFSET(INDIRECT(A818&amp;"_code"),0,2,,2),2,0)</f>
        <v>FRENEA Marylène</v>
      </c>
      <c r="M818" s="45" t="s">
        <v>661</v>
      </c>
      <c r="N818" s="95"/>
      <c r="O818" s="91"/>
    </row>
    <row r="819" spans="1:15" hidden="1" x14ac:dyDescent="0.2">
      <c r="A819" s="45" t="s">
        <v>670</v>
      </c>
      <c r="B819" s="65" t="str">
        <f>YEAR(C819)&amp;"-"&amp;WEEKNUM(C819)</f>
        <v>2017-43</v>
      </c>
      <c r="C819" s="46">
        <v>43032</v>
      </c>
      <c r="D819" s="67">
        <f>WEEKDAY(Tableau645[[#This Row],[date]])</f>
        <v>3</v>
      </c>
      <c r="E819" s="47">
        <v>0.57291666666666696</v>
      </c>
      <c r="F819" s="47">
        <v>0.73958333333333404</v>
      </c>
      <c r="G819" s="46" t="str">
        <f>IF(NOT(ISBLANK(Tableau645[heure
début])),IF(VALUE(MID(TEXT(Tableau645[heure
début],"hh"),1,2))&lt;13,"AM","PM"),"")</f>
        <v>PM</v>
      </c>
      <c r="H819" s="47">
        <f>F819-E819</f>
        <v>0.16666666666666707</v>
      </c>
      <c r="I819" s="47"/>
      <c r="J819" s="47"/>
      <c r="K819" s="65" t="s">
        <v>801</v>
      </c>
      <c r="L819" s="45" t="str">
        <f ca="1">VLOOKUP(Tableau645[[#This Row],[module]],OFFSET(INDIRECT(A819&amp;"_code"),0,2,,2),2,0)</f>
        <v>n/a</v>
      </c>
      <c r="M819" s="45"/>
      <c r="N819" s="47"/>
      <c r="O819" s="45"/>
    </row>
    <row r="820" spans="1:15" hidden="1" x14ac:dyDescent="0.2">
      <c r="A820" s="45" t="s">
        <v>657</v>
      </c>
      <c r="B820" s="92" t="str">
        <f>YEAR(C820)&amp;"-"&amp;WEEKNUM(C820)</f>
        <v>2017-43</v>
      </c>
      <c r="C820" s="46">
        <v>43032</v>
      </c>
      <c r="D820" s="94">
        <f>WEEKDAY(Tableau645[[#This Row],[date]])</f>
        <v>3</v>
      </c>
      <c r="E820" s="47">
        <v>0.57291666666666696</v>
      </c>
      <c r="F820" s="95">
        <v>0.65625</v>
      </c>
      <c r="G820" s="93" t="str">
        <f>IF(NOT(ISBLANK(Tableau645[heure
début])),IF(VALUE(MID(TEXT(Tableau645[heure
début],"hh"),1,2))&lt;13,"AM","PM"),"")</f>
        <v>PM</v>
      </c>
      <c r="H820" s="95">
        <f>F820-E820</f>
        <v>8.3333333333333037E-2</v>
      </c>
      <c r="I820" s="124"/>
      <c r="J820" s="95"/>
      <c r="K820" s="92" t="s">
        <v>1052</v>
      </c>
      <c r="L820" s="92" t="str">
        <f ca="1">VLOOKUP(Tableau645[[#This Row],[module]],OFFSET(INDIRECT(A820&amp;"_code"),0,2,,2),2,0)</f>
        <v>FRENEA Marylène</v>
      </c>
      <c r="M820" s="45" t="s">
        <v>661</v>
      </c>
      <c r="N820" s="95"/>
      <c r="O820" s="91"/>
    </row>
    <row r="821" spans="1:15" hidden="1" x14ac:dyDescent="0.2">
      <c r="A821" s="45" t="s">
        <v>671</v>
      </c>
      <c r="B821" s="65" t="str">
        <f>YEAR(C821)&amp;"-"&amp;WEEKNUM(C821)</f>
        <v>2017-43</v>
      </c>
      <c r="C821" s="46">
        <v>43032</v>
      </c>
      <c r="D821" s="67">
        <f>WEEKDAY(Tableau645[[#This Row],[date]])</f>
        <v>3</v>
      </c>
      <c r="E821" s="47">
        <v>0.57291666666666696</v>
      </c>
      <c r="F821" s="47">
        <v>0.73958333333333404</v>
      </c>
      <c r="G821" s="46" t="str">
        <f>IF(NOT(ISBLANK(Tableau645[heure
début])),IF(VALUE(MID(TEXT(Tableau645[heure
début],"hh"),1,2))&lt;13,"AM","PM"),"")</f>
        <v>PM</v>
      </c>
      <c r="H821" s="47">
        <f>F821-E821</f>
        <v>0.16666666666666707</v>
      </c>
      <c r="I821" s="47"/>
      <c r="J821" s="47"/>
      <c r="K821" s="65" t="s">
        <v>1034</v>
      </c>
      <c r="L821" s="45" t="str">
        <f ca="1">VLOOKUP(Tableau645[[#This Row],[module]],OFFSET(INDIRECT(A821&amp;"_code"),0,2,,2),2,0)</f>
        <v>DUBOIS julien</v>
      </c>
      <c r="M821" s="45" t="s">
        <v>660</v>
      </c>
      <c r="N821" s="47"/>
      <c r="O821" s="71" t="s">
        <v>1035</v>
      </c>
    </row>
    <row r="822" spans="1:15" hidden="1" x14ac:dyDescent="0.2">
      <c r="A822" s="45" t="s">
        <v>676</v>
      </c>
      <c r="B822" s="65" t="str">
        <f>YEAR(C822)&amp;"-"&amp;WEEKNUM(C822)</f>
        <v>2017-43</v>
      </c>
      <c r="C822" s="46">
        <v>43032</v>
      </c>
      <c r="D822" s="67">
        <f>WEEKDAY(Tableau645[[#This Row],[date]])</f>
        <v>3</v>
      </c>
      <c r="E822" s="47">
        <v>0.57291666666666696</v>
      </c>
      <c r="F822" s="47">
        <v>0.73958333333333404</v>
      </c>
      <c r="G822" s="46" t="str">
        <f>IF(NOT(ISBLANK(Tableau645[heure
début])),IF(VALUE(MID(TEXT(Tableau645[heure
début],"hh"),1,2))&lt;13,"AM","PM"),"")</f>
        <v>PM</v>
      </c>
      <c r="H822" s="47">
        <f>F822-E822</f>
        <v>0.16666666666666707</v>
      </c>
      <c r="I822" s="47"/>
      <c r="J822" s="47"/>
      <c r="K822" s="65" t="s">
        <v>733</v>
      </c>
      <c r="L822" s="45" t="str">
        <f ca="1">VLOOKUP(Tableau645[[#This Row],[module]],OFFSET(INDIRECT(A822&amp;"_code"),0,2,,2),2,0)</f>
        <v>GABER Khalid</v>
      </c>
      <c r="M822" s="45" t="s">
        <v>659</v>
      </c>
      <c r="N822" s="47"/>
      <c r="O822" s="45"/>
    </row>
    <row r="823" spans="1:15" hidden="1" x14ac:dyDescent="0.2">
      <c r="A823" s="45" t="s">
        <v>677</v>
      </c>
      <c r="B823" s="65" t="str">
        <f>YEAR(C823)&amp;"-"&amp;WEEKNUM(C823)</f>
        <v>2017-43</v>
      </c>
      <c r="C823" s="46">
        <v>43032</v>
      </c>
      <c r="D823" s="67">
        <f>WEEKDAY(Tableau645[[#This Row],[date]])</f>
        <v>3</v>
      </c>
      <c r="E823" s="47">
        <v>0.57291666666666696</v>
      </c>
      <c r="F823" s="47">
        <v>0.69791666666666663</v>
      </c>
      <c r="G823" s="46" t="str">
        <f>IF(NOT(ISBLANK(Tableau645[heure
début])),IF(VALUE(MID(TEXT(Tableau645[heure
début],"hh"),1,2))&lt;13,"AM","PM"),"")</f>
        <v>PM</v>
      </c>
      <c r="H823" s="47">
        <f>F823-E823</f>
        <v>0.12499999999999967</v>
      </c>
      <c r="I823" s="47"/>
      <c r="J823" s="47"/>
      <c r="K823" s="65" t="s">
        <v>809</v>
      </c>
      <c r="L823" s="45" t="str">
        <f ca="1">VLOOKUP(Tableau645[[#This Row],[module]],OFFSET(INDIRECT(A823&amp;"_code"),0,2,,2),2,0)</f>
        <v>n/a</v>
      </c>
      <c r="M823" s="45"/>
      <c r="N823" s="47"/>
      <c r="O823" s="45"/>
    </row>
    <row r="824" spans="1:15" hidden="1" x14ac:dyDescent="0.2">
      <c r="A824" s="45" t="s">
        <v>672</v>
      </c>
      <c r="B824" s="65" t="str">
        <f>YEAR(C824)&amp;"-"&amp;WEEKNUM(C824)</f>
        <v>2017-43</v>
      </c>
      <c r="C824" s="46">
        <v>43032</v>
      </c>
      <c r="D824" s="67">
        <f>WEEKDAY(Tableau645[[#This Row],[date]])</f>
        <v>3</v>
      </c>
      <c r="E824" s="47">
        <v>0.57291666666666696</v>
      </c>
      <c r="F824" s="47">
        <v>0.73958333333333404</v>
      </c>
      <c r="G824" s="46" t="str">
        <f>IF(NOT(ISBLANK(Tableau645[heure
début])),IF(VALUE(MID(TEXT(Tableau645[heure
début],"hh"),1,2))&lt;13,"AM","PM"),"")</f>
        <v>PM</v>
      </c>
      <c r="H824" s="47">
        <f>F824-E824</f>
        <v>0.16666666666666707</v>
      </c>
      <c r="I824" s="47">
        <v>0.16666666666666666</v>
      </c>
      <c r="J824" s="47" t="s">
        <v>821</v>
      </c>
      <c r="K824" s="65" t="s">
        <v>528</v>
      </c>
      <c r="L824" s="45" t="str">
        <f ca="1">VLOOKUP(Tableau645[[#This Row],[module]],OFFSET(INDIRECT(A824&amp;"_code"),0,2,,2),2,0)</f>
        <v>NETWORX NETWORX</v>
      </c>
      <c r="M824" s="61" t="s">
        <v>665</v>
      </c>
      <c r="N824" s="47"/>
      <c r="O824" s="45"/>
    </row>
    <row r="825" spans="1:15" hidden="1" x14ac:dyDescent="0.2">
      <c r="A825" s="61" t="s">
        <v>669</v>
      </c>
      <c r="B825" s="61" t="str">
        <f>YEAR(C825)&amp;"-"&amp;WEEKNUM(C825)</f>
        <v>2017-43</v>
      </c>
      <c r="C825" s="62">
        <v>43032</v>
      </c>
      <c r="D825" s="68">
        <f>WEEKDAY(Tableau645[[#This Row],[date]])</f>
        <v>3</v>
      </c>
      <c r="E825" s="63">
        <v>0.57291666666666696</v>
      </c>
      <c r="F825" s="63">
        <v>0.73958333333333404</v>
      </c>
      <c r="G825" s="62" t="str">
        <f>IF(NOT(ISBLANK(Tableau645[heure
début])),IF(VALUE(MID(TEXT(Tableau645[heure
début],"hh"),1,2))&lt;13,"AM","PM"),"")</f>
        <v>PM</v>
      </c>
      <c r="H825" s="63">
        <f>F825-E825</f>
        <v>0.16666666666666707</v>
      </c>
      <c r="I825" s="63"/>
      <c r="J825" s="47"/>
      <c r="K825" s="61" t="s">
        <v>801</v>
      </c>
      <c r="L825" s="61" t="str">
        <f ca="1">VLOOKUP(Tableau645[[#This Row],[module]],OFFSET(INDIRECT(A825&amp;"_code"),0,2,,2),2,0)</f>
        <v>n/a</v>
      </c>
      <c r="M825" s="61"/>
      <c r="N825" s="63"/>
      <c r="O825" s="61"/>
    </row>
    <row r="826" spans="1:15" hidden="1" x14ac:dyDescent="0.2">
      <c r="A826" s="45" t="s">
        <v>657</v>
      </c>
      <c r="B826" s="65" t="str">
        <f>YEAR(C826)&amp;"-"&amp;WEEKNUM(C826)</f>
        <v>2017-43</v>
      </c>
      <c r="C826" s="46">
        <v>43032</v>
      </c>
      <c r="D826" s="67">
        <f>WEEKDAY(Tableau645[[#This Row],[date]])</f>
        <v>3</v>
      </c>
      <c r="E826" s="95">
        <v>0.65625</v>
      </c>
      <c r="F826" s="47">
        <v>0.73958333333333404</v>
      </c>
      <c r="G826" s="46" t="str">
        <f>IF(NOT(ISBLANK(Tableau645[heure
début])),IF(VALUE(MID(TEXT(Tableau645[heure
début],"hh"),1,2))&lt;13,"AM","PM"),"")</f>
        <v>PM</v>
      </c>
      <c r="H826" s="47">
        <f>F826-E826</f>
        <v>8.3333333333334036E-2</v>
      </c>
      <c r="I826" s="123"/>
      <c r="J826" s="47"/>
      <c r="K826" s="92"/>
      <c r="L826" s="45" t="e">
        <f ca="1">VLOOKUP(Tableau645[[#This Row],[module]],OFFSET(INDIRECT(A826&amp;"_code"),0,2,,2),2,0)</f>
        <v>#N/A</v>
      </c>
      <c r="M826" s="45"/>
      <c r="N826" s="47"/>
      <c r="O826" s="45"/>
    </row>
    <row r="827" spans="1:15" hidden="1" x14ac:dyDescent="0.2">
      <c r="A827" s="45" t="s">
        <v>657</v>
      </c>
      <c r="B827" s="65" t="str">
        <f>YEAR(C827)&amp;"-"&amp;WEEKNUM(C827)</f>
        <v>2017-43</v>
      </c>
      <c r="C827" s="46">
        <v>43033</v>
      </c>
      <c r="D827" s="67">
        <f>WEEKDAY(Tableau645[[#This Row],[date]])</f>
        <v>4</v>
      </c>
      <c r="E827" s="47">
        <v>0.34375</v>
      </c>
      <c r="F827" s="47">
        <v>0.42708333333333298</v>
      </c>
      <c r="G827" s="46" t="str">
        <f>IF(NOT(ISBLANK(Tableau645[heure
début])),IF(VALUE(MID(TEXT(Tableau645[heure
début],"hh"),1,2))&lt;13,"AM","PM"),"")</f>
        <v>AM</v>
      </c>
      <c r="H827" s="47">
        <f>F827-E827</f>
        <v>8.3333333333332982E-2</v>
      </c>
      <c r="I827" s="123"/>
      <c r="J827" s="47"/>
      <c r="K827" s="92" t="s">
        <v>1052</v>
      </c>
      <c r="L827" s="45" t="str">
        <f ca="1">VLOOKUP(Tableau645[[#This Row],[module]],OFFSET(INDIRECT(A827&amp;"_code"),0,2,,2),2,0)</f>
        <v>FRENEA Marylène</v>
      </c>
      <c r="M827" s="45" t="s">
        <v>661</v>
      </c>
      <c r="N827" s="47"/>
      <c r="O827" s="45" t="s">
        <v>1054</v>
      </c>
    </row>
    <row r="828" spans="1:15" hidden="1" x14ac:dyDescent="0.2">
      <c r="A828" s="45" t="s">
        <v>670</v>
      </c>
      <c r="B828" s="65" t="str">
        <f>YEAR(C828)&amp;"-"&amp;WEEKNUM(C828)</f>
        <v>2017-43</v>
      </c>
      <c r="C828" s="46">
        <v>43033</v>
      </c>
      <c r="D828" s="67">
        <f>WEEKDAY(Tableau645[[#This Row],[date]])</f>
        <v>4</v>
      </c>
      <c r="E828" s="47">
        <v>0.34375</v>
      </c>
      <c r="F828" s="47">
        <v>0.51041666666666696</v>
      </c>
      <c r="G828" s="46" t="str">
        <f>IF(NOT(ISBLANK(Tableau645[heure
début])),IF(VALUE(MID(TEXT(Tableau645[heure
début],"hh"),1,2))&lt;13,"AM","PM"),"")</f>
        <v>AM</v>
      </c>
      <c r="H828" s="47">
        <f>F828-E828</f>
        <v>0.16666666666666696</v>
      </c>
      <c r="I828" s="47"/>
      <c r="J828" s="47"/>
      <c r="K828" s="65" t="s">
        <v>801</v>
      </c>
      <c r="L828" s="45" t="str">
        <f ca="1">VLOOKUP(Tableau645[[#This Row],[module]],OFFSET(INDIRECT(A828&amp;"_code"),0,2,,2),2,0)</f>
        <v>n/a</v>
      </c>
      <c r="M828" s="45"/>
      <c r="N828" s="47"/>
      <c r="O828" s="45"/>
    </row>
    <row r="829" spans="1:15" hidden="1" x14ac:dyDescent="0.2">
      <c r="A829" s="45" t="s">
        <v>671</v>
      </c>
      <c r="B829" s="65" t="str">
        <f>YEAR(C829)&amp;"-"&amp;WEEKNUM(C829)</f>
        <v>2017-43</v>
      </c>
      <c r="C829" s="46">
        <v>43033</v>
      </c>
      <c r="D829" s="67">
        <f>WEEKDAY(Tableau645[[#This Row],[date]])</f>
        <v>4</v>
      </c>
      <c r="E829" s="47">
        <v>0.34375</v>
      </c>
      <c r="F829" s="47">
        <v>0.51041666666666696</v>
      </c>
      <c r="G829" s="46" t="str">
        <f>IF(NOT(ISBLANK(Tableau645[heure
début])),IF(VALUE(MID(TEXT(Tableau645[heure
début],"hh"),1,2))&lt;13,"AM","PM"),"")</f>
        <v>AM</v>
      </c>
      <c r="H829" s="47">
        <f>F829-E829</f>
        <v>0.16666666666666696</v>
      </c>
      <c r="I829" s="47"/>
      <c r="J829" s="47"/>
      <c r="K829" s="65" t="s">
        <v>1107</v>
      </c>
      <c r="L829" s="45" t="str">
        <f ca="1">VLOOKUP(Tableau645[[#This Row],[module]],OFFSET(INDIRECT(A829&amp;"_code"),0,2,,2),2,0)</f>
        <v>DOCO David</v>
      </c>
      <c r="M829" s="45" t="s">
        <v>660</v>
      </c>
      <c r="N829" s="47"/>
      <c r="O829" s="45"/>
    </row>
    <row r="830" spans="1:15" hidden="1" x14ac:dyDescent="0.2">
      <c r="A830" s="45" t="s">
        <v>676</v>
      </c>
      <c r="B830" s="65" t="str">
        <f>YEAR(C830)&amp;"-"&amp;WEEKNUM(C830)</f>
        <v>2017-43</v>
      </c>
      <c r="C830" s="46">
        <v>43033</v>
      </c>
      <c r="D830" s="67">
        <f>WEEKDAY(Tableau645[[#This Row],[date]])</f>
        <v>4</v>
      </c>
      <c r="E830" s="47">
        <v>0.34375</v>
      </c>
      <c r="F830" s="47">
        <v>0.51041666666666696</v>
      </c>
      <c r="G830" s="46" t="str">
        <f>IF(NOT(ISBLANK(Tableau645[heure
début])),IF(VALUE(MID(TEXT(Tableau645[heure
début],"hh"),1,2))&lt;13,"AM","PM"),"")</f>
        <v>AM</v>
      </c>
      <c r="H830" s="47">
        <f>F830-E830</f>
        <v>0.16666666666666696</v>
      </c>
      <c r="I830" s="47"/>
      <c r="J830" s="47"/>
      <c r="K830" s="65" t="s">
        <v>728</v>
      </c>
      <c r="L830" s="45" t="str">
        <f ca="1">VLOOKUP(Tableau645[[#This Row],[module]],OFFSET(INDIRECT(A830&amp;"_code"),0,2,,2),2,0)</f>
        <v>HANOT Jean-Jacques</v>
      </c>
      <c r="M830" s="45" t="s">
        <v>659</v>
      </c>
      <c r="N830" s="47"/>
      <c r="O830" s="45"/>
    </row>
    <row r="831" spans="1:15" hidden="1" x14ac:dyDescent="0.2">
      <c r="A831" s="45" t="s">
        <v>677</v>
      </c>
      <c r="B831" s="65" t="str">
        <f>YEAR(C831)&amp;"-"&amp;WEEKNUM(C831)</f>
        <v>2017-43</v>
      </c>
      <c r="C831" s="46">
        <v>43033</v>
      </c>
      <c r="D831" s="67">
        <f>WEEKDAY(Tableau645[[#This Row],[date]])</f>
        <v>4</v>
      </c>
      <c r="E831" s="47">
        <v>0.34375</v>
      </c>
      <c r="F831" s="47">
        <v>0.51041666666666696</v>
      </c>
      <c r="G831" s="46" t="str">
        <f>IF(NOT(ISBLANK(Tableau645[heure
début])),IF(VALUE(MID(TEXT(Tableau645[heure
début],"hh"),1,2))&lt;13,"AM","PM"),"")</f>
        <v>AM</v>
      </c>
      <c r="H831" s="47">
        <f>F831-E831</f>
        <v>0.16666666666666696</v>
      </c>
      <c r="I831" s="47"/>
      <c r="J831" s="47"/>
      <c r="K831" s="65" t="s">
        <v>809</v>
      </c>
      <c r="L831" s="45" t="str">
        <f ca="1">VLOOKUP(Tableau645[[#This Row],[module]],OFFSET(INDIRECT(A831&amp;"_code"),0,2,,2),2,0)</f>
        <v>n/a</v>
      </c>
      <c r="M831" s="45"/>
      <c r="N831" s="47"/>
      <c r="O831" s="45"/>
    </row>
    <row r="832" spans="1:15" hidden="1" x14ac:dyDescent="0.2">
      <c r="A832" s="45" t="s">
        <v>672</v>
      </c>
      <c r="B832" s="65" t="str">
        <f>YEAR(C832)&amp;"-"&amp;WEEKNUM(C832)</f>
        <v>2017-43</v>
      </c>
      <c r="C832" s="46">
        <v>43033</v>
      </c>
      <c r="D832" s="67">
        <f>WEEKDAY(Tableau645[[#This Row],[date]])</f>
        <v>4</v>
      </c>
      <c r="E832" s="47">
        <v>0.34375</v>
      </c>
      <c r="F832" s="47">
        <v>0.51041666666666696</v>
      </c>
      <c r="G832" s="46" t="str">
        <f>IF(NOT(ISBLANK(Tableau645[heure
début])),IF(VALUE(MID(TEXT(Tableau645[heure
début],"hh"),1,2))&lt;13,"AM","PM"),"")</f>
        <v>AM</v>
      </c>
      <c r="H832" s="47">
        <f>F832-E832</f>
        <v>0.16666666666666696</v>
      </c>
      <c r="I832" s="47">
        <v>0.16666666666666666</v>
      </c>
      <c r="J832" s="47" t="s">
        <v>821</v>
      </c>
      <c r="K832" s="65" t="s">
        <v>528</v>
      </c>
      <c r="L832" s="45" t="str">
        <f ca="1">VLOOKUP(Tableau645[[#This Row],[module]],OFFSET(INDIRECT(A832&amp;"_code"),0,2,,2),2,0)</f>
        <v>NETWORX NETWORX</v>
      </c>
      <c r="M832" s="61" t="s">
        <v>665</v>
      </c>
      <c r="N832" s="47"/>
      <c r="O832" s="45"/>
    </row>
    <row r="833" spans="1:15" hidden="1" x14ac:dyDescent="0.2">
      <c r="A833" s="61" t="s">
        <v>669</v>
      </c>
      <c r="B833" s="61" t="str">
        <f>YEAR(C833)&amp;"-"&amp;WEEKNUM(C833)</f>
        <v>2017-43</v>
      </c>
      <c r="C833" s="62">
        <v>43033</v>
      </c>
      <c r="D833" s="68">
        <f>WEEKDAY(Tableau645[[#This Row],[date]])</f>
        <v>4</v>
      </c>
      <c r="E833" s="47">
        <v>0.34375</v>
      </c>
      <c r="F833" s="47">
        <v>0.51041666666666696</v>
      </c>
      <c r="G833" s="62" t="str">
        <f>IF(NOT(ISBLANK(Tableau645[heure
début])),IF(VALUE(MID(TEXT(Tableau645[heure
début],"hh"),1,2))&lt;13,"AM","PM"),"")</f>
        <v>AM</v>
      </c>
      <c r="H833" s="63">
        <f>F833-E833</f>
        <v>0.16666666666666696</v>
      </c>
      <c r="I833" s="63"/>
      <c r="J833" s="47"/>
      <c r="K833" s="61" t="s">
        <v>801</v>
      </c>
      <c r="L833" s="61" t="str">
        <f ca="1">VLOOKUP(Tableau645[[#This Row],[module]],OFFSET(INDIRECT(A833&amp;"_code"),0,2,,2),2,0)</f>
        <v>n/a</v>
      </c>
      <c r="M833" s="61"/>
      <c r="N833" s="63"/>
      <c r="O833" s="61"/>
    </row>
    <row r="834" spans="1:15" hidden="1" x14ac:dyDescent="0.2">
      <c r="A834" s="45" t="s">
        <v>657</v>
      </c>
      <c r="B834" s="116" t="str">
        <f>YEAR(C834)&amp;"-"&amp;WEEKNUM(C834)</f>
        <v>2017-43</v>
      </c>
      <c r="C834" s="46">
        <v>43033</v>
      </c>
      <c r="D834" s="118">
        <f>WEEKDAY(Tableau645[[#This Row],[date]])</f>
        <v>4</v>
      </c>
      <c r="E834" s="47">
        <v>0.42708333333333298</v>
      </c>
      <c r="F834" s="47">
        <v>0.51041666666666696</v>
      </c>
      <c r="G834" s="117" t="str">
        <f>IF(NOT(ISBLANK(Tableau645[heure
début])),IF(VALUE(MID(TEXT(Tableau645[heure
début],"hh"),1,2))&lt;13,"AM","PM"),"")</f>
        <v>AM</v>
      </c>
      <c r="H834" s="119">
        <f>F834-E834</f>
        <v>8.3333333333333981E-2</v>
      </c>
      <c r="I834" s="119"/>
      <c r="J834" s="119"/>
      <c r="K834" s="92" t="s">
        <v>1053</v>
      </c>
      <c r="L834" s="116" t="str">
        <f ca="1">VLOOKUP(Tableau645[[#This Row],[module]],OFFSET(INDIRECT(A834&amp;"_code"),0,2,,2),2,0)</f>
        <v>FRENEA Marylène</v>
      </c>
      <c r="M834" s="45" t="s">
        <v>661</v>
      </c>
      <c r="N834" s="119"/>
      <c r="O834" s="115"/>
    </row>
    <row r="835" spans="1:15" hidden="1" x14ac:dyDescent="0.2">
      <c r="A835" s="45" t="s">
        <v>657</v>
      </c>
      <c r="B835" s="65" t="str">
        <f>YEAR(C835)&amp;"-"&amp;WEEKNUM(C835)</f>
        <v>2017-43</v>
      </c>
      <c r="C835" s="46">
        <v>43033</v>
      </c>
      <c r="D835" s="67">
        <f>WEEKDAY(Tableau645[[#This Row],[date]])</f>
        <v>4</v>
      </c>
      <c r="E835" s="47">
        <v>0.57291666666666696</v>
      </c>
      <c r="F835" s="47">
        <v>0.73958333333333404</v>
      </c>
      <c r="G835" s="46" t="str">
        <f>IF(NOT(ISBLANK(Tableau645[heure
début])),IF(VALUE(MID(TEXT(Tableau645[heure
début],"hh"),1,2))&lt;13,"AM","PM"),"")</f>
        <v>PM</v>
      </c>
      <c r="H835" s="47">
        <f>F835-E835</f>
        <v>0.16666666666666707</v>
      </c>
      <c r="I835" s="123"/>
      <c r="J835" s="47"/>
      <c r="K835" s="92" t="s">
        <v>1053</v>
      </c>
      <c r="L835" s="45" t="str">
        <f ca="1">VLOOKUP(Tableau645[[#This Row],[module]],OFFSET(INDIRECT(A835&amp;"_code"),0,2,,2),2,0)</f>
        <v>FRENEA Marylène</v>
      </c>
      <c r="M835" s="45" t="s">
        <v>661</v>
      </c>
      <c r="N835" s="47"/>
      <c r="O835" s="45" t="s">
        <v>1054</v>
      </c>
    </row>
    <row r="836" spans="1:15" hidden="1" x14ac:dyDescent="0.2">
      <c r="A836" s="45" t="s">
        <v>670</v>
      </c>
      <c r="B836" s="65" t="str">
        <f>YEAR(C836)&amp;"-"&amp;WEEKNUM(C836)</f>
        <v>2017-43</v>
      </c>
      <c r="C836" s="46">
        <v>43033</v>
      </c>
      <c r="D836" s="67">
        <f>WEEKDAY(Tableau645[[#This Row],[date]])</f>
        <v>4</v>
      </c>
      <c r="E836" s="47">
        <v>0.57291666666666696</v>
      </c>
      <c r="F836" s="47">
        <v>0.73958333333333404</v>
      </c>
      <c r="G836" s="46" t="str">
        <f>IF(NOT(ISBLANK(Tableau645[heure
début])),IF(VALUE(MID(TEXT(Tableau645[heure
début],"hh"),1,2))&lt;13,"AM","PM"),"")</f>
        <v>PM</v>
      </c>
      <c r="H836" s="47">
        <f>F836-E836</f>
        <v>0.16666666666666707</v>
      </c>
      <c r="I836" s="47"/>
      <c r="J836" s="47"/>
      <c r="K836" s="65" t="s">
        <v>801</v>
      </c>
      <c r="L836" s="45" t="str">
        <f ca="1">VLOOKUP(Tableau645[[#This Row],[module]],OFFSET(INDIRECT(A836&amp;"_code"),0,2,,2),2,0)</f>
        <v>n/a</v>
      </c>
      <c r="M836" s="45"/>
      <c r="N836" s="47"/>
      <c r="O836" s="45"/>
    </row>
    <row r="837" spans="1:15" hidden="1" x14ac:dyDescent="0.2">
      <c r="A837" s="45" t="s">
        <v>671</v>
      </c>
      <c r="B837" s="65" t="str">
        <f>YEAR(C837)&amp;"-"&amp;WEEKNUM(C837)</f>
        <v>2017-43</v>
      </c>
      <c r="C837" s="46">
        <v>43033</v>
      </c>
      <c r="D837" s="67">
        <f>WEEKDAY(Tableau645[[#This Row],[date]])</f>
        <v>4</v>
      </c>
      <c r="E837" s="47">
        <v>0.57291666666666696</v>
      </c>
      <c r="F837" s="47">
        <v>0.73958333333333404</v>
      </c>
      <c r="G837" s="46" t="str">
        <f>IF(NOT(ISBLANK(Tableau645[heure
début])),IF(VALUE(MID(TEXT(Tableau645[heure
début],"hh"),1,2))&lt;13,"AM","PM"),"")</f>
        <v>PM</v>
      </c>
      <c r="H837" s="47">
        <f>F837-E837</f>
        <v>0.16666666666666707</v>
      </c>
      <c r="I837" s="47"/>
      <c r="J837" s="47"/>
      <c r="K837" s="65"/>
      <c r="L837" s="45" t="e">
        <f ca="1">VLOOKUP(Tableau645[[#This Row],[module]],OFFSET(INDIRECT(A837&amp;"_code"),0,2,,2),2,0)</f>
        <v>#N/A</v>
      </c>
      <c r="M837" s="45"/>
      <c r="N837" s="47"/>
      <c r="O837" s="45"/>
    </row>
    <row r="838" spans="1:15" hidden="1" x14ac:dyDescent="0.2">
      <c r="A838" s="45" t="s">
        <v>676</v>
      </c>
      <c r="B838" s="65" t="str">
        <f>YEAR(C838)&amp;"-"&amp;WEEKNUM(C838)</f>
        <v>2017-43</v>
      </c>
      <c r="C838" s="46">
        <v>43033</v>
      </c>
      <c r="D838" s="67">
        <f>WEEKDAY(Tableau645[[#This Row],[date]])</f>
        <v>4</v>
      </c>
      <c r="E838" s="47">
        <v>0.57291666666666696</v>
      </c>
      <c r="F838" s="47">
        <v>0.73958333333333404</v>
      </c>
      <c r="G838" s="46" t="str">
        <f>IF(NOT(ISBLANK(Tableau645[heure
début])),IF(VALUE(MID(TEXT(Tableau645[heure
début],"hh"),1,2))&lt;13,"AM","PM"),"")</f>
        <v>PM</v>
      </c>
      <c r="H838" s="47">
        <f>F838-E838</f>
        <v>0.16666666666666707</v>
      </c>
      <c r="I838" s="47"/>
      <c r="J838" s="47"/>
      <c r="K838" s="65" t="s">
        <v>728</v>
      </c>
      <c r="L838" s="45" t="str">
        <f ca="1">VLOOKUP(Tableau645[[#This Row],[module]],OFFSET(INDIRECT(A838&amp;"_code"),0,2,,2),2,0)</f>
        <v>HANOT Jean-Jacques</v>
      </c>
      <c r="M838" s="45" t="s">
        <v>659</v>
      </c>
      <c r="N838" s="47"/>
      <c r="O838" s="45"/>
    </row>
    <row r="839" spans="1:15" hidden="1" x14ac:dyDescent="0.2">
      <c r="A839" s="45" t="s">
        <v>677</v>
      </c>
      <c r="B839" s="65" t="str">
        <f>YEAR(C839)&amp;"-"&amp;WEEKNUM(C839)</f>
        <v>2017-43</v>
      </c>
      <c r="C839" s="46">
        <v>43033</v>
      </c>
      <c r="D839" s="67">
        <f>WEEKDAY(Tableau645[[#This Row],[date]])</f>
        <v>4</v>
      </c>
      <c r="E839" s="47">
        <v>0.57291666666666696</v>
      </c>
      <c r="F839" s="47">
        <v>0.69791666666666663</v>
      </c>
      <c r="G839" s="46" t="str">
        <f>IF(NOT(ISBLANK(Tableau645[heure
début])),IF(VALUE(MID(TEXT(Tableau645[heure
début],"hh"),1,2))&lt;13,"AM","PM"),"")</f>
        <v>PM</v>
      </c>
      <c r="H839" s="47">
        <f>F839-E839</f>
        <v>0.12499999999999967</v>
      </c>
      <c r="I839" s="47"/>
      <c r="J839" s="47"/>
      <c r="K839" s="65" t="s">
        <v>809</v>
      </c>
      <c r="L839" s="45" t="str">
        <f ca="1">VLOOKUP(Tableau645[[#This Row],[module]],OFFSET(INDIRECT(A839&amp;"_code"),0,2,,2),2,0)</f>
        <v>n/a</v>
      </c>
      <c r="M839" s="45"/>
      <c r="N839" s="47"/>
      <c r="O839" s="45"/>
    </row>
    <row r="840" spans="1:15" hidden="1" x14ac:dyDescent="0.2">
      <c r="A840" s="45" t="s">
        <v>672</v>
      </c>
      <c r="B840" s="65" t="str">
        <f>YEAR(C840)&amp;"-"&amp;WEEKNUM(C840)</f>
        <v>2017-43</v>
      </c>
      <c r="C840" s="46">
        <v>43033</v>
      </c>
      <c r="D840" s="67">
        <f>WEEKDAY(Tableau645[[#This Row],[date]])</f>
        <v>4</v>
      </c>
      <c r="E840" s="47">
        <v>0.57291666666666696</v>
      </c>
      <c r="F840" s="47">
        <v>0.73958333333333404</v>
      </c>
      <c r="G840" s="46" t="str">
        <f>IF(NOT(ISBLANK(Tableau645[heure
début])),IF(VALUE(MID(TEXT(Tableau645[heure
début],"hh"),1,2))&lt;13,"AM","PM"),"")</f>
        <v>PM</v>
      </c>
      <c r="H840" s="47">
        <f>F840-E840</f>
        <v>0.16666666666666707</v>
      </c>
      <c r="I840" s="47">
        <v>0.16666666666666666</v>
      </c>
      <c r="J840" s="47" t="s">
        <v>821</v>
      </c>
      <c r="K840" s="65" t="s">
        <v>528</v>
      </c>
      <c r="L840" s="45" t="str">
        <f ca="1">VLOOKUP(Tableau645[[#This Row],[module]],OFFSET(INDIRECT(A840&amp;"_code"),0,2,,2),2,0)</f>
        <v>NETWORX NETWORX</v>
      </c>
      <c r="M840" s="61" t="s">
        <v>665</v>
      </c>
      <c r="N840" s="47"/>
      <c r="O840" s="45"/>
    </row>
    <row r="841" spans="1:15" hidden="1" x14ac:dyDescent="0.2">
      <c r="A841" s="61" t="s">
        <v>669</v>
      </c>
      <c r="B841" s="61" t="str">
        <f>YEAR(C841)&amp;"-"&amp;WEEKNUM(C841)</f>
        <v>2017-43</v>
      </c>
      <c r="C841" s="62">
        <v>43033</v>
      </c>
      <c r="D841" s="68">
        <f>WEEKDAY(Tableau645[[#This Row],[date]])</f>
        <v>4</v>
      </c>
      <c r="E841" s="63">
        <v>0.57291666666666696</v>
      </c>
      <c r="F841" s="63">
        <v>0.73958333333333404</v>
      </c>
      <c r="G841" s="62" t="str">
        <f>IF(NOT(ISBLANK(Tableau645[heure
début])),IF(VALUE(MID(TEXT(Tableau645[heure
début],"hh"),1,2))&lt;13,"AM","PM"),"")</f>
        <v>PM</v>
      </c>
      <c r="H841" s="63">
        <f>F841-E841</f>
        <v>0.16666666666666707</v>
      </c>
      <c r="I841" s="63"/>
      <c r="J841" s="47"/>
      <c r="K841" s="61" t="s">
        <v>801</v>
      </c>
      <c r="L841" s="61" t="str">
        <f ca="1">VLOOKUP(Tableau645[[#This Row],[module]],OFFSET(INDIRECT(A841&amp;"_code"),0,2,,2),2,0)</f>
        <v>n/a</v>
      </c>
      <c r="M841" s="61"/>
      <c r="N841" s="63"/>
      <c r="O841" s="61"/>
    </row>
    <row r="842" spans="1:15" hidden="1" x14ac:dyDescent="0.2">
      <c r="A842" s="45" t="s">
        <v>670</v>
      </c>
      <c r="B842" s="65" t="str">
        <f>YEAR(C842)&amp;"-"&amp;WEEKNUM(C842)</f>
        <v>2017-43</v>
      </c>
      <c r="C842" s="46">
        <v>43034</v>
      </c>
      <c r="D842" s="67">
        <f>WEEKDAY(Tableau645[[#This Row],[date]])</f>
        <v>5</v>
      </c>
      <c r="E842" s="47">
        <v>0.34375</v>
      </c>
      <c r="F842" s="47">
        <v>0.51041666666666696</v>
      </c>
      <c r="G842" s="46" t="str">
        <f>IF(NOT(ISBLANK(Tableau645[heure
début])),IF(VALUE(MID(TEXT(Tableau645[heure
début],"hh"),1,2))&lt;13,"AM","PM"),"")</f>
        <v>AM</v>
      </c>
      <c r="H842" s="47">
        <f>F842-E842</f>
        <v>0.16666666666666696</v>
      </c>
      <c r="I842" s="47"/>
      <c r="J842" s="47"/>
      <c r="K842" s="65" t="s">
        <v>801</v>
      </c>
      <c r="L842" s="45" t="str">
        <f ca="1">VLOOKUP(Tableau645[[#This Row],[module]],OFFSET(INDIRECT(A842&amp;"_code"),0,2,,2),2,0)</f>
        <v>n/a</v>
      </c>
      <c r="M842" s="45"/>
      <c r="N842" s="47"/>
      <c r="O842" s="45"/>
    </row>
    <row r="843" spans="1:15" hidden="1" x14ac:dyDescent="0.2">
      <c r="A843" s="45" t="s">
        <v>657</v>
      </c>
      <c r="B843" s="65" t="str">
        <f>YEAR(C843)&amp;"-"&amp;WEEKNUM(C843)</f>
        <v>2017-43</v>
      </c>
      <c r="C843" s="135">
        <v>43034</v>
      </c>
      <c r="D843" s="67">
        <f>WEEKDAY(Tableau645[[#This Row],[date]])</f>
        <v>5</v>
      </c>
      <c r="E843" s="47">
        <v>0.34375</v>
      </c>
      <c r="F843" s="47">
        <v>0.51041666666666696</v>
      </c>
      <c r="G843" s="46" t="str">
        <f>IF(NOT(ISBLANK(Tableau645[heure
début])),IF(VALUE(MID(TEXT(Tableau645[heure
début],"hh"),1,2))&lt;13,"AM","PM"),"")</f>
        <v>AM</v>
      </c>
      <c r="H843" s="47">
        <f>F843-E843</f>
        <v>0.16666666666666696</v>
      </c>
      <c r="I843" s="123"/>
      <c r="J843" s="47"/>
      <c r="K843" s="65"/>
      <c r="L843" s="45" t="e">
        <f ca="1">VLOOKUP(Tableau645[[#This Row],[module]],OFFSET(INDIRECT(A843&amp;"_code"),0,2,,2),2,0)</f>
        <v>#N/A</v>
      </c>
      <c r="M843" s="45" t="s">
        <v>661</v>
      </c>
      <c r="N843" s="47"/>
      <c r="O843" s="45"/>
    </row>
    <row r="844" spans="1:15" hidden="1" x14ac:dyDescent="0.2">
      <c r="A844" s="45" t="s">
        <v>671</v>
      </c>
      <c r="B844" s="65" t="str">
        <f>YEAR(C844)&amp;"-"&amp;WEEKNUM(C844)</f>
        <v>2017-43</v>
      </c>
      <c r="C844" s="135">
        <v>43034</v>
      </c>
      <c r="D844" s="67">
        <f>WEEKDAY(Tableau645[[#This Row],[date]])</f>
        <v>5</v>
      </c>
      <c r="E844" s="47">
        <v>0.34375</v>
      </c>
      <c r="F844" s="47">
        <v>0.51041666666666696</v>
      </c>
      <c r="G844" s="46" t="str">
        <f>IF(NOT(ISBLANK(Tableau645[heure
début])),IF(VALUE(MID(TEXT(Tableau645[heure
début],"hh"),1,2))&lt;13,"AM","PM"),"")</f>
        <v>AM</v>
      </c>
      <c r="H844" s="47">
        <f>F844-E844</f>
        <v>0.16666666666666696</v>
      </c>
      <c r="I844" s="47"/>
      <c r="J844" s="47"/>
      <c r="K844" s="65" t="s">
        <v>1101</v>
      </c>
      <c r="L844" s="45" t="str">
        <f ca="1">VLOOKUP(Tableau645[[#This Row],[module]],OFFSET(INDIRECT(A844&amp;"_code"),0,2,,2),2,0)</f>
        <v>DELIESSCHE Christian</v>
      </c>
      <c r="M844" s="45" t="s">
        <v>660</v>
      </c>
      <c r="N844" s="47"/>
      <c r="O844" s="45"/>
    </row>
    <row r="845" spans="1:15" hidden="1" x14ac:dyDescent="0.2">
      <c r="A845" s="45" t="s">
        <v>672</v>
      </c>
      <c r="B845" s="65" t="str">
        <f>YEAR(C845)&amp;"-"&amp;WEEKNUM(C845)</f>
        <v>2017-43</v>
      </c>
      <c r="C845" s="46">
        <v>43034</v>
      </c>
      <c r="D845" s="67">
        <f>WEEKDAY(Tableau645[[#This Row],[date]])</f>
        <v>5</v>
      </c>
      <c r="E845" s="47">
        <v>0.34375</v>
      </c>
      <c r="F845" s="47">
        <v>0.42708333333333298</v>
      </c>
      <c r="G845" s="46" t="str">
        <f>IF(NOT(ISBLANK(Tableau645[heure
début])),IF(VALUE(MID(TEXT(Tableau645[heure
début],"hh"),1,2))&lt;13,"AM","PM"),"")</f>
        <v>AM</v>
      </c>
      <c r="H845" s="47">
        <f>F845-E845</f>
        <v>8.3333333333332982E-2</v>
      </c>
      <c r="I845" s="47"/>
      <c r="J845" s="47"/>
      <c r="K845" s="65"/>
      <c r="L845" s="45" t="e">
        <f ca="1">VLOOKUP(Tableau645[[#This Row],[module]],OFFSET(INDIRECT(A845&amp;"_code"),0,2,,2),2,0)</f>
        <v>#N/A</v>
      </c>
      <c r="M845" s="45"/>
      <c r="N845" s="47"/>
      <c r="O845" s="45"/>
    </row>
    <row r="846" spans="1:15" hidden="1" x14ac:dyDescent="0.2">
      <c r="A846" s="45" t="s">
        <v>676</v>
      </c>
      <c r="B846" s="65" t="str">
        <f>YEAR(C846)&amp;"-"&amp;WEEKNUM(C846)</f>
        <v>2017-43</v>
      </c>
      <c r="C846" s="46">
        <v>43034</v>
      </c>
      <c r="D846" s="67">
        <f>WEEKDAY(Tableau645[[#This Row],[date]])</f>
        <v>5</v>
      </c>
      <c r="E846" s="47">
        <v>0.34375</v>
      </c>
      <c r="F846" s="47">
        <v>0.51041666666666696</v>
      </c>
      <c r="G846" s="46" t="str">
        <f>IF(NOT(ISBLANK(Tableau645[heure
début])),IF(VALUE(MID(TEXT(Tableau645[heure
début],"hh"),1,2))&lt;13,"AM","PM"),"")</f>
        <v>AM</v>
      </c>
      <c r="H846" s="47">
        <f>F846-E846</f>
        <v>0.16666666666666696</v>
      </c>
      <c r="I846" s="47"/>
      <c r="J846" s="47"/>
      <c r="K846" s="65" t="s">
        <v>728</v>
      </c>
      <c r="L846" s="45" t="str">
        <f ca="1">VLOOKUP(Tableau645[[#This Row],[module]],OFFSET(INDIRECT(A846&amp;"_code"),0,2,,2),2,0)</f>
        <v>HANOT Jean-Jacques</v>
      </c>
      <c r="M846" s="45" t="s">
        <v>659</v>
      </c>
      <c r="N846" s="47"/>
      <c r="O846" s="45"/>
    </row>
    <row r="847" spans="1:15" hidden="1" x14ac:dyDescent="0.2">
      <c r="A847" s="45" t="s">
        <v>677</v>
      </c>
      <c r="B847" s="65" t="str">
        <f>YEAR(C847)&amp;"-"&amp;WEEKNUM(C847)</f>
        <v>2017-43</v>
      </c>
      <c r="C847" s="46">
        <v>43034</v>
      </c>
      <c r="D847" s="67">
        <f>WEEKDAY(Tableau645[[#This Row],[date]])</f>
        <v>5</v>
      </c>
      <c r="E847" s="47">
        <v>0.34375</v>
      </c>
      <c r="F847" s="47">
        <v>0.51041666666666696</v>
      </c>
      <c r="G847" s="46" t="str">
        <f>IF(NOT(ISBLANK(Tableau645[heure
début])),IF(VALUE(MID(TEXT(Tableau645[heure
début],"hh"),1,2))&lt;13,"AM","PM"),"")</f>
        <v>AM</v>
      </c>
      <c r="H847" s="47">
        <f>F847-E847</f>
        <v>0.16666666666666696</v>
      </c>
      <c r="I847" s="47"/>
      <c r="J847" s="47"/>
      <c r="K847" s="65" t="s">
        <v>809</v>
      </c>
      <c r="L847" s="45" t="str">
        <f ca="1">VLOOKUP(Tableau645[[#This Row],[module]],OFFSET(INDIRECT(A847&amp;"_code"),0,2,,2),2,0)</f>
        <v>n/a</v>
      </c>
      <c r="M847" s="45"/>
      <c r="N847" s="47"/>
      <c r="O847" s="45"/>
    </row>
    <row r="848" spans="1:15" hidden="1" x14ac:dyDescent="0.2">
      <c r="A848" s="61" t="s">
        <v>669</v>
      </c>
      <c r="B848" s="61" t="str">
        <f>YEAR(C848)&amp;"-"&amp;WEEKNUM(C848)</f>
        <v>2017-43</v>
      </c>
      <c r="C848" s="62">
        <v>43034</v>
      </c>
      <c r="D848" s="68">
        <f>WEEKDAY(Tableau645[[#This Row],[date]])</f>
        <v>5</v>
      </c>
      <c r="E848" s="47">
        <v>0.34375</v>
      </c>
      <c r="F848" s="47">
        <v>0.51041666666666696</v>
      </c>
      <c r="G848" s="62" t="str">
        <f>IF(NOT(ISBLANK(Tableau645[heure
début])),IF(VALUE(MID(TEXT(Tableau645[heure
début],"hh"),1,2))&lt;13,"AM","PM"),"")</f>
        <v>AM</v>
      </c>
      <c r="H848" s="63">
        <f>F848-E848</f>
        <v>0.16666666666666696</v>
      </c>
      <c r="I848" s="63"/>
      <c r="J848" s="47"/>
      <c r="K848" s="61" t="s">
        <v>801</v>
      </c>
      <c r="L848" s="61" t="str">
        <f ca="1">VLOOKUP(Tableau645[[#This Row],[module]],OFFSET(INDIRECT(A848&amp;"_code"),0,2,,2),2,0)</f>
        <v>n/a</v>
      </c>
      <c r="M848" s="61"/>
      <c r="N848" s="63"/>
      <c r="O848" s="61"/>
    </row>
    <row r="849" spans="1:15" hidden="1" x14ac:dyDescent="0.2">
      <c r="A849" s="45" t="s">
        <v>672</v>
      </c>
      <c r="B849" s="70" t="str">
        <f>YEAR(C849)&amp;"-"&amp;WEEKNUM(C849)</f>
        <v>2017-43</v>
      </c>
      <c r="C849" s="46">
        <v>43034</v>
      </c>
      <c r="D849" s="68">
        <f>WEEKDAY(Tableau645[[#This Row],[date]])</f>
        <v>5</v>
      </c>
      <c r="E849" s="47">
        <v>0.42708333333333298</v>
      </c>
      <c r="F849" s="47">
        <v>0.51041666666666696</v>
      </c>
      <c r="G849" s="62" t="str">
        <f>IF(NOT(ISBLANK(Tableau645[heure
début])),IF(VALUE(MID(TEXT(Tableau645[heure
début],"hh"),1,2))&lt;13,"AM","PM"),"")</f>
        <v>AM</v>
      </c>
      <c r="H849" s="63">
        <f>F849-E849</f>
        <v>8.3333333333333981E-2</v>
      </c>
      <c r="I849" s="63"/>
      <c r="J849" s="47" t="s">
        <v>821</v>
      </c>
      <c r="K849" s="65" t="s">
        <v>528</v>
      </c>
      <c r="L849" s="70" t="str">
        <f ca="1">VLOOKUP(Tableau645[[#This Row],[module]],OFFSET(INDIRECT(A849&amp;"_code"),0,2,,2),2,0)</f>
        <v>NETWORX NETWORX</v>
      </c>
      <c r="M849" s="61" t="s">
        <v>665</v>
      </c>
      <c r="N849" s="63"/>
      <c r="O849" s="61"/>
    </row>
    <row r="850" spans="1:15" hidden="1" x14ac:dyDescent="0.2">
      <c r="A850" s="45" t="s">
        <v>670</v>
      </c>
      <c r="B850" s="65" t="str">
        <f>YEAR(C850)&amp;"-"&amp;WEEKNUM(C850)</f>
        <v>2017-43</v>
      </c>
      <c r="C850" s="46">
        <v>43034</v>
      </c>
      <c r="D850" s="67">
        <f>WEEKDAY(Tableau645[[#This Row],[date]])</f>
        <v>5</v>
      </c>
      <c r="E850" s="47">
        <v>0.57291666666666696</v>
      </c>
      <c r="F850" s="47">
        <v>0.73958333333333404</v>
      </c>
      <c r="G850" s="46" t="str">
        <f>IF(NOT(ISBLANK(Tableau645[heure
début])),IF(VALUE(MID(TEXT(Tableau645[heure
début],"hh"),1,2))&lt;13,"AM","PM"),"")</f>
        <v>PM</v>
      </c>
      <c r="H850" s="47">
        <f>F850-E850</f>
        <v>0.16666666666666707</v>
      </c>
      <c r="I850" s="47"/>
      <c r="J850" s="47"/>
      <c r="K850" s="65" t="s">
        <v>801</v>
      </c>
      <c r="L850" s="45" t="str">
        <f ca="1">VLOOKUP(Tableau645[[#This Row],[module]],OFFSET(INDIRECT(A850&amp;"_code"),0,2,,2),2,0)</f>
        <v>n/a</v>
      </c>
      <c r="M850" s="45"/>
      <c r="N850" s="47"/>
      <c r="O850" s="45"/>
    </row>
    <row r="851" spans="1:15" hidden="1" x14ac:dyDescent="0.2">
      <c r="A851" s="45" t="s">
        <v>657</v>
      </c>
      <c r="B851" s="65" t="str">
        <f>YEAR(C851)&amp;"-"&amp;WEEKNUM(C851)</f>
        <v>2017-43</v>
      </c>
      <c r="C851" s="46">
        <v>43034</v>
      </c>
      <c r="D851" s="67">
        <f>WEEKDAY(Tableau645[[#This Row],[date]])</f>
        <v>5</v>
      </c>
      <c r="E851" s="47">
        <v>0.57291666666666696</v>
      </c>
      <c r="F851" s="47">
        <v>0.73958333333333404</v>
      </c>
      <c r="G851" s="46" t="str">
        <f>IF(NOT(ISBLANK(Tableau645[heure
début])),IF(VALUE(MID(TEXT(Tableau645[heure
début],"hh"),1,2))&lt;13,"AM","PM"),"")</f>
        <v>PM</v>
      </c>
      <c r="H851" s="47">
        <f>F851-E851</f>
        <v>0.16666666666666707</v>
      </c>
      <c r="I851" s="123"/>
      <c r="J851" s="47"/>
      <c r="K851" s="70" t="s">
        <v>1095</v>
      </c>
      <c r="L851" s="45" t="str">
        <f ca="1">VLOOKUP(Tableau645[[#This Row],[module]],OFFSET(INDIRECT(A851&amp;"_code"),0,2,,2),2,0)</f>
        <v>DELIESSCHE Christian</v>
      </c>
      <c r="M851" s="45" t="s">
        <v>661</v>
      </c>
      <c r="N851" s="47"/>
      <c r="O851" s="45"/>
    </row>
    <row r="852" spans="1:15" hidden="1" x14ac:dyDescent="0.2">
      <c r="A852" s="45" t="s">
        <v>671</v>
      </c>
      <c r="B852" s="92" t="str">
        <f>YEAR(C852)&amp;"-"&amp;WEEKNUM(C852)</f>
        <v>2017-43</v>
      </c>
      <c r="C852" s="46">
        <v>43034</v>
      </c>
      <c r="D852" s="94">
        <f>WEEKDAY(Tableau645[[#This Row],[date]])</f>
        <v>5</v>
      </c>
      <c r="E852" s="47">
        <v>0.57291666666666696</v>
      </c>
      <c r="F852" s="47">
        <v>0.65625</v>
      </c>
      <c r="G852" s="93" t="str">
        <f>IF(NOT(ISBLANK(Tableau645[heure
début])),IF(VALUE(MID(TEXT(Tableau645[heure
début],"hh"),1,2))&lt;13,"AM","PM"),"")</f>
        <v>PM</v>
      </c>
      <c r="H852" s="95">
        <f>F852-E852</f>
        <v>8.3333333333333037E-2</v>
      </c>
      <c r="I852" s="95"/>
      <c r="J852" s="95"/>
      <c r="K852" s="65" t="s">
        <v>1059</v>
      </c>
      <c r="L852" s="92" t="str">
        <f ca="1">VLOOKUP(Tableau645[[#This Row],[module]],OFFSET(INDIRECT(A852&amp;"_code"),0,2,,2),2,0)</f>
        <v>FRENEA Marylène</v>
      </c>
      <c r="M852" s="45" t="s">
        <v>660</v>
      </c>
      <c r="N852" s="95"/>
      <c r="O852" s="91"/>
    </row>
    <row r="853" spans="1:15" hidden="1" x14ac:dyDescent="0.2">
      <c r="A853" s="45" t="s">
        <v>672</v>
      </c>
      <c r="B853" s="65" t="str">
        <f>YEAR(C853)&amp;"-"&amp;WEEKNUM(C853)</f>
        <v>2017-43</v>
      </c>
      <c r="C853" s="46">
        <v>43034</v>
      </c>
      <c r="D853" s="67">
        <f>WEEKDAY(Tableau645[[#This Row],[date]])</f>
        <v>5</v>
      </c>
      <c r="E853" s="47">
        <v>0.57291666666666696</v>
      </c>
      <c r="F853" s="47">
        <v>0.73958333333333404</v>
      </c>
      <c r="G853" s="46" t="str">
        <f>IF(NOT(ISBLANK(Tableau645[heure
début])),IF(VALUE(MID(TEXT(Tableau645[heure
début],"hh"),1,2))&lt;13,"AM","PM"),"")</f>
        <v>PM</v>
      </c>
      <c r="H853" s="47">
        <f>F853-E853</f>
        <v>0.16666666666666707</v>
      </c>
      <c r="I853" s="47"/>
      <c r="J853" s="47"/>
      <c r="K853" s="65" t="s">
        <v>842</v>
      </c>
      <c r="L853" s="45" t="str">
        <f ca="1">VLOOKUP(Tableau645[[#This Row],[module]],OFFSET(INDIRECT(A853&amp;"_code"),0,2,,2),2,0)</f>
        <v>VERMERSCH Olivier</v>
      </c>
      <c r="M853" s="61" t="s">
        <v>665</v>
      </c>
      <c r="N853" s="47"/>
      <c r="O853" s="45"/>
    </row>
    <row r="854" spans="1:15" hidden="1" x14ac:dyDescent="0.2">
      <c r="A854" s="45" t="s">
        <v>676</v>
      </c>
      <c r="B854" s="65" t="str">
        <f>YEAR(C854)&amp;"-"&amp;WEEKNUM(C854)</f>
        <v>2017-43</v>
      </c>
      <c r="C854" s="46">
        <v>43034</v>
      </c>
      <c r="D854" s="67">
        <f>WEEKDAY(Tableau645[[#This Row],[date]])</f>
        <v>5</v>
      </c>
      <c r="E854" s="47">
        <v>0.57291666666666696</v>
      </c>
      <c r="F854" s="47">
        <v>0.65625</v>
      </c>
      <c r="G854" s="46" t="str">
        <f>IF(NOT(ISBLANK(Tableau645[heure
début])),IF(VALUE(MID(TEXT(Tableau645[heure
début],"hh"),1,2))&lt;13,"AM","PM"),"")</f>
        <v>PM</v>
      </c>
      <c r="H854" s="47">
        <f>F854-E854</f>
        <v>8.3333333333333037E-2</v>
      </c>
      <c r="I854" s="47"/>
      <c r="J854" s="47"/>
      <c r="K854" s="65" t="s">
        <v>733</v>
      </c>
      <c r="L854" s="65" t="str">
        <f ca="1">VLOOKUP(Tableau645[[#This Row],[module]],OFFSET(INDIRECT(A854&amp;"_code"),0,2,,2),2,0)</f>
        <v>GABER Khalid</v>
      </c>
      <c r="M854" s="45" t="s">
        <v>659</v>
      </c>
      <c r="N854" s="47"/>
      <c r="O854" s="45"/>
    </row>
    <row r="855" spans="1:15" hidden="1" x14ac:dyDescent="0.2">
      <c r="A855" s="45" t="s">
        <v>677</v>
      </c>
      <c r="B855" s="65" t="str">
        <f>YEAR(C855)&amp;"-"&amp;WEEKNUM(C855)</f>
        <v>2017-43</v>
      </c>
      <c r="C855" s="46">
        <v>43034</v>
      </c>
      <c r="D855" s="67">
        <f>WEEKDAY(Tableau645[[#This Row],[date]])</f>
        <v>5</v>
      </c>
      <c r="E855" s="47">
        <v>0.57291666666666696</v>
      </c>
      <c r="F855" s="47">
        <v>0.69791666666666663</v>
      </c>
      <c r="G855" s="46" t="str">
        <f>IF(NOT(ISBLANK(Tableau645[heure
début])),IF(VALUE(MID(TEXT(Tableau645[heure
début],"hh"),1,2))&lt;13,"AM","PM"),"")</f>
        <v>PM</v>
      </c>
      <c r="H855" s="47">
        <f>F855-E855</f>
        <v>0.12499999999999967</v>
      </c>
      <c r="I855" s="47"/>
      <c r="J855" s="47"/>
      <c r="K855" s="65" t="s">
        <v>809</v>
      </c>
      <c r="L855" s="45" t="str">
        <f ca="1">VLOOKUP(Tableau645[[#This Row],[module]],OFFSET(INDIRECT(A855&amp;"_code"),0,2,,2),2,0)</f>
        <v>n/a</v>
      </c>
      <c r="M855" s="45"/>
      <c r="N855" s="47"/>
      <c r="O855" s="45"/>
    </row>
    <row r="856" spans="1:15" hidden="1" x14ac:dyDescent="0.2">
      <c r="A856" s="61" t="s">
        <v>669</v>
      </c>
      <c r="B856" s="61" t="str">
        <f>YEAR(C856)&amp;"-"&amp;WEEKNUM(C856)</f>
        <v>2017-43</v>
      </c>
      <c r="C856" s="62">
        <v>43034</v>
      </c>
      <c r="D856" s="68">
        <f>WEEKDAY(Tableau645[[#This Row],[date]])</f>
        <v>5</v>
      </c>
      <c r="E856" s="63">
        <v>0.57291666666666696</v>
      </c>
      <c r="F856" s="63">
        <v>0.73958333333333404</v>
      </c>
      <c r="G856" s="62" t="str">
        <f>IF(NOT(ISBLANK(Tableau645[heure
début])),IF(VALUE(MID(TEXT(Tableau645[heure
début],"hh"),1,2))&lt;13,"AM","PM"),"")</f>
        <v>PM</v>
      </c>
      <c r="H856" s="63">
        <f>F856-E856</f>
        <v>0.16666666666666707</v>
      </c>
      <c r="I856" s="63"/>
      <c r="J856" s="47"/>
      <c r="K856" s="61" t="s">
        <v>801</v>
      </c>
      <c r="L856" s="61" t="str">
        <f ca="1">VLOOKUP(Tableau645[[#This Row],[module]],OFFSET(INDIRECT(A856&amp;"_code"),0,2,,2),2,0)</f>
        <v>n/a</v>
      </c>
      <c r="M856" s="61"/>
      <c r="N856" s="63"/>
      <c r="O856" s="61"/>
    </row>
    <row r="857" spans="1:15" hidden="1" x14ac:dyDescent="0.2">
      <c r="A857" s="45" t="s">
        <v>676</v>
      </c>
      <c r="B857" s="65" t="str">
        <f>YEAR(C857)&amp;"-"&amp;WEEKNUM(C857)</f>
        <v>2017-43</v>
      </c>
      <c r="C857" s="46">
        <v>43034</v>
      </c>
      <c r="D857" s="67">
        <f>WEEKDAY(Tableau645[[#This Row],[date]])</f>
        <v>5</v>
      </c>
      <c r="E857" s="47">
        <v>0.65625</v>
      </c>
      <c r="F857" s="47">
        <v>0.73958333333333404</v>
      </c>
      <c r="G857" s="46" t="str">
        <f>IF(NOT(ISBLANK(Tableau645[heure
début])),IF(VALUE(MID(TEXT(Tableau645[heure
début],"hh"),1,2))&lt;13,"AM","PM"),"")</f>
        <v>PM</v>
      </c>
      <c r="H857" s="47">
        <f>F857-E857</f>
        <v>8.3333333333334036E-2</v>
      </c>
      <c r="I857" s="47"/>
      <c r="J857" s="47"/>
      <c r="K857" s="65" t="s">
        <v>625</v>
      </c>
      <c r="L857" s="45" t="str">
        <f ca="1">VLOOKUP(Tableau645[[#This Row],[module]],OFFSET(INDIRECT(A857&amp;"_code"),0,2,,2),2,0)</f>
        <v>GABER Khalid</v>
      </c>
      <c r="M857" s="45" t="s">
        <v>659</v>
      </c>
      <c r="N857" s="47"/>
      <c r="O857" s="45"/>
    </row>
    <row r="858" spans="1:15" hidden="1" x14ac:dyDescent="0.2">
      <c r="A858" s="45" t="s">
        <v>671</v>
      </c>
      <c r="B858" s="65" t="str">
        <f>YEAR(C858)&amp;"-"&amp;WEEKNUM(C858)</f>
        <v>2017-43</v>
      </c>
      <c r="C858" s="46">
        <v>43034</v>
      </c>
      <c r="D858" s="67">
        <f>WEEKDAY(Tableau645[[#This Row],[date]])</f>
        <v>5</v>
      </c>
      <c r="E858" s="47">
        <v>0.65625</v>
      </c>
      <c r="F858" s="47">
        <v>0.73958333333333404</v>
      </c>
      <c r="G858" s="46" t="str">
        <f>IF(NOT(ISBLANK(Tableau645[heure
début])),IF(VALUE(MID(TEXT(Tableau645[heure
début],"hh"),1,2))&lt;13,"AM","PM"),"")</f>
        <v>PM</v>
      </c>
      <c r="H858" s="47">
        <f>F858-E858</f>
        <v>8.3333333333334036E-2</v>
      </c>
      <c r="I858" s="47"/>
      <c r="J858" s="47"/>
      <c r="K858" s="65" t="s">
        <v>1059</v>
      </c>
      <c r="L858" s="45" t="str">
        <f ca="1">VLOOKUP(Tableau645[[#This Row],[module]],OFFSET(INDIRECT(A858&amp;"_code"),0,2,,2),2,0)</f>
        <v>FRENEA Marylène</v>
      </c>
      <c r="M858" s="45" t="s">
        <v>660</v>
      </c>
      <c r="N858" s="47"/>
      <c r="O858" s="45"/>
    </row>
    <row r="859" spans="1:15" hidden="1" x14ac:dyDescent="0.2">
      <c r="A859" s="45" t="s">
        <v>670</v>
      </c>
      <c r="B859" s="65" t="str">
        <f>YEAR(C859)&amp;"-"&amp;WEEKNUM(C859)</f>
        <v>2017-43</v>
      </c>
      <c r="C859" s="46">
        <v>43035</v>
      </c>
      <c r="D859" s="67">
        <f>WEEKDAY(Tableau645[[#This Row],[date]])</f>
        <v>6</v>
      </c>
      <c r="E859" s="47">
        <v>0.34375</v>
      </c>
      <c r="F859" s="47">
        <v>0.51041666666666696</v>
      </c>
      <c r="G859" s="46" t="str">
        <f>IF(NOT(ISBLANK(Tableau645[heure
début])),IF(VALUE(MID(TEXT(Tableau645[heure
début],"hh"),1,2))&lt;13,"AM","PM"),"")</f>
        <v>AM</v>
      </c>
      <c r="H859" s="47">
        <f>F859-E859</f>
        <v>0.16666666666666696</v>
      </c>
      <c r="I859" s="47"/>
      <c r="J859" s="47"/>
      <c r="K859" s="65" t="s">
        <v>801</v>
      </c>
      <c r="L859" s="45" t="str">
        <f ca="1">VLOOKUP(Tableau645[[#This Row],[module]],OFFSET(INDIRECT(A859&amp;"_code"),0,2,,2),2,0)</f>
        <v>n/a</v>
      </c>
      <c r="M859" s="45"/>
      <c r="N859" s="47"/>
      <c r="O859" s="45"/>
    </row>
    <row r="860" spans="1:15" hidden="1" x14ac:dyDescent="0.2">
      <c r="A860" s="45" t="s">
        <v>657</v>
      </c>
      <c r="B860" s="65" t="str">
        <f>YEAR(C860)&amp;"-"&amp;WEEKNUM(C860)</f>
        <v>2017-43</v>
      </c>
      <c r="C860" s="46">
        <v>43035</v>
      </c>
      <c r="D860" s="67">
        <f>WEEKDAY(Tableau645[[#This Row],[date]])</f>
        <v>6</v>
      </c>
      <c r="E860" s="47">
        <v>0.34375</v>
      </c>
      <c r="F860" s="47">
        <v>0.51041666666666696</v>
      </c>
      <c r="G860" s="46" t="str">
        <f>IF(NOT(ISBLANK(Tableau645[heure
début])),IF(VALUE(MID(TEXT(Tableau645[heure
début],"hh"),1,2))&lt;13,"AM","PM"),"")</f>
        <v>AM</v>
      </c>
      <c r="H860" s="47">
        <f>F860-E860</f>
        <v>0.16666666666666696</v>
      </c>
      <c r="I860" s="123"/>
      <c r="J860" s="47"/>
      <c r="K860" s="65" t="s">
        <v>759</v>
      </c>
      <c r="L860" s="45" t="str">
        <f ca="1">VLOOKUP(Tableau645[[#This Row],[module]],OFFSET(INDIRECT(A860&amp;"_code"),0,2,,2),2,0)</f>
        <v>DAL-PRA Annie</v>
      </c>
      <c r="M860" s="45" t="s">
        <v>661</v>
      </c>
      <c r="N860" s="47"/>
      <c r="O860" s="45"/>
    </row>
    <row r="861" spans="1:15" hidden="1" x14ac:dyDescent="0.2">
      <c r="A861" s="45" t="s">
        <v>671</v>
      </c>
      <c r="B861" s="65" t="str">
        <f>YEAR(C861)&amp;"-"&amp;WEEKNUM(C861)</f>
        <v>2017-43</v>
      </c>
      <c r="C861" s="46">
        <v>43035</v>
      </c>
      <c r="D861" s="67">
        <f>WEEKDAY(Tableau645[[#This Row],[date]])</f>
        <v>6</v>
      </c>
      <c r="E861" s="47">
        <v>0.34375</v>
      </c>
      <c r="F861" s="47">
        <v>0.42708333333333298</v>
      </c>
      <c r="G861" s="46" t="str">
        <f>IF(NOT(ISBLANK(Tableau645[heure
début])),IF(VALUE(MID(TEXT(Tableau645[heure
début],"hh"),1,2))&lt;13,"AM","PM"),"")</f>
        <v>AM</v>
      </c>
      <c r="H861" s="47">
        <f>F861-E861</f>
        <v>8.3333333333332982E-2</v>
      </c>
      <c r="I861" s="47"/>
      <c r="J861" s="47"/>
      <c r="K861" s="65" t="s">
        <v>1059</v>
      </c>
      <c r="L861" s="45" t="str">
        <f ca="1">VLOOKUP(Tableau645[[#This Row],[module]],OFFSET(INDIRECT(A861&amp;"_code"),0,2,,2),2,0)</f>
        <v>FRENEA Marylène</v>
      </c>
      <c r="M861" s="45" t="s">
        <v>660</v>
      </c>
      <c r="N861" s="47"/>
      <c r="O861" s="45"/>
    </row>
    <row r="862" spans="1:15" hidden="1" x14ac:dyDescent="0.2">
      <c r="A862" s="45" t="s">
        <v>672</v>
      </c>
      <c r="B862" s="65" t="str">
        <f>YEAR(C862)&amp;"-"&amp;WEEKNUM(C862)</f>
        <v>2017-43</v>
      </c>
      <c r="C862" s="46">
        <v>43035</v>
      </c>
      <c r="D862" s="67">
        <f>WEEKDAY(Tableau645[[#This Row],[date]])</f>
        <v>6</v>
      </c>
      <c r="E862" s="47">
        <v>0.34375</v>
      </c>
      <c r="F862" s="47">
        <v>0.51041666666666696</v>
      </c>
      <c r="G862" s="46" t="str">
        <f>IF(NOT(ISBLANK(Tableau645[heure
début])),IF(VALUE(MID(TEXT(Tableau645[heure
début],"hh"),1,2))&lt;13,"AM","PM"),"")</f>
        <v>AM</v>
      </c>
      <c r="H862" s="47">
        <f>F862-E862</f>
        <v>0.16666666666666696</v>
      </c>
      <c r="I862" s="47"/>
      <c r="J862" s="47"/>
      <c r="K862" s="65" t="s">
        <v>522</v>
      </c>
      <c r="L862" s="45" t="str">
        <f ca="1">VLOOKUP(Tableau645[[#This Row],[module]],OFFSET(INDIRECT(A862&amp;"_code"),0,2,,2),2,0)</f>
        <v>GABER Oussama</v>
      </c>
      <c r="M862" s="61" t="s">
        <v>665</v>
      </c>
      <c r="N862" s="47"/>
      <c r="O862" s="71" t="s">
        <v>941</v>
      </c>
    </row>
    <row r="863" spans="1:15" hidden="1" x14ac:dyDescent="0.2">
      <c r="A863" s="45" t="s">
        <v>676</v>
      </c>
      <c r="B863" s="65" t="str">
        <f>YEAR(C863)&amp;"-"&amp;WEEKNUM(C863)</f>
        <v>2017-43</v>
      </c>
      <c r="C863" s="46">
        <v>43035</v>
      </c>
      <c r="D863" s="67">
        <f>WEEKDAY(Tableau645[[#This Row],[date]])</f>
        <v>6</v>
      </c>
      <c r="E863" s="47">
        <v>0.34375</v>
      </c>
      <c r="F863" s="47">
        <v>0.51041666666666696</v>
      </c>
      <c r="G863" s="46" t="str">
        <f>IF(NOT(ISBLANK(Tableau645[heure
début])),IF(VALUE(MID(TEXT(Tableau645[heure
début],"hh"),1,2))&lt;13,"AM","PM"),"")</f>
        <v>AM</v>
      </c>
      <c r="H863" s="47">
        <f>F863-E863</f>
        <v>0.16666666666666696</v>
      </c>
      <c r="I863" s="47"/>
      <c r="J863" s="47"/>
      <c r="K863" s="65" t="s">
        <v>625</v>
      </c>
      <c r="L863" s="45" t="str">
        <f ca="1">VLOOKUP(Tableau645[[#This Row],[module]],OFFSET(INDIRECT(A863&amp;"_code"),0,2,,2),2,0)</f>
        <v>GABER Khalid</v>
      </c>
      <c r="M863" s="45" t="s">
        <v>659</v>
      </c>
      <c r="N863" s="47"/>
      <c r="O863" s="45"/>
    </row>
    <row r="864" spans="1:15" hidden="1" x14ac:dyDescent="0.2">
      <c r="A864" s="45" t="s">
        <v>677</v>
      </c>
      <c r="B864" s="65" t="str">
        <f>YEAR(C864)&amp;"-"&amp;WEEKNUM(C864)</f>
        <v>2017-43</v>
      </c>
      <c r="C864" s="46">
        <v>43035</v>
      </c>
      <c r="D864" s="67">
        <f>WEEKDAY(Tableau645[[#This Row],[date]])</f>
        <v>6</v>
      </c>
      <c r="E864" s="47">
        <v>0.34375</v>
      </c>
      <c r="F864" s="47">
        <v>0.51041666666666696</v>
      </c>
      <c r="G864" s="46" t="str">
        <f>IF(NOT(ISBLANK(Tableau645[heure
début])),IF(VALUE(MID(TEXT(Tableau645[heure
début],"hh"),1,2))&lt;13,"AM","PM"),"")</f>
        <v>AM</v>
      </c>
      <c r="H864" s="47">
        <f>F864-E864</f>
        <v>0.16666666666666696</v>
      </c>
      <c r="I864" s="47"/>
      <c r="J864" s="47"/>
      <c r="K864" s="65" t="s">
        <v>809</v>
      </c>
      <c r="L864" s="45" t="str">
        <f ca="1">VLOOKUP(Tableau645[[#This Row],[module]],OFFSET(INDIRECT(A864&amp;"_code"),0,2,,2),2,0)</f>
        <v>n/a</v>
      </c>
      <c r="M864" s="45"/>
      <c r="N864" s="47"/>
      <c r="O864" s="45"/>
    </row>
    <row r="865" spans="1:15" hidden="1" x14ac:dyDescent="0.2">
      <c r="A865" s="61" t="s">
        <v>669</v>
      </c>
      <c r="B865" s="61" t="str">
        <f>YEAR(C865)&amp;"-"&amp;WEEKNUM(C865)</f>
        <v>2017-43</v>
      </c>
      <c r="C865" s="62">
        <v>43035</v>
      </c>
      <c r="D865" s="68">
        <f>WEEKDAY(Tableau645[[#This Row],[date]])</f>
        <v>6</v>
      </c>
      <c r="E865" s="47">
        <v>0.34375</v>
      </c>
      <c r="F865" s="47">
        <v>0.51041666666666696</v>
      </c>
      <c r="G865" s="62" t="str">
        <f>IF(NOT(ISBLANK(Tableau645[heure
début])),IF(VALUE(MID(TEXT(Tableau645[heure
début],"hh"),1,2))&lt;13,"AM","PM"),"")</f>
        <v>AM</v>
      </c>
      <c r="H865" s="63">
        <f>F865-E865</f>
        <v>0.16666666666666696</v>
      </c>
      <c r="I865" s="63"/>
      <c r="J865" s="47"/>
      <c r="K865" s="61" t="s">
        <v>801</v>
      </c>
      <c r="L865" s="61" t="str">
        <f ca="1">VLOOKUP(Tableau645[[#This Row],[module]],OFFSET(INDIRECT(A865&amp;"_code"),0,2,,2),2,0)</f>
        <v>n/a</v>
      </c>
      <c r="M865" s="61"/>
      <c r="N865" s="63"/>
      <c r="O865" s="61"/>
    </row>
    <row r="866" spans="1:15" hidden="1" x14ac:dyDescent="0.2">
      <c r="A866" s="45" t="s">
        <v>671</v>
      </c>
      <c r="B866" s="116" t="str">
        <f>YEAR(C866)&amp;"-"&amp;WEEKNUM(C866)</f>
        <v>2017-43</v>
      </c>
      <c r="C866" s="46">
        <v>43035</v>
      </c>
      <c r="D866" s="118">
        <f>WEEKDAY(Tableau645[[#This Row],[date]])</f>
        <v>6</v>
      </c>
      <c r="E866" s="47">
        <v>0.42708333333333298</v>
      </c>
      <c r="F866" s="47">
        <v>0.51041666666666696</v>
      </c>
      <c r="G866" s="117" t="str">
        <f>IF(NOT(ISBLANK(Tableau645[heure
début])),IF(VALUE(MID(TEXT(Tableau645[heure
début],"hh"),1,2))&lt;13,"AM","PM"),"")</f>
        <v>AM</v>
      </c>
      <c r="H866" s="119">
        <f>F866-E866</f>
        <v>8.3333333333333981E-2</v>
      </c>
      <c r="I866" s="119"/>
      <c r="J866" s="119"/>
      <c r="K866" s="65" t="s">
        <v>1055</v>
      </c>
      <c r="L866" s="116" t="str">
        <f ca="1">VLOOKUP(Tableau645[[#This Row],[module]],OFFSET(INDIRECT(A866&amp;"_code"),0,2,,2),2,0)</f>
        <v>FRENEA Marylène</v>
      </c>
      <c r="M866" s="45" t="s">
        <v>660</v>
      </c>
      <c r="N866" s="119"/>
      <c r="O866" s="115"/>
    </row>
    <row r="867" spans="1:15" hidden="1" x14ac:dyDescent="0.2">
      <c r="A867" s="45" t="s">
        <v>672</v>
      </c>
      <c r="B867" s="70" t="str">
        <f>YEAR(C867)&amp;"-"&amp;WEEKNUM(C867)</f>
        <v>2017-43</v>
      </c>
      <c r="C867" s="46">
        <v>43035</v>
      </c>
      <c r="D867" s="68">
        <f>WEEKDAY(Tableau645[[#This Row],[date]])</f>
        <v>6</v>
      </c>
      <c r="E867" s="47">
        <v>0.57291666666666696</v>
      </c>
      <c r="F867" s="47">
        <v>0.65625</v>
      </c>
      <c r="G867" s="62" t="str">
        <f>IF(NOT(ISBLANK(Tableau645[heure
début])),IF(VALUE(MID(TEXT(Tableau645[heure
début],"hh"),1,2))&lt;13,"AM","PM"),"")</f>
        <v>PM</v>
      </c>
      <c r="H867" s="63">
        <f>F867-E867</f>
        <v>8.3333333333333037E-2</v>
      </c>
      <c r="I867" s="63"/>
      <c r="J867" s="47"/>
      <c r="K867" s="65" t="s">
        <v>522</v>
      </c>
      <c r="L867" s="70" t="str">
        <f ca="1">VLOOKUP(Tableau645[[#This Row],[module]],OFFSET(INDIRECT(A867&amp;"_code"),0,2,,2),2,0)</f>
        <v>GABER Oussama</v>
      </c>
      <c r="M867" s="61" t="s">
        <v>665</v>
      </c>
      <c r="N867" s="63"/>
      <c r="O867" s="71" t="s">
        <v>941</v>
      </c>
    </row>
    <row r="868" spans="1:15" hidden="1" x14ac:dyDescent="0.2">
      <c r="A868" s="45" t="s">
        <v>670</v>
      </c>
      <c r="B868" s="65" t="str">
        <f>YEAR(C868)&amp;"-"&amp;WEEKNUM(C868)</f>
        <v>2017-43</v>
      </c>
      <c r="C868" s="46">
        <v>43035</v>
      </c>
      <c r="D868" s="67">
        <f>WEEKDAY(Tableau645[[#This Row],[date]])</f>
        <v>6</v>
      </c>
      <c r="E868" s="47">
        <v>0.57291666666666696</v>
      </c>
      <c r="F868" s="47">
        <v>0.73958333333333404</v>
      </c>
      <c r="G868" s="46" t="str">
        <f>IF(NOT(ISBLANK(Tableau645[heure
début])),IF(VALUE(MID(TEXT(Tableau645[heure
début],"hh"),1,2))&lt;13,"AM","PM"),"")</f>
        <v>PM</v>
      </c>
      <c r="H868" s="47">
        <f>F868-E868</f>
        <v>0.16666666666666707</v>
      </c>
      <c r="I868" s="47"/>
      <c r="J868" s="47"/>
      <c r="K868" s="65" t="s">
        <v>801</v>
      </c>
      <c r="L868" s="45" t="str">
        <f ca="1">VLOOKUP(Tableau645[[#This Row],[module]],OFFSET(INDIRECT(A868&amp;"_code"),0,2,,2),2,0)</f>
        <v>n/a</v>
      </c>
      <c r="M868" s="45"/>
      <c r="N868" s="47"/>
      <c r="O868" s="45"/>
    </row>
    <row r="869" spans="1:15" hidden="1" x14ac:dyDescent="0.2">
      <c r="A869" s="45" t="s">
        <v>657</v>
      </c>
      <c r="B869" s="65" t="str">
        <f>YEAR(C869)&amp;"-"&amp;WEEKNUM(C869)</f>
        <v>2017-43</v>
      </c>
      <c r="C869" s="135">
        <v>43035</v>
      </c>
      <c r="D869" s="67">
        <f>WEEKDAY(Tableau645[[#This Row],[date]])</f>
        <v>6</v>
      </c>
      <c r="E869" s="47">
        <v>0.57291666666666696</v>
      </c>
      <c r="F869" s="47">
        <v>0.73958333333333404</v>
      </c>
      <c r="G869" s="46" t="str">
        <f>IF(NOT(ISBLANK(Tableau645[heure
début])),IF(VALUE(MID(TEXT(Tableau645[heure
début],"hh"),1,2))&lt;13,"AM","PM"),"")</f>
        <v>PM</v>
      </c>
      <c r="H869" s="47">
        <f>F869-E869</f>
        <v>0.16666666666666707</v>
      </c>
      <c r="I869" s="123"/>
      <c r="J869" s="47"/>
      <c r="K869" s="70" t="s">
        <v>1095</v>
      </c>
      <c r="L869" s="45" t="str">
        <f ca="1">VLOOKUP(Tableau645[[#This Row],[module]],OFFSET(INDIRECT(A869&amp;"_code"),0,2,,2),2,0)</f>
        <v>DELIESSCHE Christian</v>
      </c>
      <c r="M869" s="45" t="s">
        <v>661</v>
      </c>
      <c r="N869" s="47"/>
      <c r="O869" s="71"/>
    </row>
    <row r="870" spans="1:15" hidden="1" x14ac:dyDescent="0.2">
      <c r="A870" s="45" t="s">
        <v>676</v>
      </c>
      <c r="B870" s="65" t="str">
        <f>YEAR(C870)&amp;"-"&amp;WEEKNUM(C870)</f>
        <v>2017-43</v>
      </c>
      <c r="C870" s="46">
        <v>43035</v>
      </c>
      <c r="D870" s="67">
        <f>WEEKDAY(Tableau645[[#This Row],[date]])</f>
        <v>6</v>
      </c>
      <c r="E870" s="47">
        <v>0.57291666666666696</v>
      </c>
      <c r="F870" s="47">
        <v>0.73958333333333404</v>
      </c>
      <c r="G870" s="46" t="str">
        <f>IF(NOT(ISBLANK(Tableau645[heure
début])),IF(VALUE(MID(TEXT(Tableau645[heure
début],"hh"),1,2))&lt;13,"AM","PM"),"")</f>
        <v>PM</v>
      </c>
      <c r="H870" s="47">
        <f>F870-E870</f>
        <v>0.16666666666666707</v>
      </c>
      <c r="I870" s="47"/>
      <c r="J870" s="47"/>
      <c r="K870" s="65" t="s">
        <v>728</v>
      </c>
      <c r="L870" s="45" t="str">
        <f ca="1">VLOOKUP(Tableau645[[#This Row],[module]],OFFSET(INDIRECT(A870&amp;"_code"),0,2,,2),2,0)</f>
        <v>HANOT Jean-Jacques</v>
      </c>
      <c r="M870" s="45" t="s">
        <v>659</v>
      </c>
      <c r="N870" s="47"/>
      <c r="O870" s="45"/>
    </row>
    <row r="871" spans="1:15" hidden="1" x14ac:dyDescent="0.2">
      <c r="A871" s="45" t="s">
        <v>677</v>
      </c>
      <c r="B871" s="65" t="str">
        <f>YEAR(C871)&amp;"-"&amp;WEEKNUM(C871)</f>
        <v>2017-43</v>
      </c>
      <c r="C871" s="46">
        <v>43035</v>
      </c>
      <c r="D871" s="67">
        <f>WEEKDAY(Tableau645[[#This Row],[date]])</f>
        <v>6</v>
      </c>
      <c r="E871" s="47">
        <v>0.57291666666666696</v>
      </c>
      <c r="F871" s="47">
        <v>0.69791666666666663</v>
      </c>
      <c r="G871" s="46" t="str">
        <f>IF(NOT(ISBLANK(Tableau645[heure
début])),IF(VALUE(MID(TEXT(Tableau645[heure
début],"hh"),1,2))&lt;13,"AM","PM"),"")</f>
        <v>PM</v>
      </c>
      <c r="H871" s="47">
        <f>F871-E871</f>
        <v>0.12499999999999967</v>
      </c>
      <c r="I871" s="47"/>
      <c r="J871" s="47"/>
      <c r="K871" s="65" t="s">
        <v>809</v>
      </c>
      <c r="L871" s="45" t="str">
        <f ca="1">VLOOKUP(Tableau645[[#This Row],[module]],OFFSET(INDIRECT(A871&amp;"_code"),0,2,,2),2,0)</f>
        <v>n/a</v>
      </c>
      <c r="M871" s="45"/>
      <c r="N871" s="47"/>
      <c r="O871" s="45"/>
    </row>
    <row r="872" spans="1:15" hidden="1" x14ac:dyDescent="0.2">
      <c r="A872" s="61" t="s">
        <v>669</v>
      </c>
      <c r="B872" s="61" t="str">
        <f>YEAR(C872)&amp;"-"&amp;WEEKNUM(C872)</f>
        <v>2017-43</v>
      </c>
      <c r="C872" s="62">
        <v>43035</v>
      </c>
      <c r="D872" s="68">
        <f>WEEKDAY(Tableau645[[#This Row],[date]])</f>
        <v>6</v>
      </c>
      <c r="E872" s="63">
        <v>0.57291666666666696</v>
      </c>
      <c r="F872" s="63">
        <v>0.73958333333333404</v>
      </c>
      <c r="G872" s="62" t="str">
        <f>IF(NOT(ISBLANK(Tableau645[heure
début])),IF(VALUE(MID(TEXT(Tableau645[heure
début],"hh"),1,2))&lt;13,"AM","PM"),"")</f>
        <v>PM</v>
      </c>
      <c r="H872" s="63">
        <f>F872-E872</f>
        <v>0.16666666666666707</v>
      </c>
      <c r="I872" s="63"/>
      <c r="J872" s="47"/>
      <c r="K872" s="61" t="s">
        <v>801</v>
      </c>
      <c r="L872" s="61" t="str">
        <f ca="1">VLOOKUP(Tableau645[[#This Row],[module]],OFFSET(INDIRECT(A872&amp;"_code"),0,2,,2),2,0)</f>
        <v>n/a</v>
      </c>
      <c r="M872" s="61"/>
      <c r="N872" s="63"/>
      <c r="O872" s="61"/>
    </row>
    <row r="873" spans="1:15" hidden="1" x14ac:dyDescent="0.2">
      <c r="A873" s="45" t="s">
        <v>671</v>
      </c>
      <c r="B873" s="65" t="str">
        <f>YEAR(C873)&amp;"-"&amp;WEEKNUM(C873)</f>
        <v>2017-43</v>
      </c>
      <c r="C873" s="135">
        <v>43035</v>
      </c>
      <c r="D873" s="67">
        <f>WEEKDAY(Tableau645[[#This Row],[date]])</f>
        <v>6</v>
      </c>
      <c r="E873" s="47">
        <v>0.57291666666666696</v>
      </c>
      <c r="F873" s="47">
        <v>0.73958333333333404</v>
      </c>
      <c r="G873" s="46" t="str">
        <f>IF(NOT(ISBLANK(Tableau645[heure
début])),IF(VALUE(MID(TEXT(Tableau645[heure
début],"hh"),1,2))&lt;13,"AM","PM"),"")</f>
        <v>PM</v>
      </c>
      <c r="H873" s="47">
        <f>F873-E873</f>
        <v>0.16666666666666707</v>
      </c>
      <c r="I873" s="47"/>
      <c r="J873" s="47"/>
      <c r="K873" s="65"/>
      <c r="L873" s="45" t="e">
        <f ca="1">VLOOKUP(Tableau645[[#This Row],[module]],OFFSET(INDIRECT(A873&amp;"_code"),0,2,,2),2,0)</f>
        <v>#N/A</v>
      </c>
      <c r="M873" s="45" t="s">
        <v>660</v>
      </c>
      <c r="N873" s="47"/>
      <c r="O873" s="45"/>
    </row>
    <row r="874" spans="1:15" hidden="1" x14ac:dyDescent="0.2">
      <c r="A874" s="45" t="s">
        <v>672</v>
      </c>
      <c r="B874" s="65" t="str">
        <f>YEAR(C874)&amp;"-"&amp;WEEKNUM(C874)</f>
        <v>2017-43</v>
      </c>
      <c r="C874" s="46">
        <v>43035</v>
      </c>
      <c r="D874" s="67">
        <f>WEEKDAY(Tableau645[[#This Row],[date]])</f>
        <v>6</v>
      </c>
      <c r="E874" s="47">
        <v>0.65625</v>
      </c>
      <c r="F874" s="47">
        <v>0.73958333333333404</v>
      </c>
      <c r="G874" s="46" t="str">
        <f>IF(NOT(ISBLANK(Tableau645[heure
début])),IF(VALUE(MID(TEXT(Tableau645[heure
début],"hh"),1,2))&lt;13,"AM","PM"),"")</f>
        <v>PM</v>
      </c>
      <c r="H874" s="47">
        <f>F874-E874</f>
        <v>8.3333333333334036E-2</v>
      </c>
      <c r="I874" s="47"/>
      <c r="J874" s="47"/>
      <c r="K874" s="70" t="s">
        <v>523</v>
      </c>
      <c r="L874" s="45" t="str">
        <f ca="1">VLOOKUP(Tableau645[[#This Row],[module]],OFFSET(INDIRECT(A874&amp;"_code"),0,2,,2),2,0)</f>
        <v>GABER Oussama</v>
      </c>
      <c r="M874" s="61" t="s">
        <v>665</v>
      </c>
      <c r="N874" s="47"/>
      <c r="O874" s="71" t="s">
        <v>941</v>
      </c>
    </row>
    <row r="875" spans="1:15" hidden="1" x14ac:dyDescent="0.2">
      <c r="A875" s="45" t="s">
        <v>670</v>
      </c>
      <c r="B875" s="65" t="str">
        <f>YEAR(C875)&amp;"-"&amp;WEEKNUM(C875)</f>
        <v>2017-43</v>
      </c>
      <c r="C875" s="46">
        <v>43036</v>
      </c>
      <c r="D875" s="67">
        <f>WEEKDAY(Tableau645[[#This Row],[date]])</f>
        <v>7</v>
      </c>
      <c r="E875" s="47">
        <v>0.34375</v>
      </c>
      <c r="F875" s="47">
        <v>0.51041666666666696</v>
      </c>
      <c r="G875" s="46" t="str">
        <f>IF(NOT(ISBLANK(Tableau645[heure
début])),IF(VALUE(MID(TEXT(Tableau645[heure
début],"hh"),1,2))&lt;13,"AM","PM"),"")</f>
        <v>AM</v>
      </c>
      <c r="H875" s="47">
        <f>F875-E875</f>
        <v>0.16666666666666696</v>
      </c>
      <c r="I875" s="47"/>
      <c r="J875" s="47"/>
      <c r="K875" s="65"/>
      <c r="L875" s="45" t="e">
        <f ca="1">VLOOKUP(Tableau645[[#This Row],[module]],OFFSET(INDIRECT(A875&amp;"_code"),0,2,,2),2,0)</f>
        <v>#N/A</v>
      </c>
      <c r="M875" s="45"/>
      <c r="N875" s="47"/>
      <c r="O875" s="45"/>
    </row>
    <row r="876" spans="1:15" hidden="1" x14ac:dyDescent="0.2">
      <c r="A876" s="45" t="s">
        <v>657</v>
      </c>
      <c r="B876" s="65" t="str">
        <f>YEAR(C876)&amp;"-"&amp;WEEKNUM(C876)</f>
        <v>2017-43</v>
      </c>
      <c r="C876" s="46">
        <v>43036</v>
      </c>
      <c r="D876" s="67">
        <f>WEEKDAY(Tableau645[[#This Row],[date]])</f>
        <v>7</v>
      </c>
      <c r="E876" s="47">
        <v>0.34375</v>
      </c>
      <c r="F876" s="47">
        <v>0.51041666666666696</v>
      </c>
      <c r="G876" s="46" t="str">
        <f>IF(NOT(ISBLANK(Tableau645[heure
début])),IF(VALUE(MID(TEXT(Tableau645[heure
début],"hh"),1,2))&lt;13,"AM","PM"),"")</f>
        <v>AM</v>
      </c>
      <c r="H876" s="47">
        <f>F876-E876</f>
        <v>0.16666666666666696</v>
      </c>
      <c r="I876" s="123"/>
      <c r="J876" s="47"/>
      <c r="K876" s="65"/>
      <c r="L876" s="45" t="e">
        <f ca="1">VLOOKUP(Tableau645[[#This Row],[module]],OFFSET(INDIRECT(A876&amp;"_code"),0,2,,2),2,0)</f>
        <v>#N/A</v>
      </c>
      <c r="M876" s="45"/>
      <c r="N876" s="47"/>
      <c r="O876" s="45"/>
    </row>
    <row r="877" spans="1:15" hidden="1" x14ac:dyDescent="0.2">
      <c r="A877" s="45" t="s">
        <v>672</v>
      </c>
      <c r="B877" s="65" t="str">
        <f>YEAR(C877)&amp;"-"&amp;WEEKNUM(C877)</f>
        <v>2017-43</v>
      </c>
      <c r="C877" s="46">
        <v>43036</v>
      </c>
      <c r="D877" s="67">
        <f>WEEKDAY(Tableau645[[#This Row],[date]])</f>
        <v>7</v>
      </c>
      <c r="E877" s="47">
        <v>0.34375</v>
      </c>
      <c r="F877" s="47">
        <v>0.51041666666666696</v>
      </c>
      <c r="G877" s="46" t="str">
        <f>IF(NOT(ISBLANK(Tableau645[heure
début])),IF(VALUE(MID(TEXT(Tableau645[heure
début],"hh"),1,2))&lt;13,"AM","PM"),"")</f>
        <v>AM</v>
      </c>
      <c r="H877" s="47">
        <f>F877-E877</f>
        <v>0.16666666666666696</v>
      </c>
      <c r="I877" s="47"/>
      <c r="J877" s="47"/>
      <c r="K877" s="70" t="s">
        <v>523</v>
      </c>
      <c r="L877" s="45" t="str">
        <f ca="1">VLOOKUP(Tableau645[[#This Row],[module]],OFFSET(INDIRECT(A877&amp;"_code"),0,2,,2),2,0)</f>
        <v>GABER Oussama</v>
      </c>
      <c r="M877" s="45" t="s">
        <v>661</v>
      </c>
      <c r="N877" s="47"/>
      <c r="O877" s="71" t="s">
        <v>942</v>
      </c>
    </row>
    <row r="878" spans="1:15" hidden="1" x14ac:dyDescent="0.2">
      <c r="A878" s="45" t="s">
        <v>676</v>
      </c>
      <c r="B878" s="65" t="str">
        <f>YEAR(C878)&amp;"-"&amp;WEEKNUM(C878)</f>
        <v>2017-43</v>
      </c>
      <c r="C878" s="46">
        <v>43036</v>
      </c>
      <c r="D878" s="67">
        <f>WEEKDAY(Tableau645[[#This Row],[date]])</f>
        <v>7</v>
      </c>
      <c r="E878" s="47">
        <v>0.34375</v>
      </c>
      <c r="F878" s="47">
        <v>0.51041666666666696</v>
      </c>
      <c r="G878" s="46" t="str">
        <f>IF(NOT(ISBLANK(Tableau645[heure
début])),IF(VALUE(MID(TEXT(Tableau645[heure
début],"hh"),1,2))&lt;13,"AM","PM"),"")</f>
        <v>AM</v>
      </c>
      <c r="H878" s="47">
        <f>F878-E878</f>
        <v>0.16666666666666696</v>
      </c>
      <c r="I878" s="47"/>
      <c r="J878" s="47"/>
      <c r="K878" s="65" t="s">
        <v>750</v>
      </c>
      <c r="L878" s="45" t="str">
        <f ca="1">VLOOKUP(Tableau645[[#This Row],[module]],OFFSET(INDIRECT(A878&amp;"_code"),0,2,,2),2,0)</f>
        <v>LEFETZ Guillaume</v>
      </c>
      <c r="M878" s="45" t="s">
        <v>659</v>
      </c>
      <c r="N878" s="47"/>
      <c r="O878" s="45"/>
    </row>
    <row r="879" spans="1:15" hidden="1" x14ac:dyDescent="0.2">
      <c r="A879" s="45" t="s">
        <v>677</v>
      </c>
      <c r="B879" s="65" t="str">
        <f>YEAR(C879)&amp;"-"&amp;WEEKNUM(C879)</f>
        <v>2017-43</v>
      </c>
      <c r="C879" s="46">
        <v>43036</v>
      </c>
      <c r="D879" s="67">
        <f>WEEKDAY(Tableau645[[#This Row],[date]])</f>
        <v>7</v>
      </c>
      <c r="E879" s="47">
        <v>0.34375</v>
      </c>
      <c r="F879" s="47">
        <v>0.51041666666666696</v>
      </c>
      <c r="G879" s="46" t="str">
        <f>IF(NOT(ISBLANK(Tableau645[heure
début])),IF(VALUE(MID(TEXT(Tableau645[heure
début],"hh"),1,2))&lt;13,"AM","PM"),"")</f>
        <v>AM</v>
      </c>
      <c r="H879" s="47">
        <f>F879-E879</f>
        <v>0.16666666666666696</v>
      </c>
      <c r="I879" s="47"/>
      <c r="J879" s="47"/>
      <c r="K879" s="65"/>
      <c r="L879" s="45" t="e">
        <f ca="1">VLOOKUP(Tableau645[[#This Row],[module]],OFFSET(INDIRECT(A879&amp;"_code"),0,2,,2),2,0)</f>
        <v>#N/A</v>
      </c>
      <c r="M879" s="45"/>
      <c r="N879" s="47"/>
      <c r="O879" s="45"/>
    </row>
    <row r="880" spans="1:15" hidden="1" x14ac:dyDescent="0.2">
      <c r="A880" s="61" t="s">
        <v>669</v>
      </c>
      <c r="B880" s="61" t="str">
        <f>YEAR(C880)&amp;"-"&amp;WEEKNUM(C880)</f>
        <v>2017-43</v>
      </c>
      <c r="C880" s="62">
        <v>43036</v>
      </c>
      <c r="D880" s="68">
        <f>WEEKDAY(Tableau645[[#This Row],[date]])</f>
        <v>7</v>
      </c>
      <c r="E880" s="47">
        <v>0.34375</v>
      </c>
      <c r="F880" s="47">
        <v>0.51041666666666696</v>
      </c>
      <c r="G880" s="62" t="str">
        <f>IF(NOT(ISBLANK(Tableau645[heure
début])),IF(VALUE(MID(TEXT(Tableau645[heure
début],"hh"),1,2))&lt;13,"AM","PM"),"")</f>
        <v>AM</v>
      </c>
      <c r="H880" s="63">
        <f>F880-E880</f>
        <v>0.16666666666666696</v>
      </c>
      <c r="I880" s="63"/>
      <c r="J880" s="47"/>
      <c r="K880" s="61"/>
      <c r="L880" s="61" t="e">
        <f ca="1">VLOOKUP(Tableau645[[#This Row],[module]],OFFSET(INDIRECT(A880&amp;"_code"),0,2,,2),2,0)</f>
        <v>#N/A</v>
      </c>
      <c r="M880" s="61"/>
      <c r="N880" s="63"/>
      <c r="O880" s="61"/>
    </row>
    <row r="881" spans="1:15" hidden="1" x14ac:dyDescent="0.2">
      <c r="A881" s="45" t="s">
        <v>671</v>
      </c>
      <c r="B881" s="65" t="str">
        <f>YEAR(C881)&amp;"-"&amp;WEEKNUM(C881)</f>
        <v>2017-43</v>
      </c>
      <c r="C881" s="46">
        <v>43036</v>
      </c>
      <c r="D881" s="67">
        <f>WEEKDAY(Tableau645[[#This Row],[date]])</f>
        <v>7</v>
      </c>
      <c r="E881" s="47">
        <v>0.34375</v>
      </c>
      <c r="F881" s="47">
        <v>0.51041666666666696</v>
      </c>
      <c r="G881" s="46" t="str">
        <f>IF(NOT(ISBLANK(Tableau645[heure
début])),IF(VALUE(MID(TEXT(Tableau645[heure
début],"hh"),1,2))&lt;13,"AM","PM"),"")</f>
        <v>AM</v>
      </c>
      <c r="H881" s="47">
        <f>F881-E881</f>
        <v>0.16666666666666696</v>
      </c>
      <c r="I881" s="47"/>
      <c r="J881" s="47"/>
      <c r="K881" s="65"/>
      <c r="L881" s="45" t="e">
        <f ca="1">VLOOKUP(Tableau645[[#This Row],[module]],OFFSET(INDIRECT(A881&amp;"_code"),0,2,,2),2,0)</f>
        <v>#N/A</v>
      </c>
      <c r="M881" s="45"/>
      <c r="N881" s="47"/>
      <c r="O881" s="45"/>
    </row>
    <row r="882" spans="1:15" hidden="1" x14ac:dyDescent="0.2">
      <c r="A882" s="45" t="s">
        <v>670</v>
      </c>
      <c r="B882" s="65" t="str">
        <f>YEAR(C882)&amp;"-"&amp;WEEKNUM(C882)</f>
        <v>2017-43</v>
      </c>
      <c r="C882" s="46">
        <v>43036</v>
      </c>
      <c r="D882" s="67">
        <f>WEEKDAY(Tableau645[[#This Row],[date]])</f>
        <v>7</v>
      </c>
      <c r="E882" s="47">
        <v>0.57291666666666696</v>
      </c>
      <c r="F882" s="47">
        <v>0.73958333333333404</v>
      </c>
      <c r="G882" s="46" t="str">
        <f>IF(NOT(ISBLANK(Tableau645[heure
début])),IF(VALUE(MID(TEXT(Tableau645[heure
début],"hh"),1,2))&lt;13,"AM","PM"),"")</f>
        <v>PM</v>
      </c>
      <c r="H882" s="47">
        <f>F882-E882</f>
        <v>0.16666666666666707</v>
      </c>
      <c r="I882" s="47"/>
      <c r="J882" s="47"/>
      <c r="K882" s="65"/>
      <c r="L882" s="45" t="e">
        <f ca="1">VLOOKUP(Tableau645[[#This Row],[module]],OFFSET(INDIRECT(A882&amp;"_code"),0,2,,2),2,0)</f>
        <v>#N/A</v>
      </c>
      <c r="M882" s="45"/>
      <c r="N882" s="47"/>
      <c r="O882" s="45"/>
    </row>
    <row r="883" spans="1:15" hidden="1" x14ac:dyDescent="0.2">
      <c r="A883" s="45" t="s">
        <v>657</v>
      </c>
      <c r="B883" s="65" t="str">
        <f>YEAR(C883)&amp;"-"&amp;WEEKNUM(C883)</f>
        <v>2017-43</v>
      </c>
      <c r="C883" s="46">
        <v>43036</v>
      </c>
      <c r="D883" s="67">
        <f>WEEKDAY(Tableau645[[#This Row],[date]])</f>
        <v>7</v>
      </c>
      <c r="E883" s="47">
        <v>0.57291666666666696</v>
      </c>
      <c r="F883" s="47">
        <v>0.73958333333333404</v>
      </c>
      <c r="G883" s="46" t="str">
        <f>IF(NOT(ISBLANK(Tableau645[heure
début])),IF(VALUE(MID(TEXT(Tableau645[heure
début],"hh"),1,2))&lt;13,"AM","PM"),"")</f>
        <v>PM</v>
      </c>
      <c r="H883" s="47">
        <f>F883-E883</f>
        <v>0.16666666666666707</v>
      </c>
      <c r="I883" s="123"/>
      <c r="J883" s="47"/>
      <c r="K883" s="65"/>
      <c r="L883" s="45" t="e">
        <f ca="1">VLOOKUP(Tableau645[[#This Row],[module]],OFFSET(INDIRECT(A883&amp;"_code"),0,2,,2),2,0)</f>
        <v>#N/A</v>
      </c>
      <c r="M883" s="45"/>
      <c r="N883" s="47"/>
      <c r="O883" s="45"/>
    </row>
    <row r="884" spans="1:15" hidden="1" x14ac:dyDescent="0.2">
      <c r="A884" s="45" t="s">
        <v>672</v>
      </c>
      <c r="B884" s="65" t="str">
        <f>YEAR(C884)&amp;"-"&amp;WEEKNUM(C884)</f>
        <v>2017-43</v>
      </c>
      <c r="C884" s="46">
        <v>43036</v>
      </c>
      <c r="D884" s="67">
        <f>WEEKDAY(Tableau645[[#This Row],[date]])</f>
        <v>7</v>
      </c>
      <c r="E884" s="47">
        <v>0.57291666666666696</v>
      </c>
      <c r="F884" s="47">
        <v>0.73958333333333404</v>
      </c>
      <c r="G884" s="46" t="str">
        <f>IF(NOT(ISBLANK(Tableau645[heure
début])),IF(VALUE(MID(TEXT(Tableau645[heure
début],"hh"),1,2))&lt;13,"AM","PM"),"")</f>
        <v>PM</v>
      </c>
      <c r="H884" s="47">
        <f>F884-E884</f>
        <v>0.16666666666666707</v>
      </c>
      <c r="I884" s="47"/>
      <c r="J884" s="47"/>
      <c r="K884" s="65"/>
      <c r="L884" s="45" t="e">
        <f ca="1">VLOOKUP(Tableau645[[#This Row],[module]],OFFSET(INDIRECT(A884&amp;"_code"),0,2,,2),2,0)</f>
        <v>#N/A</v>
      </c>
      <c r="M884" s="45"/>
      <c r="N884" s="47"/>
      <c r="O884" s="45"/>
    </row>
    <row r="885" spans="1:15" hidden="1" x14ac:dyDescent="0.2">
      <c r="A885" s="45" t="s">
        <v>676</v>
      </c>
      <c r="B885" s="65" t="str">
        <f>YEAR(C885)&amp;"-"&amp;WEEKNUM(C885)</f>
        <v>2017-43</v>
      </c>
      <c r="C885" s="46">
        <v>43036</v>
      </c>
      <c r="D885" s="67">
        <f>WEEKDAY(Tableau645[[#This Row],[date]])</f>
        <v>7</v>
      </c>
      <c r="E885" s="47">
        <v>0.57291666666666696</v>
      </c>
      <c r="F885" s="47">
        <v>0.69791666666666663</v>
      </c>
      <c r="G885" s="46" t="str">
        <f>IF(NOT(ISBLANK(Tableau645[heure
début])),IF(VALUE(MID(TEXT(Tableau645[heure
début],"hh"),1,2))&lt;13,"AM","PM"),"")</f>
        <v>PM</v>
      </c>
      <c r="H885" s="47">
        <f>F885-E885</f>
        <v>0.12499999999999967</v>
      </c>
      <c r="I885" s="47"/>
      <c r="J885" s="47"/>
      <c r="K885" s="65"/>
      <c r="L885" s="45" t="e">
        <f ca="1">VLOOKUP(Tableau645[[#This Row],[module]],OFFSET(INDIRECT(A885&amp;"_code"),0,2,,2),2,0)</f>
        <v>#N/A</v>
      </c>
      <c r="M885" s="45"/>
      <c r="N885" s="47"/>
      <c r="O885" s="45"/>
    </row>
    <row r="886" spans="1:15" hidden="1" x14ac:dyDescent="0.2">
      <c r="A886" s="45" t="s">
        <v>677</v>
      </c>
      <c r="B886" s="65" t="str">
        <f>YEAR(C886)&amp;"-"&amp;WEEKNUM(C886)</f>
        <v>2017-43</v>
      </c>
      <c r="C886" s="46">
        <v>43036</v>
      </c>
      <c r="D886" s="67">
        <f>WEEKDAY(Tableau645[[#This Row],[date]])</f>
        <v>7</v>
      </c>
      <c r="E886" s="47">
        <v>0.57291666666666696</v>
      </c>
      <c r="F886" s="47">
        <v>0.69791666666666663</v>
      </c>
      <c r="G886" s="46" t="str">
        <f>IF(NOT(ISBLANK(Tableau645[heure
début])),IF(VALUE(MID(TEXT(Tableau645[heure
début],"hh"),1,2))&lt;13,"AM","PM"),"")</f>
        <v>PM</v>
      </c>
      <c r="H886" s="47">
        <f>F886-E886</f>
        <v>0.12499999999999967</v>
      </c>
      <c r="I886" s="47"/>
      <c r="J886" s="47"/>
      <c r="K886" s="65"/>
      <c r="L886" s="45" t="e">
        <f ca="1">VLOOKUP(Tableau645[[#This Row],[module]],OFFSET(INDIRECT(A886&amp;"_code"),0,2,,2),2,0)</f>
        <v>#N/A</v>
      </c>
      <c r="M886" s="45"/>
      <c r="N886" s="47"/>
      <c r="O886" s="45"/>
    </row>
    <row r="887" spans="1:15" hidden="1" x14ac:dyDescent="0.2">
      <c r="A887" s="61" t="s">
        <v>669</v>
      </c>
      <c r="B887" s="61" t="str">
        <f>YEAR(C887)&amp;"-"&amp;WEEKNUM(C887)</f>
        <v>2017-43</v>
      </c>
      <c r="C887" s="62">
        <v>43036</v>
      </c>
      <c r="D887" s="68">
        <f>WEEKDAY(Tableau645[[#This Row],[date]])</f>
        <v>7</v>
      </c>
      <c r="E887" s="63">
        <v>0.57291666666666696</v>
      </c>
      <c r="F887" s="63">
        <v>0.73958333333333404</v>
      </c>
      <c r="G887" s="62" t="str">
        <f>IF(NOT(ISBLANK(Tableau645[heure
début])),IF(VALUE(MID(TEXT(Tableau645[heure
début],"hh"),1,2))&lt;13,"AM","PM"),"")</f>
        <v>PM</v>
      </c>
      <c r="H887" s="63">
        <f>F887-E887</f>
        <v>0.16666666666666707</v>
      </c>
      <c r="I887" s="63"/>
      <c r="J887" s="47"/>
      <c r="K887" s="61"/>
      <c r="L887" s="61" t="e">
        <f ca="1">VLOOKUP(Tableau645[[#This Row],[module]],OFFSET(INDIRECT(A887&amp;"_code"),0,2,,2),2,0)</f>
        <v>#N/A</v>
      </c>
      <c r="M887" s="61"/>
      <c r="N887" s="63"/>
      <c r="O887" s="61"/>
    </row>
    <row r="888" spans="1:15" hidden="1" x14ac:dyDescent="0.2">
      <c r="A888" s="45" t="s">
        <v>671</v>
      </c>
      <c r="B888" s="65" t="str">
        <f>YEAR(C888)&amp;"-"&amp;WEEKNUM(C888)</f>
        <v>2017-43</v>
      </c>
      <c r="C888" s="46">
        <v>43036</v>
      </c>
      <c r="D888" s="67">
        <f>WEEKDAY(Tableau645[[#This Row],[date]])</f>
        <v>7</v>
      </c>
      <c r="E888" s="47">
        <v>0.57291666666666696</v>
      </c>
      <c r="F888" s="47">
        <v>0.73958333333333404</v>
      </c>
      <c r="G888" s="46" t="str">
        <f>IF(NOT(ISBLANK(Tableau645[heure
début])),IF(VALUE(MID(TEXT(Tableau645[heure
début],"hh"),1,2))&lt;13,"AM","PM"),"")</f>
        <v>PM</v>
      </c>
      <c r="H888" s="47">
        <f>F888-E888</f>
        <v>0.16666666666666707</v>
      </c>
      <c r="I888" s="47"/>
      <c r="J888" s="47"/>
      <c r="K888" s="65"/>
      <c r="L888" s="45" t="e">
        <f ca="1">VLOOKUP(Tableau645[[#This Row],[module]],OFFSET(INDIRECT(A888&amp;"_code"),0,2,,2),2,0)</f>
        <v>#N/A</v>
      </c>
      <c r="M888" s="45"/>
      <c r="N888" s="47"/>
      <c r="O888" s="45"/>
    </row>
    <row r="889" spans="1:15" hidden="1" x14ac:dyDescent="0.2">
      <c r="A889" s="45" t="s">
        <v>670</v>
      </c>
      <c r="B889" s="65" t="str">
        <f>YEAR(C889)&amp;"-"&amp;WEEKNUM(C889)</f>
        <v>2017-44</v>
      </c>
      <c r="C889" s="46">
        <v>43037</v>
      </c>
      <c r="D889" s="67">
        <f>WEEKDAY(Tableau645[[#This Row],[date]])</f>
        <v>1</v>
      </c>
      <c r="E889" s="47">
        <v>0.34375</v>
      </c>
      <c r="F889" s="47">
        <v>0.51041666666666696</v>
      </c>
      <c r="G889" s="46" t="str">
        <f>IF(NOT(ISBLANK(Tableau645[heure
début])),IF(VALUE(MID(TEXT(Tableau645[heure
début],"hh"),1,2))&lt;13,"AM","PM"),"")</f>
        <v>AM</v>
      </c>
      <c r="H889" s="47">
        <f>F889-E889</f>
        <v>0.16666666666666696</v>
      </c>
      <c r="I889" s="47"/>
      <c r="J889" s="47"/>
      <c r="K889" s="65"/>
      <c r="L889" s="45" t="e">
        <f ca="1">VLOOKUP(Tableau645[[#This Row],[module]],OFFSET(INDIRECT(A889&amp;"_code"),0,2,,2),2,0)</f>
        <v>#N/A</v>
      </c>
      <c r="M889" s="45"/>
      <c r="N889" s="47"/>
      <c r="O889" s="45"/>
    </row>
    <row r="890" spans="1:15" hidden="1" x14ac:dyDescent="0.2">
      <c r="A890" s="45" t="s">
        <v>657</v>
      </c>
      <c r="B890" s="65" t="str">
        <f>YEAR(C890)&amp;"-"&amp;WEEKNUM(C890)</f>
        <v>2017-44</v>
      </c>
      <c r="C890" s="46">
        <v>43037</v>
      </c>
      <c r="D890" s="67">
        <f>WEEKDAY(Tableau645[[#This Row],[date]])</f>
        <v>1</v>
      </c>
      <c r="E890" s="47">
        <v>0.34375</v>
      </c>
      <c r="F890" s="47">
        <v>0.51041666666666696</v>
      </c>
      <c r="G890" s="46" t="str">
        <f>IF(NOT(ISBLANK(Tableau645[heure
début])),IF(VALUE(MID(TEXT(Tableau645[heure
début],"hh"),1,2))&lt;13,"AM","PM"),"")</f>
        <v>AM</v>
      </c>
      <c r="H890" s="47">
        <f>F890-E890</f>
        <v>0.16666666666666696</v>
      </c>
      <c r="I890" s="123"/>
      <c r="J890" s="47"/>
      <c r="K890" s="65"/>
      <c r="L890" s="45" t="e">
        <f ca="1">VLOOKUP(Tableau645[[#This Row],[module]],OFFSET(INDIRECT(A890&amp;"_code"),0,2,,2),2,0)</f>
        <v>#N/A</v>
      </c>
      <c r="M890" s="45"/>
      <c r="N890" s="47"/>
      <c r="O890" s="45"/>
    </row>
    <row r="891" spans="1:15" hidden="1" x14ac:dyDescent="0.2">
      <c r="A891" s="45" t="s">
        <v>672</v>
      </c>
      <c r="B891" s="65" t="str">
        <f>YEAR(C891)&amp;"-"&amp;WEEKNUM(C891)</f>
        <v>2017-44</v>
      </c>
      <c r="C891" s="46">
        <v>43037</v>
      </c>
      <c r="D891" s="67">
        <f>WEEKDAY(Tableau645[[#This Row],[date]])</f>
        <v>1</v>
      </c>
      <c r="E891" s="47">
        <v>0.34375</v>
      </c>
      <c r="F891" s="47">
        <v>0.51041666666666696</v>
      </c>
      <c r="G891" s="46" t="str">
        <f>IF(NOT(ISBLANK(Tableau645[heure
début])),IF(VALUE(MID(TEXT(Tableau645[heure
début],"hh"),1,2))&lt;13,"AM","PM"),"")</f>
        <v>AM</v>
      </c>
      <c r="H891" s="47">
        <f>F891-E891</f>
        <v>0.16666666666666696</v>
      </c>
      <c r="I891" s="47"/>
      <c r="J891" s="47"/>
      <c r="K891" s="65"/>
      <c r="L891" s="45" t="e">
        <f ca="1">VLOOKUP(Tableau645[[#This Row],[module]],OFFSET(INDIRECT(A891&amp;"_code"),0,2,,2),2,0)</f>
        <v>#N/A</v>
      </c>
      <c r="M891" s="45"/>
      <c r="N891" s="47"/>
      <c r="O891" s="45"/>
    </row>
    <row r="892" spans="1:15" hidden="1" x14ac:dyDescent="0.2">
      <c r="A892" s="45" t="s">
        <v>676</v>
      </c>
      <c r="B892" s="65" t="str">
        <f>YEAR(C892)&amp;"-"&amp;WEEKNUM(C892)</f>
        <v>2017-44</v>
      </c>
      <c r="C892" s="46">
        <v>43037</v>
      </c>
      <c r="D892" s="67">
        <f>WEEKDAY(Tableau645[[#This Row],[date]])</f>
        <v>1</v>
      </c>
      <c r="E892" s="47">
        <v>0.34375</v>
      </c>
      <c r="F892" s="47">
        <v>0.51041666666666696</v>
      </c>
      <c r="G892" s="46" t="str">
        <f>IF(NOT(ISBLANK(Tableau645[heure
début])),IF(VALUE(MID(TEXT(Tableau645[heure
début],"hh"),1,2))&lt;13,"AM","PM"),"")</f>
        <v>AM</v>
      </c>
      <c r="H892" s="47">
        <f>F892-E892</f>
        <v>0.16666666666666696</v>
      </c>
      <c r="I892" s="47"/>
      <c r="J892" s="47"/>
      <c r="K892" s="65"/>
      <c r="L892" s="45" t="e">
        <f ca="1">VLOOKUP(Tableau645[[#This Row],[module]],OFFSET(INDIRECT(A892&amp;"_code"),0,2,,2),2,0)</f>
        <v>#N/A</v>
      </c>
      <c r="M892" s="45"/>
      <c r="N892" s="47"/>
      <c r="O892" s="45"/>
    </row>
    <row r="893" spans="1:15" hidden="1" x14ac:dyDescent="0.2">
      <c r="A893" s="45" t="s">
        <v>677</v>
      </c>
      <c r="B893" s="65" t="str">
        <f>YEAR(C893)&amp;"-"&amp;WEEKNUM(C893)</f>
        <v>2017-44</v>
      </c>
      <c r="C893" s="46">
        <v>43037</v>
      </c>
      <c r="D893" s="67">
        <f>WEEKDAY(Tableau645[[#This Row],[date]])</f>
        <v>1</v>
      </c>
      <c r="E893" s="47">
        <v>0.34375</v>
      </c>
      <c r="F893" s="47">
        <v>0.51041666666666696</v>
      </c>
      <c r="G893" s="46" t="str">
        <f>IF(NOT(ISBLANK(Tableau645[heure
début])),IF(VALUE(MID(TEXT(Tableau645[heure
début],"hh"),1,2))&lt;13,"AM","PM"),"")</f>
        <v>AM</v>
      </c>
      <c r="H893" s="47">
        <f>F893-E893</f>
        <v>0.16666666666666696</v>
      </c>
      <c r="I893" s="47"/>
      <c r="J893" s="47"/>
      <c r="K893" s="65"/>
      <c r="L893" s="45" t="e">
        <f ca="1">VLOOKUP(Tableau645[[#This Row],[module]],OFFSET(INDIRECT(A893&amp;"_code"),0,2,,2),2,0)</f>
        <v>#N/A</v>
      </c>
      <c r="M893" s="45"/>
      <c r="N893" s="47"/>
      <c r="O893" s="45"/>
    </row>
    <row r="894" spans="1:15" hidden="1" x14ac:dyDescent="0.2">
      <c r="A894" s="61" t="s">
        <v>669</v>
      </c>
      <c r="B894" s="61" t="str">
        <f>YEAR(C894)&amp;"-"&amp;WEEKNUM(C894)</f>
        <v>2017-44</v>
      </c>
      <c r="C894" s="62">
        <v>43037</v>
      </c>
      <c r="D894" s="68">
        <f>WEEKDAY(Tableau645[[#This Row],[date]])</f>
        <v>1</v>
      </c>
      <c r="E894" s="47">
        <v>0.34375</v>
      </c>
      <c r="F894" s="47">
        <v>0.51041666666666696</v>
      </c>
      <c r="G894" s="62" t="str">
        <f>IF(NOT(ISBLANK(Tableau645[heure
début])),IF(VALUE(MID(TEXT(Tableau645[heure
début],"hh"),1,2))&lt;13,"AM","PM"),"")</f>
        <v>AM</v>
      </c>
      <c r="H894" s="63">
        <f>F894-E894</f>
        <v>0.16666666666666696</v>
      </c>
      <c r="I894" s="63"/>
      <c r="J894" s="47"/>
      <c r="K894" s="61"/>
      <c r="L894" s="61" t="e">
        <f ca="1">VLOOKUP(Tableau645[[#This Row],[module]],OFFSET(INDIRECT(A894&amp;"_code"),0,2,,2),2,0)</f>
        <v>#N/A</v>
      </c>
      <c r="M894" s="61"/>
      <c r="N894" s="63"/>
      <c r="O894" s="61"/>
    </row>
    <row r="895" spans="1:15" hidden="1" x14ac:dyDescent="0.2">
      <c r="A895" s="45" t="s">
        <v>671</v>
      </c>
      <c r="B895" s="65" t="str">
        <f>YEAR(C895)&amp;"-"&amp;WEEKNUM(C895)</f>
        <v>2017-44</v>
      </c>
      <c r="C895" s="46">
        <v>43037</v>
      </c>
      <c r="D895" s="67">
        <f>WEEKDAY(Tableau645[[#This Row],[date]])</f>
        <v>1</v>
      </c>
      <c r="E895" s="47">
        <v>0.34375</v>
      </c>
      <c r="F895" s="47">
        <v>0.51041666666666696</v>
      </c>
      <c r="G895" s="46" t="str">
        <f>IF(NOT(ISBLANK(Tableau645[heure
début])),IF(VALUE(MID(TEXT(Tableau645[heure
début],"hh"),1,2))&lt;13,"AM","PM"),"")</f>
        <v>AM</v>
      </c>
      <c r="H895" s="47">
        <f>F895-E895</f>
        <v>0.16666666666666696</v>
      </c>
      <c r="I895" s="47"/>
      <c r="J895" s="47"/>
      <c r="K895" s="65"/>
      <c r="L895" s="45" t="e">
        <f ca="1">VLOOKUP(Tableau645[[#This Row],[module]],OFFSET(INDIRECT(A895&amp;"_code"),0,2,,2),2,0)</f>
        <v>#N/A</v>
      </c>
      <c r="M895" s="45"/>
      <c r="N895" s="47"/>
      <c r="O895" s="45"/>
    </row>
    <row r="896" spans="1:15" hidden="1" x14ac:dyDescent="0.2">
      <c r="A896" s="45" t="s">
        <v>670</v>
      </c>
      <c r="B896" s="65" t="str">
        <f>YEAR(C896)&amp;"-"&amp;WEEKNUM(C896)</f>
        <v>2017-44</v>
      </c>
      <c r="C896" s="46">
        <v>43037</v>
      </c>
      <c r="D896" s="67">
        <f>WEEKDAY(Tableau645[[#This Row],[date]])</f>
        <v>1</v>
      </c>
      <c r="E896" s="47">
        <v>0.57291666666666696</v>
      </c>
      <c r="F896" s="47">
        <v>0.73958333333333404</v>
      </c>
      <c r="G896" s="46" t="str">
        <f>IF(NOT(ISBLANK(Tableau645[heure
début])),IF(VALUE(MID(TEXT(Tableau645[heure
début],"hh"),1,2))&lt;13,"AM","PM"),"")</f>
        <v>PM</v>
      </c>
      <c r="H896" s="47">
        <f>F896-E896</f>
        <v>0.16666666666666707</v>
      </c>
      <c r="I896" s="47"/>
      <c r="J896" s="47"/>
      <c r="K896" s="65"/>
      <c r="L896" s="45" t="e">
        <f ca="1">VLOOKUP(Tableau645[[#This Row],[module]],OFFSET(INDIRECT(A896&amp;"_code"),0,2,,2),2,0)</f>
        <v>#N/A</v>
      </c>
      <c r="M896" s="45"/>
      <c r="N896" s="47"/>
      <c r="O896" s="45"/>
    </row>
    <row r="897" spans="1:15" hidden="1" x14ac:dyDescent="0.2">
      <c r="A897" s="45" t="s">
        <v>657</v>
      </c>
      <c r="B897" s="65" t="str">
        <f>YEAR(C897)&amp;"-"&amp;WEEKNUM(C897)</f>
        <v>2017-44</v>
      </c>
      <c r="C897" s="46">
        <v>43037</v>
      </c>
      <c r="D897" s="67">
        <f>WEEKDAY(Tableau645[[#This Row],[date]])</f>
        <v>1</v>
      </c>
      <c r="E897" s="47">
        <v>0.57291666666666696</v>
      </c>
      <c r="F897" s="47">
        <v>0.73958333333333404</v>
      </c>
      <c r="G897" s="46" t="str">
        <f>IF(NOT(ISBLANK(Tableau645[heure
début])),IF(VALUE(MID(TEXT(Tableau645[heure
début],"hh"),1,2))&lt;13,"AM","PM"),"")</f>
        <v>PM</v>
      </c>
      <c r="H897" s="47">
        <f>F897-E897</f>
        <v>0.16666666666666707</v>
      </c>
      <c r="I897" s="123"/>
      <c r="J897" s="47"/>
      <c r="K897" s="65"/>
      <c r="L897" s="45" t="e">
        <f ca="1">VLOOKUP(Tableau645[[#This Row],[module]],OFFSET(INDIRECT(A897&amp;"_code"),0,2,,2),2,0)</f>
        <v>#N/A</v>
      </c>
      <c r="M897" s="45"/>
      <c r="N897" s="47"/>
      <c r="O897" s="45"/>
    </row>
    <row r="898" spans="1:15" hidden="1" x14ac:dyDescent="0.2">
      <c r="A898" s="45" t="s">
        <v>672</v>
      </c>
      <c r="B898" s="65" t="str">
        <f>YEAR(C898)&amp;"-"&amp;WEEKNUM(C898)</f>
        <v>2017-44</v>
      </c>
      <c r="C898" s="46">
        <v>43037</v>
      </c>
      <c r="D898" s="67">
        <f>WEEKDAY(Tableau645[[#This Row],[date]])</f>
        <v>1</v>
      </c>
      <c r="E898" s="47">
        <v>0.57291666666666696</v>
      </c>
      <c r="F898" s="47">
        <v>0.73958333333333404</v>
      </c>
      <c r="G898" s="46" t="str">
        <f>IF(NOT(ISBLANK(Tableau645[heure
début])),IF(VALUE(MID(TEXT(Tableau645[heure
début],"hh"),1,2))&lt;13,"AM","PM"),"")</f>
        <v>PM</v>
      </c>
      <c r="H898" s="47">
        <f>F898-E898</f>
        <v>0.16666666666666707</v>
      </c>
      <c r="I898" s="47"/>
      <c r="J898" s="47"/>
      <c r="K898" s="65"/>
      <c r="L898" s="45" t="e">
        <f ca="1">VLOOKUP(Tableau645[[#This Row],[module]],OFFSET(INDIRECT(A898&amp;"_code"),0,2,,2),2,0)</f>
        <v>#N/A</v>
      </c>
      <c r="M898" s="45"/>
      <c r="N898" s="47"/>
      <c r="O898" s="45"/>
    </row>
    <row r="899" spans="1:15" hidden="1" x14ac:dyDescent="0.2">
      <c r="A899" s="45" t="s">
        <v>676</v>
      </c>
      <c r="B899" s="65" t="str">
        <f>YEAR(C899)&amp;"-"&amp;WEEKNUM(C899)</f>
        <v>2017-44</v>
      </c>
      <c r="C899" s="46">
        <v>43037</v>
      </c>
      <c r="D899" s="67">
        <f>WEEKDAY(Tableau645[[#This Row],[date]])</f>
        <v>1</v>
      </c>
      <c r="E899" s="47">
        <v>0.57291666666666696</v>
      </c>
      <c r="F899" s="47">
        <v>0.69791666666666663</v>
      </c>
      <c r="G899" s="46" t="str">
        <f>IF(NOT(ISBLANK(Tableau645[heure
début])),IF(VALUE(MID(TEXT(Tableau645[heure
début],"hh"),1,2))&lt;13,"AM","PM"),"")</f>
        <v>PM</v>
      </c>
      <c r="H899" s="47">
        <f>F899-E899</f>
        <v>0.12499999999999967</v>
      </c>
      <c r="I899" s="47"/>
      <c r="J899" s="47"/>
      <c r="K899" s="65"/>
      <c r="L899" s="45" t="e">
        <f ca="1">VLOOKUP(Tableau645[[#This Row],[module]],OFFSET(INDIRECT(A899&amp;"_code"),0,2,,2),2,0)</f>
        <v>#N/A</v>
      </c>
      <c r="M899" s="45"/>
      <c r="N899" s="47"/>
      <c r="O899" s="45"/>
    </row>
    <row r="900" spans="1:15" hidden="1" x14ac:dyDescent="0.2">
      <c r="A900" s="45" t="s">
        <v>677</v>
      </c>
      <c r="B900" s="65" t="str">
        <f>YEAR(C900)&amp;"-"&amp;WEEKNUM(C900)</f>
        <v>2017-44</v>
      </c>
      <c r="C900" s="46">
        <v>43037</v>
      </c>
      <c r="D900" s="67">
        <f>WEEKDAY(Tableau645[[#This Row],[date]])</f>
        <v>1</v>
      </c>
      <c r="E900" s="47">
        <v>0.57291666666666696</v>
      </c>
      <c r="F900" s="47">
        <v>0.69791666666666663</v>
      </c>
      <c r="G900" s="46" t="str">
        <f>IF(NOT(ISBLANK(Tableau645[heure
début])),IF(VALUE(MID(TEXT(Tableau645[heure
début],"hh"),1,2))&lt;13,"AM","PM"),"")</f>
        <v>PM</v>
      </c>
      <c r="H900" s="47">
        <f>F900-E900</f>
        <v>0.12499999999999967</v>
      </c>
      <c r="I900" s="47"/>
      <c r="J900" s="47"/>
      <c r="K900" s="65"/>
      <c r="L900" s="45" t="e">
        <f ca="1">VLOOKUP(Tableau645[[#This Row],[module]],OFFSET(INDIRECT(A900&amp;"_code"),0,2,,2),2,0)</f>
        <v>#N/A</v>
      </c>
      <c r="M900" s="45"/>
      <c r="N900" s="47"/>
      <c r="O900" s="45"/>
    </row>
    <row r="901" spans="1:15" hidden="1" x14ac:dyDescent="0.2">
      <c r="A901" s="61" t="s">
        <v>669</v>
      </c>
      <c r="B901" s="61" t="str">
        <f>YEAR(C901)&amp;"-"&amp;WEEKNUM(C901)</f>
        <v>2017-44</v>
      </c>
      <c r="C901" s="62">
        <v>43037</v>
      </c>
      <c r="D901" s="68">
        <f>WEEKDAY(Tableau645[[#This Row],[date]])</f>
        <v>1</v>
      </c>
      <c r="E901" s="63">
        <v>0.57291666666666696</v>
      </c>
      <c r="F901" s="63">
        <v>0.73958333333333404</v>
      </c>
      <c r="G901" s="62" t="str">
        <f>IF(NOT(ISBLANK(Tableau645[heure
début])),IF(VALUE(MID(TEXT(Tableau645[heure
début],"hh"),1,2))&lt;13,"AM","PM"),"")</f>
        <v>PM</v>
      </c>
      <c r="H901" s="63">
        <f>F901-E901</f>
        <v>0.16666666666666707</v>
      </c>
      <c r="I901" s="63"/>
      <c r="J901" s="47"/>
      <c r="K901" s="61"/>
      <c r="L901" s="61" t="e">
        <f ca="1">VLOOKUP(Tableau645[[#This Row],[module]],OFFSET(INDIRECT(A901&amp;"_code"),0,2,,2),2,0)</f>
        <v>#N/A</v>
      </c>
      <c r="M901" s="61"/>
      <c r="N901" s="63"/>
      <c r="O901" s="61"/>
    </row>
    <row r="902" spans="1:15" hidden="1" x14ac:dyDescent="0.2">
      <c r="A902" s="45" t="s">
        <v>671</v>
      </c>
      <c r="B902" s="65" t="str">
        <f>YEAR(C902)&amp;"-"&amp;WEEKNUM(C902)</f>
        <v>2017-44</v>
      </c>
      <c r="C902" s="46">
        <v>43037</v>
      </c>
      <c r="D902" s="67">
        <f>WEEKDAY(Tableau645[[#This Row],[date]])</f>
        <v>1</v>
      </c>
      <c r="E902" s="47">
        <v>0.57291666666666696</v>
      </c>
      <c r="F902" s="47">
        <v>0.73958333333333404</v>
      </c>
      <c r="G902" s="46" t="str">
        <f>IF(NOT(ISBLANK(Tableau645[heure
début])),IF(VALUE(MID(TEXT(Tableau645[heure
début],"hh"),1,2))&lt;13,"AM","PM"),"")</f>
        <v>PM</v>
      </c>
      <c r="H902" s="47">
        <f>F902-E902</f>
        <v>0.16666666666666707</v>
      </c>
      <c r="I902" s="47"/>
      <c r="J902" s="47"/>
      <c r="K902" s="65"/>
      <c r="L902" s="45" t="e">
        <f ca="1">VLOOKUP(Tableau645[[#This Row],[module]],OFFSET(INDIRECT(A902&amp;"_code"),0,2,,2),2,0)</f>
        <v>#N/A</v>
      </c>
      <c r="M902" s="45"/>
      <c r="N902" s="47"/>
      <c r="O902" s="45"/>
    </row>
    <row r="903" spans="1:15" hidden="1" x14ac:dyDescent="0.2">
      <c r="A903" s="45" t="s">
        <v>670</v>
      </c>
      <c r="B903" s="65" t="str">
        <f>YEAR(C903)&amp;"-"&amp;WEEKNUM(C903)</f>
        <v>2017-44</v>
      </c>
      <c r="C903" s="46">
        <v>43038</v>
      </c>
      <c r="D903" s="67">
        <f>WEEKDAY(Tableau645[[#This Row],[date]])</f>
        <v>2</v>
      </c>
      <c r="E903" s="47">
        <v>0.34375</v>
      </c>
      <c r="F903" s="47">
        <v>0.51041666666666696</v>
      </c>
      <c r="G903" s="46" t="str">
        <f>IF(NOT(ISBLANK(Tableau645[heure
début])),IF(VALUE(MID(TEXT(Tableau645[heure
début],"hh"),1,2))&lt;13,"AM","PM"),"")</f>
        <v>AM</v>
      </c>
      <c r="H903" s="47">
        <f>F903-E903</f>
        <v>0.16666666666666696</v>
      </c>
      <c r="I903" s="47"/>
      <c r="J903" s="47"/>
      <c r="K903" s="65" t="s">
        <v>801</v>
      </c>
      <c r="L903" s="45" t="str">
        <f ca="1">VLOOKUP(Tableau645[[#This Row],[module]],OFFSET(INDIRECT(A903&amp;"_code"),0,2,,2),2,0)</f>
        <v>n/a</v>
      </c>
      <c r="M903" s="45"/>
      <c r="N903" s="47"/>
      <c r="O903" s="45"/>
    </row>
    <row r="904" spans="1:15" hidden="1" x14ac:dyDescent="0.2">
      <c r="A904" s="45" t="s">
        <v>657</v>
      </c>
      <c r="B904" s="65" t="str">
        <f>YEAR(C904)&amp;"-"&amp;WEEKNUM(C904)</f>
        <v>2017-44</v>
      </c>
      <c r="C904" s="46">
        <v>43038</v>
      </c>
      <c r="D904" s="67">
        <f>WEEKDAY(Tableau645[[#This Row],[date]])</f>
        <v>2</v>
      </c>
      <c r="E904" s="47">
        <v>0.34375</v>
      </c>
      <c r="F904" s="47">
        <v>0.51041666666666696</v>
      </c>
      <c r="G904" s="46" t="str">
        <f>IF(NOT(ISBLANK(Tableau645[heure
début])),IF(VALUE(MID(TEXT(Tableau645[heure
début],"hh"),1,2))&lt;13,"AM","PM"),"")</f>
        <v>AM</v>
      </c>
      <c r="H904" s="47">
        <f>F904-E904</f>
        <v>0.16666666666666696</v>
      </c>
      <c r="I904" s="123"/>
      <c r="J904" s="47" t="s">
        <v>832</v>
      </c>
      <c r="K904" s="65"/>
      <c r="L904" s="45" t="e">
        <f ca="1">VLOOKUP(Tableau645[[#This Row],[module]],OFFSET(INDIRECT(A904&amp;"_code"),0,2,,2),2,0)</f>
        <v>#N/A</v>
      </c>
      <c r="M904" s="45"/>
      <c r="N904" s="47"/>
      <c r="O904" s="45"/>
    </row>
    <row r="905" spans="1:15" hidden="1" x14ac:dyDescent="0.2">
      <c r="A905" s="45" t="s">
        <v>657</v>
      </c>
      <c r="B905" s="65" t="str">
        <f>YEAR(C905)&amp;"-"&amp;WEEKNUM(C905)</f>
        <v>2017-44</v>
      </c>
      <c r="C905" s="46">
        <v>43038</v>
      </c>
      <c r="D905" s="67">
        <f>WEEKDAY(Tableau645[[#This Row],[date]])</f>
        <v>2</v>
      </c>
      <c r="E905" s="47">
        <v>0.34375</v>
      </c>
      <c r="F905" s="47">
        <v>0.51041666666666696</v>
      </c>
      <c r="G905" s="46" t="str">
        <f>IF(NOT(ISBLANK(Tableau645[heure
début])),IF(VALUE(MID(TEXT(Tableau645[heure
début],"hh"),1,2))&lt;13,"AM","PM"),"")</f>
        <v>AM</v>
      </c>
      <c r="H905" s="47">
        <f>F905-E905</f>
        <v>0.16666666666666696</v>
      </c>
      <c r="I905" s="123"/>
      <c r="J905" s="47" t="s">
        <v>833</v>
      </c>
      <c r="K905" s="65" t="s">
        <v>817</v>
      </c>
      <c r="L905" s="45" t="str">
        <f ca="1">VLOOKUP(Tableau645[[#This Row],[module]],OFFSET(INDIRECT(A905&amp;"_code"),0,2,,2),2,0)</f>
        <v>n/a</v>
      </c>
      <c r="M905" s="45"/>
      <c r="N905" s="47"/>
      <c r="O905" s="45"/>
    </row>
    <row r="906" spans="1:15" hidden="1" x14ac:dyDescent="0.2">
      <c r="A906" s="45" t="s">
        <v>676</v>
      </c>
      <c r="B906" s="65" t="str">
        <f>YEAR(C906)&amp;"-"&amp;WEEKNUM(C906)</f>
        <v>2017-44</v>
      </c>
      <c r="C906" s="46">
        <v>43038</v>
      </c>
      <c r="D906" s="67">
        <f>WEEKDAY(Tableau645[[#This Row],[date]])</f>
        <v>2</v>
      </c>
      <c r="E906" s="47">
        <v>0.34375</v>
      </c>
      <c r="F906" s="47">
        <v>0.51041666666666696</v>
      </c>
      <c r="G906" s="46" t="str">
        <f>IF(NOT(ISBLANK(Tableau645[heure
début])),IF(VALUE(MID(TEXT(Tableau645[heure
début],"hh"),1,2))&lt;13,"AM","PM"),"")</f>
        <v>AM</v>
      </c>
      <c r="H906" s="47">
        <f>F906-E906</f>
        <v>0.16666666666666696</v>
      </c>
      <c r="I906" s="47"/>
      <c r="J906" s="47"/>
      <c r="K906" s="65" t="s">
        <v>740</v>
      </c>
      <c r="L906" s="45" t="str">
        <f ca="1">VLOOKUP(Tableau645[[#This Row],[module]],OFFSET(INDIRECT(A906&amp;"_code"),0,2,,2),2,0)</f>
        <v>VIGNERON Jean-Baptiste</v>
      </c>
      <c r="M906" s="45" t="s">
        <v>659</v>
      </c>
      <c r="N906" s="47"/>
      <c r="O906" s="45"/>
    </row>
    <row r="907" spans="1:15" hidden="1" x14ac:dyDescent="0.2">
      <c r="A907" s="45" t="s">
        <v>677</v>
      </c>
      <c r="B907" s="65" t="str">
        <f>YEAR(C907)&amp;"-"&amp;WEEKNUM(C907)</f>
        <v>2017-44</v>
      </c>
      <c r="C907" s="46">
        <v>43038</v>
      </c>
      <c r="D907" s="67">
        <f>WEEKDAY(Tableau645[[#This Row],[date]])</f>
        <v>2</v>
      </c>
      <c r="E907" s="47">
        <v>0.34375</v>
      </c>
      <c r="F907" s="47">
        <v>0.51041666666666696</v>
      </c>
      <c r="G907" s="46" t="str">
        <f>IF(NOT(ISBLANK(Tableau645[heure
début])),IF(VALUE(MID(TEXT(Tableau645[heure
début],"hh"),1,2))&lt;13,"AM","PM"),"")</f>
        <v>AM</v>
      </c>
      <c r="H907" s="47">
        <f>F907-E907</f>
        <v>0.16666666666666696</v>
      </c>
      <c r="I907" s="47"/>
      <c r="J907" s="47"/>
      <c r="K907" s="65" t="s">
        <v>809</v>
      </c>
      <c r="L907" s="45" t="str">
        <f ca="1">VLOOKUP(Tableau645[[#This Row],[module]],OFFSET(INDIRECT(A907&amp;"_code"),0,2,,2),2,0)</f>
        <v>n/a</v>
      </c>
      <c r="M907" s="45"/>
      <c r="N907" s="47"/>
      <c r="O907" s="45"/>
    </row>
    <row r="908" spans="1:15" hidden="1" x14ac:dyDescent="0.2">
      <c r="A908" s="45" t="s">
        <v>672</v>
      </c>
      <c r="B908" s="65" t="str">
        <f>YEAR(C908)&amp;"-"&amp;WEEKNUM(C908)</f>
        <v>2017-44</v>
      </c>
      <c r="C908" s="46">
        <v>43038</v>
      </c>
      <c r="D908" s="67">
        <f>WEEKDAY(Tableau645[[#This Row],[date]])</f>
        <v>2</v>
      </c>
      <c r="E908" s="47">
        <v>0.34375</v>
      </c>
      <c r="F908" s="47">
        <v>0.51041666666666696</v>
      </c>
      <c r="G908" s="46" t="str">
        <f>IF(NOT(ISBLANK(Tableau645[heure
début])),IF(VALUE(MID(TEXT(Tableau645[heure
début],"hh"),1,2))&lt;13,"AM","PM"),"")</f>
        <v>AM</v>
      </c>
      <c r="H908" s="47">
        <f>F908-E908</f>
        <v>0.16666666666666696</v>
      </c>
      <c r="I908" s="47"/>
      <c r="J908" s="47" t="s">
        <v>832</v>
      </c>
      <c r="K908" s="65"/>
      <c r="L908" s="45" t="e">
        <f ca="1">VLOOKUP(Tableau645[[#This Row],[module]],OFFSET(INDIRECT(A908&amp;"_code"),0,2,,2),2,0)</f>
        <v>#N/A</v>
      </c>
      <c r="M908" s="45"/>
      <c r="N908" s="47"/>
      <c r="O908" s="45"/>
    </row>
    <row r="909" spans="1:15" hidden="1" x14ac:dyDescent="0.2">
      <c r="A909" s="45" t="s">
        <v>672</v>
      </c>
      <c r="B909" s="65" t="str">
        <f>YEAR(C909)&amp;"-"&amp;WEEKNUM(C909)</f>
        <v>2017-44</v>
      </c>
      <c r="C909" s="46">
        <v>43038</v>
      </c>
      <c r="D909" s="67">
        <f>WEEKDAY(Tableau645[[#This Row],[date]])</f>
        <v>2</v>
      </c>
      <c r="E909" s="47">
        <v>0.34375</v>
      </c>
      <c r="F909" s="47">
        <v>0.51041666666666696</v>
      </c>
      <c r="G909" s="46" t="str">
        <f>IF(NOT(ISBLANK(Tableau645[heure
début])),IF(VALUE(MID(TEXT(Tableau645[heure
début],"hh"),1,2))&lt;13,"AM","PM"),"")</f>
        <v>AM</v>
      </c>
      <c r="H909" s="47">
        <f>F909-E909</f>
        <v>0.16666666666666696</v>
      </c>
      <c r="I909" s="47"/>
      <c r="J909" s="47" t="s">
        <v>833</v>
      </c>
      <c r="K909" s="65" t="s">
        <v>817</v>
      </c>
      <c r="L909" s="45" t="str">
        <f ca="1">VLOOKUP(Tableau645[[#This Row],[module]],OFFSET(INDIRECT(A909&amp;"_code"),0,2,,2),2,0)</f>
        <v>n/a</v>
      </c>
      <c r="M909" s="45"/>
      <c r="N909" s="47"/>
      <c r="O909" s="45"/>
    </row>
    <row r="910" spans="1:15" hidden="1" x14ac:dyDescent="0.2">
      <c r="A910" s="61" t="s">
        <v>669</v>
      </c>
      <c r="B910" s="61" t="str">
        <f>YEAR(C910)&amp;"-"&amp;WEEKNUM(C910)</f>
        <v>2017-44</v>
      </c>
      <c r="C910" s="62">
        <v>43038</v>
      </c>
      <c r="D910" s="68">
        <f>WEEKDAY(Tableau645[[#This Row],[date]])</f>
        <v>2</v>
      </c>
      <c r="E910" s="47">
        <v>0.34375</v>
      </c>
      <c r="F910" s="47">
        <v>0.51041666666666696</v>
      </c>
      <c r="G910" s="62" t="str">
        <f>IF(NOT(ISBLANK(Tableau645[heure
début])),IF(VALUE(MID(TEXT(Tableau645[heure
début],"hh"),1,2))&lt;13,"AM","PM"),"")</f>
        <v>AM</v>
      </c>
      <c r="H910" s="63">
        <f>F910-E910</f>
        <v>0.16666666666666696</v>
      </c>
      <c r="I910" s="63"/>
      <c r="J910" s="47"/>
      <c r="K910" s="61" t="s">
        <v>801</v>
      </c>
      <c r="L910" s="61" t="str">
        <f ca="1">VLOOKUP(Tableau645[[#This Row],[module]],OFFSET(INDIRECT(A910&amp;"_code"),0,2,,2),2,0)</f>
        <v>n/a</v>
      </c>
      <c r="M910" s="61"/>
      <c r="N910" s="63"/>
      <c r="O910" s="61"/>
    </row>
    <row r="911" spans="1:15" hidden="1" x14ac:dyDescent="0.2">
      <c r="A911" s="45" t="s">
        <v>671</v>
      </c>
      <c r="B911" s="65" t="str">
        <f>YEAR(C911)&amp;"-"&amp;WEEKNUM(C911)</f>
        <v>2017-44</v>
      </c>
      <c r="C911" s="46">
        <v>43038</v>
      </c>
      <c r="D911" s="67">
        <f>WEEKDAY(Tableau645[[#This Row],[date]])</f>
        <v>2</v>
      </c>
      <c r="E911" s="47">
        <v>0.34375</v>
      </c>
      <c r="F911" s="47">
        <v>0.51041666666666696</v>
      </c>
      <c r="G911" s="46" t="str">
        <f>IF(NOT(ISBLANK(Tableau645[heure
début])),IF(VALUE(MID(TEXT(Tableau645[heure
début],"hh"),1,2))&lt;13,"AM","PM"),"")</f>
        <v>AM</v>
      </c>
      <c r="H911" s="47">
        <f>F911-E911</f>
        <v>0.16666666666666696</v>
      </c>
      <c r="I911" s="47"/>
      <c r="J911" s="47"/>
      <c r="K911" s="75"/>
      <c r="L911" s="45" t="e">
        <f ca="1">VLOOKUP(Tableau645[[#This Row],[module]],OFFSET(INDIRECT(A911&amp;"_code"),0,2,,2),2,0)</f>
        <v>#N/A</v>
      </c>
      <c r="M911" s="45"/>
      <c r="N911" s="47"/>
      <c r="O911" s="45"/>
    </row>
    <row r="912" spans="1:15" hidden="1" x14ac:dyDescent="0.2">
      <c r="A912" s="45" t="s">
        <v>670</v>
      </c>
      <c r="B912" s="65" t="str">
        <f>YEAR(C912)&amp;"-"&amp;WEEKNUM(C912)</f>
        <v>2017-44</v>
      </c>
      <c r="C912" s="46">
        <v>43038</v>
      </c>
      <c r="D912" s="67">
        <f>WEEKDAY(Tableau645[[#This Row],[date]])</f>
        <v>2</v>
      </c>
      <c r="E912" s="47">
        <v>0.57291666666666696</v>
      </c>
      <c r="F912" s="47">
        <v>0.73958333333333404</v>
      </c>
      <c r="G912" s="46" t="str">
        <f>IF(NOT(ISBLANK(Tableau645[heure
début])),IF(VALUE(MID(TEXT(Tableau645[heure
début],"hh"),1,2))&lt;13,"AM","PM"),"")</f>
        <v>PM</v>
      </c>
      <c r="H912" s="47">
        <f>F912-E912</f>
        <v>0.16666666666666707</v>
      </c>
      <c r="I912" s="47"/>
      <c r="J912" s="47"/>
      <c r="K912" s="65" t="s">
        <v>801</v>
      </c>
      <c r="L912" s="45" t="str">
        <f ca="1">VLOOKUP(Tableau645[[#This Row],[module]],OFFSET(INDIRECT(A912&amp;"_code"),0,2,,2),2,0)</f>
        <v>n/a</v>
      </c>
      <c r="M912" s="45"/>
      <c r="N912" s="47"/>
      <c r="O912" s="45"/>
    </row>
    <row r="913" spans="1:15" hidden="1" x14ac:dyDescent="0.2">
      <c r="A913" s="45" t="s">
        <v>657</v>
      </c>
      <c r="B913" s="65" t="str">
        <f>YEAR(C913)&amp;"-"&amp;WEEKNUM(C913)</f>
        <v>2017-44</v>
      </c>
      <c r="C913" s="46">
        <v>43038</v>
      </c>
      <c r="D913" s="67">
        <f>WEEKDAY(Tableau645[[#This Row],[date]])</f>
        <v>2</v>
      </c>
      <c r="E913" s="47">
        <v>0.57291666666666696</v>
      </c>
      <c r="F913" s="47">
        <v>0.73958333333333404</v>
      </c>
      <c r="G913" s="46" t="str">
        <f>IF(NOT(ISBLANK(Tableau645[heure
début])),IF(VALUE(MID(TEXT(Tableau645[heure
début],"hh"),1,2))&lt;13,"AM","PM"),"")</f>
        <v>PM</v>
      </c>
      <c r="H913" s="47">
        <f>F913-E913</f>
        <v>0.16666666666666707</v>
      </c>
      <c r="I913" s="123"/>
      <c r="J913" s="47" t="s">
        <v>832</v>
      </c>
      <c r="K913" s="65"/>
      <c r="L913" s="45" t="e">
        <f ca="1">VLOOKUP(Tableau645[[#This Row],[module]],OFFSET(INDIRECT(A913&amp;"_code"),0,2,,2),2,0)</f>
        <v>#N/A</v>
      </c>
      <c r="M913" s="45"/>
      <c r="N913" s="47"/>
      <c r="O913" s="45"/>
    </row>
    <row r="914" spans="1:15" hidden="1" x14ac:dyDescent="0.2">
      <c r="A914" s="45" t="s">
        <v>657</v>
      </c>
      <c r="B914" s="65" t="str">
        <f>YEAR(C914)&amp;"-"&amp;WEEKNUM(C914)</f>
        <v>2017-44</v>
      </c>
      <c r="C914" s="46">
        <v>43038</v>
      </c>
      <c r="D914" s="67">
        <f>WEEKDAY(Tableau645[[#This Row],[date]])</f>
        <v>2</v>
      </c>
      <c r="E914" s="47">
        <v>0.57291666666666696</v>
      </c>
      <c r="F914" s="47">
        <v>0.73958333333333404</v>
      </c>
      <c r="G914" s="46" t="str">
        <f>IF(NOT(ISBLANK(Tableau645[heure
début])),IF(VALUE(MID(TEXT(Tableau645[heure
début],"hh"),1,2))&lt;13,"AM","PM"),"")</f>
        <v>PM</v>
      </c>
      <c r="H914" s="47">
        <f>F914-E914</f>
        <v>0.16666666666666707</v>
      </c>
      <c r="I914" s="123"/>
      <c r="J914" s="47" t="s">
        <v>833</v>
      </c>
      <c r="K914" s="65" t="s">
        <v>817</v>
      </c>
      <c r="L914" s="45" t="str">
        <f ca="1">VLOOKUP(Tableau645[[#This Row],[module]],OFFSET(INDIRECT(A914&amp;"_code"),0,2,,2),2,0)</f>
        <v>n/a</v>
      </c>
      <c r="M914" s="45"/>
      <c r="N914" s="47"/>
      <c r="O914" s="45"/>
    </row>
    <row r="915" spans="1:15" hidden="1" x14ac:dyDescent="0.2">
      <c r="A915" s="45" t="s">
        <v>676</v>
      </c>
      <c r="B915" s="65" t="str">
        <f>YEAR(C915)&amp;"-"&amp;WEEKNUM(C915)</f>
        <v>2017-44</v>
      </c>
      <c r="C915" s="46">
        <v>43038</v>
      </c>
      <c r="D915" s="67">
        <f>WEEKDAY(Tableau645[[#This Row],[date]])</f>
        <v>2</v>
      </c>
      <c r="E915" s="47">
        <v>0.57291666666666696</v>
      </c>
      <c r="F915" s="47">
        <v>0.69791666666666696</v>
      </c>
      <c r="G915" s="46" t="str">
        <f>IF(NOT(ISBLANK(Tableau645[heure
début])),IF(VALUE(MID(TEXT(Tableau645[heure
début],"hh"),1,2))&lt;13,"AM","PM"),"")</f>
        <v>PM</v>
      </c>
      <c r="H915" s="47">
        <f>F915-E915</f>
        <v>0.125</v>
      </c>
      <c r="I915" s="47"/>
      <c r="J915" s="47"/>
      <c r="K915" s="65" t="s">
        <v>1151</v>
      </c>
      <c r="L915" s="45" t="str">
        <f ca="1">VLOOKUP(Tableau645[[#This Row],[module]],OFFSET(INDIRECT(A915&amp;"_code"),0,2,,2),2,0)</f>
        <v>SPELLA Michel</v>
      </c>
      <c r="M915" s="45" t="s">
        <v>659</v>
      </c>
      <c r="N915" s="47"/>
      <c r="O915" s="45"/>
    </row>
    <row r="916" spans="1:15" hidden="1" x14ac:dyDescent="0.2">
      <c r="A916" s="45" t="s">
        <v>677</v>
      </c>
      <c r="B916" s="65" t="str">
        <f>YEAR(C916)&amp;"-"&amp;WEEKNUM(C916)</f>
        <v>2017-44</v>
      </c>
      <c r="C916" s="46">
        <v>43038</v>
      </c>
      <c r="D916" s="67">
        <f>WEEKDAY(Tableau645[[#This Row],[date]])</f>
        <v>2</v>
      </c>
      <c r="E916" s="47">
        <v>0.57291666666666696</v>
      </c>
      <c r="F916" s="47">
        <v>0.69791666666666663</v>
      </c>
      <c r="G916" s="46" t="str">
        <f>IF(NOT(ISBLANK(Tableau645[heure
début])),IF(VALUE(MID(TEXT(Tableau645[heure
début],"hh"),1,2))&lt;13,"AM","PM"),"")</f>
        <v>PM</v>
      </c>
      <c r="H916" s="47">
        <f>F916-E916</f>
        <v>0.12499999999999967</v>
      </c>
      <c r="I916" s="47"/>
      <c r="J916" s="47"/>
      <c r="K916" s="65" t="s">
        <v>809</v>
      </c>
      <c r="L916" s="45" t="str">
        <f ca="1">VLOOKUP(Tableau645[[#This Row],[module]],OFFSET(INDIRECT(A916&amp;"_code"),0,2,,2),2,0)</f>
        <v>n/a</v>
      </c>
      <c r="M916" s="45"/>
      <c r="N916" s="47"/>
      <c r="O916" s="45"/>
    </row>
    <row r="917" spans="1:15" hidden="1" x14ac:dyDescent="0.2">
      <c r="A917" s="45" t="s">
        <v>672</v>
      </c>
      <c r="B917" s="65" t="str">
        <f>YEAR(C917)&amp;"-"&amp;WEEKNUM(C917)</f>
        <v>2017-44</v>
      </c>
      <c r="C917" s="46">
        <v>43038</v>
      </c>
      <c r="D917" s="67">
        <f>WEEKDAY(Tableau645[[#This Row],[date]])</f>
        <v>2</v>
      </c>
      <c r="E917" s="47">
        <v>0.57291666666666696</v>
      </c>
      <c r="F917" s="47">
        <v>0.73958333333333404</v>
      </c>
      <c r="G917" s="46" t="str">
        <f>IF(NOT(ISBLANK(Tableau645[heure
début])),IF(VALUE(MID(TEXT(Tableau645[heure
début],"hh"),1,2))&lt;13,"AM","PM"),"")</f>
        <v>PM</v>
      </c>
      <c r="H917" s="47">
        <f>F917-E917</f>
        <v>0.16666666666666707</v>
      </c>
      <c r="I917" s="47"/>
      <c r="J917" s="47" t="s">
        <v>832</v>
      </c>
      <c r="K917" s="65"/>
      <c r="L917" s="45" t="e">
        <f ca="1">VLOOKUP(Tableau645[[#This Row],[module]],OFFSET(INDIRECT(A917&amp;"_code"),0,2,,2),2,0)</f>
        <v>#N/A</v>
      </c>
      <c r="M917" s="45"/>
      <c r="N917" s="47"/>
      <c r="O917" s="45"/>
    </row>
    <row r="918" spans="1:15" hidden="1" x14ac:dyDescent="0.2">
      <c r="A918" s="45" t="s">
        <v>672</v>
      </c>
      <c r="B918" s="65" t="str">
        <f>YEAR(C918)&amp;"-"&amp;WEEKNUM(C918)</f>
        <v>2017-44</v>
      </c>
      <c r="C918" s="46">
        <v>43038</v>
      </c>
      <c r="D918" s="67">
        <f>WEEKDAY(Tableau645[[#This Row],[date]])</f>
        <v>2</v>
      </c>
      <c r="E918" s="47">
        <v>0.57291666666666696</v>
      </c>
      <c r="F918" s="47">
        <v>0.73958333333333404</v>
      </c>
      <c r="G918" s="46" t="str">
        <f>IF(NOT(ISBLANK(Tableau645[heure
début])),IF(VALUE(MID(TEXT(Tableau645[heure
début],"hh"),1,2))&lt;13,"AM","PM"),"")</f>
        <v>PM</v>
      </c>
      <c r="H918" s="47">
        <f>F918-E918</f>
        <v>0.16666666666666707</v>
      </c>
      <c r="I918" s="47"/>
      <c r="J918" s="47" t="s">
        <v>833</v>
      </c>
      <c r="K918" s="65" t="s">
        <v>817</v>
      </c>
      <c r="L918" s="45" t="str">
        <f ca="1">VLOOKUP(Tableau645[[#This Row],[module]],OFFSET(INDIRECT(A918&amp;"_code"),0,2,,2),2,0)</f>
        <v>n/a</v>
      </c>
      <c r="M918" s="45"/>
      <c r="N918" s="47"/>
      <c r="O918" s="45"/>
    </row>
    <row r="919" spans="1:15" hidden="1" x14ac:dyDescent="0.2">
      <c r="A919" s="61" t="s">
        <v>669</v>
      </c>
      <c r="B919" s="61" t="str">
        <f>YEAR(C919)&amp;"-"&amp;WEEKNUM(C919)</f>
        <v>2017-44</v>
      </c>
      <c r="C919" s="62">
        <v>43038</v>
      </c>
      <c r="D919" s="68">
        <f>WEEKDAY(Tableau645[[#This Row],[date]])</f>
        <v>2</v>
      </c>
      <c r="E919" s="63">
        <v>0.57291666666666696</v>
      </c>
      <c r="F919" s="63">
        <v>0.73958333333333404</v>
      </c>
      <c r="G919" s="62" t="str">
        <f>IF(NOT(ISBLANK(Tableau645[heure
début])),IF(VALUE(MID(TEXT(Tableau645[heure
début],"hh"),1,2))&lt;13,"AM","PM"),"")</f>
        <v>PM</v>
      </c>
      <c r="H919" s="63">
        <f>F919-E919</f>
        <v>0.16666666666666707</v>
      </c>
      <c r="I919" s="63"/>
      <c r="J919" s="47"/>
      <c r="K919" s="61" t="s">
        <v>801</v>
      </c>
      <c r="L919" s="61" t="str">
        <f ca="1">VLOOKUP(Tableau645[[#This Row],[module]],OFFSET(INDIRECT(A919&amp;"_code"),0,2,,2),2,0)</f>
        <v>n/a</v>
      </c>
      <c r="M919" s="61"/>
      <c r="N919" s="63"/>
      <c r="O919" s="61"/>
    </row>
    <row r="920" spans="1:15" hidden="1" x14ac:dyDescent="0.2">
      <c r="A920" s="45" t="s">
        <v>671</v>
      </c>
      <c r="B920" s="65" t="str">
        <f>YEAR(C920)&amp;"-"&amp;WEEKNUM(C920)</f>
        <v>2017-44</v>
      </c>
      <c r="C920" s="46">
        <v>43038</v>
      </c>
      <c r="D920" s="67">
        <f>WEEKDAY(Tableau645[[#This Row],[date]])</f>
        <v>2</v>
      </c>
      <c r="E920" s="47">
        <v>0.57291666666666696</v>
      </c>
      <c r="F920" s="47">
        <v>0.73958333333333404</v>
      </c>
      <c r="G920" s="46" t="str">
        <f>IF(NOT(ISBLANK(Tableau645[heure
début])),IF(VALUE(MID(TEXT(Tableau645[heure
début],"hh"),1,2))&lt;13,"AM","PM"),"")</f>
        <v>PM</v>
      </c>
      <c r="H920" s="47">
        <f>F920-E920</f>
        <v>0.16666666666666707</v>
      </c>
      <c r="I920" s="47"/>
      <c r="J920" s="47"/>
      <c r="K920" s="65" t="s">
        <v>1137</v>
      </c>
      <c r="L920" s="45" t="str">
        <f ca="1">VLOOKUP(Tableau645[[#This Row],[module]],OFFSET(INDIRECT(A920&amp;"_code"),0,2,,2),2,0)</f>
        <v>MAATI Abderrabi</v>
      </c>
      <c r="M920" s="45" t="s">
        <v>661</v>
      </c>
      <c r="N920" s="47"/>
      <c r="O920" s="45"/>
    </row>
    <row r="921" spans="1:15" hidden="1" x14ac:dyDescent="0.2">
      <c r="A921" s="45" t="s">
        <v>670</v>
      </c>
      <c r="B921" s="65" t="str">
        <f>YEAR(C921)&amp;"-"&amp;WEEKNUM(C921)</f>
        <v>2017-44</v>
      </c>
      <c r="C921" s="46">
        <v>43039</v>
      </c>
      <c r="D921" s="67">
        <f>WEEKDAY(Tableau645[[#This Row],[date]])</f>
        <v>3</v>
      </c>
      <c r="E921" s="47">
        <v>0.34375</v>
      </c>
      <c r="F921" s="47">
        <v>0.51041666666666696</v>
      </c>
      <c r="G921" s="46" t="str">
        <f>IF(NOT(ISBLANK(Tableau645[heure
début])),IF(VALUE(MID(TEXT(Tableau645[heure
début],"hh"),1,2))&lt;13,"AM","PM"),"")</f>
        <v>AM</v>
      </c>
      <c r="H921" s="47">
        <f>F921-E921</f>
        <v>0.16666666666666696</v>
      </c>
      <c r="I921" s="47"/>
      <c r="J921" s="47"/>
      <c r="K921" s="65" t="s">
        <v>801</v>
      </c>
      <c r="L921" s="45" t="str">
        <f ca="1">VLOOKUP(Tableau645[[#This Row],[module]],OFFSET(INDIRECT(A921&amp;"_code"),0,2,,2),2,0)</f>
        <v>n/a</v>
      </c>
      <c r="M921" s="45"/>
      <c r="N921" s="47"/>
      <c r="O921" s="45"/>
    </row>
    <row r="922" spans="1:15" hidden="1" x14ac:dyDescent="0.2">
      <c r="A922" s="45" t="s">
        <v>657</v>
      </c>
      <c r="B922" s="65" t="str">
        <f>YEAR(C922)&amp;"-"&amp;WEEKNUM(C922)</f>
        <v>2017-44</v>
      </c>
      <c r="C922" s="46">
        <v>43039</v>
      </c>
      <c r="D922" s="67">
        <f>WEEKDAY(Tableau645[[#This Row],[date]])</f>
        <v>3</v>
      </c>
      <c r="E922" s="47">
        <v>0.34375</v>
      </c>
      <c r="F922" s="47">
        <v>0.51041666666666696</v>
      </c>
      <c r="G922" s="46" t="str">
        <f>IF(NOT(ISBLANK(Tableau645[heure
début])),IF(VALUE(MID(TEXT(Tableau645[heure
début],"hh"),1,2))&lt;13,"AM","PM"),"")</f>
        <v>AM</v>
      </c>
      <c r="H922" s="47">
        <f>F922-E922</f>
        <v>0.16666666666666696</v>
      </c>
      <c r="I922" s="123"/>
      <c r="J922" s="47" t="s">
        <v>832</v>
      </c>
      <c r="K922" s="65"/>
      <c r="L922" s="45" t="e">
        <f ca="1">VLOOKUP(Tableau645[[#This Row],[module]],OFFSET(INDIRECT(A922&amp;"_code"),0,2,,2),2,0)</f>
        <v>#N/A</v>
      </c>
      <c r="M922" s="45"/>
      <c r="N922" s="47"/>
      <c r="O922" s="45"/>
    </row>
    <row r="923" spans="1:15" hidden="1" x14ac:dyDescent="0.2">
      <c r="A923" s="45" t="s">
        <v>657</v>
      </c>
      <c r="B923" s="65" t="str">
        <f>YEAR(C923)&amp;"-"&amp;WEEKNUM(C923)</f>
        <v>2017-44</v>
      </c>
      <c r="C923" s="46">
        <v>43039</v>
      </c>
      <c r="D923" s="67">
        <f>WEEKDAY(Tableau645[[#This Row],[date]])</f>
        <v>3</v>
      </c>
      <c r="E923" s="47">
        <v>0.34375</v>
      </c>
      <c r="F923" s="47">
        <v>0.51041666666666696</v>
      </c>
      <c r="G923" s="46" t="str">
        <f>IF(NOT(ISBLANK(Tableau645[heure
début])),IF(VALUE(MID(TEXT(Tableau645[heure
début],"hh"),1,2))&lt;13,"AM","PM"),"")</f>
        <v>AM</v>
      </c>
      <c r="H923" s="47">
        <f>F923-E923</f>
        <v>0.16666666666666696</v>
      </c>
      <c r="I923" s="123"/>
      <c r="J923" s="47" t="s">
        <v>833</v>
      </c>
      <c r="K923" s="65" t="s">
        <v>817</v>
      </c>
      <c r="L923" s="45" t="str">
        <f ca="1">VLOOKUP(Tableau645[[#This Row],[module]],OFFSET(INDIRECT(A923&amp;"_code"),0,2,,2),2,0)</f>
        <v>n/a</v>
      </c>
      <c r="M923" s="45"/>
      <c r="N923" s="47"/>
      <c r="O923" s="45"/>
    </row>
    <row r="924" spans="1:15" hidden="1" x14ac:dyDescent="0.2">
      <c r="A924" s="45" t="s">
        <v>676</v>
      </c>
      <c r="B924" s="65" t="str">
        <f>YEAR(C924)&amp;"-"&amp;WEEKNUM(C924)</f>
        <v>2017-44</v>
      </c>
      <c r="C924" s="46">
        <v>43039</v>
      </c>
      <c r="D924" s="67">
        <f>WEEKDAY(Tableau645[[#This Row],[date]])</f>
        <v>3</v>
      </c>
      <c r="E924" s="47">
        <v>0.34375</v>
      </c>
      <c r="F924" s="47">
        <v>0.51041666666666696</v>
      </c>
      <c r="G924" s="46" t="str">
        <f>IF(NOT(ISBLANK(Tableau645[heure
début])),IF(VALUE(MID(TEXT(Tableau645[heure
début],"hh"),1,2))&lt;13,"AM","PM"),"")</f>
        <v>AM</v>
      </c>
      <c r="H924" s="47">
        <f>F924-E924</f>
        <v>0.16666666666666696</v>
      </c>
      <c r="I924" s="47"/>
      <c r="J924" s="47"/>
      <c r="K924" s="65" t="s">
        <v>750</v>
      </c>
      <c r="L924" s="45" t="str">
        <f ca="1">VLOOKUP(Tableau645[[#This Row],[module]],OFFSET(INDIRECT(A924&amp;"_code"),0,2,,2),2,0)</f>
        <v>LEFETZ Guillaume</v>
      </c>
      <c r="M924" s="45" t="s">
        <v>659</v>
      </c>
      <c r="N924" s="47"/>
      <c r="O924" s="45"/>
    </row>
    <row r="925" spans="1:15" hidden="1" x14ac:dyDescent="0.2">
      <c r="A925" s="45" t="s">
        <v>677</v>
      </c>
      <c r="B925" s="65" t="str">
        <f>YEAR(C925)&amp;"-"&amp;WEEKNUM(C925)</f>
        <v>2017-44</v>
      </c>
      <c r="C925" s="46">
        <v>43039</v>
      </c>
      <c r="D925" s="67">
        <f>WEEKDAY(Tableau645[[#This Row],[date]])</f>
        <v>3</v>
      </c>
      <c r="E925" s="47">
        <v>0.34375</v>
      </c>
      <c r="F925" s="47">
        <v>0.51041666666666696</v>
      </c>
      <c r="G925" s="46" t="str">
        <f>IF(NOT(ISBLANK(Tableau645[heure
début])),IF(VALUE(MID(TEXT(Tableau645[heure
début],"hh"),1,2))&lt;13,"AM","PM"),"")</f>
        <v>AM</v>
      </c>
      <c r="H925" s="47">
        <f>F925-E925</f>
        <v>0.16666666666666696</v>
      </c>
      <c r="I925" s="47"/>
      <c r="J925" s="47"/>
      <c r="K925" s="65" t="s">
        <v>809</v>
      </c>
      <c r="L925" s="45" t="str">
        <f ca="1">VLOOKUP(Tableau645[[#This Row],[module]],OFFSET(INDIRECT(A925&amp;"_code"),0,2,,2),2,0)</f>
        <v>n/a</v>
      </c>
      <c r="M925" s="45"/>
      <c r="N925" s="47"/>
      <c r="O925" s="45"/>
    </row>
    <row r="926" spans="1:15" hidden="1" x14ac:dyDescent="0.2">
      <c r="A926" s="45" t="s">
        <v>672</v>
      </c>
      <c r="B926" s="65" t="str">
        <f>YEAR(C926)&amp;"-"&amp;WEEKNUM(C926)</f>
        <v>2017-44</v>
      </c>
      <c r="C926" s="46">
        <v>43039</v>
      </c>
      <c r="D926" s="67">
        <f>WEEKDAY(Tableau645[[#This Row],[date]])</f>
        <v>3</v>
      </c>
      <c r="E926" s="47">
        <v>0.34375</v>
      </c>
      <c r="F926" s="47">
        <v>0.51041666666666696</v>
      </c>
      <c r="G926" s="46" t="str">
        <f>IF(NOT(ISBLANK(Tableau645[heure
début])),IF(VALUE(MID(TEXT(Tableau645[heure
début],"hh"),1,2))&lt;13,"AM","PM"),"")</f>
        <v>AM</v>
      </c>
      <c r="H926" s="47">
        <f>F926-E926</f>
        <v>0.16666666666666696</v>
      </c>
      <c r="I926" s="47"/>
      <c r="J926" s="47" t="s">
        <v>832</v>
      </c>
      <c r="K926" s="65"/>
      <c r="L926" s="45" t="e">
        <f ca="1">VLOOKUP(Tableau645[[#This Row],[module]],OFFSET(INDIRECT(A926&amp;"_code"),0,2,,2),2,0)</f>
        <v>#N/A</v>
      </c>
      <c r="M926" s="45"/>
      <c r="N926" s="47"/>
      <c r="O926" s="45"/>
    </row>
    <row r="927" spans="1:15" hidden="1" x14ac:dyDescent="0.2">
      <c r="A927" s="45" t="s">
        <v>672</v>
      </c>
      <c r="B927" s="65" t="str">
        <f>YEAR(C927)&amp;"-"&amp;WEEKNUM(C927)</f>
        <v>2017-44</v>
      </c>
      <c r="C927" s="46">
        <v>43039</v>
      </c>
      <c r="D927" s="67">
        <f>WEEKDAY(Tableau645[[#This Row],[date]])</f>
        <v>3</v>
      </c>
      <c r="E927" s="47">
        <v>0.34375</v>
      </c>
      <c r="F927" s="47">
        <v>0.51041666666666696</v>
      </c>
      <c r="G927" s="46" t="str">
        <f>IF(NOT(ISBLANK(Tableau645[heure
début])),IF(VALUE(MID(TEXT(Tableau645[heure
début],"hh"),1,2))&lt;13,"AM","PM"),"")</f>
        <v>AM</v>
      </c>
      <c r="H927" s="47">
        <f>F927-E927</f>
        <v>0.16666666666666696</v>
      </c>
      <c r="I927" s="47"/>
      <c r="J927" s="47" t="s">
        <v>833</v>
      </c>
      <c r="K927" s="65" t="s">
        <v>817</v>
      </c>
      <c r="L927" s="45" t="str">
        <f ca="1">VLOOKUP(Tableau645[[#This Row],[module]],OFFSET(INDIRECT(A927&amp;"_code"),0,2,,2),2,0)</f>
        <v>n/a</v>
      </c>
      <c r="M927" s="45"/>
      <c r="N927" s="47"/>
      <c r="O927" s="45"/>
    </row>
    <row r="928" spans="1:15" hidden="1" x14ac:dyDescent="0.2">
      <c r="A928" s="61" t="s">
        <v>669</v>
      </c>
      <c r="B928" s="61" t="str">
        <f>YEAR(C928)&amp;"-"&amp;WEEKNUM(C928)</f>
        <v>2017-44</v>
      </c>
      <c r="C928" s="62">
        <v>43039</v>
      </c>
      <c r="D928" s="68">
        <f>WEEKDAY(Tableau645[[#This Row],[date]])</f>
        <v>3</v>
      </c>
      <c r="E928" s="47">
        <v>0.34375</v>
      </c>
      <c r="F928" s="47">
        <v>0.51041666666666696</v>
      </c>
      <c r="G928" s="62" t="str">
        <f>IF(NOT(ISBLANK(Tableau645[heure
début])),IF(VALUE(MID(TEXT(Tableau645[heure
début],"hh"),1,2))&lt;13,"AM","PM"),"")</f>
        <v>AM</v>
      </c>
      <c r="H928" s="63">
        <f>F928-E928</f>
        <v>0.16666666666666696</v>
      </c>
      <c r="I928" s="63"/>
      <c r="J928" s="47"/>
      <c r="K928" s="61" t="s">
        <v>801</v>
      </c>
      <c r="L928" s="61" t="str">
        <f ca="1">VLOOKUP(Tableau645[[#This Row],[module]],OFFSET(INDIRECT(A928&amp;"_code"),0,2,,2),2,0)</f>
        <v>n/a</v>
      </c>
      <c r="M928" s="61"/>
      <c r="N928" s="63"/>
      <c r="O928" s="61"/>
    </row>
    <row r="929" spans="1:15" hidden="1" x14ac:dyDescent="0.2">
      <c r="A929" s="45" t="s">
        <v>671</v>
      </c>
      <c r="B929" s="65" t="str">
        <f>YEAR(C929)&amp;"-"&amp;WEEKNUM(C929)</f>
        <v>2017-44</v>
      </c>
      <c r="C929" s="46">
        <v>43039</v>
      </c>
      <c r="D929" s="67">
        <f>WEEKDAY(Tableau645[[#This Row],[date]])</f>
        <v>3</v>
      </c>
      <c r="E929" s="47">
        <v>0.34375</v>
      </c>
      <c r="F929" s="47">
        <v>0.51041666666666696</v>
      </c>
      <c r="G929" s="46" t="str">
        <f>IF(NOT(ISBLANK(Tableau645[heure
début])),IF(VALUE(MID(TEXT(Tableau645[heure
début],"hh"),1,2))&lt;13,"AM","PM"),"")</f>
        <v>AM</v>
      </c>
      <c r="H929" s="47">
        <f>F929-E929</f>
        <v>0.16666666666666696</v>
      </c>
      <c r="I929" s="47"/>
      <c r="J929" s="47"/>
      <c r="K929" s="65" t="s">
        <v>1034</v>
      </c>
      <c r="L929" s="45" t="str">
        <f ca="1">VLOOKUP(Tableau645[[#This Row],[module]],OFFSET(INDIRECT(A929&amp;"_code"),0,2,,2),2,0)</f>
        <v>DUBOIS julien</v>
      </c>
      <c r="M929" s="45" t="s">
        <v>660</v>
      </c>
      <c r="N929" s="47"/>
      <c r="O929" s="45"/>
    </row>
    <row r="930" spans="1:15" hidden="1" x14ac:dyDescent="0.2">
      <c r="A930" s="45" t="s">
        <v>670</v>
      </c>
      <c r="B930" s="65" t="str">
        <f>YEAR(C930)&amp;"-"&amp;WEEKNUM(C930)</f>
        <v>2017-44</v>
      </c>
      <c r="C930" s="46">
        <v>43039</v>
      </c>
      <c r="D930" s="67">
        <f>WEEKDAY(Tableau645[[#This Row],[date]])</f>
        <v>3</v>
      </c>
      <c r="E930" s="47">
        <v>0.57291666666666696</v>
      </c>
      <c r="F930" s="47">
        <v>0.73958333333333404</v>
      </c>
      <c r="G930" s="46" t="str">
        <f>IF(NOT(ISBLANK(Tableau645[heure
début])),IF(VALUE(MID(TEXT(Tableau645[heure
début],"hh"),1,2))&lt;13,"AM","PM"),"")</f>
        <v>PM</v>
      </c>
      <c r="H930" s="47">
        <f>F930-E930</f>
        <v>0.16666666666666707</v>
      </c>
      <c r="I930" s="47"/>
      <c r="J930" s="47"/>
      <c r="K930" s="65" t="s">
        <v>801</v>
      </c>
      <c r="L930" s="45" t="str">
        <f ca="1">VLOOKUP(Tableau645[[#This Row],[module]],OFFSET(INDIRECT(A930&amp;"_code"),0,2,,2),2,0)</f>
        <v>n/a</v>
      </c>
      <c r="M930" s="45"/>
      <c r="N930" s="47"/>
      <c r="O930" s="45"/>
    </row>
    <row r="931" spans="1:15" hidden="1" x14ac:dyDescent="0.2">
      <c r="A931" s="45" t="s">
        <v>657</v>
      </c>
      <c r="B931" s="65" t="str">
        <f>YEAR(C931)&amp;"-"&amp;WEEKNUM(C931)</f>
        <v>2017-44</v>
      </c>
      <c r="C931" s="46">
        <v>43039</v>
      </c>
      <c r="D931" s="67">
        <f>WEEKDAY(Tableau645[[#This Row],[date]])</f>
        <v>3</v>
      </c>
      <c r="E931" s="47">
        <v>0.57291666666666696</v>
      </c>
      <c r="F931" s="47">
        <v>0.73958333333333404</v>
      </c>
      <c r="G931" s="46" t="str">
        <f>IF(NOT(ISBLANK(Tableau645[heure
début])),IF(VALUE(MID(TEXT(Tableau645[heure
début],"hh"),1,2))&lt;13,"AM","PM"),"")</f>
        <v>PM</v>
      </c>
      <c r="H931" s="47">
        <f>F931-E931</f>
        <v>0.16666666666666707</v>
      </c>
      <c r="I931" s="123"/>
      <c r="J931" s="47" t="s">
        <v>832</v>
      </c>
      <c r="K931" s="65"/>
      <c r="L931" s="45" t="e">
        <f ca="1">VLOOKUP(Tableau645[[#This Row],[module]],OFFSET(INDIRECT(A931&amp;"_code"),0,2,,2),2,0)</f>
        <v>#N/A</v>
      </c>
      <c r="M931" s="45"/>
      <c r="N931" s="47"/>
      <c r="O931" s="45"/>
    </row>
    <row r="932" spans="1:15" hidden="1" x14ac:dyDescent="0.2">
      <c r="A932" s="45" t="s">
        <v>657</v>
      </c>
      <c r="B932" s="65" t="str">
        <f>YEAR(C932)&amp;"-"&amp;WEEKNUM(C932)</f>
        <v>2017-44</v>
      </c>
      <c r="C932" s="46">
        <v>43039</v>
      </c>
      <c r="D932" s="67">
        <f>WEEKDAY(Tableau645[[#This Row],[date]])</f>
        <v>3</v>
      </c>
      <c r="E932" s="47">
        <v>0.57291666666666696</v>
      </c>
      <c r="F932" s="47">
        <v>0.73958333333333404</v>
      </c>
      <c r="G932" s="46" t="str">
        <f>IF(NOT(ISBLANK(Tableau645[heure
début])),IF(VALUE(MID(TEXT(Tableau645[heure
début],"hh"),1,2))&lt;13,"AM","PM"),"")</f>
        <v>PM</v>
      </c>
      <c r="H932" s="47">
        <f>F932-E932</f>
        <v>0.16666666666666707</v>
      </c>
      <c r="I932" s="123"/>
      <c r="J932" s="47" t="s">
        <v>833</v>
      </c>
      <c r="K932" s="65" t="s">
        <v>817</v>
      </c>
      <c r="L932" s="45" t="str">
        <f ca="1">VLOOKUP(Tableau645[[#This Row],[module]],OFFSET(INDIRECT(A932&amp;"_code"),0,2,,2),2,0)</f>
        <v>n/a</v>
      </c>
      <c r="M932" s="45"/>
      <c r="N932" s="47"/>
      <c r="O932" s="45"/>
    </row>
    <row r="933" spans="1:15" hidden="1" x14ac:dyDescent="0.2">
      <c r="A933" s="45" t="s">
        <v>676</v>
      </c>
      <c r="B933" s="65" t="str">
        <f>YEAR(C933)&amp;"-"&amp;WEEKNUM(C933)</f>
        <v>2017-44</v>
      </c>
      <c r="C933" s="46">
        <v>43039</v>
      </c>
      <c r="D933" s="67">
        <f>WEEKDAY(Tableau645[[#This Row],[date]])</f>
        <v>3</v>
      </c>
      <c r="E933" s="47">
        <v>0.57291666666666696</v>
      </c>
      <c r="F933" s="47">
        <v>0.69791666666666696</v>
      </c>
      <c r="G933" s="46" t="str">
        <f>IF(NOT(ISBLANK(Tableau645[heure
début])),IF(VALUE(MID(TEXT(Tableau645[heure
début],"hh"),1,2))&lt;13,"AM","PM"),"")</f>
        <v>PM</v>
      </c>
      <c r="H933" s="47">
        <f>F933-E933</f>
        <v>0.125</v>
      </c>
      <c r="I933" s="47"/>
      <c r="J933" s="47"/>
      <c r="K933" s="65"/>
      <c r="L933" s="45" t="e">
        <f ca="1">VLOOKUP(Tableau645[[#This Row],[module]],OFFSET(INDIRECT(A933&amp;"_code"),0,2,,2),2,0)</f>
        <v>#N/A</v>
      </c>
      <c r="M933" s="45" t="s">
        <v>659</v>
      </c>
      <c r="N933" s="47"/>
      <c r="O933" s="45"/>
    </row>
    <row r="934" spans="1:15" hidden="1" x14ac:dyDescent="0.2">
      <c r="A934" s="45" t="s">
        <v>677</v>
      </c>
      <c r="B934" s="65" t="str">
        <f>YEAR(C934)&amp;"-"&amp;WEEKNUM(C934)</f>
        <v>2017-44</v>
      </c>
      <c r="C934" s="46">
        <v>43039</v>
      </c>
      <c r="D934" s="67">
        <f>WEEKDAY(Tableau645[[#This Row],[date]])</f>
        <v>3</v>
      </c>
      <c r="E934" s="47">
        <v>0.57291666666666696</v>
      </c>
      <c r="F934" s="47">
        <v>0.69791666666666663</v>
      </c>
      <c r="G934" s="46" t="str">
        <f>IF(NOT(ISBLANK(Tableau645[heure
début])),IF(VALUE(MID(TEXT(Tableau645[heure
début],"hh"),1,2))&lt;13,"AM","PM"),"")</f>
        <v>PM</v>
      </c>
      <c r="H934" s="47">
        <f>F934-E934</f>
        <v>0.12499999999999967</v>
      </c>
      <c r="I934" s="47"/>
      <c r="J934" s="47"/>
      <c r="K934" s="65" t="s">
        <v>809</v>
      </c>
      <c r="L934" s="45" t="str">
        <f ca="1">VLOOKUP(Tableau645[[#This Row],[module]],OFFSET(INDIRECT(A934&amp;"_code"),0,2,,2),2,0)</f>
        <v>n/a</v>
      </c>
      <c r="M934" s="45"/>
      <c r="N934" s="47"/>
      <c r="O934" s="45"/>
    </row>
    <row r="935" spans="1:15" hidden="1" x14ac:dyDescent="0.2">
      <c r="A935" s="45" t="s">
        <v>672</v>
      </c>
      <c r="B935" s="65" t="str">
        <f>YEAR(C935)&amp;"-"&amp;WEEKNUM(C935)</f>
        <v>2017-44</v>
      </c>
      <c r="C935" s="46">
        <v>43039</v>
      </c>
      <c r="D935" s="67">
        <f>WEEKDAY(Tableau645[[#This Row],[date]])</f>
        <v>3</v>
      </c>
      <c r="E935" s="47">
        <v>0.57291666666666696</v>
      </c>
      <c r="F935" s="47">
        <v>0.73958333333333404</v>
      </c>
      <c r="G935" s="46" t="str">
        <f>IF(NOT(ISBLANK(Tableau645[heure
début])),IF(VALUE(MID(TEXT(Tableau645[heure
début],"hh"),1,2))&lt;13,"AM","PM"),"")</f>
        <v>PM</v>
      </c>
      <c r="H935" s="47">
        <f>F935-E935</f>
        <v>0.16666666666666707</v>
      </c>
      <c r="I935" s="47"/>
      <c r="J935" s="47" t="s">
        <v>832</v>
      </c>
      <c r="K935" s="65"/>
      <c r="L935" s="45" t="e">
        <f ca="1">VLOOKUP(Tableau645[[#This Row],[module]],OFFSET(INDIRECT(A935&amp;"_code"),0,2,,2),2,0)</f>
        <v>#N/A</v>
      </c>
      <c r="M935" s="45"/>
      <c r="N935" s="47"/>
      <c r="O935" s="45"/>
    </row>
    <row r="936" spans="1:15" hidden="1" x14ac:dyDescent="0.2">
      <c r="A936" s="45" t="s">
        <v>672</v>
      </c>
      <c r="B936" s="65" t="str">
        <f>YEAR(C936)&amp;"-"&amp;WEEKNUM(C936)</f>
        <v>2017-44</v>
      </c>
      <c r="C936" s="46">
        <v>43039</v>
      </c>
      <c r="D936" s="67">
        <f>WEEKDAY(Tableau645[[#This Row],[date]])</f>
        <v>3</v>
      </c>
      <c r="E936" s="47">
        <v>0.57291666666666696</v>
      </c>
      <c r="F936" s="47">
        <v>0.73958333333333404</v>
      </c>
      <c r="G936" s="46" t="str">
        <f>IF(NOT(ISBLANK(Tableau645[heure
début])),IF(VALUE(MID(TEXT(Tableau645[heure
début],"hh"),1,2))&lt;13,"AM","PM"),"")</f>
        <v>PM</v>
      </c>
      <c r="H936" s="47">
        <f>F936-E936</f>
        <v>0.16666666666666707</v>
      </c>
      <c r="I936" s="47"/>
      <c r="J936" s="47" t="s">
        <v>833</v>
      </c>
      <c r="K936" s="65" t="s">
        <v>817</v>
      </c>
      <c r="L936" s="45" t="str">
        <f ca="1">VLOOKUP(Tableau645[[#This Row],[module]],OFFSET(INDIRECT(A936&amp;"_code"),0,2,,2),2,0)</f>
        <v>n/a</v>
      </c>
      <c r="M936" s="45"/>
      <c r="N936" s="47"/>
      <c r="O936" s="45"/>
    </row>
    <row r="937" spans="1:15" hidden="1" x14ac:dyDescent="0.2">
      <c r="A937" s="61" t="s">
        <v>669</v>
      </c>
      <c r="B937" s="61" t="str">
        <f>YEAR(C937)&amp;"-"&amp;WEEKNUM(C937)</f>
        <v>2017-44</v>
      </c>
      <c r="C937" s="62">
        <v>43039</v>
      </c>
      <c r="D937" s="68">
        <f>WEEKDAY(Tableau645[[#This Row],[date]])</f>
        <v>3</v>
      </c>
      <c r="E937" s="63">
        <v>0.57291666666666696</v>
      </c>
      <c r="F937" s="63">
        <v>0.73958333333333404</v>
      </c>
      <c r="G937" s="62" t="str">
        <f>IF(NOT(ISBLANK(Tableau645[heure
début])),IF(VALUE(MID(TEXT(Tableau645[heure
début],"hh"),1,2))&lt;13,"AM","PM"),"")</f>
        <v>PM</v>
      </c>
      <c r="H937" s="63">
        <f>F937-E937</f>
        <v>0.16666666666666707</v>
      </c>
      <c r="I937" s="63"/>
      <c r="J937" s="47"/>
      <c r="K937" s="61" t="s">
        <v>801</v>
      </c>
      <c r="L937" s="61" t="str">
        <f ca="1">VLOOKUP(Tableau645[[#This Row],[module]],OFFSET(INDIRECT(A937&amp;"_code"),0,2,,2),2,0)</f>
        <v>n/a</v>
      </c>
      <c r="M937" s="61"/>
      <c r="N937" s="63"/>
      <c r="O937" s="61"/>
    </row>
    <row r="938" spans="1:15" hidden="1" x14ac:dyDescent="0.2">
      <c r="A938" s="45" t="s">
        <v>671</v>
      </c>
      <c r="B938" s="65" t="str">
        <f>YEAR(C938)&amp;"-"&amp;WEEKNUM(C938)</f>
        <v>2017-44</v>
      </c>
      <c r="C938" s="46">
        <v>43039</v>
      </c>
      <c r="D938" s="67">
        <f>WEEKDAY(Tableau645[[#This Row],[date]])</f>
        <v>3</v>
      </c>
      <c r="E938" s="47">
        <v>0.57291666666666696</v>
      </c>
      <c r="F938" s="47">
        <v>0.73958333333333404</v>
      </c>
      <c r="G938" s="46" t="str">
        <f>IF(NOT(ISBLANK(Tableau645[heure
début])),IF(VALUE(MID(TEXT(Tableau645[heure
début],"hh"),1,2))&lt;13,"AM","PM"),"")</f>
        <v>PM</v>
      </c>
      <c r="H938" s="47">
        <f>F938-E938</f>
        <v>0.16666666666666707</v>
      </c>
      <c r="I938" s="47"/>
      <c r="J938" s="47"/>
      <c r="K938" s="65" t="s">
        <v>1034</v>
      </c>
      <c r="L938" s="45" t="str">
        <f ca="1">VLOOKUP(Tableau645[[#This Row],[module]],OFFSET(INDIRECT(A938&amp;"_code"),0,2,,2),2,0)</f>
        <v>DUBOIS julien</v>
      </c>
      <c r="M938" s="45" t="s">
        <v>660</v>
      </c>
      <c r="N938" s="47"/>
      <c r="O938" s="45"/>
    </row>
    <row r="939" spans="1:15" hidden="1" x14ac:dyDescent="0.2">
      <c r="A939" s="45" t="s">
        <v>657</v>
      </c>
      <c r="B939" s="65" t="str">
        <f>YEAR(C939)&amp;"-"&amp;WEEKNUM(C939)</f>
        <v>2017-44</v>
      </c>
      <c r="C939" s="46">
        <v>43040</v>
      </c>
      <c r="D939" s="67">
        <f>WEEKDAY(Tableau645[[#This Row],[date]])</f>
        <v>4</v>
      </c>
      <c r="E939" s="47">
        <v>0.34375</v>
      </c>
      <c r="F939" s="47">
        <v>0.51041666666666696</v>
      </c>
      <c r="G939" s="46" t="str">
        <f>IF(NOT(ISBLANK(Tableau645[heure
début])),IF(VALUE(MID(TEXT(Tableau645[heure
début],"hh"),1,2))&lt;13,"AM","PM"),"")</f>
        <v>AM</v>
      </c>
      <c r="H939" s="47">
        <f>F939-E939</f>
        <v>0.16666666666666696</v>
      </c>
      <c r="I939" s="123"/>
      <c r="J939" s="47"/>
      <c r="K939" s="65" t="s">
        <v>791</v>
      </c>
      <c r="L939" s="45" t="str">
        <f ca="1">VLOOKUP(Tableau645[[#This Row],[module]],OFFSET(INDIRECT(A939&amp;"_code"),0,2,,2),2,0)</f>
        <v>n/a</v>
      </c>
      <c r="M939" s="45"/>
      <c r="N939" s="47"/>
      <c r="O939" s="45"/>
    </row>
    <row r="940" spans="1:15" hidden="1" x14ac:dyDescent="0.2">
      <c r="A940" s="45" t="s">
        <v>670</v>
      </c>
      <c r="B940" s="65" t="str">
        <f>YEAR(C940)&amp;"-"&amp;WEEKNUM(C940)</f>
        <v>2017-44</v>
      </c>
      <c r="C940" s="46">
        <v>43040</v>
      </c>
      <c r="D940" s="67">
        <f>WEEKDAY(Tableau645[[#This Row],[date]])</f>
        <v>4</v>
      </c>
      <c r="E940" s="47">
        <v>0.34375</v>
      </c>
      <c r="F940" s="47">
        <v>0.51041666666666696</v>
      </c>
      <c r="G940" s="46" t="str">
        <f>IF(NOT(ISBLANK(Tableau645[heure
début])),IF(VALUE(MID(TEXT(Tableau645[heure
début],"hh"),1,2))&lt;13,"AM","PM"),"")</f>
        <v>AM</v>
      </c>
      <c r="H940" s="47">
        <f>F940-E940</f>
        <v>0.16666666666666696</v>
      </c>
      <c r="I940" s="47"/>
      <c r="J940" s="47"/>
      <c r="K940" s="65" t="s">
        <v>791</v>
      </c>
      <c r="L940" s="45" t="str">
        <f ca="1">VLOOKUP(Tableau645[[#This Row],[module]],OFFSET(INDIRECT(A940&amp;"_code"),0,2,,2),2,0)</f>
        <v>n/a</v>
      </c>
      <c r="M940" s="45"/>
      <c r="N940" s="47"/>
      <c r="O940" s="45"/>
    </row>
    <row r="941" spans="1:15" hidden="1" x14ac:dyDescent="0.2">
      <c r="A941" s="45" t="s">
        <v>672</v>
      </c>
      <c r="B941" s="65" t="str">
        <f>YEAR(C941)&amp;"-"&amp;WEEKNUM(C941)</f>
        <v>2017-44</v>
      </c>
      <c r="C941" s="46">
        <v>43040</v>
      </c>
      <c r="D941" s="67">
        <f>WEEKDAY(Tableau645[[#This Row],[date]])</f>
        <v>4</v>
      </c>
      <c r="E941" s="47">
        <v>0.34375</v>
      </c>
      <c r="F941" s="47">
        <v>0.51041666666666696</v>
      </c>
      <c r="G941" s="46" t="str">
        <f>IF(NOT(ISBLANK(Tableau645[heure
début])),IF(VALUE(MID(TEXT(Tableau645[heure
début],"hh"),1,2))&lt;13,"AM","PM"),"")</f>
        <v>AM</v>
      </c>
      <c r="H941" s="47">
        <f>F941-E941</f>
        <v>0.16666666666666696</v>
      </c>
      <c r="I941" s="47"/>
      <c r="J941" s="47"/>
      <c r="K941" s="65" t="s">
        <v>791</v>
      </c>
      <c r="L941" s="45" t="str">
        <f ca="1">VLOOKUP(Tableau645[[#This Row],[module]],OFFSET(INDIRECT(A941&amp;"_code"),0,2,,2),2,0)</f>
        <v>n/a</v>
      </c>
      <c r="M941" s="45"/>
      <c r="N941" s="47"/>
      <c r="O941" s="45"/>
    </row>
    <row r="942" spans="1:15" hidden="1" x14ac:dyDescent="0.2">
      <c r="A942" s="45" t="s">
        <v>676</v>
      </c>
      <c r="B942" s="65" t="str">
        <f>YEAR(C942)&amp;"-"&amp;WEEKNUM(C942)</f>
        <v>2017-44</v>
      </c>
      <c r="C942" s="46">
        <v>43040</v>
      </c>
      <c r="D942" s="67">
        <f>WEEKDAY(Tableau645[[#This Row],[date]])</f>
        <v>4</v>
      </c>
      <c r="E942" s="47">
        <v>0.34375</v>
      </c>
      <c r="F942" s="47">
        <v>0.51041666666666696</v>
      </c>
      <c r="G942" s="46" t="str">
        <f>IF(NOT(ISBLANK(Tableau645[heure
début])),IF(VALUE(MID(TEXT(Tableau645[heure
début],"hh"),1,2))&lt;13,"AM","PM"),"")</f>
        <v>AM</v>
      </c>
      <c r="H942" s="47">
        <f>F942-E942</f>
        <v>0.16666666666666696</v>
      </c>
      <c r="I942" s="47"/>
      <c r="J942" s="47"/>
      <c r="K942" s="65" t="s">
        <v>791</v>
      </c>
      <c r="L942" s="45" t="str">
        <f ca="1">VLOOKUP(Tableau645[[#This Row],[module]],OFFSET(INDIRECT(A942&amp;"_code"),0,2,,2),2,0)</f>
        <v>n/a</v>
      </c>
      <c r="M942" s="45"/>
      <c r="N942" s="47"/>
      <c r="O942" s="45"/>
    </row>
    <row r="943" spans="1:15" hidden="1" x14ac:dyDescent="0.2">
      <c r="A943" s="45" t="s">
        <v>677</v>
      </c>
      <c r="B943" s="65" t="str">
        <f>YEAR(C943)&amp;"-"&amp;WEEKNUM(C943)</f>
        <v>2017-44</v>
      </c>
      <c r="C943" s="46">
        <v>43040</v>
      </c>
      <c r="D943" s="67">
        <f>WEEKDAY(Tableau645[[#This Row],[date]])</f>
        <v>4</v>
      </c>
      <c r="E943" s="47">
        <v>0.34375</v>
      </c>
      <c r="F943" s="47">
        <v>0.51041666666666696</v>
      </c>
      <c r="G943" s="46" t="str">
        <f>IF(NOT(ISBLANK(Tableau645[heure
début])),IF(VALUE(MID(TEXT(Tableau645[heure
début],"hh"),1,2))&lt;13,"AM","PM"),"")</f>
        <v>AM</v>
      </c>
      <c r="H943" s="47">
        <f>F943-E943</f>
        <v>0.16666666666666696</v>
      </c>
      <c r="I943" s="47"/>
      <c r="J943" s="47"/>
      <c r="K943" s="65" t="s">
        <v>791</v>
      </c>
      <c r="L943" s="45" t="str">
        <f ca="1">VLOOKUP(Tableau645[[#This Row],[module]],OFFSET(INDIRECT(A943&amp;"_code"),0,2,,2),2,0)</f>
        <v>n/a</v>
      </c>
      <c r="M943" s="45"/>
      <c r="N943" s="47"/>
      <c r="O943" s="45"/>
    </row>
    <row r="944" spans="1:15" hidden="1" x14ac:dyDescent="0.2">
      <c r="A944" s="61" t="s">
        <v>669</v>
      </c>
      <c r="B944" s="65" t="str">
        <f>YEAR(C944)&amp;"-"&amp;WEEKNUM(C944)</f>
        <v>2017-44</v>
      </c>
      <c r="C944" s="46">
        <v>43040</v>
      </c>
      <c r="D944" s="67">
        <f>WEEKDAY(Tableau645[[#This Row],[date]])</f>
        <v>4</v>
      </c>
      <c r="E944" s="47">
        <v>0.34375</v>
      </c>
      <c r="F944" s="47">
        <v>0.51041666666666696</v>
      </c>
      <c r="G944" s="46" t="str">
        <f>IF(NOT(ISBLANK(Tableau645[heure
début])),IF(VALUE(MID(TEXT(Tableau645[heure
début],"hh"),1,2))&lt;13,"AM","PM"),"")</f>
        <v>AM</v>
      </c>
      <c r="H944" s="47">
        <f>F944-E944</f>
        <v>0.16666666666666696</v>
      </c>
      <c r="I944" s="47"/>
      <c r="J944" s="47"/>
      <c r="K944" s="65" t="s">
        <v>791</v>
      </c>
      <c r="L944" s="45" t="str">
        <f ca="1">VLOOKUP(Tableau645[[#This Row],[module]],OFFSET(INDIRECT(A944&amp;"_code"),0,2,,2),2,0)</f>
        <v>n/a</v>
      </c>
      <c r="M944" s="45"/>
      <c r="N944" s="47"/>
      <c r="O944" s="45"/>
    </row>
    <row r="945" spans="1:15" hidden="1" x14ac:dyDescent="0.2">
      <c r="A945" s="45" t="s">
        <v>671</v>
      </c>
      <c r="B945" s="65" t="str">
        <f>YEAR(C945)&amp;"-"&amp;WEEKNUM(C945)</f>
        <v>2017-44</v>
      </c>
      <c r="C945" s="46">
        <v>43040</v>
      </c>
      <c r="D945" s="67">
        <f>WEEKDAY(Tableau645[[#This Row],[date]])</f>
        <v>4</v>
      </c>
      <c r="E945" s="47">
        <v>0.34375</v>
      </c>
      <c r="F945" s="47">
        <v>0.51041666666666696</v>
      </c>
      <c r="G945" s="46" t="str">
        <f>IF(NOT(ISBLANK(Tableau645[heure
début])),IF(VALUE(MID(TEXT(Tableau645[heure
début],"hh"),1,2))&lt;13,"AM","PM"),"")</f>
        <v>AM</v>
      </c>
      <c r="H945" s="47">
        <f>F945-E945</f>
        <v>0.16666666666666696</v>
      </c>
      <c r="I945" s="47"/>
      <c r="J945" s="47"/>
      <c r="K945" s="65" t="s">
        <v>791</v>
      </c>
      <c r="L945" s="45" t="str">
        <f ca="1">VLOOKUP(Tableau645[[#This Row],[module]],OFFSET(INDIRECT(A945&amp;"_code"),0,2,,2),2,0)</f>
        <v>n/a</v>
      </c>
      <c r="M945" s="45"/>
      <c r="N945" s="47"/>
      <c r="O945" s="45"/>
    </row>
    <row r="946" spans="1:15" hidden="1" x14ac:dyDescent="0.2">
      <c r="A946" s="45" t="s">
        <v>657</v>
      </c>
      <c r="B946" s="65" t="str">
        <f>YEAR(C946)&amp;"-"&amp;WEEKNUM(C946)</f>
        <v>2017-44</v>
      </c>
      <c r="C946" s="46">
        <v>43040</v>
      </c>
      <c r="D946" s="67">
        <f>WEEKDAY(Tableau645[[#This Row],[date]])</f>
        <v>4</v>
      </c>
      <c r="E946" s="47">
        <v>0.57291666666666696</v>
      </c>
      <c r="F946" s="47">
        <v>0.73958333333333404</v>
      </c>
      <c r="G946" s="46" t="str">
        <f>IF(NOT(ISBLANK(Tableau645[heure
début])),IF(VALUE(MID(TEXT(Tableau645[heure
début],"hh"),1,2))&lt;13,"AM","PM"),"")</f>
        <v>PM</v>
      </c>
      <c r="H946" s="47">
        <f>F946-E946</f>
        <v>0.16666666666666707</v>
      </c>
      <c r="I946" s="123"/>
      <c r="J946" s="47"/>
      <c r="K946" s="65" t="s">
        <v>791</v>
      </c>
      <c r="L946" s="45" t="str">
        <f ca="1">VLOOKUP(Tableau645[[#This Row],[module]],OFFSET(INDIRECT(A946&amp;"_code"),0,2,,2),2,0)</f>
        <v>n/a</v>
      </c>
      <c r="M946" s="45"/>
      <c r="N946" s="47"/>
      <c r="O946" s="45"/>
    </row>
    <row r="947" spans="1:15" hidden="1" x14ac:dyDescent="0.2">
      <c r="A947" s="45" t="s">
        <v>670</v>
      </c>
      <c r="B947" s="65" t="str">
        <f>YEAR(C947)&amp;"-"&amp;WEEKNUM(C947)</f>
        <v>2017-44</v>
      </c>
      <c r="C947" s="46">
        <v>43040</v>
      </c>
      <c r="D947" s="67">
        <f>WEEKDAY(Tableau645[[#This Row],[date]])</f>
        <v>4</v>
      </c>
      <c r="E947" s="47">
        <v>0.57291666666666696</v>
      </c>
      <c r="F947" s="47">
        <v>0.73958333333333404</v>
      </c>
      <c r="G947" s="46" t="str">
        <f>IF(NOT(ISBLANK(Tableau645[heure
début])),IF(VALUE(MID(TEXT(Tableau645[heure
début],"hh"),1,2))&lt;13,"AM","PM"),"")</f>
        <v>PM</v>
      </c>
      <c r="H947" s="47">
        <f>F947-E947</f>
        <v>0.16666666666666707</v>
      </c>
      <c r="I947" s="47"/>
      <c r="J947" s="47"/>
      <c r="K947" s="65" t="s">
        <v>791</v>
      </c>
      <c r="L947" s="45" t="str">
        <f ca="1">VLOOKUP(Tableau645[[#This Row],[module]],OFFSET(INDIRECT(A947&amp;"_code"),0,2,,2),2,0)</f>
        <v>n/a</v>
      </c>
      <c r="M947" s="45"/>
      <c r="N947" s="47"/>
      <c r="O947" s="45"/>
    </row>
    <row r="948" spans="1:15" hidden="1" x14ac:dyDescent="0.2">
      <c r="A948" s="45" t="s">
        <v>672</v>
      </c>
      <c r="B948" s="65" t="str">
        <f>YEAR(C948)&amp;"-"&amp;WEEKNUM(C948)</f>
        <v>2017-44</v>
      </c>
      <c r="C948" s="46">
        <v>43040</v>
      </c>
      <c r="D948" s="67">
        <f>WEEKDAY(Tableau645[[#This Row],[date]])</f>
        <v>4</v>
      </c>
      <c r="E948" s="47">
        <v>0.57291666666666696</v>
      </c>
      <c r="F948" s="47">
        <v>0.73958333333333404</v>
      </c>
      <c r="G948" s="46" t="str">
        <f>IF(NOT(ISBLANK(Tableau645[heure
début])),IF(VALUE(MID(TEXT(Tableau645[heure
début],"hh"),1,2))&lt;13,"AM","PM"),"")</f>
        <v>PM</v>
      </c>
      <c r="H948" s="47">
        <f>F948-E948</f>
        <v>0.16666666666666707</v>
      </c>
      <c r="I948" s="47"/>
      <c r="J948" s="47"/>
      <c r="K948" s="65" t="s">
        <v>791</v>
      </c>
      <c r="L948" s="45" t="str">
        <f ca="1">VLOOKUP(Tableau645[[#This Row],[module]],OFFSET(INDIRECT(A948&amp;"_code"),0,2,,2),2,0)</f>
        <v>n/a</v>
      </c>
      <c r="M948" s="45"/>
      <c r="N948" s="47"/>
      <c r="O948" s="45"/>
    </row>
    <row r="949" spans="1:15" hidden="1" x14ac:dyDescent="0.2">
      <c r="A949" s="45" t="s">
        <v>676</v>
      </c>
      <c r="B949" s="65" t="str">
        <f>YEAR(C949)&amp;"-"&amp;WEEKNUM(C949)</f>
        <v>2017-44</v>
      </c>
      <c r="C949" s="46">
        <v>43040</v>
      </c>
      <c r="D949" s="67">
        <f>WEEKDAY(Tableau645[[#This Row],[date]])</f>
        <v>4</v>
      </c>
      <c r="E949" s="47">
        <v>0.57291666666666696</v>
      </c>
      <c r="F949" s="47">
        <v>0.69791666666666663</v>
      </c>
      <c r="G949" s="46" t="str">
        <f>IF(NOT(ISBLANK(Tableau645[heure
début])),IF(VALUE(MID(TEXT(Tableau645[heure
début],"hh"),1,2))&lt;13,"AM","PM"),"")</f>
        <v>PM</v>
      </c>
      <c r="H949" s="47">
        <f>F949-E949</f>
        <v>0.12499999999999967</v>
      </c>
      <c r="I949" s="47"/>
      <c r="J949" s="47"/>
      <c r="K949" s="65" t="s">
        <v>791</v>
      </c>
      <c r="L949" s="45" t="str">
        <f ca="1">VLOOKUP(Tableau645[[#This Row],[module]],OFFSET(INDIRECT(A949&amp;"_code"),0,2,,2),2,0)</f>
        <v>n/a</v>
      </c>
      <c r="M949" s="45"/>
      <c r="N949" s="47"/>
      <c r="O949" s="45"/>
    </row>
    <row r="950" spans="1:15" hidden="1" x14ac:dyDescent="0.2">
      <c r="A950" s="45" t="s">
        <v>677</v>
      </c>
      <c r="B950" s="65" t="str">
        <f>YEAR(C950)&amp;"-"&amp;WEEKNUM(C950)</f>
        <v>2017-44</v>
      </c>
      <c r="C950" s="46">
        <v>43040</v>
      </c>
      <c r="D950" s="67">
        <f>WEEKDAY(Tableau645[[#This Row],[date]])</f>
        <v>4</v>
      </c>
      <c r="E950" s="47">
        <v>0.57291666666666696</v>
      </c>
      <c r="F950" s="47">
        <v>0.69791666666666663</v>
      </c>
      <c r="G950" s="46" t="str">
        <f>IF(NOT(ISBLANK(Tableau645[heure
début])),IF(VALUE(MID(TEXT(Tableau645[heure
début],"hh"),1,2))&lt;13,"AM","PM"),"")</f>
        <v>PM</v>
      </c>
      <c r="H950" s="47">
        <f>F950-E950</f>
        <v>0.12499999999999967</v>
      </c>
      <c r="I950" s="47"/>
      <c r="J950" s="47"/>
      <c r="K950" s="65" t="s">
        <v>791</v>
      </c>
      <c r="L950" s="45" t="str">
        <f ca="1">VLOOKUP(Tableau645[[#This Row],[module]],OFFSET(INDIRECT(A950&amp;"_code"),0,2,,2),2,0)</f>
        <v>n/a</v>
      </c>
      <c r="M950" s="45"/>
      <c r="N950" s="47"/>
      <c r="O950" s="45"/>
    </row>
    <row r="951" spans="1:15" hidden="1" x14ac:dyDescent="0.2">
      <c r="A951" s="61" t="s">
        <v>669</v>
      </c>
      <c r="B951" s="65" t="str">
        <f>YEAR(C951)&amp;"-"&amp;WEEKNUM(C951)</f>
        <v>2017-44</v>
      </c>
      <c r="C951" s="46">
        <v>43040</v>
      </c>
      <c r="D951" s="67">
        <f>WEEKDAY(Tableau645[[#This Row],[date]])</f>
        <v>4</v>
      </c>
      <c r="E951" s="63">
        <v>0.57291666666666696</v>
      </c>
      <c r="F951" s="63">
        <v>0.73958333333333404</v>
      </c>
      <c r="G951" s="46" t="str">
        <f>IF(NOT(ISBLANK(Tableau645[heure
début])),IF(VALUE(MID(TEXT(Tableau645[heure
début],"hh"),1,2))&lt;13,"AM","PM"),"")</f>
        <v>PM</v>
      </c>
      <c r="H951" s="47">
        <f>F951-E951</f>
        <v>0.16666666666666707</v>
      </c>
      <c r="I951" s="47"/>
      <c r="J951" s="47"/>
      <c r="K951" s="65" t="s">
        <v>791</v>
      </c>
      <c r="L951" s="45" t="str">
        <f ca="1">VLOOKUP(Tableau645[[#This Row],[module]],OFFSET(INDIRECT(A951&amp;"_code"),0,2,,2),2,0)</f>
        <v>n/a</v>
      </c>
      <c r="M951" s="45"/>
      <c r="N951" s="47"/>
      <c r="O951" s="45"/>
    </row>
    <row r="952" spans="1:15" hidden="1" x14ac:dyDescent="0.2">
      <c r="A952" s="45" t="s">
        <v>671</v>
      </c>
      <c r="B952" s="65" t="str">
        <f>YEAR(C952)&amp;"-"&amp;WEEKNUM(C952)</f>
        <v>2017-44</v>
      </c>
      <c r="C952" s="46">
        <v>43040</v>
      </c>
      <c r="D952" s="67">
        <f>WEEKDAY(Tableau645[[#This Row],[date]])</f>
        <v>4</v>
      </c>
      <c r="E952" s="47">
        <v>0.57291666666666696</v>
      </c>
      <c r="F952" s="47">
        <v>0.73958333333333404</v>
      </c>
      <c r="G952" s="46" t="str">
        <f>IF(NOT(ISBLANK(Tableau645[heure
début])),IF(VALUE(MID(TEXT(Tableau645[heure
début],"hh"),1,2))&lt;13,"AM","PM"),"")</f>
        <v>PM</v>
      </c>
      <c r="H952" s="47">
        <f>F952-E952</f>
        <v>0.16666666666666707</v>
      </c>
      <c r="I952" s="47"/>
      <c r="J952" s="47"/>
      <c r="K952" s="65" t="s">
        <v>791</v>
      </c>
      <c r="L952" s="45" t="str">
        <f ca="1">VLOOKUP(Tableau645[[#This Row],[module]],OFFSET(INDIRECT(A952&amp;"_code"),0,2,,2),2,0)</f>
        <v>n/a</v>
      </c>
      <c r="M952" s="45"/>
      <c r="N952" s="47"/>
      <c r="O952" s="45"/>
    </row>
    <row r="953" spans="1:15" hidden="1" x14ac:dyDescent="0.2">
      <c r="A953" s="45" t="s">
        <v>670</v>
      </c>
      <c r="B953" s="65" t="str">
        <f>YEAR(C953)&amp;"-"&amp;WEEKNUM(C953)</f>
        <v>2017-44</v>
      </c>
      <c r="C953" s="46">
        <v>43041</v>
      </c>
      <c r="D953" s="67">
        <f>WEEKDAY(Tableau645[[#This Row],[date]])</f>
        <v>5</v>
      </c>
      <c r="E953" s="47">
        <v>0.34375</v>
      </c>
      <c r="F953" s="47">
        <v>0.51041666666666696</v>
      </c>
      <c r="G953" s="46" t="str">
        <f>IF(NOT(ISBLANK(Tableau645[heure
début])),IF(VALUE(MID(TEXT(Tableau645[heure
début],"hh"),1,2))&lt;13,"AM","PM"),"")</f>
        <v>AM</v>
      </c>
      <c r="H953" s="47">
        <f>F953-E953</f>
        <v>0.16666666666666696</v>
      </c>
      <c r="I953" s="47"/>
      <c r="J953" s="47"/>
      <c r="K953" s="65" t="s">
        <v>801</v>
      </c>
      <c r="L953" s="45" t="str">
        <f ca="1">VLOOKUP(Tableau645[[#This Row],[module]],OFFSET(INDIRECT(A953&amp;"_code"),0,2,,2),2,0)</f>
        <v>n/a</v>
      </c>
      <c r="M953" s="45"/>
      <c r="N953" s="47"/>
      <c r="O953" s="45"/>
    </row>
    <row r="954" spans="1:15" hidden="1" x14ac:dyDescent="0.2">
      <c r="A954" s="45" t="s">
        <v>657</v>
      </c>
      <c r="B954" s="65" t="str">
        <f>YEAR(C954)&amp;"-"&amp;WEEKNUM(C954)</f>
        <v>2017-44</v>
      </c>
      <c r="C954" s="46">
        <v>43041</v>
      </c>
      <c r="D954" s="67">
        <f>WEEKDAY(Tableau645[[#This Row],[date]])</f>
        <v>5</v>
      </c>
      <c r="E954" s="47">
        <v>0.34375</v>
      </c>
      <c r="F954" s="47">
        <v>0.51041666666666696</v>
      </c>
      <c r="G954" s="46" t="str">
        <f>IF(NOT(ISBLANK(Tableau645[heure
début])),IF(VALUE(MID(TEXT(Tableau645[heure
début],"hh"),1,2))&lt;13,"AM","PM"),"")</f>
        <v>AM</v>
      </c>
      <c r="H954" s="47">
        <f>F954-E954</f>
        <v>0.16666666666666696</v>
      </c>
      <c r="I954" s="123"/>
      <c r="J954" s="47" t="s">
        <v>832</v>
      </c>
      <c r="K954" s="65"/>
      <c r="L954" s="45" t="e">
        <f ca="1">VLOOKUP(Tableau645[[#This Row],[module]],OFFSET(INDIRECT(A954&amp;"_code"),0,2,,2),2,0)</f>
        <v>#N/A</v>
      </c>
      <c r="M954" s="45"/>
      <c r="N954" s="47"/>
      <c r="O954" s="45"/>
    </row>
    <row r="955" spans="1:15" hidden="1" x14ac:dyDescent="0.2">
      <c r="A955" s="45" t="s">
        <v>657</v>
      </c>
      <c r="B955" s="65" t="str">
        <f>YEAR(C955)&amp;"-"&amp;WEEKNUM(C955)</f>
        <v>2017-44</v>
      </c>
      <c r="C955" s="46">
        <v>43041</v>
      </c>
      <c r="D955" s="67">
        <f>WEEKDAY(Tableau645[[#This Row],[date]])</f>
        <v>5</v>
      </c>
      <c r="E955" s="47">
        <v>0.34375</v>
      </c>
      <c r="F955" s="47">
        <v>0.51041666666666696</v>
      </c>
      <c r="G955" s="46" t="str">
        <f>IF(NOT(ISBLANK(Tableau645[heure
début])),IF(VALUE(MID(TEXT(Tableau645[heure
début],"hh"),1,2))&lt;13,"AM","PM"),"")</f>
        <v>AM</v>
      </c>
      <c r="H955" s="47">
        <f>F955-E955</f>
        <v>0.16666666666666696</v>
      </c>
      <c r="I955" s="123"/>
      <c r="J955" s="47" t="s">
        <v>833</v>
      </c>
      <c r="K955" s="65" t="s">
        <v>817</v>
      </c>
      <c r="L955" s="45" t="str">
        <f ca="1">VLOOKUP(Tableau645[[#This Row],[module]],OFFSET(INDIRECT(A955&amp;"_code"),0,2,,2),2,0)</f>
        <v>n/a</v>
      </c>
      <c r="M955" s="45"/>
      <c r="N955" s="47"/>
      <c r="O955" s="45"/>
    </row>
    <row r="956" spans="1:15" hidden="1" x14ac:dyDescent="0.2">
      <c r="A956" s="45" t="s">
        <v>677</v>
      </c>
      <c r="B956" s="65" t="str">
        <f>YEAR(C956)&amp;"-"&amp;WEEKNUM(C956)</f>
        <v>2017-44</v>
      </c>
      <c r="C956" s="46">
        <v>43041</v>
      </c>
      <c r="D956" s="67">
        <f>WEEKDAY(Tableau645[[#This Row],[date]])</f>
        <v>5</v>
      </c>
      <c r="E956" s="47">
        <v>0.34375</v>
      </c>
      <c r="F956" s="47">
        <v>0.51041666666666696</v>
      </c>
      <c r="G956" s="46" t="str">
        <f>IF(NOT(ISBLANK(Tableau645[heure
début])),IF(VALUE(MID(TEXT(Tableau645[heure
début],"hh"),1,2))&lt;13,"AM","PM"),"")</f>
        <v>AM</v>
      </c>
      <c r="H956" s="47">
        <f>F956-E956</f>
        <v>0.16666666666666696</v>
      </c>
      <c r="I956" s="47"/>
      <c r="J956" s="47"/>
      <c r="K956" s="65" t="s">
        <v>809</v>
      </c>
      <c r="L956" s="45" t="str">
        <f ca="1">VLOOKUP(Tableau645[[#This Row],[module]],OFFSET(INDIRECT(A956&amp;"_code"),0,2,,2),2,0)</f>
        <v>n/a</v>
      </c>
      <c r="M956" s="45"/>
      <c r="N956" s="47"/>
      <c r="O956" s="45"/>
    </row>
    <row r="957" spans="1:15" hidden="1" x14ac:dyDescent="0.2">
      <c r="A957" s="45" t="s">
        <v>672</v>
      </c>
      <c r="B957" s="65" t="str">
        <f>YEAR(C957)&amp;"-"&amp;WEEKNUM(C957)</f>
        <v>2017-44</v>
      </c>
      <c r="C957" s="46">
        <v>43041</v>
      </c>
      <c r="D957" s="67">
        <f>WEEKDAY(Tableau645[[#This Row],[date]])</f>
        <v>5</v>
      </c>
      <c r="E957" s="47">
        <v>0.34375</v>
      </c>
      <c r="F957" s="47">
        <v>0.51041666666666696</v>
      </c>
      <c r="G957" s="46" t="str">
        <f>IF(NOT(ISBLANK(Tableau645[heure
début])),IF(VALUE(MID(TEXT(Tableau645[heure
début],"hh"),1,2))&lt;13,"AM","PM"),"")</f>
        <v>AM</v>
      </c>
      <c r="H957" s="47">
        <f>F957-E957</f>
        <v>0.16666666666666696</v>
      </c>
      <c r="I957" s="47"/>
      <c r="J957" s="47" t="s">
        <v>832</v>
      </c>
      <c r="K957" s="65"/>
      <c r="L957" s="45" t="e">
        <f ca="1">VLOOKUP(Tableau645[[#This Row],[module]],OFFSET(INDIRECT(A957&amp;"_code"),0,2,,2),2,0)</f>
        <v>#N/A</v>
      </c>
      <c r="M957" s="45"/>
      <c r="N957" s="47"/>
      <c r="O957" s="45"/>
    </row>
    <row r="958" spans="1:15" hidden="1" x14ac:dyDescent="0.2">
      <c r="A958" s="45" t="s">
        <v>672</v>
      </c>
      <c r="B958" s="65" t="str">
        <f>YEAR(C958)&amp;"-"&amp;WEEKNUM(C958)</f>
        <v>2017-44</v>
      </c>
      <c r="C958" s="46">
        <v>43041</v>
      </c>
      <c r="D958" s="67">
        <f>WEEKDAY(Tableau645[[#This Row],[date]])</f>
        <v>5</v>
      </c>
      <c r="E958" s="47">
        <v>0.34375</v>
      </c>
      <c r="F958" s="47">
        <v>0.51041666666666696</v>
      </c>
      <c r="G958" s="46" t="str">
        <f>IF(NOT(ISBLANK(Tableau645[heure
début])),IF(VALUE(MID(TEXT(Tableau645[heure
début],"hh"),1,2))&lt;13,"AM","PM"),"")</f>
        <v>AM</v>
      </c>
      <c r="H958" s="47">
        <f>F958-E958</f>
        <v>0.16666666666666696</v>
      </c>
      <c r="I958" s="47"/>
      <c r="J958" s="47" t="s">
        <v>833</v>
      </c>
      <c r="K958" s="65" t="s">
        <v>817</v>
      </c>
      <c r="L958" s="45" t="str">
        <f ca="1">VLOOKUP(Tableau645[[#This Row],[module]],OFFSET(INDIRECT(A958&amp;"_code"),0,2,,2),2,0)</f>
        <v>n/a</v>
      </c>
      <c r="M958" s="45"/>
      <c r="N958" s="47"/>
      <c r="O958" s="45"/>
    </row>
    <row r="959" spans="1:15" hidden="1" x14ac:dyDescent="0.2">
      <c r="A959" s="45" t="s">
        <v>676</v>
      </c>
      <c r="B959" s="65" t="str">
        <f>YEAR(C959)&amp;"-"&amp;WEEKNUM(C959)</f>
        <v>2017-44</v>
      </c>
      <c r="C959" s="46">
        <v>43041</v>
      </c>
      <c r="D959" s="67">
        <f>WEEKDAY(Tableau645[[#This Row],[date]])</f>
        <v>5</v>
      </c>
      <c r="E959" s="47">
        <v>0.34375</v>
      </c>
      <c r="F959" s="47">
        <v>0.51041666666666696</v>
      </c>
      <c r="G959" s="46" t="str">
        <f>IF(NOT(ISBLANK(Tableau645[heure
début])),IF(VALUE(MID(TEXT(Tableau645[heure
début],"hh"),1,2))&lt;13,"AM","PM"),"")</f>
        <v>AM</v>
      </c>
      <c r="H959" s="47">
        <f>F959-E959</f>
        <v>0.16666666666666696</v>
      </c>
      <c r="I959" s="47"/>
      <c r="J959" s="47"/>
      <c r="K959" s="65" t="s">
        <v>628</v>
      </c>
      <c r="L959" s="65" t="str">
        <f ca="1">VLOOKUP(Tableau645[[#This Row],[module]],OFFSET(INDIRECT(A959&amp;"_code"),0,2,,2),2,0)</f>
        <v>VIGNERON Jean-Baptiste</v>
      </c>
      <c r="M959" s="45" t="s">
        <v>659</v>
      </c>
      <c r="N959" s="47"/>
      <c r="O959" s="45"/>
    </row>
    <row r="960" spans="1:15" hidden="1" x14ac:dyDescent="0.2">
      <c r="A960" s="61" t="s">
        <v>669</v>
      </c>
      <c r="B960" s="65" t="str">
        <f>YEAR(C960)&amp;"-"&amp;WEEKNUM(C960)</f>
        <v>2017-44</v>
      </c>
      <c r="C960" s="46">
        <v>43041</v>
      </c>
      <c r="D960" s="67">
        <f>WEEKDAY(Tableau645[[#This Row],[date]])</f>
        <v>5</v>
      </c>
      <c r="E960" s="47">
        <v>0.34375</v>
      </c>
      <c r="F960" s="47">
        <v>0.51041666666666696</v>
      </c>
      <c r="G960" s="46" t="str">
        <f>IF(NOT(ISBLANK(Tableau645[heure
début])),IF(VALUE(MID(TEXT(Tableau645[heure
début],"hh"),1,2))&lt;13,"AM","PM"),"")</f>
        <v>AM</v>
      </c>
      <c r="H960" s="47">
        <f>F960-E960</f>
        <v>0.16666666666666696</v>
      </c>
      <c r="I960" s="47"/>
      <c r="J960" s="47"/>
      <c r="K960" s="61" t="s">
        <v>801</v>
      </c>
      <c r="L960" s="45" t="str">
        <f ca="1">VLOOKUP(Tableau645[[#This Row],[module]],OFFSET(INDIRECT(A960&amp;"_code"),0,2,,2),2,0)</f>
        <v>n/a</v>
      </c>
      <c r="M960" s="45"/>
      <c r="N960" s="47"/>
      <c r="O960" s="45"/>
    </row>
    <row r="961" spans="1:15" hidden="1" x14ac:dyDescent="0.2">
      <c r="A961" s="45" t="s">
        <v>671</v>
      </c>
      <c r="B961" s="65" t="str">
        <f>YEAR(C961)&amp;"-"&amp;WEEKNUM(C961)</f>
        <v>2017-44</v>
      </c>
      <c r="C961" s="46">
        <v>43041</v>
      </c>
      <c r="D961" s="67">
        <f>WEEKDAY(Tableau645[[#This Row],[date]])</f>
        <v>5</v>
      </c>
      <c r="E961" s="47">
        <v>0.34375</v>
      </c>
      <c r="F961" s="47">
        <v>0.51041666666666696</v>
      </c>
      <c r="G961" s="46" t="str">
        <f>IF(NOT(ISBLANK(Tableau645[heure
début])),IF(VALUE(MID(TEXT(Tableau645[heure
début],"hh"),1,2))&lt;13,"AM","PM"),"")</f>
        <v>AM</v>
      </c>
      <c r="H961" s="47">
        <f>F961-E961</f>
        <v>0.16666666666666696</v>
      </c>
      <c r="I961" s="47"/>
      <c r="J961" s="47"/>
      <c r="K961" s="75" t="s">
        <v>756</v>
      </c>
      <c r="L961" s="45" t="str">
        <f ca="1">VLOOKUP(Tableau645[[#This Row],[module]],OFFSET(INDIRECT(A961&amp;"_code"),0,2,,2),2,0)</f>
        <v>NAKACHE Didier</v>
      </c>
      <c r="M961" s="45" t="s">
        <v>661</v>
      </c>
      <c r="N961" s="47"/>
      <c r="O961" s="45"/>
    </row>
    <row r="962" spans="1:15" hidden="1" x14ac:dyDescent="0.2">
      <c r="A962" s="45" t="s">
        <v>670</v>
      </c>
      <c r="B962" s="65" t="str">
        <f>YEAR(C962)&amp;"-"&amp;WEEKNUM(C962)</f>
        <v>2017-44</v>
      </c>
      <c r="C962" s="46">
        <v>43041</v>
      </c>
      <c r="D962" s="67">
        <f>WEEKDAY(Tableau645[[#This Row],[date]])</f>
        <v>5</v>
      </c>
      <c r="E962" s="47">
        <v>0.57291666666666696</v>
      </c>
      <c r="F962" s="47">
        <v>0.73958333333333404</v>
      </c>
      <c r="G962" s="46" t="str">
        <f>IF(NOT(ISBLANK(Tableau645[heure
début])),IF(VALUE(MID(TEXT(Tableau645[heure
début],"hh"),1,2))&lt;13,"AM","PM"),"")</f>
        <v>PM</v>
      </c>
      <c r="H962" s="47">
        <f>F962-E962</f>
        <v>0.16666666666666707</v>
      </c>
      <c r="I962" s="47"/>
      <c r="J962" s="47"/>
      <c r="K962" s="65" t="s">
        <v>801</v>
      </c>
      <c r="L962" s="45" t="str">
        <f ca="1">VLOOKUP(Tableau645[[#This Row],[module]],OFFSET(INDIRECT(A962&amp;"_code"),0,2,,2),2,0)</f>
        <v>n/a</v>
      </c>
      <c r="M962" s="45"/>
      <c r="N962" s="47"/>
      <c r="O962" s="45"/>
    </row>
    <row r="963" spans="1:15" hidden="1" x14ac:dyDescent="0.2">
      <c r="A963" s="45" t="s">
        <v>657</v>
      </c>
      <c r="B963" s="65" t="str">
        <f>YEAR(C963)&amp;"-"&amp;WEEKNUM(C963)</f>
        <v>2017-44</v>
      </c>
      <c r="C963" s="46">
        <v>43041</v>
      </c>
      <c r="D963" s="67">
        <f>WEEKDAY(Tableau645[[#This Row],[date]])</f>
        <v>5</v>
      </c>
      <c r="E963" s="47">
        <v>0.57291666666666696</v>
      </c>
      <c r="F963" s="47">
        <v>0.73958333333333404</v>
      </c>
      <c r="G963" s="46" t="str">
        <f>IF(NOT(ISBLANK(Tableau645[heure
début])),IF(VALUE(MID(TEXT(Tableau645[heure
début],"hh"),1,2))&lt;13,"AM","PM"),"")</f>
        <v>PM</v>
      </c>
      <c r="H963" s="47">
        <f>F963-E963</f>
        <v>0.16666666666666707</v>
      </c>
      <c r="I963" s="123"/>
      <c r="J963" s="47" t="s">
        <v>832</v>
      </c>
      <c r="K963" s="65"/>
      <c r="L963" s="45" t="e">
        <f ca="1">VLOOKUP(Tableau645[[#This Row],[module]],OFFSET(INDIRECT(A963&amp;"_code"),0,2,,2),2,0)</f>
        <v>#N/A</v>
      </c>
      <c r="M963" s="45"/>
      <c r="N963" s="47"/>
      <c r="O963" s="45"/>
    </row>
    <row r="964" spans="1:15" hidden="1" x14ac:dyDescent="0.2">
      <c r="A964" s="45" t="s">
        <v>657</v>
      </c>
      <c r="B964" s="65" t="str">
        <f>YEAR(C964)&amp;"-"&amp;WEEKNUM(C964)</f>
        <v>2017-44</v>
      </c>
      <c r="C964" s="46">
        <v>43041</v>
      </c>
      <c r="D964" s="67">
        <f>WEEKDAY(Tableau645[[#This Row],[date]])</f>
        <v>5</v>
      </c>
      <c r="E964" s="47">
        <v>0.57291666666666696</v>
      </c>
      <c r="F964" s="47">
        <v>0.73958333333333404</v>
      </c>
      <c r="G964" s="46" t="str">
        <f>IF(NOT(ISBLANK(Tableau645[heure
début])),IF(VALUE(MID(TEXT(Tableau645[heure
début],"hh"),1,2))&lt;13,"AM","PM"),"")</f>
        <v>PM</v>
      </c>
      <c r="H964" s="47">
        <f>F964-E964</f>
        <v>0.16666666666666707</v>
      </c>
      <c r="I964" s="123"/>
      <c r="J964" s="47" t="s">
        <v>833</v>
      </c>
      <c r="K964" s="65" t="s">
        <v>817</v>
      </c>
      <c r="L964" s="45" t="str">
        <f ca="1">VLOOKUP(Tableau645[[#This Row],[module]],OFFSET(INDIRECT(A964&amp;"_code"),0,2,,2),2,0)</f>
        <v>n/a</v>
      </c>
      <c r="M964" s="45"/>
      <c r="N964" s="47"/>
      <c r="O964" s="45"/>
    </row>
    <row r="965" spans="1:15" hidden="1" x14ac:dyDescent="0.2">
      <c r="A965" s="45" t="s">
        <v>676</v>
      </c>
      <c r="B965" s="65" t="str">
        <f>YEAR(C965)&amp;"-"&amp;WEEKNUM(C965)</f>
        <v>2017-44</v>
      </c>
      <c r="C965" s="46">
        <v>43041</v>
      </c>
      <c r="D965" s="67">
        <f>WEEKDAY(Tableau645[[#This Row],[date]])</f>
        <v>5</v>
      </c>
      <c r="E965" s="47">
        <v>0.57291666666666696</v>
      </c>
      <c r="F965" s="47">
        <v>0.69791666666666696</v>
      </c>
      <c r="G965" s="46" t="str">
        <f>IF(NOT(ISBLANK(Tableau645[heure
début])),IF(VALUE(MID(TEXT(Tableau645[heure
début],"hh"),1,2))&lt;13,"AM","PM"),"")</f>
        <v>PM</v>
      </c>
      <c r="H965" s="47">
        <f>F965-E965</f>
        <v>0.125</v>
      </c>
      <c r="I965" s="47"/>
      <c r="J965" s="47"/>
      <c r="K965" s="65" t="s">
        <v>629</v>
      </c>
      <c r="L965" s="45" t="str">
        <f ca="1">VLOOKUP(Tableau645[[#This Row],[module]],OFFSET(INDIRECT(A965&amp;"_code"),0,2,,2),2,0)</f>
        <v>VIGNERON Jean-Baptiste</v>
      </c>
      <c r="M965" s="45" t="s">
        <v>659</v>
      </c>
      <c r="N965" s="47"/>
      <c r="O965" s="45"/>
    </row>
    <row r="966" spans="1:15" hidden="1" x14ac:dyDescent="0.2">
      <c r="A966" s="45" t="s">
        <v>677</v>
      </c>
      <c r="B966" s="65" t="str">
        <f>YEAR(C966)&amp;"-"&amp;WEEKNUM(C966)</f>
        <v>2017-44</v>
      </c>
      <c r="C966" s="46">
        <v>43041</v>
      </c>
      <c r="D966" s="67">
        <f>WEEKDAY(Tableau645[[#This Row],[date]])</f>
        <v>5</v>
      </c>
      <c r="E966" s="47">
        <v>0.57291666666666696</v>
      </c>
      <c r="F966" s="47">
        <v>0.69791666666666663</v>
      </c>
      <c r="G966" s="46" t="str">
        <f>IF(NOT(ISBLANK(Tableau645[heure
début])),IF(VALUE(MID(TEXT(Tableau645[heure
début],"hh"),1,2))&lt;13,"AM","PM"),"")</f>
        <v>PM</v>
      </c>
      <c r="H966" s="47">
        <f>F966-E966</f>
        <v>0.12499999999999967</v>
      </c>
      <c r="I966" s="47"/>
      <c r="J966" s="47"/>
      <c r="K966" s="65" t="s">
        <v>809</v>
      </c>
      <c r="L966" s="45" t="str">
        <f ca="1">VLOOKUP(Tableau645[[#This Row],[module]],OFFSET(INDIRECT(A966&amp;"_code"),0,2,,2),2,0)</f>
        <v>n/a</v>
      </c>
      <c r="M966" s="45"/>
      <c r="N966" s="47"/>
      <c r="O966" s="45"/>
    </row>
    <row r="967" spans="1:15" hidden="1" x14ac:dyDescent="0.2">
      <c r="A967" s="45" t="s">
        <v>672</v>
      </c>
      <c r="B967" s="65" t="str">
        <f>YEAR(C967)&amp;"-"&amp;WEEKNUM(C967)</f>
        <v>2017-44</v>
      </c>
      <c r="C967" s="46">
        <v>43041</v>
      </c>
      <c r="D967" s="67">
        <f>WEEKDAY(Tableau645[[#This Row],[date]])</f>
        <v>5</v>
      </c>
      <c r="E967" s="47">
        <v>0.57291666666666696</v>
      </c>
      <c r="F967" s="47">
        <v>0.73958333333333404</v>
      </c>
      <c r="G967" s="46" t="str">
        <f>IF(NOT(ISBLANK(Tableau645[heure
début])),IF(VALUE(MID(TEXT(Tableau645[heure
début],"hh"),1,2))&lt;13,"AM","PM"),"")</f>
        <v>PM</v>
      </c>
      <c r="H967" s="47">
        <f>F967-E967</f>
        <v>0.16666666666666707</v>
      </c>
      <c r="I967" s="47"/>
      <c r="J967" s="47" t="s">
        <v>832</v>
      </c>
      <c r="K967" s="65"/>
      <c r="L967" s="45" t="e">
        <f ca="1">VLOOKUP(Tableau645[[#This Row],[module]],OFFSET(INDIRECT(A967&amp;"_code"),0,2,,2),2,0)</f>
        <v>#N/A</v>
      </c>
      <c r="M967" s="45"/>
      <c r="N967" s="47"/>
      <c r="O967" s="45"/>
    </row>
    <row r="968" spans="1:15" hidden="1" x14ac:dyDescent="0.2">
      <c r="A968" s="45" t="s">
        <v>672</v>
      </c>
      <c r="B968" s="65" t="str">
        <f>YEAR(C968)&amp;"-"&amp;WEEKNUM(C968)</f>
        <v>2017-44</v>
      </c>
      <c r="C968" s="46">
        <v>43041</v>
      </c>
      <c r="D968" s="67">
        <f>WEEKDAY(Tableau645[[#This Row],[date]])</f>
        <v>5</v>
      </c>
      <c r="E968" s="47">
        <v>0.57291666666666696</v>
      </c>
      <c r="F968" s="47">
        <v>0.73958333333333404</v>
      </c>
      <c r="G968" s="46" t="str">
        <f>IF(NOT(ISBLANK(Tableau645[heure
début])),IF(VALUE(MID(TEXT(Tableau645[heure
début],"hh"),1,2))&lt;13,"AM","PM"),"")</f>
        <v>PM</v>
      </c>
      <c r="H968" s="47">
        <f>F968-E968</f>
        <v>0.16666666666666707</v>
      </c>
      <c r="I968" s="47"/>
      <c r="J968" s="47" t="s">
        <v>833</v>
      </c>
      <c r="K968" s="65" t="s">
        <v>817</v>
      </c>
      <c r="L968" s="45" t="str">
        <f ca="1">VLOOKUP(Tableau645[[#This Row],[module]],OFFSET(INDIRECT(A968&amp;"_code"),0,2,,2),2,0)</f>
        <v>n/a</v>
      </c>
      <c r="M968" s="45"/>
      <c r="N968" s="47"/>
      <c r="O968" s="45"/>
    </row>
    <row r="969" spans="1:15" hidden="1" x14ac:dyDescent="0.2">
      <c r="A969" s="61" t="s">
        <v>669</v>
      </c>
      <c r="B969" s="65" t="str">
        <f>YEAR(C969)&amp;"-"&amp;WEEKNUM(C969)</f>
        <v>2017-44</v>
      </c>
      <c r="C969" s="46">
        <v>43041</v>
      </c>
      <c r="D969" s="67">
        <f>WEEKDAY(Tableau645[[#This Row],[date]])</f>
        <v>5</v>
      </c>
      <c r="E969" s="63">
        <v>0.57291666666666696</v>
      </c>
      <c r="F969" s="63">
        <v>0.73958333333333404</v>
      </c>
      <c r="G969" s="46" t="str">
        <f>IF(NOT(ISBLANK(Tableau645[heure
début])),IF(VALUE(MID(TEXT(Tableau645[heure
début],"hh"),1,2))&lt;13,"AM","PM"),"")</f>
        <v>PM</v>
      </c>
      <c r="H969" s="47">
        <f>F969-E969</f>
        <v>0.16666666666666707</v>
      </c>
      <c r="I969" s="47"/>
      <c r="J969" s="47"/>
      <c r="K969" s="61" t="s">
        <v>801</v>
      </c>
      <c r="L969" s="45" t="str">
        <f ca="1">VLOOKUP(Tableau645[[#This Row],[module]],OFFSET(INDIRECT(A969&amp;"_code"),0,2,,2),2,0)</f>
        <v>n/a</v>
      </c>
      <c r="M969" s="45"/>
      <c r="N969" s="47"/>
      <c r="O969" s="45"/>
    </row>
    <row r="970" spans="1:15" hidden="1" x14ac:dyDescent="0.2">
      <c r="A970" s="45" t="s">
        <v>671</v>
      </c>
      <c r="B970" s="65" t="str">
        <f>YEAR(C970)&amp;"-"&amp;WEEKNUM(C970)</f>
        <v>2017-44</v>
      </c>
      <c r="C970" s="46">
        <v>43041</v>
      </c>
      <c r="D970" s="67">
        <f>WEEKDAY(Tableau645[[#This Row],[date]])</f>
        <v>5</v>
      </c>
      <c r="E970" s="47">
        <v>0.57291666666666696</v>
      </c>
      <c r="F970" s="47">
        <v>0.73958333333333404</v>
      </c>
      <c r="G970" s="46" t="str">
        <f>IF(NOT(ISBLANK(Tableau645[heure
début])),IF(VALUE(MID(TEXT(Tableau645[heure
début],"hh"),1,2))&lt;13,"AM","PM"),"")</f>
        <v>PM</v>
      </c>
      <c r="H970" s="47">
        <f>F970-E970</f>
        <v>0.16666666666666707</v>
      </c>
      <c r="I970" s="47"/>
      <c r="J970" s="47"/>
      <c r="K970" s="65" t="s">
        <v>756</v>
      </c>
      <c r="L970" s="45" t="str">
        <f ca="1">VLOOKUP(Tableau645[[#This Row],[module]],OFFSET(INDIRECT(A970&amp;"_code"),0,2,,2),2,0)</f>
        <v>NAKACHE Didier</v>
      </c>
      <c r="M970" s="45" t="s">
        <v>661</v>
      </c>
      <c r="N970" s="47"/>
      <c r="O970" s="45"/>
    </row>
    <row r="971" spans="1:15" hidden="1" x14ac:dyDescent="0.2">
      <c r="A971" s="45" t="s">
        <v>670</v>
      </c>
      <c r="B971" s="65" t="str">
        <f>YEAR(C971)&amp;"-"&amp;WEEKNUM(C971)</f>
        <v>2017-44</v>
      </c>
      <c r="C971" s="46">
        <v>43042</v>
      </c>
      <c r="D971" s="67">
        <f>WEEKDAY(Tableau645[[#This Row],[date]])</f>
        <v>6</v>
      </c>
      <c r="E971" s="47">
        <v>0.34375</v>
      </c>
      <c r="F971" s="47">
        <v>0.51041666666666696</v>
      </c>
      <c r="G971" s="46" t="str">
        <f>IF(NOT(ISBLANK(Tableau645[heure
début])),IF(VALUE(MID(TEXT(Tableau645[heure
début],"hh"),1,2))&lt;13,"AM","PM"),"")</f>
        <v>AM</v>
      </c>
      <c r="H971" s="47">
        <f>F971-E971</f>
        <v>0.16666666666666696</v>
      </c>
      <c r="I971" s="47"/>
      <c r="J971" s="47"/>
      <c r="K971" s="65" t="s">
        <v>801</v>
      </c>
      <c r="L971" s="45" t="str">
        <f ca="1">VLOOKUP(Tableau645[[#This Row],[module]],OFFSET(INDIRECT(A971&amp;"_code"),0,2,,2),2,0)</f>
        <v>n/a</v>
      </c>
      <c r="M971" s="45"/>
      <c r="N971" s="47"/>
      <c r="O971" s="45"/>
    </row>
    <row r="972" spans="1:15" hidden="1" x14ac:dyDescent="0.2">
      <c r="A972" s="45" t="s">
        <v>657</v>
      </c>
      <c r="B972" s="65" t="str">
        <f>YEAR(C972)&amp;"-"&amp;WEEKNUM(C972)</f>
        <v>2017-44</v>
      </c>
      <c r="C972" s="46">
        <v>43042</v>
      </c>
      <c r="D972" s="67">
        <f>WEEKDAY(Tableau645[[#This Row],[date]])</f>
        <v>6</v>
      </c>
      <c r="E972" s="47">
        <v>0.34375</v>
      </c>
      <c r="F972" s="47">
        <v>0.51041666666666696</v>
      </c>
      <c r="G972" s="46" t="str">
        <f>IF(NOT(ISBLANK(Tableau645[heure
début])),IF(VALUE(MID(TEXT(Tableau645[heure
début],"hh"),1,2))&lt;13,"AM","PM"),"")</f>
        <v>AM</v>
      </c>
      <c r="H972" s="47">
        <f>F972-E972</f>
        <v>0.16666666666666696</v>
      </c>
      <c r="I972" s="123"/>
      <c r="J972" s="47" t="s">
        <v>832</v>
      </c>
      <c r="K972" s="65"/>
      <c r="L972" s="45" t="e">
        <f ca="1">VLOOKUP(Tableau645[[#This Row],[module]],OFFSET(INDIRECT(A972&amp;"_code"),0,2,,2),2,0)</f>
        <v>#N/A</v>
      </c>
      <c r="M972" s="45"/>
      <c r="N972" s="47"/>
      <c r="O972" s="45"/>
    </row>
    <row r="973" spans="1:15" hidden="1" x14ac:dyDescent="0.2">
      <c r="A973" s="45" t="s">
        <v>657</v>
      </c>
      <c r="B973" s="65" t="str">
        <f>YEAR(C973)&amp;"-"&amp;WEEKNUM(C973)</f>
        <v>2017-44</v>
      </c>
      <c r="C973" s="46">
        <v>43042</v>
      </c>
      <c r="D973" s="67">
        <f>WEEKDAY(Tableau645[[#This Row],[date]])</f>
        <v>6</v>
      </c>
      <c r="E973" s="47">
        <v>0.34375</v>
      </c>
      <c r="F973" s="47">
        <v>0.51041666666666696</v>
      </c>
      <c r="G973" s="46" t="str">
        <f>IF(NOT(ISBLANK(Tableau645[heure
début])),IF(VALUE(MID(TEXT(Tableau645[heure
début],"hh"),1,2))&lt;13,"AM","PM"),"")</f>
        <v>AM</v>
      </c>
      <c r="H973" s="47">
        <f>F973-E973</f>
        <v>0.16666666666666696</v>
      </c>
      <c r="I973" s="123"/>
      <c r="J973" s="47" t="s">
        <v>833</v>
      </c>
      <c r="K973" s="65" t="s">
        <v>817</v>
      </c>
      <c r="L973" s="45" t="str">
        <f ca="1">VLOOKUP(Tableau645[[#This Row],[module]],OFFSET(INDIRECT(A973&amp;"_code"),0,2,,2),2,0)</f>
        <v>n/a</v>
      </c>
      <c r="M973" s="45"/>
      <c r="N973" s="47"/>
      <c r="O973" s="45"/>
    </row>
    <row r="974" spans="1:15" hidden="1" x14ac:dyDescent="0.2">
      <c r="A974" s="45" t="s">
        <v>676</v>
      </c>
      <c r="B974" s="65" t="str">
        <f>YEAR(C974)&amp;"-"&amp;WEEKNUM(C974)</f>
        <v>2017-44</v>
      </c>
      <c r="C974" s="46">
        <v>43042</v>
      </c>
      <c r="D974" s="67">
        <f>WEEKDAY(Tableau645[[#This Row],[date]])</f>
        <v>6</v>
      </c>
      <c r="E974" s="47">
        <v>0.34375</v>
      </c>
      <c r="F974" s="47">
        <v>0.51041666666666696</v>
      </c>
      <c r="G974" s="46" t="str">
        <f>IF(NOT(ISBLANK(Tableau645[heure
début])),IF(VALUE(MID(TEXT(Tableau645[heure
début],"hh"),1,2))&lt;13,"AM","PM"),"")</f>
        <v>AM</v>
      </c>
      <c r="H974" s="47">
        <f>F974-E974</f>
        <v>0.16666666666666696</v>
      </c>
      <c r="I974" s="47"/>
      <c r="J974" s="47"/>
      <c r="K974" s="65" t="s">
        <v>1151</v>
      </c>
      <c r="L974" s="45" t="str">
        <f ca="1">VLOOKUP(Tableau645[[#This Row],[module]],OFFSET(INDIRECT(A974&amp;"_code"),0,2,,2),2,0)</f>
        <v>SPELLA Michel</v>
      </c>
      <c r="M974" s="45" t="s">
        <v>659</v>
      </c>
      <c r="N974" s="47"/>
      <c r="O974" s="45"/>
    </row>
    <row r="975" spans="1:15" hidden="1" x14ac:dyDescent="0.2">
      <c r="A975" s="45" t="s">
        <v>677</v>
      </c>
      <c r="B975" s="65" t="str">
        <f>YEAR(C975)&amp;"-"&amp;WEEKNUM(C975)</f>
        <v>2017-44</v>
      </c>
      <c r="C975" s="46">
        <v>43042</v>
      </c>
      <c r="D975" s="67">
        <f>WEEKDAY(Tableau645[[#This Row],[date]])</f>
        <v>6</v>
      </c>
      <c r="E975" s="47">
        <v>0.34375</v>
      </c>
      <c r="F975" s="47">
        <v>0.51041666666666696</v>
      </c>
      <c r="G975" s="46" t="str">
        <f>IF(NOT(ISBLANK(Tableau645[heure
début])),IF(VALUE(MID(TEXT(Tableau645[heure
début],"hh"),1,2))&lt;13,"AM","PM"),"")</f>
        <v>AM</v>
      </c>
      <c r="H975" s="47">
        <f>F975-E975</f>
        <v>0.16666666666666696</v>
      </c>
      <c r="I975" s="47"/>
      <c r="J975" s="47"/>
      <c r="K975" s="65" t="s">
        <v>809</v>
      </c>
      <c r="L975" s="45" t="str">
        <f ca="1">VLOOKUP(Tableau645[[#This Row],[module]],OFFSET(INDIRECT(A975&amp;"_code"),0,2,,2),2,0)</f>
        <v>n/a</v>
      </c>
      <c r="M975" s="45"/>
      <c r="N975" s="47"/>
      <c r="O975" s="45"/>
    </row>
    <row r="976" spans="1:15" hidden="1" x14ac:dyDescent="0.2">
      <c r="A976" s="45" t="s">
        <v>672</v>
      </c>
      <c r="B976" s="65" t="str">
        <f>YEAR(C976)&amp;"-"&amp;WEEKNUM(C976)</f>
        <v>2017-44</v>
      </c>
      <c r="C976" s="46">
        <v>43042</v>
      </c>
      <c r="D976" s="67">
        <f>WEEKDAY(Tableau645[[#This Row],[date]])</f>
        <v>6</v>
      </c>
      <c r="E976" s="47">
        <v>0.34375</v>
      </c>
      <c r="F976" s="47">
        <v>0.51041666666666696</v>
      </c>
      <c r="G976" s="46" t="str">
        <f>IF(NOT(ISBLANK(Tableau645[heure
début])),IF(VALUE(MID(TEXT(Tableau645[heure
début],"hh"),1,2))&lt;13,"AM","PM"),"")</f>
        <v>AM</v>
      </c>
      <c r="H976" s="47">
        <f>F976-E976</f>
        <v>0.16666666666666696</v>
      </c>
      <c r="I976" s="47"/>
      <c r="J976" s="47" t="s">
        <v>832</v>
      </c>
      <c r="K976" s="65"/>
      <c r="L976" s="45" t="e">
        <f ca="1">VLOOKUP(Tableau645[[#This Row],[module]],OFFSET(INDIRECT(A976&amp;"_code"),0,2,,2),2,0)</f>
        <v>#N/A</v>
      </c>
      <c r="M976" s="45"/>
      <c r="N976" s="47"/>
      <c r="O976" s="45"/>
    </row>
    <row r="977" spans="1:15" hidden="1" x14ac:dyDescent="0.2">
      <c r="A977" s="45" t="s">
        <v>672</v>
      </c>
      <c r="B977" s="65" t="str">
        <f>YEAR(C977)&amp;"-"&amp;WEEKNUM(C977)</f>
        <v>2017-44</v>
      </c>
      <c r="C977" s="46">
        <v>43042</v>
      </c>
      <c r="D977" s="67">
        <f>WEEKDAY(Tableau645[[#This Row],[date]])</f>
        <v>6</v>
      </c>
      <c r="E977" s="47">
        <v>0.34375</v>
      </c>
      <c r="F977" s="47">
        <v>0.51041666666666696</v>
      </c>
      <c r="G977" s="46" t="str">
        <f>IF(NOT(ISBLANK(Tableau645[heure
début])),IF(VALUE(MID(TEXT(Tableau645[heure
début],"hh"),1,2))&lt;13,"AM","PM"),"")</f>
        <v>AM</v>
      </c>
      <c r="H977" s="47">
        <f>F977-E977</f>
        <v>0.16666666666666696</v>
      </c>
      <c r="I977" s="47"/>
      <c r="J977" s="47" t="s">
        <v>833</v>
      </c>
      <c r="K977" s="65" t="s">
        <v>817</v>
      </c>
      <c r="L977" s="45" t="str">
        <f ca="1">VLOOKUP(Tableau645[[#This Row],[module]],OFFSET(INDIRECT(A977&amp;"_code"),0,2,,2),2,0)</f>
        <v>n/a</v>
      </c>
      <c r="M977" s="45"/>
      <c r="N977" s="47"/>
      <c r="O977" s="45"/>
    </row>
    <row r="978" spans="1:15" hidden="1" x14ac:dyDescent="0.2">
      <c r="A978" s="61" t="s">
        <v>669</v>
      </c>
      <c r="B978" s="65" t="str">
        <f>YEAR(C978)&amp;"-"&amp;WEEKNUM(C978)</f>
        <v>2017-44</v>
      </c>
      <c r="C978" s="46">
        <v>43042</v>
      </c>
      <c r="D978" s="67">
        <f>WEEKDAY(Tableau645[[#This Row],[date]])</f>
        <v>6</v>
      </c>
      <c r="E978" s="47">
        <v>0.34375</v>
      </c>
      <c r="F978" s="47">
        <v>0.51041666666666696</v>
      </c>
      <c r="G978" s="46" t="str">
        <f>IF(NOT(ISBLANK(Tableau645[heure
début])),IF(VALUE(MID(TEXT(Tableau645[heure
début],"hh"),1,2))&lt;13,"AM","PM"),"")</f>
        <v>AM</v>
      </c>
      <c r="H978" s="47">
        <f>F978-E978</f>
        <v>0.16666666666666696</v>
      </c>
      <c r="I978" s="47"/>
      <c r="J978" s="47"/>
      <c r="K978" s="61" t="s">
        <v>801</v>
      </c>
      <c r="L978" s="45" t="str">
        <f ca="1">VLOOKUP(Tableau645[[#This Row],[module]],OFFSET(INDIRECT(A978&amp;"_code"),0,2,,2),2,0)</f>
        <v>n/a</v>
      </c>
      <c r="M978" s="45"/>
      <c r="N978" s="47"/>
      <c r="O978" s="45"/>
    </row>
    <row r="979" spans="1:15" hidden="1" x14ac:dyDescent="0.2">
      <c r="A979" s="45" t="s">
        <v>671</v>
      </c>
      <c r="B979" s="65" t="str">
        <f>YEAR(C979)&amp;"-"&amp;WEEKNUM(C979)</f>
        <v>2017-44</v>
      </c>
      <c r="C979" s="46">
        <v>43042</v>
      </c>
      <c r="D979" s="67">
        <f>WEEKDAY(Tableau645[[#This Row],[date]])</f>
        <v>6</v>
      </c>
      <c r="E979" s="47">
        <v>0.34375</v>
      </c>
      <c r="F979" s="47">
        <v>0.51041666666666696</v>
      </c>
      <c r="G979" s="46" t="str">
        <f>IF(NOT(ISBLANK(Tableau645[heure
début])),IF(VALUE(MID(TEXT(Tableau645[heure
début],"hh"),1,2))&lt;13,"AM","PM"),"")</f>
        <v>AM</v>
      </c>
      <c r="H979" s="47">
        <f>F979-E979</f>
        <v>0.16666666666666696</v>
      </c>
      <c r="I979" s="47"/>
      <c r="J979" s="47"/>
      <c r="K979" s="65" t="s">
        <v>1018</v>
      </c>
      <c r="L979" s="45" t="str">
        <f ca="1">VLOOKUP(Tableau645[[#This Row],[module]],OFFSET(INDIRECT(A979&amp;"_code"),0,2,,2),2,0)</f>
        <v>HARDSTAFF Debra</v>
      </c>
      <c r="M979" s="45" t="s">
        <v>661</v>
      </c>
      <c r="N979" s="47"/>
      <c r="O979" s="45"/>
    </row>
    <row r="980" spans="1:15" hidden="1" x14ac:dyDescent="0.2">
      <c r="A980" s="45" t="s">
        <v>670</v>
      </c>
      <c r="B980" s="65" t="str">
        <f>YEAR(C980)&amp;"-"&amp;WEEKNUM(C980)</f>
        <v>2017-44</v>
      </c>
      <c r="C980" s="46">
        <v>43042</v>
      </c>
      <c r="D980" s="67">
        <f>WEEKDAY(Tableau645[[#This Row],[date]])</f>
        <v>6</v>
      </c>
      <c r="E980" s="47">
        <v>0.57291666666666696</v>
      </c>
      <c r="F980" s="47">
        <v>0.73958333333333404</v>
      </c>
      <c r="G980" s="46" t="str">
        <f>IF(NOT(ISBLANK(Tableau645[heure
début])),IF(VALUE(MID(TEXT(Tableau645[heure
début],"hh"),1,2))&lt;13,"AM","PM"),"")</f>
        <v>PM</v>
      </c>
      <c r="H980" s="47">
        <f>F980-E980</f>
        <v>0.16666666666666707</v>
      </c>
      <c r="I980" s="47"/>
      <c r="J980" s="47"/>
      <c r="K980" s="65" t="s">
        <v>801</v>
      </c>
      <c r="L980" s="45" t="str">
        <f ca="1">VLOOKUP(Tableau645[[#This Row],[module]],OFFSET(INDIRECT(A980&amp;"_code"),0,2,,2),2,0)</f>
        <v>n/a</v>
      </c>
      <c r="M980" s="45"/>
      <c r="N980" s="47"/>
      <c r="O980" s="45"/>
    </row>
    <row r="981" spans="1:15" hidden="1" x14ac:dyDescent="0.2">
      <c r="A981" s="45" t="s">
        <v>657</v>
      </c>
      <c r="B981" s="65" t="str">
        <f>YEAR(C981)&amp;"-"&amp;WEEKNUM(C981)</f>
        <v>2017-44</v>
      </c>
      <c r="C981" s="46">
        <v>43042</v>
      </c>
      <c r="D981" s="67">
        <f>WEEKDAY(Tableau645[[#This Row],[date]])</f>
        <v>6</v>
      </c>
      <c r="E981" s="47">
        <v>0.57291666666666696</v>
      </c>
      <c r="F981" s="47">
        <v>0.73958333333333404</v>
      </c>
      <c r="G981" s="46" t="str">
        <f>IF(NOT(ISBLANK(Tableau645[heure
début])),IF(VALUE(MID(TEXT(Tableau645[heure
début],"hh"),1,2))&lt;13,"AM","PM"),"")</f>
        <v>PM</v>
      </c>
      <c r="H981" s="47">
        <f>F981-E981</f>
        <v>0.16666666666666707</v>
      </c>
      <c r="I981" s="123"/>
      <c r="J981" s="47" t="s">
        <v>832</v>
      </c>
      <c r="K981" s="65"/>
      <c r="L981" s="45" t="e">
        <f ca="1">VLOOKUP(Tableau645[[#This Row],[module]],OFFSET(INDIRECT(A981&amp;"_code"),0,2,,2),2,0)</f>
        <v>#N/A</v>
      </c>
      <c r="M981" s="45"/>
      <c r="N981" s="47"/>
      <c r="O981" s="45"/>
    </row>
    <row r="982" spans="1:15" hidden="1" x14ac:dyDescent="0.2">
      <c r="A982" s="45" t="s">
        <v>657</v>
      </c>
      <c r="B982" s="65" t="str">
        <f>YEAR(C982)&amp;"-"&amp;WEEKNUM(C982)</f>
        <v>2017-44</v>
      </c>
      <c r="C982" s="46">
        <v>43042</v>
      </c>
      <c r="D982" s="67">
        <f>WEEKDAY(Tableau645[[#This Row],[date]])</f>
        <v>6</v>
      </c>
      <c r="E982" s="47">
        <v>0.57291666666666696</v>
      </c>
      <c r="F982" s="47">
        <v>0.73958333333333404</v>
      </c>
      <c r="G982" s="46" t="str">
        <f>IF(NOT(ISBLANK(Tableau645[heure
début])),IF(VALUE(MID(TEXT(Tableau645[heure
début],"hh"),1,2))&lt;13,"AM","PM"),"")</f>
        <v>PM</v>
      </c>
      <c r="H982" s="47">
        <f>F982-E982</f>
        <v>0.16666666666666707</v>
      </c>
      <c r="I982" s="123"/>
      <c r="J982" s="47" t="s">
        <v>833</v>
      </c>
      <c r="K982" s="65" t="s">
        <v>817</v>
      </c>
      <c r="L982" s="45" t="str">
        <f ca="1">VLOOKUP(Tableau645[[#This Row],[module]],OFFSET(INDIRECT(A982&amp;"_code"),0,2,,2),2,0)</f>
        <v>n/a</v>
      </c>
      <c r="M982" s="45"/>
      <c r="N982" s="47"/>
      <c r="O982" s="45"/>
    </row>
    <row r="983" spans="1:15" hidden="1" x14ac:dyDescent="0.2">
      <c r="A983" s="45" t="s">
        <v>676</v>
      </c>
      <c r="B983" s="65" t="str">
        <f>YEAR(C983)&amp;"-"&amp;WEEKNUM(C983)</f>
        <v>2017-44</v>
      </c>
      <c r="C983" s="46">
        <v>43042</v>
      </c>
      <c r="D983" s="67">
        <f>WEEKDAY(Tableau645[[#This Row],[date]])</f>
        <v>6</v>
      </c>
      <c r="E983" s="47">
        <v>0.57291666666666696</v>
      </c>
      <c r="F983" s="47">
        <v>0.69791666666666663</v>
      </c>
      <c r="G983" s="46" t="str">
        <f>IF(NOT(ISBLANK(Tableau645[heure
début])),IF(VALUE(MID(TEXT(Tableau645[heure
début],"hh"),1,2))&lt;13,"AM","PM"),"")</f>
        <v>PM</v>
      </c>
      <c r="H983" s="47">
        <f>F983-E983</f>
        <v>0.12499999999999967</v>
      </c>
      <c r="I983" s="47"/>
      <c r="J983" s="47"/>
      <c r="K983" s="65" t="s">
        <v>740</v>
      </c>
      <c r="L983" s="45" t="str">
        <f ca="1">VLOOKUP(Tableau645[[#This Row],[module]],OFFSET(INDIRECT(A983&amp;"_code"),0,2,,2),2,0)</f>
        <v>VIGNERON Jean-Baptiste</v>
      </c>
      <c r="M983" s="45" t="s">
        <v>659</v>
      </c>
      <c r="N983" s="47"/>
      <c r="O983" s="45"/>
    </row>
    <row r="984" spans="1:15" hidden="1" x14ac:dyDescent="0.2">
      <c r="A984" s="45" t="s">
        <v>677</v>
      </c>
      <c r="B984" s="65" t="str">
        <f>YEAR(C984)&amp;"-"&amp;WEEKNUM(C984)</f>
        <v>2017-44</v>
      </c>
      <c r="C984" s="46">
        <v>43042</v>
      </c>
      <c r="D984" s="67">
        <f>WEEKDAY(Tableau645[[#This Row],[date]])</f>
        <v>6</v>
      </c>
      <c r="E984" s="47">
        <v>0.57291666666666696</v>
      </c>
      <c r="F984" s="47">
        <v>0.69791666666666663</v>
      </c>
      <c r="G984" s="46" t="str">
        <f>IF(NOT(ISBLANK(Tableau645[heure
début])),IF(VALUE(MID(TEXT(Tableau645[heure
début],"hh"),1,2))&lt;13,"AM","PM"),"")</f>
        <v>PM</v>
      </c>
      <c r="H984" s="47">
        <f>F984-E984</f>
        <v>0.12499999999999967</v>
      </c>
      <c r="I984" s="47"/>
      <c r="J984" s="47"/>
      <c r="K984" s="65" t="s">
        <v>809</v>
      </c>
      <c r="L984" s="45" t="str">
        <f ca="1">VLOOKUP(Tableau645[[#This Row],[module]],OFFSET(INDIRECT(A984&amp;"_code"),0,2,,2),2,0)</f>
        <v>n/a</v>
      </c>
      <c r="M984" s="45"/>
      <c r="N984" s="47"/>
      <c r="O984" s="45"/>
    </row>
    <row r="985" spans="1:15" hidden="1" x14ac:dyDescent="0.2">
      <c r="A985" s="45" t="s">
        <v>672</v>
      </c>
      <c r="B985" s="65" t="str">
        <f>YEAR(C985)&amp;"-"&amp;WEEKNUM(C985)</f>
        <v>2017-44</v>
      </c>
      <c r="C985" s="46">
        <v>43042</v>
      </c>
      <c r="D985" s="67">
        <f>WEEKDAY(Tableau645[[#This Row],[date]])</f>
        <v>6</v>
      </c>
      <c r="E985" s="47">
        <v>0.57291666666666696</v>
      </c>
      <c r="F985" s="47">
        <v>0.73958333333333404</v>
      </c>
      <c r="G985" s="46" t="str">
        <f>IF(NOT(ISBLANK(Tableau645[heure
début])),IF(VALUE(MID(TEXT(Tableau645[heure
début],"hh"),1,2))&lt;13,"AM","PM"),"")</f>
        <v>PM</v>
      </c>
      <c r="H985" s="47">
        <f>F985-E985</f>
        <v>0.16666666666666707</v>
      </c>
      <c r="I985" s="47"/>
      <c r="J985" s="47" t="s">
        <v>832</v>
      </c>
      <c r="K985" s="65"/>
      <c r="L985" s="45" t="e">
        <f ca="1">VLOOKUP(Tableau645[[#This Row],[module]],OFFSET(INDIRECT(A985&amp;"_code"),0,2,,2),2,0)</f>
        <v>#N/A</v>
      </c>
      <c r="M985" s="45"/>
      <c r="N985" s="47"/>
      <c r="O985" s="45"/>
    </row>
    <row r="986" spans="1:15" hidden="1" x14ac:dyDescent="0.2">
      <c r="A986" s="45" t="s">
        <v>672</v>
      </c>
      <c r="B986" s="65" t="str">
        <f>YEAR(C986)&amp;"-"&amp;WEEKNUM(C986)</f>
        <v>2017-44</v>
      </c>
      <c r="C986" s="46">
        <v>43042</v>
      </c>
      <c r="D986" s="67">
        <f>WEEKDAY(Tableau645[[#This Row],[date]])</f>
        <v>6</v>
      </c>
      <c r="E986" s="47">
        <v>0.57291666666666696</v>
      </c>
      <c r="F986" s="47">
        <v>0.73958333333333404</v>
      </c>
      <c r="G986" s="46" t="str">
        <f>IF(NOT(ISBLANK(Tableau645[heure
début])),IF(VALUE(MID(TEXT(Tableau645[heure
début],"hh"),1,2))&lt;13,"AM","PM"),"")</f>
        <v>PM</v>
      </c>
      <c r="H986" s="47">
        <f>F986-E986</f>
        <v>0.16666666666666707</v>
      </c>
      <c r="I986" s="47"/>
      <c r="J986" s="47" t="s">
        <v>833</v>
      </c>
      <c r="K986" s="65" t="s">
        <v>817</v>
      </c>
      <c r="L986" s="45" t="str">
        <f ca="1">VLOOKUP(Tableau645[[#This Row],[module]],OFFSET(INDIRECT(A986&amp;"_code"),0,2,,2),2,0)</f>
        <v>n/a</v>
      </c>
      <c r="M986" s="45"/>
      <c r="N986" s="47"/>
      <c r="O986" s="45"/>
    </row>
    <row r="987" spans="1:15" hidden="1" x14ac:dyDescent="0.2">
      <c r="A987" s="61" t="s">
        <v>669</v>
      </c>
      <c r="B987" s="65" t="str">
        <f>YEAR(C987)&amp;"-"&amp;WEEKNUM(C987)</f>
        <v>2017-44</v>
      </c>
      <c r="C987" s="46">
        <v>43042</v>
      </c>
      <c r="D987" s="67">
        <f>WEEKDAY(Tableau645[[#This Row],[date]])</f>
        <v>6</v>
      </c>
      <c r="E987" s="63">
        <v>0.57291666666666696</v>
      </c>
      <c r="F987" s="63">
        <v>0.73958333333333404</v>
      </c>
      <c r="G987" s="46" t="str">
        <f>IF(NOT(ISBLANK(Tableau645[heure
début])),IF(VALUE(MID(TEXT(Tableau645[heure
début],"hh"),1,2))&lt;13,"AM","PM"),"")</f>
        <v>PM</v>
      </c>
      <c r="H987" s="47">
        <f>F987-E987</f>
        <v>0.16666666666666707</v>
      </c>
      <c r="I987" s="47"/>
      <c r="J987" s="47"/>
      <c r="K987" s="61" t="s">
        <v>801</v>
      </c>
      <c r="L987" s="45" t="str">
        <f ca="1">VLOOKUP(Tableau645[[#This Row],[module]],OFFSET(INDIRECT(A987&amp;"_code"),0,2,,2),2,0)</f>
        <v>n/a</v>
      </c>
      <c r="M987" s="45"/>
      <c r="N987" s="47"/>
      <c r="O987" s="45"/>
    </row>
    <row r="988" spans="1:15" hidden="1" x14ac:dyDescent="0.2">
      <c r="A988" s="45" t="s">
        <v>671</v>
      </c>
      <c r="B988" s="65" t="str">
        <f>YEAR(C988)&amp;"-"&amp;WEEKNUM(C988)</f>
        <v>2017-44</v>
      </c>
      <c r="C988" s="46">
        <v>43042</v>
      </c>
      <c r="D988" s="67">
        <f>WEEKDAY(Tableau645[[#This Row],[date]])</f>
        <v>6</v>
      </c>
      <c r="E988" s="47">
        <v>0.57291666666666696</v>
      </c>
      <c r="F988" s="47">
        <v>0.73958333333333404</v>
      </c>
      <c r="G988" s="46" t="str">
        <f>IF(NOT(ISBLANK(Tableau645[heure
début])),IF(VALUE(MID(TEXT(Tableau645[heure
début],"hh"),1,2))&lt;13,"AM","PM"),"")</f>
        <v>PM</v>
      </c>
      <c r="H988" s="47">
        <f>F988-E988</f>
        <v>0.16666666666666707</v>
      </c>
      <c r="I988" s="47"/>
      <c r="J988" s="47"/>
      <c r="K988" s="65" t="s">
        <v>756</v>
      </c>
      <c r="L988" s="65" t="str">
        <f ca="1">VLOOKUP(Tableau645[[#This Row],[module]],OFFSET(INDIRECT(A988&amp;"_code"),0,2,,2),2,0)</f>
        <v>NAKACHE Didier</v>
      </c>
      <c r="M988" s="45" t="s">
        <v>661</v>
      </c>
      <c r="N988" s="47"/>
      <c r="O988" s="45"/>
    </row>
    <row r="989" spans="1:15" hidden="1" x14ac:dyDescent="0.2">
      <c r="A989" s="45" t="s">
        <v>670</v>
      </c>
      <c r="B989" s="65" t="str">
        <f>YEAR(C989)&amp;"-"&amp;WEEKNUM(C989)</f>
        <v>2017-44</v>
      </c>
      <c r="C989" s="46">
        <v>43043</v>
      </c>
      <c r="D989" s="67">
        <f>WEEKDAY(Tableau645[[#This Row],[date]])</f>
        <v>7</v>
      </c>
      <c r="E989" s="47">
        <v>0.34375</v>
      </c>
      <c r="F989" s="47">
        <v>0.51041666666666696</v>
      </c>
      <c r="G989" s="46" t="str">
        <f>IF(NOT(ISBLANK(Tableau645[heure
début])),IF(VALUE(MID(TEXT(Tableau645[heure
début],"hh"),1,2))&lt;13,"AM","PM"),"")</f>
        <v>AM</v>
      </c>
      <c r="H989" s="47">
        <f>F989-E989</f>
        <v>0.16666666666666696</v>
      </c>
      <c r="I989" s="47"/>
      <c r="J989" s="47"/>
      <c r="K989" s="65"/>
      <c r="L989" s="45" t="e">
        <f ca="1">VLOOKUP(Tableau645[[#This Row],[module]],OFFSET(INDIRECT(A989&amp;"_code"),0,2,,2),2,0)</f>
        <v>#N/A</v>
      </c>
      <c r="M989" s="45"/>
      <c r="N989" s="47"/>
      <c r="O989" s="45"/>
    </row>
    <row r="990" spans="1:15" hidden="1" x14ac:dyDescent="0.2">
      <c r="A990" s="45" t="s">
        <v>657</v>
      </c>
      <c r="B990" s="65" t="str">
        <f>YEAR(C990)&amp;"-"&amp;WEEKNUM(C990)</f>
        <v>2017-44</v>
      </c>
      <c r="C990" s="46">
        <v>43043</v>
      </c>
      <c r="D990" s="67">
        <f>WEEKDAY(Tableau645[[#This Row],[date]])</f>
        <v>7</v>
      </c>
      <c r="E990" s="47">
        <v>0.34375</v>
      </c>
      <c r="F990" s="47">
        <v>0.51041666666666696</v>
      </c>
      <c r="G990" s="46" t="str">
        <f>IF(NOT(ISBLANK(Tableau645[heure
début])),IF(VALUE(MID(TEXT(Tableau645[heure
début],"hh"),1,2))&lt;13,"AM","PM"),"")</f>
        <v>AM</v>
      </c>
      <c r="H990" s="47">
        <f>F990-E990</f>
        <v>0.16666666666666696</v>
      </c>
      <c r="I990" s="123"/>
      <c r="J990" s="47"/>
      <c r="K990" s="65"/>
      <c r="L990" s="45" t="e">
        <f ca="1">VLOOKUP(Tableau645[[#This Row],[module]],OFFSET(INDIRECT(A990&amp;"_code"),0,2,,2),2,0)</f>
        <v>#N/A</v>
      </c>
      <c r="M990" s="45"/>
      <c r="N990" s="47"/>
      <c r="O990" s="45"/>
    </row>
    <row r="991" spans="1:15" hidden="1" x14ac:dyDescent="0.2">
      <c r="A991" s="45" t="s">
        <v>672</v>
      </c>
      <c r="B991" s="65" t="str">
        <f>YEAR(C991)&amp;"-"&amp;WEEKNUM(C991)</f>
        <v>2017-44</v>
      </c>
      <c r="C991" s="46">
        <v>43043</v>
      </c>
      <c r="D991" s="67">
        <f>WEEKDAY(Tableau645[[#This Row],[date]])</f>
        <v>7</v>
      </c>
      <c r="E991" s="47">
        <v>0.34375</v>
      </c>
      <c r="F991" s="47">
        <v>0.51041666666666696</v>
      </c>
      <c r="G991" s="46" t="str">
        <f>IF(NOT(ISBLANK(Tableau645[heure
début])),IF(VALUE(MID(TEXT(Tableau645[heure
début],"hh"),1,2))&lt;13,"AM","PM"),"")</f>
        <v>AM</v>
      </c>
      <c r="H991" s="47">
        <f>F991-E991</f>
        <v>0.16666666666666696</v>
      </c>
      <c r="I991" s="47"/>
      <c r="J991" s="47"/>
      <c r="K991" s="65"/>
      <c r="L991" s="45" t="e">
        <f ca="1">VLOOKUP(Tableau645[[#This Row],[module]],OFFSET(INDIRECT(A991&amp;"_code"),0,2,,2),2,0)</f>
        <v>#N/A</v>
      </c>
      <c r="M991" s="45"/>
      <c r="N991" s="47"/>
      <c r="O991" s="45"/>
    </row>
    <row r="992" spans="1:15" hidden="1" x14ac:dyDescent="0.2">
      <c r="A992" s="45" t="s">
        <v>676</v>
      </c>
      <c r="B992" s="65" t="str">
        <f>YEAR(C992)&amp;"-"&amp;WEEKNUM(C992)</f>
        <v>2017-44</v>
      </c>
      <c r="C992" s="46">
        <v>43043</v>
      </c>
      <c r="D992" s="67">
        <f>WEEKDAY(Tableau645[[#This Row],[date]])</f>
        <v>7</v>
      </c>
      <c r="E992" s="47">
        <v>0.34375</v>
      </c>
      <c r="F992" s="47">
        <v>0.51041666666666696</v>
      </c>
      <c r="G992" s="46" t="str">
        <f>IF(NOT(ISBLANK(Tableau645[heure
début])),IF(VALUE(MID(TEXT(Tableau645[heure
début],"hh"),1,2))&lt;13,"AM","PM"),"")</f>
        <v>AM</v>
      </c>
      <c r="H992" s="47">
        <f>F992-E992</f>
        <v>0.16666666666666696</v>
      </c>
      <c r="I992" s="47"/>
      <c r="J992" s="47"/>
      <c r="K992" s="65"/>
      <c r="L992" s="45" t="e">
        <f ca="1">VLOOKUP(Tableau645[[#This Row],[module]],OFFSET(INDIRECT(A992&amp;"_code"),0,2,,2),2,0)</f>
        <v>#N/A</v>
      </c>
      <c r="M992" s="45"/>
      <c r="N992" s="47"/>
      <c r="O992" s="45"/>
    </row>
    <row r="993" spans="1:15" hidden="1" x14ac:dyDescent="0.2">
      <c r="A993" s="45" t="s">
        <v>677</v>
      </c>
      <c r="B993" s="65" t="str">
        <f>YEAR(C993)&amp;"-"&amp;WEEKNUM(C993)</f>
        <v>2017-44</v>
      </c>
      <c r="C993" s="46">
        <v>43043</v>
      </c>
      <c r="D993" s="67">
        <f>WEEKDAY(Tableau645[[#This Row],[date]])</f>
        <v>7</v>
      </c>
      <c r="E993" s="47">
        <v>0.34375</v>
      </c>
      <c r="F993" s="47">
        <v>0.51041666666666696</v>
      </c>
      <c r="G993" s="46" t="str">
        <f>IF(NOT(ISBLANK(Tableau645[heure
début])),IF(VALUE(MID(TEXT(Tableau645[heure
début],"hh"),1,2))&lt;13,"AM","PM"),"")</f>
        <v>AM</v>
      </c>
      <c r="H993" s="47">
        <f>F993-E993</f>
        <v>0.16666666666666696</v>
      </c>
      <c r="I993" s="47"/>
      <c r="J993" s="47"/>
      <c r="K993" s="65"/>
      <c r="L993" s="45" t="e">
        <f ca="1">VLOOKUP(Tableau645[[#This Row],[module]],OFFSET(INDIRECT(A993&amp;"_code"),0,2,,2),2,0)</f>
        <v>#N/A</v>
      </c>
      <c r="M993" s="45"/>
      <c r="N993" s="47"/>
      <c r="O993" s="45"/>
    </row>
    <row r="994" spans="1:15" hidden="1" x14ac:dyDescent="0.2">
      <c r="A994" s="61" t="s">
        <v>669</v>
      </c>
      <c r="B994" s="65" t="str">
        <f>YEAR(C994)&amp;"-"&amp;WEEKNUM(C994)</f>
        <v>2017-44</v>
      </c>
      <c r="C994" s="46">
        <v>43043</v>
      </c>
      <c r="D994" s="67">
        <f>WEEKDAY(Tableau645[[#This Row],[date]])</f>
        <v>7</v>
      </c>
      <c r="E994" s="47">
        <v>0.34375</v>
      </c>
      <c r="F994" s="47">
        <v>0.51041666666666696</v>
      </c>
      <c r="G994" s="46" t="str">
        <f>IF(NOT(ISBLANK(Tableau645[heure
début])),IF(VALUE(MID(TEXT(Tableau645[heure
début],"hh"),1,2))&lt;13,"AM","PM"),"")</f>
        <v>AM</v>
      </c>
      <c r="H994" s="47">
        <f>F994-E994</f>
        <v>0.16666666666666696</v>
      </c>
      <c r="I994" s="47"/>
      <c r="J994" s="47"/>
      <c r="K994" s="65"/>
      <c r="L994" s="45" t="e">
        <f ca="1">VLOOKUP(Tableau645[[#This Row],[module]],OFFSET(INDIRECT(A994&amp;"_code"),0,2,,2),2,0)</f>
        <v>#N/A</v>
      </c>
      <c r="M994" s="45"/>
      <c r="N994" s="47"/>
      <c r="O994" s="45"/>
    </row>
    <row r="995" spans="1:15" hidden="1" x14ac:dyDescent="0.2">
      <c r="A995" s="45" t="s">
        <v>671</v>
      </c>
      <c r="B995" s="65" t="str">
        <f>YEAR(C995)&amp;"-"&amp;WEEKNUM(C995)</f>
        <v>2017-44</v>
      </c>
      <c r="C995" s="46">
        <v>43043</v>
      </c>
      <c r="D995" s="67">
        <f>WEEKDAY(Tableau645[[#This Row],[date]])</f>
        <v>7</v>
      </c>
      <c r="E995" s="47">
        <v>0.34375</v>
      </c>
      <c r="F995" s="47">
        <v>0.51041666666666696</v>
      </c>
      <c r="G995" s="46" t="str">
        <f>IF(NOT(ISBLANK(Tableau645[heure
début])),IF(VALUE(MID(TEXT(Tableau645[heure
début],"hh"),1,2))&lt;13,"AM","PM"),"")</f>
        <v>AM</v>
      </c>
      <c r="H995" s="47">
        <f>F995-E995</f>
        <v>0.16666666666666696</v>
      </c>
      <c r="I995" s="47"/>
      <c r="J995" s="47"/>
      <c r="K995" s="65"/>
      <c r="L995" s="45" t="e">
        <f ca="1">VLOOKUP(Tableau645[[#This Row],[module]],OFFSET(INDIRECT(A995&amp;"_code"),0,2,,2),2,0)</f>
        <v>#N/A</v>
      </c>
      <c r="M995" s="45"/>
      <c r="N995" s="47"/>
      <c r="O995" s="45"/>
    </row>
    <row r="996" spans="1:15" hidden="1" x14ac:dyDescent="0.2">
      <c r="A996" s="45" t="s">
        <v>670</v>
      </c>
      <c r="B996" s="65" t="str">
        <f>YEAR(C996)&amp;"-"&amp;WEEKNUM(C996)</f>
        <v>2017-44</v>
      </c>
      <c r="C996" s="46">
        <v>43043</v>
      </c>
      <c r="D996" s="67">
        <f>WEEKDAY(Tableau645[[#This Row],[date]])</f>
        <v>7</v>
      </c>
      <c r="E996" s="47">
        <v>0.57291666666666696</v>
      </c>
      <c r="F996" s="47">
        <v>0.73958333333333404</v>
      </c>
      <c r="G996" s="46" t="str">
        <f>IF(NOT(ISBLANK(Tableau645[heure
début])),IF(VALUE(MID(TEXT(Tableau645[heure
début],"hh"),1,2))&lt;13,"AM","PM"),"")</f>
        <v>PM</v>
      </c>
      <c r="H996" s="47">
        <f>F996-E996</f>
        <v>0.16666666666666707</v>
      </c>
      <c r="I996" s="47"/>
      <c r="J996" s="47"/>
      <c r="K996" s="65"/>
      <c r="L996" s="45" t="e">
        <f ca="1">VLOOKUP(Tableau645[[#This Row],[module]],OFFSET(INDIRECT(A996&amp;"_code"),0,2,,2),2,0)</f>
        <v>#N/A</v>
      </c>
      <c r="M996" s="45"/>
      <c r="N996" s="47"/>
      <c r="O996" s="45"/>
    </row>
    <row r="997" spans="1:15" hidden="1" x14ac:dyDescent="0.2">
      <c r="A997" s="45" t="s">
        <v>657</v>
      </c>
      <c r="B997" s="65" t="str">
        <f>YEAR(C997)&amp;"-"&amp;WEEKNUM(C997)</f>
        <v>2017-44</v>
      </c>
      <c r="C997" s="46">
        <v>43043</v>
      </c>
      <c r="D997" s="67">
        <f>WEEKDAY(Tableau645[[#This Row],[date]])</f>
        <v>7</v>
      </c>
      <c r="E997" s="47">
        <v>0.57291666666666696</v>
      </c>
      <c r="F997" s="47">
        <v>0.73958333333333404</v>
      </c>
      <c r="G997" s="46" t="str">
        <f>IF(NOT(ISBLANK(Tableau645[heure
début])),IF(VALUE(MID(TEXT(Tableau645[heure
début],"hh"),1,2))&lt;13,"AM","PM"),"")</f>
        <v>PM</v>
      </c>
      <c r="H997" s="47">
        <f>F997-E997</f>
        <v>0.16666666666666707</v>
      </c>
      <c r="I997" s="123"/>
      <c r="J997" s="47"/>
      <c r="K997" s="65"/>
      <c r="L997" s="45" t="e">
        <f ca="1">VLOOKUP(Tableau645[[#This Row],[module]],OFFSET(INDIRECT(A997&amp;"_code"),0,2,,2),2,0)</f>
        <v>#N/A</v>
      </c>
      <c r="M997" s="45"/>
      <c r="N997" s="47"/>
      <c r="O997" s="45"/>
    </row>
    <row r="998" spans="1:15" hidden="1" x14ac:dyDescent="0.2">
      <c r="A998" s="45" t="s">
        <v>672</v>
      </c>
      <c r="B998" s="65" t="str">
        <f>YEAR(C998)&amp;"-"&amp;WEEKNUM(C998)</f>
        <v>2017-44</v>
      </c>
      <c r="C998" s="46">
        <v>43043</v>
      </c>
      <c r="D998" s="67">
        <f>WEEKDAY(Tableau645[[#This Row],[date]])</f>
        <v>7</v>
      </c>
      <c r="E998" s="47">
        <v>0.57291666666666696</v>
      </c>
      <c r="F998" s="47">
        <v>0.73958333333333404</v>
      </c>
      <c r="G998" s="46" t="str">
        <f>IF(NOT(ISBLANK(Tableau645[heure
début])),IF(VALUE(MID(TEXT(Tableau645[heure
début],"hh"),1,2))&lt;13,"AM","PM"),"")</f>
        <v>PM</v>
      </c>
      <c r="H998" s="47">
        <f>F998-E998</f>
        <v>0.16666666666666707</v>
      </c>
      <c r="I998" s="47"/>
      <c r="J998" s="47"/>
      <c r="K998" s="65"/>
      <c r="L998" s="45" t="e">
        <f ca="1">VLOOKUP(Tableau645[[#This Row],[module]],OFFSET(INDIRECT(A998&amp;"_code"),0,2,,2),2,0)</f>
        <v>#N/A</v>
      </c>
      <c r="M998" s="45"/>
      <c r="N998" s="47"/>
      <c r="O998" s="45"/>
    </row>
    <row r="999" spans="1:15" hidden="1" x14ac:dyDescent="0.2">
      <c r="A999" s="45" t="s">
        <v>676</v>
      </c>
      <c r="B999" s="65" t="str">
        <f>YEAR(C999)&amp;"-"&amp;WEEKNUM(C999)</f>
        <v>2017-44</v>
      </c>
      <c r="C999" s="46">
        <v>43043</v>
      </c>
      <c r="D999" s="67">
        <f>WEEKDAY(Tableau645[[#This Row],[date]])</f>
        <v>7</v>
      </c>
      <c r="E999" s="47">
        <v>0.57291666666666696</v>
      </c>
      <c r="F999" s="47">
        <v>0.69791666666666663</v>
      </c>
      <c r="G999" s="46" t="str">
        <f>IF(NOT(ISBLANK(Tableau645[heure
début])),IF(VALUE(MID(TEXT(Tableau645[heure
début],"hh"),1,2))&lt;13,"AM","PM"),"")</f>
        <v>PM</v>
      </c>
      <c r="H999" s="47">
        <f>F999-E999</f>
        <v>0.12499999999999967</v>
      </c>
      <c r="I999" s="47"/>
      <c r="J999" s="47"/>
      <c r="K999" s="65"/>
      <c r="L999" s="45" t="e">
        <f ca="1">VLOOKUP(Tableau645[[#This Row],[module]],OFFSET(INDIRECT(A999&amp;"_code"),0,2,,2),2,0)</f>
        <v>#N/A</v>
      </c>
      <c r="M999" s="45"/>
      <c r="N999" s="47"/>
      <c r="O999" s="45"/>
    </row>
    <row r="1000" spans="1:15" hidden="1" x14ac:dyDescent="0.2">
      <c r="A1000" s="45" t="s">
        <v>677</v>
      </c>
      <c r="B1000" s="65" t="str">
        <f>YEAR(C1000)&amp;"-"&amp;WEEKNUM(C1000)</f>
        <v>2017-44</v>
      </c>
      <c r="C1000" s="46">
        <v>43043</v>
      </c>
      <c r="D1000" s="67">
        <f>WEEKDAY(Tableau645[[#This Row],[date]])</f>
        <v>7</v>
      </c>
      <c r="E1000" s="47">
        <v>0.57291666666666696</v>
      </c>
      <c r="F1000" s="47">
        <v>0.69791666666666663</v>
      </c>
      <c r="G1000" s="46" t="str">
        <f>IF(NOT(ISBLANK(Tableau645[heure
début])),IF(VALUE(MID(TEXT(Tableau645[heure
début],"hh"),1,2))&lt;13,"AM","PM"),"")</f>
        <v>PM</v>
      </c>
      <c r="H1000" s="47">
        <f>F1000-E1000</f>
        <v>0.12499999999999967</v>
      </c>
      <c r="I1000" s="47"/>
      <c r="J1000" s="47"/>
      <c r="K1000" s="65"/>
      <c r="L1000" s="45" t="e">
        <f ca="1">VLOOKUP(Tableau645[[#This Row],[module]],OFFSET(INDIRECT(A1000&amp;"_code"),0,2,,2),2,0)</f>
        <v>#N/A</v>
      </c>
      <c r="M1000" s="45"/>
      <c r="N1000" s="47"/>
      <c r="O1000" s="45"/>
    </row>
    <row r="1001" spans="1:15" hidden="1" x14ac:dyDescent="0.2">
      <c r="A1001" s="61" t="s">
        <v>669</v>
      </c>
      <c r="B1001" s="65" t="str">
        <f>YEAR(C1001)&amp;"-"&amp;WEEKNUM(C1001)</f>
        <v>2017-44</v>
      </c>
      <c r="C1001" s="46">
        <v>43043</v>
      </c>
      <c r="D1001" s="67">
        <f>WEEKDAY(Tableau645[[#This Row],[date]])</f>
        <v>7</v>
      </c>
      <c r="E1001" s="63">
        <v>0.57291666666666696</v>
      </c>
      <c r="F1001" s="63">
        <v>0.73958333333333404</v>
      </c>
      <c r="G1001" s="46" t="str">
        <f>IF(NOT(ISBLANK(Tableau645[heure
début])),IF(VALUE(MID(TEXT(Tableau645[heure
début],"hh"),1,2))&lt;13,"AM","PM"),"")</f>
        <v>PM</v>
      </c>
      <c r="H1001" s="47">
        <f>F1001-E1001</f>
        <v>0.16666666666666707</v>
      </c>
      <c r="I1001" s="47"/>
      <c r="J1001" s="47"/>
      <c r="K1001" s="65"/>
      <c r="L1001" s="45" t="e">
        <f ca="1">VLOOKUP(Tableau645[[#This Row],[module]],OFFSET(INDIRECT(A1001&amp;"_code"),0,2,,2),2,0)</f>
        <v>#N/A</v>
      </c>
      <c r="M1001" s="45"/>
      <c r="N1001" s="47"/>
      <c r="O1001" s="45"/>
    </row>
    <row r="1002" spans="1:15" hidden="1" x14ac:dyDescent="0.2">
      <c r="A1002" s="45" t="s">
        <v>671</v>
      </c>
      <c r="B1002" s="65" t="str">
        <f>YEAR(C1002)&amp;"-"&amp;WEEKNUM(C1002)</f>
        <v>2017-44</v>
      </c>
      <c r="C1002" s="46">
        <v>43043</v>
      </c>
      <c r="D1002" s="67">
        <f>WEEKDAY(Tableau645[[#This Row],[date]])</f>
        <v>7</v>
      </c>
      <c r="E1002" s="47">
        <v>0.57291666666666696</v>
      </c>
      <c r="F1002" s="47">
        <v>0.73958333333333404</v>
      </c>
      <c r="G1002" s="46" t="str">
        <f>IF(NOT(ISBLANK(Tableau645[heure
début])),IF(VALUE(MID(TEXT(Tableau645[heure
début],"hh"),1,2))&lt;13,"AM","PM"),"")</f>
        <v>PM</v>
      </c>
      <c r="H1002" s="47">
        <f>F1002-E1002</f>
        <v>0.16666666666666707</v>
      </c>
      <c r="I1002" s="47"/>
      <c r="J1002" s="47"/>
      <c r="K1002" s="65"/>
      <c r="L1002" s="45" t="e">
        <f ca="1">VLOOKUP(Tableau645[[#This Row],[module]],OFFSET(INDIRECT(A1002&amp;"_code"),0,2,,2),2,0)</f>
        <v>#N/A</v>
      </c>
      <c r="M1002" s="45"/>
      <c r="N1002" s="47"/>
      <c r="O1002" s="45"/>
    </row>
    <row r="1003" spans="1:15" hidden="1" x14ac:dyDescent="0.2">
      <c r="A1003" s="45" t="s">
        <v>670</v>
      </c>
      <c r="B1003" s="65" t="str">
        <f>YEAR(C1003)&amp;"-"&amp;WEEKNUM(C1003)</f>
        <v>2017-45</v>
      </c>
      <c r="C1003" s="46">
        <v>43044</v>
      </c>
      <c r="D1003" s="67">
        <f>WEEKDAY(Tableau645[[#This Row],[date]])</f>
        <v>1</v>
      </c>
      <c r="E1003" s="47">
        <v>0.34375</v>
      </c>
      <c r="F1003" s="47">
        <v>0.51041666666666696</v>
      </c>
      <c r="G1003" s="46" t="str">
        <f>IF(NOT(ISBLANK(Tableau645[heure
début])),IF(VALUE(MID(TEXT(Tableau645[heure
début],"hh"),1,2))&lt;13,"AM","PM"),"")</f>
        <v>AM</v>
      </c>
      <c r="H1003" s="47">
        <f>F1003-E1003</f>
        <v>0.16666666666666696</v>
      </c>
      <c r="I1003" s="47"/>
      <c r="J1003" s="47"/>
      <c r="K1003" s="65"/>
      <c r="L1003" s="45" t="e">
        <f ca="1">VLOOKUP(Tableau645[[#This Row],[module]],OFFSET(INDIRECT(A1003&amp;"_code"),0,2,,2),2,0)</f>
        <v>#N/A</v>
      </c>
      <c r="M1003" s="45"/>
      <c r="N1003" s="47"/>
      <c r="O1003" s="45"/>
    </row>
    <row r="1004" spans="1:15" hidden="1" x14ac:dyDescent="0.2">
      <c r="A1004" s="45" t="s">
        <v>657</v>
      </c>
      <c r="B1004" s="65" t="str">
        <f>YEAR(C1004)&amp;"-"&amp;WEEKNUM(C1004)</f>
        <v>2017-45</v>
      </c>
      <c r="C1004" s="46">
        <v>43044</v>
      </c>
      <c r="D1004" s="67">
        <f>WEEKDAY(Tableau645[[#This Row],[date]])</f>
        <v>1</v>
      </c>
      <c r="E1004" s="47">
        <v>0.34375</v>
      </c>
      <c r="F1004" s="47">
        <v>0.51041666666666696</v>
      </c>
      <c r="G1004" s="46" t="str">
        <f>IF(NOT(ISBLANK(Tableau645[heure
début])),IF(VALUE(MID(TEXT(Tableau645[heure
début],"hh"),1,2))&lt;13,"AM","PM"),"")</f>
        <v>AM</v>
      </c>
      <c r="H1004" s="47">
        <f>F1004-E1004</f>
        <v>0.16666666666666696</v>
      </c>
      <c r="I1004" s="123"/>
      <c r="J1004" s="47"/>
      <c r="K1004" s="65"/>
      <c r="L1004" s="45" t="e">
        <f ca="1">VLOOKUP(Tableau645[[#This Row],[module]],OFFSET(INDIRECT(A1004&amp;"_code"),0,2,,2),2,0)</f>
        <v>#N/A</v>
      </c>
      <c r="M1004" s="45"/>
      <c r="N1004" s="47"/>
      <c r="O1004" s="45"/>
    </row>
    <row r="1005" spans="1:15" hidden="1" x14ac:dyDescent="0.2">
      <c r="A1005" s="45" t="s">
        <v>672</v>
      </c>
      <c r="B1005" s="65" t="str">
        <f>YEAR(C1005)&amp;"-"&amp;WEEKNUM(C1005)</f>
        <v>2017-45</v>
      </c>
      <c r="C1005" s="46">
        <v>43044</v>
      </c>
      <c r="D1005" s="67">
        <f>WEEKDAY(Tableau645[[#This Row],[date]])</f>
        <v>1</v>
      </c>
      <c r="E1005" s="47">
        <v>0.34375</v>
      </c>
      <c r="F1005" s="47">
        <v>0.51041666666666696</v>
      </c>
      <c r="G1005" s="46" t="str">
        <f>IF(NOT(ISBLANK(Tableau645[heure
début])),IF(VALUE(MID(TEXT(Tableau645[heure
début],"hh"),1,2))&lt;13,"AM","PM"),"")</f>
        <v>AM</v>
      </c>
      <c r="H1005" s="47">
        <f>F1005-E1005</f>
        <v>0.16666666666666696</v>
      </c>
      <c r="I1005" s="47"/>
      <c r="J1005" s="47"/>
      <c r="K1005" s="65"/>
      <c r="L1005" s="45" t="e">
        <f ca="1">VLOOKUP(Tableau645[[#This Row],[module]],OFFSET(INDIRECT(A1005&amp;"_code"),0,2,,2),2,0)</f>
        <v>#N/A</v>
      </c>
      <c r="M1005" s="45"/>
      <c r="N1005" s="47"/>
      <c r="O1005" s="45"/>
    </row>
    <row r="1006" spans="1:15" hidden="1" x14ac:dyDescent="0.2">
      <c r="A1006" s="45" t="s">
        <v>676</v>
      </c>
      <c r="B1006" s="65" t="str">
        <f>YEAR(C1006)&amp;"-"&amp;WEEKNUM(C1006)</f>
        <v>2017-45</v>
      </c>
      <c r="C1006" s="46">
        <v>43044</v>
      </c>
      <c r="D1006" s="67">
        <f>WEEKDAY(Tableau645[[#This Row],[date]])</f>
        <v>1</v>
      </c>
      <c r="E1006" s="47">
        <v>0.34375</v>
      </c>
      <c r="F1006" s="47">
        <v>0.51041666666666696</v>
      </c>
      <c r="G1006" s="46" t="str">
        <f>IF(NOT(ISBLANK(Tableau645[heure
début])),IF(VALUE(MID(TEXT(Tableau645[heure
début],"hh"),1,2))&lt;13,"AM","PM"),"")</f>
        <v>AM</v>
      </c>
      <c r="H1006" s="47">
        <f>F1006-E1006</f>
        <v>0.16666666666666696</v>
      </c>
      <c r="I1006" s="47"/>
      <c r="J1006" s="47"/>
      <c r="K1006" s="65"/>
      <c r="L1006" s="45" t="e">
        <f ca="1">VLOOKUP(Tableau645[[#This Row],[module]],OFFSET(INDIRECT(A1006&amp;"_code"),0,2,,2),2,0)</f>
        <v>#N/A</v>
      </c>
      <c r="M1006" s="45"/>
      <c r="N1006" s="47"/>
      <c r="O1006" s="45"/>
    </row>
    <row r="1007" spans="1:15" hidden="1" x14ac:dyDescent="0.2">
      <c r="A1007" s="45" t="s">
        <v>677</v>
      </c>
      <c r="B1007" s="65" t="str">
        <f>YEAR(C1007)&amp;"-"&amp;WEEKNUM(C1007)</f>
        <v>2017-45</v>
      </c>
      <c r="C1007" s="46">
        <v>43044</v>
      </c>
      <c r="D1007" s="67">
        <f>WEEKDAY(Tableau645[[#This Row],[date]])</f>
        <v>1</v>
      </c>
      <c r="E1007" s="47">
        <v>0.34375</v>
      </c>
      <c r="F1007" s="47">
        <v>0.51041666666666696</v>
      </c>
      <c r="G1007" s="46" t="str">
        <f>IF(NOT(ISBLANK(Tableau645[heure
début])),IF(VALUE(MID(TEXT(Tableau645[heure
début],"hh"),1,2))&lt;13,"AM","PM"),"")</f>
        <v>AM</v>
      </c>
      <c r="H1007" s="47">
        <f>F1007-E1007</f>
        <v>0.16666666666666696</v>
      </c>
      <c r="I1007" s="47"/>
      <c r="J1007" s="47"/>
      <c r="K1007" s="65"/>
      <c r="L1007" s="45" t="e">
        <f ca="1">VLOOKUP(Tableau645[[#This Row],[module]],OFFSET(INDIRECT(A1007&amp;"_code"),0,2,,2),2,0)</f>
        <v>#N/A</v>
      </c>
      <c r="M1007" s="45"/>
      <c r="N1007" s="47"/>
      <c r="O1007" s="45"/>
    </row>
    <row r="1008" spans="1:15" hidden="1" x14ac:dyDescent="0.2">
      <c r="A1008" s="61" t="s">
        <v>669</v>
      </c>
      <c r="B1008" s="65" t="str">
        <f>YEAR(C1008)&amp;"-"&amp;WEEKNUM(C1008)</f>
        <v>2017-45</v>
      </c>
      <c r="C1008" s="46">
        <v>43044</v>
      </c>
      <c r="D1008" s="67">
        <f>WEEKDAY(Tableau645[[#This Row],[date]])</f>
        <v>1</v>
      </c>
      <c r="E1008" s="47">
        <v>0.34375</v>
      </c>
      <c r="F1008" s="47">
        <v>0.51041666666666696</v>
      </c>
      <c r="G1008" s="46" t="str">
        <f>IF(NOT(ISBLANK(Tableau645[heure
début])),IF(VALUE(MID(TEXT(Tableau645[heure
début],"hh"),1,2))&lt;13,"AM","PM"),"")</f>
        <v>AM</v>
      </c>
      <c r="H1008" s="47">
        <f>F1008-E1008</f>
        <v>0.16666666666666696</v>
      </c>
      <c r="I1008" s="47"/>
      <c r="J1008" s="47"/>
      <c r="K1008" s="65"/>
      <c r="L1008" s="45" t="e">
        <f ca="1">VLOOKUP(Tableau645[[#This Row],[module]],OFFSET(INDIRECT(A1008&amp;"_code"),0,2,,2),2,0)</f>
        <v>#N/A</v>
      </c>
      <c r="M1008" s="45"/>
      <c r="N1008" s="47"/>
      <c r="O1008" s="45"/>
    </row>
    <row r="1009" spans="1:15" hidden="1" x14ac:dyDescent="0.2">
      <c r="A1009" s="45" t="s">
        <v>671</v>
      </c>
      <c r="B1009" s="65" t="str">
        <f>YEAR(C1009)&amp;"-"&amp;WEEKNUM(C1009)</f>
        <v>2017-45</v>
      </c>
      <c r="C1009" s="46">
        <v>43044</v>
      </c>
      <c r="D1009" s="67">
        <f>WEEKDAY(Tableau645[[#This Row],[date]])</f>
        <v>1</v>
      </c>
      <c r="E1009" s="47">
        <v>0.34375</v>
      </c>
      <c r="F1009" s="47">
        <v>0.51041666666666696</v>
      </c>
      <c r="G1009" s="46" t="str">
        <f>IF(NOT(ISBLANK(Tableau645[heure
début])),IF(VALUE(MID(TEXT(Tableau645[heure
début],"hh"),1,2))&lt;13,"AM","PM"),"")</f>
        <v>AM</v>
      </c>
      <c r="H1009" s="47">
        <f>F1009-E1009</f>
        <v>0.16666666666666696</v>
      </c>
      <c r="I1009" s="47"/>
      <c r="J1009" s="47"/>
      <c r="K1009" s="65"/>
      <c r="L1009" s="45" t="e">
        <f ca="1">VLOOKUP(Tableau645[[#This Row],[module]],OFFSET(INDIRECT(A1009&amp;"_code"),0,2,,2),2,0)</f>
        <v>#N/A</v>
      </c>
      <c r="M1009" s="45"/>
      <c r="N1009" s="47"/>
      <c r="O1009" s="45"/>
    </row>
    <row r="1010" spans="1:15" hidden="1" x14ac:dyDescent="0.2">
      <c r="A1010" s="45" t="s">
        <v>670</v>
      </c>
      <c r="B1010" s="65" t="str">
        <f>YEAR(C1010)&amp;"-"&amp;WEEKNUM(C1010)</f>
        <v>2017-45</v>
      </c>
      <c r="C1010" s="46">
        <v>43044</v>
      </c>
      <c r="D1010" s="67">
        <f>WEEKDAY(Tableau645[[#This Row],[date]])</f>
        <v>1</v>
      </c>
      <c r="E1010" s="47">
        <v>0.57291666666666696</v>
      </c>
      <c r="F1010" s="47">
        <v>0.73958333333333404</v>
      </c>
      <c r="G1010" s="46" t="str">
        <f>IF(NOT(ISBLANK(Tableau645[heure
début])),IF(VALUE(MID(TEXT(Tableau645[heure
début],"hh"),1,2))&lt;13,"AM","PM"),"")</f>
        <v>PM</v>
      </c>
      <c r="H1010" s="47">
        <f>F1010-E1010</f>
        <v>0.16666666666666707</v>
      </c>
      <c r="I1010" s="47"/>
      <c r="J1010" s="47"/>
      <c r="K1010" s="65"/>
      <c r="L1010" s="45" t="e">
        <f ca="1">VLOOKUP(Tableau645[[#This Row],[module]],OFFSET(INDIRECT(A1010&amp;"_code"),0,2,,2),2,0)</f>
        <v>#N/A</v>
      </c>
      <c r="M1010" s="45"/>
      <c r="N1010" s="47"/>
      <c r="O1010" s="45"/>
    </row>
    <row r="1011" spans="1:15" hidden="1" x14ac:dyDescent="0.2">
      <c r="A1011" s="45" t="s">
        <v>657</v>
      </c>
      <c r="B1011" s="65" t="str">
        <f>YEAR(C1011)&amp;"-"&amp;WEEKNUM(C1011)</f>
        <v>2017-45</v>
      </c>
      <c r="C1011" s="46">
        <v>43044</v>
      </c>
      <c r="D1011" s="67">
        <f>WEEKDAY(Tableau645[[#This Row],[date]])</f>
        <v>1</v>
      </c>
      <c r="E1011" s="47">
        <v>0.57291666666666696</v>
      </c>
      <c r="F1011" s="47">
        <v>0.73958333333333404</v>
      </c>
      <c r="G1011" s="46" t="str">
        <f>IF(NOT(ISBLANK(Tableau645[heure
début])),IF(VALUE(MID(TEXT(Tableau645[heure
début],"hh"),1,2))&lt;13,"AM","PM"),"")</f>
        <v>PM</v>
      </c>
      <c r="H1011" s="47">
        <f>F1011-E1011</f>
        <v>0.16666666666666707</v>
      </c>
      <c r="I1011" s="123"/>
      <c r="J1011" s="47"/>
      <c r="K1011" s="65"/>
      <c r="L1011" s="45" t="e">
        <f ca="1">VLOOKUP(Tableau645[[#This Row],[module]],OFFSET(INDIRECT(A1011&amp;"_code"),0,2,,2),2,0)</f>
        <v>#N/A</v>
      </c>
      <c r="M1011" s="45"/>
      <c r="N1011" s="47"/>
      <c r="O1011" s="45"/>
    </row>
    <row r="1012" spans="1:15" hidden="1" x14ac:dyDescent="0.2">
      <c r="A1012" s="45" t="s">
        <v>672</v>
      </c>
      <c r="B1012" s="65" t="str">
        <f>YEAR(C1012)&amp;"-"&amp;WEEKNUM(C1012)</f>
        <v>2017-45</v>
      </c>
      <c r="C1012" s="46">
        <v>43044</v>
      </c>
      <c r="D1012" s="67">
        <f>WEEKDAY(Tableau645[[#This Row],[date]])</f>
        <v>1</v>
      </c>
      <c r="E1012" s="47">
        <v>0.57291666666666696</v>
      </c>
      <c r="F1012" s="47">
        <v>0.73958333333333404</v>
      </c>
      <c r="G1012" s="46" t="str">
        <f>IF(NOT(ISBLANK(Tableau645[heure
début])),IF(VALUE(MID(TEXT(Tableau645[heure
début],"hh"),1,2))&lt;13,"AM","PM"),"")</f>
        <v>PM</v>
      </c>
      <c r="H1012" s="47">
        <f>F1012-E1012</f>
        <v>0.16666666666666707</v>
      </c>
      <c r="I1012" s="47"/>
      <c r="J1012" s="47"/>
      <c r="K1012" s="65"/>
      <c r="L1012" s="45" t="e">
        <f ca="1">VLOOKUP(Tableau645[[#This Row],[module]],OFFSET(INDIRECT(A1012&amp;"_code"),0,2,,2),2,0)</f>
        <v>#N/A</v>
      </c>
      <c r="M1012" s="45"/>
      <c r="N1012" s="47"/>
      <c r="O1012" s="45"/>
    </row>
    <row r="1013" spans="1:15" hidden="1" x14ac:dyDescent="0.2">
      <c r="A1013" s="45" t="s">
        <v>676</v>
      </c>
      <c r="B1013" s="65" t="str">
        <f>YEAR(C1013)&amp;"-"&amp;WEEKNUM(C1013)</f>
        <v>2017-45</v>
      </c>
      <c r="C1013" s="46">
        <v>43044</v>
      </c>
      <c r="D1013" s="67">
        <f>WEEKDAY(Tableau645[[#This Row],[date]])</f>
        <v>1</v>
      </c>
      <c r="E1013" s="47">
        <v>0.57291666666666696</v>
      </c>
      <c r="F1013" s="47">
        <v>0.69791666666666663</v>
      </c>
      <c r="G1013" s="46" t="str">
        <f>IF(NOT(ISBLANK(Tableau645[heure
début])),IF(VALUE(MID(TEXT(Tableau645[heure
début],"hh"),1,2))&lt;13,"AM","PM"),"")</f>
        <v>PM</v>
      </c>
      <c r="H1013" s="47">
        <f>F1013-E1013</f>
        <v>0.12499999999999967</v>
      </c>
      <c r="I1013" s="47"/>
      <c r="J1013" s="47"/>
      <c r="K1013" s="65"/>
      <c r="L1013" s="45" t="e">
        <f ca="1">VLOOKUP(Tableau645[[#This Row],[module]],OFFSET(INDIRECT(A1013&amp;"_code"),0,2,,2),2,0)</f>
        <v>#N/A</v>
      </c>
      <c r="M1013" s="45"/>
      <c r="N1013" s="47"/>
      <c r="O1013" s="45"/>
    </row>
    <row r="1014" spans="1:15" hidden="1" x14ac:dyDescent="0.2">
      <c r="A1014" s="45" t="s">
        <v>677</v>
      </c>
      <c r="B1014" s="65" t="str">
        <f>YEAR(C1014)&amp;"-"&amp;WEEKNUM(C1014)</f>
        <v>2017-45</v>
      </c>
      <c r="C1014" s="46">
        <v>43044</v>
      </c>
      <c r="D1014" s="67">
        <f>WEEKDAY(Tableau645[[#This Row],[date]])</f>
        <v>1</v>
      </c>
      <c r="E1014" s="47">
        <v>0.57291666666666696</v>
      </c>
      <c r="F1014" s="47">
        <v>0.69791666666666663</v>
      </c>
      <c r="G1014" s="46" t="str">
        <f>IF(NOT(ISBLANK(Tableau645[heure
début])),IF(VALUE(MID(TEXT(Tableau645[heure
début],"hh"),1,2))&lt;13,"AM","PM"),"")</f>
        <v>PM</v>
      </c>
      <c r="H1014" s="47">
        <f>F1014-E1014</f>
        <v>0.12499999999999967</v>
      </c>
      <c r="I1014" s="47"/>
      <c r="J1014" s="47"/>
      <c r="K1014" s="65"/>
      <c r="L1014" s="45" t="e">
        <f ca="1">VLOOKUP(Tableau645[[#This Row],[module]],OFFSET(INDIRECT(A1014&amp;"_code"),0,2,,2),2,0)</f>
        <v>#N/A</v>
      </c>
      <c r="M1014" s="45"/>
      <c r="N1014" s="47"/>
      <c r="O1014" s="45"/>
    </row>
    <row r="1015" spans="1:15" hidden="1" x14ac:dyDescent="0.2">
      <c r="A1015" s="61" t="s">
        <v>669</v>
      </c>
      <c r="B1015" s="65" t="str">
        <f>YEAR(C1015)&amp;"-"&amp;WEEKNUM(C1015)</f>
        <v>2017-45</v>
      </c>
      <c r="C1015" s="46">
        <v>43044</v>
      </c>
      <c r="D1015" s="67">
        <f>WEEKDAY(Tableau645[[#This Row],[date]])</f>
        <v>1</v>
      </c>
      <c r="E1015" s="63">
        <v>0.57291666666666696</v>
      </c>
      <c r="F1015" s="63">
        <v>0.73958333333333404</v>
      </c>
      <c r="G1015" s="46" t="str">
        <f>IF(NOT(ISBLANK(Tableau645[heure
début])),IF(VALUE(MID(TEXT(Tableau645[heure
début],"hh"),1,2))&lt;13,"AM","PM"),"")</f>
        <v>PM</v>
      </c>
      <c r="H1015" s="47">
        <f>F1015-E1015</f>
        <v>0.16666666666666707</v>
      </c>
      <c r="I1015" s="47"/>
      <c r="J1015" s="47"/>
      <c r="K1015" s="65"/>
      <c r="L1015" s="45" t="e">
        <f ca="1">VLOOKUP(Tableau645[[#This Row],[module]],OFFSET(INDIRECT(A1015&amp;"_code"),0,2,,2),2,0)</f>
        <v>#N/A</v>
      </c>
      <c r="M1015" s="45"/>
      <c r="N1015" s="47"/>
      <c r="O1015" s="45"/>
    </row>
    <row r="1016" spans="1:15" hidden="1" x14ac:dyDescent="0.2">
      <c r="A1016" s="45" t="s">
        <v>671</v>
      </c>
      <c r="B1016" s="65" t="str">
        <f>YEAR(C1016)&amp;"-"&amp;WEEKNUM(C1016)</f>
        <v>2017-45</v>
      </c>
      <c r="C1016" s="46">
        <v>43044</v>
      </c>
      <c r="D1016" s="67">
        <f>WEEKDAY(Tableau645[[#This Row],[date]])</f>
        <v>1</v>
      </c>
      <c r="E1016" s="47">
        <v>0.57291666666666696</v>
      </c>
      <c r="F1016" s="47">
        <v>0.73958333333333404</v>
      </c>
      <c r="G1016" s="46" t="str">
        <f>IF(NOT(ISBLANK(Tableau645[heure
début])),IF(VALUE(MID(TEXT(Tableau645[heure
début],"hh"),1,2))&lt;13,"AM","PM"),"")</f>
        <v>PM</v>
      </c>
      <c r="H1016" s="47">
        <f>F1016-E1016</f>
        <v>0.16666666666666707</v>
      </c>
      <c r="I1016" s="47"/>
      <c r="J1016" s="47"/>
      <c r="K1016" s="65"/>
      <c r="L1016" s="45" t="e">
        <f ca="1">VLOOKUP(Tableau645[[#This Row],[module]],OFFSET(INDIRECT(A1016&amp;"_code"),0,2,,2),2,0)</f>
        <v>#N/A</v>
      </c>
      <c r="M1016" s="45"/>
      <c r="N1016" s="47"/>
      <c r="O1016" s="45"/>
    </row>
    <row r="1017" spans="1:15" hidden="1" x14ac:dyDescent="0.2">
      <c r="A1017" s="45" t="s">
        <v>670</v>
      </c>
      <c r="B1017" s="65" t="str">
        <f>YEAR(C1017)&amp;"-"&amp;WEEKNUM(C1017)</f>
        <v>2017-45</v>
      </c>
      <c r="C1017" s="46">
        <v>43045</v>
      </c>
      <c r="D1017" s="67">
        <f>WEEKDAY(Tableau645[[#This Row],[date]])</f>
        <v>2</v>
      </c>
      <c r="E1017" s="47">
        <v>0.34375</v>
      </c>
      <c r="F1017" s="47">
        <v>0.51041666666666696</v>
      </c>
      <c r="G1017" s="46" t="str">
        <f>IF(NOT(ISBLANK(Tableau645[heure
début])),IF(VALUE(MID(TEXT(Tableau645[heure
début],"hh"),1,2))&lt;13,"AM","PM"),"")</f>
        <v>AM</v>
      </c>
      <c r="H1017" s="47">
        <f>F1017-E1017</f>
        <v>0.16666666666666696</v>
      </c>
      <c r="I1017" s="47"/>
      <c r="J1017" s="47"/>
      <c r="K1017" s="65"/>
      <c r="L1017" s="45" t="e">
        <f ca="1">VLOOKUP(Tableau645[[#This Row],[module]],OFFSET(INDIRECT(A1017&amp;"_code"),0,2,,2),2,0)</f>
        <v>#N/A</v>
      </c>
      <c r="M1017" s="45"/>
      <c r="N1017" s="47"/>
      <c r="O1017" s="45"/>
    </row>
    <row r="1018" spans="1:15" hidden="1" x14ac:dyDescent="0.2">
      <c r="A1018" s="45" t="s">
        <v>657</v>
      </c>
      <c r="B1018" s="65" t="str">
        <f>YEAR(C1018)&amp;"-"&amp;WEEKNUM(C1018)</f>
        <v>2017-45</v>
      </c>
      <c r="C1018" s="46">
        <v>43045</v>
      </c>
      <c r="D1018" s="67">
        <f>WEEKDAY(Tableau645[[#This Row],[date]])</f>
        <v>2</v>
      </c>
      <c r="E1018" s="47">
        <v>0.34375</v>
      </c>
      <c r="F1018" s="47">
        <v>0.51041666666666696</v>
      </c>
      <c r="G1018" s="46" t="str">
        <f>IF(NOT(ISBLANK(Tableau645[heure
début])),IF(VALUE(MID(TEXT(Tableau645[heure
début],"hh"),1,2))&lt;13,"AM","PM"),"")</f>
        <v>AM</v>
      </c>
      <c r="H1018" s="47">
        <f>F1018-E1018</f>
        <v>0.16666666666666696</v>
      </c>
      <c r="I1018" s="123"/>
      <c r="J1018" s="47"/>
      <c r="K1018" s="65" t="s">
        <v>1019</v>
      </c>
      <c r="L1018" s="45" t="str">
        <f ca="1">VLOOKUP(Tableau645[[#This Row],[module]],OFFSET(INDIRECT(A1018&amp;"_code"),0,2,,2),2,0)</f>
        <v>HARDSTAFF Debra</v>
      </c>
      <c r="M1018" s="45" t="s">
        <v>661</v>
      </c>
      <c r="N1018" s="47"/>
      <c r="O1018" s="45"/>
    </row>
    <row r="1019" spans="1:15" hidden="1" x14ac:dyDescent="0.2">
      <c r="A1019" s="45" t="s">
        <v>676</v>
      </c>
      <c r="B1019" s="65" t="str">
        <f>YEAR(C1019)&amp;"-"&amp;WEEKNUM(C1019)</f>
        <v>2017-45</v>
      </c>
      <c r="C1019" s="46">
        <v>43045</v>
      </c>
      <c r="D1019" s="67">
        <f>WEEKDAY(Tableau645[[#This Row],[date]])</f>
        <v>2</v>
      </c>
      <c r="E1019" s="47">
        <v>0.34375</v>
      </c>
      <c r="F1019" s="47">
        <v>0.51041666666666696</v>
      </c>
      <c r="G1019" s="46" t="str">
        <f>IF(NOT(ISBLANK(Tableau645[heure
début])),IF(VALUE(MID(TEXT(Tableau645[heure
début],"hh"),1,2))&lt;13,"AM","PM"),"")</f>
        <v>AM</v>
      </c>
      <c r="H1019" s="47">
        <f>F1019-E1019</f>
        <v>0.16666666666666696</v>
      </c>
      <c r="I1019" s="47"/>
      <c r="J1019" s="47"/>
      <c r="K1019" s="65" t="s">
        <v>741</v>
      </c>
      <c r="L1019" s="45" t="str">
        <f ca="1">VLOOKUP(Tableau645[[#This Row],[module]],OFFSET(INDIRECT(A1019&amp;"_code"),0,2,,2),2,0)</f>
        <v>VIGNERON Jean-Baptiste</v>
      </c>
      <c r="M1019" s="45"/>
      <c r="N1019" s="47"/>
      <c r="O1019" s="45"/>
    </row>
    <row r="1020" spans="1:15" hidden="1" x14ac:dyDescent="0.2">
      <c r="A1020" s="45" t="s">
        <v>677</v>
      </c>
      <c r="B1020" s="65" t="str">
        <f>YEAR(C1020)&amp;"-"&amp;WEEKNUM(C1020)</f>
        <v>2017-45</v>
      </c>
      <c r="C1020" s="46">
        <v>43045</v>
      </c>
      <c r="D1020" s="67">
        <f>WEEKDAY(Tableau645[[#This Row],[date]])</f>
        <v>2</v>
      </c>
      <c r="E1020" s="47">
        <v>0.34375</v>
      </c>
      <c r="F1020" s="47">
        <v>0.51041666666666696</v>
      </c>
      <c r="G1020" s="46" t="str">
        <f>IF(NOT(ISBLANK(Tableau645[heure
début])),IF(VALUE(MID(TEXT(Tableau645[heure
début],"hh"),1,2))&lt;13,"AM","PM"),"")</f>
        <v>AM</v>
      </c>
      <c r="H1020" s="47">
        <f>F1020-E1020</f>
        <v>0.16666666666666696</v>
      </c>
      <c r="I1020" s="47"/>
      <c r="J1020" s="47"/>
      <c r="K1020" s="65" t="s">
        <v>809</v>
      </c>
      <c r="L1020" s="45" t="str">
        <f ca="1">VLOOKUP(Tableau645[[#This Row],[module]],OFFSET(INDIRECT(A1020&amp;"_code"),0,2,,2),2,0)</f>
        <v>n/a</v>
      </c>
      <c r="M1020" s="45"/>
      <c r="N1020" s="47"/>
      <c r="O1020" s="45"/>
    </row>
    <row r="1021" spans="1:15" hidden="1" x14ac:dyDescent="0.2">
      <c r="A1021" s="45" t="s">
        <v>671</v>
      </c>
      <c r="B1021" s="65" t="str">
        <f>YEAR(C1021)&amp;"-"&amp;WEEKNUM(C1021)</f>
        <v>2017-45</v>
      </c>
      <c r="C1021" s="46">
        <v>43045</v>
      </c>
      <c r="D1021" s="67">
        <f>WEEKDAY(Tableau645[[#This Row],[date]])</f>
        <v>2</v>
      </c>
      <c r="E1021" s="47">
        <v>0.34375</v>
      </c>
      <c r="F1021" s="47">
        <v>0.51041666666666696</v>
      </c>
      <c r="G1021" s="46" t="str">
        <f>IF(NOT(ISBLANK(Tableau645[heure
début])),IF(VALUE(MID(TEXT(Tableau645[heure
début],"hh"),1,2))&lt;13,"AM","PM"),"")</f>
        <v>AM</v>
      </c>
      <c r="H1021" s="47">
        <f>F1021-E1021</f>
        <v>0.16666666666666696</v>
      </c>
      <c r="I1021" s="47"/>
      <c r="J1021" s="47" t="s">
        <v>833</v>
      </c>
      <c r="K1021" s="65" t="s">
        <v>817</v>
      </c>
      <c r="L1021" s="45" t="str">
        <f ca="1">VLOOKUP(Tableau645[[#This Row],[module]],OFFSET(INDIRECT(A1021&amp;"_code"),0,2,,2),2,0)</f>
        <v>n/a</v>
      </c>
      <c r="M1021" s="45"/>
      <c r="N1021" s="47"/>
      <c r="O1021" s="45"/>
    </row>
    <row r="1022" spans="1:15" hidden="1" x14ac:dyDescent="0.2">
      <c r="A1022" s="45" t="s">
        <v>672</v>
      </c>
      <c r="B1022" s="65" t="str">
        <f>YEAR(C1022)&amp;"-"&amp;WEEKNUM(C1022)</f>
        <v>2017-45</v>
      </c>
      <c r="C1022" s="46">
        <v>43045</v>
      </c>
      <c r="D1022" s="67">
        <f>WEEKDAY(Tableau645[[#This Row],[date]])</f>
        <v>2</v>
      </c>
      <c r="E1022" s="47">
        <v>0.34375</v>
      </c>
      <c r="F1022" s="47">
        <v>0.51041666666666696</v>
      </c>
      <c r="G1022" s="46" t="str">
        <f>IF(NOT(ISBLANK(Tableau645[heure
début])),IF(VALUE(MID(TEXT(Tableau645[heure
début],"hh"),1,2))&lt;13,"AM","PM"),"")</f>
        <v>AM</v>
      </c>
      <c r="H1022" s="47">
        <f>F1022-E1022</f>
        <v>0.16666666666666696</v>
      </c>
      <c r="I1022" s="47"/>
      <c r="J1022" s="47" t="s">
        <v>832</v>
      </c>
      <c r="K1022" s="65"/>
      <c r="L1022" s="45" t="e">
        <f ca="1">VLOOKUP(Tableau645[[#This Row],[module]],OFFSET(INDIRECT(A1022&amp;"_code"),0,2,,2),2,0)</f>
        <v>#N/A</v>
      </c>
      <c r="M1022" s="45"/>
      <c r="N1022" s="47"/>
      <c r="O1022" s="45"/>
    </row>
    <row r="1023" spans="1:15" hidden="1" x14ac:dyDescent="0.2">
      <c r="A1023" s="45" t="s">
        <v>672</v>
      </c>
      <c r="B1023" s="65" t="str">
        <f>YEAR(C1023)&amp;"-"&amp;WEEKNUM(C1023)</f>
        <v>2017-45</v>
      </c>
      <c r="C1023" s="46">
        <v>43045</v>
      </c>
      <c r="D1023" s="67">
        <f>WEEKDAY(Tableau645[[#This Row],[date]])</f>
        <v>2</v>
      </c>
      <c r="E1023" s="47">
        <v>0.34375</v>
      </c>
      <c r="F1023" s="47">
        <v>0.51041666666666696</v>
      </c>
      <c r="G1023" s="46" t="str">
        <f>IF(NOT(ISBLANK(Tableau645[heure
début])),IF(VALUE(MID(TEXT(Tableau645[heure
début],"hh"),1,2))&lt;13,"AM","PM"),"")</f>
        <v>AM</v>
      </c>
      <c r="H1023" s="47">
        <f>F1023-E1023</f>
        <v>0.16666666666666696</v>
      </c>
      <c r="I1023" s="47"/>
      <c r="J1023" s="47" t="s">
        <v>833</v>
      </c>
      <c r="K1023" s="65" t="s">
        <v>817</v>
      </c>
      <c r="L1023" s="45" t="str">
        <f ca="1">VLOOKUP(Tableau645[[#This Row],[module]],OFFSET(INDIRECT(A1023&amp;"_code"),0,2,,2),2,0)</f>
        <v>n/a</v>
      </c>
      <c r="M1023" s="45"/>
      <c r="N1023" s="47"/>
      <c r="O1023" s="45"/>
    </row>
    <row r="1024" spans="1:15" hidden="1" x14ac:dyDescent="0.2">
      <c r="A1024" s="61" t="s">
        <v>669</v>
      </c>
      <c r="B1024" s="65" t="str">
        <f>YEAR(C1024)&amp;"-"&amp;WEEKNUM(C1024)</f>
        <v>2017-45</v>
      </c>
      <c r="C1024" s="46">
        <v>43045</v>
      </c>
      <c r="D1024" s="67">
        <f>WEEKDAY(Tableau645[[#This Row],[date]])</f>
        <v>2</v>
      </c>
      <c r="E1024" s="47">
        <v>0.34375</v>
      </c>
      <c r="F1024" s="47">
        <v>0.51041666666666696</v>
      </c>
      <c r="G1024" s="46" t="str">
        <f>IF(NOT(ISBLANK(Tableau645[heure
début])),IF(VALUE(MID(TEXT(Tableau645[heure
début],"hh"),1,2))&lt;13,"AM","PM"),"")</f>
        <v>AM</v>
      </c>
      <c r="H1024" s="47">
        <f>F1024-E1024</f>
        <v>0.16666666666666696</v>
      </c>
      <c r="I1024" s="47"/>
      <c r="J1024" s="47"/>
      <c r="K1024" s="65"/>
      <c r="L1024" s="45" t="e">
        <f ca="1">VLOOKUP(Tableau645[[#This Row],[module]],OFFSET(INDIRECT(A1024&amp;"_code"),0,2,,2),2,0)</f>
        <v>#N/A</v>
      </c>
      <c r="M1024" s="45"/>
      <c r="N1024" s="47"/>
      <c r="O1024" s="45"/>
    </row>
    <row r="1025" spans="1:15" hidden="1" x14ac:dyDescent="0.2">
      <c r="A1025" s="45" t="s">
        <v>671</v>
      </c>
      <c r="B1025" s="65" t="str">
        <f>YEAR(C1025)&amp;"-"&amp;WEEKNUM(C1025)</f>
        <v>2017-45</v>
      </c>
      <c r="C1025" s="46">
        <v>43045</v>
      </c>
      <c r="D1025" s="67">
        <f>WEEKDAY(Tableau645[[#This Row],[date]])</f>
        <v>2</v>
      </c>
      <c r="E1025" s="47">
        <v>0.34375</v>
      </c>
      <c r="F1025" s="47">
        <v>0.51041666666666696</v>
      </c>
      <c r="G1025" s="46" t="str">
        <f>IF(NOT(ISBLANK(Tableau645[heure
début])),IF(VALUE(MID(TEXT(Tableau645[heure
début],"hh"),1,2))&lt;13,"AM","PM"),"")</f>
        <v>AM</v>
      </c>
      <c r="H1025" s="47">
        <f>F1025-E1025</f>
        <v>0.16666666666666696</v>
      </c>
      <c r="I1025" s="47"/>
      <c r="J1025" s="47" t="s">
        <v>832</v>
      </c>
      <c r="K1025" s="75"/>
      <c r="L1025" s="45" t="e">
        <f ca="1">VLOOKUP(Tableau645[[#This Row],[module]],OFFSET(INDIRECT(A1025&amp;"_code"),0,2,,2),2,0)</f>
        <v>#N/A</v>
      </c>
      <c r="M1025" s="45"/>
      <c r="N1025" s="47"/>
      <c r="O1025" s="45"/>
    </row>
    <row r="1026" spans="1:15" hidden="1" x14ac:dyDescent="0.2">
      <c r="A1026" s="45" t="s">
        <v>670</v>
      </c>
      <c r="B1026" s="65" t="str">
        <f>YEAR(C1026)&amp;"-"&amp;WEEKNUM(C1026)</f>
        <v>2017-45</v>
      </c>
      <c r="C1026" s="46">
        <v>43045</v>
      </c>
      <c r="D1026" s="67">
        <f>WEEKDAY(Tableau645[[#This Row],[date]])</f>
        <v>2</v>
      </c>
      <c r="E1026" s="47">
        <v>0.57291666666666696</v>
      </c>
      <c r="F1026" s="47">
        <v>0.73958333333333404</v>
      </c>
      <c r="G1026" s="46" t="str">
        <f>IF(NOT(ISBLANK(Tableau645[heure
début])),IF(VALUE(MID(TEXT(Tableau645[heure
début],"hh"),1,2))&lt;13,"AM","PM"),"")</f>
        <v>PM</v>
      </c>
      <c r="H1026" s="47">
        <f>F1026-E1026</f>
        <v>0.16666666666666707</v>
      </c>
      <c r="I1026" s="47"/>
      <c r="J1026" s="47"/>
      <c r="K1026" s="65"/>
      <c r="L1026" s="45" t="e">
        <f ca="1">VLOOKUP(Tableau645[[#This Row],[module]],OFFSET(INDIRECT(A1026&amp;"_code"),0,2,,2),2,0)</f>
        <v>#N/A</v>
      </c>
      <c r="M1026" s="45"/>
      <c r="N1026" s="47"/>
      <c r="O1026" s="45"/>
    </row>
    <row r="1027" spans="1:15" hidden="1" x14ac:dyDescent="0.2">
      <c r="A1027" s="45" t="s">
        <v>657</v>
      </c>
      <c r="B1027" s="65" t="str">
        <f>YEAR(C1027)&amp;"-"&amp;WEEKNUM(C1027)</f>
        <v>2017-45</v>
      </c>
      <c r="C1027" s="46">
        <v>43045</v>
      </c>
      <c r="D1027" s="67">
        <f>WEEKDAY(Tableau645[[#This Row],[date]])</f>
        <v>2</v>
      </c>
      <c r="E1027" s="47">
        <v>0.57291666666666696</v>
      </c>
      <c r="F1027" s="47">
        <v>0.73958333333333404</v>
      </c>
      <c r="G1027" s="46" t="str">
        <f>IF(NOT(ISBLANK(Tableau645[heure
début])),IF(VALUE(MID(TEXT(Tableau645[heure
début],"hh"),1,2))&lt;13,"AM","PM"),"")</f>
        <v>PM</v>
      </c>
      <c r="H1027" s="47">
        <f>F1027-E1027</f>
        <v>0.16666666666666707</v>
      </c>
      <c r="I1027" s="123"/>
      <c r="J1027" s="47" t="s">
        <v>821</v>
      </c>
      <c r="K1027" s="65" t="s">
        <v>1098</v>
      </c>
      <c r="L1027" s="45" t="str">
        <f ca="1">VLOOKUP(Tableau645[[#This Row],[module]],OFFSET(INDIRECT(A1027&amp;"_code"),0,2,,2),2,0)</f>
        <v>DELIESSCHE Christian</v>
      </c>
      <c r="M1027" s="45" t="s">
        <v>660</v>
      </c>
      <c r="N1027" s="47"/>
      <c r="O1027" s="45"/>
    </row>
    <row r="1028" spans="1:15" hidden="1" x14ac:dyDescent="0.2">
      <c r="A1028" s="45" t="s">
        <v>671</v>
      </c>
      <c r="B1028" s="65" t="str">
        <f>YEAR(C1028)&amp;"-"&amp;WEEKNUM(C1028)</f>
        <v>2017-45</v>
      </c>
      <c r="C1028" s="46">
        <v>43045</v>
      </c>
      <c r="D1028" s="67">
        <f>WEEKDAY(Tableau645[[#This Row],[date]])</f>
        <v>2</v>
      </c>
      <c r="E1028" s="47">
        <v>0.57291666666666696</v>
      </c>
      <c r="F1028" s="47">
        <v>0.73958333333333404</v>
      </c>
      <c r="G1028" s="46" t="str">
        <f>IF(NOT(ISBLANK(Tableau645[heure
début])),IF(VALUE(MID(TEXT(Tableau645[heure
début],"hh"),1,2))&lt;13,"AM","PM"),"")</f>
        <v>PM</v>
      </c>
      <c r="H1028" s="47">
        <f>F1028-E1028</f>
        <v>0.16666666666666707</v>
      </c>
      <c r="I1028" s="47"/>
      <c r="J1028" s="47" t="s">
        <v>833</v>
      </c>
      <c r="K1028" s="65" t="s">
        <v>817</v>
      </c>
      <c r="L1028" s="45" t="str">
        <f ca="1">VLOOKUP(Tableau645[[#This Row],[module]],OFFSET(INDIRECT(A1028&amp;"_code"),0,2,,2),2,0)</f>
        <v>n/a</v>
      </c>
      <c r="M1028" s="45"/>
      <c r="N1028" s="47"/>
      <c r="O1028" s="45"/>
    </row>
    <row r="1029" spans="1:15" hidden="1" x14ac:dyDescent="0.2">
      <c r="A1029" s="45" t="s">
        <v>676</v>
      </c>
      <c r="B1029" s="65" t="str">
        <f>YEAR(C1029)&amp;"-"&amp;WEEKNUM(C1029)</f>
        <v>2017-45</v>
      </c>
      <c r="C1029" s="46">
        <v>43045</v>
      </c>
      <c r="D1029" s="67">
        <f>WEEKDAY(Tableau645[[#This Row],[date]])</f>
        <v>2</v>
      </c>
      <c r="E1029" s="47">
        <v>0.57291666666666696</v>
      </c>
      <c r="F1029" s="47">
        <v>0.69791666666666663</v>
      </c>
      <c r="G1029" s="46" t="str">
        <f>IF(NOT(ISBLANK(Tableau645[heure
début])),IF(VALUE(MID(TEXT(Tableau645[heure
début],"hh"),1,2))&lt;13,"AM","PM"),"")</f>
        <v>PM</v>
      </c>
      <c r="H1029" s="47">
        <f>F1029-E1029</f>
        <v>0.12499999999999967</v>
      </c>
      <c r="I1029" s="47"/>
      <c r="J1029" s="47"/>
      <c r="K1029" s="65" t="s">
        <v>629</v>
      </c>
      <c r="L1029" s="45" t="str">
        <f ca="1">VLOOKUP(Tableau645[[#This Row],[module]],OFFSET(INDIRECT(A1029&amp;"_code"),0,2,,2),2,0)</f>
        <v>VIGNERON Jean-Baptiste</v>
      </c>
      <c r="M1029" s="45"/>
      <c r="N1029" s="47"/>
      <c r="O1029" s="45"/>
    </row>
    <row r="1030" spans="1:15" hidden="1" x14ac:dyDescent="0.2">
      <c r="A1030" s="45" t="s">
        <v>677</v>
      </c>
      <c r="B1030" s="65" t="str">
        <f>YEAR(C1030)&amp;"-"&amp;WEEKNUM(C1030)</f>
        <v>2017-45</v>
      </c>
      <c r="C1030" s="46">
        <v>43045</v>
      </c>
      <c r="D1030" s="67">
        <f>WEEKDAY(Tableau645[[#This Row],[date]])</f>
        <v>2</v>
      </c>
      <c r="E1030" s="47">
        <v>0.57291666666666696</v>
      </c>
      <c r="F1030" s="47">
        <v>0.69791666666666663</v>
      </c>
      <c r="G1030" s="46" t="str">
        <f>IF(NOT(ISBLANK(Tableau645[heure
début])),IF(VALUE(MID(TEXT(Tableau645[heure
début],"hh"),1,2))&lt;13,"AM","PM"),"")</f>
        <v>PM</v>
      </c>
      <c r="H1030" s="47">
        <f>F1030-E1030</f>
        <v>0.12499999999999967</v>
      </c>
      <c r="I1030" s="47"/>
      <c r="J1030" s="47"/>
      <c r="K1030" s="65" t="s">
        <v>809</v>
      </c>
      <c r="L1030" s="45" t="str">
        <f ca="1">VLOOKUP(Tableau645[[#This Row],[module]],OFFSET(INDIRECT(A1030&amp;"_code"),0,2,,2),2,0)</f>
        <v>n/a</v>
      </c>
      <c r="M1030" s="45"/>
      <c r="N1030" s="47"/>
      <c r="O1030" s="45"/>
    </row>
    <row r="1031" spans="1:15" hidden="1" x14ac:dyDescent="0.2">
      <c r="A1031" s="45" t="s">
        <v>672</v>
      </c>
      <c r="B1031" s="65" t="str">
        <f>YEAR(C1031)&amp;"-"&amp;WEEKNUM(C1031)</f>
        <v>2017-45</v>
      </c>
      <c r="C1031" s="46">
        <v>43045</v>
      </c>
      <c r="D1031" s="67">
        <f>WEEKDAY(Tableau645[[#This Row],[date]])</f>
        <v>2</v>
      </c>
      <c r="E1031" s="47">
        <v>0.57291666666666696</v>
      </c>
      <c r="F1031" s="47">
        <v>0.73958333333333404</v>
      </c>
      <c r="G1031" s="46" t="str">
        <f>IF(NOT(ISBLANK(Tableau645[heure
début])),IF(VALUE(MID(TEXT(Tableau645[heure
début],"hh"),1,2))&lt;13,"AM","PM"),"")</f>
        <v>PM</v>
      </c>
      <c r="H1031" s="47">
        <f>F1031-E1031</f>
        <v>0.16666666666666707</v>
      </c>
      <c r="I1031" s="47"/>
      <c r="J1031" s="47" t="s">
        <v>832</v>
      </c>
      <c r="K1031" s="65"/>
      <c r="L1031" s="45" t="e">
        <f ca="1">VLOOKUP(Tableau645[[#This Row],[module]],OFFSET(INDIRECT(A1031&amp;"_code"),0,2,,2),2,0)</f>
        <v>#N/A</v>
      </c>
      <c r="M1031" s="45"/>
      <c r="N1031" s="47"/>
      <c r="O1031" s="45"/>
    </row>
    <row r="1032" spans="1:15" hidden="1" x14ac:dyDescent="0.2">
      <c r="A1032" s="45" t="s">
        <v>672</v>
      </c>
      <c r="B1032" s="65" t="str">
        <f>YEAR(C1032)&amp;"-"&amp;WEEKNUM(C1032)</f>
        <v>2017-45</v>
      </c>
      <c r="C1032" s="46">
        <v>43045</v>
      </c>
      <c r="D1032" s="67">
        <f>WEEKDAY(Tableau645[[#This Row],[date]])</f>
        <v>2</v>
      </c>
      <c r="E1032" s="47">
        <v>0.57291666666666696</v>
      </c>
      <c r="F1032" s="47">
        <v>0.73958333333333404</v>
      </c>
      <c r="G1032" s="46" t="str">
        <f>IF(NOT(ISBLANK(Tableau645[heure
début])),IF(VALUE(MID(TEXT(Tableau645[heure
début],"hh"),1,2))&lt;13,"AM","PM"),"")</f>
        <v>PM</v>
      </c>
      <c r="H1032" s="47">
        <f>F1032-E1032</f>
        <v>0.16666666666666707</v>
      </c>
      <c r="I1032" s="47"/>
      <c r="J1032" s="47" t="s">
        <v>833</v>
      </c>
      <c r="K1032" s="65" t="s">
        <v>817</v>
      </c>
      <c r="L1032" s="45" t="str">
        <f ca="1">VLOOKUP(Tableau645[[#This Row],[module]],OFFSET(INDIRECT(A1032&amp;"_code"),0,2,,2),2,0)</f>
        <v>n/a</v>
      </c>
      <c r="M1032" s="45"/>
      <c r="N1032" s="47"/>
      <c r="O1032" s="45"/>
    </row>
    <row r="1033" spans="1:15" hidden="1" x14ac:dyDescent="0.2">
      <c r="A1033" s="61" t="s">
        <v>669</v>
      </c>
      <c r="B1033" s="65" t="str">
        <f>YEAR(C1033)&amp;"-"&amp;WEEKNUM(C1033)</f>
        <v>2017-45</v>
      </c>
      <c r="C1033" s="46">
        <v>43045</v>
      </c>
      <c r="D1033" s="67">
        <f>WEEKDAY(Tableau645[[#This Row],[date]])</f>
        <v>2</v>
      </c>
      <c r="E1033" s="63">
        <v>0.57291666666666696</v>
      </c>
      <c r="F1033" s="63">
        <v>0.73958333333333404</v>
      </c>
      <c r="G1033" s="46" t="str">
        <f>IF(NOT(ISBLANK(Tableau645[heure
début])),IF(VALUE(MID(TEXT(Tableau645[heure
début],"hh"),1,2))&lt;13,"AM","PM"),"")</f>
        <v>PM</v>
      </c>
      <c r="H1033" s="47">
        <f>F1033-E1033</f>
        <v>0.16666666666666707</v>
      </c>
      <c r="I1033" s="47"/>
      <c r="J1033" s="47"/>
      <c r="K1033" s="65"/>
      <c r="L1033" s="45" t="e">
        <f ca="1">VLOOKUP(Tableau645[[#This Row],[module]],OFFSET(INDIRECT(A1033&amp;"_code"),0,2,,2),2,0)</f>
        <v>#N/A</v>
      </c>
      <c r="M1033" s="45"/>
      <c r="N1033" s="47"/>
      <c r="O1033" s="45"/>
    </row>
    <row r="1034" spans="1:15" hidden="1" x14ac:dyDescent="0.2">
      <c r="A1034" s="45" t="s">
        <v>671</v>
      </c>
      <c r="B1034" s="65" t="str">
        <f>YEAR(C1034)&amp;"-"&amp;WEEKNUM(C1034)</f>
        <v>2017-45</v>
      </c>
      <c r="C1034" s="46">
        <v>43045</v>
      </c>
      <c r="D1034" s="67">
        <f>WEEKDAY(Tableau645[[#This Row],[date]])</f>
        <v>2</v>
      </c>
      <c r="E1034" s="47">
        <v>0.57291666666666696</v>
      </c>
      <c r="F1034" s="47">
        <v>0.73958333333333404</v>
      </c>
      <c r="G1034" s="46" t="str">
        <f>IF(NOT(ISBLANK(Tableau645[heure
début])),IF(VALUE(MID(TEXT(Tableau645[heure
début],"hh"),1,2))&lt;13,"AM","PM"),"")</f>
        <v>PM</v>
      </c>
      <c r="H1034" s="47">
        <f>F1034-E1034</f>
        <v>0.16666666666666707</v>
      </c>
      <c r="I1034" s="47"/>
      <c r="J1034" s="47" t="s">
        <v>832</v>
      </c>
      <c r="K1034" s="75"/>
      <c r="L1034" s="45" t="e">
        <f ca="1">VLOOKUP(Tableau645[[#This Row],[module]],OFFSET(INDIRECT(A1034&amp;"_code"),0,2,,2),2,0)</f>
        <v>#N/A</v>
      </c>
      <c r="M1034" s="45"/>
      <c r="N1034" s="47"/>
      <c r="O1034" s="45"/>
    </row>
    <row r="1035" spans="1:15" hidden="1" x14ac:dyDescent="0.2">
      <c r="A1035" s="45" t="s">
        <v>657</v>
      </c>
      <c r="B1035" s="65" t="str">
        <f>YEAR(C1035)&amp;"-"&amp;WEEKNUM(C1035)</f>
        <v>2017-45</v>
      </c>
      <c r="C1035" s="46">
        <v>43046</v>
      </c>
      <c r="D1035" s="67">
        <f>WEEKDAY(Tableau645[[#This Row],[date]])</f>
        <v>3</v>
      </c>
      <c r="E1035" s="47">
        <v>0.34375</v>
      </c>
      <c r="F1035" s="47">
        <v>0.51041666666666696</v>
      </c>
      <c r="G1035" s="46" t="str">
        <f>IF(NOT(ISBLANK(Tableau645[heure
début])),IF(VALUE(MID(TEXT(Tableau645[heure
début],"hh"),1,2))&lt;13,"AM","PM"),"")</f>
        <v>AM</v>
      </c>
      <c r="H1035" s="47">
        <f>F1035-E1035</f>
        <v>0.16666666666666696</v>
      </c>
      <c r="I1035" s="123"/>
      <c r="J1035" s="47"/>
      <c r="K1035" s="65" t="s">
        <v>1136</v>
      </c>
      <c r="L1035" s="45" t="str">
        <f ca="1">VLOOKUP(Tableau645[[#This Row],[module]],OFFSET(INDIRECT(A1035&amp;"_code"),0,2,,2),2,0)</f>
        <v>MAATI Abderrabi</v>
      </c>
      <c r="M1035" s="45" t="s">
        <v>661</v>
      </c>
      <c r="N1035" s="47"/>
      <c r="O1035" s="45"/>
    </row>
    <row r="1036" spans="1:15" hidden="1" x14ac:dyDescent="0.2">
      <c r="A1036" s="45" t="s">
        <v>671</v>
      </c>
      <c r="B1036" s="65" t="str">
        <f>YEAR(C1036)&amp;"-"&amp;WEEKNUM(C1036)</f>
        <v>2017-45</v>
      </c>
      <c r="C1036" s="46">
        <v>43046</v>
      </c>
      <c r="D1036" s="67">
        <f>WEEKDAY(Tableau645[[#This Row],[date]])</f>
        <v>3</v>
      </c>
      <c r="E1036" s="47">
        <v>0.34375</v>
      </c>
      <c r="F1036" s="47">
        <v>0.51041666666666696</v>
      </c>
      <c r="G1036" s="46" t="str">
        <f>IF(NOT(ISBLANK(Tableau645[heure
début])),IF(VALUE(MID(TEXT(Tableau645[heure
début],"hh"),1,2))&lt;13,"AM","PM"),"")</f>
        <v>AM</v>
      </c>
      <c r="H1036" s="47">
        <f>F1036-E1036</f>
        <v>0.16666666666666696</v>
      </c>
      <c r="I1036" s="47"/>
      <c r="J1036" s="47" t="s">
        <v>833</v>
      </c>
      <c r="K1036" s="65" t="s">
        <v>817</v>
      </c>
      <c r="L1036" s="45" t="str">
        <f ca="1">VLOOKUP(Tableau645[[#This Row],[module]],OFFSET(INDIRECT(A1036&amp;"_code"),0,2,,2),2,0)</f>
        <v>n/a</v>
      </c>
      <c r="M1036" s="45"/>
      <c r="N1036" s="47"/>
      <c r="O1036" s="45"/>
    </row>
    <row r="1037" spans="1:15" hidden="1" x14ac:dyDescent="0.2">
      <c r="A1037" s="45" t="s">
        <v>671</v>
      </c>
      <c r="B1037" s="65" t="str">
        <f>YEAR(C1037)&amp;"-"&amp;WEEKNUM(C1037)</f>
        <v>2017-45</v>
      </c>
      <c r="C1037" s="46">
        <v>43046</v>
      </c>
      <c r="D1037" s="67">
        <f>WEEKDAY(Tableau645[[#This Row],[date]])</f>
        <v>3</v>
      </c>
      <c r="E1037" s="47">
        <v>0.34375</v>
      </c>
      <c r="F1037" s="47">
        <v>0.51041666666666696</v>
      </c>
      <c r="G1037" s="46" t="str">
        <f>IF(NOT(ISBLANK(Tableau645[heure
début])),IF(VALUE(MID(TEXT(Tableau645[heure
début],"hh"),1,2))&lt;13,"AM","PM"),"")</f>
        <v>AM</v>
      </c>
      <c r="H1037" s="47">
        <f>F1037-E1037</f>
        <v>0.16666666666666696</v>
      </c>
      <c r="I1037" s="47"/>
      <c r="J1037" s="47" t="s">
        <v>832</v>
      </c>
      <c r="K1037" s="75"/>
      <c r="L1037" s="45" t="e">
        <f ca="1">VLOOKUP(Tableau645[[#This Row],[module]],OFFSET(INDIRECT(A1037&amp;"_code"),0,2,,2),2,0)</f>
        <v>#N/A</v>
      </c>
      <c r="M1037" s="45"/>
      <c r="N1037" s="47"/>
      <c r="O1037" s="45"/>
    </row>
    <row r="1038" spans="1:15" hidden="1" x14ac:dyDescent="0.2">
      <c r="A1038" s="45" t="s">
        <v>676</v>
      </c>
      <c r="B1038" s="65" t="str">
        <f>YEAR(C1038)&amp;"-"&amp;WEEKNUM(C1038)</f>
        <v>2017-45</v>
      </c>
      <c r="C1038" s="46">
        <v>43046</v>
      </c>
      <c r="D1038" s="67">
        <f>WEEKDAY(Tableau645[[#This Row],[date]])</f>
        <v>3</v>
      </c>
      <c r="E1038" s="47">
        <v>0.34375</v>
      </c>
      <c r="F1038" s="47">
        <v>0.51041666666666696</v>
      </c>
      <c r="G1038" s="46" t="str">
        <f>IF(NOT(ISBLANK(Tableau645[heure
début])),IF(VALUE(MID(TEXT(Tableau645[heure
début],"hh"),1,2))&lt;13,"AM","PM"),"")</f>
        <v>AM</v>
      </c>
      <c r="H1038" s="47">
        <f>F1038-E1038</f>
        <v>0.16666666666666696</v>
      </c>
      <c r="I1038" s="47"/>
      <c r="J1038" s="47"/>
      <c r="K1038" s="65" t="s">
        <v>750</v>
      </c>
      <c r="L1038" s="45" t="str">
        <f ca="1">VLOOKUP(Tableau645[[#This Row],[module]],OFFSET(INDIRECT(A1038&amp;"_code"),0,2,,2),2,0)</f>
        <v>LEFETZ Guillaume</v>
      </c>
      <c r="M1038" s="45"/>
      <c r="N1038" s="47"/>
      <c r="O1038" s="45"/>
    </row>
    <row r="1039" spans="1:15" hidden="1" x14ac:dyDescent="0.2">
      <c r="A1039" s="45" t="s">
        <v>677</v>
      </c>
      <c r="B1039" s="65" t="str">
        <f>YEAR(C1039)&amp;"-"&amp;WEEKNUM(C1039)</f>
        <v>2017-45</v>
      </c>
      <c r="C1039" s="46">
        <v>43046</v>
      </c>
      <c r="D1039" s="67">
        <f>WEEKDAY(Tableau645[[#This Row],[date]])</f>
        <v>3</v>
      </c>
      <c r="E1039" s="47">
        <v>0.34375</v>
      </c>
      <c r="F1039" s="47">
        <v>0.51041666666666696</v>
      </c>
      <c r="G1039" s="46" t="str">
        <f>IF(NOT(ISBLANK(Tableau645[heure
début])),IF(VALUE(MID(TEXT(Tableau645[heure
début],"hh"),1,2))&lt;13,"AM","PM"),"")</f>
        <v>AM</v>
      </c>
      <c r="H1039" s="47">
        <f>F1039-E1039</f>
        <v>0.16666666666666696</v>
      </c>
      <c r="I1039" s="47"/>
      <c r="J1039" s="47"/>
      <c r="K1039" s="65" t="s">
        <v>809</v>
      </c>
      <c r="L1039" s="45" t="str">
        <f ca="1">VLOOKUP(Tableau645[[#This Row],[module]],OFFSET(INDIRECT(A1039&amp;"_code"),0,2,,2),2,0)</f>
        <v>n/a</v>
      </c>
      <c r="M1039" s="45"/>
      <c r="N1039" s="47"/>
      <c r="O1039" s="45"/>
    </row>
    <row r="1040" spans="1:15" hidden="1" x14ac:dyDescent="0.2">
      <c r="A1040" s="45" t="s">
        <v>672</v>
      </c>
      <c r="B1040" s="65" t="str">
        <f>YEAR(C1040)&amp;"-"&amp;WEEKNUM(C1040)</f>
        <v>2017-45</v>
      </c>
      <c r="C1040" s="46">
        <v>43046</v>
      </c>
      <c r="D1040" s="67">
        <f>WEEKDAY(Tableau645[[#This Row],[date]])</f>
        <v>3</v>
      </c>
      <c r="E1040" s="47">
        <v>0.34375</v>
      </c>
      <c r="F1040" s="47">
        <v>0.51041666666666696</v>
      </c>
      <c r="G1040" s="46" t="str">
        <f>IF(NOT(ISBLANK(Tableau645[heure
début])),IF(VALUE(MID(TEXT(Tableau645[heure
début],"hh"),1,2))&lt;13,"AM","PM"),"")</f>
        <v>AM</v>
      </c>
      <c r="H1040" s="47">
        <f>F1040-E1040</f>
        <v>0.16666666666666696</v>
      </c>
      <c r="I1040" s="47"/>
      <c r="J1040" s="47" t="s">
        <v>832</v>
      </c>
      <c r="K1040" s="65"/>
      <c r="L1040" s="45" t="e">
        <f ca="1">VLOOKUP(Tableau645[[#This Row],[module]],OFFSET(INDIRECT(A1040&amp;"_code"),0,2,,2),2,0)</f>
        <v>#N/A</v>
      </c>
      <c r="M1040" s="45"/>
      <c r="N1040" s="47"/>
      <c r="O1040" s="45"/>
    </row>
    <row r="1041" spans="1:15" hidden="1" x14ac:dyDescent="0.2">
      <c r="A1041" s="45" t="s">
        <v>672</v>
      </c>
      <c r="B1041" s="65" t="str">
        <f>YEAR(C1041)&amp;"-"&amp;WEEKNUM(C1041)</f>
        <v>2017-45</v>
      </c>
      <c r="C1041" s="46">
        <v>43046</v>
      </c>
      <c r="D1041" s="67">
        <f>WEEKDAY(Tableau645[[#This Row],[date]])</f>
        <v>3</v>
      </c>
      <c r="E1041" s="47">
        <v>0.34375</v>
      </c>
      <c r="F1041" s="47">
        <v>0.51041666666666696</v>
      </c>
      <c r="G1041" s="46" t="str">
        <f>IF(NOT(ISBLANK(Tableau645[heure
début])),IF(VALUE(MID(TEXT(Tableau645[heure
début],"hh"),1,2))&lt;13,"AM","PM"),"")</f>
        <v>AM</v>
      </c>
      <c r="H1041" s="47">
        <f>F1041-E1041</f>
        <v>0.16666666666666696</v>
      </c>
      <c r="I1041" s="47"/>
      <c r="J1041" s="47" t="s">
        <v>833</v>
      </c>
      <c r="K1041" s="65" t="s">
        <v>817</v>
      </c>
      <c r="L1041" s="45" t="str">
        <f ca="1">VLOOKUP(Tableau645[[#This Row],[module]],OFFSET(INDIRECT(A1041&amp;"_code"),0,2,,2),2,0)</f>
        <v>n/a</v>
      </c>
      <c r="M1041" s="45"/>
      <c r="N1041" s="47"/>
      <c r="O1041" s="45"/>
    </row>
    <row r="1042" spans="1:15" hidden="1" x14ac:dyDescent="0.2">
      <c r="A1042" s="61" t="s">
        <v>669</v>
      </c>
      <c r="B1042" s="65" t="str">
        <f>YEAR(C1042)&amp;"-"&amp;WEEKNUM(C1042)</f>
        <v>2017-45</v>
      </c>
      <c r="C1042" s="46">
        <v>43046</v>
      </c>
      <c r="D1042" s="67">
        <f>WEEKDAY(Tableau645[[#This Row],[date]])</f>
        <v>3</v>
      </c>
      <c r="E1042" s="47">
        <v>0.34375</v>
      </c>
      <c r="F1042" s="47">
        <v>0.51041666666666696</v>
      </c>
      <c r="G1042" s="46" t="str">
        <f>IF(NOT(ISBLANK(Tableau645[heure
début])),IF(VALUE(MID(TEXT(Tableau645[heure
début],"hh"),1,2))&lt;13,"AM","PM"),"")</f>
        <v>AM</v>
      </c>
      <c r="H1042" s="47">
        <f>F1042-E1042</f>
        <v>0.16666666666666696</v>
      </c>
      <c r="I1042" s="47"/>
      <c r="J1042" s="47"/>
      <c r="K1042" s="65"/>
      <c r="L1042" s="45" t="e">
        <f ca="1">VLOOKUP(Tableau645[[#This Row],[module]],OFFSET(INDIRECT(A1042&amp;"_code"),0,2,,2),2,0)</f>
        <v>#N/A</v>
      </c>
      <c r="M1042" s="45"/>
      <c r="N1042" s="47"/>
      <c r="O1042" s="45"/>
    </row>
    <row r="1043" spans="1:15" hidden="1" x14ac:dyDescent="0.2">
      <c r="A1043" s="45" t="s">
        <v>670</v>
      </c>
      <c r="B1043" s="65" t="str">
        <f>YEAR(C1043)&amp;"-"&amp;WEEKNUM(C1043)</f>
        <v>2017-45</v>
      </c>
      <c r="C1043" s="46">
        <v>43046</v>
      </c>
      <c r="D1043" s="67">
        <f>WEEKDAY(Tableau645[[#This Row],[date]])</f>
        <v>3</v>
      </c>
      <c r="E1043" s="47">
        <v>0.34375</v>
      </c>
      <c r="F1043" s="47">
        <v>0.51041666666666696</v>
      </c>
      <c r="G1043" s="46" t="str">
        <f>IF(NOT(ISBLANK(Tableau645[heure
début])),IF(VALUE(MID(TEXT(Tableau645[heure
début],"hh"),1,2))&lt;13,"AM","PM"),"")</f>
        <v>AM</v>
      </c>
      <c r="H1043" s="47">
        <f>F1043-E1043</f>
        <v>0.16666666666666696</v>
      </c>
      <c r="I1043" s="47"/>
      <c r="J1043" s="47"/>
      <c r="K1043" s="65" t="s">
        <v>1042</v>
      </c>
      <c r="L1043" s="45" t="str">
        <f ca="1">VLOOKUP(Tableau645[[#This Row],[module]],OFFSET(INDIRECT(A1043&amp;"_code"),0,2,,2),2,0)</f>
        <v>FRENEA Marylène</v>
      </c>
      <c r="M1043" s="45" t="s">
        <v>664</v>
      </c>
      <c r="N1043" s="47"/>
      <c r="O1043" s="45"/>
    </row>
    <row r="1044" spans="1:15" hidden="1" x14ac:dyDescent="0.2">
      <c r="A1044" s="45" t="s">
        <v>657</v>
      </c>
      <c r="B1044" s="65" t="str">
        <f>YEAR(C1044)&amp;"-"&amp;WEEKNUM(C1044)</f>
        <v>2017-45</v>
      </c>
      <c r="C1044" s="46">
        <v>43046</v>
      </c>
      <c r="D1044" s="67">
        <f>WEEKDAY(Tableau645[[#This Row],[date]])</f>
        <v>3</v>
      </c>
      <c r="E1044" s="47">
        <v>0.57291666666666696</v>
      </c>
      <c r="F1044" s="47">
        <v>0.73958333333333404</v>
      </c>
      <c r="G1044" s="46" t="str">
        <f>IF(NOT(ISBLANK(Tableau645[heure
début])),IF(VALUE(MID(TEXT(Tableau645[heure
début],"hh"),1,2))&lt;13,"AM","PM"),"")</f>
        <v>PM</v>
      </c>
      <c r="H1044" s="47">
        <f>F1044-E1044</f>
        <v>0.16666666666666707</v>
      </c>
      <c r="I1044" s="123"/>
      <c r="J1044" s="47"/>
      <c r="K1044" s="65" t="s">
        <v>1039</v>
      </c>
      <c r="L1044" s="45" t="str">
        <f ca="1">VLOOKUP(Tableau645[[#This Row],[module]],OFFSET(INDIRECT(A1044&amp;"_code"),0,2,,2),2,0)</f>
        <v>QUENTON Amandine</v>
      </c>
      <c r="M1044" s="45" t="s">
        <v>661</v>
      </c>
      <c r="N1044" s="47"/>
      <c r="O1044" s="45"/>
    </row>
    <row r="1045" spans="1:15" hidden="1" x14ac:dyDescent="0.2">
      <c r="A1045" s="45" t="s">
        <v>671</v>
      </c>
      <c r="B1045" s="65" t="str">
        <f>YEAR(C1045)&amp;"-"&amp;WEEKNUM(C1045)</f>
        <v>2017-45</v>
      </c>
      <c r="C1045" s="46">
        <v>43046</v>
      </c>
      <c r="D1045" s="67">
        <f>WEEKDAY(Tableau645[[#This Row],[date]])</f>
        <v>3</v>
      </c>
      <c r="E1045" s="47">
        <v>0.57291666666666696</v>
      </c>
      <c r="F1045" s="47">
        <v>0.73958333333333404</v>
      </c>
      <c r="G1045" s="46" t="str">
        <f>IF(NOT(ISBLANK(Tableau645[heure
début])),IF(VALUE(MID(TEXT(Tableau645[heure
début],"hh"),1,2))&lt;13,"AM","PM"),"")</f>
        <v>PM</v>
      </c>
      <c r="H1045" s="47">
        <f>F1045-E1045</f>
        <v>0.16666666666666707</v>
      </c>
      <c r="I1045" s="47"/>
      <c r="J1045" s="47" t="s">
        <v>833</v>
      </c>
      <c r="K1045" s="65" t="s">
        <v>817</v>
      </c>
      <c r="L1045" s="45" t="str">
        <f ca="1">VLOOKUP(Tableau645[[#This Row],[module]],OFFSET(INDIRECT(A1045&amp;"_code"),0,2,,2),2,0)</f>
        <v>n/a</v>
      </c>
      <c r="M1045" s="45"/>
      <c r="N1045" s="47"/>
      <c r="O1045" s="45"/>
    </row>
    <row r="1046" spans="1:15" hidden="1" x14ac:dyDescent="0.2">
      <c r="A1046" s="45" t="s">
        <v>671</v>
      </c>
      <c r="B1046" s="65" t="str">
        <f>YEAR(C1046)&amp;"-"&amp;WEEKNUM(C1046)</f>
        <v>2017-45</v>
      </c>
      <c r="C1046" s="46">
        <v>43046</v>
      </c>
      <c r="D1046" s="67">
        <f>WEEKDAY(Tableau645[[#This Row],[date]])</f>
        <v>3</v>
      </c>
      <c r="E1046" s="47">
        <v>0.57291666666666696</v>
      </c>
      <c r="F1046" s="47">
        <v>0.73958333333333404</v>
      </c>
      <c r="G1046" s="46" t="str">
        <f>IF(NOT(ISBLANK(Tableau645[heure
début])),IF(VALUE(MID(TEXT(Tableau645[heure
début],"hh"),1,2))&lt;13,"AM","PM"),"")</f>
        <v>PM</v>
      </c>
      <c r="H1046" s="47">
        <f>F1046-E1046</f>
        <v>0.16666666666666707</v>
      </c>
      <c r="I1046" s="47"/>
      <c r="J1046" s="47" t="s">
        <v>832</v>
      </c>
      <c r="K1046" s="75"/>
      <c r="L1046" s="45" t="e">
        <f ca="1">VLOOKUP(Tableau645[[#This Row],[module]],OFFSET(INDIRECT(A1046&amp;"_code"),0,2,,2),2,0)</f>
        <v>#N/A</v>
      </c>
      <c r="M1046" s="45"/>
      <c r="N1046" s="47"/>
      <c r="O1046" s="45"/>
    </row>
    <row r="1047" spans="1:15" hidden="1" x14ac:dyDescent="0.2">
      <c r="A1047" s="45" t="s">
        <v>676</v>
      </c>
      <c r="B1047" s="65" t="str">
        <f>YEAR(C1047)&amp;"-"&amp;WEEKNUM(C1047)</f>
        <v>2017-45</v>
      </c>
      <c r="C1047" s="46">
        <v>43046</v>
      </c>
      <c r="D1047" s="67">
        <f>WEEKDAY(Tableau645[[#This Row],[date]])</f>
        <v>3</v>
      </c>
      <c r="E1047" s="47">
        <v>0.57291666666666696</v>
      </c>
      <c r="F1047" s="47">
        <v>0.61458333333333304</v>
      </c>
      <c r="G1047" s="46" t="str">
        <f>IF(NOT(ISBLANK(Tableau645[heure
début])),IF(VALUE(MID(TEXT(Tableau645[heure
début],"hh"),1,2))&lt;13,"AM","PM"),"")</f>
        <v>PM</v>
      </c>
      <c r="H1047" s="47">
        <f>F1047-E1047</f>
        <v>4.1666666666666075E-2</v>
      </c>
      <c r="I1047" s="47"/>
      <c r="J1047" s="47"/>
      <c r="K1047" s="65" t="s">
        <v>625</v>
      </c>
      <c r="L1047" s="45" t="str">
        <f ca="1">VLOOKUP(Tableau645[[#This Row],[module]],OFFSET(INDIRECT(A1047&amp;"_code"),0,2,,2),2,0)</f>
        <v>GABER Khalid</v>
      </c>
      <c r="M1047" s="45"/>
      <c r="N1047" s="47"/>
      <c r="O1047" s="45"/>
    </row>
    <row r="1048" spans="1:15" hidden="1" x14ac:dyDescent="0.2">
      <c r="A1048" s="45" t="s">
        <v>677</v>
      </c>
      <c r="B1048" s="65" t="str">
        <f>YEAR(C1048)&amp;"-"&amp;WEEKNUM(C1048)</f>
        <v>2017-45</v>
      </c>
      <c r="C1048" s="46">
        <v>43046</v>
      </c>
      <c r="D1048" s="67">
        <f>WEEKDAY(Tableau645[[#This Row],[date]])</f>
        <v>3</v>
      </c>
      <c r="E1048" s="47">
        <v>0.57291666666666696</v>
      </c>
      <c r="F1048" s="47">
        <v>0.69791666666666663</v>
      </c>
      <c r="G1048" s="46" t="str">
        <f>IF(NOT(ISBLANK(Tableau645[heure
début])),IF(VALUE(MID(TEXT(Tableau645[heure
début],"hh"),1,2))&lt;13,"AM","PM"),"")</f>
        <v>PM</v>
      </c>
      <c r="H1048" s="47">
        <f>F1048-E1048</f>
        <v>0.12499999999999967</v>
      </c>
      <c r="I1048" s="47"/>
      <c r="J1048" s="47"/>
      <c r="K1048" s="65" t="s">
        <v>809</v>
      </c>
      <c r="L1048" s="45" t="str">
        <f ca="1">VLOOKUP(Tableau645[[#This Row],[module]],OFFSET(INDIRECT(A1048&amp;"_code"),0,2,,2),2,0)</f>
        <v>n/a</v>
      </c>
      <c r="M1048" s="45"/>
      <c r="N1048" s="47"/>
      <c r="O1048" s="45"/>
    </row>
    <row r="1049" spans="1:15" hidden="1" x14ac:dyDescent="0.2">
      <c r="A1049" s="45" t="s">
        <v>672</v>
      </c>
      <c r="B1049" s="65" t="str">
        <f>YEAR(C1049)&amp;"-"&amp;WEEKNUM(C1049)</f>
        <v>2017-45</v>
      </c>
      <c r="C1049" s="46">
        <v>43046</v>
      </c>
      <c r="D1049" s="67">
        <f>WEEKDAY(Tableau645[[#This Row],[date]])</f>
        <v>3</v>
      </c>
      <c r="E1049" s="47">
        <v>0.57291666666666696</v>
      </c>
      <c r="F1049" s="47">
        <v>0.73958333333333404</v>
      </c>
      <c r="G1049" s="46" t="str">
        <f>IF(NOT(ISBLANK(Tableau645[heure
début])),IF(VALUE(MID(TEXT(Tableau645[heure
début],"hh"),1,2))&lt;13,"AM","PM"),"")</f>
        <v>PM</v>
      </c>
      <c r="H1049" s="47">
        <f>F1049-E1049</f>
        <v>0.16666666666666707</v>
      </c>
      <c r="I1049" s="47"/>
      <c r="J1049" s="47" t="s">
        <v>832</v>
      </c>
      <c r="K1049" s="65"/>
      <c r="L1049" s="45" t="e">
        <f ca="1">VLOOKUP(Tableau645[[#This Row],[module]],OFFSET(INDIRECT(A1049&amp;"_code"),0,2,,2),2,0)</f>
        <v>#N/A</v>
      </c>
      <c r="M1049" s="45"/>
      <c r="N1049" s="47"/>
      <c r="O1049" s="45"/>
    </row>
    <row r="1050" spans="1:15" hidden="1" x14ac:dyDescent="0.2">
      <c r="A1050" s="45" t="s">
        <v>672</v>
      </c>
      <c r="B1050" s="65" t="str">
        <f>YEAR(C1050)&amp;"-"&amp;WEEKNUM(C1050)</f>
        <v>2017-45</v>
      </c>
      <c r="C1050" s="46">
        <v>43046</v>
      </c>
      <c r="D1050" s="67">
        <f>WEEKDAY(Tableau645[[#This Row],[date]])</f>
        <v>3</v>
      </c>
      <c r="E1050" s="47">
        <v>0.57291666666666696</v>
      </c>
      <c r="F1050" s="47">
        <v>0.73958333333333404</v>
      </c>
      <c r="G1050" s="46" t="str">
        <f>IF(NOT(ISBLANK(Tableau645[heure
début])),IF(VALUE(MID(TEXT(Tableau645[heure
début],"hh"),1,2))&lt;13,"AM","PM"),"")</f>
        <v>PM</v>
      </c>
      <c r="H1050" s="47">
        <f>F1050-E1050</f>
        <v>0.16666666666666707</v>
      </c>
      <c r="I1050" s="47"/>
      <c r="J1050" s="47" t="s">
        <v>833</v>
      </c>
      <c r="K1050" s="65" t="s">
        <v>817</v>
      </c>
      <c r="L1050" s="45" t="str">
        <f ca="1">VLOOKUP(Tableau645[[#This Row],[module]],OFFSET(INDIRECT(A1050&amp;"_code"),0,2,,2),2,0)</f>
        <v>n/a</v>
      </c>
      <c r="M1050" s="45"/>
      <c r="N1050" s="47"/>
      <c r="O1050" s="45"/>
    </row>
    <row r="1051" spans="1:15" hidden="1" x14ac:dyDescent="0.2">
      <c r="A1051" s="45" t="s">
        <v>670</v>
      </c>
      <c r="B1051" s="65" t="str">
        <f>YEAR(C1051)&amp;"-"&amp;WEEKNUM(C1051)</f>
        <v>2017-45</v>
      </c>
      <c r="C1051" s="46">
        <v>43046</v>
      </c>
      <c r="D1051" s="67">
        <f>WEEKDAY(Tableau645[[#This Row],[date]])</f>
        <v>3</v>
      </c>
      <c r="E1051" s="47">
        <v>0.57291666666666696</v>
      </c>
      <c r="F1051" s="47">
        <v>0.73958333333333404</v>
      </c>
      <c r="G1051" s="46" t="str">
        <f>IF(NOT(ISBLANK(Tableau645[heure
début])),IF(VALUE(MID(TEXT(Tableau645[heure
début],"hh"),1,2))&lt;13,"AM","PM"),"")</f>
        <v>PM</v>
      </c>
      <c r="H1051" s="47">
        <f>F1051-E1051</f>
        <v>0.16666666666666707</v>
      </c>
      <c r="I1051" s="47"/>
      <c r="J1051" s="47"/>
      <c r="K1051" s="65"/>
      <c r="L1051" s="45" t="e">
        <f ca="1">VLOOKUP(Tableau645[[#This Row],[module]],OFFSET(INDIRECT(A1051&amp;"_code"),0,2,,2),2,0)</f>
        <v>#N/A</v>
      </c>
      <c r="M1051" s="45"/>
      <c r="N1051" s="47"/>
      <c r="O1051" s="45"/>
    </row>
    <row r="1052" spans="1:15" hidden="1" x14ac:dyDescent="0.2">
      <c r="A1052" s="61" t="s">
        <v>669</v>
      </c>
      <c r="B1052" s="65" t="str">
        <f>YEAR(C1052)&amp;"-"&amp;WEEKNUM(C1052)</f>
        <v>2017-45</v>
      </c>
      <c r="C1052" s="46">
        <v>43046</v>
      </c>
      <c r="D1052" s="67">
        <f>WEEKDAY(Tableau645[[#This Row],[date]])</f>
        <v>3</v>
      </c>
      <c r="E1052" s="63">
        <v>0.57291666666666696</v>
      </c>
      <c r="F1052" s="63">
        <v>0.73958333333333404</v>
      </c>
      <c r="G1052" s="46" t="str">
        <f>IF(NOT(ISBLANK(Tableau645[heure
début])),IF(VALUE(MID(TEXT(Tableau645[heure
début],"hh"),1,2))&lt;13,"AM","PM"),"")</f>
        <v>PM</v>
      </c>
      <c r="H1052" s="47">
        <f>F1052-E1052</f>
        <v>0.16666666666666707</v>
      </c>
      <c r="I1052" s="47"/>
      <c r="J1052" s="47"/>
      <c r="K1052" s="65" t="s">
        <v>1046</v>
      </c>
      <c r="L1052" s="45" t="str">
        <f ca="1">VLOOKUP(Tableau645[[#This Row],[module]],OFFSET(INDIRECT(A1052&amp;"_code"),0,2,,2),2,0)</f>
        <v>FRENEA Marylène</v>
      </c>
      <c r="M1052" s="45" t="s">
        <v>665</v>
      </c>
      <c r="N1052" s="47"/>
      <c r="O1052" s="45"/>
    </row>
    <row r="1053" spans="1:15" hidden="1" x14ac:dyDescent="0.2">
      <c r="A1053" s="45" t="s">
        <v>676</v>
      </c>
      <c r="B1053" s="65" t="str">
        <f>YEAR(C1053)&amp;"-"&amp;WEEKNUM(C1053)</f>
        <v>2017-45</v>
      </c>
      <c r="C1053" s="46">
        <v>43046</v>
      </c>
      <c r="D1053" s="67">
        <f>WEEKDAY(Tableau645[[#This Row],[date]])</f>
        <v>3</v>
      </c>
      <c r="E1053" s="47">
        <v>0.61458333333333304</v>
      </c>
      <c r="F1053" s="47">
        <v>0.73958333333333404</v>
      </c>
      <c r="G1053" s="46" t="str">
        <f>IF(NOT(ISBLANK(Tableau645[heure
début])),IF(VALUE(MID(TEXT(Tableau645[heure
début],"hh"),1,2))&lt;13,"AM","PM"),"")</f>
        <v>PM</v>
      </c>
      <c r="H1053" s="47">
        <f>F1053-E1053</f>
        <v>0.125000000000001</v>
      </c>
      <c r="I1053" s="47"/>
      <c r="J1053" s="47"/>
      <c r="K1053" s="65" t="s">
        <v>734</v>
      </c>
      <c r="L1053" s="65" t="str">
        <f ca="1">VLOOKUP(Tableau645[[#This Row],[module]],OFFSET(INDIRECT(A1053&amp;"_code"),0,2,,2),2,0)</f>
        <v>GABER Khalid</v>
      </c>
      <c r="M1053" s="45"/>
      <c r="N1053" s="47"/>
      <c r="O1053" s="45"/>
    </row>
    <row r="1054" spans="1:15" hidden="1" x14ac:dyDescent="0.2">
      <c r="A1054" s="45" t="s">
        <v>657</v>
      </c>
      <c r="B1054" s="65" t="str">
        <f>YEAR(C1054)&amp;"-"&amp;WEEKNUM(C1054)</f>
        <v>2017-45</v>
      </c>
      <c r="C1054" s="46">
        <v>43047</v>
      </c>
      <c r="D1054" s="67">
        <f>WEEKDAY(Tableau645[[#This Row],[date]])</f>
        <v>4</v>
      </c>
      <c r="E1054" s="47">
        <v>0.34375</v>
      </c>
      <c r="F1054" s="47">
        <v>0.51041666666666696</v>
      </c>
      <c r="G1054" s="46" t="str">
        <f>IF(NOT(ISBLANK(Tableau645[heure
début])),IF(VALUE(MID(TEXT(Tableau645[heure
début],"hh"),1,2))&lt;13,"AM","PM"),"")</f>
        <v>AM</v>
      </c>
      <c r="H1054" s="47">
        <f>F1054-E1054</f>
        <v>0.16666666666666696</v>
      </c>
      <c r="I1054" s="123"/>
      <c r="J1054" s="47"/>
      <c r="K1054" s="65" t="s">
        <v>1095</v>
      </c>
      <c r="L1054" s="45" t="str">
        <f ca="1">VLOOKUP(Tableau645[[#This Row],[module]],OFFSET(INDIRECT(A1054&amp;"_code"),0,2,,2),2,0)</f>
        <v>DELIESSCHE Christian</v>
      </c>
      <c r="M1054" s="45" t="s">
        <v>661</v>
      </c>
      <c r="N1054" s="47"/>
      <c r="O1054" s="45"/>
    </row>
    <row r="1055" spans="1:15" hidden="1" x14ac:dyDescent="0.2">
      <c r="A1055" s="45" t="s">
        <v>671</v>
      </c>
      <c r="B1055" s="65" t="str">
        <f>YEAR(C1055)&amp;"-"&amp;WEEKNUM(C1055)</f>
        <v>2017-45</v>
      </c>
      <c r="C1055" s="46">
        <v>43047</v>
      </c>
      <c r="D1055" s="67">
        <f>WEEKDAY(Tableau645[[#This Row],[date]])</f>
        <v>4</v>
      </c>
      <c r="E1055" s="47">
        <v>0.34375</v>
      </c>
      <c r="F1055" s="47">
        <v>0.51041666666666696</v>
      </c>
      <c r="G1055" s="46" t="str">
        <f>IF(NOT(ISBLANK(Tableau645[heure
début])),IF(VALUE(MID(TEXT(Tableau645[heure
début],"hh"),1,2))&lt;13,"AM","PM"),"")</f>
        <v>AM</v>
      </c>
      <c r="H1055" s="47">
        <f>F1055-E1055</f>
        <v>0.16666666666666696</v>
      </c>
      <c r="I1055" s="47"/>
      <c r="J1055" s="47" t="s">
        <v>833</v>
      </c>
      <c r="K1055" s="65" t="s">
        <v>817</v>
      </c>
      <c r="L1055" s="45" t="str">
        <f ca="1">VLOOKUP(Tableau645[[#This Row],[module]],OFFSET(INDIRECT(A1055&amp;"_code"),0,2,,2),2,0)</f>
        <v>n/a</v>
      </c>
      <c r="M1055" s="45"/>
      <c r="N1055" s="47"/>
      <c r="O1055" s="45"/>
    </row>
    <row r="1056" spans="1:15" hidden="1" x14ac:dyDescent="0.2">
      <c r="A1056" s="45" t="s">
        <v>671</v>
      </c>
      <c r="B1056" s="65" t="str">
        <f>YEAR(C1056)&amp;"-"&amp;WEEKNUM(C1056)</f>
        <v>2017-45</v>
      </c>
      <c r="C1056" s="46">
        <v>43047</v>
      </c>
      <c r="D1056" s="67">
        <f>WEEKDAY(Tableau645[[#This Row],[date]])</f>
        <v>4</v>
      </c>
      <c r="E1056" s="47">
        <v>0.34375</v>
      </c>
      <c r="F1056" s="47">
        <v>0.51041666666666696</v>
      </c>
      <c r="G1056" s="46" t="str">
        <f>IF(NOT(ISBLANK(Tableau645[heure
début])),IF(VALUE(MID(TEXT(Tableau645[heure
début],"hh"),1,2))&lt;13,"AM","PM"),"")</f>
        <v>AM</v>
      </c>
      <c r="H1056" s="47">
        <f>F1056-E1056</f>
        <v>0.16666666666666696</v>
      </c>
      <c r="I1056" s="47"/>
      <c r="J1056" s="47" t="s">
        <v>832</v>
      </c>
      <c r="K1056" s="75"/>
      <c r="L1056" s="45" t="e">
        <f ca="1">VLOOKUP(Tableau645[[#This Row],[module]],OFFSET(INDIRECT(A1056&amp;"_code"),0,2,,2),2,0)</f>
        <v>#N/A</v>
      </c>
      <c r="M1056" s="45"/>
      <c r="N1056" s="47"/>
      <c r="O1056" s="45"/>
    </row>
    <row r="1057" spans="1:15" hidden="1" x14ac:dyDescent="0.2">
      <c r="A1057" s="45" t="s">
        <v>670</v>
      </c>
      <c r="B1057" s="65" t="str">
        <f>YEAR(C1057)&amp;"-"&amp;WEEKNUM(C1057)</f>
        <v>2017-45</v>
      </c>
      <c r="C1057" s="46">
        <v>43047</v>
      </c>
      <c r="D1057" s="67">
        <f>WEEKDAY(Tableau645[[#This Row],[date]])</f>
        <v>4</v>
      </c>
      <c r="E1057" s="47">
        <v>0.34375</v>
      </c>
      <c r="F1057" s="47">
        <v>0.51041666666666696</v>
      </c>
      <c r="G1057" s="46" t="str">
        <f>IF(NOT(ISBLANK(Tableau645[heure
début])),IF(VALUE(MID(TEXT(Tableau645[heure
début],"hh"),1,2))&lt;13,"AM","PM"),"")</f>
        <v>AM</v>
      </c>
      <c r="H1057" s="47">
        <f>F1057-E1057</f>
        <v>0.16666666666666696</v>
      </c>
      <c r="I1057" s="47"/>
      <c r="J1057" s="47"/>
      <c r="K1057" s="65"/>
      <c r="L1057" s="45" t="e">
        <f ca="1">VLOOKUP(Tableau645[[#This Row],[module]],OFFSET(INDIRECT(A1057&amp;"_code"),0,2,,2),2,0)</f>
        <v>#N/A</v>
      </c>
      <c r="M1057" s="45"/>
      <c r="N1057" s="47"/>
      <c r="O1057" s="45"/>
    </row>
    <row r="1058" spans="1:15" hidden="1" x14ac:dyDescent="0.2">
      <c r="A1058" s="61" t="s">
        <v>669</v>
      </c>
      <c r="B1058" s="65" t="str">
        <f>YEAR(C1058)&amp;"-"&amp;WEEKNUM(C1058)</f>
        <v>2017-45</v>
      </c>
      <c r="C1058" s="46">
        <v>43047</v>
      </c>
      <c r="D1058" s="67">
        <f>WEEKDAY(Tableau645[[#This Row],[date]])</f>
        <v>4</v>
      </c>
      <c r="E1058" s="47">
        <v>0.34375</v>
      </c>
      <c r="F1058" s="47">
        <v>0.51041666666666696</v>
      </c>
      <c r="G1058" s="46" t="str">
        <f>IF(NOT(ISBLANK(Tableau645[heure
début])),IF(VALUE(MID(TEXT(Tableau645[heure
début],"hh"),1,2))&lt;13,"AM","PM"),"")</f>
        <v>AM</v>
      </c>
      <c r="H1058" s="47">
        <f>F1058-E1058</f>
        <v>0.16666666666666696</v>
      </c>
      <c r="I1058" s="47"/>
      <c r="J1058" s="47"/>
      <c r="K1058" s="65" t="s">
        <v>867</v>
      </c>
      <c r="L1058" s="45" t="str">
        <f ca="1">VLOOKUP(Tableau645[[#This Row],[module]],OFFSET(INDIRECT(A1058&amp;"_code"),0,2,,2),2,0)</f>
        <v>BRIKI Rachid</v>
      </c>
      <c r="M1058" s="45" t="s">
        <v>666</v>
      </c>
      <c r="N1058" s="47"/>
      <c r="O1058" s="45"/>
    </row>
    <row r="1059" spans="1:15" hidden="1" x14ac:dyDescent="0.2">
      <c r="A1059" s="45" t="s">
        <v>677</v>
      </c>
      <c r="B1059" s="65" t="str">
        <f>YEAR(C1059)&amp;"-"&amp;WEEKNUM(C1059)</f>
        <v>2017-45</v>
      </c>
      <c r="C1059" s="46">
        <v>43047</v>
      </c>
      <c r="D1059" s="67">
        <f>WEEKDAY(Tableau645[[#This Row],[date]])</f>
        <v>4</v>
      </c>
      <c r="E1059" s="47">
        <v>0.34375</v>
      </c>
      <c r="F1059" s="47">
        <v>0.51041666666666696</v>
      </c>
      <c r="G1059" s="46" t="str">
        <f>IF(NOT(ISBLANK(Tableau645[heure
début])),IF(VALUE(MID(TEXT(Tableau645[heure
début],"hh"),1,2))&lt;13,"AM","PM"),"")</f>
        <v>AM</v>
      </c>
      <c r="H1059" s="47">
        <f>F1059-E1059</f>
        <v>0.16666666666666696</v>
      </c>
      <c r="I1059" s="47"/>
      <c r="J1059" s="47"/>
      <c r="K1059" s="65" t="s">
        <v>809</v>
      </c>
      <c r="L1059" s="45" t="str">
        <f ca="1">VLOOKUP(Tableau645[[#This Row],[module]],OFFSET(INDIRECT(A1059&amp;"_code"),0,2,,2),2,0)</f>
        <v>n/a</v>
      </c>
      <c r="M1059" s="45"/>
      <c r="N1059" s="47"/>
      <c r="O1059" s="45"/>
    </row>
    <row r="1060" spans="1:15" hidden="1" x14ac:dyDescent="0.2">
      <c r="A1060" s="45" t="s">
        <v>672</v>
      </c>
      <c r="B1060" s="65" t="str">
        <f>YEAR(C1060)&amp;"-"&amp;WEEKNUM(C1060)</f>
        <v>2017-45</v>
      </c>
      <c r="C1060" s="46">
        <v>43047</v>
      </c>
      <c r="D1060" s="67">
        <f>WEEKDAY(Tableau645[[#This Row],[date]])</f>
        <v>4</v>
      </c>
      <c r="E1060" s="47">
        <v>0.34375</v>
      </c>
      <c r="F1060" s="47">
        <v>0.51041666666666696</v>
      </c>
      <c r="G1060" s="46" t="str">
        <f>IF(NOT(ISBLANK(Tableau645[heure
début])),IF(VALUE(MID(TEXT(Tableau645[heure
début],"hh"),1,2))&lt;13,"AM","PM"),"")</f>
        <v>AM</v>
      </c>
      <c r="H1060" s="47">
        <f>F1060-E1060</f>
        <v>0.16666666666666696</v>
      </c>
      <c r="I1060" s="47"/>
      <c r="J1060" s="47" t="s">
        <v>832</v>
      </c>
      <c r="K1060" s="65"/>
      <c r="L1060" s="45" t="e">
        <f ca="1">VLOOKUP(Tableau645[[#This Row],[module]],OFFSET(INDIRECT(A1060&amp;"_code"),0,2,,2),2,0)</f>
        <v>#N/A</v>
      </c>
      <c r="M1060" s="45"/>
      <c r="N1060" s="47"/>
      <c r="O1060" s="45"/>
    </row>
    <row r="1061" spans="1:15" hidden="1" x14ac:dyDescent="0.2">
      <c r="A1061" s="45" t="s">
        <v>672</v>
      </c>
      <c r="B1061" s="65" t="str">
        <f>YEAR(C1061)&amp;"-"&amp;WEEKNUM(C1061)</f>
        <v>2017-45</v>
      </c>
      <c r="C1061" s="46">
        <v>43047</v>
      </c>
      <c r="D1061" s="67">
        <f>WEEKDAY(Tableau645[[#This Row],[date]])</f>
        <v>4</v>
      </c>
      <c r="E1061" s="47">
        <v>0.34375</v>
      </c>
      <c r="F1061" s="47">
        <v>0.51041666666666696</v>
      </c>
      <c r="G1061" s="46" t="str">
        <f>IF(NOT(ISBLANK(Tableau645[heure
début])),IF(VALUE(MID(TEXT(Tableau645[heure
début],"hh"),1,2))&lt;13,"AM","PM"),"")</f>
        <v>AM</v>
      </c>
      <c r="H1061" s="47">
        <f>F1061-E1061</f>
        <v>0.16666666666666696</v>
      </c>
      <c r="I1061" s="47"/>
      <c r="J1061" s="47" t="s">
        <v>833</v>
      </c>
      <c r="K1061" s="65" t="s">
        <v>817</v>
      </c>
      <c r="L1061" s="45" t="str">
        <f ca="1">VLOOKUP(Tableau645[[#This Row],[module]],OFFSET(INDIRECT(A1061&amp;"_code"),0,2,,2),2,0)</f>
        <v>n/a</v>
      </c>
      <c r="M1061" s="45"/>
      <c r="N1061" s="47"/>
      <c r="O1061" s="45"/>
    </row>
    <row r="1062" spans="1:15" hidden="1" x14ac:dyDescent="0.2">
      <c r="A1062" s="45" t="s">
        <v>676</v>
      </c>
      <c r="B1062" s="65" t="str">
        <f>YEAR(C1062)&amp;"-"&amp;WEEKNUM(C1062)</f>
        <v>2017-45</v>
      </c>
      <c r="C1062" s="46">
        <v>43047</v>
      </c>
      <c r="D1062" s="67">
        <f>WEEKDAY(Tableau645[[#This Row],[date]])</f>
        <v>4</v>
      </c>
      <c r="E1062" s="47">
        <v>0.34375</v>
      </c>
      <c r="F1062" s="47">
        <v>0.51041666666666696</v>
      </c>
      <c r="G1062" s="46" t="str">
        <f>IF(NOT(ISBLANK(Tableau645[heure
début])),IF(VALUE(MID(TEXT(Tableau645[heure
début],"hh"),1,2))&lt;13,"AM","PM"),"")</f>
        <v>AM</v>
      </c>
      <c r="H1062" s="47">
        <f>F1062-E1062</f>
        <v>0.16666666666666696</v>
      </c>
      <c r="I1062" s="47"/>
      <c r="J1062" s="47"/>
      <c r="K1062" s="65" t="s">
        <v>1151</v>
      </c>
      <c r="L1062" s="45" t="str">
        <f ca="1">VLOOKUP(Tableau645[[#This Row],[module]],OFFSET(INDIRECT(A1062&amp;"_code"),0,2,,2),2,0)</f>
        <v>SPELLA Michel</v>
      </c>
      <c r="M1062" s="45"/>
      <c r="N1062" s="47"/>
      <c r="O1062" s="45"/>
    </row>
    <row r="1063" spans="1:15" hidden="1" x14ac:dyDescent="0.2">
      <c r="A1063" s="45" t="s">
        <v>670</v>
      </c>
      <c r="B1063" s="65" t="str">
        <f>YEAR(C1063)&amp;"-"&amp;WEEKNUM(C1063)</f>
        <v>2017-45</v>
      </c>
      <c r="C1063" s="46">
        <v>43047</v>
      </c>
      <c r="D1063" s="67">
        <f>WEEKDAY(Tableau645[[#This Row],[date]])</f>
        <v>4</v>
      </c>
      <c r="E1063" s="47">
        <v>0.57291666666666696</v>
      </c>
      <c r="F1063" s="47">
        <v>0.73958333333333404</v>
      </c>
      <c r="G1063" s="46" t="str">
        <f>IF(NOT(ISBLANK(Tableau645[heure
début])),IF(VALUE(MID(TEXT(Tableau645[heure
début],"hh"),1,2))&lt;13,"AM","PM"),"")</f>
        <v>PM</v>
      </c>
      <c r="H1063" s="47">
        <f>F1063-E1063</f>
        <v>0.16666666666666707</v>
      </c>
      <c r="I1063" s="47"/>
      <c r="J1063" s="47"/>
      <c r="K1063" s="65"/>
      <c r="L1063" s="45" t="e">
        <f ca="1">VLOOKUP(Tableau645[[#This Row],[module]],OFFSET(INDIRECT(A1063&amp;"_code"),0,2,,2),2,0)</f>
        <v>#N/A</v>
      </c>
      <c r="M1063" s="45"/>
      <c r="N1063" s="47"/>
      <c r="O1063" s="45"/>
    </row>
    <row r="1064" spans="1:15" hidden="1" x14ac:dyDescent="0.2">
      <c r="A1064" s="45" t="s">
        <v>657</v>
      </c>
      <c r="B1064" s="65" t="str">
        <f>YEAR(C1064)&amp;"-"&amp;WEEKNUM(C1064)</f>
        <v>2017-45</v>
      </c>
      <c r="C1064" s="46">
        <v>43047</v>
      </c>
      <c r="D1064" s="67">
        <f>WEEKDAY(Tableau645[[#This Row],[date]])</f>
        <v>4</v>
      </c>
      <c r="E1064" s="47">
        <v>0.57291666666666696</v>
      </c>
      <c r="F1064" s="47">
        <v>0.73958333333333404</v>
      </c>
      <c r="G1064" s="46" t="str">
        <f>IF(NOT(ISBLANK(Tableau645[heure
début])),IF(VALUE(MID(TEXT(Tableau645[heure
début],"hh"),1,2))&lt;13,"AM","PM"),"")</f>
        <v>PM</v>
      </c>
      <c r="H1064" s="47">
        <f>F1064-E1064</f>
        <v>0.16666666666666707</v>
      </c>
      <c r="I1064" s="123"/>
      <c r="J1064" s="47"/>
      <c r="K1064" s="65" t="s">
        <v>1136</v>
      </c>
      <c r="L1064" s="45" t="str">
        <f ca="1">VLOOKUP(Tableau645[[#This Row],[module]],OFFSET(INDIRECT(A1064&amp;"_code"),0,2,,2),2,0)</f>
        <v>MAATI Abderrabi</v>
      </c>
      <c r="M1064" s="45" t="s">
        <v>661</v>
      </c>
      <c r="N1064" s="47"/>
      <c r="O1064" s="45"/>
    </row>
    <row r="1065" spans="1:15" hidden="1" x14ac:dyDescent="0.2">
      <c r="A1065" s="45" t="s">
        <v>671</v>
      </c>
      <c r="B1065" s="65" t="str">
        <f>YEAR(C1065)&amp;"-"&amp;WEEKNUM(C1065)</f>
        <v>2017-45</v>
      </c>
      <c r="C1065" s="46">
        <v>43047</v>
      </c>
      <c r="D1065" s="67">
        <f>WEEKDAY(Tableau645[[#This Row],[date]])</f>
        <v>4</v>
      </c>
      <c r="E1065" s="47">
        <v>0.57291666666666696</v>
      </c>
      <c r="F1065" s="47">
        <v>0.73958333333333404</v>
      </c>
      <c r="G1065" s="46" t="str">
        <f>IF(NOT(ISBLANK(Tableau645[heure
début])),IF(VALUE(MID(TEXT(Tableau645[heure
début],"hh"),1,2))&lt;13,"AM","PM"),"")</f>
        <v>PM</v>
      </c>
      <c r="H1065" s="47">
        <f>F1065-E1065</f>
        <v>0.16666666666666707</v>
      </c>
      <c r="I1065" s="47"/>
      <c r="J1065" s="47" t="s">
        <v>833</v>
      </c>
      <c r="K1065" s="65" t="s">
        <v>817</v>
      </c>
      <c r="L1065" s="45" t="str">
        <f ca="1">VLOOKUP(Tableau645[[#This Row],[module]],OFFSET(INDIRECT(A1065&amp;"_code"),0,2,,2),2,0)</f>
        <v>n/a</v>
      </c>
      <c r="M1065" s="45"/>
      <c r="N1065" s="47"/>
      <c r="O1065" s="45"/>
    </row>
    <row r="1066" spans="1:15" hidden="1" x14ac:dyDescent="0.2">
      <c r="A1066" s="45" t="s">
        <v>671</v>
      </c>
      <c r="B1066" s="65" t="str">
        <f>YEAR(C1066)&amp;"-"&amp;WEEKNUM(C1066)</f>
        <v>2017-45</v>
      </c>
      <c r="C1066" s="46">
        <v>43047</v>
      </c>
      <c r="D1066" s="67">
        <f>WEEKDAY(Tableau645[[#This Row],[date]])</f>
        <v>4</v>
      </c>
      <c r="E1066" s="47">
        <v>0.57291666666666696</v>
      </c>
      <c r="F1066" s="47">
        <v>0.73958333333333404</v>
      </c>
      <c r="G1066" s="46" t="str">
        <f>IF(NOT(ISBLANK(Tableau645[heure
début])),IF(VALUE(MID(TEXT(Tableau645[heure
début],"hh"),1,2))&lt;13,"AM","PM"),"")</f>
        <v>PM</v>
      </c>
      <c r="H1066" s="47">
        <f>F1066-E1066</f>
        <v>0.16666666666666707</v>
      </c>
      <c r="I1066" s="47"/>
      <c r="J1066" s="47" t="s">
        <v>832</v>
      </c>
      <c r="K1066" s="75"/>
      <c r="L1066" s="45" t="e">
        <f ca="1">VLOOKUP(Tableau645[[#This Row],[module]],OFFSET(INDIRECT(A1066&amp;"_code"),0,2,,2),2,0)</f>
        <v>#N/A</v>
      </c>
      <c r="M1066" s="45"/>
      <c r="N1066" s="47"/>
      <c r="O1066" s="45"/>
    </row>
    <row r="1067" spans="1:15" hidden="1" x14ac:dyDescent="0.2">
      <c r="A1067" s="61" t="s">
        <v>669</v>
      </c>
      <c r="B1067" s="65" t="str">
        <f>YEAR(C1067)&amp;"-"&amp;WEEKNUM(C1067)</f>
        <v>2017-45</v>
      </c>
      <c r="C1067" s="46">
        <v>43047</v>
      </c>
      <c r="D1067" s="67">
        <f>WEEKDAY(Tableau645[[#This Row],[date]])</f>
        <v>4</v>
      </c>
      <c r="E1067" s="63">
        <v>0.57291666666666696</v>
      </c>
      <c r="F1067" s="63">
        <v>0.73958333333333404</v>
      </c>
      <c r="G1067" s="46" t="str">
        <f>IF(NOT(ISBLANK(Tableau645[heure
début])),IF(VALUE(MID(TEXT(Tableau645[heure
début],"hh"),1,2))&lt;13,"AM","PM"),"")</f>
        <v>PM</v>
      </c>
      <c r="H1067" s="47">
        <f>F1067-E1067</f>
        <v>0.16666666666666707</v>
      </c>
      <c r="I1067" s="47"/>
      <c r="J1067" s="47"/>
      <c r="K1067" s="65" t="s">
        <v>867</v>
      </c>
      <c r="L1067" s="45" t="str">
        <f ca="1">VLOOKUP(Tableau645[[#This Row],[module]],OFFSET(INDIRECT(A1067&amp;"_code"),0,2,,2),2,0)</f>
        <v>BRIKI Rachid</v>
      </c>
      <c r="M1067" s="45" t="s">
        <v>666</v>
      </c>
      <c r="N1067" s="47"/>
      <c r="O1067" s="45"/>
    </row>
    <row r="1068" spans="1:15" hidden="1" x14ac:dyDescent="0.2">
      <c r="A1068" s="45" t="s">
        <v>677</v>
      </c>
      <c r="B1068" s="65" t="str">
        <f>YEAR(C1068)&amp;"-"&amp;WEEKNUM(C1068)</f>
        <v>2017-45</v>
      </c>
      <c r="C1068" s="46">
        <v>43047</v>
      </c>
      <c r="D1068" s="67">
        <f>WEEKDAY(Tableau645[[#This Row],[date]])</f>
        <v>4</v>
      </c>
      <c r="E1068" s="47">
        <v>0.57291666666666696</v>
      </c>
      <c r="F1068" s="47">
        <v>0.69791666666666663</v>
      </c>
      <c r="G1068" s="46" t="str">
        <f>IF(NOT(ISBLANK(Tableau645[heure
début])),IF(VALUE(MID(TEXT(Tableau645[heure
début],"hh"),1,2))&lt;13,"AM","PM"),"")</f>
        <v>PM</v>
      </c>
      <c r="H1068" s="47">
        <f>F1068-E1068</f>
        <v>0.12499999999999967</v>
      </c>
      <c r="I1068" s="47"/>
      <c r="J1068" s="47"/>
      <c r="K1068" s="65" t="s">
        <v>809</v>
      </c>
      <c r="L1068" s="45" t="str">
        <f ca="1">VLOOKUP(Tableau645[[#This Row],[module]],OFFSET(INDIRECT(A1068&amp;"_code"),0,2,,2),2,0)</f>
        <v>n/a</v>
      </c>
      <c r="M1068" s="45"/>
      <c r="N1068" s="47"/>
      <c r="O1068" s="45"/>
    </row>
    <row r="1069" spans="1:15" hidden="1" x14ac:dyDescent="0.2">
      <c r="A1069" s="45" t="s">
        <v>672</v>
      </c>
      <c r="B1069" s="65" t="str">
        <f>YEAR(C1069)&amp;"-"&amp;WEEKNUM(C1069)</f>
        <v>2017-45</v>
      </c>
      <c r="C1069" s="46">
        <v>43047</v>
      </c>
      <c r="D1069" s="67">
        <f>WEEKDAY(Tableau645[[#This Row],[date]])</f>
        <v>4</v>
      </c>
      <c r="E1069" s="47">
        <v>0.57291666666666696</v>
      </c>
      <c r="F1069" s="47">
        <v>0.73958333333333404</v>
      </c>
      <c r="G1069" s="46" t="str">
        <f>IF(NOT(ISBLANK(Tableau645[heure
début])),IF(VALUE(MID(TEXT(Tableau645[heure
début],"hh"),1,2))&lt;13,"AM","PM"),"")</f>
        <v>PM</v>
      </c>
      <c r="H1069" s="47">
        <f>F1069-E1069</f>
        <v>0.16666666666666707</v>
      </c>
      <c r="I1069" s="47"/>
      <c r="J1069" s="47" t="s">
        <v>832</v>
      </c>
      <c r="K1069" s="65"/>
      <c r="L1069" s="45" t="e">
        <f ca="1">VLOOKUP(Tableau645[[#This Row],[module]],OFFSET(INDIRECT(A1069&amp;"_code"),0,2,,2),2,0)</f>
        <v>#N/A</v>
      </c>
      <c r="M1069" s="45"/>
      <c r="N1069" s="47"/>
      <c r="O1069" s="45"/>
    </row>
    <row r="1070" spans="1:15" hidden="1" x14ac:dyDescent="0.2">
      <c r="A1070" s="45" t="s">
        <v>672</v>
      </c>
      <c r="B1070" s="65" t="str">
        <f>YEAR(C1070)&amp;"-"&amp;WEEKNUM(C1070)</f>
        <v>2017-45</v>
      </c>
      <c r="C1070" s="46">
        <v>43047</v>
      </c>
      <c r="D1070" s="67">
        <f>WEEKDAY(Tableau645[[#This Row],[date]])</f>
        <v>4</v>
      </c>
      <c r="E1070" s="47">
        <v>0.57291666666666696</v>
      </c>
      <c r="F1070" s="47">
        <v>0.73958333333333404</v>
      </c>
      <c r="G1070" s="46" t="str">
        <f>IF(NOT(ISBLANK(Tableau645[heure
début])),IF(VALUE(MID(TEXT(Tableau645[heure
début],"hh"),1,2))&lt;13,"AM","PM"),"")</f>
        <v>PM</v>
      </c>
      <c r="H1070" s="47">
        <f>F1070-E1070</f>
        <v>0.16666666666666707</v>
      </c>
      <c r="I1070" s="47"/>
      <c r="J1070" s="47" t="s">
        <v>833</v>
      </c>
      <c r="K1070" s="65" t="s">
        <v>817</v>
      </c>
      <c r="L1070" s="45" t="str">
        <f ca="1">VLOOKUP(Tableau645[[#This Row],[module]],OFFSET(INDIRECT(A1070&amp;"_code"),0,2,,2),2,0)</f>
        <v>n/a</v>
      </c>
      <c r="M1070" s="45"/>
      <c r="N1070" s="47"/>
      <c r="O1070" s="45"/>
    </row>
    <row r="1071" spans="1:15" hidden="1" x14ac:dyDescent="0.2">
      <c r="A1071" s="45" t="s">
        <v>676</v>
      </c>
      <c r="B1071" s="65" t="str">
        <f>YEAR(C1071)&amp;"-"&amp;WEEKNUM(C1071)</f>
        <v>2017-45</v>
      </c>
      <c r="C1071" s="46">
        <v>43047</v>
      </c>
      <c r="D1071" s="67">
        <f>WEEKDAY(Tableau645[[#This Row],[date]])</f>
        <v>4</v>
      </c>
      <c r="E1071" s="47">
        <v>0.57291666666666696</v>
      </c>
      <c r="F1071" s="47">
        <v>0.69791666666666663</v>
      </c>
      <c r="G1071" s="46" t="str">
        <f>IF(NOT(ISBLANK(Tableau645[heure
début])),IF(VALUE(MID(TEXT(Tableau645[heure
début],"hh"),1,2))&lt;13,"AM","PM"),"")</f>
        <v>PM</v>
      </c>
      <c r="H1071" s="47">
        <f>F1071-E1071</f>
        <v>0.12499999999999967</v>
      </c>
      <c r="I1071" s="47"/>
      <c r="J1071" s="47"/>
      <c r="K1071" s="65" t="s">
        <v>1151</v>
      </c>
      <c r="L1071" s="45" t="str">
        <f ca="1">VLOOKUP(Tableau645[[#This Row],[module]],OFFSET(INDIRECT(A1071&amp;"_code"),0,2,,2),2,0)</f>
        <v>SPELLA Michel</v>
      </c>
      <c r="M1071" s="45"/>
      <c r="N1071" s="47"/>
      <c r="O1071" s="45"/>
    </row>
    <row r="1072" spans="1:15" hidden="1" x14ac:dyDescent="0.2">
      <c r="A1072" s="45" t="s">
        <v>670</v>
      </c>
      <c r="B1072" s="65" t="str">
        <f>YEAR(C1072)&amp;"-"&amp;WEEKNUM(C1072)</f>
        <v>2017-45</v>
      </c>
      <c r="C1072" s="46">
        <v>43048</v>
      </c>
      <c r="D1072" s="67">
        <f>WEEKDAY(Tableau645[[#This Row],[date]])</f>
        <v>5</v>
      </c>
      <c r="E1072" s="47">
        <v>0.34375</v>
      </c>
      <c r="F1072" s="47">
        <v>0.42708333333333298</v>
      </c>
      <c r="G1072" s="46" t="str">
        <f>IF(NOT(ISBLANK(Tableau645[heure
début])),IF(VALUE(MID(TEXT(Tableau645[heure
début],"hh"),1,2))&lt;13,"AM","PM"),"")</f>
        <v>AM</v>
      </c>
      <c r="H1072" s="47">
        <f>F1072-E1072</f>
        <v>8.3333333333332982E-2</v>
      </c>
      <c r="I1072" s="47"/>
      <c r="J1072" s="47"/>
      <c r="K1072" s="65"/>
      <c r="L1072" s="45" t="e">
        <f ca="1">VLOOKUP(Tableau645[[#This Row],[module]],OFFSET(INDIRECT(A1072&amp;"_code"),0,2,,2),2,0)</f>
        <v>#N/A</v>
      </c>
      <c r="M1072" s="45"/>
      <c r="N1072" s="47"/>
      <c r="O1072" s="45"/>
    </row>
    <row r="1073" spans="1:15" hidden="1" x14ac:dyDescent="0.2">
      <c r="A1073" s="45" t="s">
        <v>657</v>
      </c>
      <c r="B1073" s="65" t="str">
        <f>YEAR(C1073)&amp;"-"&amp;WEEKNUM(C1073)</f>
        <v>2017-45</v>
      </c>
      <c r="C1073" s="46">
        <v>43048</v>
      </c>
      <c r="D1073" s="67">
        <f>WEEKDAY(Tableau645[[#This Row],[date]])</f>
        <v>5</v>
      </c>
      <c r="E1073" s="47">
        <v>0.34375</v>
      </c>
      <c r="F1073" s="47">
        <v>0.51041666666666696</v>
      </c>
      <c r="G1073" s="46" t="str">
        <f>IF(NOT(ISBLANK(Tableau645[heure
début])),IF(VALUE(MID(TEXT(Tableau645[heure
début],"hh"),1,2))&lt;13,"AM","PM"),"")</f>
        <v>AM</v>
      </c>
      <c r="H1073" s="47">
        <f>F1073-E1073</f>
        <v>0.16666666666666696</v>
      </c>
      <c r="I1073" s="123"/>
      <c r="J1073" s="47"/>
      <c r="K1073" s="65" t="s">
        <v>759</v>
      </c>
      <c r="L1073" s="45" t="str">
        <f ca="1">VLOOKUP(Tableau645[[#This Row],[module]],OFFSET(INDIRECT(A1073&amp;"_code"),0,2,,2),2,0)</f>
        <v>DAL-PRA Annie</v>
      </c>
      <c r="M1073" s="45" t="s">
        <v>661</v>
      </c>
      <c r="N1073" s="47"/>
      <c r="O1073" s="45"/>
    </row>
    <row r="1074" spans="1:15" hidden="1" x14ac:dyDescent="0.2">
      <c r="A1074" s="45" t="s">
        <v>671</v>
      </c>
      <c r="B1074" s="65" t="str">
        <f>YEAR(C1074)&amp;"-"&amp;WEEKNUM(C1074)</f>
        <v>2017-45</v>
      </c>
      <c r="C1074" s="46">
        <v>43048</v>
      </c>
      <c r="D1074" s="67">
        <f>WEEKDAY(Tableau645[[#This Row],[date]])</f>
        <v>5</v>
      </c>
      <c r="E1074" s="47">
        <v>0.34375</v>
      </c>
      <c r="F1074" s="47">
        <v>0.51041666666666696</v>
      </c>
      <c r="G1074" s="46" t="str">
        <f>IF(NOT(ISBLANK(Tableau645[heure
début])),IF(VALUE(MID(TEXT(Tableau645[heure
début],"hh"),1,2))&lt;13,"AM","PM"),"")</f>
        <v>AM</v>
      </c>
      <c r="H1074" s="47">
        <f>F1074-E1074</f>
        <v>0.16666666666666696</v>
      </c>
      <c r="I1074" s="47"/>
      <c r="J1074" s="47" t="s">
        <v>833</v>
      </c>
      <c r="K1074" s="65" t="s">
        <v>817</v>
      </c>
      <c r="L1074" s="45" t="str">
        <f ca="1">VLOOKUP(Tableau645[[#This Row],[module]],OFFSET(INDIRECT(A1074&amp;"_code"),0,2,,2),2,0)</f>
        <v>n/a</v>
      </c>
      <c r="M1074" s="45"/>
      <c r="N1074" s="47"/>
      <c r="O1074" s="45"/>
    </row>
    <row r="1075" spans="1:15" hidden="1" x14ac:dyDescent="0.2">
      <c r="A1075" s="45" t="s">
        <v>671</v>
      </c>
      <c r="B1075" s="65" t="str">
        <f>YEAR(C1075)&amp;"-"&amp;WEEKNUM(C1075)</f>
        <v>2017-45</v>
      </c>
      <c r="C1075" s="46">
        <v>43048</v>
      </c>
      <c r="D1075" s="67">
        <f>WEEKDAY(Tableau645[[#This Row],[date]])</f>
        <v>5</v>
      </c>
      <c r="E1075" s="47">
        <v>0.34375</v>
      </c>
      <c r="F1075" s="47">
        <v>0.51041666666666696</v>
      </c>
      <c r="G1075" s="46" t="str">
        <f>IF(NOT(ISBLANK(Tableau645[heure
début])),IF(VALUE(MID(TEXT(Tableau645[heure
début],"hh"),1,2))&lt;13,"AM","PM"),"")</f>
        <v>AM</v>
      </c>
      <c r="H1075" s="47">
        <f>F1075-E1075</f>
        <v>0.16666666666666696</v>
      </c>
      <c r="I1075" s="47"/>
      <c r="J1075" s="47" t="s">
        <v>832</v>
      </c>
      <c r="K1075" s="65"/>
      <c r="L1075" s="45" t="e">
        <f ca="1">VLOOKUP(Tableau645[[#This Row],[module]],OFFSET(INDIRECT(A1075&amp;"_code"),0,2,,2),2,0)</f>
        <v>#N/A</v>
      </c>
      <c r="M1075" s="45"/>
      <c r="N1075" s="47"/>
      <c r="O1075" s="45"/>
    </row>
    <row r="1076" spans="1:15" hidden="1" x14ac:dyDescent="0.2">
      <c r="A1076" s="61" t="s">
        <v>669</v>
      </c>
      <c r="B1076" s="65" t="str">
        <f>YEAR(C1076)&amp;"-"&amp;WEEKNUM(C1076)</f>
        <v>2017-45</v>
      </c>
      <c r="C1076" s="46">
        <v>43048</v>
      </c>
      <c r="D1076" s="67">
        <f>WEEKDAY(Tableau645[[#This Row],[date]])</f>
        <v>5</v>
      </c>
      <c r="E1076" s="47">
        <v>0.34375</v>
      </c>
      <c r="F1076" s="47">
        <v>0.42708333333333298</v>
      </c>
      <c r="G1076" s="46" t="str">
        <f>IF(NOT(ISBLANK(Tableau645[heure
début])),IF(VALUE(MID(TEXT(Tableau645[heure
début],"hh"),1,2))&lt;13,"AM","PM"),"")</f>
        <v>AM</v>
      </c>
      <c r="H1076" s="47">
        <f>F1076-E1076</f>
        <v>8.3333333333332982E-2</v>
      </c>
      <c r="I1076" s="47"/>
      <c r="J1076" s="47"/>
      <c r="K1076" s="65"/>
      <c r="L1076" s="45" t="e">
        <f ca="1">VLOOKUP(Tableau645[[#This Row],[module]],OFFSET(INDIRECT(A1076&amp;"_code"),0,2,,2),2,0)</f>
        <v>#N/A</v>
      </c>
      <c r="M1076" s="45"/>
      <c r="N1076" s="47"/>
      <c r="O1076" s="45"/>
    </row>
    <row r="1077" spans="1:15" hidden="1" x14ac:dyDescent="0.2">
      <c r="A1077" s="45" t="s">
        <v>677</v>
      </c>
      <c r="B1077" s="65" t="str">
        <f>YEAR(C1077)&amp;"-"&amp;WEEKNUM(C1077)</f>
        <v>2017-45</v>
      </c>
      <c r="C1077" s="46">
        <v>43048</v>
      </c>
      <c r="D1077" s="67">
        <f>WEEKDAY(Tableau645[[#This Row],[date]])</f>
        <v>5</v>
      </c>
      <c r="E1077" s="47">
        <v>0.34375</v>
      </c>
      <c r="F1077" s="47">
        <v>0.51041666666666696</v>
      </c>
      <c r="G1077" s="46" t="str">
        <f>IF(NOT(ISBLANK(Tableau645[heure
début])),IF(VALUE(MID(TEXT(Tableau645[heure
début],"hh"),1,2))&lt;13,"AM","PM"),"")</f>
        <v>AM</v>
      </c>
      <c r="H1077" s="47">
        <f>F1077-E1077</f>
        <v>0.16666666666666696</v>
      </c>
      <c r="I1077" s="47"/>
      <c r="J1077" s="47"/>
      <c r="K1077" s="65" t="s">
        <v>809</v>
      </c>
      <c r="L1077" s="45" t="str">
        <f ca="1">VLOOKUP(Tableau645[[#This Row],[module]],OFFSET(INDIRECT(A1077&amp;"_code"),0,2,,2),2,0)</f>
        <v>n/a</v>
      </c>
      <c r="M1077" s="45"/>
      <c r="N1077" s="47"/>
      <c r="O1077" s="45"/>
    </row>
    <row r="1078" spans="1:15" hidden="1" x14ac:dyDescent="0.2">
      <c r="A1078" s="45" t="s">
        <v>672</v>
      </c>
      <c r="B1078" s="65" t="str">
        <f>YEAR(C1078)&amp;"-"&amp;WEEKNUM(C1078)</f>
        <v>2017-45</v>
      </c>
      <c r="C1078" s="46">
        <v>43048</v>
      </c>
      <c r="D1078" s="67">
        <f>WEEKDAY(Tableau645[[#This Row],[date]])</f>
        <v>5</v>
      </c>
      <c r="E1078" s="47">
        <v>0.34375</v>
      </c>
      <c r="F1078" s="47">
        <v>0.51041666666666696</v>
      </c>
      <c r="G1078" s="46" t="str">
        <f>IF(NOT(ISBLANK(Tableau645[heure
début])),IF(VALUE(MID(TEXT(Tableau645[heure
début],"hh"),1,2))&lt;13,"AM","PM"),"")</f>
        <v>AM</v>
      </c>
      <c r="H1078" s="47">
        <f>F1078-E1078</f>
        <v>0.16666666666666696</v>
      </c>
      <c r="I1078" s="47"/>
      <c r="J1078" s="47" t="s">
        <v>832</v>
      </c>
      <c r="K1078" s="65"/>
      <c r="L1078" s="45" t="e">
        <f ca="1">VLOOKUP(Tableau645[[#This Row],[module]],OFFSET(INDIRECT(A1078&amp;"_code"),0,2,,2),2,0)</f>
        <v>#N/A</v>
      </c>
      <c r="M1078" s="45"/>
      <c r="N1078" s="47"/>
      <c r="O1078" s="45"/>
    </row>
    <row r="1079" spans="1:15" hidden="1" x14ac:dyDescent="0.2">
      <c r="A1079" s="45" t="s">
        <v>672</v>
      </c>
      <c r="B1079" s="65" t="str">
        <f>YEAR(C1079)&amp;"-"&amp;WEEKNUM(C1079)</f>
        <v>2017-45</v>
      </c>
      <c r="C1079" s="46">
        <v>43048</v>
      </c>
      <c r="D1079" s="67">
        <f>WEEKDAY(Tableau645[[#This Row],[date]])</f>
        <v>5</v>
      </c>
      <c r="E1079" s="47">
        <v>0.34375</v>
      </c>
      <c r="F1079" s="47">
        <v>0.51041666666666696</v>
      </c>
      <c r="G1079" s="46" t="str">
        <f>IF(NOT(ISBLANK(Tableau645[heure
début])),IF(VALUE(MID(TEXT(Tableau645[heure
début],"hh"),1,2))&lt;13,"AM","PM"),"")</f>
        <v>AM</v>
      </c>
      <c r="H1079" s="47">
        <f>F1079-E1079</f>
        <v>0.16666666666666696</v>
      </c>
      <c r="I1079" s="47"/>
      <c r="J1079" s="47" t="s">
        <v>833</v>
      </c>
      <c r="K1079" s="65" t="s">
        <v>817</v>
      </c>
      <c r="L1079" s="45" t="str">
        <f ca="1">VLOOKUP(Tableau645[[#This Row],[module]],OFFSET(INDIRECT(A1079&amp;"_code"),0,2,,2),2,0)</f>
        <v>n/a</v>
      </c>
      <c r="M1079" s="45"/>
      <c r="N1079" s="47"/>
      <c r="O1079" s="45"/>
    </row>
    <row r="1080" spans="1:15" hidden="1" x14ac:dyDescent="0.2">
      <c r="A1080" s="45" t="s">
        <v>676</v>
      </c>
      <c r="B1080" s="65" t="str">
        <f>YEAR(C1080)&amp;"-"&amp;WEEKNUM(C1080)</f>
        <v>2017-45</v>
      </c>
      <c r="C1080" s="46">
        <v>43048</v>
      </c>
      <c r="D1080" s="67">
        <f>WEEKDAY(Tableau645[[#This Row],[date]])</f>
        <v>5</v>
      </c>
      <c r="E1080" s="47">
        <v>0.34375</v>
      </c>
      <c r="F1080" s="47">
        <v>0.51041666666666696</v>
      </c>
      <c r="G1080" s="46" t="str">
        <f>IF(NOT(ISBLANK(Tableau645[heure
début])),IF(VALUE(MID(TEXT(Tableau645[heure
début],"hh"),1,2))&lt;13,"AM","PM"),"")</f>
        <v>AM</v>
      </c>
      <c r="H1080" s="47">
        <f>F1080-E1080</f>
        <v>0.16666666666666696</v>
      </c>
      <c r="I1080" s="47"/>
      <c r="J1080" s="47"/>
      <c r="K1080" s="65"/>
      <c r="L1080" s="45" t="e">
        <f ca="1">VLOOKUP(Tableau645[[#This Row],[module]],OFFSET(INDIRECT(A1080&amp;"_code"),0,2,,2),2,0)</f>
        <v>#N/A</v>
      </c>
      <c r="M1080" s="45"/>
      <c r="N1080" s="47"/>
      <c r="O1080" s="45"/>
    </row>
    <row r="1081" spans="1:15" hidden="1" x14ac:dyDescent="0.2">
      <c r="A1081" s="45" t="s">
        <v>670</v>
      </c>
      <c r="B1081" s="65" t="str">
        <f>YEAR(C1081)&amp;"-"&amp;WEEKNUM(C1081)</f>
        <v>2017-45</v>
      </c>
      <c r="C1081" s="46">
        <v>43048</v>
      </c>
      <c r="D1081" s="67">
        <f>WEEKDAY(Tableau645[[#This Row],[date]])</f>
        <v>5</v>
      </c>
      <c r="E1081" s="47">
        <v>0.42708333333333298</v>
      </c>
      <c r="F1081" s="47">
        <v>0.51041666666666696</v>
      </c>
      <c r="G1081" s="46" t="str">
        <f>IF(NOT(ISBLANK(Tableau645[heure
début])),IF(VALUE(MID(TEXT(Tableau645[heure
début],"hh"),1,2))&lt;13,"AM","PM"),"")</f>
        <v>AM</v>
      </c>
      <c r="H1081" s="47">
        <f>F1081-E1081</f>
        <v>8.3333333333333981E-2</v>
      </c>
      <c r="I1081" s="47"/>
      <c r="J1081" s="47"/>
      <c r="K1081" s="65" t="s">
        <v>762</v>
      </c>
      <c r="L1081" s="45" t="str">
        <f ca="1">VLOOKUP(Tableau645[[#This Row],[module]],OFFSET(INDIRECT(A1081&amp;"_code"),0,2,,2),2,0)</f>
        <v>HANOT Jean-Jacques</v>
      </c>
      <c r="M1081" s="45" t="s">
        <v>664</v>
      </c>
      <c r="N1081" s="47"/>
      <c r="O1081" s="45"/>
    </row>
    <row r="1082" spans="1:15" hidden="1" x14ac:dyDescent="0.2">
      <c r="A1082" s="61" t="s">
        <v>669</v>
      </c>
      <c r="B1082" s="65" t="str">
        <f>YEAR(C1082)&amp;"-"&amp;WEEKNUM(C1082)</f>
        <v>2017-45</v>
      </c>
      <c r="C1082" s="46">
        <v>43048</v>
      </c>
      <c r="D1082" s="67">
        <f>WEEKDAY(Tableau645[[#This Row],[date]])</f>
        <v>5</v>
      </c>
      <c r="E1082" s="47">
        <v>0.42708333333333298</v>
      </c>
      <c r="F1082" s="47">
        <v>0.51041666666666696</v>
      </c>
      <c r="G1082" s="46" t="str">
        <f>IF(NOT(ISBLANK(Tableau645[heure
début])),IF(VALUE(MID(TEXT(Tableau645[heure
début],"hh"),1,2))&lt;13,"AM","PM"),"")</f>
        <v>AM</v>
      </c>
      <c r="H1082" s="47">
        <f>F1082-E1082</f>
        <v>8.3333333333333981E-2</v>
      </c>
      <c r="I1082" s="47"/>
      <c r="J1082" s="47"/>
      <c r="K1082" s="65"/>
      <c r="L1082" s="45" t="e">
        <f ca="1">VLOOKUP(Tableau645[[#This Row],[module]],OFFSET(INDIRECT(A1082&amp;"_code"),0,2,,2),2,0)</f>
        <v>#N/A</v>
      </c>
      <c r="M1082" s="45"/>
      <c r="N1082" s="47"/>
      <c r="O1082" s="45"/>
    </row>
    <row r="1083" spans="1:15" hidden="1" x14ac:dyDescent="0.2">
      <c r="A1083" s="45" t="s">
        <v>670</v>
      </c>
      <c r="B1083" s="65" t="str">
        <f>YEAR(C1083)&amp;"-"&amp;WEEKNUM(C1083)</f>
        <v>2017-45</v>
      </c>
      <c r="C1083" s="46">
        <v>43048</v>
      </c>
      <c r="D1083" s="67">
        <f>WEEKDAY(Tableau645[[#This Row],[date]])</f>
        <v>5</v>
      </c>
      <c r="E1083" s="47">
        <v>0.57291666666666696</v>
      </c>
      <c r="F1083" s="47">
        <v>0.73958333333333404</v>
      </c>
      <c r="G1083" s="46" t="str">
        <f>IF(NOT(ISBLANK(Tableau645[heure
début])),IF(VALUE(MID(TEXT(Tableau645[heure
début],"hh"),1,2))&lt;13,"AM","PM"),"")</f>
        <v>PM</v>
      </c>
      <c r="H1083" s="47">
        <f>F1083-E1083</f>
        <v>0.16666666666666707</v>
      </c>
      <c r="I1083" s="47"/>
      <c r="J1083" s="47"/>
      <c r="K1083" s="65" t="s">
        <v>1079</v>
      </c>
      <c r="L1083" s="45" t="str">
        <f ca="1">VLOOKUP(Tableau645[[#This Row],[module]],OFFSET(INDIRECT(A1083&amp;"_code"),0,2,,2),2,0)</f>
        <v>LE GALES Julien</v>
      </c>
      <c r="M1083" s="45" t="s">
        <v>666</v>
      </c>
      <c r="N1083" s="47"/>
      <c r="O1083" s="45" t="s">
        <v>785</v>
      </c>
    </row>
    <row r="1084" spans="1:15" hidden="1" x14ac:dyDescent="0.2">
      <c r="A1084" s="45" t="s">
        <v>657</v>
      </c>
      <c r="B1084" s="65" t="str">
        <f>YEAR(C1084)&amp;"-"&amp;WEEKNUM(C1084)</f>
        <v>2017-45</v>
      </c>
      <c r="C1084" s="46">
        <v>43048</v>
      </c>
      <c r="D1084" s="67">
        <f>WEEKDAY(Tableau645[[#This Row],[date]])</f>
        <v>5</v>
      </c>
      <c r="E1084" s="47">
        <v>0.57291666666666696</v>
      </c>
      <c r="F1084" s="47">
        <v>0.73958333333333404</v>
      </c>
      <c r="G1084" s="46" t="str">
        <f>IF(NOT(ISBLANK(Tableau645[heure
début])),IF(VALUE(MID(TEXT(Tableau645[heure
début],"hh"),1,2))&lt;13,"AM","PM"),"")</f>
        <v>PM</v>
      </c>
      <c r="H1084" s="47">
        <f>F1084-E1084</f>
        <v>0.16666666666666707</v>
      </c>
      <c r="I1084" s="123"/>
      <c r="J1084" s="47"/>
      <c r="K1084" s="65"/>
      <c r="L1084" s="45" t="e">
        <f ca="1">VLOOKUP(Tableau645[[#This Row],[module]],OFFSET(INDIRECT(A1084&amp;"_code"),0,2,,2),2,0)</f>
        <v>#N/A</v>
      </c>
      <c r="M1084" s="45"/>
      <c r="N1084" s="47"/>
      <c r="O1084" s="45"/>
    </row>
    <row r="1085" spans="1:15" hidden="1" x14ac:dyDescent="0.2">
      <c r="A1085" s="45" t="s">
        <v>671</v>
      </c>
      <c r="B1085" s="65" t="str">
        <f>YEAR(C1085)&amp;"-"&amp;WEEKNUM(C1085)</f>
        <v>2017-45</v>
      </c>
      <c r="C1085" s="46">
        <v>43048</v>
      </c>
      <c r="D1085" s="67">
        <f>WEEKDAY(Tableau645[[#This Row],[date]])</f>
        <v>5</v>
      </c>
      <c r="E1085" s="47">
        <v>0.57291666666666696</v>
      </c>
      <c r="F1085" s="47">
        <v>0.73958333333333404</v>
      </c>
      <c r="G1085" s="46" t="str">
        <f>IF(NOT(ISBLANK(Tableau645[heure
début])),IF(VALUE(MID(TEXT(Tableau645[heure
début],"hh"),1,2))&lt;13,"AM","PM"),"")</f>
        <v>PM</v>
      </c>
      <c r="H1085" s="47">
        <f>F1085-E1085</f>
        <v>0.16666666666666707</v>
      </c>
      <c r="I1085" s="47"/>
      <c r="J1085" s="47" t="s">
        <v>833</v>
      </c>
      <c r="K1085" s="65" t="s">
        <v>817</v>
      </c>
      <c r="L1085" s="45" t="str">
        <f ca="1">VLOOKUP(Tableau645[[#This Row],[module]],OFFSET(INDIRECT(A1085&amp;"_code"),0,2,,2),2,0)</f>
        <v>n/a</v>
      </c>
      <c r="M1085" s="45"/>
      <c r="N1085" s="47"/>
      <c r="O1085" s="45"/>
    </row>
    <row r="1086" spans="1:15" hidden="1" x14ac:dyDescent="0.2">
      <c r="A1086" s="45" t="s">
        <v>671</v>
      </c>
      <c r="B1086" s="65" t="str">
        <f>YEAR(C1086)&amp;"-"&amp;WEEKNUM(C1086)</f>
        <v>2017-45</v>
      </c>
      <c r="C1086" s="46">
        <v>43048</v>
      </c>
      <c r="D1086" s="67">
        <f>WEEKDAY(Tableau645[[#This Row],[date]])</f>
        <v>5</v>
      </c>
      <c r="E1086" s="47">
        <v>0.57291666666666696</v>
      </c>
      <c r="F1086" s="47">
        <v>0.73958333333333404</v>
      </c>
      <c r="G1086" s="46" t="str">
        <f>IF(NOT(ISBLANK(Tableau645[heure
début])),IF(VALUE(MID(TEXT(Tableau645[heure
début],"hh"),1,2))&lt;13,"AM","PM"),"")</f>
        <v>PM</v>
      </c>
      <c r="H1086" s="47">
        <f>F1086-E1086</f>
        <v>0.16666666666666707</v>
      </c>
      <c r="I1086" s="47"/>
      <c r="J1086" s="47" t="s">
        <v>832</v>
      </c>
      <c r="K1086" s="65"/>
      <c r="L1086" s="45" t="e">
        <f ca="1">VLOOKUP(Tableau645[[#This Row],[module]],OFFSET(INDIRECT(A1086&amp;"_code"),0,2,,2),2,0)</f>
        <v>#N/A</v>
      </c>
      <c r="M1086" s="45"/>
      <c r="N1086" s="47"/>
      <c r="O1086" s="45"/>
    </row>
    <row r="1087" spans="1:15" hidden="1" x14ac:dyDescent="0.2">
      <c r="A1087" s="61" t="s">
        <v>669</v>
      </c>
      <c r="B1087" s="65" t="str">
        <f>YEAR(C1087)&amp;"-"&amp;WEEKNUM(C1087)</f>
        <v>2017-45</v>
      </c>
      <c r="C1087" s="46">
        <v>43048</v>
      </c>
      <c r="D1087" s="67">
        <f>WEEKDAY(Tableau645[[#This Row],[date]])</f>
        <v>5</v>
      </c>
      <c r="E1087" s="63">
        <v>0.57291666666666696</v>
      </c>
      <c r="F1087" s="63">
        <v>0.73958333333333404</v>
      </c>
      <c r="G1087" s="46" t="str">
        <f>IF(NOT(ISBLANK(Tableau645[heure
début])),IF(VALUE(MID(TEXT(Tableau645[heure
début],"hh"),1,2))&lt;13,"AM","PM"),"")</f>
        <v>PM</v>
      </c>
      <c r="H1087" s="47">
        <f>F1087-E1087</f>
        <v>0.16666666666666707</v>
      </c>
      <c r="I1087" s="47"/>
      <c r="J1087" s="47"/>
      <c r="K1087" s="65" t="s">
        <v>1078</v>
      </c>
      <c r="L1087" s="45" t="str">
        <f ca="1">VLOOKUP(Tableau645[[#This Row],[module]],OFFSET(INDIRECT(A1087&amp;"_code"),0,2,,2),2,0)</f>
        <v>LE GALES Julien</v>
      </c>
      <c r="M1087" s="45" t="s">
        <v>665</v>
      </c>
      <c r="N1087" s="47"/>
      <c r="O1087" s="45" t="s">
        <v>785</v>
      </c>
    </row>
    <row r="1088" spans="1:15" hidden="1" x14ac:dyDescent="0.2">
      <c r="A1088" s="45" t="s">
        <v>677</v>
      </c>
      <c r="B1088" s="65" t="str">
        <f>YEAR(C1088)&amp;"-"&amp;WEEKNUM(C1088)</f>
        <v>2017-45</v>
      </c>
      <c r="C1088" s="46">
        <v>43048</v>
      </c>
      <c r="D1088" s="67">
        <f>WEEKDAY(Tableau645[[#This Row],[date]])</f>
        <v>5</v>
      </c>
      <c r="E1088" s="47">
        <v>0.57291666666666696</v>
      </c>
      <c r="F1088" s="47">
        <v>0.69791666666666663</v>
      </c>
      <c r="G1088" s="46" t="str">
        <f>IF(NOT(ISBLANK(Tableau645[heure
début])),IF(VALUE(MID(TEXT(Tableau645[heure
début],"hh"),1,2))&lt;13,"AM","PM"),"")</f>
        <v>PM</v>
      </c>
      <c r="H1088" s="47">
        <f>F1088-E1088</f>
        <v>0.12499999999999967</v>
      </c>
      <c r="I1088" s="47"/>
      <c r="J1088" s="47"/>
      <c r="K1088" s="65" t="s">
        <v>809</v>
      </c>
      <c r="L1088" s="45" t="str">
        <f ca="1">VLOOKUP(Tableau645[[#This Row],[module]],OFFSET(INDIRECT(A1088&amp;"_code"),0,2,,2),2,0)</f>
        <v>n/a</v>
      </c>
      <c r="M1088" s="45"/>
      <c r="N1088" s="47"/>
      <c r="O1088" s="45"/>
    </row>
    <row r="1089" spans="1:15" hidden="1" x14ac:dyDescent="0.2">
      <c r="A1089" s="45" t="s">
        <v>672</v>
      </c>
      <c r="B1089" s="65" t="str">
        <f>YEAR(C1089)&amp;"-"&amp;WEEKNUM(C1089)</f>
        <v>2017-45</v>
      </c>
      <c r="C1089" s="46">
        <v>43048</v>
      </c>
      <c r="D1089" s="67">
        <f>WEEKDAY(Tableau645[[#This Row],[date]])</f>
        <v>5</v>
      </c>
      <c r="E1089" s="47">
        <v>0.57291666666666696</v>
      </c>
      <c r="F1089" s="47">
        <v>0.73958333333333404</v>
      </c>
      <c r="G1089" s="46" t="str">
        <f>IF(NOT(ISBLANK(Tableau645[heure
début])),IF(VALUE(MID(TEXT(Tableau645[heure
début],"hh"),1,2))&lt;13,"AM","PM"),"")</f>
        <v>PM</v>
      </c>
      <c r="H1089" s="47">
        <f>F1089-E1089</f>
        <v>0.16666666666666707</v>
      </c>
      <c r="I1089" s="47"/>
      <c r="J1089" s="47" t="s">
        <v>832</v>
      </c>
      <c r="K1089" s="65"/>
      <c r="L1089" s="45" t="e">
        <f ca="1">VLOOKUP(Tableau645[[#This Row],[module]],OFFSET(INDIRECT(A1089&amp;"_code"),0,2,,2),2,0)</f>
        <v>#N/A</v>
      </c>
      <c r="M1089" s="45"/>
      <c r="N1089" s="47"/>
      <c r="O1089" s="45"/>
    </row>
    <row r="1090" spans="1:15" hidden="1" x14ac:dyDescent="0.2">
      <c r="A1090" s="45" t="s">
        <v>672</v>
      </c>
      <c r="B1090" s="65" t="str">
        <f>YEAR(C1090)&amp;"-"&amp;WEEKNUM(C1090)</f>
        <v>2017-45</v>
      </c>
      <c r="C1090" s="46">
        <v>43048</v>
      </c>
      <c r="D1090" s="67">
        <f>WEEKDAY(Tableau645[[#This Row],[date]])</f>
        <v>5</v>
      </c>
      <c r="E1090" s="47">
        <v>0.57291666666666696</v>
      </c>
      <c r="F1090" s="47">
        <v>0.73958333333333404</v>
      </c>
      <c r="G1090" s="46" t="str">
        <f>IF(NOT(ISBLANK(Tableau645[heure
début])),IF(VALUE(MID(TEXT(Tableau645[heure
début],"hh"),1,2))&lt;13,"AM","PM"),"")</f>
        <v>PM</v>
      </c>
      <c r="H1090" s="47">
        <f>F1090-E1090</f>
        <v>0.16666666666666707</v>
      </c>
      <c r="I1090" s="47"/>
      <c r="J1090" s="47" t="s">
        <v>833</v>
      </c>
      <c r="K1090" s="65" t="s">
        <v>817</v>
      </c>
      <c r="L1090" s="45" t="str">
        <f ca="1">VLOOKUP(Tableau645[[#This Row],[module]],OFFSET(INDIRECT(A1090&amp;"_code"),0,2,,2),2,0)</f>
        <v>n/a</v>
      </c>
      <c r="M1090" s="45"/>
      <c r="N1090" s="47"/>
      <c r="O1090" s="45"/>
    </row>
    <row r="1091" spans="1:15" hidden="1" x14ac:dyDescent="0.2">
      <c r="A1091" s="45" t="s">
        <v>676</v>
      </c>
      <c r="B1091" s="65" t="str">
        <f>YEAR(C1091)&amp;"-"&amp;WEEKNUM(C1091)</f>
        <v>2017-45</v>
      </c>
      <c r="C1091" s="46">
        <v>43048</v>
      </c>
      <c r="D1091" s="67">
        <f>WEEKDAY(Tableau645[[#This Row],[date]])</f>
        <v>5</v>
      </c>
      <c r="E1091" s="47">
        <v>0.57291666666666696</v>
      </c>
      <c r="F1091" s="47">
        <v>0.69791666666666663</v>
      </c>
      <c r="G1091" s="46" t="str">
        <f>IF(NOT(ISBLANK(Tableau645[heure
début])),IF(VALUE(MID(TEXT(Tableau645[heure
début],"hh"),1,2))&lt;13,"AM","PM"),"")</f>
        <v>PM</v>
      </c>
      <c r="H1091" s="47">
        <f>F1091-E1091</f>
        <v>0.12499999999999967</v>
      </c>
      <c r="I1091" s="47"/>
      <c r="J1091" s="47"/>
      <c r="K1091" s="65"/>
      <c r="L1091" s="45" t="e">
        <f ca="1">VLOOKUP(Tableau645[[#This Row],[module]],OFFSET(INDIRECT(A1091&amp;"_code"),0,2,,2),2,0)</f>
        <v>#N/A</v>
      </c>
      <c r="M1091" s="45"/>
      <c r="N1091" s="47"/>
      <c r="O1091" s="45"/>
    </row>
    <row r="1092" spans="1:15" hidden="1" x14ac:dyDescent="0.2">
      <c r="A1092" s="45" t="s">
        <v>657</v>
      </c>
      <c r="B1092" s="65" t="str">
        <f>YEAR(C1092)&amp;"-"&amp;WEEKNUM(C1092)</f>
        <v>2017-45</v>
      </c>
      <c r="C1092" s="46">
        <v>43049</v>
      </c>
      <c r="D1092" s="67">
        <f>WEEKDAY(Tableau645[[#This Row],[date]])</f>
        <v>6</v>
      </c>
      <c r="E1092" s="47">
        <v>0.34375</v>
      </c>
      <c r="F1092" s="47">
        <v>0.51041666666666696</v>
      </c>
      <c r="G1092" s="46" t="str">
        <f>IF(NOT(ISBLANK(Tableau645[heure
début])),IF(VALUE(MID(TEXT(Tableau645[heure
début],"hh"),1,2))&lt;13,"AM","PM"),"")</f>
        <v>AM</v>
      </c>
      <c r="H1092" s="47">
        <f>F1092-E1092</f>
        <v>0.16666666666666696</v>
      </c>
      <c r="I1092" s="123"/>
      <c r="J1092" s="47"/>
      <c r="K1092" s="65" t="s">
        <v>1092</v>
      </c>
      <c r="L1092" s="45" t="str">
        <f ca="1">VLOOKUP(Tableau645[[#This Row],[module]],OFFSET(INDIRECT(A1092&amp;"_code"),0,2,,2),2,0)</f>
        <v>CERISIER Grégory</v>
      </c>
      <c r="M1092" s="45" t="s">
        <v>661</v>
      </c>
      <c r="N1092" s="47"/>
      <c r="O1092" s="45"/>
    </row>
    <row r="1093" spans="1:15" hidden="1" x14ac:dyDescent="0.2">
      <c r="A1093" s="45" t="s">
        <v>671</v>
      </c>
      <c r="B1093" s="65" t="str">
        <f>YEAR(C1093)&amp;"-"&amp;WEEKNUM(C1093)</f>
        <v>2017-45</v>
      </c>
      <c r="C1093" s="46">
        <v>43049</v>
      </c>
      <c r="D1093" s="67">
        <f>WEEKDAY(Tableau645[[#This Row],[date]])</f>
        <v>6</v>
      </c>
      <c r="E1093" s="47">
        <v>0.34375</v>
      </c>
      <c r="F1093" s="47">
        <v>0.51041666666666696</v>
      </c>
      <c r="G1093" s="46" t="str">
        <f>IF(NOT(ISBLANK(Tableau645[heure
début])),IF(VALUE(MID(TEXT(Tableau645[heure
début],"hh"),1,2))&lt;13,"AM","PM"),"")</f>
        <v>AM</v>
      </c>
      <c r="H1093" s="47">
        <f>F1093-E1093</f>
        <v>0.16666666666666696</v>
      </c>
      <c r="I1093" s="47"/>
      <c r="J1093" s="47" t="s">
        <v>833</v>
      </c>
      <c r="K1093" s="65" t="s">
        <v>817</v>
      </c>
      <c r="L1093" s="45" t="str">
        <f ca="1">VLOOKUP(Tableau645[[#This Row],[module]],OFFSET(INDIRECT(A1093&amp;"_code"),0,2,,2),2,0)</f>
        <v>n/a</v>
      </c>
      <c r="M1093" s="45"/>
      <c r="N1093" s="47"/>
      <c r="O1093" s="45"/>
    </row>
    <row r="1094" spans="1:15" hidden="1" x14ac:dyDescent="0.2">
      <c r="A1094" s="45" t="s">
        <v>671</v>
      </c>
      <c r="B1094" s="65" t="str">
        <f>YEAR(C1094)&amp;"-"&amp;WEEKNUM(C1094)</f>
        <v>2017-45</v>
      </c>
      <c r="C1094" s="46">
        <v>43049</v>
      </c>
      <c r="D1094" s="67">
        <f>WEEKDAY(Tableau645[[#This Row],[date]])</f>
        <v>6</v>
      </c>
      <c r="E1094" s="47">
        <v>0.34375</v>
      </c>
      <c r="F1094" s="47">
        <v>0.51041666666666696</v>
      </c>
      <c r="G1094" s="46" t="str">
        <f>IF(NOT(ISBLANK(Tableau645[heure
début])),IF(VALUE(MID(TEXT(Tableau645[heure
début],"hh"),1,2))&lt;13,"AM","PM"),"")</f>
        <v>AM</v>
      </c>
      <c r="H1094" s="47">
        <f>F1094-E1094</f>
        <v>0.16666666666666696</v>
      </c>
      <c r="I1094" s="47"/>
      <c r="J1094" s="47" t="s">
        <v>832</v>
      </c>
      <c r="K1094" s="65"/>
      <c r="L1094" s="45" t="e">
        <f ca="1">VLOOKUP(Tableau645[[#This Row],[module]],OFFSET(INDIRECT(A1094&amp;"_code"),0,2,,2),2,0)</f>
        <v>#N/A</v>
      </c>
      <c r="M1094" s="45"/>
      <c r="N1094" s="47"/>
      <c r="O1094" s="45"/>
    </row>
    <row r="1095" spans="1:15" hidden="1" x14ac:dyDescent="0.2">
      <c r="A1095" s="61" t="s">
        <v>669</v>
      </c>
      <c r="B1095" s="65" t="str">
        <f>YEAR(C1095)&amp;"-"&amp;WEEKNUM(C1095)</f>
        <v>2017-45</v>
      </c>
      <c r="C1095" s="46">
        <v>43049</v>
      </c>
      <c r="D1095" s="67">
        <f>WEEKDAY(Tableau645[[#This Row],[date]])</f>
        <v>6</v>
      </c>
      <c r="E1095" s="47">
        <v>0.34375</v>
      </c>
      <c r="F1095" s="47">
        <v>0.42708333333333298</v>
      </c>
      <c r="G1095" s="46" t="str">
        <f>IF(NOT(ISBLANK(Tableau645[heure
début])),IF(VALUE(MID(TEXT(Tableau645[heure
début],"hh"),1,2))&lt;13,"AM","PM"),"")</f>
        <v>AM</v>
      </c>
      <c r="H1095" s="47">
        <f>F1095-E1095</f>
        <v>8.3333333333332982E-2</v>
      </c>
      <c r="I1095" s="47"/>
      <c r="J1095" s="47"/>
      <c r="K1095" s="65"/>
      <c r="L1095" s="45" t="e">
        <f ca="1">VLOOKUP(Tableau645[[#This Row],[module]],OFFSET(INDIRECT(A1095&amp;"_code"),0,2,,2),2,0)</f>
        <v>#N/A</v>
      </c>
      <c r="M1095" s="45"/>
      <c r="N1095" s="47"/>
      <c r="O1095" s="45"/>
    </row>
    <row r="1096" spans="1:15" hidden="1" x14ac:dyDescent="0.2">
      <c r="A1096" s="45" t="s">
        <v>677</v>
      </c>
      <c r="B1096" s="65" t="str">
        <f>YEAR(C1096)&amp;"-"&amp;WEEKNUM(C1096)</f>
        <v>2017-45</v>
      </c>
      <c r="C1096" s="46">
        <v>43049</v>
      </c>
      <c r="D1096" s="67">
        <f>WEEKDAY(Tableau645[[#This Row],[date]])</f>
        <v>6</v>
      </c>
      <c r="E1096" s="47">
        <v>0.34375</v>
      </c>
      <c r="F1096" s="47">
        <v>0.51041666666666696</v>
      </c>
      <c r="G1096" s="46" t="str">
        <f>IF(NOT(ISBLANK(Tableau645[heure
début])),IF(VALUE(MID(TEXT(Tableau645[heure
début],"hh"),1,2))&lt;13,"AM","PM"),"")</f>
        <v>AM</v>
      </c>
      <c r="H1096" s="47">
        <f>F1096-E1096</f>
        <v>0.16666666666666696</v>
      </c>
      <c r="I1096" s="47"/>
      <c r="J1096" s="47"/>
      <c r="K1096" s="65" t="s">
        <v>809</v>
      </c>
      <c r="L1096" s="45" t="str">
        <f ca="1">VLOOKUP(Tableau645[[#This Row],[module]],OFFSET(INDIRECT(A1096&amp;"_code"),0,2,,2),2,0)</f>
        <v>n/a</v>
      </c>
      <c r="M1096" s="45"/>
      <c r="N1096" s="47"/>
      <c r="O1096" s="45"/>
    </row>
    <row r="1097" spans="1:15" hidden="1" x14ac:dyDescent="0.2">
      <c r="A1097" s="45" t="s">
        <v>672</v>
      </c>
      <c r="B1097" s="65" t="str">
        <f>YEAR(C1097)&amp;"-"&amp;WEEKNUM(C1097)</f>
        <v>2017-45</v>
      </c>
      <c r="C1097" s="46">
        <v>43049</v>
      </c>
      <c r="D1097" s="67">
        <f>WEEKDAY(Tableau645[[#This Row],[date]])</f>
        <v>6</v>
      </c>
      <c r="E1097" s="47">
        <v>0.34375</v>
      </c>
      <c r="F1097" s="47">
        <v>0.51041666666666696</v>
      </c>
      <c r="G1097" s="46" t="str">
        <f>IF(NOT(ISBLANK(Tableau645[heure
début])),IF(VALUE(MID(TEXT(Tableau645[heure
début],"hh"),1,2))&lt;13,"AM","PM"),"")</f>
        <v>AM</v>
      </c>
      <c r="H1097" s="47">
        <f>F1097-E1097</f>
        <v>0.16666666666666696</v>
      </c>
      <c r="I1097" s="47"/>
      <c r="J1097" s="47" t="s">
        <v>832</v>
      </c>
      <c r="K1097" s="65"/>
      <c r="L1097" s="45" t="e">
        <f ca="1">VLOOKUP(Tableau645[[#This Row],[module]],OFFSET(INDIRECT(A1097&amp;"_code"),0,2,,2),2,0)</f>
        <v>#N/A</v>
      </c>
      <c r="M1097" s="45"/>
      <c r="N1097" s="47"/>
      <c r="O1097" s="45"/>
    </row>
    <row r="1098" spans="1:15" hidden="1" x14ac:dyDescent="0.2">
      <c r="A1098" s="45" t="s">
        <v>672</v>
      </c>
      <c r="B1098" s="65" t="str">
        <f>YEAR(C1098)&amp;"-"&amp;WEEKNUM(C1098)</f>
        <v>2017-45</v>
      </c>
      <c r="C1098" s="46">
        <v>43049</v>
      </c>
      <c r="D1098" s="67">
        <f>WEEKDAY(Tableau645[[#This Row],[date]])</f>
        <v>6</v>
      </c>
      <c r="E1098" s="47">
        <v>0.34375</v>
      </c>
      <c r="F1098" s="47">
        <v>0.51041666666666696</v>
      </c>
      <c r="G1098" s="46" t="str">
        <f>IF(NOT(ISBLANK(Tableau645[heure
début])),IF(VALUE(MID(TEXT(Tableau645[heure
début],"hh"),1,2))&lt;13,"AM","PM"),"")</f>
        <v>AM</v>
      </c>
      <c r="H1098" s="47">
        <f>F1098-E1098</f>
        <v>0.16666666666666696</v>
      </c>
      <c r="I1098" s="47"/>
      <c r="J1098" s="47" t="s">
        <v>833</v>
      </c>
      <c r="K1098" s="65" t="s">
        <v>817</v>
      </c>
      <c r="L1098" s="45" t="str">
        <f ca="1">VLOOKUP(Tableau645[[#This Row],[module]],OFFSET(INDIRECT(A1098&amp;"_code"),0,2,,2),2,0)</f>
        <v>n/a</v>
      </c>
      <c r="M1098" s="45"/>
      <c r="N1098" s="47"/>
      <c r="O1098" s="45"/>
    </row>
    <row r="1099" spans="1:15" hidden="1" x14ac:dyDescent="0.2">
      <c r="A1099" s="45" t="s">
        <v>676</v>
      </c>
      <c r="B1099" s="65" t="str">
        <f>YEAR(C1099)&amp;"-"&amp;WEEKNUM(C1099)</f>
        <v>2017-45</v>
      </c>
      <c r="C1099" s="46">
        <v>43049</v>
      </c>
      <c r="D1099" s="67">
        <f>WEEKDAY(Tableau645[[#This Row],[date]])</f>
        <v>6</v>
      </c>
      <c r="E1099" s="47">
        <v>0.34375</v>
      </c>
      <c r="F1099" s="47">
        <v>0.51041666666666696</v>
      </c>
      <c r="G1099" s="46" t="str">
        <f>IF(NOT(ISBLANK(Tableau645[heure
début])),IF(VALUE(MID(TEXT(Tableau645[heure
début],"hh"),1,2))&lt;13,"AM","PM"),"")</f>
        <v>AM</v>
      </c>
      <c r="H1099" s="47">
        <f>F1099-E1099</f>
        <v>0.16666666666666696</v>
      </c>
      <c r="I1099" s="47"/>
      <c r="J1099" s="47"/>
      <c r="K1099" s="65" t="s">
        <v>945</v>
      </c>
      <c r="L1099" s="45" t="str">
        <f ca="1">VLOOKUP(Tableau645[[#This Row],[module]],OFFSET(INDIRECT(A1099&amp;"_code"),0,2,,2),2,0)</f>
        <v>CGI</v>
      </c>
      <c r="M1099" s="45"/>
      <c r="N1099" s="47"/>
      <c r="O1099" s="45"/>
    </row>
    <row r="1100" spans="1:15" hidden="1" x14ac:dyDescent="0.2">
      <c r="A1100" s="45" t="s">
        <v>670</v>
      </c>
      <c r="B1100" s="65" t="str">
        <f>YEAR(C1100)&amp;"-"&amp;WEEKNUM(C1100)</f>
        <v>2017-45</v>
      </c>
      <c r="C1100" s="46">
        <v>43049</v>
      </c>
      <c r="D1100" s="67">
        <f>WEEKDAY(Tableau645[[#This Row],[date]])</f>
        <v>6</v>
      </c>
      <c r="E1100" s="47">
        <v>0.34375</v>
      </c>
      <c r="F1100" s="47">
        <v>0.51041666666666696</v>
      </c>
      <c r="G1100" s="46" t="str">
        <f>IF(NOT(ISBLANK(Tableau645[heure
début])),IF(VALUE(MID(TEXT(Tableau645[heure
début],"hh"),1,2))&lt;13,"AM","PM"),"")</f>
        <v>AM</v>
      </c>
      <c r="H1100" s="47">
        <f>F1100-E1100</f>
        <v>0.16666666666666696</v>
      </c>
      <c r="I1100" s="47"/>
      <c r="J1100" s="47"/>
      <c r="K1100" s="65" t="s">
        <v>1041</v>
      </c>
      <c r="L1100" s="45" t="str">
        <f ca="1">VLOOKUP(Tableau645[[#This Row],[module]],OFFSET(INDIRECT(A1100&amp;"_code"),0,2,,2),2,0)</f>
        <v>FRENEA Marylène</v>
      </c>
      <c r="M1100" s="45" t="s">
        <v>664</v>
      </c>
      <c r="N1100" s="47"/>
      <c r="O1100" s="45"/>
    </row>
    <row r="1101" spans="1:15" hidden="1" x14ac:dyDescent="0.2">
      <c r="A1101" s="61" t="s">
        <v>669</v>
      </c>
      <c r="B1101" s="92" t="str">
        <f>YEAR(C1101)&amp;"-"&amp;WEEKNUM(C1101)</f>
        <v>2017-45</v>
      </c>
      <c r="C1101" s="46">
        <v>43049</v>
      </c>
      <c r="D1101" s="94">
        <f>WEEKDAY(Tableau645[[#This Row],[date]])</f>
        <v>6</v>
      </c>
      <c r="E1101" s="47">
        <v>0.42708333333333298</v>
      </c>
      <c r="F1101" s="47">
        <v>0.51041666666666696</v>
      </c>
      <c r="G1101" s="93" t="str">
        <f>IF(NOT(ISBLANK(Tableau645[heure
début])),IF(VALUE(MID(TEXT(Tableau645[heure
début],"hh"),1,2))&lt;13,"AM","PM"),"")</f>
        <v>AM</v>
      </c>
      <c r="H1101" s="95">
        <f>F1101-E1101</f>
        <v>8.3333333333333981E-2</v>
      </c>
      <c r="I1101" s="95"/>
      <c r="J1101" s="95"/>
      <c r="K1101" s="65" t="s">
        <v>1021</v>
      </c>
      <c r="L1101" s="92" t="str">
        <f ca="1">VLOOKUP(Tableau645[[#This Row],[module]],OFFSET(INDIRECT(A1101&amp;"_code"),0,2,,2),2,0)</f>
        <v>DELANOY Géry</v>
      </c>
      <c r="M1101" s="91" t="s">
        <v>665</v>
      </c>
      <c r="N1101" s="95"/>
      <c r="O1101" s="91"/>
    </row>
    <row r="1102" spans="1:15" hidden="1" x14ac:dyDescent="0.2">
      <c r="A1102" s="45" t="s">
        <v>657</v>
      </c>
      <c r="B1102" s="65" t="str">
        <f>YEAR(C1102)&amp;"-"&amp;WEEKNUM(C1102)</f>
        <v>2017-45</v>
      </c>
      <c r="C1102" s="46">
        <v>43049</v>
      </c>
      <c r="D1102" s="67">
        <f>WEEKDAY(Tableau645[[#This Row],[date]])</f>
        <v>6</v>
      </c>
      <c r="E1102" s="47">
        <v>0.57291666666666696</v>
      </c>
      <c r="F1102" s="47">
        <v>0.73958333333333404</v>
      </c>
      <c r="G1102" s="46" t="str">
        <f>IF(NOT(ISBLANK(Tableau645[heure
début])),IF(VALUE(MID(TEXT(Tableau645[heure
début],"hh"),1,2))&lt;13,"AM","PM"),"")</f>
        <v>PM</v>
      </c>
      <c r="H1102" s="47">
        <f>F1102-E1102</f>
        <v>0.16666666666666707</v>
      </c>
      <c r="I1102" s="123"/>
      <c r="J1102" s="47"/>
      <c r="K1102" s="65" t="s">
        <v>1092</v>
      </c>
      <c r="L1102" s="45" t="str">
        <f ca="1">VLOOKUP(Tableau645[[#This Row],[module]],OFFSET(INDIRECT(A1102&amp;"_code"),0,2,,2),2,0)</f>
        <v>CERISIER Grégory</v>
      </c>
      <c r="M1102" s="45" t="s">
        <v>661</v>
      </c>
      <c r="N1102" s="47"/>
      <c r="O1102" s="45"/>
    </row>
    <row r="1103" spans="1:15" hidden="1" x14ac:dyDescent="0.2">
      <c r="A1103" s="45" t="s">
        <v>671</v>
      </c>
      <c r="B1103" s="65" t="str">
        <f>YEAR(C1103)&amp;"-"&amp;WEEKNUM(C1103)</f>
        <v>2017-45</v>
      </c>
      <c r="C1103" s="46">
        <v>43049</v>
      </c>
      <c r="D1103" s="67">
        <f>WEEKDAY(Tableau645[[#This Row],[date]])</f>
        <v>6</v>
      </c>
      <c r="E1103" s="47">
        <v>0.57291666666666696</v>
      </c>
      <c r="F1103" s="47">
        <v>0.73958333333333404</v>
      </c>
      <c r="G1103" s="46" t="str">
        <f>IF(NOT(ISBLANK(Tableau645[heure
début])),IF(VALUE(MID(TEXT(Tableau645[heure
début],"hh"),1,2))&lt;13,"AM","PM"),"")</f>
        <v>PM</v>
      </c>
      <c r="H1103" s="47">
        <f>F1103-E1103</f>
        <v>0.16666666666666707</v>
      </c>
      <c r="I1103" s="47"/>
      <c r="J1103" s="47" t="s">
        <v>833</v>
      </c>
      <c r="K1103" s="65" t="s">
        <v>817</v>
      </c>
      <c r="L1103" s="45" t="str">
        <f ca="1">VLOOKUP(Tableau645[[#This Row],[module]],OFFSET(INDIRECT(A1103&amp;"_code"),0,2,,2),2,0)</f>
        <v>n/a</v>
      </c>
      <c r="M1103" s="45"/>
      <c r="N1103" s="47"/>
      <c r="O1103" s="45"/>
    </row>
    <row r="1104" spans="1:15" hidden="1" x14ac:dyDescent="0.2">
      <c r="A1104" s="45" t="s">
        <v>671</v>
      </c>
      <c r="B1104" s="65" t="str">
        <f>YEAR(C1104)&amp;"-"&amp;WEEKNUM(C1104)</f>
        <v>2017-45</v>
      </c>
      <c r="C1104" s="46">
        <v>43049</v>
      </c>
      <c r="D1104" s="67">
        <f>WEEKDAY(Tableau645[[#This Row],[date]])</f>
        <v>6</v>
      </c>
      <c r="E1104" s="47">
        <v>0.57291666666666696</v>
      </c>
      <c r="F1104" s="47">
        <v>0.73958333333333404</v>
      </c>
      <c r="G1104" s="46" t="str">
        <f>IF(NOT(ISBLANK(Tableau645[heure
début])),IF(VALUE(MID(TEXT(Tableau645[heure
début],"hh"),1,2))&lt;13,"AM","PM"),"")</f>
        <v>PM</v>
      </c>
      <c r="H1104" s="47">
        <f>F1104-E1104</f>
        <v>0.16666666666666707</v>
      </c>
      <c r="I1104" s="47"/>
      <c r="J1104" s="47" t="s">
        <v>832</v>
      </c>
      <c r="K1104" s="65"/>
      <c r="L1104" s="45" t="e">
        <f ca="1">VLOOKUP(Tableau645[[#This Row],[module]],OFFSET(INDIRECT(A1104&amp;"_code"),0,2,,2),2,0)</f>
        <v>#N/A</v>
      </c>
      <c r="M1104" s="45"/>
      <c r="N1104" s="47"/>
      <c r="O1104" s="45"/>
    </row>
    <row r="1105" spans="1:15" hidden="1" x14ac:dyDescent="0.2">
      <c r="A1105" s="45" t="s">
        <v>670</v>
      </c>
      <c r="B1105" s="65" t="str">
        <f>YEAR(C1105)&amp;"-"&amp;WEEKNUM(C1105)</f>
        <v>2017-45</v>
      </c>
      <c r="C1105" s="46">
        <v>43049</v>
      </c>
      <c r="D1105" s="67">
        <f>WEEKDAY(Tableau645[[#This Row],[date]])</f>
        <v>6</v>
      </c>
      <c r="E1105" s="47">
        <v>0.57291666666666696</v>
      </c>
      <c r="F1105" s="47">
        <v>0.73958333333333404</v>
      </c>
      <c r="G1105" s="46" t="str">
        <f>IF(NOT(ISBLANK(Tableau645[heure
début])),IF(VALUE(MID(TEXT(Tableau645[heure
début],"hh"),1,2))&lt;13,"AM","PM"),"")</f>
        <v>PM</v>
      </c>
      <c r="H1105" s="47">
        <f>F1105-E1105</f>
        <v>0.16666666666666707</v>
      </c>
      <c r="I1105" s="47"/>
      <c r="J1105" s="47"/>
      <c r="K1105" s="65" t="s">
        <v>838</v>
      </c>
      <c r="L1105" s="45" t="str">
        <f ca="1">VLOOKUP(Tableau645[[#This Row],[module]],OFFSET(INDIRECT(A1105&amp;"_code"),0,2,,2),2,0)</f>
        <v>LENGLET Julien</v>
      </c>
      <c r="M1105" s="45" t="s">
        <v>666</v>
      </c>
      <c r="N1105" s="47"/>
      <c r="O1105" s="45"/>
    </row>
    <row r="1106" spans="1:15" hidden="1" x14ac:dyDescent="0.2">
      <c r="A1106" s="45" t="s">
        <v>677</v>
      </c>
      <c r="B1106" s="65" t="str">
        <f>YEAR(C1106)&amp;"-"&amp;WEEKNUM(C1106)</f>
        <v>2017-45</v>
      </c>
      <c r="C1106" s="46">
        <v>43049</v>
      </c>
      <c r="D1106" s="67">
        <f>WEEKDAY(Tableau645[[#This Row],[date]])</f>
        <v>6</v>
      </c>
      <c r="E1106" s="47">
        <v>0.57291666666666696</v>
      </c>
      <c r="F1106" s="47">
        <v>0.69791666666666663</v>
      </c>
      <c r="G1106" s="46" t="str">
        <f>IF(NOT(ISBLANK(Tableau645[heure
début])),IF(VALUE(MID(TEXT(Tableau645[heure
début],"hh"),1,2))&lt;13,"AM","PM"),"")</f>
        <v>PM</v>
      </c>
      <c r="H1106" s="47">
        <f>F1106-E1106</f>
        <v>0.12499999999999967</v>
      </c>
      <c r="I1106" s="47"/>
      <c r="J1106" s="47"/>
      <c r="K1106" s="65" t="s">
        <v>809</v>
      </c>
      <c r="L1106" s="45" t="str">
        <f ca="1">VLOOKUP(Tableau645[[#This Row],[module]],OFFSET(INDIRECT(A1106&amp;"_code"),0,2,,2),2,0)</f>
        <v>n/a</v>
      </c>
      <c r="M1106" s="45"/>
      <c r="N1106" s="47"/>
      <c r="O1106" s="45"/>
    </row>
    <row r="1107" spans="1:15" hidden="1" x14ac:dyDescent="0.2">
      <c r="A1107" s="45" t="s">
        <v>672</v>
      </c>
      <c r="B1107" s="65" t="str">
        <f>YEAR(C1107)&amp;"-"&amp;WEEKNUM(C1107)</f>
        <v>2017-45</v>
      </c>
      <c r="C1107" s="46">
        <v>43049</v>
      </c>
      <c r="D1107" s="67">
        <f>WEEKDAY(Tableau645[[#This Row],[date]])</f>
        <v>6</v>
      </c>
      <c r="E1107" s="47">
        <v>0.57291666666666696</v>
      </c>
      <c r="F1107" s="47">
        <v>0.73958333333333404</v>
      </c>
      <c r="G1107" s="46" t="str">
        <f>IF(NOT(ISBLANK(Tableau645[heure
début])),IF(VALUE(MID(TEXT(Tableau645[heure
début],"hh"),1,2))&lt;13,"AM","PM"),"")</f>
        <v>PM</v>
      </c>
      <c r="H1107" s="47">
        <f>F1107-E1107</f>
        <v>0.16666666666666707</v>
      </c>
      <c r="I1107" s="47"/>
      <c r="J1107" s="47" t="s">
        <v>832</v>
      </c>
      <c r="K1107" s="65"/>
      <c r="L1107" s="45" t="e">
        <f ca="1">VLOOKUP(Tableau645[[#This Row],[module]],OFFSET(INDIRECT(A1107&amp;"_code"),0,2,,2),2,0)</f>
        <v>#N/A</v>
      </c>
      <c r="M1107" s="45"/>
      <c r="N1107" s="47"/>
      <c r="O1107" s="45"/>
    </row>
    <row r="1108" spans="1:15" hidden="1" x14ac:dyDescent="0.2">
      <c r="A1108" s="45" t="s">
        <v>672</v>
      </c>
      <c r="B1108" s="65" t="str">
        <f>YEAR(C1108)&amp;"-"&amp;WEEKNUM(C1108)</f>
        <v>2017-45</v>
      </c>
      <c r="C1108" s="46">
        <v>43049</v>
      </c>
      <c r="D1108" s="67">
        <f>WEEKDAY(Tableau645[[#This Row],[date]])</f>
        <v>6</v>
      </c>
      <c r="E1108" s="47">
        <v>0.57291666666666696</v>
      </c>
      <c r="F1108" s="47">
        <v>0.73958333333333404</v>
      </c>
      <c r="G1108" s="46" t="str">
        <f>IF(NOT(ISBLANK(Tableau645[heure
début])),IF(VALUE(MID(TEXT(Tableau645[heure
début],"hh"),1,2))&lt;13,"AM","PM"),"")</f>
        <v>PM</v>
      </c>
      <c r="H1108" s="47">
        <f>F1108-E1108</f>
        <v>0.16666666666666707</v>
      </c>
      <c r="I1108" s="47"/>
      <c r="J1108" s="47" t="s">
        <v>833</v>
      </c>
      <c r="K1108" s="65" t="s">
        <v>817</v>
      </c>
      <c r="L1108" s="45" t="str">
        <f ca="1">VLOOKUP(Tableau645[[#This Row],[module]],OFFSET(INDIRECT(A1108&amp;"_code"),0,2,,2),2,0)</f>
        <v>n/a</v>
      </c>
      <c r="M1108" s="45"/>
      <c r="N1108" s="47"/>
      <c r="O1108" s="45"/>
    </row>
    <row r="1109" spans="1:15" hidden="1" x14ac:dyDescent="0.2">
      <c r="A1109" s="45" t="s">
        <v>676</v>
      </c>
      <c r="B1109" s="65" t="str">
        <f>YEAR(C1109)&amp;"-"&amp;WEEKNUM(C1109)</f>
        <v>2017-45</v>
      </c>
      <c r="C1109" s="46">
        <v>43049</v>
      </c>
      <c r="D1109" s="67">
        <f>WEEKDAY(Tableau645[[#This Row],[date]])</f>
        <v>6</v>
      </c>
      <c r="E1109" s="47">
        <v>0.57291666666666696</v>
      </c>
      <c r="F1109" s="47">
        <v>0.69791666666666663</v>
      </c>
      <c r="G1109" s="46" t="str">
        <f>IF(NOT(ISBLANK(Tableau645[heure
début])),IF(VALUE(MID(TEXT(Tableau645[heure
début],"hh"),1,2))&lt;13,"AM","PM"),"")</f>
        <v>PM</v>
      </c>
      <c r="H1109" s="47">
        <f>F1109-E1109</f>
        <v>0.12499999999999967</v>
      </c>
      <c r="I1109" s="47"/>
      <c r="J1109" s="47"/>
      <c r="K1109" s="65" t="s">
        <v>945</v>
      </c>
      <c r="L1109" s="45" t="str">
        <f ca="1">VLOOKUP(Tableau645[[#This Row],[module]],OFFSET(INDIRECT(A1109&amp;"_code"),0,2,,2),2,0)</f>
        <v>CGI</v>
      </c>
      <c r="M1109" s="45"/>
      <c r="N1109" s="47"/>
      <c r="O1109" s="45"/>
    </row>
    <row r="1110" spans="1:15" hidden="1" x14ac:dyDescent="0.2">
      <c r="A1110" s="61" t="s">
        <v>669</v>
      </c>
      <c r="B1110" s="92" t="str">
        <f>YEAR(C1110)&amp;"-"&amp;WEEKNUM(C1110)</f>
        <v>2017-45</v>
      </c>
      <c r="C1110" s="46">
        <v>43049</v>
      </c>
      <c r="D1110" s="94">
        <f>WEEKDAY(Tableau645[[#This Row],[date]])</f>
        <v>6</v>
      </c>
      <c r="E1110" s="63">
        <v>0.57291666666666696</v>
      </c>
      <c r="F1110" s="95">
        <v>0.65625</v>
      </c>
      <c r="G1110" s="93" t="str">
        <f>IF(NOT(ISBLANK(Tableau645[heure
début])),IF(VALUE(MID(TEXT(Tableau645[heure
début],"hh"),1,2))&lt;13,"AM","PM"),"")</f>
        <v>PM</v>
      </c>
      <c r="H1110" s="95">
        <f>F1110-E1110</f>
        <v>8.3333333333333037E-2</v>
      </c>
      <c r="I1110" s="95"/>
      <c r="J1110" s="95"/>
      <c r="K1110" s="65" t="s">
        <v>1022</v>
      </c>
      <c r="L1110" s="92" t="str">
        <f ca="1">VLOOKUP(Tableau645[[#This Row],[module]],OFFSET(INDIRECT(A1110&amp;"_code"),0,2,,2),2,0)</f>
        <v>DELANOY Géry</v>
      </c>
      <c r="M1110" s="91" t="s">
        <v>665</v>
      </c>
      <c r="N1110" s="95"/>
      <c r="O1110" s="91"/>
    </row>
    <row r="1111" spans="1:15" hidden="1" x14ac:dyDescent="0.2">
      <c r="A1111" s="61" t="s">
        <v>669</v>
      </c>
      <c r="B1111" s="65" t="str">
        <f>YEAR(C1111)&amp;"-"&amp;WEEKNUM(C1111)</f>
        <v>2017-45</v>
      </c>
      <c r="C1111" s="46">
        <v>43049</v>
      </c>
      <c r="D1111" s="67">
        <f>WEEKDAY(Tableau645[[#This Row],[date]])</f>
        <v>6</v>
      </c>
      <c r="E1111" s="95">
        <v>0.65625</v>
      </c>
      <c r="F1111" s="63">
        <v>0.73958333333333404</v>
      </c>
      <c r="G1111" s="46" t="str">
        <f>IF(NOT(ISBLANK(Tableau645[heure
début])),IF(VALUE(MID(TEXT(Tableau645[heure
début],"hh"),1,2))&lt;13,"AM","PM"),"")</f>
        <v>PM</v>
      </c>
      <c r="H1111" s="47">
        <f>F1111-E1111</f>
        <v>8.3333333333334036E-2</v>
      </c>
      <c r="I1111" s="47"/>
      <c r="J1111" s="47"/>
      <c r="K1111" s="65"/>
      <c r="L1111" s="45" t="e">
        <f ca="1">VLOOKUP(Tableau645[[#This Row],[module]],OFFSET(INDIRECT(A1111&amp;"_code"),0,2,,2),2,0)</f>
        <v>#N/A</v>
      </c>
      <c r="M1111" s="91" t="s">
        <v>665</v>
      </c>
      <c r="N1111" s="47"/>
      <c r="O1111" s="45"/>
    </row>
    <row r="1112" spans="1:15" hidden="1" x14ac:dyDescent="0.2">
      <c r="A1112" s="61" t="s">
        <v>669</v>
      </c>
      <c r="B1112" s="65" t="str">
        <f>YEAR(C1112)&amp;"-"&amp;WEEKNUM(C1112)</f>
        <v>2017-45</v>
      </c>
      <c r="C1112" s="46">
        <v>43050</v>
      </c>
      <c r="D1112" s="67">
        <f>WEEKDAY(Tableau645[[#This Row],[date]])</f>
        <v>7</v>
      </c>
      <c r="E1112" s="47">
        <v>0.34375</v>
      </c>
      <c r="F1112" s="47">
        <v>0.51041666666666696</v>
      </c>
      <c r="G1112" s="46" t="str">
        <f>IF(NOT(ISBLANK(Tableau645[heure
début])),IF(VALUE(MID(TEXT(Tableau645[heure
début],"hh"),1,2))&lt;13,"AM","PM"),"")</f>
        <v>AM</v>
      </c>
      <c r="H1112" s="47">
        <f>F1112-E1112</f>
        <v>0.16666666666666696</v>
      </c>
      <c r="I1112" s="47"/>
      <c r="J1112" s="47"/>
      <c r="K1112" s="65"/>
      <c r="L1112" s="45" t="e">
        <f ca="1">VLOOKUP(Tableau645[[#This Row],[module]],OFFSET(INDIRECT(A1112&amp;"_code"),0,2,,2),2,0)</f>
        <v>#N/A</v>
      </c>
      <c r="M1112" s="45"/>
      <c r="N1112" s="47"/>
      <c r="O1112" s="45"/>
    </row>
    <row r="1113" spans="1:15" hidden="1" x14ac:dyDescent="0.2">
      <c r="A1113" s="45" t="s">
        <v>670</v>
      </c>
      <c r="B1113" s="65" t="str">
        <f>YEAR(C1113)&amp;"-"&amp;WEEKNUM(C1113)</f>
        <v>2017-45</v>
      </c>
      <c r="C1113" s="46">
        <v>43050</v>
      </c>
      <c r="D1113" s="67">
        <f>WEEKDAY(Tableau645[[#This Row],[date]])</f>
        <v>7</v>
      </c>
      <c r="E1113" s="47">
        <v>0.34375</v>
      </c>
      <c r="F1113" s="47">
        <v>0.51041666666666696</v>
      </c>
      <c r="G1113" s="46" t="str">
        <f>IF(NOT(ISBLANK(Tableau645[heure
début])),IF(VALUE(MID(TEXT(Tableau645[heure
début],"hh"),1,2))&lt;13,"AM","PM"),"")</f>
        <v>AM</v>
      </c>
      <c r="H1113" s="47">
        <f>F1113-E1113</f>
        <v>0.16666666666666696</v>
      </c>
      <c r="I1113" s="47"/>
      <c r="J1113" s="47"/>
      <c r="K1113" s="65"/>
      <c r="L1113" s="45" t="e">
        <f ca="1">VLOOKUP(Tableau645[[#This Row],[module]],OFFSET(INDIRECT(A1113&amp;"_code"),0,2,,2),2,0)</f>
        <v>#N/A</v>
      </c>
      <c r="M1113" s="45"/>
      <c r="N1113" s="47"/>
      <c r="O1113" s="45"/>
    </row>
    <row r="1114" spans="1:15" hidden="1" x14ac:dyDescent="0.2">
      <c r="A1114" s="45" t="s">
        <v>657</v>
      </c>
      <c r="B1114" s="65" t="str">
        <f>YEAR(C1114)&amp;"-"&amp;WEEKNUM(C1114)</f>
        <v>2017-45</v>
      </c>
      <c r="C1114" s="46">
        <v>43050</v>
      </c>
      <c r="D1114" s="67">
        <f>WEEKDAY(Tableau645[[#This Row],[date]])</f>
        <v>7</v>
      </c>
      <c r="E1114" s="47">
        <v>0.34375</v>
      </c>
      <c r="F1114" s="47">
        <v>0.51041666666666696</v>
      </c>
      <c r="G1114" s="46" t="str">
        <f>IF(NOT(ISBLANK(Tableau645[heure
début])),IF(VALUE(MID(TEXT(Tableau645[heure
début],"hh"),1,2))&lt;13,"AM","PM"),"")</f>
        <v>AM</v>
      </c>
      <c r="H1114" s="47">
        <f>F1114-E1114</f>
        <v>0.16666666666666696</v>
      </c>
      <c r="I1114" s="123"/>
      <c r="J1114" s="47"/>
      <c r="K1114" s="65"/>
      <c r="L1114" s="45" t="e">
        <f ca="1">VLOOKUP(Tableau645[[#This Row],[module]],OFFSET(INDIRECT(A1114&amp;"_code"),0,2,,2),2,0)</f>
        <v>#N/A</v>
      </c>
      <c r="M1114" s="45"/>
      <c r="N1114" s="47"/>
      <c r="O1114" s="45"/>
    </row>
    <row r="1115" spans="1:15" hidden="1" x14ac:dyDescent="0.2">
      <c r="A1115" s="45" t="s">
        <v>671</v>
      </c>
      <c r="B1115" s="65" t="str">
        <f>YEAR(C1115)&amp;"-"&amp;WEEKNUM(C1115)</f>
        <v>2017-45</v>
      </c>
      <c r="C1115" s="46">
        <v>43050</v>
      </c>
      <c r="D1115" s="67">
        <f>WEEKDAY(Tableau645[[#This Row],[date]])</f>
        <v>7</v>
      </c>
      <c r="E1115" s="47">
        <v>0.34375</v>
      </c>
      <c r="F1115" s="47">
        <v>0.51041666666666696</v>
      </c>
      <c r="G1115" s="46" t="str">
        <f>IF(NOT(ISBLANK(Tableau645[heure
début])),IF(VALUE(MID(TEXT(Tableau645[heure
début],"hh"),1,2))&lt;13,"AM","PM"),"")</f>
        <v>AM</v>
      </c>
      <c r="H1115" s="47">
        <f>F1115-E1115</f>
        <v>0.16666666666666696</v>
      </c>
      <c r="I1115" s="47"/>
      <c r="J1115" s="47"/>
      <c r="K1115" s="65"/>
      <c r="L1115" s="45" t="e">
        <f ca="1">VLOOKUP(Tableau645[[#This Row],[module]],OFFSET(INDIRECT(A1115&amp;"_code"),0,2,,2),2,0)</f>
        <v>#N/A</v>
      </c>
      <c r="M1115" s="45"/>
      <c r="N1115" s="47"/>
      <c r="O1115" s="45"/>
    </row>
    <row r="1116" spans="1:15" hidden="1" x14ac:dyDescent="0.2">
      <c r="A1116" s="45" t="s">
        <v>672</v>
      </c>
      <c r="B1116" s="65" t="str">
        <f>YEAR(C1116)&amp;"-"&amp;WEEKNUM(C1116)</f>
        <v>2017-45</v>
      </c>
      <c r="C1116" s="46">
        <v>43050</v>
      </c>
      <c r="D1116" s="67">
        <f>WEEKDAY(Tableau645[[#This Row],[date]])</f>
        <v>7</v>
      </c>
      <c r="E1116" s="47">
        <v>0.34375</v>
      </c>
      <c r="F1116" s="47">
        <v>0.51041666666666696</v>
      </c>
      <c r="G1116" s="46" t="str">
        <f>IF(NOT(ISBLANK(Tableau645[heure
début])),IF(VALUE(MID(TEXT(Tableau645[heure
début],"hh"),1,2))&lt;13,"AM","PM"),"")</f>
        <v>AM</v>
      </c>
      <c r="H1116" s="47">
        <f>F1116-E1116</f>
        <v>0.16666666666666696</v>
      </c>
      <c r="I1116" s="47"/>
      <c r="J1116" s="47"/>
      <c r="K1116" s="65"/>
      <c r="L1116" s="45" t="e">
        <f ca="1">VLOOKUP(Tableau645[[#This Row],[module]],OFFSET(INDIRECT(A1116&amp;"_code"),0,2,,2),2,0)</f>
        <v>#N/A</v>
      </c>
      <c r="M1116" s="45"/>
      <c r="N1116" s="47"/>
      <c r="O1116" s="45"/>
    </row>
    <row r="1117" spans="1:15" hidden="1" x14ac:dyDescent="0.2">
      <c r="A1117" s="45" t="s">
        <v>677</v>
      </c>
      <c r="B1117" s="65" t="str">
        <f>YEAR(C1117)&amp;"-"&amp;WEEKNUM(C1117)</f>
        <v>2017-45</v>
      </c>
      <c r="C1117" s="46">
        <v>43050</v>
      </c>
      <c r="D1117" s="67">
        <f>WEEKDAY(Tableau645[[#This Row],[date]])</f>
        <v>7</v>
      </c>
      <c r="E1117" s="47">
        <v>0.34375</v>
      </c>
      <c r="F1117" s="47">
        <v>0.51041666666666696</v>
      </c>
      <c r="G1117" s="46" t="str">
        <f>IF(NOT(ISBLANK(Tableau645[heure
début])),IF(VALUE(MID(TEXT(Tableau645[heure
début],"hh"),1,2))&lt;13,"AM","PM"),"")</f>
        <v>AM</v>
      </c>
      <c r="H1117" s="47">
        <f>F1117-E1117</f>
        <v>0.16666666666666696</v>
      </c>
      <c r="I1117" s="47"/>
      <c r="J1117" s="47"/>
      <c r="K1117" s="65"/>
      <c r="L1117" s="45" t="e">
        <f ca="1">VLOOKUP(Tableau645[[#This Row],[module]],OFFSET(INDIRECT(A1117&amp;"_code"),0,2,,2),2,0)</f>
        <v>#N/A</v>
      </c>
      <c r="M1117" s="45"/>
      <c r="N1117" s="47"/>
      <c r="O1117" s="45"/>
    </row>
    <row r="1118" spans="1:15" hidden="1" x14ac:dyDescent="0.2">
      <c r="A1118" s="45" t="s">
        <v>676</v>
      </c>
      <c r="B1118" s="65" t="str">
        <f>YEAR(C1118)&amp;"-"&amp;WEEKNUM(C1118)</f>
        <v>2017-45</v>
      </c>
      <c r="C1118" s="46">
        <v>43050</v>
      </c>
      <c r="D1118" s="67">
        <f>WEEKDAY(Tableau645[[#This Row],[date]])</f>
        <v>7</v>
      </c>
      <c r="E1118" s="47">
        <v>0.34375</v>
      </c>
      <c r="F1118" s="47">
        <v>0.51041666666666696</v>
      </c>
      <c r="G1118" s="46" t="str">
        <f>IF(NOT(ISBLANK(Tableau645[heure
début])),IF(VALUE(MID(TEXT(Tableau645[heure
début],"hh"),1,2))&lt;13,"AM","PM"),"")</f>
        <v>AM</v>
      </c>
      <c r="H1118" s="47">
        <f>F1118-E1118</f>
        <v>0.16666666666666696</v>
      </c>
      <c r="I1118" s="47"/>
      <c r="J1118" s="47"/>
      <c r="K1118" s="65"/>
      <c r="L1118" s="45" t="e">
        <f ca="1">VLOOKUP(Tableau645[[#This Row],[module]],OFFSET(INDIRECT(A1118&amp;"_code"),0,2,,2),2,0)</f>
        <v>#N/A</v>
      </c>
      <c r="M1118" s="45"/>
      <c r="N1118" s="47"/>
      <c r="O1118" s="45"/>
    </row>
    <row r="1119" spans="1:15" hidden="1" x14ac:dyDescent="0.2">
      <c r="A1119" s="61" t="s">
        <v>669</v>
      </c>
      <c r="B1119" s="65" t="str">
        <f>YEAR(C1119)&amp;"-"&amp;WEEKNUM(C1119)</f>
        <v>2017-45</v>
      </c>
      <c r="C1119" s="46">
        <v>43050</v>
      </c>
      <c r="D1119" s="67">
        <f>WEEKDAY(Tableau645[[#This Row],[date]])</f>
        <v>7</v>
      </c>
      <c r="E1119" s="63">
        <v>0.57291666666666696</v>
      </c>
      <c r="F1119" s="63">
        <v>0.73958333333333404</v>
      </c>
      <c r="G1119" s="46" t="str">
        <f>IF(NOT(ISBLANK(Tableau645[heure
début])),IF(VALUE(MID(TEXT(Tableau645[heure
début],"hh"),1,2))&lt;13,"AM","PM"),"")</f>
        <v>PM</v>
      </c>
      <c r="H1119" s="47">
        <f>F1119-E1119</f>
        <v>0.16666666666666707</v>
      </c>
      <c r="I1119" s="47"/>
      <c r="J1119" s="47"/>
      <c r="K1119" s="65"/>
      <c r="L1119" s="45" t="e">
        <f ca="1">VLOOKUP(Tableau645[[#This Row],[module]],OFFSET(INDIRECT(A1119&amp;"_code"),0,2,,2),2,0)</f>
        <v>#N/A</v>
      </c>
      <c r="M1119" s="45"/>
      <c r="N1119" s="47"/>
      <c r="O1119" s="45"/>
    </row>
    <row r="1120" spans="1:15" hidden="1" x14ac:dyDescent="0.2">
      <c r="A1120" s="45" t="s">
        <v>670</v>
      </c>
      <c r="B1120" s="65" t="str">
        <f>YEAR(C1120)&amp;"-"&amp;WEEKNUM(C1120)</f>
        <v>2017-45</v>
      </c>
      <c r="C1120" s="46">
        <v>43050</v>
      </c>
      <c r="D1120" s="67">
        <f>WEEKDAY(Tableau645[[#This Row],[date]])</f>
        <v>7</v>
      </c>
      <c r="E1120" s="47">
        <v>0.57291666666666696</v>
      </c>
      <c r="F1120" s="47">
        <v>0.73958333333333404</v>
      </c>
      <c r="G1120" s="46" t="str">
        <f>IF(NOT(ISBLANK(Tableau645[heure
début])),IF(VALUE(MID(TEXT(Tableau645[heure
début],"hh"),1,2))&lt;13,"AM","PM"),"")</f>
        <v>PM</v>
      </c>
      <c r="H1120" s="47">
        <f>F1120-E1120</f>
        <v>0.16666666666666707</v>
      </c>
      <c r="I1120" s="47"/>
      <c r="J1120" s="47"/>
      <c r="K1120" s="65"/>
      <c r="L1120" s="45" t="e">
        <f ca="1">VLOOKUP(Tableau645[[#This Row],[module]],OFFSET(INDIRECT(A1120&amp;"_code"),0,2,,2),2,0)</f>
        <v>#N/A</v>
      </c>
      <c r="M1120" s="45"/>
      <c r="N1120" s="47"/>
      <c r="O1120" s="45"/>
    </row>
    <row r="1121" spans="1:15" hidden="1" x14ac:dyDescent="0.2">
      <c r="A1121" s="45" t="s">
        <v>657</v>
      </c>
      <c r="B1121" s="65" t="str">
        <f>YEAR(C1121)&amp;"-"&amp;WEEKNUM(C1121)</f>
        <v>2017-45</v>
      </c>
      <c r="C1121" s="46">
        <v>43050</v>
      </c>
      <c r="D1121" s="67">
        <f>WEEKDAY(Tableau645[[#This Row],[date]])</f>
        <v>7</v>
      </c>
      <c r="E1121" s="47">
        <v>0.57291666666666696</v>
      </c>
      <c r="F1121" s="47">
        <v>0.73958333333333404</v>
      </c>
      <c r="G1121" s="46" t="str">
        <f>IF(NOT(ISBLANK(Tableau645[heure
début])),IF(VALUE(MID(TEXT(Tableau645[heure
début],"hh"),1,2))&lt;13,"AM","PM"),"")</f>
        <v>PM</v>
      </c>
      <c r="H1121" s="47">
        <f>F1121-E1121</f>
        <v>0.16666666666666707</v>
      </c>
      <c r="I1121" s="123"/>
      <c r="J1121" s="47"/>
      <c r="K1121" s="65"/>
      <c r="L1121" s="45" t="e">
        <f ca="1">VLOOKUP(Tableau645[[#This Row],[module]],OFFSET(INDIRECT(A1121&amp;"_code"),0,2,,2),2,0)</f>
        <v>#N/A</v>
      </c>
      <c r="M1121" s="45"/>
      <c r="N1121" s="47"/>
      <c r="O1121" s="45"/>
    </row>
    <row r="1122" spans="1:15" hidden="1" x14ac:dyDescent="0.2">
      <c r="A1122" s="45" t="s">
        <v>671</v>
      </c>
      <c r="B1122" s="65" t="str">
        <f>YEAR(C1122)&amp;"-"&amp;WEEKNUM(C1122)</f>
        <v>2017-45</v>
      </c>
      <c r="C1122" s="46">
        <v>43050</v>
      </c>
      <c r="D1122" s="67">
        <f>WEEKDAY(Tableau645[[#This Row],[date]])</f>
        <v>7</v>
      </c>
      <c r="E1122" s="47">
        <v>0.57291666666666696</v>
      </c>
      <c r="F1122" s="47">
        <v>0.73958333333333404</v>
      </c>
      <c r="G1122" s="46" t="str">
        <f>IF(NOT(ISBLANK(Tableau645[heure
début])),IF(VALUE(MID(TEXT(Tableau645[heure
début],"hh"),1,2))&lt;13,"AM","PM"),"")</f>
        <v>PM</v>
      </c>
      <c r="H1122" s="47">
        <f>F1122-E1122</f>
        <v>0.16666666666666707</v>
      </c>
      <c r="I1122" s="47"/>
      <c r="J1122" s="47"/>
      <c r="K1122" s="65"/>
      <c r="L1122" s="45" t="e">
        <f ca="1">VLOOKUP(Tableau645[[#This Row],[module]],OFFSET(INDIRECT(A1122&amp;"_code"),0,2,,2),2,0)</f>
        <v>#N/A</v>
      </c>
      <c r="M1122" s="45"/>
      <c r="N1122" s="47"/>
      <c r="O1122" s="45"/>
    </row>
    <row r="1123" spans="1:15" hidden="1" x14ac:dyDescent="0.2">
      <c r="A1123" s="45" t="s">
        <v>672</v>
      </c>
      <c r="B1123" s="65" t="str">
        <f>YEAR(C1123)&amp;"-"&amp;WEEKNUM(C1123)</f>
        <v>2017-45</v>
      </c>
      <c r="C1123" s="46">
        <v>43050</v>
      </c>
      <c r="D1123" s="67">
        <f>WEEKDAY(Tableau645[[#This Row],[date]])</f>
        <v>7</v>
      </c>
      <c r="E1123" s="47">
        <v>0.57291666666666696</v>
      </c>
      <c r="F1123" s="47">
        <v>0.73958333333333404</v>
      </c>
      <c r="G1123" s="46" t="str">
        <f>IF(NOT(ISBLANK(Tableau645[heure
début])),IF(VALUE(MID(TEXT(Tableau645[heure
début],"hh"),1,2))&lt;13,"AM","PM"),"")</f>
        <v>PM</v>
      </c>
      <c r="H1123" s="47">
        <f>F1123-E1123</f>
        <v>0.16666666666666707</v>
      </c>
      <c r="I1123" s="47"/>
      <c r="J1123" s="47"/>
      <c r="K1123" s="65"/>
      <c r="L1123" s="45" t="e">
        <f ca="1">VLOOKUP(Tableau645[[#This Row],[module]],OFFSET(INDIRECT(A1123&amp;"_code"),0,2,,2),2,0)</f>
        <v>#N/A</v>
      </c>
      <c r="M1123" s="45"/>
      <c r="N1123" s="47"/>
      <c r="O1123" s="45"/>
    </row>
    <row r="1124" spans="1:15" hidden="1" x14ac:dyDescent="0.2">
      <c r="A1124" s="45" t="s">
        <v>677</v>
      </c>
      <c r="B1124" s="65" t="str">
        <f>YEAR(C1124)&amp;"-"&amp;WEEKNUM(C1124)</f>
        <v>2017-45</v>
      </c>
      <c r="C1124" s="46">
        <v>43050</v>
      </c>
      <c r="D1124" s="67">
        <f>WEEKDAY(Tableau645[[#This Row],[date]])</f>
        <v>7</v>
      </c>
      <c r="E1124" s="47">
        <v>0.57291666666666696</v>
      </c>
      <c r="F1124" s="47">
        <v>0.69791666666666663</v>
      </c>
      <c r="G1124" s="46" t="str">
        <f>IF(NOT(ISBLANK(Tableau645[heure
début])),IF(VALUE(MID(TEXT(Tableau645[heure
début],"hh"),1,2))&lt;13,"AM","PM"),"")</f>
        <v>PM</v>
      </c>
      <c r="H1124" s="47">
        <f>F1124-E1124</f>
        <v>0.12499999999999967</v>
      </c>
      <c r="I1124" s="47"/>
      <c r="J1124" s="47"/>
      <c r="K1124" s="65"/>
      <c r="L1124" s="45" t="e">
        <f ca="1">VLOOKUP(Tableau645[[#This Row],[module]],OFFSET(INDIRECT(A1124&amp;"_code"),0,2,,2),2,0)</f>
        <v>#N/A</v>
      </c>
      <c r="M1124" s="45"/>
      <c r="N1124" s="47"/>
      <c r="O1124" s="45"/>
    </row>
    <row r="1125" spans="1:15" hidden="1" x14ac:dyDescent="0.2">
      <c r="A1125" s="45" t="s">
        <v>676</v>
      </c>
      <c r="B1125" s="65" t="str">
        <f>YEAR(C1125)&amp;"-"&amp;WEEKNUM(C1125)</f>
        <v>2017-45</v>
      </c>
      <c r="C1125" s="46">
        <v>43050</v>
      </c>
      <c r="D1125" s="67">
        <f>WEEKDAY(Tableau645[[#This Row],[date]])</f>
        <v>7</v>
      </c>
      <c r="E1125" s="47">
        <v>0.57291666666666696</v>
      </c>
      <c r="F1125" s="47">
        <v>0.69791666666666663</v>
      </c>
      <c r="G1125" s="46" t="str">
        <f>IF(NOT(ISBLANK(Tableau645[heure
début])),IF(VALUE(MID(TEXT(Tableau645[heure
début],"hh"),1,2))&lt;13,"AM","PM"),"")</f>
        <v>PM</v>
      </c>
      <c r="H1125" s="47">
        <f>F1125-E1125</f>
        <v>0.12499999999999967</v>
      </c>
      <c r="I1125" s="47"/>
      <c r="J1125" s="47"/>
      <c r="K1125" s="65"/>
      <c r="L1125" s="45" t="e">
        <f ca="1">VLOOKUP(Tableau645[[#This Row],[module]],OFFSET(INDIRECT(A1125&amp;"_code"),0,2,,2),2,0)</f>
        <v>#N/A</v>
      </c>
      <c r="M1125" s="45"/>
      <c r="N1125" s="47"/>
      <c r="O1125" s="45"/>
    </row>
    <row r="1126" spans="1:15" hidden="1" x14ac:dyDescent="0.2">
      <c r="A1126" s="61" t="s">
        <v>669</v>
      </c>
      <c r="B1126" s="65" t="str">
        <f>YEAR(C1126)&amp;"-"&amp;WEEKNUM(C1126)</f>
        <v>2017-46</v>
      </c>
      <c r="C1126" s="46">
        <v>43051</v>
      </c>
      <c r="D1126" s="67">
        <f>WEEKDAY(Tableau645[[#This Row],[date]])</f>
        <v>1</v>
      </c>
      <c r="E1126" s="47">
        <v>0.34375</v>
      </c>
      <c r="F1126" s="47">
        <v>0.51041666666666696</v>
      </c>
      <c r="G1126" s="46" t="str">
        <f>IF(NOT(ISBLANK(Tableau645[heure
début])),IF(VALUE(MID(TEXT(Tableau645[heure
début],"hh"),1,2))&lt;13,"AM","PM"),"")</f>
        <v>AM</v>
      </c>
      <c r="H1126" s="47">
        <f>F1126-E1126</f>
        <v>0.16666666666666696</v>
      </c>
      <c r="I1126" s="47"/>
      <c r="J1126" s="47"/>
      <c r="K1126" s="65"/>
      <c r="L1126" s="45" t="e">
        <f ca="1">VLOOKUP(Tableau645[[#This Row],[module]],OFFSET(INDIRECT(A1126&amp;"_code"),0,2,,2),2,0)</f>
        <v>#N/A</v>
      </c>
      <c r="M1126" s="45"/>
      <c r="N1126" s="47"/>
      <c r="O1126" s="45"/>
    </row>
    <row r="1127" spans="1:15" hidden="1" x14ac:dyDescent="0.2">
      <c r="A1127" s="45" t="s">
        <v>670</v>
      </c>
      <c r="B1127" s="65" t="str">
        <f>YEAR(C1127)&amp;"-"&amp;WEEKNUM(C1127)</f>
        <v>2017-46</v>
      </c>
      <c r="C1127" s="46">
        <v>43051</v>
      </c>
      <c r="D1127" s="67">
        <f>WEEKDAY(Tableau645[[#This Row],[date]])</f>
        <v>1</v>
      </c>
      <c r="E1127" s="47">
        <v>0.34375</v>
      </c>
      <c r="F1127" s="47">
        <v>0.51041666666666696</v>
      </c>
      <c r="G1127" s="46" t="str">
        <f>IF(NOT(ISBLANK(Tableau645[heure
début])),IF(VALUE(MID(TEXT(Tableau645[heure
début],"hh"),1,2))&lt;13,"AM","PM"),"")</f>
        <v>AM</v>
      </c>
      <c r="H1127" s="47">
        <f>F1127-E1127</f>
        <v>0.16666666666666696</v>
      </c>
      <c r="I1127" s="47"/>
      <c r="J1127" s="47"/>
      <c r="K1127" s="65"/>
      <c r="L1127" s="45" t="e">
        <f ca="1">VLOOKUP(Tableau645[[#This Row],[module]],OFFSET(INDIRECT(A1127&amp;"_code"),0,2,,2),2,0)</f>
        <v>#N/A</v>
      </c>
      <c r="M1127" s="45"/>
      <c r="N1127" s="47"/>
      <c r="O1127" s="45"/>
    </row>
    <row r="1128" spans="1:15" hidden="1" x14ac:dyDescent="0.2">
      <c r="A1128" s="45" t="s">
        <v>657</v>
      </c>
      <c r="B1128" s="65" t="str">
        <f>YEAR(C1128)&amp;"-"&amp;WEEKNUM(C1128)</f>
        <v>2017-46</v>
      </c>
      <c r="C1128" s="46">
        <v>43051</v>
      </c>
      <c r="D1128" s="67">
        <f>WEEKDAY(Tableau645[[#This Row],[date]])</f>
        <v>1</v>
      </c>
      <c r="E1128" s="47">
        <v>0.34375</v>
      </c>
      <c r="F1128" s="47">
        <v>0.51041666666666696</v>
      </c>
      <c r="G1128" s="46" t="str">
        <f>IF(NOT(ISBLANK(Tableau645[heure
début])),IF(VALUE(MID(TEXT(Tableau645[heure
début],"hh"),1,2))&lt;13,"AM","PM"),"")</f>
        <v>AM</v>
      </c>
      <c r="H1128" s="47">
        <f>F1128-E1128</f>
        <v>0.16666666666666696</v>
      </c>
      <c r="I1128" s="123"/>
      <c r="J1128" s="47"/>
      <c r="K1128" s="65"/>
      <c r="L1128" s="45" t="e">
        <f ca="1">VLOOKUP(Tableau645[[#This Row],[module]],OFFSET(INDIRECT(A1128&amp;"_code"),0,2,,2),2,0)</f>
        <v>#N/A</v>
      </c>
      <c r="M1128" s="45"/>
      <c r="N1128" s="47"/>
      <c r="O1128" s="45"/>
    </row>
    <row r="1129" spans="1:15" hidden="1" x14ac:dyDescent="0.2">
      <c r="A1129" s="45" t="s">
        <v>671</v>
      </c>
      <c r="B1129" s="65" t="str">
        <f>YEAR(C1129)&amp;"-"&amp;WEEKNUM(C1129)</f>
        <v>2017-46</v>
      </c>
      <c r="C1129" s="46">
        <v>43051</v>
      </c>
      <c r="D1129" s="67">
        <f>WEEKDAY(Tableau645[[#This Row],[date]])</f>
        <v>1</v>
      </c>
      <c r="E1129" s="47">
        <v>0.34375</v>
      </c>
      <c r="F1129" s="47">
        <v>0.51041666666666696</v>
      </c>
      <c r="G1129" s="46" t="str">
        <f>IF(NOT(ISBLANK(Tableau645[heure
début])),IF(VALUE(MID(TEXT(Tableau645[heure
début],"hh"),1,2))&lt;13,"AM","PM"),"")</f>
        <v>AM</v>
      </c>
      <c r="H1129" s="47">
        <f>F1129-E1129</f>
        <v>0.16666666666666696</v>
      </c>
      <c r="I1129" s="47"/>
      <c r="J1129" s="47"/>
      <c r="K1129" s="65"/>
      <c r="L1129" s="45" t="e">
        <f ca="1">VLOOKUP(Tableau645[[#This Row],[module]],OFFSET(INDIRECT(A1129&amp;"_code"),0,2,,2),2,0)</f>
        <v>#N/A</v>
      </c>
      <c r="M1129" s="45"/>
      <c r="N1129" s="47"/>
      <c r="O1129" s="45"/>
    </row>
    <row r="1130" spans="1:15" hidden="1" x14ac:dyDescent="0.2">
      <c r="A1130" s="45" t="s">
        <v>672</v>
      </c>
      <c r="B1130" s="65" t="str">
        <f>YEAR(C1130)&amp;"-"&amp;WEEKNUM(C1130)</f>
        <v>2017-46</v>
      </c>
      <c r="C1130" s="46">
        <v>43051</v>
      </c>
      <c r="D1130" s="67">
        <f>WEEKDAY(Tableau645[[#This Row],[date]])</f>
        <v>1</v>
      </c>
      <c r="E1130" s="47">
        <v>0.34375</v>
      </c>
      <c r="F1130" s="47">
        <v>0.51041666666666696</v>
      </c>
      <c r="G1130" s="46" t="str">
        <f>IF(NOT(ISBLANK(Tableau645[heure
début])),IF(VALUE(MID(TEXT(Tableau645[heure
début],"hh"),1,2))&lt;13,"AM","PM"),"")</f>
        <v>AM</v>
      </c>
      <c r="H1130" s="47">
        <f>F1130-E1130</f>
        <v>0.16666666666666696</v>
      </c>
      <c r="I1130" s="47"/>
      <c r="J1130" s="47"/>
      <c r="K1130" s="65"/>
      <c r="L1130" s="45" t="e">
        <f ca="1">VLOOKUP(Tableau645[[#This Row],[module]],OFFSET(INDIRECT(A1130&amp;"_code"),0,2,,2),2,0)</f>
        <v>#N/A</v>
      </c>
      <c r="M1130" s="45"/>
      <c r="N1130" s="47"/>
      <c r="O1130" s="45"/>
    </row>
    <row r="1131" spans="1:15" hidden="1" x14ac:dyDescent="0.2">
      <c r="A1131" s="45" t="s">
        <v>677</v>
      </c>
      <c r="B1131" s="65" t="str">
        <f>YEAR(C1131)&amp;"-"&amp;WEEKNUM(C1131)</f>
        <v>2017-46</v>
      </c>
      <c r="C1131" s="46">
        <v>43051</v>
      </c>
      <c r="D1131" s="67">
        <f>WEEKDAY(Tableau645[[#This Row],[date]])</f>
        <v>1</v>
      </c>
      <c r="E1131" s="47">
        <v>0.34375</v>
      </c>
      <c r="F1131" s="47">
        <v>0.51041666666666696</v>
      </c>
      <c r="G1131" s="46" t="str">
        <f>IF(NOT(ISBLANK(Tableau645[heure
début])),IF(VALUE(MID(TEXT(Tableau645[heure
début],"hh"),1,2))&lt;13,"AM","PM"),"")</f>
        <v>AM</v>
      </c>
      <c r="H1131" s="47">
        <f>F1131-E1131</f>
        <v>0.16666666666666696</v>
      </c>
      <c r="I1131" s="47"/>
      <c r="J1131" s="47"/>
      <c r="K1131" s="65"/>
      <c r="L1131" s="45" t="e">
        <f ca="1">VLOOKUP(Tableau645[[#This Row],[module]],OFFSET(INDIRECT(A1131&amp;"_code"),0,2,,2),2,0)</f>
        <v>#N/A</v>
      </c>
      <c r="M1131" s="45"/>
      <c r="N1131" s="47"/>
      <c r="O1131" s="45"/>
    </row>
    <row r="1132" spans="1:15" hidden="1" x14ac:dyDescent="0.2">
      <c r="A1132" s="45" t="s">
        <v>676</v>
      </c>
      <c r="B1132" s="65" t="str">
        <f>YEAR(C1132)&amp;"-"&amp;WEEKNUM(C1132)</f>
        <v>2017-46</v>
      </c>
      <c r="C1132" s="46">
        <v>43051</v>
      </c>
      <c r="D1132" s="67">
        <f>WEEKDAY(Tableau645[[#This Row],[date]])</f>
        <v>1</v>
      </c>
      <c r="E1132" s="47">
        <v>0.34375</v>
      </c>
      <c r="F1132" s="47">
        <v>0.51041666666666696</v>
      </c>
      <c r="G1132" s="46" t="str">
        <f>IF(NOT(ISBLANK(Tableau645[heure
début])),IF(VALUE(MID(TEXT(Tableau645[heure
début],"hh"),1,2))&lt;13,"AM","PM"),"")</f>
        <v>AM</v>
      </c>
      <c r="H1132" s="47">
        <f>F1132-E1132</f>
        <v>0.16666666666666696</v>
      </c>
      <c r="I1132" s="47"/>
      <c r="J1132" s="47"/>
      <c r="K1132" s="65"/>
      <c r="L1132" s="45" t="e">
        <f ca="1">VLOOKUP(Tableau645[[#This Row],[module]],OFFSET(INDIRECT(A1132&amp;"_code"),0,2,,2),2,0)</f>
        <v>#N/A</v>
      </c>
      <c r="M1132" s="45"/>
      <c r="N1132" s="47"/>
      <c r="O1132" s="45"/>
    </row>
    <row r="1133" spans="1:15" hidden="1" x14ac:dyDescent="0.2">
      <c r="A1133" s="61" t="s">
        <v>669</v>
      </c>
      <c r="B1133" s="65" t="str">
        <f>YEAR(C1133)&amp;"-"&amp;WEEKNUM(C1133)</f>
        <v>2017-46</v>
      </c>
      <c r="C1133" s="46">
        <v>43051</v>
      </c>
      <c r="D1133" s="67">
        <f>WEEKDAY(Tableau645[[#This Row],[date]])</f>
        <v>1</v>
      </c>
      <c r="E1133" s="63">
        <v>0.57291666666666696</v>
      </c>
      <c r="F1133" s="63">
        <v>0.73958333333333404</v>
      </c>
      <c r="G1133" s="46" t="str">
        <f>IF(NOT(ISBLANK(Tableau645[heure
début])),IF(VALUE(MID(TEXT(Tableau645[heure
début],"hh"),1,2))&lt;13,"AM","PM"),"")</f>
        <v>PM</v>
      </c>
      <c r="H1133" s="47">
        <f>F1133-E1133</f>
        <v>0.16666666666666707</v>
      </c>
      <c r="I1133" s="47"/>
      <c r="J1133" s="47"/>
      <c r="K1133" s="65"/>
      <c r="L1133" s="45" t="e">
        <f ca="1">VLOOKUP(Tableau645[[#This Row],[module]],OFFSET(INDIRECT(A1133&amp;"_code"),0,2,,2),2,0)</f>
        <v>#N/A</v>
      </c>
      <c r="M1133" s="45"/>
      <c r="N1133" s="47"/>
      <c r="O1133" s="45"/>
    </row>
    <row r="1134" spans="1:15" hidden="1" x14ac:dyDescent="0.2">
      <c r="A1134" s="45" t="s">
        <v>670</v>
      </c>
      <c r="B1134" s="65" t="str">
        <f>YEAR(C1134)&amp;"-"&amp;WEEKNUM(C1134)</f>
        <v>2017-46</v>
      </c>
      <c r="C1134" s="46">
        <v>43051</v>
      </c>
      <c r="D1134" s="67">
        <f>WEEKDAY(Tableau645[[#This Row],[date]])</f>
        <v>1</v>
      </c>
      <c r="E1134" s="47">
        <v>0.57291666666666696</v>
      </c>
      <c r="F1134" s="47">
        <v>0.73958333333333404</v>
      </c>
      <c r="G1134" s="46" t="str">
        <f>IF(NOT(ISBLANK(Tableau645[heure
début])),IF(VALUE(MID(TEXT(Tableau645[heure
début],"hh"),1,2))&lt;13,"AM","PM"),"")</f>
        <v>PM</v>
      </c>
      <c r="H1134" s="47">
        <f>F1134-E1134</f>
        <v>0.16666666666666707</v>
      </c>
      <c r="I1134" s="47"/>
      <c r="J1134" s="47"/>
      <c r="K1134" s="65"/>
      <c r="L1134" s="45" t="e">
        <f ca="1">VLOOKUP(Tableau645[[#This Row],[module]],OFFSET(INDIRECT(A1134&amp;"_code"),0,2,,2),2,0)</f>
        <v>#N/A</v>
      </c>
      <c r="M1134" s="45"/>
      <c r="N1134" s="47"/>
      <c r="O1134" s="45"/>
    </row>
    <row r="1135" spans="1:15" hidden="1" x14ac:dyDescent="0.2">
      <c r="A1135" s="45" t="s">
        <v>657</v>
      </c>
      <c r="B1135" s="65" t="str">
        <f>YEAR(C1135)&amp;"-"&amp;WEEKNUM(C1135)</f>
        <v>2017-46</v>
      </c>
      <c r="C1135" s="46">
        <v>43051</v>
      </c>
      <c r="D1135" s="67">
        <f>WEEKDAY(Tableau645[[#This Row],[date]])</f>
        <v>1</v>
      </c>
      <c r="E1135" s="47">
        <v>0.57291666666666696</v>
      </c>
      <c r="F1135" s="47">
        <v>0.73958333333333404</v>
      </c>
      <c r="G1135" s="46" t="str">
        <f>IF(NOT(ISBLANK(Tableau645[heure
début])),IF(VALUE(MID(TEXT(Tableau645[heure
début],"hh"),1,2))&lt;13,"AM","PM"),"")</f>
        <v>PM</v>
      </c>
      <c r="H1135" s="47">
        <f>F1135-E1135</f>
        <v>0.16666666666666707</v>
      </c>
      <c r="I1135" s="123"/>
      <c r="J1135" s="47"/>
      <c r="K1135" s="65"/>
      <c r="L1135" s="45" t="e">
        <f ca="1">VLOOKUP(Tableau645[[#This Row],[module]],OFFSET(INDIRECT(A1135&amp;"_code"),0,2,,2),2,0)</f>
        <v>#N/A</v>
      </c>
      <c r="M1135" s="45"/>
      <c r="N1135" s="47"/>
      <c r="O1135" s="45"/>
    </row>
    <row r="1136" spans="1:15" hidden="1" x14ac:dyDescent="0.2">
      <c r="A1136" s="45" t="s">
        <v>671</v>
      </c>
      <c r="B1136" s="65" t="str">
        <f>YEAR(C1136)&amp;"-"&amp;WEEKNUM(C1136)</f>
        <v>2017-46</v>
      </c>
      <c r="C1136" s="46">
        <v>43051</v>
      </c>
      <c r="D1136" s="67">
        <f>WEEKDAY(Tableau645[[#This Row],[date]])</f>
        <v>1</v>
      </c>
      <c r="E1136" s="47">
        <v>0.57291666666666696</v>
      </c>
      <c r="F1136" s="47">
        <v>0.73958333333333404</v>
      </c>
      <c r="G1136" s="46" t="str">
        <f>IF(NOT(ISBLANK(Tableau645[heure
début])),IF(VALUE(MID(TEXT(Tableau645[heure
début],"hh"),1,2))&lt;13,"AM","PM"),"")</f>
        <v>PM</v>
      </c>
      <c r="H1136" s="47">
        <f>F1136-E1136</f>
        <v>0.16666666666666707</v>
      </c>
      <c r="I1136" s="47"/>
      <c r="J1136" s="47"/>
      <c r="K1136" s="65"/>
      <c r="L1136" s="45" t="e">
        <f ca="1">VLOOKUP(Tableau645[[#This Row],[module]],OFFSET(INDIRECT(A1136&amp;"_code"),0,2,,2),2,0)</f>
        <v>#N/A</v>
      </c>
      <c r="M1136" s="45"/>
      <c r="N1136" s="47"/>
      <c r="O1136" s="45"/>
    </row>
    <row r="1137" spans="1:15" hidden="1" x14ac:dyDescent="0.2">
      <c r="A1137" s="45" t="s">
        <v>672</v>
      </c>
      <c r="B1137" s="65" t="str">
        <f>YEAR(C1137)&amp;"-"&amp;WEEKNUM(C1137)</f>
        <v>2017-46</v>
      </c>
      <c r="C1137" s="46">
        <v>43051</v>
      </c>
      <c r="D1137" s="67">
        <f>WEEKDAY(Tableau645[[#This Row],[date]])</f>
        <v>1</v>
      </c>
      <c r="E1137" s="47">
        <v>0.57291666666666696</v>
      </c>
      <c r="F1137" s="47">
        <v>0.73958333333333404</v>
      </c>
      <c r="G1137" s="46" t="str">
        <f>IF(NOT(ISBLANK(Tableau645[heure
début])),IF(VALUE(MID(TEXT(Tableau645[heure
début],"hh"),1,2))&lt;13,"AM","PM"),"")</f>
        <v>PM</v>
      </c>
      <c r="H1137" s="47">
        <f>F1137-E1137</f>
        <v>0.16666666666666707</v>
      </c>
      <c r="I1137" s="47"/>
      <c r="J1137" s="47"/>
      <c r="K1137" s="65"/>
      <c r="L1137" s="45" t="e">
        <f ca="1">VLOOKUP(Tableau645[[#This Row],[module]],OFFSET(INDIRECT(A1137&amp;"_code"),0,2,,2),2,0)</f>
        <v>#N/A</v>
      </c>
      <c r="M1137" s="45"/>
      <c r="N1137" s="47"/>
      <c r="O1137" s="45"/>
    </row>
    <row r="1138" spans="1:15" hidden="1" x14ac:dyDescent="0.2">
      <c r="A1138" s="45" t="s">
        <v>677</v>
      </c>
      <c r="B1138" s="65" t="str">
        <f>YEAR(C1138)&amp;"-"&amp;WEEKNUM(C1138)</f>
        <v>2017-46</v>
      </c>
      <c r="C1138" s="46">
        <v>43051</v>
      </c>
      <c r="D1138" s="67">
        <f>WEEKDAY(Tableau645[[#This Row],[date]])</f>
        <v>1</v>
      </c>
      <c r="E1138" s="47">
        <v>0.57291666666666696</v>
      </c>
      <c r="F1138" s="47">
        <v>0.69791666666666663</v>
      </c>
      <c r="G1138" s="46" t="str">
        <f>IF(NOT(ISBLANK(Tableau645[heure
début])),IF(VALUE(MID(TEXT(Tableau645[heure
début],"hh"),1,2))&lt;13,"AM","PM"),"")</f>
        <v>PM</v>
      </c>
      <c r="H1138" s="47">
        <f>F1138-E1138</f>
        <v>0.12499999999999967</v>
      </c>
      <c r="I1138" s="47"/>
      <c r="J1138" s="47"/>
      <c r="K1138" s="65"/>
      <c r="L1138" s="45" t="e">
        <f ca="1">VLOOKUP(Tableau645[[#This Row],[module]],OFFSET(INDIRECT(A1138&amp;"_code"),0,2,,2),2,0)</f>
        <v>#N/A</v>
      </c>
      <c r="M1138" s="45"/>
      <c r="N1138" s="47"/>
      <c r="O1138" s="45"/>
    </row>
    <row r="1139" spans="1:15" hidden="1" x14ac:dyDescent="0.2">
      <c r="A1139" s="45" t="s">
        <v>676</v>
      </c>
      <c r="B1139" s="65" t="str">
        <f>YEAR(C1139)&amp;"-"&amp;WEEKNUM(C1139)</f>
        <v>2017-46</v>
      </c>
      <c r="C1139" s="46">
        <v>43051</v>
      </c>
      <c r="D1139" s="67">
        <f>WEEKDAY(Tableau645[[#This Row],[date]])</f>
        <v>1</v>
      </c>
      <c r="E1139" s="47">
        <v>0.57291666666666696</v>
      </c>
      <c r="F1139" s="47">
        <v>0.69791666666666663</v>
      </c>
      <c r="G1139" s="46" t="str">
        <f>IF(NOT(ISBLANK(Tableau645[heure
début])),IF(VALUE(MID(TEXT(Tableau645[heure
début],"hh"),1,2))&lt;13,"AM","PM"),"")</f>
        <v>PM</v>
      </c>
      <c r="H1139" s="47">
        <f>F1139-E1139</f>
        <v>0.12499999999999967</v>
      </c>
      <c r="I1139" s="47"/>
      <c r="J1139" s="47"/>
      <c r="K1139" s="65"/>
      <c r="L1139" s="45" t="e">
        <f ca="1">VLOOKUP(Tableau645[[#This Row],[module]],OFFSET(INDIRECT(A1139&amp;"_code"),0,2,,2),2,0)</f>
        <v>#N/A</v>
      </c>
      <c r="M1139" s="45"/>
      <c r="N1139" s="47"/>
      <c r="O1139" s="45"/>
    </row>
    <row r="1140" spans="1:15" hidden="1" x14ac:dyDescent="0.2">
      <c r="A1140" s="45" t="s">
        <v>670</v>
      </c>
      <c r="B1140" s="65" t="str">
        <f>YEAR(C1140)&amp;"-"&amp;WEEKNUM(C1140)</f>
        <v>2017-46</v>
      </c>
      <c r="C1140" s="46">
        <v>43052</v>
      </c>
      <c r="D1140" s="67">
        <f>WEEKDAY(Tableau645[[#This Row],[date]])</f>
        <v>2</v>
      </c>
      <c r="E1140" s="47">
        <v>0.34375</v>
      </c>
      <c r="F1140" s="47">
        <v>0.42708333333333298</v>
      </c>
      <c r="G1140" s="46" t="str">
        <f>IF(NOT(ISBLANK(Tableau645[heure
début])),IF(VALUE(MID(TEXT(Tableau645[heure
début],"hh"),1,2))&lt;13,"AM","PM"),"")</f>
        <v>AM</v>
      </c>
      <c r="H1140" s="47">
        <f>F1140-E1140</f>
        <v>8.3333333333332982E-2</v>
      </c>
      <c r="I1140" s="47"/>
      <c r="J1140" s="47"/>
      <c r="K1140" s="65" t="s">
        <v>871</v>
      </c>
      <c r="L1140" s="45" t="str">
        <f ca="1">VLOOKUP(Tableau645[[#This Row],[module]],OFFSET(INDIRECT(A1140&amp;"_code"),0,2,,2),2,0)</f>
        <v>BRIKI Rachid</v>
      </c>
      <c r="M1140" s="45" t="s">
        <v>1194</v>
      </c>
      <c r="N1140" s="47"/>
      <c r="O1140" s="45"/>
    </row>
    <row r="1141" spans="1:15" hidden="1" x14ac:dyDescent="0.2">
      <c r="A1141" s="45" t="s">
        <v>657</v>
      </c>
      <c r="B1141" s="65" t="str">
        <f>YEAR(C1141)&amp;"-"&amp;WEEKNUM(C1141)</f>
        <v>2017-46</v>
      </c>
      <c r="C1141" s="46">
        <v>43052</v>
      </c>
      <c r="D1141" s="67">
        <f>WEEKDAY(Tableau645[[#This Row],[date]])</f>
        <v>2</v>
      </c>
      <c r="E1141" s="47">
        <v>0.34375</v>
      </c>
      <c r="F1141" s="47">
        <v>0.51041666666666696</v>
      </c>
      <c r="G1141" s="46" t="str">
        <f>IF(NOT(ISBLANK(Tableau645[heure
début])),IF(VALUE(MID(TEXT(Tableau645[heure
début],"hh"),1,2))&lt;13,"AM","PM"),"")</f>
        <v>AM</v>
      </c>
      <c r="H1141" s="47">
        <f>F1141-E1141</f>
        <v>0.16666666666666696</v>
      </c>
      <c r="I1141" s="123"/>
      <c r="J1141" s="47" t="s">
        <v>832</v>
      </c>
      <c r="K1141" s="65"/>
      <c r="L1141" s="45" t="e">
        <f ca="1">VLOOKUP(Tableau645[[#This Row],[module]],OFFSET(INDIRECT(A1141&amp;"_code"),0,2,,2),2,0)</f>
        <v>#N/A</v>
      </c>
      <c r="M1141" s="45"/>
      <c r="N1141" s="47"/>
      <c r="O1141" s="45"/>
    </row>
    <row r="1142" spans="1:15" hidden="1" x14ac:dyDescent="0.2">
      <c r="A1142" s="45" t="s">
        <v>657</v>
      </c>
      <c r="B1142" s="65" t="str">
        <f>YEAR(C1142)&amp;"-"&amp;WEEKNUM(C1142)</f>
        <v>2017-46</v>
      </c>
      <c r="C1142" s="46">
        <v>43052</v>
      </c>
      <c r="D1142" s="67">
        <f>WEEKDAY(Tableau645[[#This Row],[date]])</f>
        <v>2</v>
      </c>
      <c r="E1142" s="47">
        <v>0.34375</v>
      </c>
      <c r="F1142" s="47">
        <v>0.51041666666666696</v>
      </c>
      <c r="G1142" s="46" t="str">
        <f>IF(NOT(ISBLANK(Tableau645[heure
début])),IF(VALUE(MID(TEXT(Tableau645[heure
début],"hh"),1,2))&lt;13,"AM","PM"),"")</f>
        <v>AM</v>
      </c>
      <c r="H1142" s="47">
        <f>F1142-E1142</f>
        <v>0.16666666666666696</v>
      </c>
      <c r="I1142" s="123"/>
      <c r="J1142" s="47" t="s">
        <v>833</v>
      </c>
      <c r="K1142" s="65" t="s">
        <v>817</v>
      </c>
      <c r="L1142" s="45" t="str">
        <f ca="1">VLOOKUP(Tableau645[[#This Row],[module]],OFFSET(INDIRECT(A1142&amp;"_code"),0,2,,2),2,0)</f>
        <v>n/a</v>
      </c>
      <c r="M1142" s="45"/>
      <c r="N1142" s="47"/>
      <c r="O1142" s="45"/>
    </row>
    <row r="1143" spans="1:15" hidden="1" x14ac:dyDescent="0.2">
      <c r="A1143" s="61" t="s">
        <v>669</v>
      </c>
      <c r="B1143" s="65" t="str">
        <f>YEAR(C1143)&amp;"-"&amp;WEEKNUM(C1143)</f>
        <v>2017-46</v>
      </c>
      <c r="C1143" s="46">
        <v>43052</v>
      </c>
      <c r="D1143" s="67">
        <f>WEEKDAY(Tableau645[[#This Row],[date]])</f>
        <v>2</v>
      </c>
      <c r="E1143" s="47">
        <v>0.34375</v>
      </c>
      <c r="F1143" s="47">
        <v>0.42708333333333298</v>
      </c>
      <c r="G1143" s="46" t="str">
        <f>IF(NOT(ISBLANK(Tableau645[heure
début])),IF(VALUE(MID(TEXT(Tableau645[heure
début],"hh"),1,2))&lt;13,"AM","PM"),"")</f>
        <v>AM</v>
      </c>
      <c r="H1143" s="47">
        <f>F1143-E1143</f>
        <v>8.3333333333332982E-2</v>
      </c>
      <c r="I1143" s="47"/>
      <c r="J1143" s="47"/>
      <c r="K1143" s="65"/>
      <c r="L1143" s="45" t="e">
        <f ca="1">VLOOKUP(Tableau645[[#This Row],[module]],OFFSET(INDIRECT(A1143&amp;"_code"),0,2,,2),2,0)</f>
        <v>#N/A</v>
      </c>
      <c r="M1143" s="45"/>
      <c r="N1143" s="47"/>
      <c r="O1143" s="45"/>
    </row>
    <row r="1144" spans="1:15" hidden="1" x14ac:dyDescent="0.2">
      <c r="A1144" s="45" t="s">
        <v>671</v>
      </c>
      <c r="B1144" s="65" t="str">
        <f>YEAR(C1144)&amp;"-"&amp;WEEKNUM(C1144)</f>
        <v>2017-46</v>
      </c>
      <c r="C1144" s="46">
        <v>43052</v>
      </c>
      <c r="D1144" s="67">
        <f>WEEKDAY(Tableau645[[#This Row],[date]])</f>
        <v>2</v>
      </c>
      <c r="E1144" s="47">
        <v>0.34375</v>
      </c>
      <c r="F1144" s="47">
        <v>0.51041666666666696</v>
      </c>
      <c r="G1144" s="46" t="str">
        <f>IF(NOT(ISBLANK(Tableau645[heure
début])),IF(VALUE(MID(TEXT(Tableau645[heure
début],"hh"),1,2))&lt;13,"AM","PM"),"")</f>
        <v>AM</v>
      </c>
      <c r="H1144" s="47">
        <f>F1144-E1144</f>
        <v>0.16666666666666696</v>
      </c>
      <c r="I1144" s="47"/>
      <c r="J1144" s="47"/>
      <c r="K1144" s="65" t="s">
        <v>1107</v>
      </c>
      <c r="L1144" s="45" t="str">
        <f ca="1">VLOOKUP(Tableau645[[#This Row],[module]],OFFSET(INDIRECT(A1144&amp;"_code"),0,2,,2),2,0)</f>
        <v>DOCO David</v>
      </c>
      <c r="M1144" s="45" t="s">
        <v>661</v>
      </c>
      <c r="N1144" s="47"/>
      <c r="O1144" s="45"/>
    </row>
    <row r="1145" spans="1:15" hidden="1" x14ac:dyDescent="0.2">
      <c r="A1145" s="45" t="s">
        <v>677</v>
      </c>
      <c r="B1145" s="65" t="str">
        <f>YEAR(C1145)&amp;"-"&amp;WEEKNUM(C1145)</f>
        <v>2017-46</v>
      </c>
      <c r="C1145" s="46">
        <v>43052</v>
      </c>
      <c r="D1145" s="67">
        <f>WEEKDAY(Tableau645[[#This Row],[date]])</f>
        <v>2</v>
      </c>
      <c r="E1145" s="47">
        <v>0.34375</v>
      </c>
      <c r="F1145" s="47">
        <v>0.51041666666666696</v>
      </c>
      <c r="G1145" s="46" t="str">
        <f>IF(NOT(ISBLANK(Tableau645[heure
début])),IF(VALUE(MID(TEXT(Tableau645[heure
début],"hh"),1,2))&lt;13,"AM","PM"),"")</f>
        <v>AM</v>
      </c>
      <c r="H1145" s="47">
        <f>F1145-E1145</f>
        <v>0.16666666666666696</v>
      </c>
      <c r="I1145" s="47"/>
      <c r="J1145" s="47"/>
      <c r="K1145" s="65" t="s">
        <v>809</v>
      </c>
      <c r="L1145" s="45" t="str">
        <f ca="1">VLOOKUP(Tableau645[[#This Row],[module]],OFFSET(INDIRECT(A1145&amp;"_code"),0,2,,2),2,0)</f>
        <v>n/a</v>
      </c>
      <c r="M1145" s="45"/>
      <c r="N1145" s="47"/>
      <c r="O1145" s="45"/>
    </row>
    <row r="1146" spans="1:15" hidden="1" x14ac:dyDescent="0.2">
      <c r="A1146" s="137" t="s">
        <v>672</v>
      </c>
      <c r="B1146" s="138" t="str">
        <f>YEAR(C1146)&amp;"-"&amp;WEEKNUM(C1146)</f>
        <v>2017-46</v>
      </c>
      <c r="C1146" s="139">
        <v>43052</v>
      </c>
      <c r="D1146" s="140">
        <f>WEEKDAY(Tableau645[[#This Row],[date]])</f>
        <v>2</v>
      </c>
      <c r="E1146" s="141">
        <v>0.34375</v>
      </c>
      <c r="F1146" s="141">
        <v>0.51041666666666696</v>
      </c>
      <c r="G1146" s="139" t="str">
        <f>IF(NOT(ISBLANK(Tableau645[heure
début])),IF(VALUE(MID(TEXT(Tableau645[heure
début],"hh"),1,2))&lt;13,"AM","PM"),"")</f>
        <v>AM</v>
      </c>
      <c r="H1146" s="141">
        <f>F1146-E1146</f>
        <v>0.16666666666666696</v>
      </c>
      <c r="I1146" s="141"/>
      <c r="J1146" s="141" t="s">
        <v>820</v>
      </c>
      <c r="K1146" s="138"/>
      <c r="L1146" s="138" t="e">
        <f ca="1">VLOOKUP(Tableau645[[#This Row],[module]],OFFSET(INDIRECT(A1146&amp;"_code"),0,2,,2),2,0)</f>
        <v>#N/A</v>
      </c>
      <c r="M1146" s="137"/>
      <c r="N1146" s="141"/>
      <c r="O1146" s="137"/>
    </row>
    <row r="1147" spans="1:15" hidden="1" x14ac:dyDescent="0.2">
      <c r="A1147" s="137" t="s">
        <v>672</v>
      </c>
      <c r="B1147" s="138" t="str">
        <f>YEAR(C1147)&amp;"-"&amp;WEEKNUM(C1147)</f>
        <v>2017-46</v>
      </c>
      <c r="C1147" s="139">
        <v>43052</v>
      </c>
      <c r="D1147" s="140">
        <f>WEEKDAY(Tableau645[[#This Row],[date]])</f>
        <v>2</v>
      </c>
      <c r="E1147" s="141">
        <v>0.34375</v>
      </c>
      <c r="F1147" s="141">
        <v>0.51041666666666696</v>
      </c>
      <c r="G1147" s="139" t="str">
        <f>IF(NOT(ISBLANK(Tableau645[heure
début])),IF(VALUE(MID(TEXT(Tableau645[heure
début],"hh"),1,2))&lt;13,"AM","PM"),"")</f>
        <v>AM</v>
      </c>
      <c r="H1147" s="141">
        <f>F1147-E1147</f>
        <v>0.16666666666666696</v>
      </c>
      <c r="I1147" s="141"/>
      <c r="J1147" s="141" t="s">
        <v>821</v>
      </c>
      <c r="K1147" s="138" t="s">
        <v>529</v>
      </c>
      <c r="L1147" s="138" t="str">
        <f ca="1">VLOOKUP(Tableau645[[#This Row],[module]],OFFSET(INDIRECT(A1147&amp;"_code"),0,2,,2),2,0)</f>
        <v>NETWORX NETWORX</v>
      </c>
      <c r="M1147" s="137" t="s">
        <v>660</v>
      </c>
      <c r="N1147" s="141"/>
      <c r="O1147" s="137"/>
    </row>
    <row r="1148" spans="1:15" hidden="1" x14ac:dyDescent="0.2">
      <c r="A1148" s="137" t="s">
        <v>676</v>
      </c>
      <c r="B1148" s="138" t="str">
        <f>YEAR(C1148)&amp;"-"&amp;WEEKNUM(C1148)</f>
        <v>2017-46</v>
      </c>
      <c r="C1148" s="139">
        <v>43052</v>
      </c>
      <c r="D1148" s="140">
        <f>WEEKDAY(Tableau645[[#This Row],[date]])</f>
        <v>2</v>
      </c>
      <c r="E1148" s="141">
        <v>0.34375</v>
      </c>
      <c r="F1148" s="141">
        <v>0.51041666666666696</v>
      </c>
      <c r="G1148" s="139" t="str">
        <f>IF(NOT(ISBLANK(Tableau645[heure
début])),IF(VALUE(MID(TEXT(Tableau645[heure
début],"hh"),1,2))&lt;13,"AM","PM"),"")</f>
        <v>AM</v>
      </c>
      <c r="H1148" s="141">
        <f>F1148-E1148</f>
        <v>0.16666666666666696</v>
      </c>
      <c r="I1148" s="141"/>
      <c r="J1148" s="141"/>
      <c r="K1148" s="138" t="s">
        <v>732</v>
      </c>
      <c r="L1148" s="138" t="str">
        <f ca="1">VLOOKUP(Tableau645[[#This Row],[module]],OFFSET(INDIRECT(A1148&amp;"_code"),0,2,,2),2,0)</f>
        <v>VIGNERON Jean-Baptiste</v>
      </c>
      <c r="M1148" s="137" t="s">
        <v>659</v>
      </c>
      <c r="N1148" s="141"/>
      <c r="O1148" s="137"/>
    </row>
    <row r="1149" spans="1:15" hidden="1" x14ac:dyDescent="0.2">
      <c r="A1149" s="137" t="s">
        <v>670</v>
      </c>
      <c r="B1149" s="138" t="str">
        <f>YEAR(C1149)&amp;"-"&amp;WEEKNUM(C1149)</f>
        <v>2017-46</v>
      </c>
      <c r="C1149" s="139">
        <v>43052</v>
      </c>
      <c r="D1149" s="140">
        <f>WEEKDAY(Tableau645[[#This Row],[date]])</f>
        <v>2</v>
      </c>
      <c r="E1149" s="141">
        <v>0.42708333333333298</v>
      </c>
      <c r="F1149" s="141">
        <v>0.51041666666666696</v>
      </c>
      <c r="G1149" s="139" t="str">
        <f>IF(NOT(ISBLANK(Tableau645[heure
début])),IF(VALUE(MID(TEXT(Tableau645[heure
début],"hh"),1,2))&lt;13,"AM","PM"),"")</f>
        <v>AM</v>
      </c>
      <c r="H1149" s="141">
        <f>F1149-E1149</f>
        <v>8.3333333333333981E-2</v>
      </c>
      <c r="I1149" s="141"/>
      <c r="J1149" s="141"/>
      <c r="K1149" s="138" t="s">
        <v>872</v>
      </c>
      <c r="L1149" s="138" t="str">
        <f ca="1">VLOOKUP(Tableau645[[#This Row],[module]],OFFSET(INDIRECT(A1149&amp;"_code"),0,2,,2),2,0)</f>
        <v>BRIKI Rachid</v>
      </c>
      <c r="M1149" s="45" t="s">
        <v>1194</v>
      </c>
      <c r="N1149" s="141"/>
      <c r="O1149" s="137"/>
    </row>
    <row r="1150" spans="1:15" hidden="1" x14ac:dyDescent="0.2">
      <c r="A1150" s="137" t="s">
        <v>669</v>
      </c>
      <c r="B1150" s="138" t="str">
        <f>YEAR(C1150)&amp;"-"&amp;WEEKNUM(C1150)</f>
        <v>2017-46</v>
      </c>
      <c r="C1150" s="139">
        <v>43052</v>
      </c>
      <c r="D1150" s="140">
        <f>WEEKDAY(Tableau645[[#This Row],[date]])</f>
        <v>2</v>
      </c>
      <c r="E1150" s="141">
        <v>0.42708333333333298</v>
      </c>
      <c r="F1150" s="141">
        <v>0.51041666666666696</v>
      </c>
      <c r="G1150" s="139" t="str">
        <f>IF(NOT(ISBLANK(Tableau645[heure
début])),IF(VALUE(MID(TEXT(Tableau645[heure
début],"hh"),1,2))&lt;13,"AM","PM"),"")</f>
        <v>AM</v>
      </c>
      <c r="H1150" s="141">
        <f>F1150-E1150</f>
        <v>8.3333333333333981E-2</v>
      </c>
      <c r="I1150" s="141"/>
      <c r="J1150" s="141"/>
      <c r="K1150" s="138" t="s">
        <v>1045</v>
      </c>
      <c r="L1150" s="138" t="str">
        <f ca="1">VLOOKUP(Tableau645[[#This Row],[module]],OFFSET(INDIRECT(A1150&amp;"_code"),0,2,,2),2,0)</f>
        <v>LABIS Solveig</v>
      </c>
      <c r="M1150" s="137" t="s">
        <v>1193</v>
      </c>
      <c r="N1150" s="141"/>
      <c r="O1150" s="137"/>
    </row>
    <row r="1151" spans="1:15" hidden="1" x14ac:dyDescent="0.2">
      <c r="A1151" s="137" t="s">
        <v>672</v>
      </c>
      <c r="B1151" s="138" t="str">
        <f>YEAR(C1151)&amp;"-"&amp;WEEKNUM(C1151)</f>
        <v>2017-46</v>
      </c>
      <c r="C1151" s="139">
        <v>43052</v>
      </c>
      <c r="D1151" s="140">
        <f>WEEKDAY(Tableau645[[#This Row],[date]])</f>
        <v>2</v>
      </c>
      <c r="E1151" s="141">
        <v>0.57291666666666696</v>
      </c>
      <c r="F1151" s="141">
        <v>0.73958333333333404</v>
      </c>
      <c r="G1151" s="139" t="str">
        <f>IF(NOT(ISBLANK(Tableau645[heure
début])),IF(VALUE(MID(TEXT(Tableau645[heure
début],"hh"),1,2))&lt;13,"AM","PM"),"")</f>
        <v>PM</v>
      </c>
      <c r="H1151" s="141">
        <f>F1151-E1151</f>
        <v>0.16666666666666707</v>
      </c>
      <c r="I1151" s="141"/>
      <c r="J1151" s="141" t="s">
        <v>820</v>
      </c>
      <c r="K1151" s="138"/>
      <c r="L1151" s="138" t="e">
        <f ca="1">VLOOKUP(Tableau645[[#This Row],[module]],OFFSET(INDIRECT(A1151&amp;"_code"),0,2,,2),2,0)</f>
        <v>#N/A</v>
      </c>
      <c r="M1151" s="137"/>
      <c r="N1151" s="141"/>
      <c r="O1151" s="137"/>
    </row>
    <row r="1152" spans="1:15" hidden="1" x14ac:dyDescent="0.2">
      <c r="A1152" s="137" t="s">
        <v>672</v>
      </c>
      <c r="B1152" s="138" t="str">
        <f>YEAR(C1152)&amp;"-"&amp;WEEKNUM(C1152)</f>
        <v>2017-46</v>
      </c>
      <c r="C1152" s="139">
        <v>43052</v>
      </c>
      <c r="D1152" s="140">
        <f>WEEKDAY(Tableau645[[#This Row],[date]])</f>
        <v>2</v>
      </c>
      <c r="E1152" s="141">
        <v>0.57291666666666696</v>
      </c>
      <c r="F1152" s="141">
        <v>0.73958333333333404</v>
      </c>
      <c r="G1152" s="139" t="str">
        <f>IF(NOT(ISBLANK(Tableau645[heure
début])),IF(VALUE(MID(TEXT(Tableau645[heure
début],"hh"),1,2))&lt;13,"AM","PM"),"")</f>
        <v>PM</v>
      </c>
      <c r="H1152" s="141">
        <f>F1152-E1152</f>
        <v>0.16666666666666707</v>
      </c>
      <c r="I1152" s="141"/>
      <c r="J1152" s="141" t="s">
        <v>821</v>
      </c>
      <c r="K1152" s="138" t="s">
        <v>529</v>
      </c>
      <c r="L1152" s="138" t="str">
        <f ca="1">VLOOKUP(Tableau645[[#This Row],[module]],OFFSET(INDIRECT(A1152&amp;"_code"),0,2,,2),2,0)</f>
        <v>NETWORX NETWORX</v>
      </c>
      <c r="M1152" s="137" t="s">
        <v>660</v>
      </c>
      <c r="N1152" s="141"/>
      <c r="O1152" s="137"/>
    </row>
    <row r="1153" spans="1:15" hidden="1" x14ac:dyDescent="0.2">
      <c r="A1153" s="137" t="s">
        <v>670</v>
      </c>
      <c r="B1153" s="138" t="str">
        <f>YEAR(C1153)&amp;"-"&amp;WEEKNUM(C1153)</f>
        <v>2017-46</v>
      </c>
      <c r="C1153" s="139">
        <v>43052</v>
      </c>
      <c r="D1153" s="140">
        <f>WEEKDAY(Tableau645[[#This Row],[date]])</f>
        <v>2</v>
      </c>
      <c r="E1153" s="141">
        <v>0.57291666666666696</v>
      </c>
      <c r="F1153" s="141">
        <v>0.73958333333333404</v>
      </c>
      <c r="G1153" s="139" t="str">
        <f>IF(NOT(ISBLANK(Tableau645[heure
début])),IF(VALUE(MID(TEXT(Tableau645[heure
début],"hh"),1,2))&lt;13,"AM","PM"),"")</f>
        <v>PM</v>
      </c>
      <c r="H1153" s="141">
        <f>F1153-E1153</f>
        <v>0.16666666666666707</v>
      </c>
      <c r="I1153" s="141"/>
      <c r="J1153" s="141"/>
      <c r="K1153" s="138" t="s">
        <v>872</v>
      </c>
      <c r="L1153" s="138" t="str">
        <f ca="1">VLOOKUP(Tableau645[[#This Row],[module]],OFFSET(INDIRECT(A1153&amp;"_code"),0,2,,2),2,0)</f>
        <v>BRIKI Rachid</v>
      </c>
      <c r="M1153" s="45" t="s">
        <v>1194</v>
      </c>
      <c r="N1153" s="141"/>
      <c r="O1153" s="137"/>
    </row>
    <row r="1154" spans="1:15" hidden="1" x14ac:dyDescent="0.2">
      <c r="A1154" s="137" t="s">
        <v>657</v>
      </c>
      <c r="B1154" s="138" t="str">
        <f>YEAR(C1154)&amp;"-"&amp;WEEKNUM(C1154)</f>
        <v>2017-46</v>
      </c>
      <c r="C1154" s="139">
        <v>43052</v>
      </c>
      <c r="D1154" s="140">
        <f>WEEKDAY(Tableau645[[#This Row],[date]])</f>
        <v>2</v>
      </c>
      <c r="E1154" s="141">
        <v>0.57291666666666696</v>
      </c>
      <c r="F1154" s="141">
        <v>0.73958333333333404</v>
      </c>
      <c r="G1154" s="139" t="str">
        <f>IF(NOT(ISBLANK(Tableau645[heure
début])),IF(VALUE(MID(TEXT(Tableau645[heure
début],"hh"),1,2))&lt;13,"AM","PM"),"")</f>
        <v>PM</v>
      </c>
      <c r="H1154" s="141">
        <f>F1154-E1154</f>
        <v>0.16666666666666707</v>
      </c>
      <c r="I1154" s="141"/>
      <c r="J1154" s="141" t="s">
        <v>832</v>
      </c>
      <c r="K1154" s="138"/>
      <c r="L1154" s="138" t="e">
        <f ca="1">VLOOKUP(Tableau645[[#This Row],[module]],OFFSET(INDIRECT(A1154&amp;"_code"),0,2,,2),2,0)</f>
        <v>#N/A</v>
      </c>
      <c r="M1154" s="137"/>
      <c r="N1154" s="141"/>
      <c r="O1154" s="137"/>
    </row>
    <row r="1155" spans="1:15" hidden="1" x14ac:dyDescent="0.2">
      <c r="A1155" s="137" t="s">
        <v>657</v>
      </c>
      <c r="B1155" s="138" t="str">
        <f>YEAR(C1155)&amp;"-"&amp;WEEKNUM(C1155)</f>
        <v>2017-46</v>
      </c>
      <c r="C1155" s="139">
        <v>43052</v>
      </c>
      <c r="D1155" s="140">
        <f>WEEKDAY(Tableau645[[#This Row],[date]])</f>
        <v>2</v>
      </c>
      <c r="E1155" s="141">
        <v>0.57291666666666696</v>
      </c>
      <c r="F1155" s="141">
        <v>0.73958333333333404</v>
      </c>
      <c r="G1155" s="139" t="str">
        <f>IF(NOT(ISBLANK(Tableau645[heure
début])),IF(VALUE(MID(TEXT(Tableau645[heure
début],"hh"),1,2))&lt;13,"AM","PM"),"")</f>
        <v>PM</v>
      </c>
      <c r="H1155" s="141">
        <f>F1155-E1155</f>
        <v>0.16666666666666707</v>
      </c>
      <c r="I1155" s="141"/>
      <c r="J1155" s="141" t="s">
        <v>833</v>
      </c>
      <c r="K1155" s="138" t="s">
        <v>817</v>
      </c>
      <c r="L1155" s="138" t="str">
        <f ca="1">VLOOKUP(Tableau645[[#This Row],[module]],OFFSET(INDIRECT(A1155&amp;"_code"),0,2,,2),2,0)</f>
        <v>n/a</v>
      </c>
      <c r="M1155" s="137"/>
      <c r="N1155" s="141"/>
      <c r="O1155" s="137"/>
    </row>
    <row r="1156" spans="1:15" hidden="1" x14ac:dyDescent="0.2">
      <c r="A1156" s="137" t="s">
        <v>669</v>
      </c>
      <c r="B1156" s="138" t="str">
        <f>YEAR(C1156)&amp;"-"&amp;WEEKNUM(C1156)</f>
        <v>2017-46</v>
      </c>
      <c r="C1156" s="139">
        <v>43052</v>
      </c>
      <c r="D1156" s="140">
        <f>WEEKDAY(Tableau645[[#This Row],[date]])</f>
        <v>2</v>
      </c>
      <c r="E1156" s="141">
        <v>0.57291666666666696</v>
      </c>
      <c r="F1156" s="141">
        <v>0.73958333333333404</v>
      </c>
      <c r="G1156" s="139" t="str">
        <f>IF(NOT(ISBLANK(Tableau645[heure
début])),IF(VALUE(MID(TEXT(Tableau645[heure
début],"hh"),1,2))&lt;13,"AM","PM"),"")</f>
        <v>PM</v>
      </c>
      <c r="H1156" s="141">
        <f>F1156-E1156</f>
        <v>0.16666666666666707</v>
      </c>
      <c r="I1156" s="141"/>
      <c r="J1156" s="141"/>
      <c r="K1156" s="138"/>
      <c r="L1156" s="138" t="e">
        <f ca="1">VLOOKUP(Tableau645[[#This Row],[module]],OFFSET(INDIRECT(A1156&amp;"_code"),0,2,,2),2,0)</f>
        <v>#N/A</v>
      </c>
      <c r="M1156" s="137"/>
      <c r="N1156" s="141"/>
      <c r="O1156" s="137"/>
    </row>
    <row r="1157" spans="1:15" hidden="1" x14ac:dyDescent="0.2">
      <c r="A1157" s="137" t="s">
        <v>671</v>
      </c>
      <c r="B1157" s="138" t="str">
        <f>YEAR(C1157)&amp;"-"&amp;WEEKNUM(C1157)</f>
        <v>2017-46</v>
      </c>
      <c r="C1157" s="139">
        <v>43052</v>
      </c>
      <c r="D1157" s="140">
        <f>WEEKDAY(Tableau645[[#This Row],[date]])</f>
        <v>2</v>
      </c>
      <c r="E1157" s="141">
        <v>0.57291666666666696</v>
      </c>
      <c r="F1157" s="141">
        <v>0.73958333333333404</v>
      </c>
      <c r="G1157" s="139" t="str">
        <f>IF(NOT(ISBLANK(Tableau645[heure
début])),IF(VALUE(MID(TEXT(Tableau645[heure
début],"hh"),1,2))&lt;13,"AM","PM"),"")</f>
        <v>PM</v>
      </c>
      <c r="H1157" s="141">
        <f>F1157-E1157</f>
        <v>0.16666666666666707</v>
      </c>
      <c r="I1157" s="141"/>
      <c r="J1157" s="141"/>
      <c r="K1157" s="138" t="s">
        <v>1137</v>
      </c>
      <c r="L1157" s="138" t="str">
        <f ca="1">VLOOKUP(Tableau645[[#This Row],[module]],OFFSET(INDIRECT(A1157&amp;"_code"),0,2,,2),2,0)</f>
        <v>MAATI Abderrabi</v>
      </c>
      <c r="M1157" s="45" t="s">
        <v>661</v>
      </c>
      <c r="N1157" s="141"/>
      <c r="O1157" s="137"/>
    </row>
    <row r="1158" spans="1:15" hidden="1" x14ac:dyDescent="0.2">
      <c r="A1158" s="137" t="s">
        <v>677</v>
      </c>
      <c r="B1158" s="138" t="str">
        <f>YEAR(C1158)&amp;"-"&amp;WEEKNUM(C1158)</f>
        <v>2017-46</v>
      </c>
      <c r="C1158" s="139">
        <v>43052</v>
      </c>
      <c r="D1158" s="140">
        <f>WEEKDAY(Tableau645[[#This Row],[date]])</f>
        <v>2</v>
      </c>
      <c r="E1158" s="141">
        <v>0.57291666666666696</v>
      </c>
      <c r="F1158" s="141">
        <v>0.69791666666666663</v>
      </c>
      <c r="G1158" s="139" t="str">
        <f>IF(NOT(ISBLANK(Tableau645[heure
début])),IF(VALUE(MID(TEXT(Tableau645[heure
début],"hh"),1,2))&lt;13,"AM","PM"),"")</f>
        <v>PM</v>
      </c>
      <c r="H1158" s="141">
        <f>F1158-E1158</f>
        <v>0.12499999999999967</v>
      </c>
      <c r="I1158" s="141"/>
      <c r="J1158" s="141"/>
      <c r="K1158" s="138" t="s">
        <v>809</v>
      </c>
      <c r="L1158" s="138" t="str">
        <f ca="1">VLOOKUP(Tableau645[[#This Row],[module]],OFFSET(INDIRECT(A1158&amp;"_code"),0,2,,2),2,0)</f>
        <v>n/a</v>
      </c>
      <c r="M1158" s="137"/>
      <c r="N1158" s="141"/>
      <c r="O1158" s="137"/>
    </row>
    <row r="1159" spans="1:15" hidden="1" x14ac:dyDescent="0.2">
      <c r="A1159" s="137" t="s">
        <v>676</v>
      </c>
      <c r="B1159" s="138" t="str">
        <f>YEAR(C1159)&amp;"-"&amp;WEEKNUM(C1159)</f>
        <v>2017-46</v>
      </c>
      <c r="C1159" s="139">
        <v>43052</v>
      </c>
      <c r="D1159" s="140">
        <f>WEEKDAY(Tableau645[[#This Row],[date]])</f>
        <v>2</v>
      </c>
      <c r="E1159" s="141">
        <v>0.57291666666666696</v>
      </c>
      <c r="F1159" s="141">
        <v>0.69791666666666663</v>
      </c>
      <c r="G1159" s="139" t="str">
        <f>IF(NOT(ISBLANK(Tableau645[heure
début])),IF(VALUE(MID(TEXT(Tableau645[heure
début],"hh"),1,2))&lt;13,"AM","PM"),"")</f>
        <v>PM</v>
      </c>
      <c r="H1159" s="141">
        <f>F1159-E1159</f>
        <v>0.12499999999999967</v>
      </c>
      <c r="I1159" s="141"/>
      <c r="J1159" s="141"/>
      <c r="K1159" s="138" t="s">
        <v>629</v>
      </c>
      <c r="L1159" s="138" t="str">
        <f ca="1">VLOOKUP(Tableau645[[#This Row],[module]],OFFSET(INDIRECT(A1159&amp;"_code"),0,2,,2),2,0)</f>
        <v>VIGNERON Jean-Baptiste</v>
      </c>
      <c r="M1159" s="137" t="s">
        <v>659</v>
      </c>
      <c r="N1159" s="141"/>
      <c r="O1159" s="137"/>
    </row>
    <row r="1160" spans="1:15" hidden="1" x14ac:dyDescent="0.2">
      <c r="A1160" s="137" t="s">
        <v>672</v>
      </c>
      <c r="B1160" s="138" t="str">
        <f>YEAR(C1160)&amp;"-"&amp;WEEKNUM(C1160)</f>
        <v>2017-46</v>
      </c>
      <c r="C1160" s="139">
        <v>43053</v>
      </c>
      <c r="D1160" s="140">
        <f>WEEKDAY(Tableau645[[#This Row],[date]])</f>
        <v>3</v>
      </c>
      <c r="E1160" s="141">
        <v>0.34375</v>
      </c>
      <c r="F1160" s="141">
        <v>0.51041666666666696</v>
      </c>
      <c r="G1160" s="139" t="str">
        <f>IF(NOT(ISBLANK(Tableau645[heure
début])),IF(VALUE(MID(TEXT(Tableau645[heure
début],"hh"),1,2))&lt;13,"AM","PM"),"")</f>
        <v>AM</v>
      </c>
      <c r="H1160" s="141">
        <f>F1160-E1160</f>
        <v>0.16666666666666696</v>
      </c>
      <c r="I1160" s="141"/>
      <c r="J1160" s="141" t="s">
        <v>820</v>
      </c>
      <c r="K1160" s="138"/>
      <c r="L1160" s="138" t="e">
        <f ca="1">VLOOKUP(Tableau645[[#This Row],[module]],OFFSET(INDIRECT(A1160&amp;"_code"),0,2,,2),2,0)</f>
        <v>#N/A</v>
      </c>
      <c r="M1160" s="137"/>
      <c r="N1160" s="141"/>
      <c r="O1160" s="137"/>
    </row>
    <row r="1161" spans="1:15" hidden="1" x14ac:dyDescent="0.2">
      <c r="A1161" s="137" t="s">
        <v>672</v>
      </c>
      <c r="B1161" s="138" t="str">
        <f>YEAR(C1161)&amp;"-"&amp;WEEKNUM(C1161)</f>
        <v>2017-46</v>
      </c>
      <c r="C1161" s="139">
        <v>43053</v>
      </c>
      <c r="D1161" s="140">
        <f>WEEKDAY(Tableau645[[#This Row],[date]])</f>
        <v>3</v>
      </c>
      <c r="E1161" s="141">
        <v>0.34375</v>
      </c>
      <c r="F1161" s="141">
        <v>0.51041666666666696</v>
      </c>
      <c r="G1161" s="139" t="str">
        <f>IF(NOT(ISBLANK(Tableau645[heure
début])),IF(VALUE(MID(TEXT(Tableau645[heure
début],"hh"),1,2))&lt;13,"AM","PM"),"")</f>
        <v>AM</v>
      </c>
      <c r="H1161" s="141">
        <f>F1161-E1161</f>
        <v>0.16666666666666696</v>
      </c>
      <c r="I1161" s="141"/>
      <c r="J1161" s="141" t="s">
        <v>821</v>
      </c>
      <c r="K1161" s="138" t="s">
        <v>529</v>
      </c>
      <c r="L1161" s="138" t="str">
        <f ca="1">VLOOKUP(Tableau645[[#This Row],[module]],OFFSET(INDIRECT(A1161&amp;"_code"),0,2,,2),2,0)</f>
        <v>NETWORX NETWORX</v>
      </c>
      <c r="M1161" s="137" t="s">
        <v>660</v>
      </c>
      <c r="N1161" s="141"/>
      <c r="O1161" s="137"/>
    </row>
    <row r="1162" spans="1:15" hidden="1" x14ac:dyDescent="0.2">
      <c r="A1162" s="137" t="s">
        <v>657</v>
      </c>
      <c r="B1162" s="138" t="str">
        <f>YEAR(C1162)&amp;"-"&amp;WEEKNUM(C1162)</f>
        <v>2017-46</v>
      </c>
      <c r="C1162" s="139">
        <v>43053</v>
      </c>
      <c r="D1162" s="140">
        <f>WEEKDAY(Tableau645[[#This Row],[date]])</f>
        <v>3</v>
      </c>
      <c r="E1162" s="141">
        <v>0.34375</v>
      </c>
      <c r="F1162" s="141">
        <v>0.51041666666666696</v>
      </c>
      <c r="G1162" s="139" t="str">
        <f>IF(NOT(ISBLANK(Tableau645[heure
début])),IF(VALUE(MID(TEXT(Tableau645[heure
début],"hh"),1,2))&lt;13,"AM","PM"),"")</f>
        <v>AM</v>
      </c>
      <c r="H1162" s="141">
        <f>F1162-E1162</f>
        <v>0.16666666666666696</v>
      </c>
      <c r="I1162" s="141"/>
      <c r="J1162" s="141" t="s">
        <v>832</v>
      </c>
      <c r="K1162" s="138"/>
      <c r="L1162" s="138" t="e">
        <f ca="1">VLOOKUP(Tableau645[[#This Row],[module]],OFFSET(INDIRECT(A1162&amp;"_code"),0,2,,2),2,0)</f>
        <v>#N/A</v>
      </c>
      <c r="M1162" s="137"/>
      <c r="N1162" s="141"/>
      <c r="O1162" s="137"/>
    </row>
    <row r="1163" spans="1:15" hidden="1" x14ac:dyDescent="0.2">
      <c r="A1163" s="137" t="s">
        <v>657</v>
      </c>
      <c r="B1163" s="138" t="str">
        <f>YEAR(C1163)&amp;"-"&amp;WEEKNUM(C1163)</f>
        <v>2017-46</v>
      </c>
      <c r="C1163" s="139">
        <v>43053</v>
      </c>
      <c r="D1163" s="140">
        <f>WEEKDAY(Tableau645[[#This Row],[date]])</f>
        <v>3</v>
      </c>
      <c r="E1163" s="141">
        <v>0.34375</v>
      </c>
      <c r="F1163" s="141">
        <v>0.51041666666666696</v>
      </c>
      <c r="G1163" s="139" t="str">
        <f>IF(NOT(ISBLANK(Tableau645[heure
début])),IF(VALUE(MID(TEXT(Tableau645[heure
début],"hh"),1,2))&lt;13,"AM","PM"),"")</f>
        <v>AM</v>
      </c>
      <c r="H1163" s="141">
        <f>F1163-E1163</f>
        <v>0.16666666666666696</v>
      </c>
      <c r="I1163" s="141"/>
      <c r="J1163" s="141" t="s">
        <v>833</v>
      </c>
      <c r="K1163" s="138" t="s">
        <v>817</v>
      </c>
      <c r="L1163" s="138" t="str">
        <f ca="1">VLOOKUP(Tableau645[[#This Row],[module]],OFFSET(INDIRECT(A1163&amp;"_code"),0,2,,2),2,0)</f>
        <v>n/a</v>
      </c>
      <c r="M1163" s="137"/>
      <c r="N1163" s="141"/>
      <c r="O1163" s="137"/>
    </row>
    <row r="1164" spans="1:15" hidden="1" x14ac:dyDescent="0.2">
      <c r="A1164" s="137" t="s">
        <v>669</v>
      </c>
      <c r="B1164" s="138" t="str">
        <f>YEAR(C1164)&amp;"-"&amp;WEEKNUM(C1164)</f>
        <v>2017-46</v>
      </c>
      <c r="C1164" s="139">
        <v>43053</v>
      </c>
      <c r="D1164" s="140">
        <f>WEEKDAY(Tableau645[[#This Row],[date]])</f>
        <v>3</v>
      </c>
      <c r="E1164" s="141">
        <v>0.34375</v>
      </c>
      <c r="F1164" s="141">
        <v>0.51041666666666696</v>
      </c>
      <c r="G1164" s="139" t="str">
        <f>IF(NOT(ISBLANK(Tableau645[heure
début])),IF(VALUE(MID(TEXT(Tableau645[heure
début],"hh"),1,2))&lt;13,"AM","PM"),"")</f>
        <v>AM</v>
      </c>
      <c r="H1164" s="141">
        <f>F1164-E1164</f>
        <v>0.16666666666666696</v>
      </c>
      <c r="I1164" s="141"/>
      <c r="J1164" s="141"/>
      <c r="K1164" s="138"/>
      <c r="L1164" s="138" t="e">
        <f ca="1">VLOOKUP(Tableau645[[#This Row],[module]],OFFSET(INDIRECT(A1164&amp;"_code"),0,2,,2),2,0)</f>
        <v>#N/A</v>
      </c>
      <c r="M1164" s="137"/>
      <c r="N1164" s="141"/>
      <c r="O1164" s="137"/>
    </row>
    <row r="1165" spans="1:15" hidden="1" x14ac:dyDescent="0.2">
      <c r="A1165" s="137" t="s">
        <v>671</v>
      </c>
      <c r="B1165" s="138" t="str">
        <f>YEAR(C1165)&amp;"-"&amp;WEEKNUM(C1165)</f>
        <v>2017-46</v>
      </c>
      <c r="C1165" s="139">
        <v>43053</v>
      </c>
      <c r="D1165" s="140">
        <f>WEEKDAY(Tableau645[[#This Row],[date]])</f>
        <v>3</v>
      </c>
      <c r="E1165" s="141">
        <v>0.34375</v>
      </c>
      <c r="F1165" s="141">
        <v>0.51041666666666696</v>
      </c>
      <c r="G1165" s="139" t="str">
        <f>IF(NOT(ISBLANK(Tableau645[heure
début])),IF(VALUE(MID(TEXT(Tableau645[heure
début],"hh"),1,2))&lt;13,"AM","PM"),"")</f>
        <v>AM</v>
      </c>
      <c r="H1165" s="141">
        <f>F1165-E1165</f>
        <v>0.16666666666666696</v>
      </c>
      <c r="I1165" s="141"/>
      <c r="J1165" s="141"/>
      <c r="K1165" s="138" t="s">
        <v>756</v>
      </c>
      <c r="L1165" s="138" t="str">
        <f ca="1">VLOOKUP(Tableau645[[#This Row],[module]],OFFSET(INDIRECT(A1165&amp;"_code"),0,2,,2),2,0)</f>
        <v>NAKACHE Didier</v>
      </c>
      <c r="M1165" s="45" t="s">
        <v>661</v>
      </c>
      <c r="N1165" s="141"/>
      <c r="O1165" s="137"/>
    </row>
    <row r="1166" spans="1:15" hidden="1" x14ac:dyDescent="0.2">
      <c r="A1166" s="137" t="s">
        <v>677</v>
      </c>
      <c r="B1166" s="138" t="str">
        <f>YEAR(C1166)&amp;"-"&amp;WEEKNUM(C1166)</f>
        <v>2017-46</v>
      </c>
      <c r="C1166" s="139">
        <v>43053</v>
      </c>
      <c r="D1166" s="140">
        <f>WEEKDAY(Tableau645[[#This Row],[date]])</f>
        <v>3</v>
      </c>
      <c r="E1166" s="141">
        <v>0.34375</v>
      </c>
      <c r="F1166" s="141">
        <v>0.51041666666666696</v>
      </c>
      <c r="G1166" s="139" t="str">
        <f>IF(NOT(ISBLANK(Tableau645[heure
début])),IF(VALUE(MID(TEXT(Tableau645[heure
début],"hh"),1,2))&lt;13,"AM","PM"),"")</f>
        <v>AM</v>
      </c>
      <c r="H1166" s="141">
        <f>F1166-E1166</f>
        <v>0.16666666666666696</v>
      </c>
      <c r="I1166" s="141"/>
      <c r="J1166" s="141"/>
      <c r="K1166" s="138" t="s">
        <v>809</v>
      </c>
      <c r="L1166" s="138" t="str">
        <f ca="1">VLOOKUP(Tableau645[[#This Row],[module]],OFFSET(INDIRECT(A1166&amp;"_code"),0,2,,2),2,0)</f>
        <v>n/a</v>
      </c>
      <c r="M1166" s="137"/>
      <c r="N1166" s="141"/>
      <c r="O1166" s="137"/>
    </row>
    <row r="1167" spans="1:15" hidden="1" x14ac:dyDescent="0.2">
      <c r="A1167" s="137" t="s">
        <v>676</v>
      </c>
      <c r="B1167" s="138" t="str">
        <f>YEAR(C1167)&amp;"-"&amp;WEEKNUM(C1167)</f>
        <v>2017-46</v>
      </c>
      <c r="C1167" s="139">
        <v>43053</v>
      </c>
      <c r="D1167" s="140">
        <f>WEEKDAY(Tableau645[[#This Row],[date]])</f>
        <v>3</v>
      </c>
      <c r="E1167" s="141">
        <v>0.34375</v>
      </c>
      <c r="F1167" s="141">
        <v>0.51041666666666696</v>
      </c>
      <c r="G1167" s="139" t="str">
        <f>IF(NOT(ISBLANK(Tableau645[heure
début])),IF(VALUE(MID(TEXT(Tableau645[heure
début],"hh"),1,2))&lt;13,"AM","PM"),"")</f>
        <v>AM</v>
      </c>
      <c r="H1167" s="141">
        <f>F1167-E1167</f>
        <v>0.16666666666666696</v>
      </c>
      <c r="I1167" s="141"/>
      <c r="J1167" s="141"/>
      <c r="K1167" s="138" t="s">
        <v>750</v>
      </c>
      <c r="L1167" s="138" t="str">
        <f ca="1">VLOOKUP(Tableau645[[#This Row],[module]],OFFSET(INDIRECT(A1167&amp;"_code"),0,2,,2),2,0)</f>
        <v>LEFETZ Guillaume</v>
      </c>
      <c r="M1167" s="137" t="s">
        <v>659</v>
      </c>
      <c r="N1167" s="141"/>
      <c r="O1167" s="137"/>
    </row>
    <row r="1168" spans="1:15" hidden="1" x14ac:dyDescent="0.2">
      <c r="A1168" s="137" t="s">
        <v>670</v>
      </c>
      <c r="B1168" s="138" t="str">
        <f>YEAR(C1168)&amp;"-"&amp;WEEKNUM(C1168)</f>
        <v>2017-46</v>
      </c>
      <c r="C1168" s="139">
        <v>43053</v>
      </c>
      <c r="D1168" s="140">
        <f>WEEKDAY(Tableau645[[#This Row],[date]])</f>
        <v>3</v>
      </c>
      <c r="E1168" s="141">
        <v>0.34375</v>
      </c>
      <c r="F1168" s="141">
        <v>0.51041666666666696</v>
      </c>
      <c r="G1168" s="139" t="str">
        <f>IF(NOT(ISBLANK(Tableau645[heure
début])),IF(VALUE(MID(TEXT(Tableau645[heure
début],"hh"),1,2))&lt;13,"AM","PM"),"")</f>
        <v>AM</v>
      </c>
      <c r="H1168" s="141">
        <f>F1168-E1168</f>
        <v>0.16666666666666696</v>
      </c>
      <c r="I1168" s="141"/>
      <c r="J1168" s="141"/>
      <c r="K1168" s="138" t="s">
        <v>1042</v>
      </c>
      <c r="L1168" s="138" t="str">
        <f ca="1">VLOOKUP(Tableau645[[#This Row],[module]],OFFSET(INDIRECT(A1168&amp;"_code"),0,2,,2),2,0)</f>
        <v>FRENEA Marylène</v>
      </c>
      <c r="M1168" s="137" t="s">
        <v>1195</v>
      </c>
      <c r="N1168" s="141"/>
      <c r="O1168" s="137"/>
    </row>
    <row r="1169" spans="1:15" hidden="1" x14ac:dyDescent="0.2">
      <c r="A1169" s="137" t="s">
        <v>672</v>
      </c>
      <c r="B1169" s="138" t="str">
        <f>YEAR(C1169)&amp;"-"&amp;WEEKNUM(C1169)</f>
        <v>2017-46</v>
      </c>
      <c r="C1169" s="139">
        <v>43053</v>
      </c>
      <c r="D1169" s="140">
        <f>WEEKDAY(Tableau645[[#This Row],[date]])</f>
        <v>3</v>
      </c>
      <c r="E1169" s="141">
        <v>0.57291666666666696</v>
      </c>
      <c r="F1169" s="141">
        <v>0.73958333333333404</v>
      </c>
      <c r="G1169" s="139" t="str">
        <f>IF(NOT(ISBLANK(Tableau645[heure
début])),IF(VALUE(MID(TEXT(Tableau645[heure
début],"hh"),1,2))&lt;13,"AM","PM"),"")</f>
        <v>PM</v>
      </c>
      <c r="H1169" s="141">
        <f>F1169-E1169</f>
        <v>0.16666666666666707</v>
      </c>
      <c r="I1169" s="141"/>
      <c r="J1169" s="141" t="s">
        <v>820</v>
      </c>
      <c r="K1169" s="138"/>
      <c r="L1169" s="138" t="e">
        <f ca="1">VLOOKUP(Tableau645[[#This Row],[module]],OFFSET(INDIRECT(A1169&amp;"_code"),0,2,,2),2,0)</f>
        <v>#N/A</v>
      </c>
      <c r="M1169" s="137"/>
      <c r="N1169" s="141"/>
      <c r="O1169" s="137"/>
    </row>
    <row r="1170" spans="1:15" hidden="1" x14ac:dyDescent="0.2">
      <c r="A1170" s="137" t="s">
        <v>672</v>
      </c>
      <c r="B1170" s="138" t="str">
        <f>YEAR(C1170)&amp;"-"&amp;WEEKNUM(C1170)</f>
        <v>2017-46</v>
      </c>
      <c r="C1170" s="139">
        <v>43053</v>
      </c>
      <c r="D1170" s="140">
        <f>WEEKDAY(Tableau645[[#This Row],[date]])</f>
        <v>3</v>
      </c>
      <c r="E1170" s="141">
        <v>0.57291666666666696</v>
      </c>
      <c r="F1170" s="141">
        <v>0.73958333333333404</v>
      </c>
      <c r="G1170" s="139" t="str">
        <f>IF(NOT(ISBLANK(Tableau645[heure
début])),IF(VALUE(MID(TEXT(Tableau645[heure
début],"hh"),1,2))&lt;13,"AM","PM"),"")</f>
        <v>PM</v>
      </c>
      <c r="H1170" s="141">
        <f>F1170-E1170</f>
        <v>0.16666666666666707</v>
      </c>
      <c r="I1170" s="141"/>
      <c r="J1170" s="141" t="s">
        <v>821</v>
      </c>
      <c r="K1170" s="138" t="s">
        <v>529</v>
      </c>
      <c r="L1170" s="138" t="str">
        <f ca="1">VLOOKUP(Tableau645[[#This Row],[module]],OFFSET(INDIRECT(A1170&amp;"_code"),0,2,,2),2,0)</f>
        <v>NETWORX NETWORX</v>
      </c>
      <c r="M1170" s="137" t="s">
        <v>660</v>
      </c>
      <c r="N1170" s="141"/>
      <c r="O1170" s="137"/>
    </row>
    <row r="1171" spans="1:15" hidden="1" x14ac:dyDescent="0.2">
      <c r="A1171" s="137" t="s">
        <v>657</v>
      </c>
      <c r="B1171" s="138" t="str">
        <f>YEAR(C1171)&amp;"-"&amp;WEEKNUM(C1171)</f>
        <v>2017-46</v>
      </c>
      <c r="C1171" s="139">
        <v>43053</v>
      </c>
      <c r="D1171" s="140">
        <f>WEEKDAY(Tableau645[[#This Row],[date]])</f>
        <v>3</v>
      </c>
      <c r="E1171" s="141">
        <v>0.57291666666666696</v>
      </c>
      <c r="F1171" s="141">
        <v>0.73958333333333404</v>
      </c>
      <c r="G1171" s="139" t="str">
        <f>IF(NOT(ISBLANK(Tableau645[heure
début])),IF(VALUE(MID(TEXT(Tableau645[heure
début],"hh"),1,2))&lt;13,"AM","PM"),"")</f>
        <v>PM</v>
      </c>
      <c r="H1171" s="141">
        <f>F1171-E1171</f>
        <v>0.16666666666666707</v>
      </c>
      <c r="I1171" s="141"/>
      <c r="J1171" s="141" t="s">
        <v>832</v>
      </c>
      <c r="K1171" s="138"/>
      <c r="L1171" s="138" t="e">
        <f ca="1">VLOOKUP(Tableau645[[#This Row],[module]],OFFSET(INDIRECT(A1171&amp;"_code"),0,2,,2),2,0)</f>
        <v>#N/A</v>
      </c>
      <c r="M1171" s="137"/>
      <c r="N1171" s="141"/>
      <c r="O1171" s="137"/>
    </row>
    <row r="1172" spans="1:15" hidden="1" x14ac:dyDescent="0.2">
      <c r="A1172" s="137" t="s">
        <v>657</v>
      </c>
      <c r="B1172" s="138" t="str">
        <f>YEAR(C1172)&amp;"-"&amp;WEEKNUM(C1172)</f>
        <v>2017-46</v>
      </c>
      <c r="C1172" s="139">
        <v>43053</v>
      </c>
      <c r="D1172" s="140">
        <f>WEEKDAY(Tableau645[[#This Row],[date]])</f>
        <v>3</v>
      </c>
      <c r="E1172" s="141">
        <v>0.57291666666666696</v>
      </c>
      <c r="F1172" s="141">
        <v>0.73958333333333404</v>
      </c>
      <c r="G1172" s="139" t="str">
        <f>IF(NOT(ISBLANK(Tableau645[heure
début])),IF(VALUE(MID(TEXT(Tableau645[heure
début],"hh"),1,2))&lt;13,"AM","PM"),"")</f>
        <v>PM</v>
      </c>
      <c r="H1172" s="141">
        <f>F1172-E1172</f>
        <v>0.16666666666666707</v>
      </c>
      <c r="I1172" s="141"/>
      <c r="J1172" s="141" t="s">
        <v>833</v>
      </c>
      <c r="K1172" s="138" t="s">
        <v>817</v>
      </c>
      <c r="L1172" s="138" t="str">
        <f ca="1">VLOOKUP(Tableau645[[#This Row],[module]],OFFSET(INDIRECT(A1172&amp;"_code"),0,2,,2),2,0)</f>
        <v>n/a</v>
      </c>
      <c r="M1172" s="137"/>
      <c r="N1172" s="141"/>
      <c r="O1172" s="137"/>
    </row>
    <row r="1173" spans="1:15" hidden="1" x14ac:dyDescent="0.2">
      <c r="A1173" s="137" t="s">
        <v>670</v>
      </c>
      <c r="B1173" s="138" t="str">
        <f>YEAR(C1173)&amp;"-"&amp;WEEKNUM(C1173)</f>
        <v>2017-46</v>
      </c>
      <c r="C1173" s="139">
        <v>43053</v>
      </c>
      <c r="D1173" s="140">
        <f>WEEKDAY(Tableau645[[#This Row],[date]])</f>
        <v>3</v>
      </c>
      <c r="E1173" s="141">
        <v>0.57291666666666696</v>
      </c>
      <c r="F1173" s="141">
        <v>0.73958333333333404</v>
      </c>
      <c r="G1173" s="139" t="str">
        <f>IF(NOT(ISBLANK(Tableau645[heure
début])),IF(VALUE(MID(TEXT(Tableau645[heure
début],"hh"),1,2))&lt;13,"AM","PM"),"")</f>
        <v>PM</v>
      </c>
      <c r="H1173" s="141">
        <f>F1173-E1173</f>
        <v>0.16666666666666707</v>
      </c>
      <c r="I1173" s="141"/>
      <c r="J1173" s="141"/>
      <c r="K1173" s="138" t="s">
        <v>1068</v>
      </c>
      <c r="L1173" s="138" t="str">
        <f ca="1">VLOOKUP(Tableau645[[#This Row],[module]],OFFSET(INDIRECT(A1173&amp;"_code"),0,2,,2),2,0)</f>
        <v>WIDOP WIDOP</v>
      </c>
      <c r="M1173" s="137" t="s">
        <v>1195</v>
      </c>
      <c r="N1173" s="141"/>
      <c r="O1173" s="137"/>
    </row>
    <row r="1174" spans="1:15" hidden="1" x14ac:dyDescent="0.2">
      <c r="A1174" s="137" t="s">
        <v>671</v>
      </c>
      <c r="B1174" s="138" t="str">
        <f>YEAR(C1174)&amp;"-"&amp;WEEKNUM(C1174)</f>
        <v>2017-46</v>
      </c>
      <c r="C1174" s="139">
        <v>43053</v>
      </c>
      <c r="D1174" s="140">
        <f>WEEKDAY(Tableau645[[#This Row],[date]])</f>
        <v>3</v>
      </c>
      <c r="E1174" s="141">
        <v>0.57291666666666696</v>
      </c>
      <c r="F1174" s="141">
        <v>0.65625</v>
      </c>
      <c r="G1174" s="139" t="str">
        <f>IF(NOT(ISBLANK(Tableau645[heure
début])),IF(VALUE(MID(TEXT(Tableau645[heure
début],"hh"),1,2))&lt;13,"AM","PM"),"")</f>
        <v>PM</v>
      </c>
      <c r="H1174" s="141">
        <f>F1174-E1174</f>
        <v>8.3333333333333037E-2</v>
      </c>
      <c r="I1174" s="141"/>
      <c r="J1174" s="141"/>
      <c r="K1174" s="138" t="s">
        <v>756</v>
      </c>
      <c r="L1174" s="138" t="str">
        <f ca="1">VLOOKUP(Tableau645[[#This Row],[module]],OFFSET(INDIRECT(A1174&amp;"_code"),0,2,,2),2,0)</f>
        <v>NAKACHE Didier</v>
      </c>
      <c r="M1174" s="45" t="s">
        <v>661</v>
      </c>
      <c r="N1174" s="141"/>
      <c r="O1174" s="137"/>
    </row>
    <row r="1175" spans="1:15" hidden="1" x14ac:dyDescent="0.2">
      <c r="A1175" s="137" t="s">
        <v>676</v>
      </c>
      <c r="B1175" s="138" t="str">
        <f>YEAR(C1175)&amp;"-"&amp;WEEKNUM(C1175)</f>
        <v>2017-46</v>
      </c>
      <c r="C1175" s="139">
        <v>43053</v>
      </c>
      <c r="D1175" s="140">
        <f>WEEKDAY(Tableau645[[#This Row],[date]])</f>
        <v>3</v>
      </c>
      <c r="E1175" s="141">
        <v>0.57291666666666696</v>
      </c>
      <c r="F1175" s="141">
        <v>0.73958333333333404</v>
      </c>
      <c r="G1175" s="139" t="str">
        <f>IF(NOT(ISBLANK(Tableau645[heure
début])),IF(VALUE(MID(TEXT(Tableau645[heure
début],"hh"),1,2))&lt;13,"AM","PM"),"")</f>
        <v>PM</v>
      </c>
      <c r="H1175" s="141">
        <f>F1175-E1175</f>
        <v>0.16666666666666707</v>
      </c>
      <c r="I1175" s="141"/>
      <c r="J1175" s="141"/>
      <c r="K1175" s="138" t="s">
        <v>734</v>
      </c>
      <c r="L1175" s="138" t="str">
        <f ca="1">VLOOKUP(Tableau645[[#This Row],[module]],OFFSET(INDIRECT(A1175&amp;"_code"),0,2,,2),2,0)</f>
        <v>GABER Khalid</v>
      </c>
      <c r="M1175" s="137" t="s">
        <v>659</v>
      </c>
      <c r="N1175" s="141"/>
      <c r="O1175" s="137"/>
    </row>
    <row r="1176" spans="1:15" hidden="1" x14ac:dyDescent="0.2">
      <c r="A1176" s="137" t="s">
        <v>677</v>
      </c>
      <c r="B1176" s="138" t="str">
        <f>YEAR(C1176)&amp;"-"&amp;WEEKNUM(C1176)</f>
        <v>2017-46</v>
      </c>
      <c r="C1176" s="139">
        <v>43053</v>
      </c>
      <c r="D1176" s="140">
        <f>WEEKDAY(Tableau645[[#This Row],[date]])</f>
        <v>3</v>
      </c>
      <c r="E1176" s="141">
        <v>0.57291666666666696</v>
      </c>
      <c r="F1176" s="141">
        <v>0.69791666666666663</v>
      </c>
      <c r="G1176" s="139" t="str">
        <f>IF(NOT(ISBLANK(Tableau645[heure
début])),IF(VALUE(MID(TEXT(Tableau645[heure
début],"hh"),1,2))&lt;13,"AM","PM"),"")</f>
        <v>PM</v>
      </c>
      <c r="H1176" s="141">
        <f>F1176-E1176</f>
        <v>0.12499999999999967</v>
      </c>
      <c r="I1176" s="141"/>
      <c r="J1176" s="141"/>
      <c r="K1176" s="138" t="s">
        <v>809</v>
      </c>
      <c r="L1176" s="138" t="str">
        <f ca="1">VLOOKUP(Tableau645[[#This Row],[module]],OFFSET(INDIRECT(A1176&amp;"_code"),0,2,,2),2,0)</f>
        <v>n/a</v>
      </c>
      <c r="M1176" s="137"/>
      <c r="N1176" s="141"/>
      <c r="O1176" s="137"/>
    </row>
    <row r="1177" spans="1:15" hidden="1" x14ac:dyDescent="0.2">
      <c r="A1177" s="137" t="s">
        <v>669</v>
      </c>
      <c r="B1177" s="138" t="str">
        <f>YEAR(C1177)&amp;"-"&amp;WEEKNUM(C1177)</f>
        <v>2017-46</v>
      </c>
      <c r="C1177" s="139">
        <v>43053</v>
      </c>
      <c r="D1177" s="140">
        <f>WEEKDAY(Tableau645[[#This Row],[date]])</f>
        <v>3</v>
      </c>
      <c r="E1177" s="141">
        <v>0.57291666666666696</v>
      </c>
      <c r="F1177" s="141">
        <v>0.65625</v>
      </c>
      <c r="G1177" s="139" t="str">
        <f>IF(NOT(ISBLANK(Tableau645[heure
début])),IF(VALUE(MID(TEXT(Tableau645[heure
début],"hh"),1,2))&lt;13,"AM","PM"),"")</f>
        <v>PM</v>
      </c>
      <c r="H1177" s="141">
        <f>F1177-E1177</f>
        <v>8.3333333333333037E-2</v>
      </c>
      <c r="I1177" s="141"/>
      <c r="J1177" s="141"/>
      <c r="K1177" s="138" t="s">
        <v>1046</v>
      </c>
      <c r="L1177" s="138" t="str">
        <f ca="1">VLOOKUP(Tableau645[[#This Row],[module]],OFFSET(INDIRECT(A1177&amp;"_code"),0,2,,2),2,0)</f>
        <v>FRENEA Marylène</v>
      </c>
      <c r="M1177" s="137" t="s">
        <v>1193</v>
      </c>
      <c r="N1177" s="141"/>
      <c r="O1177" s="137"/>
    </row>
    <row r="1178" spans="1:15" hidden="1" x14ac:dyDescent="0.2">
      <c r="A1178" s="137" t="s">
        <v>671</v>
      </c>
      <c r="B1178" s="138" t="str">
        <f>YEAR(C1178)&amp;"-"&amp;WEEKNUM(C1178)</f>
        <v>2017-46</v>
      </c>
      <c r="C1178" s="139">
        <v>43053</v>
      </c>
      <c r="D1178" s="140">
        <f>WEEKDAY(Tableau645[[#This Row],[date]])</f>
        <v>3</v>
      </c>
      <c r="E1178" s="141">
        <v>0.65625</v>
      </c>
      <c r="F1178" s="141">
        <v>0.73958333333333404</v>
      </c>
      <c r="G1178" s="139" t="str">
        <f>IF(NOT(ISBLANK(Tableau645[heure
début])),IF(VALUE(MID(TEXT(Tableau645[heure
début],"hh"),1,2))&lt;13,"AM","PM"),"")</f>
        <v>PM</v>
      </c>
      <c r="H1178" s="141">
        <f>F1178-E1178</f>
        <v>8.3333333333334036E-2</v>
      </c>
      <c r="I1178" s="141"/>
      <c r="J1178" s="141"/>
      <c r="K1178" s="138" t="s">
        <v>1190</v>
      </c>
      <c r="L1178" s="138" t="str">
        <f ca="1">VLOOKUP(Tableau645[[#This Row],[module]],OFFSET(INDIRECT(A1178&amp;"_code"),0,2,,2),2,0)</f>
        <v>LEFETZ Guillaume</v>
      </c>
      <c r="M1178" s="45" t="s">
        <v>661</v>
      </c>
      <c r="N1178" s="141"/>
      <c r="O1178" s="137"/>
    </row>
    <row r="1179" spans="1:15" hidden="1" x14ac:dyDescent="0.2">
      <c r="A1179" s="137" t="s">
        <v>669</v>
      </c>
      <c r="B1179" s="138" t="str">
        <f>YEAR(C1179)&amp;"-"&amp;WEEKNUM(C1179)</f>
        <v>2017-46</v>
      </c>
      <c r="C1179" s="139">
        <v>43053</v>
      </c>
      <c r="D1179" s="140">
        <f>WEEKDAY(Tableau645[[#This Row],[date]])</f>
        <v>3</v>
      </c>
      <c r="E1179" s="141">
        <v>0.65625</v>
      </c>
      <c r="F1179" s="141">
        <v>0.73958333333333404</v>
      </c>
      <c r="G1179" s="139" t="str">
        <f>IF(NOT(ISBLANK(Tableau645[heure
début])),IF(VALUE(MID(TEXT(Tableau645[heure
début],"hh"),1,2))&lt;13,"AM","PM"),"")</f>
        <v>PM</v>
      </c>
      <c r="H1179" s="141">
        <f>F1179-E1179</f>
        <v>8.3333333333334036E-2</v>
      </c>
      <c r="I1179" s="141"/>
      <c r="J1179" s="141"/>
      <c r="K1179" s="138" t="s">
        <v>1047</v>
      </c>
      <c r="L1179" s="138" t="str">
        <f ca="1">VLOOKUP(Tableau645[[#This Row],[module]],OFFSET(INDIRECT(A1179&amp;"_code"),0,2,,2),2,0)</f>
        <v>FRENEA Marylène</v>
      </c>
      <c r="M1179" s="137" t="s">
        <v>1193</v>
      </c>
      <c r="N1179" s="141"/>
      <c r="O1179" s="137"/>
    </row>
    <row r="1180" spans="1:15" hidden="1" x14ac:dyDescent="0.2">
      <c r="A1180" s="137" t="s">
        <v>672</v>
      </c>
      <c r="B1180" s="138" t="str">
        <f>YEAR(C1180)&amp;"-"&amp;WEEKNUM(C1180)</f>
        <v>2017-46</v>
      </c>
      <c r="C1180" s="46">
        <v>43054</v>
      </c>
      <c r="D1180" s="140">
        <f>WEEKDAY(Tableau645[[#This Row],[date]])</f>
        <v>4</v>
      </c>
      <c r="E1180" s="47">
        <v>0.34375</v>
      </c>
      <c r="F1180" s="47">
        <v>0.51041666666666696</v>
      </c>
      <c r="G1180" s="139" t="str">
        <f>IF(NOT(ISBLANK(Tableau645[heure
début])),IF(VALUE(MID(TEXT(Tableau645[heure
début],"hh"),1,2))&lt;13,"AM","PM"),"")</f>
        <v>AM</v>
      </c>
      <c r="H1180" s="141">
        <f>F1180-E1180</f>
        <v>0.16666666666666696</v>
      </c>
      <c r="I1180" s="141"/>
      <c r="J1180" s="141" t="s">
        <v>820</v>
      </c>
      <c r="K1180" s="138"/>
      <c r="L1180" s="138" t="e">
        <f ca="1">VLOOKUP(Tableau645[[#This Row],[module]],OFFSET(INDIRECT(A1180&amp;"_code"),0,2,,2),2,0)</f>
        <v>#N/A</v>
      </c>
      <c r="M1180" s="137"/>
      <c r="N1180" s="141"/>
      <c r="O1180" s="137"/>
    </row>
    <row r="1181" spans="1:15" hidden="1" x14ac:dyDescent="0.2">
      <c r="A1181" s="137" t="s">
        <v>670</v>
      </c>
      <c r="B1181" s="138" t="str">
        <f>YEAR(C1181)&amp;"-"&amp;WEEKNUM(C1181)</f>
        <v>2017-46</v>
      </c>
      <c r="C1181" s="139">
        <v>43054</v>
      </c>
      <c r="D1181" s="140">
        <f>WEEKDAY(Tableau645[[#This Row],[date]])</f>
        <v>4</v>
      </c>
      <c r="E1181" s="141">
        <v>0.34375</v>
      </c>
      <c r="F1181" s="141">
        <v>0.51041666666666696</v>
      </c>
      <c r="G1181" s="139" t="str">
        <f>IF(NOT(ISBLANK(Tableau645[heure
début])),IF(VALUE(MID(TEXT(Tableau645[heure
début],"hh"),1,2))&lt;13,"AM","PM"),"")</f>
        <v>AM</v>
      </c>
      <c r="H1181" s="141">
        <f>F1181-E1181</f>
        <v>0.16666666666666696</v>
      </c>
      <c r="I1181" s="141"/>
      <c r="J1181" s="141"/>
      <c r="K1181" s="138" t="s">
        <v>1068</v>
      </c>
      <c r="L1181" s="138" t="str">
        <f ca="1">VLOOKUP(Tableau645[[#This Row],[module]],OFFSET(INDIRECT(A1181&amp;"_code"),0,2,,2),2,0)</f>
        <v>WIDOP WIDOP</v>
      </c>
      <c r="M1181" s="137" t="s">
        <v>1195</v>
      </c>
      <c r="N1181" s="141"/>
      <c r="O1181" s="137"/>
    </row>
    <row r="1182" spans="1:15" hidden="1" x14ac:dyDescent="0.2">
      <c r="A1182" s="137" t="s">
        <v>657</v>
      </c>
      <c r="B1182" s="138" t="str">
        <f>YEAR(C1182)&amp;"-"&amp;WEEKNUM(C1182)</f>
        <v>2017-46</v>
      </c>
      <c r="C1182" s="139">
        <v>43054</v>
      </c>
      <c r="D1182" s="140">
        <f>WEEKDAY(Tableau645[[#This Row],[date]])</f>
        <v>4</v>
      </c>
      <c r="E1182" s="141">
        <v>0.34375</v>
      </c>
      <c r="F1182" s="141">
        <v>0.51041666666666696</v>
      </c>
      <c r="G1182" s="139" t="str">
        <f>IF(NOT(ISBLANK(Tableau645[heure
début])),IF(VALUE(MID(TEXT(Tableau645[heure
début],"hh"),1,2))&lt;13,"AM","PM"),"")</f>
        <v>AM</v>
      </c>
      <c r="H1182" s="141">
        <f>F1182-E1182</f>
        <v>0.16666666666666696</v>
      </c>
      <c r="I1182" s="141"/>
      <c r="J1182" s="141" t="s">
        <v>833</v>
      </c>
      <c r="K1182" s="138" t="s">
        <v>817</v>
      </c>
      <c r="L1182" s="138" t="str">
        <f ca="1">VLOOKUP(Tableau645[[#This Row],[module]],OFFSET(INDIRECT(A1182&amp;"_code"),0,2,,2),2,0)</f>
        <v>n/a</v>
      </c>
      <c r="M1182" s="137"/>
      <c r="N1182" s="141"/>
      <c r="O1182" s="137"/>
    </row>
    <row r="1183" spans="1:15" hidden="1" x14ac:dyDescent="0.2">
      <c r="A1183" s="61" t="s">
        <v>669</v>
      </c>
      <c r="B1183" s="65" t="str">
        <f>YEAR(C1183)&amp;"-"&amp;WEEKNUM(C1183)</f>
        <v>2017-46</v>
      </c>
      <c r="C1183" s="46">
        <v>43054</v>
      </c>
      <c r="D1183" s="67">
        <f>WEEKDAY(Tableau645[[#This Row],[date]])</f>
        <v>4</v>
      </c>
      <c r="E1183" s="47">
        <v>0.34375</v>
      </c>
      <c r="F1183" s="47">
        <v>0.42708333333333298</v>
      </c>
      <c r="G1183" s="46" t="str">
        <f>IF(NOT(ISBLANK(Tableau645[heure
début])),IF(VALUE(MID(TEXT(Tableau645[heure
début],"hh"),1,2))&lt;13,"AM","PM"),"")</f>
        <v>AM</v>
      </c>
      <c r="H1183" s="47">
        <f>F1183-E1183</f>
        <v>8.3333333333332982E-2</v>
      </c>
      <c r="I1183" s="47"/>
      <c r="J1183" s="47"/>
      <c r="K1183" s="65" t="s">
        <v>867</v>
      </c>
      <c r="L1183" s="45" t="str">
        <f ca="1">VLOOKUP(Tableau645[[#This Row],[module]],OFFSET(INDIRECT(A1183&amp;"_code"),0,2,,2),2,0)</f>
        <v>BRIKI Rachid</v>
      </c>
      <c r="M1183" s="137" t="s">
        <v>1193</v>
      </c>
      <c r="N1183" s="47"/>
      <c r="O1183" s="45"/>
    </row>
    <row r="1184" spans="1:15" hidden="1" x14ac:dyDescent="0.2">
      <c r="A1184" s="45" t="s">
        <v>657</v>
      </c>
      <c r="B1184" s="65" t="str">
        <f>YEAR(C1184)&amp;"-"&amp;WEEKNUM(C1184)</f>
        <v>2017-46</v>
      </c>
      <c r="C1184" s="46">
        <v>43054</v>
      </c>
      <c r="D1184" s="67">
        <f>WEEKDAY(Tableau645[[#This Row],[date]])</f>
        <v>4</v>
      </c>
      <c r="E1184" s="47">
        <v>0.34375</v>
      </c>
      <c r="F1184" s="47">
        <v>0.51041666666666696</v>
      </c>
      <c r="G1184" s="46" t="str">
        <f>IF(NOT(ISBLANK(Tableau645[heure
début])),IF(VALUE(MID(TEXT(Tableau645[heure
début],"hh"),1,2))&lt;13,"AM","PM"),"")</f>
        <v>AM</v>
      </c>
      <c r="H1184" s="47">
        <f>F1184-E1184</f>
        <v>0.16666666666666696</v>
      </c>
      <c r="I1184" s="123"/>
      <c r="J1184" s="47" t="s">
        <v>832</v>
      </c>
      <c r="K1184" s="65"/>
      <c r="L1184" s="45" t="e">
        <f ca="1">VLOOKUP(Tableau645[[#This Row],[module]],OFFSET(INDIRECT(A1184&amp;"_code"),0,2,,2),2,0)</f>
        <v>#N/A</v>
      </c>
      <c r="M1184" s="45"/>
      <c r="N1184" s="47"/>
      <c r="O1184" s="45"/>
    </row>
    <row r="1185" spans="1:15" hidden="1" x14ac:dyDescent="0.2">
      <c r="A1185" s="45" t="s">
        <v>676</v>
      </c>
      <c r="B1185" s="65" t="str">
        <f>YEAR(C1185)&amp;"-"&amp;WEEKNUM(C1185)</f>
        <v>2017-46</v>
      </c>
      <c r="C1185" s="46">
        <v>43054</v>
      </c>
      <c r="D1185" s="67">
        <f>WEEKDAY(Tableau645[[#This Row],[date]])</f>
        <v>4</v>
      </c>
      <c r="E1185" s="47">
        <v>0.34375</v>
      </c>
      <c r="F1185" s="47">
        <v>0.51041666666666696</v>
      </c>
      <c r="G1185" s="46" t="str">
        <f>IF(NOT(ISBLANK(Tableau645[heure
début])),IF(VALUE(MID(TEXT(Tableau645[heure
début],"hh"),1,2))&lt;13,"AM","PM"),"")</f>
        <v>AM</v>
      </c>
      <c r="H1185" s="47">
        <f>F1185-E1185</f>
        <v>0.16666666666666696</v>
      </c>
      <c r="I1185" s="47"/>
      <c r="J1185" s="47"/>
      <c r="K1185" s="65" t="s">
        <v>1151</v>
      </c>
      <c r="L1185" s="45" t="str">
        <f ca="1">VLOOKUP(Tableau645[[#This Row],[module]],OFFSET(INDIRECT(A1185&amp;"_code"),0,2,,2),2,0)</f>
        <v>SPELLA Michel</v>
      </c>
      <c r="M1185" s="137" t="s">
        <v>659</v>
      </c>
      <c r="N1185" s="47"/>
      <c r="O1185" s="45"/>
    </row>
    <row r="1186" spans="1:15" hidden="1" x14ac:dyDescent="0.2">
      <c r="A1186" s="45" t="s">
        <v>677</v>
      </c>
      <c r="B1186" s="65" t="str">
        <f>YEAR(C1186)&amp;"-"&amp;WEEKNUM(C1186)</f>
        <v>2017-46</v>
      </c>
      <c r="C1186" s="46">
        <v>43054</v>
      </c>
      <c r="D1186" s="67">
        <f>WEEKDAY(Tableau645[[#This Row],[date]])</f>
        <v>4</v>
      </c>
      <c r="E1186" s="47">
        <v>0.34375</v>
      </c>
      <c r="F1186" s="47">
        <v>0.51041666666666696</v>
      </c>
      <c r="G1186" s="46" t="str">
        <f>IF(NOT(ISBLANK(Tableau645[heure
début])),IF(VALUE(MID(TEXT(Tableau645[heure
début],"hh"),1,2))&lt;13,"AM","PM"),"")</f>
        <v>AM</v>
      </c>
      <c r="H1186" s="47">
        <f>F1186-E1186</f>
        <v>0.16666666666666696</v>
      </c>
      <c r="I1186" s="47"/>
      <c r="J1186" s="47"/>
      <c r="K1186" s="65" t="s">
        <v>809</v>
      </c>
      <c r="L1186" s="45" t="str">
        <f ca="1">VLOOKUP(Tableau645[[#This Row],[module]],OFFSET(INDIRECT(A1186&amp;"_code"),0,2,,2),2,0)</f>
        <v>n/a</v>
      </c>
      <c r="M1186" s="45"/>
      <c r="N1186" s="47"/>
      <c r="O1186" s="45"/>
    </row>
    <row r="1187" spans="1:15" hidden="1" x14ac:dyDescent="0.2">
      <c r="A1187" s="45" t="s">
        <v>672</v>
      </c>
      <c r="B1187" s="65" t="str">
        <f>YEAR(C1187)&amp;"-"&amp;WEEKNUM(C1187)</f>
        <v>2017-46</v>
      </c>
      <c r="C1187" s="46">
        <v>43054</v>
      </c>
      <c r="D1187" s="67">
        <f>WEEKDAY(Tableau645[[#This Row],[date]])</f>
        <v>4</v>
      </c>
      <c r="E1187" s="47">
        <v>0.34375</v>
      </c>
      <c r="F1187" s="47">
        <v>0.51041666666666696</v>
      </c>
      <c r="G1187" s="46" t="str">
        <f>IF(NOT(ISBLANK(Tableau645[heure
début])),IF(VALUE(MID(TEXT(Tableau645[heure
début],"hh"),1,2))&lt;13,"AM","PM"),"")</f>
        <v>AM</v>
      </c>
      <c r="H1187" s="47">
        <f>F1187-E1187</f>
        <v>0.16666666666666696</v>
      </c>
      <c r="I1187" s="47"/>
      <c r="J1187" s="47" t="s">
        <v>821</v>
      </c>
      <c r="K1187" s="65" t="s">
        <v>529</v>
      </c>
      <c r="L1187" s="45" t="str">
        <f ca="1">VLOOKUP(Tableau645[[#This Row],[module]],OFFSET(INDIRECT(A1187&amp;"_code"),0,2,,2),2,0)</f>
        <v>NETWORX NETWORX</v>
      </c>
      <c r="M1187" s="137" t="s">
        <v>660</v>
      </c>
      <c r="N1187" s="47"/>
      <c r="O1187" s="45"/>
    </row>
    <row r="1188" spans="1:15" hidden="1" x14ac:dyDescent="0.2">
      <c r="A1188" s="45" t="s">
        <v>671</v>
      </c>
      <c r="B1188" s="65" t="str">
        <f>YEAR(C1188)&amp;"-"&amp;WEEKNUM(C1188)</f>
        <v>2017-46</v>
      </c>
      <c r="C1188" s="46">
        <v>43054</v>
      </c>
      <c r="D1188" s="67">
        <f>WEEKDAY(Tableau645[[#This Row],[date]])</f>
        <v>4</v>
      </c>
      <c r="E1188" s="47">
        <v>0.34375</v>
      </c>
      <c r="F1188" s="47">
        <v>0.51041666666666696</v>
      </c>
      <c r="G1188" s="46" t="str">
        <f>IF(NOT(ISBLANK(Tableau645[heure
début])),IF(VALUE(MID(TEXT(Tableau645[heure
début],"hh"),1,2))&lt;13,"AM","PM"),"")</f>
        <v>AM</v>
      </c>
      <c r="H1188" s="47">
        <f>F1188-E1188</f>
        <v>0.16666666666666696</v>
      </c>
      <c r="I1188" s="47"/>
      <c r="J1188" s="47"/>
      <c r="K1188" s="75" t="s">
        <v>1192</v>
      </c>
      <c r="L1188" s="45" t="str">
        <f ca="1">VLOOKUP(Tableau645[[#This Row],[module]],OFFSET(INDIRECT(A1188&amp;"_code"),0,2,,2),2,0)</f>
        <v>LEFETZ Guillaume</v>
      </c>
      <c r="M1188" s="45" t="s">
        <v>661</v>
      </c>
      <c r="N1188" s="47"/>
      <c r="O1188" s="45"/>
    </row>
    <row r="1189" spans="1:15" hidden="1" x14ac:dyDescent="0.2">
      <c r="A1189" s="61" t="s">
        <v>669</v>
      </c>
      <c r="B1189" s="65" t="str">
        <f>YEAR(C1189)&amp;"-"&amp;WEEKNUM(C1189)</f>
        <v>2017-46</v>
      </c>
      <c r="C1189" s="46">
        <v>43054</v>
      </c>
      <c r="D1189" s="67">
        <f>WEEKDAY(Tableau645[[#This Row],[date]])</f>
        <v>4</v>
      </c>
      <c r="E1189" s="47">
        <v>0.42708333333333298</v>
      </c>
      <c r="F1189" s="47">
        <v>0.51041666666666696</v>
      </c>
      <c r="G1189" s="46" t="str">
        <f>IF(NOT(ISBLANK(Tableau645[heure
début])),IF(VALUE(MID(TEXT(Tableau645[heure
début],"hh"),1,2))&lt;13,"AM","PM"),"")</f>
        <v>AM</v>
      </c>
      <c r="H1189" s="47">
        <f>F1189-E1189</f>
        <v>8.3333333333333981E-2</v>
      </c>
      <c r="I1189" s="47"/>
      <c r="J1189" s="47"/>
      <c r="K1189" s="65" t="s">
        <v>868</v>
      </c>
      <c r="L1189" s="65" t="str">
        <f ca="1">VLOOKUP(Tableau645[[#This Row],[module]],OFFSET(INDIRECT(A1189&amp;"_code"),0,2,,2),2,0)</f>
        <v>BRIKI Rachid</v>
      </c>
      <c r="M1189" s="137" t="s">
        <v>1193</v>
      </c>
      <c r="N1189" s="47"/>
      <c r="O1189" s="45"/>
    </row>
    <row r="1190" spans="1:15" hidden="1" x14ac:dyDescent="0.2">
      <c r="A1190" s="45" t="s">
        <v>670</v>
      </c>
      <c r="B1190" s="65" t="str">
        <f>YEAR(C1190)&amp;"-"&amp;WEEKNUM(C1190)</f>
        <v>2017-46</v>
      </c>
      <c r="C1190" s="46">
        <v>43054</v>
      </c>
      <c r="D1190" s="67">
        <f>WEEKDAY(Tableau645[[#This Row],[date]])</f>
        <v>4</v>
      </c>
      <c r="E1190" s="47">
        <v>0.57291666666666696</v>
      </c>
      <c r="F1190" s="47">
        <v>0.65625</v>
      </c>
      <c r="G1190" s="46" t="str">
        <f>IF(NOT(ISBLANK(Tableau645[heure
début])),IF(VALUE(MID(TEXT(Tableau645[heure
début],"hh"),1,2))&lt;13,"AM","PM"),"")</f>
        <v>PM</v>
      </c>
      <c r="H1190" s="47">
        <f>F1190-E1190</f>
        <v>8.3333333333333037E-2</v>
      </c>
      <c r="I1190" s="47"/>
      <c r="J1190" s="47"/>
      <c r="K1190" s="65"/>
      <c r="L1190" s="65" t="e">
        <f ca="1">VLOOKUP(Tableau645[[#This Row],[module]],OFFSET(INDIRECT(A1190&amp;"_code"),0,2,,2),2,0)</f>
        <v>#N/A</v>
      </c>
      <c r="M1190" s="45"/>
      <c r="N1190" s="47"/>
      <c r="O1190" s="45"/>
    </row>
    <row r="1191" spans="1:15" hidden="1" x14ac:dyDescent="0.2">
      <c r="A1191" s="61" t="s">
        <v>669</v>
      </c>
      <c r="B1191" s="65" t="str">
        <f>YEAR(C1191)&amp;"-"&amp;WEEKNUM(C1191)</f>
        <v>2017-46</v>
      </c>
      <c r="C1191" s="46">
        <v>43054</v>
      </c>
      <c r="D1191" s="67">
        <f>WEEKDAY(Tableau645[[#This Row],[date]])</f>
        <v>4</v>
      </c>
      <c r="E1191" s="63">
        <v>0.57291666666666696</v>
      </c>
      <c r="F1191" s="63">
        <v>0.73958333333333404</v>
      </c>
      <c r="G1191" s="46" t="str">
        <f>IF(NOT(ISBLANK(Tableau645[heure
début])),IF(VALUE(MID(TEXT(Tableau645[heure
début],"hh"),1,2))&lt;13,"AM","PM"),"")</f>
        <v>PM</v>
      </c>
      <c r="H1191" s="47">
        <f>F1191-E1191</f>
        <v>0.16666666666666707</v>
      </c>
      <c r="I1191" s="47"/>
      <c r="J1191" s="47"/>
      <c r="K1191" s="65" t="s">
        <v>868</v>
      </c>
      <c r="L1191" s="45" t="str">
        <f ca="1">VLOOKUP(Tableau645[[#This Row],[module]],OFFSET(INDIRECT(A1191&amp;"_code"),0,2,,2),2,0)</f>
        <v>BRIKI Rachid</v>
      </c>
      <c r="M1191" s="137" t="s">
        <v>1193</v>
      </c>
      <c r="N1191" s="47"/>
      <c r="O1191" s="45"/>
    </row>
    <row r="1192" spans="1:15" hidden="1" x14ac:dyDescent="0.2">
      <c r="A1192" s="45" t="s">
        <v>657</v>
      </c>
      <c r="B1192" s="65" t="str">
        <f>YEAR(C1192)&amp;"-"&amp;WEEKNUM(C1192)</f>
        <v>2017-46</v>
      </c>
      <c r="C1192" s="46">
        <v>43054</v>
      </c>
      <c r="D1192" s="67">
        <f>WEEKDAY(Tableau645[[#This Row],[date]])</f>
        <v>4</v>
      </c>
      <c r="E1192" s="47">
        <v>0.57291666666666696</v>
      </c>
      <c r="F1192" s="47">
        <v>0.73958333333333404</v>
      </c>
      <c r="G1192" s="46" t="str">
        <f>IF(NOT(ISBLANK(Tableau645[heure
début])),IF(VALUE(MID(TEXT(Tableau645[heure
début],"hh"),1,2))&lt;13,"AM","PM"),"")</f>
        <v>PM</v>
      </c>
      <c r="H1192" s="47">
        <f>F1192-E1192</f>
        <v>0.16666666666666707</v>
      </c>
      <c r="I1192" s="123"/>
      <c r="J1192" s="47" t="s">
        <v>833</v>
      </c>
      <c r="K1192" s="65" t="s">
        <v>817</v>
      </c>
      <c r="L1192" s="45" t="str">
        <f ca="1">VLOOKUP(Tableau645[[#This Row],[module]],OFFSET(INDIRECT(A1192&amp;"_code"),0,2,,2),2,0)</f>
        <v>n/a</v>
      </c>
      <c r="M1192" s="45"/>
      <c r="N1192" s="47"/>
      <c r="O1192" s="45"/>
    </row>
    <row r="1193" spans="1:15" hidden="1" x14ac:dyDescent="0.2">
      <c r="A1193" s="45" t="s">
        <v>672</v>
      </c>
      <c r="B1193" s="65" t="str">
        <f>YEAR(C1193)&amp;"-"&amp;WEEKNUM(C1193)</f>
        <v>2017-46</v>
      </c>
      <c r="C1193" s="46">
        <v>43054</v>
      </c>
      <c r="D1193" s="67">
        <f>WEEKDAY(Tableau645[[#This Row],[date]])</f>
        <v>4</v>
      </c>
      <c r="E1193" s="47">
        <v>0.57291666666666696</v>
      </c>
      <c r="F1193" s="47">
        <v>0.65625</v>
      </c>
      <c r="G1193" s="46" t="str">
        <f>IF(NOT(ISBLANK(Tableau645[heure
début])),IF(VALUE(MID(TEXT(Tableau645[heure
début],"hh"),1,2))&lt;13,"AM","PM"),"")</f>
        <v>PM</v>
      </c>
      <c r="H1193" s="47">
        <f>F1193-E1193</f>
        <v>8.3333333333333037E-2</v>
      </c>
      <c r="I1193" s="47"/>
      <c r="J1193" s="47"/>
      <c r="K1193" s="65" t="s">
        <v>1032</v>
      </c>
      <c r="L1193" s="45" t="str">
        <f ca="1">VLOOKUP(Tableau645[[#This Row],[module]],OFFSET(INDIRECT(A1193&amp;"_code"),0,2,,2),2,0)</f>
        <v>SEIFERT Anthony</v>
      </c>
      <c r="M1193" s="137" t="s">
        <v>661</v>
      </c>
      <c r="N1193" s="47"/>
      <c r="O1193" s="45"/>
    </row>
    <row r="1194" spans="1:15" hidden="1" x14ac:dyDescent="0.2">
      <c r="A1194" s="45" t="s">
        <v>657</v>
      </c>
      <c r="B1194" s="65" t="str">
        <f>YEAR(C1194)&amp;"-"&amp;WEEKNUM(C1194)</f>
        <v>2017-46</v>
      </c>
      <c r="C1194" s="46">
        <v>43054</v>
      </c>
      <c r="D1194" s="67">
        <f>WEEKDAY(Tableau645[[#This Row],[date]])</f>
        <v>4</v>
      </c>
      <c r="E1194" s="47">
        <v>0.57291666666666696</v>
      </c>
      <c r="F1194" s="47">
        <v>0.73958333333333404</v>
      </c>
      <c r="G1194" s="46" t="str">
        <f>IF(NOT(ISBLANK(Tableau645[heure
début])),IF(VALUE(MID(TEXT(Tableau645[heure
début],"hh"),1,2))&lt;13,"AM","PM"),"")</f>
        <v>PM</v>
      </c>
      <c r="H1194" s="47">
        <f>F1194-E1194</f>
        <v>0.16666666666666707</v>
      </c>
      <c r="I1194" s="123"/>
      <c r="J1194" s="47" t="s">
        <v>832</v>
      </c>
      <c r="K1194" s="65"/>
      <c r="L1194" s="45" t="e">
        <f ca="1">VLOOKUP(Tableau645[[#This Row],[module]],OFFSET(INDIRECT(A1194&amp;"_code"),0,2,,2),2,0)</f>
        <v>#N/A</v>
      </c>
      <c r="M1194" s="45"/>
      <c r="N1194" s="47"/>
      <c r="O1194" s="45"/>
    </row>
    <row r="1195" spans="1:15" hidden="1" x14ac:dyDescent="0.2">
      <c r="A1195" s="45" t="s">
        <v>676</v>
      </c>
      <c r="B1195" s="65" t="str">
        <f>YEAR(C1195)&amp;"-"&amp;WEEKNUM(C1195)</f>
        <v>2017-46</v>
      </c>
      <c r="C1195" s="46">
        <v>43054</v>
      </c>
      <c r="D1195" s="67">
        <f>WEEKDAY(Tableau645[[#This Row],[date]])</f>
        <v>4</v>
      </c>
      <c r="E1195" s="47">
        <v>0.57291666666666696</v>
      </c>
      <c r="F1195" s="47">
        <v>0.69791666666666663</v>
      </c>
      <c r="G1195" s="46" t="str">
        <f>IF(NOT(ISBLANK(Tableau645[heure
début])),IF(VALUE(MID(TEXT(Tableau645[heure
début],"hh"),1,2))&lt;13,"AM","PM"),"")</f>
        <v>PM</v>
      </c>
      <c r="H1195" s="47">
        <f>F1195-E1195</f>
        <v>0.12499999999999967</v>
      </c>
      <c r="I1195" s="47"/>
      <c r="J1195" s="47"/>
      <c r="K1195" s="65" t="s">
        <v>1197</v>
      </c>
      <c r="L1195" s="45" t="str">
        <f ca="1">VLOOKUP(Tableau645[[#This Row],[module]],OFFSET(INDIRECT(A1195&amp;"_code"),0,2,,2),2,0)</f>
        <v>LEFETZ Guillaume</v>
      </c>
      <c r="M1195" s="137" t="s">
        <v>659</v>
      </c>
      <c r="N1195" s="47"/>
      <c r="O1195" s="45"/>
    </row>
    <row r="1196" spans="1:15" hidden="1" x14ac:dyDescent="0.2">
      <c r="A1196" s="45" t="s">
        <v>677</v>
      </c>
      <c r="B1196" s="65" t="str">
        <f>YEAR(C1196)&amp;"-"&amp;WEEKNUM(C1196)</f>
        <v>2017-46</v>
      </c>
      <c r="C1196" s="46">
        <v>43054</v>
      </c>
      <c r="D1196" s="67">
        <f>WEEKDAY(Tableau645[[#This Row],[date]])</f>
        <v>4</v>
      </c>
      <c r="E1196" s="47">
        <v>0.57291666666666696</v>
      </c>
      <c r="F1196" s="47">
        <v>0.69791666666666663</v>
      </c>
      <c r="G1196" s="46" t="str">
        <f>IF(NOT(ISBLANK(Tableau645[heure
début])),IF(VALUE(MID(TEXT(Tableau645[heure
début],"hh"),1,2))&lt;13,"AM","PM"),"")</f>
        <v>PM</v>
      </c>
      <c r="H1196" s="47">
        <f>F1196-E1196</f>
        <v>0.12499999999999967</v>
      </c>
      <c r="I1196" s="47"/>
      <c r="J1196" s="47"/>
      <c r="K1196" s="65" t="s">
        <v>809</v>
      </c>
      <c r="L1196" s="45" t="str">
        <f ca="1">VLOOKUP(Tableau645[[#This Row],[module]],OFFSET(INDIRECT(A1196&amp;"_code"),0,2,,2),2,0)</f>
        <v>n/a</v>
      </c>
      <c r="M1196" s="45"/>
      <c r="N1196" s="47"/>
      <c r="O1196" s="45"/>
    </row>
    <row r="1197" spans="1:15" hidden="1" x14ac:dyDescent="0.2">
      <c r="A1197" s="45" t="s">
        <v>671</v>
      </c>
      <c r="B1197" s="65" t="str">
        <f>YEAR(C1197)&amp;"-"&amp;WEEKNUM(C1197)</f>
        <v>2017-46</v>
      </c>
      <c r="C1197" s="46">
        <v>43054</v>
      </c>
      <c r="D1197" s="67">
        <f>WEEKDAY(Tableau645[[#This Row],[date]])</f>
        <v>4</v>
      </c>
      <c r="E1197" s="47">
        <v>0.57291666666666696</v>
      </c>
      <c r="F1197" s="47">
        <v>0.73958333333333404</v>
      </c>
      <c r="G1197" s="46" t="str">
        <f>IF(NOT(ISBLANK(Tableau645[heure
début])),IF(VALUE(MID(TEXT(Tableau645[heure
début],"hh"),1,2))&lt;13,"AM","PM"),"")</f>
        <v>PM</v>
      </c>
      <c r="H1197" s="47">
        <f>F1197-E1197</f>
        <v>0.16666666666666707</v>
      </c>
      <c r="I1197" s="47"/>
      <c r="J1197" s="47"/>
      <c r="K1197" s="65" t="s">
        <v>1101</v>
      </c>
      <c r="L1197" s="45" t="str">
        <f ca="1">VLOOKUP(Tableau645[[#This Row],[module]],OFFSET(INDIRECT(A1197&amp;"_code"),0,2,,2),2,0)</f>
        <v>DELIESSCHE Christian</v>
      </c>
      <c r="M1197" s="45" t="s">
        <v>660</v>
      </c>
      <c r="N1197" s="47"/>
      <c r="O1197" s="45"/>
    </row>
    <row r="1198" spans="1:15" hidden="1" x14ac:dyDescent="0.2">
      <c r="A1198" s="45" t="s">
        <v>672</v>
      </c>
      <c r="B1198" s="92" t="str">
        <f>YEAR(C1198)&amp;"-"&amp;WEEKNUM(C1198)</f>
        <v>2017-46</v>
      </c>
      <c r="C1198" s="46">
        <v>43054</v>
      </c>
      <c r="D1198" s="94">
        <f>WEEKDAY(Tableau645[[#This Row],[date]])</f>
        <v>4</v>
      </c>
      <c r="E1198" s="47">
        <v>0.65625</v>
      </c>
      <c r="F1198" s="47">
        <v>0.73958333333333404</v>
      </c>
      <c r="G1198" s="93" t="str">
        <f>IF(NOT(ISBLANK(Tableau645[heure
début])),IF(VALUE(MID(TEXT(Tableau645[heure
début],"hh"),1,2))&lt;13,"AM","PM"),"")</f>
        <v>PM</v>
      </c>
      <c r="H1198" s="95">
        <f>F1198-E1198</f>
        <v>8.3333333333334036E-2</v>
      </c>
      <c r="I1198" s="95"/>
      <c r="J1198" s="95"/>
      <c r="K1198" s="65" t="s">
        <v>917</v>
      </c>
      <c r="L1198" s="92" t="str">
        <f ca="1">VLOOKUP(Tableau645[[#This Row],[module]],OFFSET(INDIRECT(A1198&amp;"_code"),0,2,,2),2,0)</f>
        <v>DUBOIS Patrick</v>
      </c>
      <c r="M1198" s="137" t="s">
        <v>661</v>
      </c>
      <c r="N1198" s="95"/>
      <c r="O1198" s="91"/>
    </row>
    <row r="1199" spans="1:15" hidden="1" x14ac:dyDescent="0.2">
      <c r="A1199" s="45" t="s">
        <v>670</v>
      </c>
      <c r="B1199" s="65" t="str">
        <f>YEAR(C1199)&amp;"-"&amp;WEEKNUM(C1199)</f>
        <v>2017-46</v>
      </c>
      <c r="C1199" s="46">
        <v>43054</v>
      </c>
      <c r="D1199" s="67">
        <f>WEEKDAY(Tableau645[[#This Row],[date]])</f>
        <v>4</v>
      </c>
      <c r="E1199" s="47">
        <v>0.65625</v>
      </c>
      <c r="F1199" s="47">
        <v>0.73958333333333404</v>
      </c>
      <c r="G1199" s="46" t="str">
        <f>IF(NOT(ISBLANK(Tableau645[heure
début])),IF(VALUE(MID(TEXT(Tableau645[heure
début],"hh"),1,2))&lt;13,"AM","PM"),"")</f>
        <v>PM</v>
      </c>
      <c r="H1199" s="47">
        <f>F1199-E1199</f>
        <v>8.3333333333334036E-2</v>
      </c>
      <c r="I1199" s="47"/>
      <c r="J1199" s="47"/>
      <c r="K1199" s="65" t="s">
        <v>1042</v>
      </c>
      <c r="L1199" s="45" t="str">
        <f ca="1">VLOOKUP(Tableau645[[#This Row],[module]],OFFSET(INDIRECT(A1199&amp;"_code"),0,2,,2),2,0)</f>
        <v>FRENEA Marylène</v>
      </c>
      <c r="M1199" s="137" t="s">
        <v>1195</v>
      </c>
      <c r="N1199" s="47"/>
      <c r="O1199" s="45"/>
    </row>
    <row r="1200" spans="1:15" hidden="1" x14ac:dyDescent="0.2">
      <c r="A1200" s="45" t="s">
        <v>657</v>
      </c>
      <c r="B1200" s="65" t="str">
        <f>YEAR(C1200)&amp;"-"&amp;WEEKNUM(C1200)</f>
        <v>2017-46</v>
      </c>
      <c r="C1200" s="46">
        <v>43055</v>
      </c>
      <c r="D1200" s="67">
        <f>WEEKDAY(Tableau645[[#This Row],[date]])</f>
        <v>5</v>
      </c>
      <c r="E1200" s="47">
        <v>0.34375</v>
      </c>
      <c r="F1200" s="47">
        <v>0.51041666666666696</v>
      </c>
      <c r="G1200" s="46" t="str">
        <f>IF(NOT(ISBLANK(Tableau645[heure
début])),IF(VALUE(MID(TEXT(Tableau645[heure
début],"hh"),1,2))&lt;13,"AM","PM"),"")</f>
        <v>AM</v>
      </c>
      <c r="H1200" s="47">
        <f>F1200-E1200</f>
        <v>0.16666666666666696</v>
      </c>
      <c r="I1200" s="123"/>
      <c r="J1200" s="47" t="s">
        <v>833</v>
      </c>
      <c r="K1200" s="65" t="s">
        <v>817</v>
      </c>
      <c r="L1200" s="45" t="str">
        <f ca="1">VLOOKUP(Tableau645[[#This Row],[module]],OFFSET(INDIRECT(A1200&amp;"_code"),0,2,,2),2,0)</f>
        <v>n/a</v>
      </c>
      <c r="M1200" s="45"/>
      <c r="N1200" s="47"/>
      <c r="O1200" s="45"/>
    </row>
    <row r="1201" spans="1:15" hidden="1" x14ac:dyDescent="0.2">
      <c r="A1201" s="61" t="s">
        <v>669</v>
      </c>
      <c r="B1201" s="65" t="str">
        <f>YEAR(C1201)&amp;"-"&amp;WEEKNUM(C1201)</f>
        <v>2017-46</v>
      </c>
      <c r="C1201" s="46">
        <v>43055</v>
      </c>
      <c r="D1201" s="67">
        <f>WEEKDAY(Tableau645[[#This Row],[date]])</f>
        <v>5</v>
      </c>
      <c r="E1201" s="47">
        <v>0.34375</v>
      </c>
      <c r="F1201" s="47">
        <v>0.51041666666666696</v>
      </c>
      <c r="G1201" s="46" t="str">
        <f>IF(NOT(ISBLANK(Tableau645[heure
début])),IF(VALUE(MID(TEXT(Tableau645[heure
début],"hh"),1,2))&lt;13,"AM","PM"),"")</f>
        <v>AM</v>
      </c>
      <c r="H1201" s="47">
        <f>F1201-E1201</f>
        <v>0.16666666666666696</v>
      </c>
      <c r="I1201" s="47"/>
      <c r="J1201" s="47"/>
      <c r="K1201" s="65" t="s">
        <v>1040</v>
      </c>
      <c r="L1201" s="45" t="str">
        <f ca="1">VLOOKUP(Tableau645[[#This Row],[module]],OFFSET(INDIRECT(A1201&amp;"_code"),0,2,,2),2,0)</f>
        <v>LEFETZ Guillaume</v>
      </c>
      <c r="M1201" s="45"/>
      <c r="N1201" s="47"/>
      <c r="O1201" s="45"/>
    </row>
    <row r="1202" spans="1:15" hidden="1" x14ac:dyDescent="0.2">
      <c r="A1202" s="45" t="s">
        <v>657</v>
      </c>
      <c r="B1202" s="65" t="str">
        <f>YEAR(C1202)&amp;"-"&amp;WEEKNUM(C1202)</f>
        <v>2017-46</v>
      </c>
      <c r="C1202" s="46">
        <v>43055</v>
      </c>
      <c r="D1202" s="67">
        <f>WEEKDAY(Tableau645[[#This Row],[date]])</f>
        <v>5</v>
      </c>
      <c r="E1202" s="47">
        <v>0.34375</v>
      </c>
      <c r="F1202" s="47">
        <v>0.51041666666666696</v>
      </c>
      <c r="G1202" s="46" t="str">
        <f>IF(NOT(ISBLANK(Tableau645[heure
début])),IF(VALUE(MID(TEXT(Tableau645[heure
début],"hh"),1,2))&lt;13,"AM","PM"),"")</f>
        <v>AM</v>
      </c>
      <c r="H1202" s="47">
        <f>F1202-E1202</f>
        <v>0.16666666666666696</v>
      </c>
      <c r="I1202" s="123"/>
      <c r="J1202" s="47" t="s">
        <v>832</v>
      </c>
      <c r="K1202" s="65"/>
      <c r="L1202" s="45" t="e">
        <f ca="1">VLOOKUP(Tableau645[[#This Row],[module]],OFFSET(INDIRECT(A1202&amp;"_code"),0,2,,2),2,0)</f>
        <v>#N/A</v>
      </c>
      <c r="M1202" s="45"/>
      <c r="N1202" s="47"/>
      <c r="O1202" s="45"/>
    </row>
    <row r="1203" spans="1:15" hidden="1" x14ac:dyDescent="0.2">
      <c r="A1203" s="45" t="s">
        <v>672</v>
      </c>
      <c r="B1203" s="65" t="str">
        <f>YEAR(C1203)&amp;"-"&amp;WEEKNUM(C1203)</f>
        <v>2017-46</v>
      </c>
      <c r="C1203" s="46">
        <v>43055</v>
      </c>
      <c r="D1203" s="67">
        <f>WEEKDAY(Tableau645[[#This Row],[date]])</f>
        <v>5</v>
      </c>
      <c r="E1203" s="47">
        <v>0.34375</v>
      </c>
      <c r="F1203" s="47">
        <v>0.51041666666666696</v>
      </c>
      <c r="G1203" s="46" t="str">
        <f>IF(NOT(ISBLANK(Tableau645[heure
début])),IF(VALUE(MID(TEXT(Tableau645[heure
début],"hh"),1,2))&lt;13,"AM","PM"),"")</f>
        <v>AM</v>
      </c>
      <c r="H1203" s="47">
        <f>F1203-E1203</f>
        <v>0.16666666666666696</v>
      </c>
      <c r="I1203" s="47"/>
      <c r="J1203" s="47"/>
      <c r="K1203" s="65" t="s">
        <v>523</v>
      </c>
      <c r="L1203" s="45" t="str">
        <f ca="1">VLOOKUP(Tableau645[[#This Row],[module]],OFFSET(INDIRECT(A1203&amp;"_code"),0,2,,2),2,0)</f>
        <v>GABER Oussama</v>
      </c>
      <c r="M1203" s="137" t="s">
        <v>661</v>
      </c>
      <c r="N1203" s="47"/>
      <c r="O1203" s="71" t="s">
        <v>941</v>
      </c>
    </row>
    <row r="1204" spans="1:15" hidden="1" x14ac:dyDescent="0.2">
      <c r="A1204" s="45" t="s">
        <v>676</v>
      </c>
      <c r="B1204" s="65" t="str">
        <f>YEAR(C1204)&amp;"-"&amp;WEEKNUM(C1204)</f>
        <v>2017-46</v>
      </c>
      <c r="C1204" s="46">
        <v>43055</v>
      </c>
      <c r="D1204" s="67">
        <f>WEEKDAY(Tableau645[[#This Row],[date]])</f>
        <v>5</v>
      </c>
      <c r="E1204" s="47">
        <v>0.34375</v>
      </c>
      <c r="F1204" s="47">
        <v>0.51041666666666696</v>
      </c>
      <c r="G1204" s="46" t="str">
        <f>IF(NOT(ISBLANK(Tableau645[heure
début])),IF(VALUE(MID(TEXT(Tableau645[heure
début],"hh"),1,2))&lt;13,"AM","PM"),"")</f>
        <v>AM</v>
      </c>
      <c r="H1204" s="47">
        <f>F1204-E1204</f>
        <v>0.16666666666666696</v>
      </c>
      <c r="I1204" s="47"/>
      <c r="J1204" s="47"/>
      <c r="K1204" s="65" t="s">
        <v>741</v>
      </c>
      <c r="L1204" s="45" t="str">
        <f ca="1">VLOOKUP(Tableau645[[#This Row],[module]],OFFSET(INDIRECT(A1204&amp;"_code"),0,2,,2),2,0)</f>
        <v>VIGNERON Jean-Baptiste</v>
      </c>
      <c r="M1204" s="137" t="s">
        <v>659</v>
      </c>
      <c r="N1204" s="47"/>
      <c r="O1204" s="45"/>
    </row>
    <row r="1205" spans="1:15" hidden="1" x14ac:dyDescent="0.2">
      <c r="A1205" s="45" t="s">
        <v>677</v>
      </c>
      <c r="B1205" s="65" t="str">
        <f>YEAR(C1205)&amp;"-"&amp;WEEKNUM(C1205)</f>
        <v>2017-46</v>
      </c>
      <c r="C1205" s="46">
        <v>43055</v>
      </c>
      <c r="D1205" s="67">
        <f>WEEKDAY(Tableau645[[#This Row],[date]])</f>
        <v>5</v>
      </c>
      <c r="E1205" s="47">
        <v>0.34375</v>
      </c>
      <c r="F1205" s="47">
        <v>0.51041666666666696</v>
      </c>
      <c r="G1205" s="46" t="str">
        <f>IF(NOT(ISBLANK(Tableau645[heure
début])),IF(VALUE(MID(TEXT(Tableau645[heure
début],"hh"),1,2))&lt;13,"AM","PM"),"")</f>
        <v>AM</v>
      </c>
      <c r="H1205" s="47">
        <f>F1205-E1205</f>
        <v>0.16666666666666696</v>
      </c>
      <c r="I1205" s="47"/>
      <c r="J1205" s="47"/>
      <c r="K1205" s="65" t="s">
        <v>809</v>
      </c>
      <c r="L1205" s="45" t="str">
        <f ca="1">VLOOKUP(Tableau645[[#This Row],[module]],OFFSET(INDIRECT(A1205&amp;"_code"),0,2,,2),2,0)</f>
        <v>n/a</v>
      </c>
      <c r="M1205" s="45"/>
      <c r="N1205" s="47"/>
      <c r="O1205" s="45"/>
    </row>
    <row r="1206" spans="1:15" hidden="1" x14ac:dyDescent="0.2">
      <c r="A1206" s="45" t="s">
        <v>671</v>
      </c>
      <c r="B1206" s="65" t="str">
        <f>YEAR(C1206)&amp;"-"&amp;WEEKNUM(C1206)</f>
        <v>2017-46</v>
      </c>
      <c r="C1206" s="46">
        <v>43055</v>
      </c>
      <c r="D1206" s="67">
        <f>WEEKDAY(Tableau645[[#This Row],[date]])</f>
        <v>5</v>
      </c>
      <c r="E1206" s="47">
        <v>0.34375</v>
      </c>
      <c r="F1206" s="47">
        <v>0.51041666666666696</v>
      </c>
      <c r="G1206" s="46" t="str">
        <f>IF(NOT(ISBLANK(Tableau645[heure
début])),IF(VALUE(MID(TEXT(Tableau645[heure
début],"hh"),1,2))&lt;13,"AM","PM"),"")</f>
        <v>AM</v>
      </c>
      <c r="H1206" s="47">
        <f>F1206-E1206</f>
        <v>0.16666666666666696</v>
      </c>
      <c r="I1206" s="47"/>
      <c r="J1206" s="47"/>
      <c r="K1206" s="75" t="s">
        <v>1192</v>
      </c>
      <c r="L1206" s="45" t="str">
        <f ca="1">VLOOKUP(Tableau645[[#This Row],[module]],OFFSET(INDIRECT(A1206&amp;"_code"),0,2,,2),2,0)</f>
        <v>LEFETZ Guillaume</v>
      </c>
      <c r="M1206" s="45" t="s">
        <v>660</v>
      </c>
      <c r="N1206" s="47"/>
      <c r="O1206" s="45"/>
    </row>
    <row r="1207" spans="1:15" hidden="1" x14ac:dyDescent="0.2">
      <c r="A1207" s="45" t="s">
        <v>670</v>
      </c>
      <c r="B1207" s="65" t="str">
        <f>YEAR(C1207)&amp;"-"&amp;WEEKNUM(C1207)</f>
        <v>2017-46</v>
      </c>
      <c r="C1207" s="46">
        <v>43055</v>
      </c>
      <c r="D1207" s="67">
        <f>WEEKDAY(Tableau645[[#This Row],[date]])</f>
        <v>5</v>
      </c>
      <c r="E1207" s="47">
        <v>0.34375</v>
      </c>
      <c r="F1207" s="47">
        <v>0.51041666666666696</v>
      </c>
      <c r="G1207" s="46" t="str">
        <f>IF(NOT(ISBLANK(Tableau645[heure
début])),IF(VALUE(MID(TEXT(Tableau645[heure
début],"hh"),1,2))&lt;13,"AM","PM"),"")</f>
        <v>AM</v>
      </c>
      <c r="H1207" s="47">
        <f>F1207-E1207</f>
        <v>0.16666666666666696</v>
      </c>
      <c r="I1207" s="47"/>
      <c r="J1207" s="47"/>
      <c r="K1207" s="65" t="s">
        <v>802</v>
      </c>
      <c r="L1207" s="45" t="str">
        <f ca="1">VLOOKUP(Tableau645[[#This Row],[module]],OFFSET(INDIRECT(A1207&amp;"_code"),0,2,,2),2,0)</f>
        <v>n/a</v>
      </c>
      <c r="M1207" s="45"/>
      <c r="N1207" s="47"/>
      <c r="O1207" s="45"/>
    </row>
    <row r="1208" spans="1:15" hidden="1" x14ac:dyDescent="0.2">
      <c r="A1208" s="45" t="s">
        <v>657</v>
      </c>
      <c r="B1208" s="65" t="str">
        <f>YEAR(C1208)&amp;"-"&amp;WEEKNUM(C1208)</f>
        <v>2017-46</v>
      </c>
      <c r="C1208" s="46">
        <v>43055</v>
      </c>
      <c r="D1208" s="67">
        <f>WEEKDAY(Tableau645[[#This Row],[date]])</f>
        <v>5</v>
      </c>
      <c r="E1208" s="47">
        <v>0.57291666666666696</v>
      </c>
      <c r="F1208" s="47">
        <v>0.73958333333333404</v>
      </c>
      <c r="G1208" s="46" t="str">
        <f>IF(NOT(ISBLANK(Tableau645[heure
début])),IF(VALUE(MID(TEXT(Tableau645[heure
début],"hh"),1,2))&lt;13,"AM","PM"),"")</f>
        <v>PM</v>
      </c>
      <c r="H1208" s="47">
        <f>F1208-E1208</f>
        <v>0.16666666666666707</v>
      </c>
      <c r="I1208" s="123"/>
      <c r="J1208" s="47" t="s">
        <v>833</v>
      </c>
      <c r="K1208" s="65" t="s">
        <v>817</v>
      </c>
      <c r="L1208" s="45" t="str">
        <f ca="1">VLOOKUP(Tableau645[[#This Row],[module]],OFFSET(INDIRECT(A1208&amp;"_code"),0,2,,2),2,0)</f>
        <v>n/a</v>
      </c>
      <c r="M1208" s="45"/>
      <c r="N1208" s="47"/>
      <c r="O1208" s="45"/>
    </row>
    <row r="1209" spans="1:15" hidden="1" x14ac:dyDescent="0.2">
      <c r="A1209" s="61" t="s">
        <v>669</v>
      </c>
      <c r="B1209" s="65" t="str">
        <f>YEAR(C1209)&amp;"-"&amp;WEEKNUM(C1209)</f>
        <v>2017-46</v>
      </c>
      <c r="C1209" s="46">
        <v>43055</v>
      </c>
      <c r="D1209" s="67">
        <f>WEEKDAY(Tableau645[[#This Row],[date]])</f>
        <v>5</v>
      </c>
      <c r="E1209" s="63">
        <v>0.57291666666666696</v>
      </c>
      <c r="F1209" s="63">
        <v>0.73958333333333404</v>
      </c>
      <c r="G1209" s="46" t="str">
        <f>IF(NOT(ISBLANK(Tableau645[heure
début])),IF(VALUE(MID(TEXT(Tableau645[heure
début],"hh"),1,2))&lt;13,"AM","PM"),"")</f>
        <v>PM</v>
      </c>
      <c r="H1209" s="47">
        <f>F1209-E1209</f>
        <v>0.16666666666666707</v>
      </c>
      <c r="I1209" s="47"/>
      <c r="J1209" s="47"/>
      <c r="K1209" s="65" t="s">
        <v>1040</v>
      </c>
      <c r="L1209" s="45" t="str">
        <f ca="1">VLOOKUP(Tableau645[[#This Row],[module]],OFFSET(INDIRECT(A1209&amp;"_code"),0,2,,2),2,0)</f>
        <v>LEFETZ Guillaume</v>
      </c>
      <c r="M1209" s="45"/>
      <c r="N1209" s="47"/>
      <c r="O1209" s="45"/>
    </row>
    <row r="1210" spans="1:15" hidden="1" x14ac:dyDescent="0.2">
      <c r="A1210" s="45" t="s">
        <v>657</v>
      </c>
      <c r="B1210" s="65" t="str">
        <f>YEAR(C1210)&amp;"-"&amp;WEEKNUM(C1210)</f>
        <v>2017-46</v>
      </c>
      <c r="C1210" s="46">
        <v>43055</v>
      </c>
      <c r="D1210" s="67">
        <f>WEEKDAY(Tableau645[[#This Row],[date]])</f>
        <v>5</v>
      </c>
      <c r="E1210" s="47">
        <v>0.57291666666666696</v>
      </c>
      <c r="F1210" s="47">
        <v>0.73958333333333404</v>
      </c>
      <c r="G1210" s="46" t="str">
        <f>IF(NOT(ISBLANK(Tableau645[heure
début])),IF(VALUE(MID(TEXT(Tableau645[heure
début],"hh"),1,2))&lt;13,"AM","PM"),"")</f>
        <v>PM</v>
      </c>
      <c r="H1210" s="47">
        <f>F1210-E1210</f>
        <v>0.16666666666666707</v>
      </c>
      <c r="I1210" s="123"/>
      <c r="J1210" s="47" t="s">
        <v>832</v>
      </c>
      <c r="K1210" s="65"/>
      <c r="L1210" s="45" t="e">
        <f ca="1">VLOOKUP(Tableau645[[#This Row],[module]],OFFSET(INDIRECT(A1210&amp;"_code"),0,2,,2),2,0)</f>
        <v>#N/A</v>
      </c>
      <c r="M1210" s="45"/>
      <c r="N1210" s="47"/>
      <c r="O1210" s="45"/>
    </row>
    <row r="1211" spans="1:15" hidden="1" x14ac:dyDescent="0.2">
      <c r="A1211" s="45" t="s">
        <v>672</v>
      </c>
      <c r="B1211" s="65" t="str">
        <f>YEAR(C1211)&amp;"-"&amp;WEEKNUM(C1211)</f>
        <v>2017-46</v>
      </c>
      <c r="C1211" s="46">
        <v>43055</v>
      </c>
      <c r="D1211" s="67">
        <f>WEEKDAY(Tableau645[[#This Row],[date]])</f>
        <v>5</v>
      </c>
      <c r="E1211" s="47">
        <v>0.57291666666666696</v>
      </c>
      <c r="F1211" s="47">
        <v>0.73958333333333404</v>
      </c>
      <c r="G1211" s="46" t="str">
        <f>IF(NOT(ISBLANK(Tableau645[heure
début])),IF(VALUE(MID(TEXT(Tableau645[heure
début],"hh"),1,2))&lt;13,"AM","PM"),"")</f>
        <v>PM</v>
      </c>
      <c r="H1211" s="47">
        <f>F1211-E1211</f>
        <v>0.16666666666666707</v>
      </c>
      <c r="I1211" s="47"/>
      <c r="J1211" s="47"/>
      <c r="K1211" s="65" t="s">
        <v>523</v>
      </c>
      <c r="L1211" s="45" t="str">
        <f ca="1">VLOOKUP(Tableau645[[#This Row],[module]],OFFSET(INDIRECT(A1211&amp;"_code"),0,2,,2),2,0)</f>
        <v>GABER Oussama</v>
      </c>
      <c r="M1211" s="137" t="s">
        <v>661</v>
      </c>
      <c r="N1211" s="47"/>
      <c r="O1211" s="71" t="s">
        <v>941</v>
      </c>
    </row>
    <row r="1212" spans="1:15" hidden="1" x14ac:dyDescent="0.2">
      <c r="A1212" s="45" t="s">
        <v>676</v>
      </c>
      <c r="B1212" s="65" t="str">
        <f>YEAR(C1212)&amp;"-"&amp;WEEKNUM(C1212)</f>
        <v>2017-46</v>
      </c>
      <c r="C1212" s="46">
        <v>43055</v>
      </c>
      <c r="D1212" s="67">
        <f>WEEKDAY(Tableau645[[#This Row],[date]])</f>
        <v>5</v>
      </c>
      <c r="E1212" s="47">
        <v>0.57291666666666696</v>
      </c>
      <c r="F1212" s="47">
        <v>0.69791666666666663</v>
      </c>
      <c r="G1212" s="46" t="str">
        <f>IF(NOT(ISBLANK(Tableau645[heure
début])),IF(VALUE(MID(TEXT(Tableau645[heure
début],"hh"),1,2))&lt;13,"AM","PM"),"")</f>
        <v>PM</v>
      </c>
      <c r="H1212" s="47">
        <f>F1212-E1212</f>
        <v>0.12499999999999967</v>
      </c>
      <c r="I1212" s="47"/>
      <c r="J1212" s="47"/>
      <c r="K1212" s="65" t="s">
        <v>732</v>
      </c>
      <c r="L1212" s="45" t="str">
        <f ca="1">VLOOKUP(Tableau645[[#This Row],[module]],OFFSET(INDIRECT(A1212&amp;"_code"),0,2,,2),2,0)</f>
        <v>VIGNERON Jean-Baptiste</v>
      </c>
      <c r="M1212" s="137" t="s">
        <v>659</v>
      </c>
      <c r="N1212" s="47"/>
      <c r="O1212" s="45"/>
    </row>
    <row r="1213" spans="1:15" hidden="1" x14ac:dyDescent="0.2">
      <c r="A1213" s="45" t="s">
        <v>677</v>
      </c>
      <c r="B1213" s="65" t="str">
        <f>YEAR(C1213)&amp;"-"&amp;WEEKNUM(C1213)</f>
        <v>2017-46</v>
      </c>
      <c r="C1213" s="46">
        <v>43055</v>
      </c>
      <c r="D1213" s="67">
        <f>WEEKDAY(Tableau645[[#This Row],[date]])</f>
        <v>5</v>
      </c>
      <c r="E1213" s="47">
        <v>0.57291666666666696</v>
      </c>
      <c r="F1213" s="47">
        <v>0.69791666666666663</v>
      </c>
      <c r="G1213" s="46" t="str">
        <f>IF(NOT(ISBLANK(Tableau645[heure
début])),IF(VALUE(MID(TEXT(Tableau645[heure
début],"hh"),1,2))&lt;13,"AM","PM"),"")</f>
        <v>PM</v>
      </c>
      <c r="H1213" s="47">
        <f>F1213-E1213</f>
        <v>0.12499999999999967</v>
      </c>
      <c r="I1213" s="47"/>
      <c r="J1213" s="47"/>
      <c r="K1213" s="65" t="s">
        <v>809</v>
      </c>
      <c r="L1213" s="45" t="str">
        <f ca="1">VLOOKUP(Tableau645[[#This Row],[module]],OFFSET(INDIRECT(A1213&amp;"_code"),0,2,,2),2,0)</f>
        <v>n/a</v>
      </c>
      <c r="M1213" s="45"/>
      <c r="N1213" s="47"/>
      <c r="O1213" s="45"/>
    </row>
    <row r="1214" spans="1:15" hidden="1" x14ac:dyDescent="0.2">
      <c r="A1214" s="45" t="s">
        <v>670</v>
      </c>
      <c r="B1214" s="65" t="str">
        <f>YEAR(C1214)&amp;"-"&amp;WEEKNUM(C1214)</f>
        <v>2017-46</v>
      </c>
      <c r="C1214" s="46">
        <v>43055</v>
      </c>
      <c r="D1214" s="67">
        <f>WEEKDAY(Tableau645[[#This Row],[date]])</f>
        <v>5</v>
      </c>
      <c r="E1214" s="47">
        <v>0.57291666666666696</v>
      </c>
      <c r="F1214" s="47">
        <v>0.73958333333333404</v>
      </c>
      <c r="G1214" s="46" t="str">
        <f>IF(NOT(ISBLANK(Tableau645[heure
début])),IF(VALUE(MID(TEXT(Tableau645[heure
début],"hh"),1,2))&lt;13,"AM","PM"),"")</f>
        <v>PM</v>
      </c>
      <c r="H1214" s="47">
        <f>F1214-E1214</f>
        <v>0.16666666666666707</v>
      </c>
      <c r="I1214" s="47"/>
      <c r="J1214" s="47"/>
      <c r="K1214" s="65" t="s">
        <v>802</v>
      </c>
      <c r="L1214" s="45" t="str">
        <f ca="1">VLOOKUP(Tableau645[[#This Row],[module]],OFFSET(INDIRECT(A1214&amp;"_code"),0,2,,2),2,0)</f>
        <v>n/a</v>
      </c>
      <c r="M1214" s="45"/>
      <c r="N1214" s="47"/>
      <c r="O1214" s="45"/>
    </row>
    <row r="1215" spans="1:15" hidden="1" x14ac:dyDescent="0.2">
      <c r="A1215" s="45" t="s">
        <v>671</v>
      </c>
      <c r="B1215" s="65" t="str">
        <f>YEAR(C1215)&amp;"-"&amp;WEEKNUM(C1215)</f>
        <v>2017-46</v>
      </c>
      <c r="C1215" s="46">
        <v>43055</v>
      </c>
      <c r="D1215" s="67">
        <f>WEEKDAY(Tableau645[[#This Row],[date]])</f>
        <v>5</v>
      </c>
      <c r="E1215" s="47">
        <v>0.57291666666666696</v>
      </c>
      <c r="F1215" s="47">
        <v>0.73958333333333404</v>
      </c>
      <c r="G1215" s="46" t="str">
        <f>IF(NOT(ISBLANK(Tableau645[heure
début])),IF(VALUE(MID(TEXT(Tableau645[heure
début],"hh"),1,2))&lt;13,"AM","PM"),"")</f>
        <v>PM</v>
      </c>
      <c r="H1215" s="47">
        <f>F1215-E1215</f>
        <v>0.16666666666666707</v>
      </c>
      <c r="I1215" s="47"/>
      <c r="J1215" s="47"/>
      <c r="K1215" s="65" t="s">
        <v>1055</v>
      </c>
      <c r="L1215" s="45" t="str">
        <f ca="1">VLOOKUP(Tableau645[[#This Row],[module]],OFFSET(INDIRECT(A1215&amp;"_code"),0,2,,2),2,0)</f>
        <v>FRENEA Marylène</v>
      </c>
      <c r="M1215" s="45" t="s">
        <v>660</v>
      </c>
      <c r="N1215" s="47"/>
      <c r="O1215" s="45"/>
    </row>
    <row r="1216" spans="1:15" hidden="1" x14ac:dyDescent="0.2">
      <c r="A1216" s="45" t="s">
        <v>670</v>
      </c>
      <c r="B1216" s="65" t="str">
        <f>YEAR(C1216)&amp;"-"&amp;WEEKNUM(C1216)</f>
        <v>2017-46</v>
      </c>
      <c r="C1216" s="46">
        <v>43056</v>
      </c>
      <c r="D1216" s="67">
        <f>WEEKDAY(Tableau645[[#This Row],[date]])</f>
        <v>6</v>
      </c>
      <c r="E1216" s="47">
        <v>0.34375</v>
      </c>
      <c r="F1216" s="47">
        <v>0.51041666666666696</v>
      </c>
      <c r="G1216" s="46" t="str">
        <f>IF(NOT(ISBLANK(Tableau645[heure
début])),IF(VALUE(MID(TEXT(Tableau645[heure
début],"hh"),1,2))&lt;13,"AM","PM"),"")</f>
        <v>AM</v>
      </c>
      <c r="H1216" s="47">
        <f>F1216-E1216</f>
        <v>0.16666666666666696</v>
      </c>
      <c r="I1216" s="47"/>
      <c r="J1216" s="47"/>
      <c r="K1216" s="65" t="s">
        <v>875</v>
      </c>
      <c r="L1216" s="45" t="str">
        <f ca="1">VLOOKUP(Tableau645[[#This Row],[module]],OFFSET(INDIRECT(A1216&amp;"_code"),0,2,,2),2,0)</f>
        <v>BRIKI Rachid</v>
      </c>
      <c r="M1216" s="45" t="s">
        <v>1194</v>
      </c>
      <c r="N1216" s="47"/>
      <c r="O1216" s="45"/>
    </row>
    <row r="1217" spans="1:15" hidden="1" x14ac:dyDescent="0.2">
      <c r="A1217" s="45" t="s">
        <v>657</v>
      </c>
      <c r="B1217" s="65" t="str">
        <f>YEAR(C1217)&amp;"-"&amp;WEEKNUM(C1217)</f>
        <v>2017-46</v>
      </c>
      <c r="C1217" s="46">
        <v>43056</v>
      </c>
      <c r="D1217" s="67">
        <f>WEEKDAY(Tableau645[[#This Row],[date]])</f>
        <v>6</v>
      </c>
      <c r="E1217" s="47">
        <v>0.34375</v>
      </c>
      <c r="F1217" s="47">
        <v>0.51041666666666696</v>
      </c>
      <c r="G1217" s="46" t="str">
        <f>IF(NOT(ISBLANK(Tableau645[heure
début])),IF(VALUE(MID(TEXT(Tableau645[heure
début],"hh"),1,2))&lt;13,"AM","PM"),"")</f>
        <v>AM</v>
      </c>
      <c r="H1217" s="47">
        <f>F1217-E1217</f>
        <v>0.16666666666666696</v>
      </c>
      <c r="I1217" s="123"/>
      <c r="J1217" s="47" t="s">
        <v>833</v>
      </c>
      <c r="K1217" s="65" t="s">
        <v>817</v>
      </c>
      <c r="L1217" s="45" t="str">
        <f ca="1">VLOOKUP(Tableau645[[#This Row],[module]],OFFSET(INDIRECT(A1217&amp;"_code"),0,2,,2),2,0)</f>
        <v>n/a</v>
      </c>
      <c r="M1217" s="45"/>
      <c r="N1217" s="47"/>
      <c r="O1217" s="45"/>
    </row>
    <row r="1218" spans="1:15" hidden="1" x14ac:dyDescent="0.2">
      <c r="A1218" s="45" t="s">
        <v>657</v>
      </c>
      <c r="B1218" s="65" t="str">
        <f>YEAR(C1218)&amp;"-"&amp;WEEKNUM(C1218)</f>
        <v>2017-46</v>
      </c>
      <c r="C1218" s="46">
        <v>43056</v>
      </c>
      <c r="D1218" s="67">
        <f>WEEKDAY(Tableau645[[#This Row],[date]])</f>
        <v>6</v>
      </c>
      <c r="E1218" s="47">
        <v>0.34375</v>
      </c>
      <c r="F1218" s="47">
        <v>0.51041666666666696</v>
      </c>
      <c r="G1218" s="46" t="str">
        <f>IF(NOT(ISBLANK(Tableau645[heure
début])),IF(VALUE(MID(TEXT(Tableau645[heure
début],"hh"),1,2))&lt;13,"AM","PM"),"")</f>
        <v>AM</v>
      </c>
      <c r="H1218" s="47">
        <f>F1218-E1218</f>
        <v>0.16666666666666696</v>
      </c>
      <c r="I1218" s="123"/>
      <c r="J1218" s="47" t="s">
        <v>832</v>
      </c>
      <c r="K1218" s="65"/>
      <c r="L1218" s="45" t="e">
        <f ca="1">VLOOKUP(Tableau645[[#This Row],[module]],OFFSET(INDIRECT(A1218&amp;"_code"),0,2,,2),2,0)</f>
        <v>#N/A</v>
      </c>
      <c r="M1218" s="45"/>
      <c r="N1218" s="47"/>
      <c r="O1218" s="45"/>
    </row>
    <row r="1219" spans="1:15" hidden="1" x14ac:dyDescent="0.2">
      <c r="A1219" s="45" t="s">
        <v>676</v>
      </c>
      <c r="B1219" s="65" t="str">
        <f>YEAR(C1219)&amp;"-"&amp;WEEKNUM(C1219)</f>
        <v>2017-46</v>
      </c>
      <c r="C1219" s="46">
        <v>43056</v>
      </c>
      <c r="D1219" s="67">
        <f>WEEKDAY(Tableau645[[#This Row],[date]])</f>
        <v>6</v>
      </c>
      <c r="E1219" s="47">
        <v>0.34375</v>
      </c>
      <c r="F1219" s="47">
        <v>0.51041666666666696</v>
      </c>
      <c r="G1219" s="46" t="str">
        <f>IF(NOT(ISBLANK(Tableau645[heure
début])),IF(VALUE(MID(TEXT(Tableau645[heure
début],"hh"),1,2))&lt;13,"AM","PM"),"")</f>
        <v>AM</v>
      </c>
      <c r="H1219" s="47">
        <f>F1219-E1219</f>
        <v>0.16666666666666696</v>
      </c>
      <c r="I1219" s="47"/>
      <c r="J1219" s="47"/>
      <c r="K1219" s="65" t="s">
        <v>734</v>
      </c>
      <c r="L1219" s="45" t="str">
        <f ca="1">VLOOKUP(Tableau645[[#This Row],[module]],OFFSET(INDIRECT(A1219&amp;"_code"),0,2,,2),2,0)</f>
        <v>GABER Khalid</v>
      </c>
      <c r="M1219" s="137" t="s">
        <v>659</v>
      </c>
      <c r="N1219" s="47"/>
      <c r="O1219" s="71"/>
    </row>
    <row r="1220" spans="1:15" hidden="1" x14ac:dyDescent="0.2">
      <c r="A1220" s="61" t="s">
        <v>669</v>
      </c>
      <c r="B1220" s="65" t="str">
        <f>YEAR(C1220)&amp;"-"&amp;WEEKNUM(C1220)</f>
        <v>2017-46</v>
      </c>
      <c r="C1220" s="46">
        <v>43056</v>
      </c>
      <c r="D1220" s="67">
        <f>WEEKDAY(Tableau645[[#This Row],[date]])</f>
        <v>6</v>
      </c>
      <c r="E1220" s="47">
        <v>0.34375</v>
      </c>
      <c r="F1220" s="47">
        <v>0.42708333333333298</v>
      </c>
      <c r="G1220" s="46" t="str">
        <f>IF(NOT(ISBLANK(Tableau645[heure
début])),IF(VALUE(MID(TEXT(Tableau645[heure
début],"hh"),1,2))&lt;13,"AM","PM"),"")</f>
        <v>AM</v>
      </c>
      <c r="H1220" s="47">
        <f>F1220-E1220</f>
        <v>8.3333333333332982E-2</v>
      </c>
      <c r="I1220" s="47"/>
      <c r="J1220" s="47"/>
      <c r="K1220" s="65" t="s">
        <v>1047</v>
      </c>
      <c r="L1220" s="45" t="str">
        <f ca="1">VLOOKUP(Tableau645[[#This Row],[module]],OFFSET(INDIRECT(A1220&amp;"_code"),0,2,,2),2,0)</f>
        <v>FRENEA Marylène</v>
      </c>
      <c r="M1220" s="45" t="s">
        <v>1193</v>
      </c>
      <c r="N1220" s="47"/>
      <c r="O1220" s="45"/>
    </row>
    <row r="1221" spans="1:15" hidden="1" x14ac:dyDescent="0.2">
      <c r="A1221" s="45" t="s">
        <v>672</v>
      </c>
      <c r="B1221" s="65" t="str">
        <f>YEAR(C1221)&amp;"-"&amp;WEEKNUM(C1221)</f>
        <v>2017-46</v>
      </c>
      <c r="C1221" s="46">
        <v>43056</v>
      </c>
      <c r="D1221" s="67">
        <f>WEEKDAY(Tableau645[[#This Row],[date]])</f>
        <v>6</v>
      </c>
      <c r="E1221" s="47">
        <v>0.34375</v>
      </c>
      <c r="F1221" s="47">
        <v>0.51041666666666696</v>
      </c>
      <c r="G1221" s="46" t="str">
        <f>IF(NOT(ISBLANK(Tableau645[heure
début])),IF(VALUE(MID(TEXT(Tableau645[heure
début],"hh"),1,2))&lt;13,"AM","PM"),"")</f>
        <v>AM</v>
      </c>
      <c r="H1221" s="47">
        <f>F1221-E1221</f>
        <v>0.16666666666666696</v>
      </c>
      <c r="I1221" s="47"/>
      <c r="J1221" s="47"/>
      <c r="K1221" s="65" t="s">
        <v>523</v>
      </c>
      <c r="L1221" s="45" t="str">
        <f ca="1">VLOOKUP(Tableau645[[#This Row],[module]],OFFSET(INDIRECT(A1221&amp;"_code"),0,2,,2),2,0)</f>
        <v>GABER Oussama</v>
      </c>
      <c r="M1221" s="137" t="s">
        <v>661</v>
      </c>
      <c r="N1221" s="47"/>
      <c r="O1221" s="71" t="s">
        <v>941</v>
      </c>
    </row>
    <row r="1222" spans="1:15" hidden="1" x14ac:dyDescent="0.2">
      <c r="A1222" s="45" t="s">
        <v>677</v>
      </c>
      <c r="B1222" s="65" t="str">
        <f>YEAR(C1222)&amp;"-"&amp;WEEKNUM(C1222)</f>
        <v>2017-46</v>
      </c>
      <c r="C1222" s="46">
        <v>43056</v>
      </c>
      <c r="D1222" s="67">
        <f>WEEKDAY(Tableau645[[#This Row],[date]])</f>
        <v>6</v>
      </c>
      <c r="E1222" s="47">
        <v>0.34375</v>
      </c>
      <c r="F1222" s="47">
        <v>0.51041666666666696</v>
      </c>
      <c r="G1222" s="46" t="str">
        <f>IF(NOT(ISBLANK(Tableau645[heure
début])),IF(VALUE(MID(TEXT(Tableau645[heure
début],"hh"),1,2))&lt;13,"AM","PM"),"")</f>
        <v>AM</v>
      </c>
      <c r="H1222" s="47">
        <f>F1222-E1222</f>
        <v>0.16666666666666696</v>
      </c>
      <c r="I1222" s="47"/>
      <c r="J1222" s="47"/>
      <c r="K1222" s="65" t="s">
        <v>809</v>
      </c>
      <c r="L1222" s="45" t="str">
        <f ca="1">VLOOKUP(Tableau645[[#This Row],[module]],OFFSET(INDIRECT(A1222&amp;"_code"),0,2,,2),2,0)</f>
        <v>n/a</v>
      </c>
      <c r="M1222" s="45"/>
      <c r="N1222" s="47"/>
      <c r="O1222" s="45"/>
    </row>
    <row r="1223" spans="1:15" hidden="1" x14ac:dyDescent="0.2">
      <c r="A1223" s="45" t="s">
        <v>671</v>
      </c>
      <c r="B1223" s="65" t="str">
        <f>YEAR(C1223)&amp;"-"&amp;WEEKNUM(C1223)</f>
        <v>2017-46</v>
      </c>
      <c r="C1223" s="46">
        <v>43056</v>
      </c>
      <c r="D1223" s="67">
        <f>WEEKDAY(Tableau645[[#This Row],[date]])</f>
        <v>6</v>
      </c>
      <c r="E1223" s="47">
        <v>0.34375</v>
      </c>
      <c r="F1223" s="47">
        <v>0.51041666666666696</v>
      </c>
      <c r="G1223" s="46" t="str">
        <f>IF(NOT(ISBLANK(Tableau645[heure
début])),IF(VALUE(MID(TEXT(Tableau645[heure
début],"hh"),1,2))&lt;13,"AM","PM"),"")</f>
        <v>AM</v>
      </c>
      <c r="H1223" s="47">
        <f>F1223-E1223</f>
        <v>0.16666666666666696</v>
      </c>
      <c r="I1223" s="47"/>
      <c r="J1223" s="47"/>
      <c r="K1223" s="75" t="s">
        <v>1192</v>
      </c>
      <c r="L1223" s="45" t="str">
        <f ca="1">VLOOKUP(Tableau645[[#This Row],[module]],OFFSET(INDIRECT(A1223&amp;"_code"),0,2,,2),2,0)</f>
        <v>LEFETZ Guillaume</v>
      </c>
      <c r="M1223" s="45" t="s">
        <v>660</v>
      </c>
      <c r="N1223" s="47"/>
      <c r="O1223" s="45"/>
    </row>
    <row r="1224" spans="1:15" hidden="1" x14ac:dyDescent="0.2">
      <c r="A1224" s="61" t="s">
        <v>669</v>
      </c>
      <c r="B1224" s="92" t="str">
        <f>YEAR(C1224)&amp;"-"&amp;WEEKNUM(C1224)</f>
        <v>2017-46</v>
      </c>
      <c r="C1224" s="46">
        <v>43056</v>
      </c>
      <c r="D1224" s="94">
        <f>WEEKDAY(Tableau645[[#This Row],[date]])</f>
        <v>6</v>
      </c>
      <c r="E1224" s="47">
        <v>0.42708333333333298</v>
      </c>
      <c r="F1224" s="47">
        <v>0.51041666666666696</v>
      </c>
      <c r="G1224" s="93" t="str">
        <f>IF(NOT(ISBLANK(Tableau645[heure
début])),IF(VALUE(MID(TEXT(Tableau645[heure
début],"hh"),1,2))&lt;13,"AM","PM"),"")</f>
        <v>AM</v>
      </c>
      <c r="H1224" s="95">
        <f>F1224-E1224</f>
        <v>8.3333333333333981E-2</v>
      </c>
      <c r="I1224" s="95"/>
      <c r="J1224" s="95"/>
      <c r="K1224" s="65" t="s">
        <v>1022</v>
      </c>
      <c r="L1224" s="92" t="str">
        <f ca="1">VLOOKUP(Tableau645[[#This Row],[module]],OFFSET(INDIRECT(A1224&amp;"_code"),0,2,,2),2,0)</f>
        <v>DELANOY Géry</v>
      </c>
      <c r="M1224" s="45" t="s">
        <v>1193</v>
      </c>
      <c r="N1224" s="95"/>
      <c r="O1224" s="91"/>
    </row>
    <row r="1225" spans="1:15" hidden="1" x14ac:dyDescent="0.2">
      <c r="A1225" s="45" t="s">
        <v>670</v>
      </c>
      <c r="B1225" s="65" t="str">
        <f>YEAR(C1225)&amp;"-"&amp;WEEKNUM(C1225)</f>
        <v>2017-46</v>
      </c>
      <c r="C1225" s="46">
        <v>43056</v>
      </c>
      <c r="D1225" s="67">
        <f>WEEKDAY(Tableau645[[#This Row],[date]])</f>
        <v>6</v>
      </c>
      <c r="E1225" s="47">
        <v>0.57291666666666696</v>
      </c>
      <c r="F1225" s="47">
        <v>0.73958333333333404</v>
      </c>
      <c r="G1225" s="46" t="str">
        <f>IF(NOT(ISBLANK(Tableau645[heure
début])),IF(VALUE(MID(TEXT(Tableau645[heure
début],"hh"),1,2))&lt;13,"AM","PM"),"")</f>
        <v>PM</v>
      </c>
      <c r="H1225" s="47">
        <f>F1225-E1225</f>
        <v>0.16666666666666707</v>
      </c>
      <c r="I1225" s="47"/>
      <c r="J1225" s="47"/>
      <c r="K1225" s="65" t="s">
        <v>838</v>
      </c>
      <c r="L1225" s="45" t="str">
        <f ca="1">VLOOKUP(Tableau645[[#This Row],[module]],OFFSET(INDIRECT(A1225&amp;"_code"),0,2,,2),2,0)</f>
        <v>LENGLET Julien</v>
      </c>
      <c r="M1225" s="45" t="s">
        <v>1194</v>
      </c>
      <c r="N1225" s="47"/>
      <c r="O1225" s="45"/>
    </row>
    <row r="1226" spans="1:15" hidden="1" x14ac:dyDescent="0.2">
      <c r="A1226" s="45" t="s">
        <v>657</v>
      </c>
      <c r="B1226" s="65" t="str">
        <f>YEAR(C1226)&amp;"-"&amp;WEEKNUM(C1226)</f>
        <v>2017-46</v>
      </c>
      <c r="C1226" s="46">
        <v>43056</v>
      </c>
      <c r="D1226" s="67">
        <f>WEEKDAY(Tableau645[[#This Row],[date]])</f>
        <v>6</v>
      </c>
      <c r="E1226" s="47">
        <v>0.57291666666666696</v>
      </c>
      <c r="F1226" s="47">
        <v>0.73958333333333404</v>
      </c>
      <c r="G1226" s="46" t="str">
        <f>IF(NOT(ISBLANK(Tableau645[heure
début])),IF(VALUE(MID(TEXT(Tableau645[heure
début],"hh"),1,2))&lt;13,"AM","PM"),"")</f>
        <v>PM</v>
      </c>
      <c r="H1226" s="47">
        <f>F1226-E1226</f>
        <v>0.16666666666666707</v>
      </c>
      <c r="I1226" s="123"/>
      <c r="J1226" s="47" t="s">
        <v>833</v>
      </c>
      <c r="K1226" s="65" t="s">
        <v>817</v>
      </c>
      <c r="L1226" s="45" t="str">
        <f ca="1">VLOOKUP(Tableau645[[#This Row],[module]],OFFSET(INDIRECT(A1226&amp;"_code"),0,2,,2),2,0)</f>
        <v>n/a</v>
      </c>
      <c r="M1226" s="45"/>
      <c r="N1226" s="47"/>
      <c r="O1226" s="45"/>
    </row>
    <row r="1227" spans="1:15" hidden="1" x14ac:dyDescent="0.2">
      <c r="A1227" s="45" t="s">
        <v>657</v>
      </c>
      <c r="B1227" s="65" t="str">
        <f>YEAR(C1227)&amp;"-"&amp;WEEKNUM(C1227)</f>
        <v>2017-46</v>
      </c>
      <c r="C1227" s="46">
        <v>43056</v>
      </c>
      <c r="D1227" s="67">
        <f>WEEKDAY(Tableau645[[#This Row],[date]])</f>
        <v>6</v>
      </c>
      <c r="E1227" s="47">
        <v>0.57291666666666696</v>
      </c>
      <c r="F1227" s="47">
        <v>0.73958333333333404</v>
      </c>
      <c r="G1227" s="46" t="str">
        <f>IF(NOT(ISBLANK(Tableau645[heure
début])),IF(VALUE(MID(TEXT(Tableau645[heure
début],"hh"),1,2))&lt;13,"AM","PM"),"")</f>
        <v>PM</v>
      </c>
      <c r="H1227" s="47">
        <f>F1227-E1227</f>
        <v>0.16666666666666707</v>
      </c>
      <c r="I1227" s="123"/>
      <c r="J1227" s="47" t="s">
        <v>832</v>
      </c>
      <c r="K1227" s="65"/>
      <c r="L1227" s="45" t="e">
        <f ca="1">VLOOKUP(Tableau645[[#This Row],[module]],OFFSET(INDIRECT(A1227&amp;"_code"),0,2,,2),2,0)</f>
        <v>#N/A</v>
      </c>
      <c r="M1227" s="45"/>
      <c r="N1227" s="47"/>
      <c r="O1227" s="45"/>
    </row>
    <row r="1228" spans="1:15" hidden="1" x14ac:dyDescent="0.2">
      <c r="A1228" s="45" t="s">
        <v>676</v>
      </c>
      <c r="B1228" s="65" t="str">
        <f>YEAR(C1228)&amp;"-"&amp;WEEKNUM(C1228)</f>
        <v>2017-46</v>
      </c>
      <c r="C1228" s="46">
        <v>43056</v>
      </c>
      <c r="D1228" s="67">
        <f>WEEKDAY(Tableau645[[#This Row],[date]])</f>
        <v>6</v>
      </c>
      <c r="E1228" s="47">
        <v>0.57291666666666696</v>
      </c>
      <c r="F1228" s="47">
        <v>0.73958333333333404</v>
      </c>
      <c r="G1228" s="46" t="str">
        <f>IF(NOT(ISBLANK(Tableau645[heure
début])),IF(VALUE(MID(TEXT(Tableau645[heure
début],"hh"),1,2))&lt;13,"AM","PM"),"")</f>
        <v>PM</v>
      </c>
      <c r="H1228" s="47">
        <f>F1228-E1228</f>
        <v>0.16666666666666707</v>
      </c>
      <c r="I1228" s="47"/>
      <c r="J1228" s="47"/>
      <c r="K1228" s="65" t="s">
        <v>734</v>
      </c>
      <c r="L1228" s="45" t="str">
        <f ca="1">VLOOKUP(Tableau645[[#This Row],[module]],OFFSET(INDIRECT(A1228&amp;"_code"),0,2,,2),2,0)</f>
        <v>GABER Khalid</v>
      </c>
      <c r="M1228" s="137" t="s">
        <v>659</v>
      </c>
      <c r="N1228" s="47"/>
      <c r="O1228" s="71"/>
    </row>
    <row r="1229" spans="1:15" hidden="1" x14ac:dyDescent="0.2">
      <c r="A1229" s="61" t="s">
        <v>669</v>
      </c>
      <c r="B1229" s="92" t="str">
        <f>YEAR(C1229)&amp;"-"&amp;WEEKNUM(C1229)</f>
        <v>2017-46</v>
      </c>
      <c r="C1229" s="46">
        <v>43056</v>
      </c>
      <c r="D1229" s="94">
        <f>WEEKDAY(Tableau645[[#This Row],[date]])</f>
        <v>6</v>
      </c>
      <c r="E1229" s="63">
        <v>0.57291666666666696</v>
      </c>
      <c r="F1229" s="95">
        <v>0.65625</v>
      </c>
      <c r="G1229" s="93" t="str">
        <f>IF(NOT(ISBLANK(Tableau645[heure
début])),IF(VALUE(MID(TEXT(Tableau645[heure
début],"hh"),1,2))&lt;13,"AM","PM"),"")</f>
        <v>PM</v>
      </c>
      <c r="H1229" s="95">
        <f>F1229-E1229</f>
        <v>8.3333333333333037E-2</v>
      </c>
      <c r="I1229" s="95"/>
      <c r="J1229" s="95"/>
      <c r="K1229" s="65" t="s">
        <v>1022</v>
      </c>
      <c r="L1229" s="92" t="str">
        <f ca="1">VLOOKUP(Tableau645[[#This Row],[module]],OFFSET(INDIRECT(A1229&amp;"_code"),0,2,,2),2,0)</f>
        <v>DELANOY Géry</v>
      </c>
      <c r="M1229" s="45" t="s">
        <v>1193</v>
      </c>
      <c r="N1229" s="95"/>
      <c r="O1229" s="91"/>
    </row>
    <row r="1230" spans="1:15" hidden="1" x14ac:dyDescent="0.2">
      <c r="A1230" s="45" t="s">
        <v>672</v>
      </c>
      <c r="B1230" s="65" t="str">
        <f>YEAR(C1230)&amp;"-"&amp;WEEKNUM(C1230)</f>
        <v>2017-46</v>
      </c>
      <c r="C1230" s="46">
        <v>43056</v>
      </c>
      <c r="D1230" s="67">
        <f>WEEKDAY(Tableau645[[#This Row],[date]])</f>
        <v>6</v>
      </c>
      <c r="E1230" s="47">
        <v>0.57291666666666696</v>
      </c>
      <c r="F1230" s="47">
        <v>0.73958333333333404</v>
      </c>
      <c r="G1230" s="46" t="str">
        <f>IF(NOT(ISBLANK(Tableau645[heure
début])),IF(VALUE(MID(TEXT(Tableau645[heure
début],"hh"),1,2))&lt;13,"AM","PM"),"")</f>
        <v>PM</v>
      </c>
      <c r="H1230" s="47">
        <f>F1230-E1230</f>
        <v>0.16666666666666707</v>
      </c>
      <c r="I1230" s="47"/>
      <c r="J1230" s="47"/>
      <c r="K1230" s="65" t="s">
        <v>524</v>
      </c>
      <c r="L1230" s="45" t="str">
        <f ca="1">VLOOKUP(Tableau645[[#This Row],[module]],OFFSET(INDIRECT(A1230&amp;"_code"),0,2,,2),2,0)</f>
        <v>GABER Oussama</v>
      </c>
      <c r="M1230" s="137" t="s">
        <v>661</v>
      </c>
      <c r="N1230" s="47"/>
      <c r="O1230" s="71" t="s">
        <v>941</v>
      </c>
    </row>
    <row r="1231" spans="1:15" hidden="1" x14ac:dyDescent="0.2">
      <c r="A1231" s="45" t="s">
        <v>677</v>
      </c>
      <c r="B1231" s="65" t="str">
        <f>YEAR(C1231)&amp;"-"&amp;WEEKNUM(C1231)</f>
        <v>2017-46</v>
      </c>
      <c r="C1231" s="46">
        <v>43056</v>
      </c>
      <c r="D1231" s="67">
        <f>WEEKDAY(Tableau645[[#This Row],[date]])</f>
        <v>6</v>
      </c>
      <c r="E1231" s="47">
        <v>0.57291666666666696</v>
      </c>
      <c r="F1231" s="47">
        <v>0.69791666666666663</v>
      </c>
      <c r="G1231" s="46" t="str">
        <f>IF(NOT(ISBLANK(Tableau645[heure
début])),IF(VALUE(MID(TEXT(Tableau645[heure
début],"hh"),1,2))&lt;13,"AM","PM"),"")</f>
        <v>PM</v>
      </c>
      <c r="H1231" s="47">
        <f>F1231-E1231</f>
        <v>0.12499999999999967</v>
      </c>
      <c r="I1231" s="47"/>
      <c r="J1231" s="47"/>
      <c r="K1231" s="65" t="s">
        <v>809</v>
      </c>
      <c r="L1231" s="45" t="str">
        <f ca="1">VLOOKUP(Tableau645[[#This Row],[module]],OFFSET(INDIRECT(A1231&amp;"_code"),0,2,,2),2,0)</f>
        <v>n/a</v>
      </c>
      <c r="M1231" s="45"/>
      <c r="N1231" s="47"/>
      <c r="O1231" s="45"/>
    </row>
    <row r="1232" spans="1:15" hidden="1" x14ac:dyDescent="0.2">
      <c r="A1232" s="45" t="s">
        <v>671</v>
      </c>
      <c r="B1232" s="65" t="str">
        <f>YEAR(C1232)&amp;"-"&amp;WEEKNUM(C1232)</f>
        <v>2017-46</v>
      </c>
      <c r="C1232" s="46">
        <v>43056</v>
      </c>
      <c r="D1232" s="67">
        <f>WEEKDAY(Tableau645[[#This Row],[date]])</f>
        <v>6</v>
      </c>
      <c r="E1232" s="47">
        <v>0.57291666666666696</v>
      </c>
      <c r="F1232" s="47">
        <v>0.73958333333333404</v>
      </c>
      <c r="G1232" s="46" t="str">
        <f>IF(NOT(ISBLANK(Tableau645[heure
début])),IF(VALUE(MID(TEXT(Tableau645[heure
début],"hh"),1,2))&lt;13,"AM","PM"),"")</f>
        <v>PM</v>
      </c>
      <c r="H1232" s="47">
        <f>F1232-E1232</f>
        <v>0.16666666666666707</v>
      </c>
      <c r="I1232" s="47"/>
      <c r="J1232" s="47"/>
      <c r="K1232" s="65" t="s">
        <v>1055</v>
      </c>
      <c r="L1232" s="45" t="str">
        <f ca="1">VLOOKUP(Tableau645[[#This Row],[module]],OFFSET(INDIRECT(A1232&amp;"_code"),0,2,,2),2,0)</f>
        <v>FRENEA Marylène</v>
      </c>
      <c r="M1232" s="45" t="s">
        <v>660</v>
      </c>
      <c r="N1232" s="47"/>
      <c r="O1232" s="45"/>
    </row>
    <row r="1233" spans="1:15" hidden="1" x14ac:dyDescent="0.2">
      <c r="A1233" s="61" t="s">
        <v>669</v>
      </c>
      <c r="B1233" s="65" t="str">
        <f>YEAR(C1233)&amp;"-"&amp;WEEKNUM(C1233)</f>
        <v>2017-46</v>
      </c>
      <c r="C1233" s="46">
        <v>43056</v>
      </c>
      <c r="D1233" s="67">
        <f>WEEKDAY(Tableau645[[#This Row],[date]])</f>
        <v>6</v>
      </c>
      <c r="E1233" s="95">
        <v>0.65625</v>
      </c>
      <c r="F1233" s="63">
        <v>0.73958333333333404</v>
      </c>
      <c r="G1233" s="46" t="str">
        <f>IF(NOT(ISBLANK(Tableau645[heure
début])),IF(VALUE(MID(TEXT(Tableau645[heure
début],"hh"),1,2))&lt;13,"AM","PM"),"")</f>
        <v>PM</v>
      </c>
      <c r="H1233" s="47">
        <f>F1233-E1233</f>
        <v>8.3333333333334036E-2</v>
      </c>
      <c r="I1233" s="47"/>
      <c r="J1233" s="47"/>
      <c r="K1233" s="65" t="s">
        <v>868</v>
      </c>
      <c r="L1233" s="45" t="str">
        <f ca="1">VLOOKUP(Tableau645[[#This Row],[module]],OFFSET(INDIRECT(A1233&amp;"_code"),0,2,,2),2,0)</f>
        <v>BRIKI Rachid</v>
      </c>
      <c r="M1233" s="137" t="s">
        <v>1193</v>
      </c>
      <c r="N1233" s="47"/>
      <c r="O1233" s="45"/>
    </row>
    <row r="1234" spans="1:15" hidden="1" x14ac:dyDescent="0.2">
      <c r="A1234" s="61" t="s">
        <v>669</v>
      </c>
      <c r="B1234" s="65" t="str">
        <f>YEAR(C1234)&amp;"-"&amp;WEEKNUM(C1234)</f>
        <v>2017-46</v>
      </c>
      <c r="C1234" s="46">
        <v>43057</v>
      </c>
      <c r="D1234" s="67">
        <f>WEEKDAY(Tableau645[[#This Row],[date]])</f>
        <v>7</v>
      </c>
      <c r="E1234" s="47">
        <v>0.34375</v>
      </c>
      <c r="F1234" s="47">
        <v>0.51041666666666696</v>
      </c>
      <c r="G1234" s="46" t="str">
        <f>IF(NOT(ISBLANK(Tableau645[heure
début])),IF(VALUE(MID(TEXT(Tableau645[heure
début],"hh"),1,2))&lt;13,"AM","PM"),"")</f>
        <v>AM</v>
      </c>
      <c r="H1234" s="47">
        <f>F1234-E1234</f>
        <v>0.16666666666666696</v>
      </c>
      <c r="I1234" s="47"/>
      <c r="J1234" s="47"/>
      <c r="K1234" s="65"/>
      <c r="L1234" s="45" t="e">
        <f ca="1">VLOOKUP(Tableau645[[#This Row],[module]],OFFSET(INDIRECT(A1234&amp;"_code"),0,2,,2),2,0)</f>
        <v>#N/A</v>
      </c>
      <c r="M1234" s="45"/>
      <c r="N1234" s="47"/>
      <c r="O1234" s="45"/>
    </row>
    <row r="1235" spans="1:15" hidden="1" x14ac:dyDescent="0.2">
      <c r="A1235" s="45" t="s">
        <v>670</v>
      </c>
      <c r="B1235" s="65" t="str">
        <f>YEAR(C1235)&amp;"-"&amp;WEEKNUM(C1235)</f>
        <v>2017-46</v>
      </c>
      <c r="C1235" s="46">
        <v>43057</v>
      </c>
      <c r="D1235" s="67">
        <f>WEEKDAY(Tableau645[[#This Row],[date]])</f>
        <v>7</v>
      </c>
      <c r="E1235" s="47">
        <v>0.34375</v>
      </c>
      <c r="F1235" s="47">
        <v>0.51041666666666696</v>
      </c>
      <c r="G1235" s="46" t="str">
        <f>IF(NOT(ISBLANK(Tableau645[heure
début])),IF(VALUE(MID(TEXT(Tableau645[heure
début],"hh"),1,2))&lt;13,"AM","PM"),"")</f>
        <v>AM</v>
      </c>
      <c r="H1235" s="47">
        <f>F1235-E1235</f>
        <v>0.16666666666666696</v>
      </c>
      <c r="I1235" s="47"/>
      <c r="J1235" s="47"/>
      <c r="K1235" s="65"/>
      <c r="L1235" s="45" t="e">
        <f ca="1">VLOOKUP(Tableau645[[#This Row],[module]],OFFSET(INDIRECT(A1235&amp;"_code"),0,2,,2),2,0)</f>
        <v>#N/A</v>
      </c>
      <c r="M1235" s="45"/>
      <c r="N1235" s="47"/>
      <c r="O1235" s="45"/>
    </row>
    <row r="1236" spans="1:15" hidden="1" x14ac:dyDescent="0.2">
      <c r="A1236" s="45" t="s">
        <v>657</v>
      </c>
      <c r="B1236" s="65" t="str">
        <f>YEAR(C1236)&amp;"-"&amp;WEEKNUM(C1236)</f>
        <v>2017-46</v>
      </c>
      <c r="C1236" s="46">
        <v>43057</v>
      </c>
      <c r="D1236" s="67">
        <f>WEEKDAY(Tableau645[[#This Row],[date]])</f>
        <v>7</v>
      </c>
      <c r="E1236" s="47">
        <v>0.34375</v>
      </c>
      <c r="F1236" s="47">
        <v>0.51041666666666696</v>
      </c>
      <c r="G1236" s="46" t="str">
        <f>IF(NOT(ISBLANK(Tableau645[heure
début])),IF(VALUE(MID(TEXT(Tableau645[heure
début],"hh"),1,2))&lt;13,"AM","PM"),"")</f>
        <v>AM</v>
      </c>
      <c r="H1236" s="47">
        <f>F1236-E1236</f>
        <v>0.16666666666666696</v>
      </c>
      <c r="I1236" s="123"/>
      <c r="J1236" s="47"/>
      <c r="K1236" s="65"/>
      <c r="L1236" s="45" t="e">
        <f ca="1">VLOOKUP(Tableau645[[#This Row],[module]],OFFSET(INDIRECT(A1236&amp;"_code"),0,2,,2),2,0)</f>
        <v>#N/A</v>
      </c>
      <c r="M1236" s="45"/>
      <c r="N1236" s="47"/>
      <c r="O1236" s="45"/>
    </row>
    <row r="1237" spans="1:15" hidden="1" x14ac:dyDescent="0.2">
      <c r="A1237" s="45" t="s">
        <v>672</v>
      </c>
      <c r="B1237" s="65" t="str">
        <f>YEAR(C1237)&amp;"-"&amp;WEEKNUM(C1237)</f>
        <v>2017-46</v>
      </c>
      <c r="C1237" s="46">
        <v>43057</v>
      </c>
      <c r="D1237" s="67">
        <f>WEEKDAY(Tableau645[[#This Row],[date]])</f>
        <v>7</v>
      </c>
      <c r="E1237" s="47">
        <v>0.34375</v>
      </c>
      <c r="F1237" s="47">
        <v>0.51041666666666696</v>
      </c>
      <c r="G1237" s="46" t="str">
        <f>IF(NOT(ISBLANK(Tableau645[heure
début])),IF(VALUE(MID(TEXT(Tableau645[heure
début],"hh"),1,2))&lt;13,"AM","PM"),"")</f>
        <v>AM</v>
      </c>
      <c r="H1237" s="47">
        <f>F1237-E1237</f>
        <v>0.16666666666666696</v>
      </c>
      <c r="I1237" s="47"/>
      <c r="J1237" s="47"/>
      <c r="K1237" s="65"/>
      <c r="L1237" s="45" t="e">
        <f ca="1">VLOOKUP(Tableau645[[#This Row],[module]],OFFSET(INDIRECT(A1237&amp;"_code"),0,2,,2),2,0)</f>
        <v>#N/A</v>
      </c>
      <c r="M1237" s="137" t="s">
        <v>661</v>
      </c>
      <c r="N1237" s="47"/>
      <c r="O1237" s="45"/>
    </row>
    <row r="1238" spans="1:15" hidden="1" x14ac:dyDescent="0.2">
      <c r="A1238" s="45" t="s">
        <v>676</v>
      </c>
      <c r="B1238" s="65" t="str">
        <f>YEAR(C1238)&amp;"-"&amp;WEEKNUM(C1238)</f>
        <v>2017-46</v>
      </c>
      <c r="C1238" s="46">
        <v>43057</v>
      </c>
      <c r="D1238" s="67">
        <f>WEEKDAY(Tableau645[[#This Row],[date]])</f>
        <v>7</v>
      </c>
      <c r="E1238" s="47">
        <v>0.34375</v>
      </c>
      <c r="F1238" s="47">
        <v>0.51041666666666696</v>
      </c>
      <c r="G1238" s="46" t="str">
        <f>IF(NOT(ISBLANK(Tableau645[heure
début])),IF(VALUE(MID(TEXT(Tableau645[heure
début],"hh"),1,2))&lt;13,"AM","PM"),"")</f>
        <v>AM</v>
      </c>
      <c r="H1238" s="47">
        <f>F1238-E1238</f>
        <v>0.16666666666666696</v>
      </c>
      <c r="I1238" s="47"/>
      <c r="J1238" s="47"/>
      <c r="K1238" s="65"/>
      <c r="L1238" s="45" t="e">
        <f ca="1">VLOOKUP(Tableau645[[#This Row],[module]],OFFSET(INDIRECT(A1238&amp;"_code"),0,2,,2),2,0)</f>
        <v>#N/A</v>
      </c>
      <c r="M1238" s="45"/>
      <c r="N1238" s="47"/>
      <c r="O1238" s="45"/>
    </row>
    <row r="1239" spans="1:15" hidden="1" x14ac:dyDescent="0.2">
      <c r="A1239" s="45" t="s">
        <v>677</v>
      </c>
      <c r="B1239" s="65" t="str">
        <f>YEAR(C1239)&amp;"-"&amp;WEEKNUM(C1239)</f>
        <v>2017-46</v>
      </c>
      <c r="C1239" s="46">
        <v>43057</v>
      </c>
      <c r="D1239" s="67">
        <f>WEEKDAY(Tableau645[[#This Row],[date]])</f>
        <v>7</v>
      </c>
      <c r="E1239" s="47">
        <v>0.34375</v>
      </c>
      <c r="F1239" s="47">
        <v>0.51041666666666696</v>
      </c>
      <c r="G1239" s="46" t="str">
        <f>IF(NOT(ISBLANK(Tableau645[heure
début])),IF(VALUE(MID(TEXT(Tableau645[heure
début],"hh"),1,2))&lt;13,"AM","PM"),"")</f>
        <v>AM</v>
      </c>
      <c r="H1239" s="47">
        <f>F1239-E1239</f>
        <v>0.16666666666666696</v>
      </c>
      <c r="I1239" s="47"/>
      <c r="J1239" s="47"/>
      <c r="K1239" s="65"/>
      <c r="L1239" s="45" t="e">
        <f ca="1">VLOOKUP(Tableau645[[#This Row],[module]],OFFSET(INDIRECT(A1239&amp;"_code"),0,2,,2),2,0)</f>
        <v>#N/A</v>
      </c>
      <c r="M1239" s="45"/>
      <c r="N1239" s="47"/>
      <c r="O1239" s="45"/>
    </row>
    <row r="1240" spans="1:15" hidden="1" x14ac:dyDescent="0.2">
      <c r="A1240" s="45" t="s">
        <v>671</v>
      </c>
      <c r="B1240" s="65" t="str">
        <f>YEAR(C1240)&amp;"-"&amp;WEEKNUM(C1240)</f>
        <v>2017-46</v>
      </c>
      <c r="C1240" s="46">
        <v>43057</v>
      </c>
      <c r="D1240" s="67">
        <f>WEEKDAY(Tableau645[[#This Row],[date]])</f>
        <v>7</v>
      </c>
      <c r="E1240" s="47">
        <v>0.34375</v>
      </c>
      <c r="F1240" s="47">
        <v>0.51041666666666696</v>
      </c>
      <c r="G1240" s="46" t="str">
        <f>IF(NOT(ISBLANK(Tableau645[heure
début])),IF(VALUE(MID(TEXT(Tableau645[heure
début],"hh"),1,2))&lt;13,"AM","PM"),"")</f>
        <v>AM</v>
      </c>
      <c r="H1240" s="47">
        <f>F1240-E1240</f>
        <v>0.16666666666666696</v>
      </c>
      <c r="I1240" s="47"/>
      <c r="J1240" s="47"/>
      <c r="K1240" s="65"/>
      <c r="L1240" s="45" t="e">
        <f ca="1">VLOOKUP(Tableau645[[#This Row],[module]],OFFSET(INDIRECT(A1240&amp;"_code"),0,2,,2),2,0)</f>
        <v>#N/A</v>
      </c>
      <c r="M1240" s="45"/>
      <c r="N1240" s="47"/>
      <c r="O1240" s="45"/>
    </row>
    <row r="1241" spans="1:15" hidden="1" x14ac:dyDescent="0.2">
      <c r="A1241" s="61" t="s">
        <v>669</v>
      </c>
      <c r="B1241" s="65" t="str">
        <f>YEAR(C1241)&amp;"-"&amp;WEEKNUM(C1241)</f>
        <v>2017-46</v>
      </c>
      <c r="C1241" s="46">
        <v>43057</v>
      </c>
      <c r="D1241" s="67">
        <f>WEEKDAY(Tableau645[[#This Row],[date]])</f>
        <v>7</v>
      </c>
      <c r="E1241" s="63">
        <v>0.57291666666666696</v>
      </c>
      <c r="F1241" s="63">
        <v>0.73958333333333404</v>
      </c>
      <c r="G1241" s="46" t="str">
        <f>IF(NOT(ISBLANK(Tableau645[heure
début])),IF(VALUE(MID(TEXT(Tableau645[heure
début],"hh"),1,2))&lt;13,"AM","PM"),"")</f>
        <v>PM</v>
      </c>
      <c r="H1241" s="47">
        <f>F1241-E1241</f>
        <v>0.16666666666666707</v>
      </c>
      <c r="I1241" s="47"/>
      <c r="J1241" s="47"/>
      <c r="K1241" s="65"/>
      <c r="L1241" s="45" t="e">
        <f ca="1">VLOOKUP(Tableau645[[#This Row],[module]],OFFSET(INDIRECT(A1241&amp;"_code"),0,2,,2),2,0)</f>
        <v>#N/A</v>
      </c>
      <c r="M1241" s="45"/>
      <c r="N1241" s="47"/>
      <c r="O1241" s="45"/>
    </row>
    <row r="1242" spans="1:15" hidden="1" x14ac:dyDescent="0.2">
      <c r="A1242" s="45" t="s">
        <v>670</v>
      </c>
      <c r="B1242" s="65" t="str">
        <f>YEAR(C1242)&amp;"-"&amp;WEEKNUM(C1242)</f>
        <v>2017-46</v>
      </c>
      <c r="C1242" s="46">
        <v>43057</v>
      </c>
      <c r="D1242" s="67">
        <f>WEEKDAY(Tableau645[[#This Row],[date]])</f>
        <v>7</v>
      </c>
      <c r="E1242" s="47">
        <v>0.57291666666666696</v>
      </c>
      <c r="F1242" s="47">
        <v>0.73958333333333404</v>
      </c>
      <c r="G1242" s="46" t="str">
        <f>IF(NOT(ISBLANK(Tableau645[heure
début])),IF(VALUE(MID(TEXT(Tableau645[heure
début],"hh"),1,2))&lt;13,"AM","PM"),"")</f>
        <v>PM</v>
      </c>
      <c r="H1242" s="47">
        <f>F1242-E1242</f>
        <v>0.16666666666666707</v>
      </c>
      <c r="I1242" s="47"/>
      <c r="J1242" s="47"/>
      <c r="K1242" s="65"/>
      <c r="L1242" s="45" t="e">
        <f ca="1">VLOOKUP(Tableau645[[#This Row],[module]],OFFSET(INDIRECT(A1242&amp;"_code"),0,2,,2),2,0)</f>
        <v>#N/A</v>
      </c>
      <c r="M1242" s="45"/>
      <c r="N1242" s="47"/>
      <c r="O1242" s="45"/>
    </row>
    <row r="1243" spans="1:15" hidden="1" x14ac:dyDescent="0.2">
      <c r="A1243" s="45" t="s">
        <v>657</v>
      </c>
      <c r="B1243" s="65" t="str">
        <f>YEAR(C1243)&amp;"-"&amp;WEEKNUM(C1243)</f>
        <v>2017-46</v>
      </c>
      <c r="C1243" s="46">
        <v>43057</v>
      </c>
      <c r="D1243" s="67">
        <f>WEEKDAY(Tableau645[[#This Row],[date]])</f>
        <v>7</v>
      </c>
      <c r="E1243" s="47">
        <v>0.57291666666666696</v>
      </c>
      <c r="F1243" s="47">
        <v>0.73958333333333404</v>
      </c>
      <c r="G1243" s="46" t="str">
        <f>IF(NOT(ISBLANK(Tableau645[heure
début])),IF(VALUE(MID(TEXT(Tableau645[heure
début],"hh"),1,2))&lt;13,"AM","PM"),"")</f>
        <v>PM</v>
      </c>
      <c r="H1243" s="47">
        <f>F1243-E1243</f>
        <v>0.16666666666666707</v>
      </c>
      <c r="I1243" s="123"/>
      <c r="J1243" s="47"/>
      <c r="K1243" s="65"/>
      <c r="L1243" s="45" t="e">
        <f ca="1">VLOOKUP(Tableau645[[#This Row],[module]],OFFSET(INDIRECT(A1243&amp;"_code"),0,2,,2),2,0)</f>
        <v>#N/A</v>
      </c>
      <c r="M1243" s="45"/>
      <c r="N1243" s="47"/>
      <c r="O1243" s="45"/>
    </row>
    <row r="1244" spans="1:15" hidden="1" x14ac:dyDescent="0.2">
      <c r="A1244" s="45" t="s">
        <v>672</v>
      </c>
      <c r="B1244" s="65" t="str">
        <f>YEAR(C1244)&amp;"-"&amp;WEEKNUM(C1244)</f>
        <v>2017-46</v>
      </c>
      <c r="C1244" s="46">
        <v>43057</v>
      </c>
      <c r="D1244" s="67">
        <f>WEEKDAY(Tableau645[[#This Row],[date]])</f>
        <v>7</v>
      </c>
      <c r="E1244" s="47">
        <v>0.57291666666666696</v>
      </c>
      <c r="F1244" s="47">
        <v>0.73958333333333404</v>
      </c>
      <c r="G1244" s="46" t="str">
        <f>IF(NOT(ISBLANK(Tableau645[heure
début])),IF(VALUE(MID(TEXT(Tableau645[heure
début],"hh"),1,2))&lt;13,"AM","PM"),"")</f>
        <v>PM</v>
      </c>
      <c r="H1244" s="47">
        <f>F1244-E1244</f>
        <v>0.16666666666666707</v>
      </c>
      <c r="I1244" s="47"/>
      <c r="J1244" s="47"/>
      <c r="K1244" s="65"/>
      <c r="L1244" s="45" t="e">
        <f ca="1">VLOOKUP(Tableau645[[#This Row],[module]],OFFSET(INDIRECT(A1244&amp;"_code"),0,2,,2),2,0)</f>
        <v>#N/A</v>
      </c>
      <c r="M1244" s="45"/>
      <c r="N1244" s="47"/>
      <c r="O1244" s="45"/>
    </row>
    <row r="1245" spans="1:15" hidden="1" x14ac:dyDescent="0.2">
      <c r="A1245" s="45" t="s">
        <v>676</v>
      </c>
      <c r="B1245" s="65" t="str">
        <f>YEAR(C1245)&amp;"-"&amp;WEEKNUM(C1245)</f>
        <v>2017-46</v>
      </c>
      <c r="C1245" s="46">
        <v>43057</v>
      </c>
      <c r="D1245" s="67">
        <f>WEEKDAY(Tableau645[[#This Row],[date]])</f>
        <v>7</v>
      </c>
      <c r="E1245" s="47">
        <v>0.57291666666666696</v>
      </c>
      <c r="F1245" s="47">
        <v>0.69791666666666663</v>
      </c>
      <c r="G1245" s="46" t="str">
        <f>IF(NOT(ISBLANK(Tableau645[heure
début])),IF(VALUE(MID(TEXT(Tableau645[heure
début],"hh"),1,2))&lt;13,"AM","PM"),"")</f>
        <v>PM</v>
      </c>
      <c r="H1245" s="47">
        <f>F1245-E1245</f>
        <v>0.12499999999999967</v>
      </c>
      <c r="I1245" s="47"/>
      <c r="J1245" s="47"/>
      <c r="K1245" s="65"/>
      <c r="L1245" s="45" t="e">
        <f ca="1">VLOOKUP(Tableau645[[#This Row],[module]],OFFSET(INDIRECT(A1245&amp;"_code"),0,2,,2),2,0)</f>
        <v>#N/A</v>
      </c>
      <c r="M1245" s="45"/>
      <c r="N1245" s="47"/>
      <c r="O1245" s="45"/>
    </row>
    <row r="1246" spans="1:15" hidden="1" x14ac:dyDescent="0.2">
      <c r="A1246" s="45" t="s">
        <v>677</v>
      </c>
      <c r="B1246" s="65" t="str">
        <f>YEAR(C1246)&amp;"-"&amp;WEEKNUM(C1246)</f>
        <v>2017-46</v>
      </c>
      <c r="C1246" s="46">
        <v>43057</v>
      </c>
      <c r="D1246" s="67">
        <f>WEEKDAY(Tableau645[[#This Row],[date]])</f>
        <v>7</v>
      </c>
      <c r="E1246" s="47">
        <v>0.57291666666666696</v>
      </c>
      <c r="F1246" s="47">
        <v>0.69791666666666663</v>
      </c>
      <c r="G1246" s="46" t="str">
        <f>IF(NOT(ISBLANK(Tableau645[heure
début])),IF(VALUE(MID(TEXT(Tableau645[heure
début],"hh"),1,2))&lt;13,"AM","PM"),"")</f>
        <v>PM</v>
      </c>
      <c r="H1246" s="47">
        <f>F1246-E1246</f>
        <v>0.12499999999999967</v>
      </c>
      <c r="I1246" s="47"/>
      <c r="J1246" s="47"/>
      <c r="K1246" s="65"/>
      <c r="L1246" s="45" t="e">
        <f ca="1">VLOOKUP(Tableau645[[#This Row],[module]],OFFSET(INDIRECT(A1246&amp;"_code"),0,2,,2),2,0)</f>
        <v>#N/A</v>
      </c>
      <c r="M1246" s="45"/>
      <c r="N1246" s="47"/>
      <c r="O1246" s="45"/>
    </row>
    <row r="1247" spans="1:15" hidden="1" x14ac:dyDescent="0.2">
      <c r="A1247" s="45" t="s">
        <v>671</v>
      </c>
      <c r="B1247" s="65" t="str">
        <f>YEAR(C1247)&amp;"-"&amp;WEEKNUM(C1247)</f>
        <v>2017-46</v>
      </c>
      <c r="C1247" s="46">
        <v>43057</v>
      </c>
      <c r="D1247" s="67">
        <f>WEEKDAY(Tableau645[[#This Row],[date]])</f>
        <v>7</v>
      </c>
      <c r="E1247" s="47">
        <v>0.57291666666666696</v>
      </c>
      <c r="F1247" s="47">
        <v>0.73958333333333404</v>
      </c>
      <c r="G1247" s="46" t="str">
        <f>IF(NOT(ISBLANK(Tableau645[heure
début])),IF(VALUE(MID(TEXT(Tableau645[heure
début],"hh"),1,2))&lt;13,"AM","PM"),"")</f>
        <v>PM</v>
      </c>
      <c r="H1247" s="47">
        <f>F1247-E1247</f>
        <v>0.16666666666666707</v>
      </c>
      <c r="I1247" s="47"/>
      <c r="J1247" s="47"/>
      <c r="K1247" s="65"/>
      <c r="L1247" s="45" t="e">
        <f ca="1">VLOOKUP(Tableau645[[#This Row],[module]],OFFSET(INDIRECT(A1247&amp;"_code"),0,2,,2),2,0)</f>
        <v>#N/A</v>
      </c>
      <c r="M1247" s="45"/>
      <c r="N1247" s="47"/>
      <c r="O1247" s="45"/>
    </row>
    <row r="1248" spans="1:15" hidden="1" x14ac:dyDescent="0.2">
      <c r="A1248" s="61" t="s">
        <v>669</v>
      </c>
      <c r="B1248" s="65" t="str">
        <f>YEAR(C1248)&amp;"-"&amp;WEEKNUM(C1248)</f>
        <v>2017-47</v>
      </c>
      <c r="C1248" s="46">
        <v>43058</v>
      </c>
      <c r="D1248" s="67">
        <f>WEEKDAY(Tableau645[[#This Row],[date]])</f>
        <v>1</v>
      </c>
      <c r="E1248" s="47">
        <v>0.34375</v>
      </c>
      <c r="F1248" s="47">
        <v>0.51041666666666696</v>
      </c>
      <c r="G1248" s="46" t="str">
        <f>IF(NOT(ISBLANK(Tableau645[heure
début])),IF(VALUE(MID(TEXT(Tableau645[heure
début],"hh"),1,2))&lt;13,"AM","PM"),"")</f>
        <v>AM</v>
      </c>
      <c r="H1248" s="47">
        <f>F1248-E1248</f>
        <v>0.16666666666666696</v>
      </c>
      <c r="I1248" s="47"/>
      <c r="J1248" s="47"/>
      <c r="K1248" s="65"/>
      <c r="L1248" s="45" t="e">
        <f ca="1">VLOOKUP(Tableau645[[#This Row],[module]],OFFSET(INDIRECT(A1248&amp;"_code"),0,2,,2),2,0)</f>
        <v>#N/A</v>
      </c>
      <c r="M1248" s="45"/>
      <c r="N1248" s="47"/>
      <c r="O1248" s="45"/>
    </row>
    <row r="1249" spans="1:15" hidden="1" x14ac:dyDescent="0.2">
      <c r="A1249" s="45" t="s">
        <v>670</v>
      </c>
      <c r="B1249" s="65" t="str">
        <f>YEAR(C1249)&amp;"-"&amp;WEEKNUM(C1249)</f>
        <v>2017-47</v>
      </c>
      <c r="C1249" s="46">
        <v>43058</v>
      </c>
      <c r="D1249" s="67">
        <f>WEEKDAY(Tableau645[[#This Row],[date]])</f>
        <v>1</v>
      </c>
      <c r="E1249" s="47">
        <v>0.34375</v>
      </c>
      <c r="F1249" s="47">
        <v>0.51041666666666696</v>
      </c>
      <c r="G1249" s="46" t="str">
        <f>IF(NOT(ISBLANK(Tableau645[heure
début])),IF(VALUE(MID(TEXT(Tableau645[heure
début],"hh"),1,2))&lt;13,"AM","PM"),"")</f>
        <v>AM</v>
      </c>
      <c r="H1249" s="47">
        <f>F1249-E1249</f>
        <v>0.16666666666666696</v>
      </c>
      <c r="I1249" s="47"/>
      <c r="J1249" s="47"/>
      <c r="K1249" s="65"/>
      <c r="L1249" s="45" t="e">
        <f ca="1">VLOOKUP(Tableau645[[#This Row],[module]],OFFSET(INDIRECT(A1249&amp;"_code"),0,2,,2),2,0)</f>
        <v>#N/A</v>
      </c>
      <c r="M1249" s="45"/>
      <c r="N1249" s="47"/>
      <c r="O1249" s="45"/>
    </row>
    <row r="1250" spans="1:15" hidden="1" x14ac:dyDescent="0.2">
      <c r="A1250" s="45" t="s">
        <v>657</v>
      </c>
      <c r="B1250" s="65" t="str">
        <f>YEAR(C1250)&amp;"-"&amp;WEEKNUM(C1250)</f>
        <v>2017-47</v>
      </c>
      <c r="C1250" s="46">
        <v>43058</v>
      </c>
      <c r="D1250" s="67">
        <f>WEEKDAY(Tableau645[[#This Row],[date]])</f>
        <v>1</v>
      </c>
      <c r="E1250" s="47">
        <v>0.34375</v>
      </c>
      <c r="F1250" s="47">
        <v>0.51041666666666696</v>
      </c>
      <c r="G1250" s="46" t="str">
        <f>IF(NOT(ISBLANK(Tableau645[heure
début])),IF(VALUE(MID(TEXT(Tableau645[heure
début],"hh"),1,2))&lt;13,"AM","PM"),"")</f>
        <v>AM</v>
      </c>
      <c r="H1250" s="47">
        <f>F1250-E1250</f>
        <v>0.16666666666666696</v>
      </c>
      <c r="I1250" s="123"/>
      <c r="J1250" s="47"/>
      <c r="K1250" s="65"/>
      <c r="L1250" s="45" t="e">
        <f ca="1">VLOOKUP(Tableau645[[#This Row],[module]],OFFSET(INDIRECT(A1250&amp;"_code"),0,2,,2),2,0)</f>
        <v>#N/A</v>
      </c>
      <c r="M1250" s="45"/>
      <c r="N1250" s="47"/>
      <c r="O1250" s="45"/>
    </row>
    <row r="1251" spans="1:15" hidden="1" x14ac:dyDescent="0.2">
      <c r="A1251" s="45" t="s">
        <v>672</v>
      </c>
      <c r="B1251" s="65" t="str">
        <f>YEAR(C1251)&amp;"-"&amp;WEEKNUM(C1251)</f>
        <v>2017-47</v>
      </c>
      <c r="C1251" s="46">
        <v>43058</v>
      </c>
      <c r="D1251" s="67">
        <f>WEEKDAY(Tableau645[[#This Row],[date]])</f>
        <v>1</v>
      </c>
      <c r="E1251" s="47">
        <v>0.34375</v>
      </c>
      <c r="F1251" s="47">
        <v>0.51041666666666696</v>
      </c>
      <c r="G1251" s="46" t="str">
        <f>IF(NOT(ISBLANK(Tableau645[heure
début])),IF(VALUE(MID(TEXT(Tableau645[heure
début],"hh"),1,2))&lt;13,"AM","PM"),"")</f>
        <v>AM</v>
      </c>
      <c r="H1251" s="47">
        <f>F1251-E1251</f>
        <v>0.16666666666666696</v>
      </c>
      <c r="I1251" s="47"/>
      <c r="J1251" s="47"/>
      <c r="K1251" s="65"/>
      <c r="L1251" s="45" t="e">
        <f ca="1">VLOOKUP(Tableau645[[#This Row],[module]],OFFSET(INDIRECT(A1251&amp;"_code"),0,2,,2),2,0)</f>
        <v>#N/A</v>
      </c>
      <c r="M1251" s="45"/>
      <c r="N1251" s="47"/>
      <c r="O1251" s="45"/>
    </row>
    <row r="1252" spans="1:15" hidden="1" x14ac:dyDescent="0.2">
      <c r="A1252" s="45" t="s">
        <v>676</v>
      </c>
      <c r="B1252" s="65" t="str">
        <f>YEAR(C1252)&amp;"-"&amp;WEEKNUM(C1252)</f>
        <v>2017-47</v>
      </c>
      <c r="C1252" s="46">
        <v>43058</v>
      </c>
      <c r="D1252" s="67">
        <f>WEEKDAY(Tableau645[[#This Row],[date]])</f>
        <v>1</v>
      </c>
      <c r="E1252" s="47">
        <v>0.34375</v>
      </c>
      <c r="F1252" s="47">
        <v>0.51041666666666696</v>
      </c>
      <c r="G1252" s="46" t="str">
        <f>IF(NOT(ISBLANK(Tableau645[heure
début])),IF(VALUE(MID(TEXT(Tableau645[heure
début],"hh"),1,2))&lt;13,"AM","PM"),"")</f>
        <v>AM</v>
      </c>
      <c r="H1252" s="47">
        <f>F1252-E1252</f>
        <v>0.16666666666666696</v>
      </c>
      <c r="I1252" s="47"/>
      <c r="J1252" s="47"/>
      <c r="K1252" s="65"/>
      <c r="L1252" s="45" t="e">
        <f ca="1">VLOOKUP(Tableau645[[#This Row],[module]],OFFSET(INDIRECT(A1252&amp;"_code"),0,2,,2),2,0)</f>
        <v>#N/A</v>
      </c>
      <c r="M1252" s="45"/>
      <c r="N1252" s="47"/>
      <c r="O1252" s="45"/>
    </row>
    <row r="1253" spans="1:15" hidden="1" x14ac:dyDescent="0.2">
      <c r="A1253" s="45" t="s">
        <v>677</v>
      </c>
      <c r="B1253" s="65" t="str">
        <f>YEAR(C1253)&amp;"-"&amp;WEEKNUM(C1253)</f>
        <v>2017-47</v>
      </c>
      <c r="C1253" s="46">
        <v>43058</v>
      </c>
      <c r="D1253" s="67">
        <f>WEEKDAY(Tableau645[[#This Row],[date]])</f>
        <v>1</v>
      </c>
      <c r="E1253" s="47">
        <v>0.34375</v>
      </c>
      <c r="F1253" s="47">
        <v>0.51041666666666696</v>
      </c>
      <c r="G1253" s="46" t="str">
        <f>IF(NOT(ISBLANK(Tableau645[heure
début])),IF(VALUE(MID(TEXT(Tableau645[heure
début],"hh"),1,2))&lt;13,"AM","PM"),"")</f>
        <v>AM</v>
      </c>
      <c r="H1253" s="47">
        <f>F1253-E1253</f>
        <v>0.16666666666666696</v>
      </c>
      <c r="I1253" s="47"/>
      <c r="J1253" s="47"/>
      <c r="K1253" s="65"/>
      <c r="L1253" s="45" t="e">
        <f ca="1">VLOOKUP(Tableau645[[#This Row],[module]],OFFSET(INDIRECT(A1253&amp;"_code"),0,2,,2),2,0)</f>
        <v>#N/A</v>
      </c>
      <c r="M1253" s="45"/>
      <c r="N1253" s="47"/>
      <c r="O1253" s="45"/>
    </row>
    <row r="1254" spans="1:15" hidden="1" x14ac:dyDescent="0.2">
      <c r="A1254" s="45" t="s">
        <v>671</v>
      </c>
      <c r="B1254" s="65" t="str">
        <f>YEAR(C1254)&amp;"-"&amp;WEEKNUM(C1254)</f>
        <v>2017-47</v>
      </c>
      <c r="C1254" s="46">
        <v>43058</v>
      </c>
      <c r="D1254" s="67">
        <f>WEEKDAY(Tableau645[[#This Row],[date]])</f>
        <v>1</v>
      </c>
      <c r="E1254" s="47">
        <v>0.34375</v>
      </c>
      <c r="F1254" s="47">
        <v>0.51041666666666696</v>
      </c>
      <c r="G1254" s="46" t="str">
        <f>IF(NOT(ISBLANK(Tableau645[heure
début])),IF(VALUE(MID(TEXT(Tableau645[heure
début],"hh"),1,2))&lt;13,"AM","PM"),"")</f>
        <v>AM</v>
      </c>
      <c r="H1254" s="47">
        <f>F1254-E1254</f>
        <v>0.16666666666666696</v>
      </c>
      <c r="I1254" s="47"/>
      <c r="J1254" s="47"/>
      <c r="K1254" s="65"/>
      <c r="L1254" s="45" t="e">
        <f ca="1">VLOOKUP(Tableau645[[#This Row],[module]],OFFSET(INDIRECT(A1254&amp;"_code"),0,2,,2),2,0)</f>
        <v>#N/A</v>
      </c>
      <c r="M1254" s="45"/>
      <c r="N1254" s="47"/>
      <c r="O1254" s="45"/>
    </row>
    <row r="1255" spans="1:15" hidden="1" x14ac:dyDescent="0.2">
      <c r="A1255" s="61" t="s">
        <v>669</v>
      </c>
      <c r="B1255" s="65" t="str">
        <f>YEAR(C1255)&amp;"-"&amp;WEEKNUM(C1255)</f>
        <v>2017-47</v>
      </c>
      <c r="C1255" s="46">
        <v>43058</v>
      </c>
      <c r="D1255" s="67">
        <f>WEEKDAY(Tableau645[[#This Row],[date]])</f>
        <v>1</v>
      </c>
      <c r="E1255" s="63">
        <v>0.57291666666666696</v>
      </c>
      <c r="F1255" s="63">
        <v>0.73958333333333404</v>
      </c>
      <c r="G1255" s="46" t="str">
        <f>IF(NOT(ISBLANK(Tableau645[heure
début])),IF(VALUE(MID(TEXT(Tableau645[heure
début],"hh"),1,2))&lt;13,"AM","PM"),"")</f>
        <v>PM</v>
      </c>
      <c r="H1255" s="47">
        <f>F1255-E1255</f>
        <v>0.16666666666666707</v>
      </c>
      <c r="I1255" s="47"/>
      <c r="J1255" s="47"/>
      <c r="K1255" s="65"/>
      <c r="L1255" s="45" t="e">
        <f ca="1">VLOOKUP(Tableau645[[#This Row],[module]],OFFSET(INDIRECT(A1255&amp;"_code"),0,2,,2),2,0)</f>
        <v>#N/A</v>
      </c>
      <c r="M1255" s="45"/>
      <c r="N1255" s="47"/>
      <c r="O1255" s="45"/>
    </row>
    <row r="1256" spans="1:15" hidden="1" x14ac:dyDescent="0.2">
      <c r="A1256" s="45" t="s">
        <v>670</v>
      </c>
      <c r="B1256" s="65" t="str">
        <f>YEAR(C1256)&amp;"-"&amp;WEEKNUM(C1256)</f>
        <v>2017-47</v>
      </c>
      <c r="C1256" s="46">
        <v>43058</v>
      </c>
      <c r="D1256" s="67">
        <f>WEEKDAY(Tableau645[[#This Row],[date]])</f>
        <v>1</v>
      </c>
      <c r="E1256" s="47">
        <v>0.57291666666666696</v>
      </c>
      <c r="F1256" s="47">
        <v>0.73958333333333404</v>
      </c>
      <c r="G1256" s="46" t="str">
        <f>IF(NOT(ISBLANK(Tableau645[heure
début])),IF(VALUE(MID(TEXT(Tableau645[heure
début],"hh"),1,2))&lt;13,"AM","PM"),"")</f>
        <v>PM</v>
      </c>
      <c r="H1256" s="47">
        <f>F1256-E1256</f>
        <v>0.16666666666666707</v>
      </c>
      <c r="I1256" s="47"/>
      <c r="J1256" s="47"/>
      <c r="K1256" s="65"/>
      <c r="L1256" s="45" t="e">
        <f ca="1">VLOOKUP(Tableau645[[#This Row],[module]],OFFSET(INDIRECT(A1256&amp;"_code"),0,2,,2),2,0)</f>
        <v>#N/A</v>
      </c>
      <c r="M1256" s="45"/>
      <c r="N1256" s="47"/>
      <c r="O1256" s="45"/>
    </row>
    <row r="1257" spans="1:15" hidden="1" x14ac:dyDescent="0.2">
      <c r="A1257" s="45" t="s">
        <v>657</v>
      </c>
      <c r="B1257" s="65" t="str">
        <f>YEAR(C1257)&amp;"-"&amp;WEEKNUM(C1257)</f>
        <v>2017-47</v>
      </c>
      <c r="C1257" s="46">
        <v>43058</v>
      </c>
      <c r="D1257" s="67">
        <f>WEEKDAY(Tableau645[[#This Row],[date]])</f>
        <v>1</v>
      </c>
      <c r="E1257" s="47">
        <v>0.57291666666666696</v>
      </c>
      <c r="F1257" s="47">
        <v>0.73958333333333404</v>
      </c>
      <c r="G1257" s="46" t="str">
        <f>IF(NOT(ISBLANK(Tableau645[heure
début])),IF(VALUE(MID(TEXT(Tableau645[heure
début],"hh"),1,2))&lt;13,"AM","PM"),"")</f>
        <v>PM</v>
      </c>
      <c r="H1257" s="47">
        <f>F1257-E1257</f>
        <v>0.16666666666666707</v>
      </c>
      <c r="I1257" s="123"/>
      <c r="J1257" s="47"/>
      <c r="K1257" s="65"/>
      <c r="L1257" s="45" t="e">
        <f ca="1">VLOOKUP(Tableau645[[#This Row],[module]],OFFSET(INDIRECT(A1257&amp;"_code"),0,2,,2),2,0)</f>
        <v>#N/A</v>
      </c>
      <c r="M1257" s="45"/>
      <c r="N1257" s="47"/>
      <c r="O1257" s="45"/>
    </row>
    <row r="1258" spans="1:15" hidden="1" x14ac:dyDescent="0.2">
      <c r="A1258" s="45" t="s">
        <v>672</v>
      </c>
      <c r="B1258" s="65" t="str">
        <f>YEAR(C1258)&amp;"-"&amp;WEEKNUM(C1258)</f>
        <v>2017-47</v>
      </c>
      <c r="C1258" s="46">
        <v>43058</v>
      </c>
      <c r="D1258" s="67">
        <f>WEEKDAY(Tableau645[[#This Row],[date]])</f>
        <v>1</v>
      </c>
      <c r="E1258" s="47">
        <v>0.57291666666666696</v>
      </c>
      <c r="F1258" s="47">
        <v>0.73958333333333404</v>
      </c>
      <c r="G1258" s="46" t="str">
        <f>IF(NOT(ISBLANK(Tableau645[heure
début])),IF(VALUE(MID(TEXT(Tableau645[heure
début],"hh"),1,2))&lt;13,"AM","PM"),"")</f>
        <v>PM</v>
      </c>
      <c r="H1258" s="47">
        <f>F1258-E1258</f>
        <v>0.16666666666666707</v>
      </c>
      <c r="I1258" s="47"/>
      <c r="J1258" s="47"/>
      <c r="K1258" s="65"/>
      <c r="L1258" s="45" t="e">
        <f ca="1">VLOOKUP(Tableau645[[#This Row],[module]],OFFSET(INDIRECT(A1258&amp;"_code"),0,2,,2),2,0)</f>
        <v>#N/A</v>
      </c>
      <c r="M1258" s="45"/>
      <c r="N1258" s="47"/>
      <c r="O1258" s="45"/>
    </row>
    <row r="1259" spans="1:15" hidden="1" x14ac:dyDescent="0.2">
      <c r="A1259" s="45" t="s">
        <v>676</v>
      </c>
      <c r="B1259" s="65" t="str">
        <f>YEAR(C1259)&amp;"-"&amp;WEEKNUM(C1259)</f>
        <v>2017-47</v>
      </c>
      <c r="C1259" s="46">
        <v>43058</v>
      </c>
      <c r="D1259" s="67">
        <f>WEEKDAY(Tableau645[[#This Row],[date]])</f>
        <v>1</v>
      </c>
      <c r="E1259" s="47">
        <v>0.57291666666666696</v>
      </c>
      <c r="F1259" s="47">
        <v>0.69791666666666663</v>
      </c>
      <c r="G1259" s="46" t="str">
        <f>IF(NOT(ISBLANK(Tableau645[heure
début])),IF(VALUE(MID(TEXT(Tableau645[heure
début],"hh"),1,2))&lt;13,"AM","PM"),"")</f>
        <v>PM</v>
      </c>
      <c r="H1259" s="47">
        <f>F1259-E1259</f>
        <v>0.12499999999999967</v>
      </c>
      <c r="I1259" s="47"/>
      <c r="J1259" s="47"/>
      <c r="K1259" s="65"/>
      <c r="L1259" s="45" t="e">
        <f ca="1">VLOOKUP(Tableau645[[#This Row],[module]],OFFSET(INDIRECT(A1259&amp;"_code"),0,2,,2),2,0)</f>
        <v>#N/A</v>
      </c>
      <c r="M1259" s="45"/>
      <c r="N1259" s="47"/>
      <c r="O1259" s="45"/>
    </row>
    <row r="1260" spans="1:15" hidden="1" x14ac:dyDescent="0.2">
      <c r="A1260" s="45" t="s">
        <v>677</v>
      </c>
      <c r="B1260" s="65" t="str">
        <f>YEAR(C1260)&amp;"-"&amp;WEEKNUM(C1260)</f>
        <v>2017-47</v>
      </c>
      <c r="C1260" s="46">
        <v>43058</v>
      </c>
      <c r="D1260" s="67">
        <f>WEEKDAY(Tableau645[[#This Row],[date]])</f>
        <v>1</v>
      </c>
      <c r="E1260" s="47">
        <v>0.57291666666666696</v>
      </c>
      <c r="F1260" s="47">
        <v>0.69791666666666663</v>
      </c>
      <c r="G1260" s="46" t="str">
        <f>IF(NOT(ISBLANK(Tableau645[heure
début])),IF(VALUE(MID(TEXT(Tableau645[heure
début],"hh"),1,2))&lt;13,"AM","PM"),"")</f>
        <v>PM</v>
      </c>
      <c r="H1260" s="47">
        <f>F1260-E1260</f>
        <v>0.12499999999999967</v>
      </c>
      <c r="I1260" s="47"/>
      <c r="J1260" s="47"/>
      <c r="K1260" s="65"/>
      <c r="L1260" s="45" t="e">
        <f ca="1">VLOOKUP(Tableau645[[#This Row],[module]],OFFSET(INDIRECT(A1260&amp;"_code"),0,2,,2),2,0)</f>
        <v>#N/A</v>
      </c>
      <c r="M1260" s="45"/>
      <c r="N1260" s="47"/>
      <c r="O1260" s="45"/>
    </row>
    <row r="1261" spans="1:15" hidden="1" x14ac:dyDescent="0.2">
      <c r="A1261" s="45" t="s">
        <v>671</v>
      </c>
      <c r="B1261" s="65" t="str">
        <f>YEAR(C1261)&amp;"-"&amp;WEEKNUM(C1261)</f>
        <v>2017-47</v>
      </c>
      <c r="C1261" s="46">
        <v>43058</v>
      </c>
      <c r="D1261" s="67">
        <f>WEEKDAY(Tableau645[[#This Row],[date]])</f>
        <v>1</v>
      </c>
      <c r="E1261" s="47">
        <v>0.57291666666666696</v>
      </c>
      <c r="F1261" s="47">
        <v>0.73958333333333404</v>
      </c>
      <c r="G1261" s="46" t="str">
        <f>IF(NOT(ISBLANK(Tableau645[heure
début])),IF(VALUE(MID(TEXT(Tableau645[heure
début],"hh"),1,2))&lt;13,"AM","PM"),"")</f>
        <v>PM</v>
      </c>
      <c r="H1261" s="47">
        <f>F1261-E1261</f>
        <v>0.16666666666666707</v>
      </c>
      <c r="I1261" s="47"/>
      <c r="J1261" s="47"/>
      <c r="K1261" s="65"/>
      <c r="L1261" s="45" t="e">
        <f ca="1">VLOOKUP(Tableau645[[#This Row],[module]],OFFSET(INDIRECT(A1261&amp;"_code"),0,2,,2),2,0)</f>
        <v>#N/A</v>
      </c>
      <c r="M1261" s="45"/>
      <c r="N1261" s="47"/>
      <c r="O1261" s="45"/>
    </row>
    <row r="1262" spans="1:15" hidden="1" x14ac:dyDescent="0.2">
      <c r="A1262" s="45" t="s">
        <v>670</v>
      </c>
      <c r="B1262" s="65" t="str">
        <f>YEAR(C1262)&amp;"-"&amp;WEEKNUM(C1262)</f>
        <v>2017-47</v>
      </c>
      <c r="C1262" s="46">
        <v>43059</v>
      </c>
      <c r="D1262" s="67">
        <f>WEEKDAY(Tableau645[[#This Row],[date]])</f>
        <v>2</v>
      </c>
      <c r="E1262" s="47">
        <v>0.34375</v>
      </c>
      <c r="F1262" s="47">
        <v>0.51041666666666696</v>
      </c>
      <c r="G1262" s="46" t="str">
        <f>IF(NOT(ISBLANK(Tableau645[heure
début])),IF(VALUE(MID(TEXT(Tableau645[heure
début],"hh"),1,2))&lt;13,"AM","PM"),"")</f>
        <v>AM</v>
      </c>
      <c r="H1262" s="47">
        <f>F1262-E1262</f>
        <v>0.16666666666666696</v>
      </c>
      <c r="I1262" s="47"/>
      <c r="J1262" s="47"/>
      <c r="K1262" s="65" t="s">
        <v>1041</v>
      </c>
      <c r="L1262" s="45" t="str">
        <f ca="1">VLOOKUP(Tableau645[[#This Row],[module]],OFFSET(INDIRECT(A1262&amp;"_code"),0,2,,2),2,0)</f>
        <v>FRENEA Marylène</v>
      </c>
      <c r="M1262" s="45" t="s">
        <v>1195</v>
      </c>
      <c r="N1262" s="47"/>
      <c r="O1262" s="45"/>
    </row>
    <row r="1263" spans="1:15" hidden="1" x14ac:dyDescent="0.2">
      <c r="A1263" s="45" t="s">
        <v>657</v>
      </c>
      <c r="B1263" s="65" t="str">
        <f>YEAR(C1263)&amp;"-"&amp;WEEKNUM(C1263)</f>
        <v>2017-47</v>
      </c>
      <c r="C1263" s="46">
        <v>43059</v>
      </c>
      <c r="D1263" s="67">
        <f>WEEKDAY(Tableau645[[#This Row],[date]])</f>
        <v>2</v>
      </c>
      <c r="E1263" s="47">
        <v>0.34375</v>
      </c>
      <c r="F1263" s="47">
        <v>0.51041666666666696</v>
      </c>
      <c r="G1263" s="46" t="str">
        <f>IF(NOT(ISBLANK(Tableau645[heure
début])),IF(VALUE(MID(TEXT(Tableau645[heure
début],"hh"),1,2))&lt;13,"AM","PM"),"")</f>
        <v>AM</v>
      </c>
      <c r="H1263" s="47">
        <f>F1263-E1263</f>
        <v>0.16666666666666696</v>
      </c>
      <c r="I1263" s="123"/>
      <c r="J1263" s="47"/>
      <c r="K1263" s="65" t="s">
        <v>1039</v>
      </c>
      <c r="L1263" s="45" t="str">
        <f ca="1">VLOOKUP(Tableau645[[#This Row],[module]],OFFSET(INDIRECT(A1263&amp;"_code"),0,2,,2),2,0)</f>
        <v>QUENTON Amandine</v>
      </c>
      <c r="M1263" s="45" t="s">
        <v>661</v>
      </c>
      <c r="N1263" s="47"/>
      <c r="O1263" s="45"/>
    </row>
    <row r="1264" spans="1:15" hidden="1" x14ac:dyDescent="0.2">
      <c r="A1264" s="45" t="s">
        <v>671</v>
      </c>
      <c r="B1264" s="65" t="str">
        <f>YEAR(C1264)&amp;"-"&amp;WEEKNUM(C1264)</f>
        <v>2017-47</v>
      </c>
      <c r="C1264" s="46">
        <v>43059</v>
      </c>
      <c r="D1264" s="67">
        <f>WEEKDAY(Tableau645[[#This Row],[date]])</f>
        <v>2</v>
      </c>
      <c r="E1264" s="47">
        <v>0.34375</v>
      </c>
      <c r="F1264" s="47">
        <v>0.51041666666666696</v>
      </c>
      <c r="G1264" s="46" t="str">
        <f>IF(NOT(ISBLANK(Tableau645[heure
début])),IF(VALUE(MID(TEXT(Tableau645[heure
début],"hh"),1,2))&lt;13,"AM","PM"),"")</f>
        <v>AM</v>
      </c>
      <c r="H1264" s="47">
        <f>F1264-E1264</f>
        <v>0.16666666666666696</v>
      </c>
      <c r="I1264" s="47"/>
      <c r="J1264" s="47" t="s">
        <v>833</v>
      </c>
      <c r="K1264" s="65" t="s">
        <v>817</v>
      </c>
      <c r="L1264" s="45" t="str">
        <f ca="1">VLOOKUP(Tableau645[[#This Row],[module]],OFFSET(INDIRECT(A1264&amp;"_code"),0,2,,2),2,0)</f>
        <v>n/a</v>
      </c>
      <c r="M1264" s="45"/>
      <c r="N1264" s="47"/>
      <c r="O1264" s="45"/>
    </row>
    <row r="1265" spans="1:15" hidden="1" x14ac:dyDescent="0.2">
      <c r="A1265" s="45" t="s">
        <v>672</v>
      </c>
      <c r="B1265" s="65" t="str">
        <f>YEAR(C1265)&amp;"-"&amp;WEEKNUM(C1265)</f>
        <v>2017-47</v>
      </c>
      <c r="C1265" s="46">
        <v>43059</v>
      </c>
      <c r="D1265" s="67">
        <f>WEEKDAY(Tableau645[[#This Row],[date]])</f>
        <v>2</v>
      </c>
      <c r="E1265" s="47">
        <v>0.34375</v>
      </c>
      <c r="F1265" s="47">
        <v>0.51041666666666696</v>
      </c>
      <c r="G1265" s="46" t="str">
        <f>IF(NOT(ISBLANK(Tableau645[heure
début])),IF(VALUE(MID(TEXT(Tableau645[heure
début],"hh"),1,2))&lt;13,"AM","PM"),"")</f>
        <v>AM</v>
      </c>
      <c r="H1265" s="47">
        <f>F1265-E1265</f>
        <v>0.16666666666666696</v>
      </c>
      <c r="I1265" s="47"/>
      <c r="J1265" s="47" t="s">
        <v>832</v>
      </c>
      <c r="K1265" s="65"/>
      <c r="L1265" s="45" t="e">
        <f ca="1">VLOOKUP(Tableau645[[#This Row],[module]],OFFSET(INDIRECT(A1265&amp;"_code"),0,2,,2),2,0)</f>
        <v>#N/A</v>
      </c>
      <c r="M1265" s="45"/>
      <c r="N1265" s="47"/>
      <c r="O1265" s="45"/>
    </row>
    <row r="1266" spans="1:15" hidden="1" x14ac:dyDescent="0.2">
      <c r="A1266" s="45" t="s">
        <v>672</v>
      </c>
      <c r="B1266" s="65" t="str">
        <f>YEAR(C1266)&amp;"-"&amp;WEEKNUM(C1266)</f>
        <v>2017-47</v>
      </c>
      <c r="C1266" s="46">
        <v>43059</v>
      </c>
      <c r="D1266" s="67">
        <f>WEEKDAY(Tableau645[[#This Row],[date]])</f>
        <v>2</v>
      </c>
      <c r="E1266" s="47">
        <v>0.34375</v>
      </c>
      <c r="F1266" s="47">
        <v>0.51041666666666696</v>
      </c>
      <c r="G1266" s="46" t="str">
        <f>IF(NOT(ISBLANK(Tableau645[heure
début])),IF(VALUE(MID(TEXT(Tableau645[heure
début],"hh"),1,2))&lt;13,"AM","PM"),"")</f>
        <v>AM</v>
      </c>
      <c r="H1266" s="47">
        <f>F1266-E1266</f>
        <v>0.16666666666666696</v>
      </c>
      <c r="I1266" s="47"/>
      <c r="J1266" s="47" t="s">
        <v>833</v>
      </c>
      <c r="K1266" s="65" t="s">
        <v>817</v>
      </c>
      <c r="L1266" s="45" t="str">
        <f ca="1">VLOOKUP(Tableau645[[#This Row],[module]],OFFSET(INDIRECT(A1266&amp;"_code"),0,2,,2),2,0)</f>
        <v>n/a</v>
      </c>
      <c r="M1266" s="45"/>
      <c r="N1266" s="47"/>
      <c r="O1266" s="45"/>
    </row>
    <row r="1267" spans="1:15" hidden="1" x14ac:dyDescent="0.2">
      <c r="A1267" s="45" t="s">
        <v>671</v>
      </c>
      <c r="B1267" s="65" t="str">
        <f>YEAR(C1267)&amp;"-"&amp;WEEKNUM(C1267)</f>
        <v>2017-47</v>
      </c>
      <c r="C1267" s="46">
        <v>43059</v>
      </c>
      <c r="D1267" s="67">
        <f>WEEKDAY(Tableau645[[#This Row],[date]])</f>
        <v>2</v>
      </c>
      <c r="E1267" s="47">
        <v>0.34375</v>
      </c>
      <c r="F1267" s="47">
        <v>0.51041666666666696</v>
      </c>
      <c r="G1267" s="46" t="str">
        <f>IF(NOT(ISBLANK(Tableau645[heure
début])),IF(VALUE(MID(TEXT(Tableau645[heure
début],"hh"),1,2))&lt;13,"AM","PM"),"")</f>
        <v>AM</v>
      </c>
      <c r="H1267" s="47">
        <f>F1267-E1267</f>
        <v>0.16666666666666696</v>
      </c>
      <c r="I1267" s="47"/>
      <c r="J1267" s="47" t="s">
        <v>832</v>
      </c>
      <c r="K1267" s="75" t="s">
        <v>1158</v>
      </c>
      <c r="L1267" s="45" t="str">
        <f ca="1">VLOOKUP(Tableau645[[#This Row],[module]],OFFSET(INDIRECT(A1267&amp;"_code"),0,2,,2),2,0)</f>
        <v>LEFETZ Guillaume</v>
      </c>
      <c r="M1267" s="45"/>
      <c r="N1267" s="47"/>
      <c r="O1267" s="45"/>
    </row>
    <row r="1268" spans="1:15" hidden="1" x14ac:dyDescent="0.2">
      <c r="A1268" s="45" t="s">
        <v>676</v>
      </c>
      <c r="B1268" s="65" t="str">
        <f>YEAR(C1268)&amp;"-"&amp;WEEKNUM(C1268)</f>
        <v>2017-47</v>
      </c>
      <c r="C1268" s="46">
        <v>43059</v>
      </c>
      <c r="D1268" s="67">
        <f>WEEKDAY(Tableau645[[#This Row],[date]])</f>
        <v>2</v>
      </c>
      <c r="E1268" s="47">
        <v>0.34375</v>
      </c>
      <c r="F1268" s="47">
        <v>0.51041666666666696</v>
      </c>
      <c r="G1268" s="46" t="str">
        <f>IF(NOT(ISBLANK(Tableau645[heure
début])),IF(VALUE(MID(TEXT(Tableau645[heure
début],"hh"),1,2))&lt;13,"AM","PM"),"")</f>
        <v>AM</v>
      </c>
      <c r="H1268" s="47">
        <f>F1268-E1268</f>
        <v>0.16666666666666696</v>
      </c>
      <c r="I1268" s="47"/>
      <c r="J1268" s="47"/>
      <c r="K1268" s="65" t="s">
        <v>732</v>
      </c>
      <c r="L1268" s="45" t="str">
        <f ca="1">VLOOKUP(Tableau645[[#This Row],[module]],OFFSET(INDIRECT(A1268&amp;"_code"),0,2,,2),2,0)</f>
        <v>VIGNERON Jean-Baptiste</v>
      </c>
      <c r="M1268" s="137" t="s">
        <v>659</v>
      </c>
      <c r="N1268" s="47"/>
      <c r="O1268" s="45"/>
    </row>
    <row r="1269" spans="1:15" hidden="1" x14ac:dyDescent="0.2">
      <c r="A1269" s="45" t="s">
        <v>677</v>
      </c>
      <c r="B1269" s="65" t="str">
        <f>YEAR(C1269)&amp;"-"&amp;WEEKNUM(C1269)</f>
        <v>2017-47</v>
      </c>
      <c r="C1269" s="46">
        <v>43059</v>
      </c>
      <c r="D1269" s="67">
        <f>WEEKDAY(Tableau645[[#This Row],[date]])</f>
        <v>2</v>
      </c>
      <c r="E1269" s="47">
        <v>0.34375</v>
      </c>
      <c r="F1269" s="47">
        <v>0.51041666666666696</v>
      </c>
      <c r="G1269" s="46" t="str">
        <f>IF(NOT(ISBLANK(Tableau645[heure
début])),IF(VALUE(MID(TEXT(Tableau645[heure
début],"hh"),1,2))&lt;13,"AM","PM"),"")</f>
        <v>AM</v>
      </c>
      <c r="H1269" s="47">
        <f>F1269-E1269</f>
        <v>0.16666666666666696</v>
      </c>
      <c r="I1269" s="47"/>
      <c r="J1269" s="47"/>
      <c r="K1269" s="65" t="s">
        <v>809</v>
      </c>
      <c r="L1269" s="45" t="str">
        <f ca="1">VLOOKUP(Tableau645[[#This Row],[module]],OFFSET(INDIRECT(A1269&amp;"_code"),0,2,,2),2,0)</f>
        <v>n/a</v>
      </c>
      <c r="M1269" s="45"/>
      <c r="N1269" s="47"/>
      <c r="O1269" s="45"/>
    </row>
    <row r="1270" spans="1:15" hidden="1" x14ac:dyDescent="0.2">
      <c r="A1270" s="61" t="s">
        <v>669</v>
      </c>
      <c r="B1270" s="65" t="str">
        <f>YEAR(C1270)&amp;"-"&amp;WEEKNUM(C1270)</f>
        <v>2017-47</v>
      </c>
      <c r="C1270" s="46">
        <v>43059</v>
      </c>
      <c r="D1270" s="67">
        <f>WEEKDAY(Tableau645[[#This Row],[date]])</f>
        <v>2</v>
      </c>
      <c r="E1270" s="47">
        <v>0.34375</v>
      </c>
      <c r="F1270" s="47">
        <v>0.51041666666666696</v>
      </c>
      <c r="G1270" s="46" t="str">
        <f>IF(NOT(ISBLANK(Tableau645[heure
début])),IF(VALUE(MID(TEXT(Tableau645[heure
début],"hh"),1,2))&lt;13,"AM","PM"),"")</f>
        <v>AM</v>
      </c>
      <c r="H1270" s="47">
        <f>F1270-E1270</f>
        <v>0.16666666666666696</v>
      </c>
      <c r="I1270" s="47"/>
      <c r="J1270" s="47"/>
      <c r="K1270" s="65" t="s">
        <v>868</v>
      </c>
      <c r="L1270" s="45" t="str">
        <f ca="1">VLOOKUP(Tableau645[[#This Row],[module]],OFFSET(INDIRECT(A1270&amp;"_code"),0,2,,2),2,0)</f>
        <v>BRIKI Rachid</v>
      </c>
      <c r="M1270" s="45" t="s">
        <v>1194</v>
      </c>
      <c r="N1270" s="47"/>
      <c r="O1270" s="45"/>
    </row>
    <row r="1271" spans="1:15" hidden="1" x14ac:dyDescent="0.2">
      <c r="A1271" s="45" t="s">
        <v>670</v>
      </c>
      <c r="B1271" s="65" t="str">
        <f>YEAR(C1271)&amp;"-"&amp;WEEKNUM(C1271)</f>
        <v>2017-47</v>
      </c>
      <c r="C1271" s="46">
        <v>43059</v>
      </c>
      <c r="D1271" s="67">
        <f>WEEKDAY(Tableau645[[#This Row],[date]])</f>
        <v>2</v>
      </c>
      <c r="E1271" s="47">
        <v>0.57291666666666696</v>
      </c>
      <c r="F1271" s="47">
        <v>0.73958333333333404</v>
      </c>
      <c r="G1271" s="46" t="str">
        <f>IF(NOT(ISBLANK(Tableau645[heure
début])),IF(VALUE(MID(TEXT(Tableau645[heure
début],"hh"),1,2))&lt;13,"AM","PM"),"")</f>
        <v>PM</v>
      </c>
      <c r="H1271" s="47">
        <f>F1271-E1271</f>
        <v>0.16666666666666707</v>
      </c>
      <c r="I1271" s="47"/>
      <c r="J1271" s="47"/>
      <c r="K1271" s="65"/>
      <c r="L1271" s="45" t="e">
        <f ca="1">VLOOKUP(Tableau645[[#This Row],[module]],OFFSET(INDIRECT(A1271&amp;"_code"),0,2,,2),2,0)</f>
        <v>#N/A</v>
      </c>
      <c r="M1271" s="45"/>
      <c r="N1271" s="47"/>
      <c r="O1271" s="45"/>
    </row>
    <row r="1272" spans="1:15" hidden="1" x14ac:dyDescent="0.2">
      <c r="A1272" s="45" t="s">
        <v>657</v>
      </c>
      <c r="B1272" s="65" t="str">
        <f>YEAR(C1272)&amp;"-"&amp;WEEKNUM(C1272)</f>
        <v>2017-47</v>
      </c>
      <c r="C1272" s="46">
        <v>43059</v>
      </c>
      <c r="D1272" s="67">
        <f>WEEKDAY(Tableau645[[#This Row],[date]])</f>
        <v>2</v>
      </c>
      <c r="E1272" s="47">
        <v>0.57291666666666696</v>
      </c>
      <c r="F1272" s="47">
        <v>0.73958333333333404</v>
      </c>
      <c r="G1272" s="46" t="str">
        <f>IF(NOT(ISBLANK(Tableau645[heure
début])),IF(VALUE(MID(TEXT(Tableau645[heure
début],"hh"),1,2))&lt;13,"AM","PM"),"")</f>
        <v>PM</v>
      </c>
      <c r="H1272" s="47">
        <f>F1272-E1272</f>
        <v>0.16666666666666707</v>
      </c>
      <c r="I1272" s="123"/>
      <c r="J1272" s="47" t="s">
        <v>821</v>
      </c>
      <c r="K1272" s="65" t="s">
        <v>1098</v>
      </c>
      <c r="L1272" s="45" t="str">
        <f ca="1">VLOOKUP(Tableau645[[#This Row],[module]],OFFSET(INDIRECT(A1272&amp;"_code"),0,2,,2),2,0)</f>
        <v>DELIESSCHE Christian</v>
      </c>
      <c r="M1272" s="45" t="s">
        <v>660</v>
      </c>
      <c r="N1272" s="47"/>
      <c r="O1272" s="45"/>
    </row>
    <row r="1273" spans="1:15" hidden="1" x14ac:dyDescent="0.2">
      <c r="A1273" s="45" t="s">
        <v>671</v>
      </c>
      <c r="B1273" s="65" t="str">
        <f>YEAR(C1273)&amp;"-"&amp;WEEKNUM(C1273)</f>
        <v>2017-47</v>
      </c>
      <c r="C1273" s="46">
        <v>43059</v>
      </c>
      <c r="D1273" s="67">
        <f>WEEKDAY(Tableau645[[#This Row],[date]])</f>
        <v>2</v>
      </c>
      <c r="E1273" s="47">
        <v>0.57291666666666696</v>
      </c>
      <c r="F1273" s="47">
        <v>0.73958333333333404</v>
      </c>
      <c r="G1273" s="46" t="str">
        <f>IF(NOT(ISBLANK(Tableau645[heure
début])),IF(VALUE(MID(TEXT(Tableau645[heure
début],"hh"),1,2))&lt;13,"AM","PM"),"")</f>
        <v>PM</v>
      </c>
      <c r="H1273" s="47">
        <f>F1273-E1273</f>
        <v>0.16666666666666707</v>
      </c>
      <c r="I1273" s="47"/>
      <c r="J1273" s="47" t="s">
        <v>833</v>
      </c>
      <c r="K1273" s="65" t="s">
        <v>817</v>
      </c>
      <c r="L1273" s="45" t="str">
        <f ca="1">VLOOKUP(Tableau645[[#This Row],[module]],OFFSET(INDIRECT(A1273&amp;"_code"),0,2,,2),2,0)</f>
        <v>n/a</v>
      </c>
      <c r="M1273" s="45"/>
      <c r="N1273" s="47"/>
      <c r="O1273" s="45"/>
    </row>
    <row r="1274" spans="1:15" hidden="1" x14ac:dyDescent="0.2">
      <c r="A1274" s="45" t="s">
        <v>672</v>
      </c>
      <c r="B1274" s="65" t="str">
        <f>YEAR(C1274)&amp;"-"&amp;WEEKNUM(C1274)</f>
        <v>2017-47</v>
      </c>
      <c r="C1274" s="46">
        <v>43059</v>
      </c>
      <c r="D1274" s="67">
        <f>WEEKDAY(Tableau645[[#This Row],[date]])</f>
        <v>2</v>
      </c>
      <c r="E1274" s="47">
        <v>0.57291666666666696</v>
      </c>
      <c r="F1274" s="47">
        <v>0.73958333333333404</v>
      </c>
      <c r="G1274" s="46" t="str">
        <f>IF(NOT(ISBLANK(Tableau645[heure
début])),IF(VALUE(MID(TEXT(Tableau645[heure
début],"hh"),1,2))&lt;13,"AM","PM"),"")</f>
        <v>PM</v>
      </c>
      <c r="H1274" s="47">
        <f>F1274-E1274</f>
        <v>0.16666666666666707</v>
      </c>
      <c r="I1274" s="47"/>
      <c r="J1274" s="47" t="s">
        <v>832</v>
      </c>
      <c r="K1274" s="65"/>
      <c r="L1274" s="45" t="e">
        <f ca="1">VLOOKUP(Tableau645[[#This Row],[module]],OFFSET(INDIRECT(A1274&amp;"_code"),0,2,,2),2,0)</f>
        <v>#N/A</v>
      </c>
      <c r="M1274" s="45"/>
      <c r="N1274" s="47"/>
      <c r="O1274" s="45"/>
    </row>
    <row r="1275" spans="1:15" hidden="1" x14ac:dyDescent="0.2">
      <c r="A1275" s="45" t="s">
        <v>672</v>
      </c>
      <c r="B1275" s="65" t="str">
        <f>YEAR(C1275)&amp;"-"&amp;WEEKNUM(C1275)</f>
        <v>2017-47</v>
      </c>
      <c r="C1275" s="46">
        <v>43059</v>
      </c>
      <c r="D1275" s="67">
        <f>WEEKDAY(Tableau645[[#This Row],[date]])</f>
        <v>2</v>
      </c>
      <c r="E1275" s="47">
        <v>0.57291666666666696</v>
      </c>
      <c r="F1275" s="47">
        <v>0.73958333333333404</v>
      </c>
      <c r="G1275" s="46" t="str">
        <f>IF(NOT(ISBLANK(Tableau645[heure
début])),IF(VALUE(MID(TEXT(Tableau645[heure
début],"hh"),1,2))&lt;13,"AM","PM"),"")</f>
        <v>PM</v>
      </c>
      <c r="H1275" s="47">
        <f>F1275-E1275</f>
        <v>0.16666666666666707</v>
      </c>
      <c r="I1275" s="47"/>
      <c r="J1275" s="47" t="s">
        <v>833</v>
      </c>
      <c r="K1275" s="65" t="s">
        <v>817</v>
      </c>
      <c r="L1275" s="45" t="str">
        <f ca="1">VLOOKUP(Tableau645[[#This Row],[module]],OFFSET(INDIRECT(A1275&amp;"_code"),0,2,,2),2,0)</f>
        <v>n/a</v>
      </c>
      <c r="M1275" s="45"/>
      <c r="N1275" s="47"/>
      <c r="O1275" s="45"/>
    </row>
    <row r="1276" spans="1:15" hidden="1" x14ac:dyDescent="0.2">
      <c r="A1276" s="45" t="s">
        <v>671</v>
      </c>
      <c r="B1276" s="65" t="str">
        <f>YEAR(C1276)&amp;"-"&amp;WEEKNUM(C1276)</f>
        <v>2017-47</v>
      </c>
      <c r="C1276" s="46">
        <v>43059</v>
      </c>
      <c r="D1276" s="67">
        <f>WEEKDAY(Tableau645[[#This Row],[date]])</f>
        <v>2</v>
      </c>
      <c r="E1276" s="47">
        <v>0.57291666666666696</v>
      </c>
      <c r="F1276" s="47">
        <v>0.73958333333333404</v>
      </c>
      <c r="G1276" s="46" t="str">
        <f>IF(NOT(ISBLANK(Tableau645[heure
début])),IF(VALUE(MID(TEXT(Tableau645[heure
début],"hh"),1,2))&lt;13,"AM","PM"),"")</f>
        <v>PM</v>
      </c>
      <c r="H1276" s="47">
        <f>F1276-E1276</f>
        <v>0.16666666666666707</v>
      </c>
      <c r="I1276" s="47"/>
      <c r="J1276" s="47" t="s">
        <v>832</v>
      </c>
      <c r="K1276" s="65"/>
      <c r="L1276" s="45" t="e">
        <f ca="1">VLOOKUP(Tableau645[[#This Row],[module]],OFFSET(INDIRECT(A1276&amp;"_code"),0,2,,2),2,0)</f>
        <v>#N/A</v>
      </c>
      <c r="M1276" s="45"/>
      <c r="N1276" s="47"/>
      <c r="O1276" s="45"/>
    </row>
    <row r="1277" spans="1:15" hidden="1" x14ac:dyDescent="0.2">
      <c r="A1277" s="45" t="s">
        <v>676</v>
      </c>
      <c r="B1277" s="65" t="str">
        <f>YEAR(C1277)&amp;"-"&amp;WEEKNUM(C1277)</f>
        <v>2017-47</v>
      </c>
      <c r="C1277" s="46">
        <v>43059</v>
      </c>
      <c r="D1277" s="67">
        <f>WEEKDAY(Tableau645[[#This Row],[date]])</f>
        <v>2</v>
      </c>
      <c r="E1277" s="47">
        <v>0.57291666666666696</v>
      </c>
      <c r="F1277" s="47">
        <v>0.69791666666666663</v>
      </c>
      <c r="G1277" s="46" t="str">
        <f>IF(NOT(ISBLANK(Tableau645[heure
début])),IF(VALUE(MID(TEXT(Tableau645[heure
début],"hh"),1,2))&lt;13,"AM","PM"),"")</f>
        <v>PM</v>
      </c>
      <c r="H1277" s="47">
        <f>F1277-E1277</f>
        <v>0.12499999999999967</v>
      </c>
      <c r="I1277" s="47"/>
      <c r="J1277" s="47"/>
      <c r="K1277" s="65" t="s">
        <v>732</v>
      </c>
      <c r="L1277" s="45" t="str">
        <f ca="1">VLOOKUP(Tableau645[[#This Row],[module]],OFFSET(INDIRECT(A1277&amp;"_code"),0,2,,2),2,0)</f>
        <v>VIGNERON Jean-Baptiste</v>
      </c>
      <c r="M1277" s="137" t="s">
        <v>659</v>
      </c>
      <c r="N1277" s="47"/>
      <c r="O1277" s="45"/>
    </row>
    <row r="1278" spans="1:15" hidden="1" x14ac:dyDescent="0.2">
      <c r="A1278" s="45" t="s">
        <v>677</v>
      </c>
      <c r="B1278" s="65" t="str">
        <f>YEAR(C1278)&amp;"-"&amp;WEEKNUM(C1278)</f>
        <v>2017-47</v>
      </c>
      <c r="C1278" s="46">
        <v>43059</v>
      </c>
      <c r="D1278" s="67">
        <f>WEEKDAY(Tableau645[[#This Row],[date]])</f>
        <v>2</v>
      </c>
      <c r="E1278" s="47">
        <v>0.57291666666666696</v>
      </c>
      <c r="F1278" s="47">
        <v>0.69791666666666663</v>
      </c>
      <c r="G1278" s="46" t="str">
        <f>IF(NOT(ISBLANK(Tableau645[heure
début])),IF(VALUE(MID(TEXT(Tableau645[heure
début],"hh"),1,2))&lt;13,"AM","PM"),"")</f>
        <v>PM</v>
      </c>
      <c r="H1278" s="47">
        <f>F1278-E1278</f>
        <v>0.12499999999999967</v>
      </c>
      <c r="I1278" s="47"/>
      <c r="J1278" s="47"/>
      <c r="K1278" s="65" t="s">
        <v>809</v>
      </c>
      <c r="L1278" s="45" t="str">
        <f ca="1">VLOOKUP(Tableau645[[#This Row],[module]],OFFSET(INDIRECT(A1278&amp;"_code"),0,2,,2),2,0)</f>
        <v>n/a</v>
      </c>
      <c r="M1278" s="45"/>
      <c r="N1278" s="47"/>
      <c r="O1278" s="45"/>
    </row>
    <row r="1279" spans="1:15" hidden="1" x14ac:dyDescent="0.2">
      <c r="A1279" s="61" t="s">
        <v>669</v>
      </c>
      <c r="B1279" s="65" t="str">
        <f>YEAR(C1279)&amp;"-"&amp;WEEKNUM(C1279)</f>
        <v>2017-47</v>
      </c>
      <c r="C1279" s="46">
        <v>43059</v>
      </c>
      <c r="D1279" s="67">
        <f>WEEKDAY(Tableau645[[#This Row],[date]])</f>
        <v>2</v>
      </c>
      <c r="E1279" s="63">
        <v>0.57291666666666696</v>
      </c>
      <c r="F1279" s="63">
        <v>0.65625</v>
      </c>
      <c r="G1279" s="46" t="str">
        <f>IF(NOT(ISBLANK(Tableau645[heure
début])),IF(VALUE(MID(TEXT(Tableau645[heure
début],"hh"),1,2))&lt;13,"AM","PM"),"")</f>
        <v>PM</v>
      </c>
      <c r="H1279" s="47">
        <f>F1279-E1279</f>
        <v>8.3333333333333037E-2</v>
      </c>
      <c r="I1279" s="47"/>
      <c r="J1279" s="47"/>
      <c r="K1279" s="92" t="s">
        <v>1045</v>
      </c>
      <c r="L1279" s="45" t="str">
        <f ca="1">VLOOKUP(Tableau645[[#This Row],[module]],OFFSET(INDIRECT(A1279&amp;"_code"),0,2,,2),2,0)</f>
        <v>LABIS Solveig</v>
      </c>
      <c r="M1279" s="45" t="s">
        <v>1193</v>
      </c>
      <c r="N1279" s="47"/>
      <c r="O1279" s="45"/>
    </row>
    <row r="1280" spans="1:15" hidden="1" x14ac:dyDescent="0.2">
      <c r="A1280" s="61" t="s">
        <v>669</v>
      </c>
      <c r="B1280" s="92" t="str">
        <f>YEAR(C1280)&amp;"-"&amp;WEEKNUM(C1280)</f>
        <v>2017-47</v>
      </c>
      <c r="C1280" s="46">
        <v>43059</v>
      </c>
      <c r="D1280" s="94">
        <f>WEEKDAY(Tableau645[[#This Row],[date]])</f>
        <v>2</v>
      </c>
      <c r="E1280" s="63">
        <v>0.65625</v>
      </c>
      <c r="F1280" s="63">
        <v>0.73958333333333404</v>
      </c>
      <c r="G1280" s="93" t="str">
        <f>IF(NOT(ISBLANK(Tableau645[heure
début])),IF(VALUE(MID(TEXT(Tableau645[heure
début],"hh"),1,2))&lt;13,"AM","PM"),"")</f>
        <v>PM</v>
      </c>
      <c r="H1280" s="95">
        <f>F1280-E1280</f>
        <v>8.3333333333334036E-2</v>
      </c>
      <c r="I1280" s="95"/>
      <c r="J1280" s="95"/>
      <c r="K1280" s="92"/>
      <c r="L1280" s="92" t="e">
        <f ca="1">VLOOKUP(Tableau645[[#This Row],[module]],OFFSET(INDIRECT(A1280&amp;"_code"),0,2,,2),2,0)</f>
        <v>#N/A</v>
      </c>
      <c r="M1280" s="91"/>
      <c r="N1280" s="95"/>
      <c r="O1280" s="148"/>
    </row>
    <row r="1281" spans="1:15" hidden="1" x14ac:dyDescent="0.2">
      <c r="A1281" s="45" t="s">
        <v>657</v>
      </c>
      <c r="B1281" s="65" t="str">
        <f>YEAR(C1281)&amp;"-"&amp;WEEKNUM(C1281)</f>
        <v>2017-47</v>
      </c>
      <c r="C1281" s="46">
        <v>43060</v>
      </c>
      <c r="D1281" s="67">
        <f>WEEKDAY(Tableau645[[#This Row],[date]])</f>
        <v>3</v>
      </c>
      <c r="E1281" s="47">
        <v>0.34375</v>
      </c>
      <c r="F1281" s="47">
        <v>0.51041666666666696</v>
      </c>
      <c r="G1281" s="46" t="str">
        <f>IF(NOT(ISBLANK(Tableau645[heure
début])),IF(VALUE(MID(TEXT(Tableau645[heure
début],"hh"),1,2))&lt;13,"AM","PM"),"")</f>
        <v>AM</v>
      </c>
      <c r="H1281" s="47">
        <f>F1281-E1281</f>
        <v>0.16666666666666696</v>
      </c>
      <c r="I1281" s="123"/>
      <c r="J1281" s="47"/>
      <c r="K1281" s="65" t="s">
        <v>1019</v>
      </c>
      <c r="L1281" s="45" t="str">
        <f ca="1">VLOOKUP(Tableau645[[#This Row],[module]],OFFSET(INDIRECT(A1281&amp;"_code"),0,2,,2),2,0)</f>
        <v>HARDSTAFF Debra</v>
      </c>
      <c r="M1281" s="45" t="s">
        <v>661</v>
      </c>
      <c r="N1281" s="47"/>
      <c r="O1281" s="45"/>
    </row>
    <row r="1282" spans="1:15" hidden="1" x14ac:dyDescent="0.2">
      <c r="A1282" s="45" t="s">
        <v>671</v>
      </c>
      <c r="B1282" s="65" t="str">
        <f>YEAR(C1282)&amp;"-"&amp;WEEKNUM(C1282)</f>
        <v>2017-47</v>
      </c>
      <c r="C1282" s="46">
        <v>43060</v>
      </c>
      <c r="D1282" s="67">
        <f>WEEKDAY(Tableau645[[#This Row],[date]])</f>
        <v>3</v>
      </c>
      <c r="E1282" s="47">
        <v>0.34375</v>
      </c>
      <c r="F1282" s="47">
        <v>0.51041666666666696</v>
      </c>
      <c r="G1282" s="46" t="str">
        <f>IF(NOT(ISBLANK(Tableau645[heure
début])),IF(VALUE(MID(TEXT(Tableau645[heure
début],"hh"),1,2))&lt;13,"AM","PM"),"")</f>
        <v>AM</v>
      </c>
      <c r="H1282" s="47">
        <f>F1282-E1282</f>
        <v>0.16666666666666696</v>
      </c>
      <c r="I1282" s="47"/>
      <c r="J1282" s="47" t="s">
        <v>833</v>
      </c>
      <c r="K1282" s="65" t="s">
        <v>817</v>
      </c>
      <c r="L1282" s="45" t="str">
        <f ca="1">VLOOKUP(Tableau645[[#This Row],[module]],OFFSET(INDIRECT(A1282&amp;"_code"),0,2,,2),2,0)</f>
        <v>n/a</v>
      </c>
      <c r="M1282" s="45"/>
      <c r="N1282" s="47"/>
      <c r="O1282" s="45"/>
    </row>
    <row r="1283" spans="1:15" hidden="1" x14ac:dyDescent="0.2">
      <c r="A1283" s="45" t="s">
        <v>672</v>
      </c>
      <c r="B1283" s="65" t="str">
        <f>YEAR(C1283)&amp;"-"&amp;WEEKNUM(C1283)</f>
        <v>2017-47</v>
      </c>
      <c r="C1283" s="46">
        <v>43060</v>
      </c>
      <c r="D1283" s="67">
        <f>WEEKDAY(Tableau645[[#This Row],[date]])</f>
        <v>3</v>
      </c>
      <c r="E1283" s="47">
        <v>0.34375</v>
      </c>
      <c r="F1283" s="47">
        <v>0.51041666666666696</v>
      </c>
      <c r="G1283" s="46" t="str">
        <f>IF(NOT(ISBLANK(Tableau645[heure
début])),IF(VALUE(MID(TEXT(Tableau645[heure
début],"hh"),1,2))&lt;13,"AM","PM"),"")</f>
        <v>AM</v>
      </c>
      <c r="H1283" s="47">
        <f>F1283-E1283</f>
        <v>0.16666666666666696</v>
      </c>
      <c r="I1283" s="47"/>
      <c r="J1283" s="47" t="s">
        <v>832</v>
      </c>
      <c r="K1283" s="65"/>
      <c r="L1283" s="45" t="e">
        <f ca="1">VLOOKUP(Tableau645[[#This Row],[module]],OFFSET(INDIRECT(A1283&amp;"_code"),0,2,,2),2,0)</f>
        <v>#N/A</v>
      </c>
      <c r="M1283" s="45"/>
      <c r="N1283" s="47"/>
      <c r="O1283" s="45"/>
    </row>
    <row r="1284" spans="1:15" hidden="1" x14ac:dyDescent="0.2">
      <c r="A1284" s="45" t="s">
        <v>672</v>
      </c>
      <c r="B1284" s="65" t="str">
        <f>YEAR(C1284)&amp;"-"&amp;WEEKNUM(C1284)</f>
        <v>2017-47</v>
      </c>
      <c r="C1284" s="46">
        <v>43060</v>
      </c>
      <c r="D1284" s="67">
        <f>WEEKDAY(Tableau645[[#This Row],[date]])</f>
        <v>3</v>
      </c>
      <c r="E1284" s="47">
        <v>0.34375</v>
      </c>
      <c r="F1284" s="47">
        <v>0.51041666666666696</v>
      </c>
      <c r="G1284" s="46" t="str">
        <f>IF(NOT(ISBLANK(Tableau645[heure
début])),IF(VALUE(MID(TEXT(Tableau645[heure
début],"hh"),1,2))&lt;13,"AM","PM"),"")</f>
        <v>AM</v>
      </c>
      <c r="H1284" s="47">
        <f>F1284-E1284</f>
        <v>0.16666666666666696</v>
      </c>
      <c r="I1284" s="47"/>
      <c r="J1284" s="47" t="s">
        <v>833</v>
      </c>
      <c r="K1284" s="65" t="s">
        <v>817</v>
      </c>
      <c r="L1284" s="45" t="str">
        <f ca="1">VLOOKUP(Tableau645[[#This Row],[module]],OFFSET(INDIRECT(A1284&amp;"_code"),0,2,,2),2,0)</f>
        <v>n/a</v>
      </c>
      <c r="M1284" s="45"/>
      <c r="N1284" s="47"/>
      <c r="O1284" s="45"/>
    </row>
    <row r="1285" spans="1:15" hidden="1" x14ac:dyDescent="0.2">
      <c r="A1285" s="45" t="s">
        <v>671</v>
      </c>
      <c r="B1285" s="65" t="str">
        <f>YEAR(C1285)&amp;"-"&amp;WEEKNUM(C1285)</f>
        <v>2017-47</v>
      </c>
      <c r="C1285" s="46">
        <v>43060</v>
      </c>
      <c r="D1285" s="67">
        <f>WEEKDAY(Tableau645[[#This Row],[date]])</f>
        <v>3</v>
      </c>
      <c r="E1285" s="47">
        <v>0.34375</v>
      </c>
      <c r="F1285" s="47">
        <v>0.51041666666666696</v>
      </c>
      <c r="G1285" s="46" t="str">
        <f>IF(NOT(ISBLANK(Tableau645[heure
début])),IF(VALUE(MID(TEXT(Tableau645[heure
début],"hh"),1,2))&lt;13,"AM","PM"),"")</f>
        <v>AM</v>
      </c>
      <c r="H1285" s="47">
        <f>F1285-E1285</f>
        <v>0.16666666666666696</v>
      </c>
      <c r="I1285" s="47"/>
      <c r="J1285" s="47" t="s">
        <v>832</v>
      </c>
      <c r="K1285" s="65"/>
      <c r="L1285" s="45" t="e">
        <f ca="1">VLOOKUP(Tableau645[[#This Row],[module]],OFFSET(INDIRECT(A1285&amp;"_code"),0,2,,2),2,0)</f>
        <v>#N/A</v>
      </c>
      <c r="M1285" s="45"/>
      <c r="N1285" s="47"/>
      <c r="O1285" s="45"/>
    </row>
    <row r="1286" spans="1:15" hidden="1" x14ac:dyDescent="0.2">
      <c r="A1286" s="45" t="s">
        <v>677</v>
      </c>
      <c r="B1286" s="65" t="str">
        <f>YEAR(C1286)&amp;"-"&amp;WEEKNUM(C1286)</f>
        <v>2017-47</v>
      </c>
      <c r="C1286" s="46">
        <v>43060</v>
      </c>
      <c r="D1286" s="67">
        <f>WEEKDAY(Tableau645[[#This Row],[date]])</f>
        <v>3</v>
      </c>
      <c r="E1286" s="47">
        <v>0.34375</v>
      </c>
      <c r="F1286" s="47">
        <v>0.51041666666666696</v>
      </c>
      <c r="G1286" s="46" t="str">
        <f>IF(NOT(ISBLANK(Tableau645[heure
début])),IF(VALUE(MID(TEXT(Tableau645[heure
début],"hh"),1,2))&lt;13,"AM","PM"),"")</f>
        <v>AM</v>
      </c>
      <c r="H1286" s="47">
        <f>F1286-E1286</f>
        <v>0.16666666666666696</v>
      </c>
      <c r="I1286" s="47"/>
      <c r="J1286" s="47"/>
      <c r="K1286" s="65" t="s">
        <v>809</v>
      </c>
      <c r="L1286" s="45" t="str">
        <f ca="1">VLOOKUP(Tableau645[[#This Row],[module]],OFFSET(INDIRECT(A1286&amp;"_code"),0,2,,2),2,0)</f>
        <v>n/a</v>
      </c>
      <c r="M1286" s="45"/>
      <c r="N1286" s="47"/>
      <c r="O1286" s="45"/>
    </row>
    <row r="1287" spans="1:15" hidden="1" x14ac:dyDescent="0.2">
      <c r="A1287" s="61" t="s">
        <v>669</v>
      </c>
      <c r="B1287" s="65" t="str">
        <f>YEAR(C1287)&amp;"-"&amp;WEEKNUM(C1287)</f>
        <v>2017-47</v>
      </c>
      <c r="C1287" s="46">
        <v>43060</v>
      </c>
      <c r="D1287" s="67">
        <f>WEEKDAY(Tableau645[[#This Row],[date]])</f>
        <v>3</v>
      </c>
      <c r="E1287" s="47">
        <v>0.34375</v>
      </c>
      <c r="F1287" s="47">
        <v>0.51041666666666696</v>
      </c>
      <c r="G1287" s="46" t="str">
        <f>IF(NOT(ISBLANK(Tableau645[heure
début])),IF(VALUE(MID(TEXT(Tableau645[heure
début],"hh"),1,2))&lt;13,"AM","PM"),"")</f>
        <v>AM</v>
      </c>
      <c r="H1287" s="47">
        <f>F1287-E1287</f>
        <v>0.16666666666666696</v>
      </c>
      <c r="I1287" s="47"/>
      <c r="J1287" s="47"/>
      <c r="K1287" s="65" t="s">
        <v>1047</v>
      </c>
      <c r="L1287" s="45" t="str">
        <f ca="1">VLOOKUP(Tableau645[[#This Row],[module]],OFFSET(INDIRECT(A1287&amp;"_code"),0,2,,2),2,0)</f>
        <v>FRENEA Marylène</v>
      </c>
      <c r="M1287" s="45" t="s">
        <v>1193</v>
      </c>
      <c r="N1287" s="47"/>
      <c r="O1287" s="45"/>
    </row>
    <row r="1288" spans="1:15" hidden="1" x14ac:dyDescent="0.2">
      <c r="A1288" s="45" t="s">
        <v>670</v>
      </c>
      <c r="B1288" s="65" t="str">
        <f>YEAR(C1288)&amp;"-"&amp;WEEKNUM(C1288)</f>
        <v>2017-47</v>
      </c>
      <c r="C1288" s="46">
        <v>43060</v>
      </c>
      <c r="D1288" s="67">
        <f>WEEKDAY(Tableau645[[#This Row],[date]])</f>
        <v>3</v>
      </c>
      <c r="E1288" s="47">
        <v>0.38541666666666702</v>
      </c>
      <c r="F1288" s="47">
        <v>0.55208333333333304</v>
      </c>
      <c r="G1288" s="46" t="str">
        <f>IF(NOT(ISBLANK(Tableau645[heure
début])),IF(VALUE(MID(TEXT(Tableau645[heure
début],"hh"),1,2))&lt;13,"AM","PM"),"")</f>
        <v>AM</v>
      </c>
      <c r="H1288" s="47">
        <f>F1288-E1288</f>
        <v>0.16666666666666602</v>
      </c>
      <c r="I1288" s="47"/>
      <c r="J1288" s="47"/>
      <c r="K1288" s="65" t="s">
        <v>1205</v>
      </c>
      <c r="L1288" s="45" t="str">
        <f ca="1">VLOOKUP(Tableau645[[#This Row],[module]],OFFSET(INDIRECT(A1288&amp;"_code"),0,2,,2),2,0)</f>
        <v>RIOT Jean-Luc</v>
      </c>
      <c r="M1288" s="45" t="s">
        <v>1212</v>
      </c>
      <c r="N1288" s="47"/>
      <c r="O1288" s="45"/>
    </row>
    <row r="1289" spans="1:15" hidden="1" x14ac:dyDescent="0.2">
      <c r="A1289" s="45" t="s">
        <v>676</v>
      </c>
      <c r="B1289" s="65" t="str">
        <f>YEAR(C1289)&amp;"-"&amp;WEEKNUM(C1289)</f>
        <v>2017-47</v>
      </c>
      <c r="C1289" s="46">
        <v>43060</v>
      </c>
      <c r="D1289" s="67">
        <f>WEEKDAY(Tableau645[[#This Row],[date]])</f>
        <v>3</v>
      </c>
      <c r="E1289" s="47">
        <v>0.38541666666666702</v>
      </c>
      <c r="F1289" s="47">
        <v>0.55208333333333304</v>
      </c>
      <c r="G1289" s="46" t="str">
        <f>IF(NOT(ISBLANK(Tableau645[heure
début])),IF(VALUE(MID(TEXT(Tableau645[heure
début],"hh"),1,2))&lt;13,"AM","PM"),"")</f>
        <v>AM</v>
      </c>
      <c r="H1289" s="47">
        <f>F1289-E1289</f>
        <v>0.16666666666666602</v>
      </c>
      <c r="I1289" s="47"/>
      <c r="J1289" s="47"/>
      <c r="K1289" s="65" t="s">
        <v>751</v>
      </c>
      <c r="L1289" s="45" t="str">
        <f ca="1">VLOOKUP(Tableau645[[#This Row],[module]],OFFSET(INDIRECT(A1289&amp;"_code"),0,2,,2),2,0)</f>
        <v>FRITSCH Thomas</v>
      </c>
      <c r="M1289" s="137" t="s">
        <v>659</v>
      </c>
      <c r="N1289" s="47"/>
      <c r="O1289" s="45"/>
    </row>
    <row r="1290" spans="1:15" hidden="1" x14ac:dyDescent="0.2">
      <c r="A1290" s="45" t="s">
        <v>657</v>
      </c>
      <c r="B1290" s="65" t="str">
        <f>YEAR(C1290)&amp;"-"&amp;WEEKNUM(C1290)</f>
        <v>2017-47</v>
      </c>
      <c r="C1290" s="46">
        <v>43060</v>
      </c>
      <c r="D1290" s="67">
        <f>WEEKDAY(Tableau645[[#This Row],[date]])</f>
        <v>3</v>
      </c>
      <c r="E1290" s="47">
        <v>0.57291666666666696</v>
      </c>
      <c r="F1290" s="47">
        <v>0.73958333333333404</v>
      </c>
      <c r="G1290" s="46" t="str">
        <f>IF(NOT(ISBLANK(Tableau645[heure
début])),IF(VALUE(MID(TEXT(Tableau645[heure
début],"hh"),1,2))&lt;13,"AM","PM"),"")</f>
        <v>PM</v>
      </c>
      <c r="H1290" s="47">
        <f>F1290-E1290</f>
        <v>0.16666666666666707</v>
      </c>
      <c r="I1290" s="123"/>
      <c r="J1290" s="47"/>
      <c r="K1290" s="65" t="s">
        <v>1092</v>
      </c>
      <c r="L1290" s="45" t="str">
        <f ca="1">VLOOKUP(Tableau645[[#This Row],[module]],OFFSET(INDIRECT(A1290&amp;"_code"),0,2,,2),2,0)</f>
        <v>CERISIER Grégory</v>
      </c>
      <c r="M1290" s="45" t="s">
        <v>661</v>
      </c>
      <c r="N1290" s="47"/>
      <c r="O1290" s="45"/>
    </row>
    <row r="1291" spans="1:15" hidden="1" x14ac:dyDescent="0.2">
      <c r="A1291" s="45" t="s">
        <v>671</v>
      </c>
      <c r="B1291" s="65" t="str">
        <f>YEAR(C1291)&amp;"-"&amp;WEEKNUM(C1291)</f>
        <v>2017-47</v>
      </c>
      <c r="C1291" s="46">
        <v>43060</v>
      </c>
      <c r="D1291" s="67">
        <f>WEEKDAY(Tableau645[[#This Row],[date]])</f>
        <v>3</v>
      </c>
      <c r="E1291" s="47">
        <v>0.57291666666666696</v>
      </c>
      <c r="F1291" s="47">
        <v>0.73958333333333404</v>
      </c>
      <c r="G1291" s="46" t="str">
        <f>IF(NOT(ISBLANK(Tableau645[heure
début])),IF(VALUE(MID(TEXT(Tableau645[heure
début],"hh"),1,2))&lt;13,"AM","PM"),"")</f>
        <v>PM</v>
      </c>
      <c r="H1291" s="47">
        <f>F1291-E1291</f>
        <v>0.16666666666666707</v>
      </c>
      <c r="I1291" s="47"/>
      <c r="J1291" s="47" t="s">
        <v>833</v>
      </c>
      <c r="K1291" s="65" t="s">
        <v>817</v>
      </c>
      <c r="L1291" s="45" t="str">
        <f ca="1">VLOOKUP(Tableau645[[#This Row],[module]],OFFSET(INDIRECT(A1291&amp;"_code"),0,2,,2),2,0)</f>
        <v>n/a</v>
      </c>
      <c r="M1291" s="45"/>
      <c r="N1291" s="47"/>
      <c r="O1291" s="45"/>
    </row>
    <row r="1292" spans="1:15" hidden="1" x14ac:dyDescent="0.2">
      <c r="A1292" s="45" t="s">
        <v>672</v>
      </c>
      <c r="B1292" s="65" t="str">
        <f>YEAR(C1292)&amp;"-"&amp;WEEKNUM(C1292)</f>
        <v>2017-47</v>
      </c>
      <c r="C1292" s="46">
        <v>43060</v>
      </c>
      <c r="D1292" s="67">
        <f>WEEKDAY(Tableau645[[#This Row],[date]])</f>
        <v>3</v>
      </c>
      <c r="E1292" s="47">
        <v>0.57291666666666696</v>
      </c>
      <c r="F1292" s="47">
        <v>0.73958333333333404</v>
      </c>
      <c r="G1292" s="46" t="str">
        <f>IF(NOT(ISBLANK(Tableau645[heure
début])),IF(VALUE(MID(TEXT(Tableau645[heure
début],"hh"),1,2))&lt;13,"AM","PM"),"")</f>
        <v>PM</v>
      </c>
      <c r="H1292" s="47">
        <f>F1292-E1292</f>
        <v>0.16666666666666707</v>
      </c>
      <c r="I1292" s="47"/>
      <c r="J1292" s="47" t="s">
        <v>832</v>
      </c>
      <c r="K1292" s="65"/>
      <c r="L1292" s="45" t="e">
        <f ca="1">VLOOKUP(Tableau645[[#This Row],[module]],OFFSET(INDIRECT(A1292&amp;"_code"),0,2,,2),2,0)</f>
        <v>#N/A</v>
      </c>
      <c r="M1292" s="45"/>
      <c r="N1292" s="47"/>
      <c r="O1292" s="45"/>
    </row>
    <row r="1293" spans="1:15" hidden="1" x14ac:dyDescent="0.2">
      <c r="A1293" s="45" t="s">
        <v>672</v>
      </c>
      <c r="B1293" s="65" t="str">
        <f>YEAR(C1293)&amp;"-"&amp;WEEKNUM(C1293)</f>
        <v>2017-47</v>
      </c>
      <c r="C1293" s="46">
        <v>43060</v>
      </c>
      <c r="D1293" s="67">
        <f>WEEKDAY(Tableau645[[#This Row],[date]])</f>
        <v>3</v>
      </c>
      <c r="E1293" s="47">
        <v>0.57291666666666696</v>
      </c>
      <c r="F1293" s="47">
        <v>0.73958333333333404</v>
      </c>
      <c r="G1293" s="46" t="str">
        <f>IF(NOT(ISBLANK(Tableau645[heure
début])),IF(VALUE(MID(TEXT(Tableau645[heure
début],"hh"),1,2))&lt;13,"AM","PM"),"")</f>
        <v>PM</v>
      </c>
      <c r="H1293" s="47">
        <f>F1293-E1293</f>
        <v>0.16666666666666707</v>
      </c>
      <c r="I1293" s="47"/>
      <c r="J1293" s="47" t="s">
        <v>833</v>
      </c>
      <c r="K1293" s="65" t="s">
        <v>817</v>
      </c>
      <c r="L1293" s="45" t="str">
        <f ca="1">VLOOKUP(Tableau645[[#This Row],[module]],OFFSET(INDIRECT(A1293&amp;"_code"),0,2,,2),2,0)</f>
        <v>n/a</v>
      </c>
      <c r="M1293" s="45"/>
      <c r="N1293" s="47"/>
      <c r="O1293" s="45"/>
    </row>
    <row r="1294" spans="1:15" hidden="1" x14ac:dyDescent="0.2">
      <c r="A1294" s="45" t="s">
        <v>671</v>
      </c>
      <c r="B1294" s="65" t="str">
        <f>YEAR(C1294)&amp;"-"&amp;WEEKNUM(C1294)</f>
        <v>2017-47</v>
      </c>
      <c r="C1294" s="46">
        <v>43060</v>
      </c>
      <c r="D1294" s="67">
        <f>WEEKDAY(Tableau645[[#This Row],[date]])</f>
        <v>3</v>
      </c>
      <c r="E1294" s="47">
        <v>0.57291666666666696</v>
      </c>
      <c r="F1294" s="47">
        <v>0.73958333333333404</v>
      </c>
      <c r="G1294" s="46" t="str">
        <f>IF(NOT(ISBLANK(Tableau645[heure
début])),IF(VALUE(MID(TEXT(Tableau645[heure
début],"hh"),1,2))&lt;13,"AM","PM"),"")</f>
        <v>PM</v>
      </c>
      <c r="H1294" s="47">
        <f>F1294-E1294</f>
        <v>0.16666666666666707</v>
      </c>
      <c r="I1294" s="47"/>
      <c r="J1294" s="47" t="s">
        <v>832</v>
      </c>
      <c r="K1294" s="65"/>
      <c r="L1294" s="45" t="e">
        <f ca="1">VLOOKUP(Tableau645[[#This Row],[module]],OFFSET(INDIRECT(A1294&amp;"_code"),0,2,,2),2,0)</f>
        <v>#N/A</v>
      </c>
      <c r="M1294" s="45"/>
      <c r="N1294" s="47"/>
      <c r="O1294" s="45"/>
    </row>
    <row r="1295" spans="1:15" hidden="1" x14ac:dyDescent="0.2">
      <c r="A1295" s="45" t="s">
        <v>676</v>
      </c>
      <c r="B1295" s="65" t="str">
        <f>YEAR(C1295)&amp;"-"&amp;WEEKNUM(C1295)</f>
        <v>2017-47</v>
      </c>
      <c r="C1295" s="46">
        <v>43060</v>
      </c>
      <c r="D1295" s="67">
        <f>WEEKDAY(Tableau645[[#This Row],[date]])</f>
        <v>3</v>
      </c>
      <c r="E1295" s="47">
        <v>0.57291666666666696</v>
      </c>
      <c r="F1295" s="47">
        <v>0.73958333333333404</v>
      </c>
      <c r="G1295" s="46" t="str">
        <f>IF(NOT(ISBLANK(Tableau645[heure
début])),IF(VALUE(MID(TEXT(Tableau645[heure
début],"hh"),1,2))&lt;13,"AM","PM"),"")</f>
        <v>PM</v>
      </c>
      <c r="H1295" s="47">
        <f>F1295-E1295</f>
        <v>0.16666666666666707</v>
      </c>
      <c r="I1295" s="47"/>
      <c r="J1295" s="47"/>
      <c r="K1295" s="65" t="s">
        <v>734</v>
      </c>
      <c r="L1295" s="45" t="str">
        <f ca="1">VLOOKUP(Tableau645[[#This Row],[module]],OFFSET(INDIRECT(A1295&amp;"_code"),0,2,,2),2,0)</f>
        <v>GABER Khalid</v>
      </c>
      <c r="M1295" s="137" t="s">
        <v>659</v>
      </c>
      <c r="N1295" s="47"/>
      <c r="O1295" s="45"/>
    </row>
    <row r="1296" spans="1:15" hidden="1" x14ac:dyDescent="0.2">
      <c r="A1296" s="45" t="s">
        <v>677</v>
      </c>
      <c r="B1296" s="65" t="str">
        <f>YEAR(C1296)&amp;"-"&amp;WEEKNUM(C1296)</f>
        <v>2017-47</v>
      </c>
      <c r="C1296" s="46">
        <v>43060</v>
      </c>
      <c r="D1296" s="67">
        <f>WEEKDAY(Tableau645[[#This Row],[date]])</f>
        <v>3</v>
      </c>
      <c r="E1296" s="47">
        <v>0.57291666666666696</v>
      </c>
      <c r="F1296" s="47">
        <v>0.69791666666666663</v>
      </c>
      <c r="G1296" s="46" t="str">
        <f>IF(NOT(ISBLANK(Tableau645[heure
début])),IF(VALUE(MID(TEXT(Tableau645[heure
début],"hh"),1,2))&lt;13,"AM","PM"),"")</f>
        <v>PM</v>
      </c>
      <c r="H1296" s="47">
        <f>F1296-E1296</f>
        <v>0.12499999999999967</v>
      </c>
      <c r="I1296" s="47"/>
      <c r="J1296" s="47"/>
      <c r="K1296" s="65" t="s">
        <v>809</v>
      </c>
      <c r="L1296" s="45" t="str">
        <f ca="1">VLOOKUP(Tableau645[[#This Row],[module]],OFFSET(INDIRECT(A1296&amp;"_code"),0,2,,2),2,0)</f>
        <v>n/a</v>
      </c>
      <c r="M1296" s="45"/>
      <c r="N1296" s="47"/>
      <c r="O1296" s="45"/>
    </row>
    <row r="1297" spans="1:15" hidden="1" x14ac:dyDescent="0.2">
      <c r="A1297" s="61" t="s">
        <v>669</v>
      </c>
      <c r="B1297" s="116" t="str">
        <f>YEAR(C1297)&amp;"-"&amp;WEEKNUM(C1297)</f>
        <v>2017-47</v>
      </c>
      <c r="C1297" s="46">
        <v>43060</v>
      </c>
      <c r="D1297" s="118">
        <f>WEEKDAY(Tableau645[[#This Row],[date]])</f>
        <v>3</v>
      </c>
      <c r="E1297" s="63">
        <v>0.57291666666666696</v>
      </c>
      <c r="F1297" s="95">
        <v>0.65625</v>
      </c>
      <c r="G1297" s="117" t="str">
        <f>IF(NOT(ISBLANK(Tableau645[heure
début])),IF(VALUE(MID(TEXT(Tableau645[heure
début],"hh"),1,2))&lt;13,"AM","PM"),"")</f>
        <v>PM</v>
      </c>
      <c r="H1297" s="119">
        <f>F1297-E1297</f>
        <v>8.3333333333333037E-2</v>
      </c>
      <c r="I1297" s="119"/>
      <c r="J1297" s="119"/>
      <c r="K1297" s="65" t="s">
        <v>1047</v>
      </c>
      <c r="L1297" s="116" t="str">
        <f ca="1">VLOOKUP(Tableau645[[#This Row],[module]],OFFSET(INDIRECT(A1297&amp;"_code"),0,2,,2),2,0)</f>
        <v>FRENEA Marylène</v>
      </c>
      <c r="M1297" s="45" t="s">
        <v>1193</v>
      </c>
      <c r="N1297" s="119"/>
      <c r="O1297" s="115"/>
    </row>
    <row r="1298" spans="1:15" hidden="1" x14ac:dyDescent="0.2">
      <c r="A1298" s="45" t="s">
        <v>670</v>
      </c>
      <c r="B1298" s="65" t="str">
        <f>YEAR(C1298)&amp;"-"&amp;WEEKNUM(C1298)</f>
        <v>2017-47</v>
      </c>
      <c r="C1298" s="46">
        <v>43060</v>
      </c>
      <c r="D1298" s="67">
        <f>WEEKDAY(Tableau645[[#This Row],[date]])</f>
        <v>3</v>
      </c>
      <c r="E1298" s="47">
        <v>0.59375</v>
      </c>
      <c r="F1298" s="47">
        <v>0.76041666666666696</v>
      </c>
      <c r="G1298" s="46" t="str">
        <f>IF(NOT(ISBLANK(Tableau645[heure
début])),IF(VALUE(MID(TEXT(Tableau645[heure
début],"hh"),1,2))&lt;13,"AM","PM"),"")</f>
        <v>PM</v>
      </c>
      <c r="H1298" s="47">
        <f>F1298-E1298</f>
        <v>0.16666666666666696</v>
      </c>
      <c r="I1298" s="47"/>
      <c r="J1298" s="47"/>
      <c r="K1298" s="65" t="s">
        <v>1202</v>
      </c>
      <c r="L1298" s="45" t="str">
        <f ca="1">VLOOKUP(Tableau645[[#This Row],[module]],OFFSET(INDIRECT(A1298&amp;"_code"),0,2,,2),2,0)</f>
        <v>RIOT Jean-Luc</v>
      </c>
      <c r="M1298" s="45" t="s">
        <v>1212</v>
      </c>
      <c r="N1298" s="47"/>
      <c r="O1298" s="45"/>
    </row>
    <row r="1299" spans="1:15" hidden="1" x14ac:dyDescent="0.2">
      <c r="A1299" s="61" t="s">
        <v>669</v>
      </c>
      <c r="B1299" s="65" t="str">
        <f>YEAR(C1299)&amp;"-"&amp;WEEKNUM(C1299)</f>
        <v>2017-47</v>
      </c>
      <c r="C1299" s="46">
        <v>43060</v>
      </c>
      <c r="D1299" s="67">
        <f>WEEKDAY(Tableau645[[#This Row],[date]])</f>
        <v>3</v>
      </c>
      <c r="E1299" s="95">
        <v>0.65625</v>
      </c>
      <c r="F1299" s="63">
        <v>0.73958333333333404</v>
      </c>
      <c r="G1299" s="46" t="str">
        <f>IF(NOT(ISBLANK(Tableau645[heure
début])),IF(VALUE(MID(TEXT(Tableau645[heure
début],"hh"),1,2))&lt;13,"AM","PM"),"")</f>
        <v>PM</v>
      </c>
      <c r="H1299" s="47">
        <f>F1299-E1299</f>
        <v>8.3333333333334036E-2</v>
      </c>
      <c r="I1299" s="47"/>
      <c r="J1299" s="47"/>
      <c r="K1299" s="65" t="s">
        <v>1048</v>
      </c>
      <c r="L1299" s="45" t="str">
        <f ca="1">VLOOKUP(Tableau645[[#This Row],[module]],OFFSET(INDIRECT(A1299&amp;"_code"),0,2,,2),2,0)</f>
        <v>FRENEA Marylène</v>
      </c>
      <c r="M1299" s="45" t="s">
        <v>1193</v>
      </c>
      <c r="N1299" s="47"/>
      <c r="O1299" s="45"/>
    </row>
    <row r="1300" spans="1:15" hidden="1" x14ac:dyDescent="0.2">
      <c r="A1300" s="45" t="s">
        <v>670</v>
      </c>
      <c r="B1300" s="65" t="str">
        <f>YEAR(C1300)&amp;"-"&amp;WEEKNUM(C1300)</f>
        <v>2017-47</v>
      </c>
      <c r="C1300" s="46">
        <v>43061</v>
      </c>
      <c r="D1300" s="67">
        <f>WEEKDAY(Tableau645[[#This Row],[date]])</f>
        <v>4</v>
      </c>
      <c r="E1300" s="47">
        <v>0.34375</v>
      </c>
      <c r="F1300" s="47">
        <v>0.55208333333333304</v>
      </c>
      <c r="G1300" s="46" t="str">
        <f>IF(NOT(ISBLANK(Tableau645[heure
début])),IF(VALUE(MID(TEXT(Tableau645[heure
début],"hh"),1,2))&lt;13,"AM","PM"),"")</f>
        <v>AM</v>
      </c>
      <c r="H1300" s="47">
        <f>F1300-E1300</f>
        <v>0.20833333333333304</v>
      </c>
      <c r="I1300" s="47"/>
      <c r="J1300" s="47"/>
      <c r="K1300" s="65" t="s">
        <v>1164</v>
      </c>
      <c r="L1300" s="45" t="str">
        <f ca="1">VLOOKUP(Tableau645[[#This Row],[module]],OFFSET(INDIRECT(A1300&amp;"_code"),0,2,,2),2,0)</f>
        <v>MAATI Abderrabi</v>
      </c>
      <c r="M1300" s="45" t="s">
        <v>1212</v>
      </c>
      <c r="N1300" s="47"/>
      <c r="O1300" s="45" t="s">
        <v>1165</v>
      </c>
    </row>
    <row r="1301" spans="1:15" hidden="1" x14ac:dyDescent="0.2">
      <c r="A1301" s="45" t="s">
        <v>657</v>
      </c>
      <c r="B1301" s="65" t="str">
        <f>YEAR(C1301)&amp;"-"&amp;WEEKNUM(C1301)</f>
        <v>2017-47</v>
      </c>
      <c r="C1301" s="46">
        <v>43061</v>
      </c>
      <c r="D1301" s="67">
        <f>WEEKDAY(Tableau645[[#This Row],[date]])</f>
        <v>4</v>
      </c>
      <c r="E1301" s="47">
        <v>0.34375</v>
      </c>
      <c r="F1301" s="47">
        <v>0.51041666666666696</v>
      </c>
      <c r="G1301" s="46" t="str">
        <f>IF(NOT(ISBLANK(Tableau645[heure
début])),IF(VALUE(MID(TEXT(Tableau645[heure
début],"hh"),1,2))&lt;13,"AM","PM"),"")</f>
        <v>AM</v>
      </c>
      <c r="H1301" s="47">
        <f>F1301-E1301</f>
        <v>0.16666666666666696</v>
      </c>
      <c r="I1301" s="123"/>
      <c r="J1301" s="47"/>
      <c r="K1301" s="65"/>
      <c r="L1301" s="45" t="e">
        <f ca="1">VLOOKUP(Tableau645[[#This Row],[module]],OFFSET(INDIRECT(A1301&amp;"_code"),0,2,,2),2,0)</f>
        <v>#N/A</v>
      </c>
      <c r="M1301" s="45"/>
      <c r="N1301" s="47"/>
      <c r="O1301" s="45"/>
    </row>
    <row r="1302" spans="1:15" hidden="1" x14ac:dyDescent="0.2">
      <c r="A1302" s="45" t="s">
        <v>671</v>
      </c>
      <c r="B1302" s="65" t="str">
        <f>YEAR(C1302)&amp;"-"&amp;WEEKNUM(C1302)</f>
        <v>2017-47</v>
      </c>
      <c r="C1302" s="46">
        <v>43061</v>
      </c>
      <c r="D1302" s="67">
        <f>WEEKDAY(Tableau645[[#This Row],[date]])</f>
        <v>4</v>
      </c>
      <c r="E1302" s="47">
        <v>0.34375</v>
      </c>
      <c r="F1302" s="47">
        <v>0.51041666666666696</v>
      </c>
      <c r="G1302" s="46" t="str">
        <f>IF(NOT(ISBLANK(Tableau645[heure
début])),IF(VALUE(MID(TEXT(Tableau645[heure
début],"hh"),1,2))&lt;13,"AM","PM"),"")</f>
        <v>AM</v>
      </c>
      <c r="H1302" s="47">
        <f>F1302-E1302</f>
        <v>0.16666666666666696</v>
      </c>
      <c r="I1302" s="47"/>
      <c r="J1302" s="47" t="s">
        <v>833</v>
      </c>
      <c r="K1302" s="65" t="s">
        <v>817</v>
      </c>
      <c r="L1302" s="45" t="str">
        <f ca="1">VLOOKUP(Tableau645[[#This Row],[module]],OFFSET(INDIRECT(A1302&amp;"_code"),0,2,,2),2,0)</f>
        <v>n/a</v>
      </c>
      <c r="M1302" s="45"/>
      <c r="N1302" s="47"/>
      <c r="O1302" s="45"/>
    </row>
    <row r="1303" spans="1:15" hidden="1" x14ac:dyDescent="0.2">
      <c r="A1303" s="45" t="s">
        <v>672</v>
      </c>
      <c r="B1303" s="65" t="str">
        <f>YEAR(C1303)&amp;"-"&amp;WEEKNUM(C1303)</f>
        <v>2017-47</v>
      </c>
      <c r="C1303" s="46">
        <v>43061</v>
      </c>
      <c r="D1303" s="67">
        <f>WEEKDAY(Tableau645[[#This Row],[date]])</f>
        <v>4</v>
      </c>
      <c r="E1303" s="47">
        <v>0.34375</v>
      </c>
      <c r="F1303" s="47">
        <v>0.51041666666666696</v>
      </c>
      <c r="G1303" s="46" t="str">
        <f>IF(NOT(ISBLANK(Tableau645[heure
début])),IF(VALUE(MID(TEXT(Tableau645[heure
début],"hh"),1,2))&lt;13,"AM","PM"),"")</f>
        <v>AM</v>
      </c>
      <c r="H1303" s="47">
        <f>F1303-E1303</f>
        <v>0.16666666666666696</v>
      </c>
      <c r="I1303" s="47"/>
      <c r="J1303" s="47" t="s">
        <v>832</v>
      </c>
      <c r="K1303" s="65"/>
      <c r="L1303" s="45" t="e">
        <f ca="1">VLOOKUP(Tableau645[[#This Row],[module]],OFFSET(INDIRECT(A1303&amp;"_code"),0,2,,2),2,0)</f>
        <v>#N/A</v>
      </c>
      <c r="M1303" s="45"/>
      <c r="N1303" s="47"/>
      <c r="O1303" s="45"/>
    </row>
    <row r="1304" spans="1:15" hidden="1" x14ac:dyDescent="0.2">
      <c r="A1304" s="45" t="s">
        <v>672</v>
      </c>
      <c r="B1304" s="65" t="str">
        <f>YEAR(C1304)&amp;"-"&amp;WEEKNUM(C1304)</f>
        <v>2017-47</v>
      </c>
      <c r="C1304" s="46">
        <v>43061</v>
      </c>
      <c r="D1304" s="67">
        <f>WEEKDAY(Tableau645[[#This Row],[date]])</f>
        <v>4</v>
      </c>
      <c r="E1304" s="47">
        <v>0.34375</v>
      </c>
      <c r="F1304" s="47">
        <v>0.51041666666666696</v>
      </c>
      <c r="G1304" s="46" t="str">
        <f>IF(NOT(ISBLANK(Tableau645[heure
début])),IF(VALUE(MID(TEXT(Tableau645[heure
début],"hh"),1,2))&lt;13,"AM","PM"),"")</f>
        <v>AM</v>
      </c>
      <c r="H1304" s="47">
        <f>F1304-E1304</f>
        <v>0.16666666666666696</v>
      </c>
      <c r="I1304" s="47"/>
      <c r="J1304" s="47" t="s">
        <v>833</v>
      </c>
      <c r="K1304" s="65" t="s">
        <v>817</v>
      </c>
      <c r="L1304" s="45" t="str">
        <f ca="1">VLOOKUP(Tableau645[[#This Row],[module]],OFFSET(INDIRECT(A1304&amp;"_code"),0,2,,2),2,0)</f>
        <v>n/a</v>
      </c>
      <c r="M1304" s="45"/>
      <c r="N1304" s="47"/>
      <c r="O1304" s="45"/>
    </row>
    <row r="1305" spans="1:15" hidden="1" x14ac:dyDescent="0.2">
      <c r="A1305" s="45" t="s">
        <v>677</v>
      </c>
      <c r="B1305" s="65" t="str">
        <f>YEAR(C1305)&amp;"-"&amp;WEEKNUM(C1305)</f>
        <v>2017-47</v>
      </c>
      <c r="C1305" s="46">
        <v>43061</v>
      </c>
      <c r="D1305" s="67">
        <f>WEEKDAY(Tableau645[[#This Row],[date]])</f>
        <v>4</v>
      </c>
      <c r="E1305" s="47">
        <v>0.34375</v>
      </c>
      <c r="F1305" s="47">
        <v>0.51041666666666696</v>
      </c>
      <c r="G1305" s="46" t="str">
        <f>IF(NOT(ISBLANK(Tableau645[heure
début])),IF(VALUE(MID(TEXT(Tableau645[heure
début],"hh"),1,2))&lt;13,"AM","PM"),"")</f>
        <v>AM</v>
      </c>
      <c r="H1305" s="47">
        <f>F1305-E1305</f>
        <v>0.16666666666666696</v>
      </c>
      <c r="I1305" s="47"/>
      <c r="J1305" s="47"/>
      <c r="K1305" s="65" t="s">
        <v>809</v>
      </c>
      <c r="L1305" s="45" t="str">
        <f ca="1">VLOOKUP(Tableau645[[#This Row],[module]],OFFSET(INDIRECT(A1305&amp;"_code"),0,2,,2),2,0)</f>
        <v>n/a</v>
      </c>
      <c r="M1305" s="45"/>
      <c r="N1305" s="47"/>
      <c r="O1305" s="45"/>
    </row>
    <row r="1306" spans="1:15" hidden="1" x14ac:dyDescent="0.2">
      <c r="A1306" s="45" t="s">
        <v>671</v>
      </c>
      <c r="B1306" s="65" t="str">
        <f>YEAR(C1306)&amp;"-"&amp;WEEKNUM(C1306)</f>
        <v>2017-47</v>
      </c>
      <c r="C1306" s="46">
        <v>43061</v>
      </c>
      <c r="D1306" s="67">
        <f>WEEKDAY(Tableau645[[#This Row],[date]])</f>
        <v>4</v>
      </c>
      <c r="E1306" s="47">
        <v>0.34375</v>
      </c>
      <c r="F1306" s="47">
        <v>0.51041666666666696</v>
      </c>
      <c r="G1306" s="46" t="str">
        <f>IF(NOT(ISBLANK(Tableau645[heure
début])),IF(VALUE(MID(TEXT(Tableau645[heure
début],"hh"),1,2))&lt;13,"AM","PM"),"")</f>
        <v>AM</v>
      </c>
      <c r="H1306" s="47">
        <f>F1306-E1306</f>
        <v>0.16666666666666696</v>
      </c>
      <c r="I1306" s="47"/>
      <c r="J1306" s="47" t="s">
        <v>832</v>
      </c>
      <c r="K1306" s="65"/>
      <c r="L1306" s="45" t="e">
        <f ca="1">VLOOKUP(Tableau645[[#This Row],[module]],OFFSET(INDIRECT(A1306&amp;"_code"),0,2,,2),2,0)</f>
        <v>#N/A</v>
      </c>
      <c r="M1306" s="45"/>
      <c r="N1306" s="47"/>
      <c r="O1306" s="45"/>
    </row>
    <row r="1307" spans="1:15" hidden="1" x14ac:dyDescent="0.2">
      <c r="A1307" s="61" t="s">
        <v>669</v>
      </c>
      <c r="B1307" s="65" t="str">
        <f>YEAR(C1307)&amp;"-"&amp;WEEKNUM(C1307)</f>
        <v>2017-47</v>
      </c>
      <c r="C1307" s="46">
        <v>43061</v>
      </c>
      <c r="D1307" s="67">
        <f>WEEKDAY(Tableau645[[#This Row],[date]])</f>
        <v>4</v>
      </c>
      <c r="E1307" s="47">
        <v>0.34375</v>
      </c>
      <c r="F1307" s="47">
        <v>0.51041666666666696</v>
      </c>
      <c r="G1307" s="46" t="str">
        <f>IF(NOT(ISBLANK(Tableau645[heure
début])),IF(VALUE(MID(TEXT(Tableau645[heure
début],"hh"),1,2))&lt;13,"AM","PM"),"")</f>
        <v>AM</v>
      </c>
      <c r="H1307" s="47">
        <f>F1307-E1307</f>
        <v>0.16666666666666696</v>
      </c>
      <c r="I1307" s="47"/>
      <c r="J1307" s="47"/>
      <c r="K1307" s="65" t="s">
        <v>868</v>
      </c>
      <c r="L1307" s="45" t="str">
        <f ca="1">VLOOKUP(Tableau645[[#This Row],[module]],OFFSET(INDIRECT(A1307&amp;"_code"),0,2,,2),2,0)</f>
        <v>BRIKI Rachid</v>
      </c>
      <c r="M1307" s="45" t="s">
        <v>1194</v>
      </c>
      <c r="N1307" s="47"/>
      <c r="O1307" s="45"/>
    </row>
    <row r="1308" spans="1:15" hidden="1" x14ac:dyDescent="0.2">
      <c r="A1308" s="45" t="s">
        <v>676</v>
      </c>
      <c r="B1308" s="65" t="str">
        <f>YEAR(C1308)&amp;"-"&amp;WEEKNUM(C1308)</f>
        <v>2017-47</v>
      </c>
      <c r="C1308" s="46">
        <v>43061</v>
      </c>
      <c r="D1308" s="67">
        <f>WEEKDAY(Tableau645[[#This Row],[date]])</f>
        <v>4</v>
      </c>
      <c r="E1308" s="47">
        <v>0.38541666666666702</v>
      </c>
      <c r="F1308" s="47">
        <v>0.51041666666666696</v>
      </c>
      <c r="G1308" s="46" t="str">
        <f>IF(NOT(ISBLANK(Tableau645[heure
début])),IF(VALUE(MID(TEXT(Tableau645[heure
début],"hh"),1,2))&lt;13,"AM","PM"),"")</f>
        <v>AM</v>
      </c>
      <c r="H1308" s="47">
        <f>F1308-E1308</f>
        <v>0.12499999999999994</v>
      </c>
      <c r="I1308" s="47"/>
      <c r="J1308" s="47"/>
      <c r="K1308" s="65" t="s">
        <v>750</v>
      </c>
      <c r="L1308" s="45" t="str">
        <f ca="1">VLOOKUP(Tableau645[[#This Row],[module]],OFFSET(INDIRECT(A1308&amp;"_code"),0,2,,2),2,0)</f>
        <v>LEFETZ Guillaume</v>
      </c>
      <c r="M1308" s="137" t="s">
        <v>659</v>
      </c>
      <c r="N1308" s="47"/>
      <c r="O1308" s="45"/>
    </row>
    <row r="1309" spans="1:15" hidden="1" x14ac:dyDescent="0.2">
      <c r="A1309" s="45" t="s">
        <v>670</v>
      </c>
      <c r="B1309" s="65" t="str">
        <f>YEAR(C1309)&amp;"-"&amp;WEEKNUM(C1309)</f>
        <v>2017-47</v>
      </c>
      <c r="C1309" s="46">
        <v>43061</v>
      </c>
      <c r="D1309" s="67">
        <f>WEEKDAY(Tableau645[[#This Row],[date]])</f>
        <v>4</v>
      </c>
      <c r="E1309" s="47">
        <v>0.55208333333333304</v>
      </c>
      <c r="F1309" s="47">
        <v>0.76041666666666696</v>
      </c>
      <c r="G1309" s="46" t="str">
        <f>IF(NOT(ISBLANK(Tableau645[heure
début])),IF(VALUE(MID(TEXT(Tableau645[heure
début],"hh"),1,2))&lt;13,"AM","PM"),"")</f>
        <v>PM</v>
      </c>
      <c r="H1309" s="47">
        <f>F1309-E1309</f>
        <v>0.20833333333333393</v>
      </c>
      <c r="I1309" s="47"/>
      <c r="J1309" s="47"/>
      <c r="K1309" s="65" t="s">
        <v>1164</v>
      </c>
      <c r="L1309" s="45" t="str">
        <f ca="1">VLOOKUP(Tableau645[[#This Row],[module]],OFFSET(INDIRECT(A1309&amp;"_code"),0,2,,2),2,0)</f>
        <v>MAATI Abderrabi</v>
      </c>
      <c r="M1309" s="45" t="s">
        <v>1212</v>
      </c>
      <c r="N1309" s="47"/>
      <c r="O1309" s="45" t="s">
        <v>1165</v>
      </c>
    </row>
    <row r="1310" spans="1:15" hidden="1" x14ac:dyDescent="0.2">
      <c r="A1310" s="45" t="s">
        <v>657</v>
      </c>
      <c r="B1310" s="65" t="str">
        <f>YEAR(C1310)&amp;"-"&amp;WEEKNUM(C1310)</f>
        <v>2017-47</v>
      </c>
      <c r="C1310" s="46">
        <v>43061</v>
      </c>
      <c r="D1310" s="67">
        <f>WEEKDAY(Tableau645[[#This Row],[date]])</f>
        <v>4</v>
      </c>
      <c r="E1310" s="47">
        <v>0.57291666666666696</v>
      </c>
      <c r="F1310" s="47">
        <v>0.73958333333333404</v>
      </c>
      <c r="G1310" s="46" t="str">
        <f>IF(NOT(ISBLANK(Tableau645[heure
début])),IF(VALUE(MID(TEXT(Tableau645[heure
début],"hh"),1,2))&lt;13,"AM","PM"),"")</f>
        <v>PM</v>
      </c>
      <c r="H1310" s="47">
        <f>F1310-E1310</f>
        <v>0.16666666666666707</v>
      </c>
      <c r="I1310" s="123"/>
      <c r="J1310" s="47"/>
      <c r="K1310" s="65" t="s">
        <v>1065</v>
      </c>
      <c r="L1310" s="45" t="str">
        <f ca="1">VLOOKUP(Tableau645[[#This Row],[module]],OFFSET(INDIRECT(A1310&amp;"_code"),0,2,,2),2,0)</f>
        <v>DUBOIS Julien</v>
      </c>
      <c r="M1310" s="45" t="s">
        <v>661</v>
      </c>
      <c r="N1310" s="47"/>
      <c r="O1310" s="45"/>
    </row>
    <row r="1311" spans="1:15" hidden="1" x14ac:dyDescent="0.2">
      <c r="A1311" s="45" t="s">
        <v>671</v>
      </c>
      <c r="B1311" s="65" t="str">
        <f>YEAR(C1311)&amp;"-"&amp;WEEKNUM(C1311)</f>
        <v>2017-47</v>
      </c>
      <c r="C1311" s="46">
        <v>43061</v>
      </c>
      <c r="D1311" s="67">
        <f>WEEKDAY(Tableau645[[#This Row],[date]])</f>
        <v>4</v>
      </c>
      <c r="E1311" s="47">
        <v>0.57291666666666696</v>
      </c>
      <c r="F1311" s="47">
        <v>0.73958333333333404</v>
      </c>
      <c r="G1311" s="46" t="str">
        <f>IF(NOT(ISBLANK(Tableau645[heure
début])),IF(VALUE(MID(TEXT(Tableau645[heure
début],"hh"),1,2))&lt;13,"AM","PM"),"")</f>
        <v>PM</v>
      </c>
      <c r="H1311" s="47">
        <f>F1311-E1311</f>
        <v>0.16666666666666707</v>
      </c>
      <c r="I1311" s="47"/>
      <c r="J1311" s="47" t="s">
        <v>833</v>
      </c>
      <c r="K1311" s="65" t="s">
        <v>817</v>
      </c>
      <c r="L1311" s="45" t="str">
        <f ca="1">VLOOKUP(Tableau645[[#This Row],[module]],OFFSET(INDIRECT(A1311&amp;"_code"),0,2,,2),2,0)</f>
        <v>n/a</v>
      </c>
      <c r="M1311" s="45"/>
      <c r="N1311" s="47"/>
      <c r="O1311" s="45"/>
    </row>
    <row r="1312" spans="1:15" hidden="1" x14ac:dyDescent="0.2">
      <c r="A1312" s="45" t="s">
        <v>672</v>
      </c>
      <c r="B1312" s="65" t="str">
        <f>YEAR(C1312)&amp;"-"&amp;WEEKNUM(C1312)</f>
        <v>2017-47</v>
      </c>
      <c r="C1312" s="46">
        <v>43061</v>
      </c>
      <c r="D1312" s="67">
        <f>WEEKDAY(Tableau645[[#This Row],[date]])</f>
        <v>4</v>
      </c>
      <c r="E1312" s="47">
        <v>0.57291666666666696</v>
      </c>
      <c r="F1312" s="47">
        <v>0.73958333333333404</v>
      </c>
      <c r="G1312" s="46" t="str">
        <f>IF(NOT(ISBLANK(Tableau645[heure
début])),IF(VALUE(MID(TEXT(Tableau645[heure
début],"hh"),1,2))&lt;13,"AM","PM"),"")</f>
        <v>PM</v>
      </c>
      <c r="H1312" s="47">
        <f>F1312-E1312</f>
        <v>0.16666666666666707</v>
      </c>
      <c r="I1312" s="47"/>
      <c r="J1312" s="47" t="s">
        <v>832</v>
      </c>
      <c r="K1312" s="65"/>
      <c r="L1312" s="45" t="e">
        <f ca="1">VLOOKUP(Tableau645[[#This Row],[module]],OFFSET(INDIRECT(A1312&amp;"_code"),0,2,,2),2,0)</f>
        <v>#N/A</v>
      </c>
      <c r="M1312" s="45"/>
      <c r="N1312" s="47"/>
      <c r="O1312" s="45"/>
    </row>
    <row r="1313" spans="1:15" hidden="1" x14ac:dyDescent="0.2">
      <c r="A1313" s="45" t="s">
        <v>672</v>
      </c>
      <c r="B1313" s="65" t="str">
        <f>YEAR(C1313)&amp;"-"&amp;WEEKNUM(C1313)</f>
        <v>2017-47</v>
      </c>
      <c r="C1313" s="46">
        <v>43061</v>
      </c>
      <c r="D1313" s="67">
        <f>WEEKDAY(Tableau645[[#This Row],[date]])</f>
        <v>4</v>
      </c>
      <c r="E1313" s="47">
        <v>0.57291666666666696</v>
      </c>
      <c r="F1313" s="47">
        <v>0.73958333333333404</v>
      </c>
      <c r="G1313" s="46" t="str">
        <f>IF(NOT(ISBLANK(Tableau645[heure
début])),IF(VALUE(MID(TEXT(Tableau645[heure
début],"hh"),1,2))&lt;13,"AM","PM"),"")</f>
        <v>PM</v>
      </c>
      <c r="H1313" s="47">
        <f>F1313-E1313</f>
        <v>0.16666666666666707</v>
      </c>
      <c r="I1313" s="47"/>
      <c r="J1313" s="47" t="s">
        <v>833</v>
      </c>
      <c r="K1313" s="65" t="s">
        <v>817</v>
      </c>
      <c r="L1313" s="45" t="str">
        <f ca="1">VLOOKUP(Tableau645[[#This Row],[module]],OFFSET(INDIRECT(A1313&amp;"_code"),0,2,,2),2,0)</f>
        <v>n/a</v>
      </c>
      <c r="M1313" s="45"/>
      <c r="N1313" s="47"/>
      <c r="O1313" s="45"/>
    </row>
    <row r="1314" spans="1:15" hidden="1" x14ac:dyDescent="0.2">
      <c r="A1314" s="61" t="s">
        <v>669</v>
      </c>
      <c r="B1314" s="65" t="str">
        <f>YEAR(C1314)&amp;"-"&amp;WEEKNUM(C1314)</f>
        <v>2017-47</v>
      </c>
      <c r="C1314" s="46">
        <v>43061</v>
      </c>
      <c r="D1314" s="67">
        <f>WEEKDAY(Tableau645[[#This Row],[date]])</f>
        <v>4</v>
      </c>
      <c r="E1314" s="63">
        <v>0.57291666666666696</v>
      </c>
      <c r="F1314" s="63">
        <v>0.65625</v>
      </c>
      <c r="G1314" s="46" t="str">
        <f>IF(NOT(ISBLANK(Tableau645[heure
début])),IF(VALUE(MID(TEXT(Tableau645[heure
début],"hh"),1,2))&lt;13,"AM","PM"),"")</f>
        <v>PM</v>
      </c>
      <c r="H1314" s="47">
        <f>F1314-E1314</f>
        <v>8.3333333333333037E-2</v>
      </c>
      <c r="I1314" s="47"/>
      <c r="J1314" s="47"/>
      <c r="K1314" s="65" t="s">
        <v>868</v>
      </c>
      <c r="L1314" s="65" t="str">
        <f ca="1">VLOOKUP(Tableau645[[#This Row],[module]],OFFSET(INDIRECT(A1314&amp;"_code"),0,2,,2),2,0)</f>
        <v>BRIKI Rachid</v>
      </c>
      <c r="M1314" s="45" t="s">
        <v>1194</v>
      </c>
      <c r="N1314" s="47"/>
      <c r="O1314" s="45"/>
    </row>
    <row r="1315" spans="1:15" hidden="1" x14ac:dyDescent="0.2">
      <c r="A1315" s="45" t="s">
        <v>676</v>
      </c>
      <c r="B1315" s="65" t="str">
        <f>YEAR(C1315)&amp;"-"&amp;WEEKNUM(C1315)</f>
        <v>2017-47</v>
      </c>
      <c r="C1315" s="46">
        <v>43061</v>
      </c>
      <c r="D1315" s="67">
        <f>WEEKDAY(Tableau645[[#This Row],[date]])</f>
        <v>4</v>
      </c>
      <c r="E1315" s="47">
        <v>0.57291666666666696</v>
      </c>
      <c r="F1315" s="47">
        <v>0.69791666666666663</v>
      </c>
      <c r="G1315" s="46" t="str">
        <f>IF(NOT(ISBLANK(Tableau645[heure
début])),IF(VALUE(MID(TEXT(Tableau645[heure
début],"hh"),1,2))&lt;13,"AM","PM"),"")</f>
        <v>PM</v>
      </c>
      <c r="H1315" s="47">
        <f>F1315-E1315</f>
        <v>0.12499999999999967</v>
      </c>
      <c r="I1315" s="47"/>
      <c r="J1315" s="47"/>
      <c r="K1315" s="65"/>
      <c r="L1315" s="45" t="e">
        <f ca="1">VLOOKUP(Tableau645[[#This Row],[module]],OFFSET(INDIRECT(A1315&amp;"_code"),0,2,,2),2,0)</f>
        <v>#N/A</v>
      </c>
      <c r="M1315" s="45"/>
      <c r="N1315" s="47"/>
      <c r="O1315" s="45"/>
    </row>
    <row r="1316" spans="1:15" hidden="1" x14ac:dyDescent="0.2">
      <c r="A1316" s="45" t="s">
        <v>677</v>
      </c>
      <c r="B1316" s="65" t="str">
        <f>YEAR(C1316)&amp;"-"&amp;WEEKNUM(C1316)</f>
        <v>2017-47</v>
      </c>
      <c r="C1316" s="46">
        <v>43061</v>
      </c>
      <c r="D1316" s="67">
        <f>WEEKDAY(Tableau645[[#This Row],[date]])</f>
        <v>4</v>
      </c>
      <c r="E1316" s="47">
        <v>0.57291666666666696</v>
      </c>
      <c r="F1316" s="47">
        <v>0.69791666666666663</v>
      </c>
      <c r="G1316" s="46" t="str">
        <f>IF(NOT(ISBLANK(Tableau645[heure
début])),IF(VALUE(MID(TEXT(Tableau645[heure
début],"hh"),1,2))&lt;13,"AM","PM"),"")</f>
        <v>PM</v>
      </c>
      <c r="H1316" s="47">
        <f>F1316-E1316</f>
        <v>0.12499999999999967</v>
      </c>
      <c r="I1316" s="47"/>
      <c r="J1316" s="47"/>
      <c r="K1316" s="65" t="s">
        <v>809</v>
      </c>
      <c r="L1316" s="45" t="str">
        <f ca="1">VLOOKUP(Tableau645[[#This Row],[module]],OFFSET(INDIRECT(A1316&amp;"_code"),0,2,,2),2,0)</f>
        <v>n/a</v>
      </c>
      <c r="M1316" s="45"/>
      <c r="N1316" s="47"/>
      <c r="O1316" s="45"/>
    </row>
    <row r="1317" spans="1:15" hidden="1" x14ac:dyDescent="0.2">
      <c r="A1317" s="45" t="s">
        <v>671</v>
      </c>
      <c r="B1317" s="65" t="str">
        <f>YEAR(C1317)&amp;"-"&amp;WEEKNUM(C1317)</f>
        <v>2017-47</v>
      </c>
      <c r="C1317" s="46">
        <v>43061</v>
      </c>
      <c r="D1317" s="67">
        <f>WEEKDAY(Tableau645[[#This Row],[date]])</f>
        <v>4</v>
      </c>
      <c r="E1317" s="47">
        <v>0.57291666666666696</v>
      </c>
      <c r="F1317" s="47">
        <v>0.73958333333333404</v>
      </c>
      <c r="G1317" s="46" t="str">
        <f>IF(NOT(ISBLANK(Tableau645[heure
début])),IF(VALUE(MID(TEXT(Tableau645[heure
début],"hh"),1,2))&lt;13,"AM","PM"),"")</f>
        <v>PM</v>
      </c>
      <c r="H1317" s="47">
        <f>F1317-E1317</f>
        <v>0.16666666666666707</v>
      </c>
      <c r="I1317" s="47"/>
      <c r="J1317" s="47" t="s">
        <v>832</v>
      </c>
      <c r="K1317" s="65"/>
      <c r="L1317" s="45" t="e">
        <f ca="1">VLOOKUP(Tableau645[[#This Row],[module]],OFFSET(INDIRECT(A1317&amp;"_code"),0,2,,2),2,0)</f>
        <v>#N/A</v>
      </c>
      <c r="M1317" s="45"/>
      <c r="N1317" s="47"/>
      <c r="O1317" s="45"/>
    </row>
    <row r="1318" spans="1:15" hidden="1" x14ac:dyDescent="0.2">
      <c r="A1318" s="61" t="s">
        <v>669</v>
      </c>
      <c r="B1318" s="65" t="str">
        <f>YEAR(C1318)&amp;"-"&amp;WEEKNUM(C1318)</f>
        <v>2017-47</v>
      </c>
      <c r="C1318" s="46">
        <v>43061</v>
      </c>
      <c r="D1318" s="67">
        <f>WEEKDAY(Tableau645[[#This Row],[date]])</f>
        <v>4</v>
      </c>
      <c r="E1318" s="63">
        <v>0.65625</v>
      </c>
      <c r="F1318" s="63">
        <v>0.73958333333333404</v>
      </c>
      <c r="G1318" s="46" t="str">
        <f>IF(NOT(ISBLANK(Tableau645[heure
début])),IF(VALUE(MID(TEXT(Tableau645[heure
début],"hh"),1,2))&lt;13,"AM","PM"),"")</f>
        <v>PM</v>
      </c>
      <c r="H1318" s="47">
        <f>F1318-E1318</f>
        <v>8.3333333333334036E-2</v>
      </c>
      <c r="I1318" s="47"/>
      <c r="J1318" s="47"/>
      <c r="K1318" s="65" t="s">
        <v>869</v>
      </c>
      <c r="L1318" s="45" t="str">
        <f ca="1">VLOOKUP(Tableau645[[#This Row],[module]],OFFSET(INDIRECT(A1318&amp;"_code"),0,2,,2),2,0)</f>
        <v>BRIKI Rachid</v>
      </c>
      <c r="M1318" s="45" t="s">
        <v>1194</v>
      </c>
      <c r="N1318" s="47"/>
      <c r="O1318" s="45"/>
    </row>
    <row r="1319" spans="1:15" hidden="1" x14ac:dyDescent="0.2">
      <c r="A1319" s="45" t="s">
        <v>657</v>
      </c>
      <c r="B1319" s="65" t="str">
        <f>YEAR(C1319)&amp;"-"&amp;WEEKNUM(C1319)</f>
        <v>2017-47</v>
      </c>
      <c r="C1319" s="46">
        <v>43062</v>
      </c>
      <c r="D1319" s="67">
        <f>WEEKDAY(Tableau645[[#This Row],[date]])</f>
        <v>5</v>
      </c>
      <c r="E1319" s="47">
        <v>0.34375</v>
      </c>
      <c r="F1319" s="47">
        <v>0.51041666666666696</v>
      </c>
      <c r="G1319" s="46" t="str">
        <f>IF(NOT(ISBLANK(Tableau645[heure
début])),IF(VALUE(MID(TEXT(Tableau645[heure
début],"hh"),1,2))&lt;13,"AM","PM"),"")</f>
        <v>AM</v>
      </c>
      <c r="H1319" s="47">
        <f>F1319-E1319</f>
        <v>0.16666666666666696</v>
      </c>
      <c r="I1319" s="123"/>
      <c r="J1319" s="47" t="s">
        <v>821</v>
      </c>
      <c r="K1319" s="65" t="s">
        <v>1098</v>
      </c>
      <c r="L1319" s="45" t="str">
        <f ca="1">VLOOKUP(Tableau645[[#This Row],[module]],OFFSET(INDIRECT(A1319&amp;"_code"),0,2,,2),2,0)</f>
        <v>DELIESSCHE Christian</v>
      </c>
      <c r="M1319" s="45" t="s">
        <v>660</v>
      </c>
      <c r="N1319" s="47"/>
      <c r="O1319" s="45"/>
    </row>
    <row r="1320" spans="1:15" hidden="1" x14ac:dyDescent="0.2">
      <c r="A1320" s="45" t="s">
        <v>671</v>
      </c>
      <c r="B1320" s="65" t="str">
        <f>YEAR(C1320)&amp;"-"&amp;WEEKNUM(C1320)</f>
        <v>2017-47</v>
      </c>
      <c r="C1320" s="46">
        <v>43062</v>
      </c>
      <c r="D1320" s="67">
        <f>WEEKDAY(Tableau645[[#This Row],[date]])</f>
        <v>5</v>
      </c>
      <c r="E1320" s="47">
        <v>0.34375</v>
      </c>
      <c r="F1320" s="47">
        <v>0.51041666666666696</v>
      </c>
      <c r="G1320" s="46" t="str">
        <f>IF(NOT(ISBLANK(Tableau645[heure
début])),IF(VALUE(MID(TEXT(Tableau645[heure
début],"hh"),1,2))&lt;13,"AM","PM"),"")</f>
        <v>AM</v>
      </c>
      <c r="H1320" s="47">
        <f>F1320-E1320</f>
        <v>0.16666666666666696</v>
      </c>
      <c r="I1320" s="47"/>
      <c r="J1320" s="47" t="s">
        <v>833</v>
      </c>
      <c r="K1320" s="65" t="s">
        <v>817</v>
      </c>
      <c r="L1320" s="45" t="str">
        <f ca="1">VLOOKUP(Tableau645[[#This Row],[module]],OFFSET(INDIRECT(A1320&amp;"_code"),0,2,,2),2,0)</f>
        <v>n/a</v>
      </c>
      <c r="M1320" s="45"/>
      <c r="N1320" s="47"/>
      <c r="O1320" s="45"/>
    </row>
    <row r="1321" spans="1:15" hidden="1" x14ac:dyDescent="0.2">
      <c r="A1321" s="45" t="s">
        <v>672</v>
      </c>
      <c r="B1321" s="65" t="str">
        <f>YEAR(C1321)&amp;"-"&amp;WEEKNUM(C1321)</f>
        <v>2017-47</v>
      </c>
      <c r="C1321" s="46">
        <v>43062</v>
      </c>
      <c r="D1321" s="67">
        <f>WEEKDAY(Tableau645[[#This Row],[date]])</f>
        <v>5</v>
      </c>
      <c r="E1321" s="47">
        <v>0.34375</v>
      </c>
      <c r="F1321" s="47">
        <v>0.51041666666666696</v>
      </c>
      <c r="G1321" s="46" t="str">
        <f>IF(NOT(ISBLANK(Tableau645[heure
début])),IF(VALUE(MID(TEXT(Tableau645[heure
début],"hh"),1,2))&lt;13,"AM","PM"),"")</f>
        <v>AM</v>
      </c>
      <c r="H1321" s="47">
        <f>F1321-E1321</f>
        <v>0.16666666666666696</v>
      </c>
      <c r="I1321" s="47"/>
      <c r="J1321" s="47" t="s">
        <v>832</v>
      </c>
      <c r="K1321" s="65"/>
      <c r="L1321" s="45" t="e">
        <f ca="1">VLOOKUP(Tableau645[[#This Row],[module]],OFFSET(INDIRECT(A1321&amp;"_code"),0,2,,2),2,0)</f>
        <v>#N/A</v>
      </c>
      <c r="M1321" s="45"/>
      <c r="N1321" s="47"/>
      <c r="O1321" s="45"/>
    </row>
    <row r="1322" spans="1:15" hidden="1" x14ac:dyDescent="0.2">
      <c r="A1322" s="45" t="s">
        <v>672</v>
      </c>
      <c r="B1322" s="65" t="str">
        <f>YEAR(C1322)&amp;"-"&amp;WEEKNUM(C1322)</f>
        <v>2017-47</v>
      </c>
      <c r="C1322" s="46">
        <v>43062</v>
      </c>
      <c r="D1322" s="67">
        <f>WEEKDAY(Tableau645[[#This Row],[date]])</f>
        <v>5</v>
      </c>
      <c r="E1322" s="47">
        <v>0.34375</v>
      </c>
      <c r="F1322" s="47">
        <v>0.51041666666666696</v>
      </c>
      <c r="G1322" s="46" t="str">
        <f>IF(NOT(ISBLANK(Tableau645[heure
début])),IF(VALUE(MID(TEXT(Tableau645[heure
début],"hh"),1,2))&lt;13,"AM","PM"),"")</f>
        <v>AM</v>
      </c>
      <c r="H1322" s="47">
        <f>F1322-E1322</f>
        <v>0.16666666666666696</v>
      </c>
      <c r="I1322" s="47"/>
      <c r="J1322" s="47" t="s">
        <v>833</v>
      </c>
      <c r="K1322" s="65" t="s">
        <v>817</v>
      </c>
      <c r="L1322" s="45" t="str">
        <f ca="1">VLOOKUP(Tableau645[[#This Row],[module]],OFFSET(INDIRECT(A1322&amp;"_code"),0,2,,2),2,0)</f>
        <v>n/a</v>
      </c>
      <c r="M1322" s="45"/>
      <c r="N1322" s="47"/>
      <c r="O1322" s="45"/>
    </row>
    <row r="1323" spans="1:15" hidden="1" x14ac:dyDescent="0.2">
      <c r="A1323" s="45" t="s">
        <v>676</v>
      </c>
      <c r="B1323" s="65" t="str">
        <f>YEAR(C1323)&amp;"-"&amp;WEEKNUM(C1323)</f>
        <v>2017-47</v>
      </c>
      <c r="C1323" s="46">
        <v>43062</v>
      </c>
      <c r="D1323" s="67">
        <f>WEEKDAY(Tableau645[[#This Row],[date]])</f>
        <v>5</v>
      </c>
      <c r="E1323" s="47">
        <v>0.34375</v>
      </c>
      <c r="F1323" s="47">
        <v>0.42708333333333298</v>
      </c>
      <c r="G1323" s="46" t="str">
        <f>IF(NOT(ISBLANK(Tableau645[heure
début])),IF(VALUE(MID(TEXT(Tableau645[heure
début],"hh"),1,2))&lt;13,"AM","PM"),"")</f>
        <v>AM</v>
      </c>
      <c r="H1323" s="47">
        <f>F1323-E1323</f>
        <v>8.3333333333332982E-2</v>
      </c>
      <c r="I1323" s="47"/>
      <c r="J1323" s="47"/>
      <c r="K1323" s="65" t="s">
        <v>734</v>
      </c>
      <c r="L1323" s="45" t="str">
        <f ca="1">VLOOKUP(Tableau645[[#This Row],[module]],OFFSET(INDIRECT(A1323&amp;"_code"),0,2,,2),2,0)</f>
        <v>GABER Khalid</v>
      </c>
      <c r="M1323" s="137" t="s">
        <v>659</v>
      </c>
      <c r="N1323" s="47"/>
      <c r="O1323" s="71"/>
    </row>
    <row r="1324" spans="1:15" hidden="1" x14ac:dyDescent="0.2">
      <c r="A1324" s="45" t="s">
        <v>677</v>
      </c>
      <c r="B1324" s="65" t="str">
        <f>YEAR(C1324)&amp;"-"&amp;WEEKNUM(C1324)</f>
        <v>2017-47</v>
      </c>
      <c r="C1324" s="46">
        <v>43062</v>
      </c>
      <c r="D1324" s="67">
        <f>WEEKDAY(Tableau645[[#This Row],[date]])</f>
        <v>5</v>
      </c>
      <c r="E1324" s="47">
        <v>0.34375</v>
      </c>
      <c r="F1324" s="47">
        <v>0.51041666666666696</v>
      </c>
      <c r="G1324" s="46" t="str">
        <f>IF(NOT(ISBLANK(Tableau645[heure
début])),IF(VALUE(MID(TEXT(Tableau645[heure
début],"hh"),1,2))&lt;13,"AM","PM"),"")</f>
        <v>AM</v>
      </c>
      <c r="H1324" s="47">
        <f>F1324-E1324</f>
        <v>0.16666666666666696</v>
      </c>
      <c r="I1324" s="47"/>
      <c r="J1324" s="47"/>
      <c r="K1324" s="65" t="s">
        <v>809</v>
      </c>
      <c r="L1324" s="45" t="str">
        <f ca="1">VLOOKUP(Tableau645[[#This Row],[module]],OFFSET(INDIRECT(A1324&amp;"_code"),0,2,,2),2,0)</f>
        <v>n/a</v>
      </c>
      <c r="M1324" s="45"/>
      <c r="N1324" s="47"/>
      <c r="O1324" s="45"/>
    </row>
    <row r="1325" spans="1:15" hidden="1" x14ac:dyDescent="0.2">
      <c r="A1325" s="45" t="s">
        <v>671</v>
      </c>
      <c r="B1325" s="65" t="str">
        <f>YEAR(C1325)&amp;"-"&amp;WEEKNUM(C1325)</f>
        <v>2017-47</v>
      </c>
      <c r="C1325" s="46">
        <v>43062</v>
      </c>
      <c r="D1325" s="67">
        <f>WEEKDAY(Tableau645[[#This Row],[date]])</f>
        <v>5</v>
      </c>
      <c r="E1325" s="47">
        <v>0.34375</v>
      </c>
      <c r="F1325" s="47">
        <v>0.51041666666666696</v>
      </c>
      <c r="G1325" s="46" t="str">
        <f>IF(NOT(ISBLANK(Tableau645[heure
début])),IF(VALUE(MID(TEXT(Tableau645[heure
début],"hh"),1,2))&lt;13,"AM","PM"),"")</f>
        <v>AM</v>
      </c>
      <c r="H1325" s="47">
        <f>F1325-E1325</f>
        <v>0.16666666666666696</v>
      </c>
      <c r="I1325" s="47"/>
      <c r="J1325" s="47" t="s">
        <v>832</v>
      </c>
      <c r="K1325" s="65"/>
      <c r="L1325" s="45" t="e">
        <f ca="1">VLOOKUP(Tableau645[[#This Row],[module]],OFFSET(INDIRECT(A1325&amp;"_code"),0,2,,2),2,0)</f>
        <v>#N/A</v>
      </c>
      <c r="M1325" s="45"/>
      <c r="N1325" s="47"/>
      <c r="O1325" s="45"/>
    </row>
    <row r="1326" spans="1:15" hidden="1" x14ac:dyDescent="0.2">
      <c r="A1326" s="45" t="s">
        <v>670</v>
      </c>
      <c r="B1326" s="65" t="str">
        <f>YEAR(C1326)&amp;"-"&amp;WEEKNUM(C1326)</f>
        <v>2017-47</v>
      </c>
      <c r="C1326" s="46">
        <v>43062</v>
      </c>
      <c r="D1326" s="67">
        <f>WEEKDAY(Tableau645[[#This Row],[date]])</f>
        <v>5</v>
      </c>
      <c r="E1326" s="47">
        <v>0.38541666666666702</v>
      </c>
      <c r="F1326" s="47">
        <v>0.46875</v>
      </c>
      <c r="G1326" s="46" t="str">
        <f>IF(NOT(ISBLANK(Tableau645[heure
début])),IF(VALUE(MID(TEXT(Tableau645[heure
début],"hh"),1,2))&lt;13,"AM","PM"),"")</f>
        <v>AM</v>
      </c>
      <c r="H1326" s="47">
        <f>F1326-E1326</f>
        <v>8.3333333333332982E-2</v>
      </c>
      <c r="I1326" s="47"/>
      <c r="J1326" s="47"/>
      <c r="K1326" s="65" t="s">
        <v>1203</v>
      </c>
      <c r="L1326" s="45" t="str">
        <f ca="1">VLOOKUP(Tableau645[[#This Row],[module]],OFFSET(INDIRECT(A1326&amp;"_code"),0,2,,2),2,0)</f>
        <v>RIOT Jean-Luc</v>
      </c>
      <c r="M1326" s="45" t="s">
        <v>1212</v>
      </c>
      <c r="N1326" s="47"/>
      <c r="O1326" s="147" t="s">
        <v>1211</v>
      </c>
    </row>
    <row r="1327" spans="1:15" hidden="1" x14ac:dyDescent="0.2">
      <c r="A1327" s="61" t="s">
        <v>669</v>
      </c>
      <c r="B1327" s="65" t="str">
        <f>YEAR(C1327)&amp;"-"&amp;WEEKNUM(C1327)</f>
        <v>2017-47</v>
      </c>
      <c r="C1327" s="46">
        <v>43062</v>
      </c>
      <c r="D1327" s="67">
        <f>WEEKDAY(Tableau645[[#This Row],[date]])</f>
        <v>5</v>
      </c>
      <c r="E1327" s="47">
        <v>0.38541666666666702</v>
      </c>
      <c r="F1327" s="47">
        <v>0.46875</v>
      </c>
      <c r="G1327" s="46" t="str">
        <f>IF(NOT(ISBLANK(Tableau645[heure
début])),IF(VALUE(MID(TEXT(Tableau645[heure
début],"hh"),1,2))&lt;13,"AM","PM"),"")</f>
        <v>AM</v>
      </c>
      <c r="H1327" s="47">
        <f>F1327-E1327</f>
        <v>8.3333333333332982E-2</v>
      </c>
      <c r="I1327" s="47"/>
      <c r="J1327" s="47"/>
      <c r="K1327" s="92" t="s">
        <v>1209</v>
      </c>
      <c r="L1327" s="45" t="str">
        <f ca="1">VLOOKUP(Tableau645[[#This Row],[module]],OFFSET(INDIRECT(A1327&amp;"_code"),0,2,,2),2,0)</f>
        <v>LEFETZ Guillaume</v>
      </c>
      <c r="M1327" s="45" t="s">
        <v>1193</v>
      </c>
      <c r="N1327" s="47"/>
      <c r="O1327" s="147" t="s">
        <v>1210</v>
      </c>
    </row>
    <row r="1328" spans="1:15" hidden="1" x14ac:dyDescent="0.2">
      <c r="A1328" s="45" t="s">
        <v>676</v>
      </c>
      <c r="B1328" s="65" t="str">
        <f>YEAR(C1328)&amp;"-"&amp;WEEKNUM(C1328)</f>
        <v>2017-47</v>
      </c>
      <c r="C1328" s="46">
        <v>43062</v>
      </c>
      <c r="D1328" s="67">
        <f>WEEKDAY(Tableau645[[#This Row],[date]])</f>
        <v>5</v>
      </c>
      <c r="E1328" s="47">
        <v>0.42708333333333298</v>
      </c>
      <c r="F1328" s="47">
        <v>0.51041666666666696</v>
      </c>
      <c r="G1328" s="46" t="str">
        <f>IF(NOT(ISBLANK(Tableau645[heure
début])),IF(VALUE(MID(TEXT(Tableau645[heure
début],"hh"),1,2))&lt;13,"AM","PM"),"")</f>
        <v>AM</v>
      </c>
      <c r="H1328" s="47">
        <f>F1328-E1328</f>
        <v>8.3333333333333981E-2</v>
      </c>
      <c r="I1328" s="47"/>
      <c r="J1328" s="47"/>
      <c r="K1328" s="65" t="s">
        <v>626</v>
      </c>
      <c r="L1328" s="65" t="str">
        <f ca="1">VLOOKUP(Tableau645[[#This Row],[module]],OFFSET(INDIRECT(A1328&amp;"_code"),0,2,,2),2,0)</f>
        <v>GABER Khalid</v>
      </c>
      <c r="M1328" s="137" t="s">
        <v>659</v>
      </c>
      <c r="N1328" s="47"/>
      <c r="O1328" s="71"/>
    </row>
    <row r="1329" spans="1:15" hidden="1" x14ac:dyDescent="0.2">
      <c r="A1329" s="45" t="s">
        <v>670</v>
      </c>
      <c r="B1329" s="138" t="str">
        <f>YEAR(C1329)&amp;"-"&amp;WEEKNUM(C1329)</f>
        <v>2017-47</v>
      </c>
      <c r="C1329" s="46">
        <v>43062</v>
      </c>
      <c r="D1329" s="140">
        <f>WEEKDAY(Tableau645[[#This Row],[date]])</f>
        <v>5</v>
      </c>
      <c r="E1329" s="47">
        <v>0.46875</v>
      </c>
      <c r="F1329" s="47">
        <v>0.55208333333333304</v>
      </c>
      <c r="G1329" s="139" t="str">
        <f>IF(NOT(ISBLANK(Tableau645[heure
début])),IF(VALUE(MID(TEXT(Tableau645[heure
début],"hh"),1,2))&lt;13,"AM","PM"),"")</f>
        <v>AM</v>
      </c>
      <c r="H1329" s="141">
        <f>F1329-E1329</f>
        <v>8.3333333333333037E-2</v>
      </c>
      <c r="I1329" s="141"/>
      <c r="J1329" s="141"/>
      <c r="K1329" s="65" t="s">
        <v>1204</v>
      </c>
      <c r="L1329" s="138" t="str">
        <f ca="1">VLOOKUP(Tableau645[[#This Row],[module]],OFFSET(INDIRECT(A1329&amp;"_code"),0,2,,2),2,0)</f>
        <v>RIOT Jean-Luc</v>
      </c>
      <c r="M1329" s="45" t="s">
        <v>1212</v>
      </c>
      <c r="N1329" s="141"/>
      <c r="O1329" s="137"/>
    </row>
    <row r="1330" spans="1:15" hidden="1" x14ac:dyDescent="0.2">
      <c r="A1330" s="45" t="s">
        <v>657</v>
      </c>
      <c r="B1330" s="65" t="str">
        <f>YEAR(C1330)&amp;"-"&amp;WEEKNUM(C1330)</f>
        <v>2017-47</v>
      </c>
      <c r="C1330" s="46">
        <v>43062</v>
      </c>
      <c r="D1330" s="67">
        <f>WEEKDAY(Tableau645[[#This Row],[date]])</f>
        <v>5</v>
      </c>
      <c r="E1330" s="47">
        <v>0.57291666666666696</v>
      </c>
      <c r="F1330" s="47">
        <v>0.73958333333333404</v>
      </c>
      <c r="G1330" s="46" t="str">
        <f>IF(NOT(ISBLANK(Tableau645[heure
début])),IF(VALUE(MID(TEXT(Tableau645[heure
début],"hh"),1,2))&lt;13,"AM","PM"),"")</f>
        <v>PM</v>
      </c>
      <c r="H1330" s="47">
        <f>F1330-E1330</f>
        <v>0.16666666666666707</v>
      </c>
      <c r="I1330" s="123"/>
      <c r="J1330" s="47"/>
      <c r="K1330" s="65" t="s">
        <v>1096</v>
      </c>
      <c r="L1330" s="45" t="str">
        <f ca="1">VLOOKUP(Tableau645[[#This Row],[module]],OFFSET(INDIRECT(A1330&amp;"_code"),0,2,,2),2,0)</f>
        <v>DELIESSCHE Christian</v>
      </c>
      <c r="M1330" s="45" t="s">
        <v>661</v>
      </c>
      <c r="N1330" s="47"/>
      <c r="O1330" s="45"/>
    </row>
    <row r="1331" spans="1:15" hidden="1" x14ac:dyDescent="0.2">
      <c r="A1331" s="45" t="s">
        <v>671</v>
      </c>
      <c r="B1331" s="65" t="str">
        <f>YEAR(C1331)&amp;"-"&amp;WEEKNUM(C1331)</f>
        <v>2017-47</v>
      </c>
      <c r="C1331" s="46">
        <v>43062</v>
      </c>
      <c r="D1331" s="67">
        <f>WEEKDAY(Tableau645[[#This Row],[date]])</f>
        <v>5</v>
      </c>
      <c r="E1331" s="47">
        <v>0.57291666666666696</v>
      </c>
      <c r="F1331" s="47">
        <v>0.73958333333333404</v>
      </c>
      <c r="G1331" s="46" t="str">
        <f>IF(NOT(ISBLANK(Tableau645[heure
début])),IF(VALUE(MID(TEXT(Tableau645[heure
début],"hh"),1,2))&lt;13,"AM","PM"),"")</f>
        <v>PM</v>
      </c>
      <c r="H1331" s="47">
        <f>F1331-E1331</f>
        <v>0.16666666666666707</v>
      </c>
      <c r="I1331" s="47"/>
      <c r="J1331" s="47" t="s">
        <v>833</v>
      </c>
      <c r="K1331" s="65" t="s">
        <v>817</v>
      </c>
      <c r="L1331" s="45" t="str">
        <f ca="1">VLOOKUP(Tableau645[[#This Row],[module]],OFFSET(INDIRECT(A1331&amp;"_code"),0,2,,2),2,0)</f>
        <v>n/a</v>
      </c>
      <c r="M1331" s="45"/>
      <c r="N1331" s="47"/>
      <c r="O1331" s="45"/>
    </row>
    <row r="1332" spans="1:15" hidden="1" x14ac:dyDescent="0.2">
      <c r="A1332" s="45" t="s">
        <v>672</v>
      </c>
      <c r="B1332" s="65" t="str">
        <f>YEAR(C1332)&amp;"-"&amp;WEEKNUM(C1332)</f>
        <v>2017-47</v>
      </c>
      <c r="C1332" s="46">
        <v>43062</v>
      </c>
      <c r="D1332" s="67">
        <f>WEEKDAY(Tableau645[[#This Row],[date]])</f>
        <v>5</v>
      </c>
      <c r="E1332" s="47">
        <v>0.57291666666666696</v>
      </c>
      <c r="F1332" s="47">
        <v>0.73958333333333404</v>
      </c>
      <c r="G1332" s="46" t="str">
        <f>IF(NOT(ISBLANK(Tableau645[heure
début])),IF(VALUE(MID(TEXT(Tableau645[heure
début],"hh"),1,2))&lt;13,"AM","PM"),"")</f>
        <v>PM</v>
      </c>
      <c r="H1332" s="47">
        <f>F1332-E1332</f>
        <v>0.16666666666666707</v>
      </c>
      <c r="I1332" s="47"/>
      <c r="J1332" s="47" t="s">
        <v>832</v>
      </c>
      <c r="K1332" s="65"/>
      <c r="L1332" s="45" t="e">
        <f ca="1">VLOOKUP(Tableau645[[#This Row],[module]],OFFSET(INDIRECT(A1332&amp;"_code"),0,2,,2),2,0)</f>
        <v>#N/A</v>
      </c>
      <c r="M1332" s="45"/>
      <c r="N1332" s="47"/>
      <c r="O1332" s="45"/>
    </row>
    <row r="1333" spans="1:15" hidden="1" x14ac:dyDescent="0.2">
      <c r="A1333" s="45" t="s">
        <v>672</v>
      </c>
      <c r="B1333" s="65" t="str">
        <f>YEAR(C1333)&amp;"-"&amp;WEEKNUM(C1333)</f>
        <v>2017-47</v>
      </c>
      <c r="C1333" s="46">
        <v>43062</v>
      </c>
      <c r="D1333" s="67">
        <f>WEEKDAY(Tableau645[[#This Row],[date]])</f>
        <v>5</v>
      </c>
      <c r="E1333" s="47">
        <v>0.57291666666666696</v>
      </c>
      <c r="F1333" s="47">
        <v>0.73958333333333404</v>
      </c>
      <c r="G1333" s="46" t="str">
        <f>IF(NOT(ISBLANK(Tableau645[heure
début])),IF(VALUE(MID(TEXT(Tableau645[heure
début],"hh"),1,2))&lt;13,"AM","PM"),"")</f>
        <v>PM</v>
      </c>
      <c r="H1333" s="47">
        <f>F1333-E1333</f>
        <v>0.16666666666666707</v>
      </c>
      <c r="I1333" s="47"/>
      <c r="J1333" s="47" t="s">
        <v>833</v>
      </c>
      <c r="K1333" s="65" t="s">
        <v>817</v>
      </c>
      <c r="L1333" s="45" t="str">
        <f ca="1">VLOOKUP(Tableau645[[#This Row],[module]],OFFSET(INDIRECT(A1333&amp;"_code"),0,2,,2),2,0)</f>
        <v>n/a</v>
      </c>
      <c r="M1333" s="45"/>
      <c r="N1333" s="47"/>
      <c r="O1333" s="45"/>
    </row>
    <row r="1334" spans="1:15" hidden="1" x14ac:dyDescent="0.2">
      <c r="A1334" s="45" t="s">
        <v>671</v>
      </c>
      <c r="B1334" s="65" t="str">
        <f>YEAR(C1334)&amp;"-"&amp;WEEKNUM(C1334)</f>
        <v>2017-47</v>
      </c>
      <c r="C1334" s="46">
        <v>43062</v>
      </c>
      <c r="D1334" s="67">
        <f>WEEKDAY(Tableau645[[#This Row],[date]])</f>
        <v>5</v>
      </c>
      <c r="E1334" s="47">
        <v>0.57291666666666696</v>
      </c>
      <c r="F1334" s="47">
        <v>0.73958333333333404</v>
      </c>
      <c r="G1334" s="46" t="str">
        <f>IF(NOT(ISBLANK(Tableau645[heure
début])),IF(VALUE(MID(TEXT(Tableau645[heure
début],"hh"),1,2))&lt;13,"AM","PM"),"")</f>
        <v>PM</v>
      </c>
      <c r="H1334" s="47">
        <f>F1334-E1334</f>
        <v>0.16666666666666707</v>
      </c>
      <c r="I1334" s="47"/>
      <c r="J1334" s="47" t="s">
        <v>832</v>
      </c>
      <c r="K1334" s="65"/>
      <c r="L1334" s="45" t="e">
        <f ca="1">VLOOKUP(Tableau645[[#This Row],[module]],OFFSET(INDIRECT(A1334&amp;"_code"),0,2,,2),2,0)</f>
        <v>#N/A</v>
      </c>
      <c r="M1334" s="45"/>
      <c r="N1334" s="47"/>
      <c r="O1334" s="45"/>
    </row>
    <row r="1335" spans="1:15" hidden="1" x14ac:dyDescent="0.2">
      <c r="A1335" s="45" t="s">
        <v>676</v>
      </c>
      <c r="B1335" s="65" t="str">
        <f>YEAR(C1335)&amp;"-"&amp;WEEKNUM(C1335)</f>
        <v>2017-47</v>
      </c>
      <c r="C1335" s="46">
        <v>43062</v>
      </c>
      <c r="D1335" s="67">
        <f>WEEKDAY(Tableau645[[#This Row],[date]])</f>
        <v>5</v>
      </c>
      <c r="E1335" s="47">
        <v>0.57291666666666696</v>
      </c>
      <c r="F1335" s="47">
        <v>0.73958333333333404</v>
      </c>
      <c r="G1335" s="46" t="str">
        <f>IF(NOT(ISBLANK(Tableau645[heure
début])),IF(VALUE(MID(TEXT(Tableau645[heure
début],"hh"),1,2))&lt;13,"AM","PM"),"")</f>
        <v>PM</v>
      </c>
      <c r="H1335" s="47">
        <f>F1335-E1335</f>
        <v>0.16666666666666707</v>
      </c>
      <c r="I1335" s="47"/>
      <c r="J1335" s="47"/>
      <c r="K1335" s="65" t="s">
        <v>626</v>
      </c>
      <c r="L1335" s="45" t="str">
        <f ca="1">VLOOKUP(Tableau645[[#This Row],[module]],OFFSET(INDIRECT(A1335&amp;"_code"),0,2,,2),2,0)</f>
        <v>GABER Khalid</v>
      </c>
      <c r="M1335" s="137" t="s">
        <v>659</v>
      </c>
      <c r="N1335" s="47"/>
      <c r="O1335" s="71"/>
    </row>
    <row r="1336" spans="1:15" hidden="1" x14ac:dyDescent="0.2">
      <c r="A1336" s="45" t="s">
        <v>677</v>
      </c>
      <c r="B1336" s="65" t="str">
        <f>YEAR(C1336)&amp;"-"&amp;WEEKNUM(C1336)</f>
        <v>2017-47</v>
      </c>
      <c r="C1336" s="46">
        <v>43062</v>
      </c>
      <c r="D1336" s="67">
        <f>WEEKDAY(Tableau645[[#This Row],[date]])</f>
        <v>5</v>
      </c>
      <c r="E1336" s="47">
        <v>0.57291666666666696</v>
      </c>
      <c r="F1336" s="47">
        <v>0.69791666666666663</v>
      </c>
      <c r="G1336" s="46" t="str">
        <f>IF(NOT(ISBLANK(Tableau645[heure
début])),IF(VALUE(MID(TEXT(Tableau645[heure
début],"hh"),1,2))&lt;13,"AM","PM"),"")</f>
        <v>PM</v>
      </c>
      <c r="H1336" s="47">
        <f>F1336-E1336</f>
        <v>0.12499999999999967</v>
      </c>
      <c r="I1336" s="47"/>
      <c r="J1336" s="47"/>
      <c r="K1336" s="65" t="s">
        <v>809</v>
      </c>
      <c r="L1336" s="45" t="str">
        <f ca="1">VLOOKUP(Tableau645[[#This Row],[module]],OFFSET(INDIRECT(A1336&amp;"_code"),0,2,,2),2,0)</f>
        <v>n/a</v>
      </c>
      <c r="M1336" s="45"/>
      <c r="N1336" s="47"/>
      <c r="O1336" s="45"/>
    </row>
    <row r="1337" spans="1:15" hidden="1" x14ac:dyDescent="0.2">
      <c r="A1337" s="61" t="s">
        <v>669</v>
      </c>
      <c r="B1337" s="65" t="str">
        <f>YEAR(C1337)&amp;"-"&amp;WEEKNUM(C1337)</f>
        <v>2017-47</v>
      </c>
      <c r="C1337" s="46">
        <v>43062</v>
      </c>
      <c r="D1337" s="67">
        <f>WEEKDAY(Tableau645[[#This Row],[date]])</f>
        <v>5</v>
      </c>
      <c r="E1337" s="63">
        <v>0.57291666666666696</v>
      </c>
      <c r="F1337" s="63">
        <v>0.73958333333333404</v>
      </c>
      <c r="G1337" s="46" t="str">
        <f>IF(NOT(ISBLANK(Tableau645[heure
début])),IF(VALUE(MID(TEXT(Tableau645[heure
début],"hh"),1,2))&lt;13,"AM","PM"),"")</f>
        <v>PM</v>
      </c>
      <c r="H1337" s="47">
        <f>F1337-E1337</f>
        <v>0.16666666666666707</v>
      </c>
      <c r="I1337" s="47"/>
      <c r="J1337" s="47"/>
      <c r="K1337" s="65" t="s">
        <v>1078</v>
      </c>
      <c r="L1337" s="45" t="str">
        <f ca="1">VLOOKUP(Tableau645[[#This Row],[module]],OFFSET(INDIRECT(A1337&amp;"_code"),0,2,,2),2,0)</f>
        <v>LE GALES Julien</v>
      </c>
      <c r="M1337" s="45" t="s">
        <v>1194</v>
      </c>
      <c r="N1337" s="47"/>
      <c r="O1337" s="45"/>
    </row>
    <row r="1338" spans="1:15" hidden="1" x14ac:dyDescent="0.2">
      <c r="A1338" s="45" t="s">
        <v>670</v>
      </c>
      <c r="B1338" s="65" t="str">
        <f>YEAR(C1338)&amp;"-"&amp;WEEKNUM(C1338)</f>
        <v>2017-47</v>
      </c>
      <c r="C1338" s="46">
        <v>43062</v>
      </c>
      <c r="D1338" s="67">
        <f>WEEKDAY(Tableau645[[#This Row],[date]])</f>
        <v>5</v>
      </c>
      <c r="E1338" s="47">
        <v>0.59375</v>
      </c>
      <c r="F1338" s="47">
        <v>0.76041666666666696</v>
      </c>
      <c r="G1338" s="46" t="str">
        <f>IF(NOT(ISBLANK(Tableau645[heure
début])),IF(VALUE(MID(TEXT(Tableau645[heure
début],"hh"),1,2))&lt;13,"AM","PM"),"")</f>
        <v>PM</v>
      </c>
      <c r="H1338" s="47">
        <f>F1338-E1338</f>
        <v>0.16666666666666696</v>
      </c>
      <c r="I1338" s="47"/>
      <c r="J1338" s="47"/>
      <c r="K1338" s="65" t="s">
        <v>1206</v>
      </c>
      <c r="L1338" s="45" t="str">
        <f ca="1">VLOOKUP(Tableau645[[#This Row],[module]],OFFSET(INDIRECT(A1338&amp;"_code"),0,2,,2),2,0)</f>
        <v>RIOT Jean-Luc</v>
      </c>
      <c r="M1338" s="45" t="s">
        <v>1212</v>
      </c>
      <c r="N1338" s="47"/>
      <c r="O1338" s="45"/>
    </row>
    <row r="1339" spans="1:15" hidden="1" x14ac:dyDescent="0.2">
      <c r="A1339" s="45" t="s">
        <v>670</v>
      </c>
      <c r="B1339" s="65" t="str">
        <f>YEAR(C1339)&amp;"-"&amp;WEEKNUM(C1339)</f>
        <v>2017-47</v>
      </c>
      <c r="C1339" s="46">
        <v>43063</v>
      </c>
      <c r="D1339" s="67">
        <f>WEEKDAY(Tableau645[[#This Row],[date]])</f>
        <v>6</v>
      </c>
      <c r="E1339" s="47">
        <v>0.34375</v>
      </c>
      <c r="F1339" s="47">
        <v>0.42708333333333298</v>
      </c>
      <c r="G1339" s="46" t="str">
        <f>IF(NOT(ISBLANK(Tableau645[heure
début])),IF(VALUE(MID(TEXT(Tableau645[heure
début],"hh"),1,2))&lt;13,"AM","PM"),"")</f>
        <v>AM</v>
      </c>
      <c r="H1339" s="47">
        <f>F1339-E1339</f>
        <v>8.3333333333332982E-2</v>
      </c>
      <c r="I1339" s="47"/>
      <c r="J1339" s="47"/>
      <c r="K1339" s="65"/>
      <c r="L1339" s="45" t="e">
        <f ca="1">VLOOKUP(Tableau645[[#This Row],[module]],OFFSET(INDIRECT(A1339&amp;"_code"),0,2,,2),2,0)</f>
        <v>#N/A</v>
      </c>
      <c r="M1339" s="45"/>
      <c r="N1339" s="47"/>
      <c r="O1339" s="45"/>
    </row>
    <row r="1340" spans="1:15" hidden="1" x14ac:dyDescent="0.2">
      <c r="A1340" s="45" t="s">
        <v>657</v>
      </c>
      <c r="B1340" s="65" t="str">
        <f>YEAR(C1340)&amp;"-"&amp;WEEKNUM(C1340)</f>
        <v>2017-47</v>
      </c>
      <c r="C1340" s="46">
        <v>43063</v>
      </c>
      <c r="D1340" s="67">
        <f>WEEKDAY(Tableau645[[#This Row],[date]])</f>
        <v>6</v>
      </c>
      <c r="E1340" s="47">
        <v>0.34375</v>
      </c>
      <c r="F1340" s="47">
        <v>0.51041666666666696</v>
      </c>
      <c r="G1340" s="46" t="str">
        <f>IF(NOT(ISBLANK(Tableau645[heure
début])),IF(VALUE(MID(TEXT(Tableau645[heure
début],"hh"),1,2))&lt;13,"AM","PM"),"")</f>
        <v>AM</v>
      </c>
      <c r="H1340" s="47">
        <f>F1340-E1340</f>
        <v>0.16666666666666696</v>
      </c>
      <c r="I1340" s="123"/>
      <c r="J1340" s="47"/>
      <c r="K1340" s="65" t="s">
        <v>759</v>
      </c>
      <c r="L1340" s="45" t="str">
        <f ca="1">VLOOKUP(Tableau645[[#This Row],[module]],OFFSET(INDIRECT(A1340&amp;"_code"),0,2,,2),2,0)</f>
        <v>DAL-PRA Annie</v>
      </c>
      <c r="M1340" s="45" t="s">
        <v>661</v>
      </c>
      <c r="N1340" s="47"/>
      <c r="O1340" s="45"/>
    </row>
    <row r="1341" spans="1:15" hidden="1" x14ac:dyDescent="0.2">
      <c r="A1341" s="45" t="s">
        <v>671</v>
      </c>
      <c r="B1341" s="65" t="str">
        <f>YEAR(C1341)&amp;"-"&amp;WEEKNUM(C1341)</f>
        <v>2017-47</v>
      </c>
      <c r="C1341" s="46">
        <v>43063</v>
      </c>
      <c r="D1341" s="67">
        <f>WEEKDAY(Tableau645[[#This Row],[date]])</f>
        <v>6</v>
      </c>
      <c r="E1341" s="47">
        <v>0.34375</v>
      </c>
      <c r="F1341" s="47">
        <v>0.51041666666666696</v>
      </c>
      <c r="G1341" s="46" t="str">
        <f>IF(NOT(ISBLANK(Tableau645[heure
début])),IF(VALUE(MID(TEXT(Tableau645[heure
début],"hh"),1,2))&lt;13,"AM","PM"),"")</f>
        <v>AM</v>
      </c>
      <c r="H1341" s="47">
        <f>F1341-E1341</f>
        <v>0.16666666666666696</v>
      </c>
      <c r="I1341" s="47"/>
      <c r="J1341" s="47" t="s">
        <v>833</v>
      </c>
      <c r="K1341" s="65" t="s">
        <v>817</v>
      </c>
      <c r="L1341" s="45" t="str">
        <f ca="1">VLOOKUP(Tableau645[[#This Row],[module]],OFFSET(INDIRECT(A1341&amp;"_code"),0,2,,2),2,0)</f>
        <v>n/a</v>
      </c>
      <c r="M1341" s="45"/>
      <c r="N1341" s="47"/>
      <c r="O1341" s="45"/>
    </row>
    <row r="1342" spans="1:15" hidden="1" x14ac:dyDescent="0.2">
      <c r="A1342" s="45" t="s">
        <v>672</v>
      </c>
      <c r="B1342" s="65" t="str">
        <f>YEAR(C1342)&amp;"-"&amp;WEEKNUM(C1342)</f>
        <v>2017-47</v>
      </c>
      <c r="C1342" s="46">
        <v>43063</v>
      </c>
      <c r="D1342" s="67">
        <f>WEEKDAY(Tableau645[[#This Row],[date]])</f>
        <v>6</v>
      </c>
      <c r="E1342" s="47">
        <v>0.34375</v>
      </c>
      <c r="F1342" s="47">
        <v>0.51041666666666696</v>
      </c>
      <c r="G1342" s="46" t="str">
        <f>IF(NOT(ISBLANK(Tableau645[heure
début])),IF(VALUE(MID(TEXT(Tableau645[heure
début],"hh"),1,2))&lt;13,"AM","PM"),"")</f>
        <v>AM</v>
      </c>
      <c r="H1342" s="47">
        <f>F1342-E1342</f>
        <v>0.16666666666666696</v>
      </c>
      <c r="I1342" s="47"/>
      <c r="J1342" s="47" t="s">
        <v>832</v>
      </c>
      <c r="K1342" s="65"/>
      <c r="L1342" s="45" t="e">
        <f ca="1">VLOOKUP(Tableau645[[#This Row],[module]],OFFSET(INDIRECT(A1342&amp;"_code"),0,2,,2),2,0)</f>
        <v>#N/A</v>
      </c>
      <c r="M1342" s="45"/>
      <c r="N1342" s="47"/>
      <c r="O1342" s="45"/>
    </row>
    <row r="1343" spans="1:15" hidden="1" x14ac:dyDescent="0.2">
      <c r="A1343" s="45" t="s">
        <v>672</v>
      </c>
      <c r="B1343" s="65" t="str">
        <f>YEAR(C1343)&amp;"-"&amp;WEEKNUM(C1343)</f>
        <v>2017-47</v>
      </c>
      <c r="C1343" s="46">
        <v>43063</v>
      </c>
      <c r="D1343" s="67">
        <f>WEEKDAY(Tableau645[[#This Row],[date]])</f>
        <v>6</v>
      </c>
      <c r="E1343" s="47">
        <v>0.34375</v>
      </c>
      <c r="F1343" s="47">
        <v>0.51041666666666696</v>
      </c>
      <c r="G1343" s="46" t="str">
        <f>IF(NOT(ISBLANK(Tableau645[heure
début])),IF(VALUE(MID(TEXT(Tableau645[heure
début],"hh"),1,2))&lt;13,"AM","PM"),"")</f>
        <v>AM</v>
      </c>
      <c r="H1343" s="47">
        <f>F1343-E1343</f>
        <v>0.16666666666666696</v>
      </c>
      <c r="I1343" s="47"/>
      <c r="J1343" s="47" t="s">
        <v>833</v>
      </c>
      <c r="K1343" s="65" t="s">
        <v>817</v>
      </c>
      <c r="L1343" s="45" t="str">
        <f ca="1">VLOOKUP(Tableau645[[#This Row],[module]],OFFSET(INDIRECT(A1343&amp;"_code"),0,2,,2),2,0)</f>
        <v>n/a</v>
      </c>
      <c r="M1343" s="45"/>
      <c r="N1343" s="47"/>
      <c r="O1343" s="45"/>
    </row>
    <row r="1344" spans="1:15" hidden="1" x14ac:dyDescent="0.2">
      <c r="A1344" s="45" t="s">
        <v>671</v>
      </c>
      <c r="B1344" s="65" t="str">
        <f>YEAR(C1344)&amp;"-"&amp;WEEKNUM(C1344)</f>
        <v>2017-47</v>
      </c>
      <c r="C1344" s="46">
        <v>43063</v>
      </c>
      <c r="D1344" s="67">
        <f>WEEKDAY(Tableau645[[#This Row],[date]])</f>
        <v>6</v>
      </c>
      <c r="E1344" s="47">
        <v>0.34375</v>
      </c>
      <c r="F1344" s="47">
        <v>0.51041666666666696</v>
      </c>
      <c r="G1344" s="46" t="str">
        <f>IF(NOT(ISBLANK(Tableau645[heure
début])),IF(VALUE(MID(TEXT(Tableau645[heure
début],"hh"),1,2))&lt;13,"AM","PM"),"")</f>
        <v>AM</v>
      </c>
      <c r="H1344" s="47">
        <f>F1344-E1344</f>
        <v>0.16666666666666696</v>
      </c>
      <c r="I1344" s="47"/>
      <c r="J1344" s="47" t="s">
        <v>832</v>
      </c>
      <c r="K1344" s="65"/>
      <c r="L1344" s="45" t="e">
        <f ca="1">VLOOKUP(Tableau645[[#This Row],[module]],OFFSET(INDIRECT(A1344&amp;"_code"),0,2,,2),2,0)</f>
        <v>#N/A</v>
      </c>
      <c r="M1344" s="45"/>
      <c r="N1344" s="47"/>
      <c r="O1344" s="45"/>
    </row>
    <row r="1345" spans="1:15" hidden="1" x14ac:dyDescent="0.2">
      <c r="A1345" s="45" t="s">
        <v>676</v>
      </c>
      <c r="B1345" s="65" t="str">
        <f>YEAR(C1345)&amp;"-"&amp;WEEKNUM(C1345)</f>
        <v>2017-47</v>
      </c>
      <c r="C1345" s="46">
        <v>43063</v>
      </c>
      <c r="D1345" s="67">
        <f>WEEKDAY(Tableau645[[#This Row],[date]])</f>
        <v>6</v>
      </c>
      <c r="E1345" s="47">
        <v>0.34375</v>
      </c>
      <c r="F1345" s="47">
        <v>0.51041666666666696</v>
      </c>
      <c r="G1345" s="46" t="str">
        <f>IF(NOT(ISBLANK(Tableau645[heure
début])),IF(VALUE(MID(TEXT(Tableau645[heure
début],"hh"),1,2))&lt;13,"AM","PM"),"")</f>
        <v>AM</v>
      </c>
      <c r="H1345" s="47">
        <f>F1345-E1345</f>
        <v>0.16666666666666696</v>
      </c>
      <c r="I1345" s="47"/>
      <c r="J1345" s="47"/>
      <c r="K1345" s="65" t="s">
        <v>626</v>
      </c>
      <c r="L1345" s="45" t="str">
        <f ca="1">VLOOKUP(Tableau645[[#This Row],[module]],OFFSET(INDIRECT(A1345&amp;"_code"),0,2,,2),2,0)</f>
        <v>GABER Khalid</v>
      </c>
      <c r="M1345" s="137" t="s">
        <v>659</v>
      </c>
      <c r="N1345" s="47"/>
      <c r="O1345" s="71"/>
    </row>
    <row r="1346" spans="1:15" hidden="1" x14ac:dyDescent="0.2">
      <c r="A1346" s="45" t="s">
        <v>677</v>
      </c>
      <c r="B1346" s="65" t="str">
        <f>YEAR(C1346)&amp;"-"&amp;WEEKNUM(C1346)</f>
        <v>2017-47</v>
      </c>
      <c r="C1346" s="46">
        <v>43063</v>
      </c>
      <c r="D1346" s="67">
        <f>WEEKDAY(Tableau645[[#This Row],[date]])</f>
        <v>6</v>
      </c>
      <c r="E1346" s="47">
        <v>0.34375</v>
      </c>
      <c r="F1346" s="47">
        <v>0.51041666666666696</v>
      </c>
      <c r="G1346" s="46" t="str">
        <f>IF(NOT(ISBLANK(Tableau645[heure
début])),IF(VALUE(MID(TEXT(Tableau645[heure
début],"hh"),1,2))&lt;13,"AM","PM"),"")</f>
        <v>AM</v>
      </c>
      <c r="H1346" s="47">
        <f>F1346-E1346</f>
        <v>0.16666666666666696</v>
      </c>
      <c r="I1346" s="47"/>
      <c r="J1346" s="47"/>
      <c r="K1346" s="65" t="s">
        <v>809</v>
      </c>
      <c r="L1346" s="45" t="str">
        <f ca="1">VLOOKUP(Tableau645[[#This Row],[module]],OFFSET(INDIRECT(A1346&amp;"_code"),0,2,,2),2,0)</f>
        <v>n/a</v>
      </c>
      <c r="M1346" s="45"/>
      <c r="N1346" s="47"/>
      <c r="O1346" s="45"/>
    </row>
    <row r="1347" spans="1:15" hidden="1" x14ac:dyDescent="0.2">
      <c r="A1347" s="61" t="s">
        <v>669</v>
      </c>
      <c r="B1347" s="65" t="str">
        <f>YEAR(C1347)&amp;"-"&amp;WEEKNUM(C1347)</f>
        <v>2017-47</v>
      </c>
      <c r="C1347" s="46">
        <v>43063</v>
      </c>
      <c r="D1347" s="67">
        <f>WEEKDAY(Tableau645[[#This Row],[date]])</f>
        <v>6</v>
      </c>
      <c r="E1347" s="47">
        <v>0.34375</v>
      </c>
      <c r="F1347" s="47">
        <v>0.42708333333333298</v>
      </c>
      <c r="G1347" s="46" t="str">
        <f>IF(NOT(ISBLANK(Tableau645[heure
début])),IF(VALUE(MID(TEXT(Tableau645[heure
début],"hh"),1,2))&lt;13,"AM","PM"),"")</f>
        <v>AM</v>
      </c>
      <c r="H1347" s="47">
        <f>F1347-E1347</f>
        <v>8.3333333333332982E-2</v>
      </c>
      <c r="I1347" s="47"/>
      <c r="J1347" s="47"/>
      <c r="K1347" s="65" t="s">
        <v>863</v>
      </c>
      <c r="L1347" s="45" t="str">
        <f ca="1">VLOOKUP(Tableau645[[#This Row],[module]],OFFSET(INDIRECT(A1347&amp;"_code"),0,2,,2),2,0)</f>
        <v>DUPLOUICH Audrey</v>
      </c>
      <c r="M1347" s="45" t="s">
        <v>1193</v>
      </c>
      <c r="N1347" s="47"/>
      <c r="O1347" s="45"/>
    </row>
    <row r="1348" spans="1:15" hidden="1" x14ac:dyDescent="0.2">
      <c r="A1348" s="61" t="s">
        <v>669</v>
      </c>
      <c r="B1348" s="92" t="str">
        <f>YEAR(C1348)&amp;"-"&amp;WEEKNUM(C1348)</f>
        <v>2017-47</v>
      </c>
      <c r="C1348" s="46">
        <v>43063</v>
      </c>
      <c r="D1348" s="94">
        <f>WEEKDAY(Tableau645[[#This Row],[date]])</f>
        <v>6</v>
      </c>
      <c r="E1348" s="47">
        <v>0.42708333333333298</v>
      </c>
      <c r="F1348" s="47">
        <v>0.51041666666666696</v>
      </c>
      <c r="G1348" s="93" t="str">
        <f>IF(NOT(ISBLANK(Tableau645[heure
début])),IF(VALUE(MID(TEXT(Tableau645[heure
début],"hh"),1,2))&lt;13,"AM","PM"),"")</f>
        <v>AM</v>
      </c>
      <c r="H1348" s="95">
        <f>F1348-E1348</f>
        <v>8.3333333333333981E-2</v>
      </c>
      <c r="I1348" s="95"/>
      <c r="J1348" s="95"/>
      <c r="K1348" s="65" t="s">
        <v>1022</v>
      </c>
      <c r="L1348" s="92" t="str">
        <f ca="1">VLOOKUP(Tableau645[[#This Row],[module]],OFFSET(INDIRECT(A1348&amp;"_code"),0,2,,2),2,0)</f>
        <v>DELANOY Géry</v>
      </c>
      <c r="M1348" s="45" t="s">
        <v>1193</v>
      </c>
      <c r="N1348" s="95"/>
      <c r="O1348" s="91"/>
    </row>
    <row r="1349" spans="1:15" hidden="1" x14ac:dyDescent="0.2">
      <c r="A1349" s="45" t="s">
        <v>670</v>
      </c>
      <c r="B1349" s="138" t="str">
        <f>YEAR(C1349)&amp;"-"&amp;WEEKNUM(C1349)</f>
        <v>2017-47</v>
      </c>
      <c r="C1349" s="46">
        <v>43063</v>
      </c>
      <c r="D1349" s="140">
        <f>WEEKDAY(Tableau645[[#This Row],[date]])</f>
        <v>6</v>
      </c>
      <c r="E1349" s="47">
        <v>0.42708333333333298</v>
      </c>
      <c r="F1349" s="47">
        <v>0.51041666666666696</v>
      </c>
      <c r="G1349" s="139" t="str">
        <f>IF(NOT(ISBLANK(Tableau645[heure
début])),IF(VALUE(MID(TEXT(Tableau645[heure
début],"hh"),1,2))&lt;13,"AM","PM"),"")</f>
        <v>AM</v>
      </c>
      <c r="H1349" s="141">
        <f>F1349-E1349</f>
        <v>8.3333333333333981E-2</v>
      </c>
      <c r="I1349" s="141"/>
      <c r="J1349" s="141"/>
      <c r="K1349" s="138" t="s">
        <v>1188</v>
      </c>
      <c r="L1349" s="138" t="str">
        <f ca="1">VLOOKUP(Tableau645[[#This Row],[module]],OFFSET(INDIRECT(A1349&amp;"_code"),0,2,,2),2,0)</f>
        <v>DUPLOUICH Audrey</v>
      </c>
      <c r="M1349" s="45" t="s">
        <v>1212</v>
      </c>
      <c r="N1349" s="141"/>
      <c r="O1349" s="137"/>
    </row>
    <row r="1350" spans="1:15" hidden="1" x14ac:dyDescent="0.2">
      <c r="A1350" s="45" t="s">
        <v>670</v>
      </c>
      <c r="B1350" s="65" t="str">
        <f>YEAR(C1350)&amp;"-"&amp;WEEKNUM(C1350)</f>
        <v>2017-47</v>
      </c>
      <c r="C1350" s="46">
        <v>43063</v>
      </c>
      <c r="D1350" s="67">
        <f>WEEKDAY(Tableau645[[#This Row],[date]])</f>
        <v>6</v>
      </c>
      <c r="E1350" s="47">
        <v>0.57291666666666696</v>
      </c>
      <c r="F1350" s="47">
        <v>0.65625</v>
      </c>
      <c r="G1350" s="46" t="str">
        <f>IF(NOT(ISBLANK(Tableau645[heure
début])),IF(VALUE(MID(TEXT(Tableau645[heure
début],"hh"),1,2))&lt;13,"AM","PM"),"")</f>
        <v>PM</v>
      </c>
      <c r="H1350" s="47">
        <f>F1350-E1350</f>
        <v>8.3333333333333037E-2</v>
      </c>
      <c r="I1350" s="47"/>
      <c r="J1350" s="47"/>
      <c r="K1350" s="65"/>
      <c r="L1350" s="45" t="e">
        <f ca="1">VLOOKUP(Tableau645[[#This Row],[module]],OFFSET(INDIRECT(A1350&amp;"_code"),0,2,,2),2,0)</f>
        <v>#N/A</v>
      </c>
      <c r="M1350" s="45"/>
      <c r="N1350" s="47"/>
      <c r="O1350" s="45"/>
    </row>
    <row r="1351" spans="1:15" hidden="1" x14ac:dyDescent="0.2">
      <c r="A1351" s="45" t="s">
        <v>657</v>
      </c>
      <c r="B1351" s="65" t="str">
        <f>YEAR(C1351)&amp;"-"&amp;WEEKNUM(C1351)</f>
        <v>2017-47</v>
      </c>
      <c r="C1351" s="46">
        <v>43063</v>
      </c>
      <c r="D1351" s="67">
        <f>WEEKDAY(Tableau645[[#This Row],[date]])</f>
        <v>6</v>
      </c>
      <c r="E1351" s="47">
        <v>0.57291666666666696</v>
      </c>
      <c r="F1351" s="47">
        <v>0.73958333333333404</v>
      </c>
      <c r="G1351" s="46" t="str">
        <f>IF(NOT(ISBLANK(Tableau645[heure
début])),IF(VALUE(MID(TEXT(Tableau645[heure
début],"hh"),1,2))&lt;13,"AM","PM"),"")</f>
        <v>PM</v>
      </c>
      <c r="H1351" s="47">
        <f>F1351-E1351</f>
        <v>0.16666666666666707</v>
      </c>
      <c r="I1351" s="123"/>
      <c r="J1351" s="47"/>
      <c r="K1351" s="75"/>
      <c r="L1351" s="45" t="e">
        <f ca="1">VLOOKUP(Tableau645[[#This Row],[module]],OFFSET(INDIRECT(A1351&amp;"_code"),0,2,,2),2,0)</f>
        <v>#N/A</v>
      </c>
      <c r="M1351" s="45"/>
      <c r="N1351" s="47"/>
      <c r="O1351" s="71"/>
    </row>
    <row r="1352" spans="1:15" hidden="1" x14ac:dyDescent="0.2">
      <c r="A1352" s="45" t="s">
        <v>671</v>
      </c>
      <c r="B1352" s="65" t="str">
        <f>YEAR(C1352)&amp;"-"&amp;WEEKNUM(C1352)</f>
        <v>2017-47</v>
      </c>
      <c r="C1352" s="46">
        <v>43063</v>
      </c>
      <c r="D1352" s="67">
        <f>WEEKDAY(Tableau645[[#This Row],[date]])</f>
        <v>6</v>
      </c>
      <c r="E1352" s="47">
        <v>0.57291666666666696</v>
      </c>
      <c r="F1352" s="47">
        <v>0.73958333333333404</v>
      </c>
      <c r="G1352" s="46" t="str">
        <f>IF(NOT(ISBLANK(Tableau645[heure
début])),IF(VALUE(MID(TEXT(Tableau645[heure
début],"hh"),1,2))&lt;13,"AM","PM"),"")</f>
        <v>PM</v>
      </c>
      <c r="H1352" s="47">
        <f>F1352-E1352</f>
        <v>0.16666666666666707</v>
      </c>
      <c r="I1352" s="47"/>
      <c r="J1352" s="47" t="s">
        <v>833</v>
      </c>
      <c r="K1352" s="65" t="s">
        <v>817</v>
      </c>
      <c r="L1352" s="45" t="str">
        <f ca="1">VLOOKUP(Tableau645[[#This Row],[module]],OFFSET(INDIRECT(A1352&amp;"_code"),0,2,,2),2,0)</f>
        <v>n/a</v>
      </c>
      <c r="M1352" s="45"/>
      <c r="N1352" s="47"/>
      <c r="O1352" s="45"/>
    </row>
    <row r="1353" spans="1:15" hidden="1" x14ac:dyDescent="0.2">
      <c r="A1353" s="45" t="s">
        <v>672</v>
      </c>
      <c r="B1353" s="65" t="str">
        <f>YEAR(C1353)&amp;"-"&amp;WEEKNUM(C1353)</f>
        <v>2017-47</v>
      </c>
      <c r="C1353" s="46">
        <v>43063</v>
      </c>
      <c r="D1353" s="67">
        <f>WEEKDAY(Tableau645[[#This Row],[date]])</f>
        <v>6</v>
      </c>
      <c r="E1353" s="47">
        <v>0.57291666666666696</v>
      </c>
      <c r="F1353" s="47">
        <v>0.73958333333333404</v>
      </c>
      <c r="G1353" s="46" t="str">
        <f>IF(NOT(ISBLANK(Tableau645[heure
début])),IF(VALUE(MID(TEXT(Tableau645[heure
début],"hh"),1,2))&lt;13,"AM","PM"),"")</f>
        <v>PM</v>
      </c>
      <c r="H1353" s="47">
        <f>F1353-E1353</f>
        <v>0.16666666666666707</v>
      </c>
      <c r="I1353" s="47"/>
      <c r="J1353" s="47" t="s">
        <v>832</v>
      </c>
      <c r="K1353" s="65"/>
      <c r="L1353" s="45" t="e">
        <f ca="1">VLOOKUP(Tableau645[[#This Row],[module]],OFFSET(INDIRECT(A1353&amp;"_code"),0,2,,2),2,0)</f>
        <v>#N/A</v>
      </c>
      <c r="M1353" s="45"/>
      <c r="N1353" s="47"/>
      <c r="O1353" s="45"/>
    </row>
    <row r="1354" spans="1:15" hidden="1" x14ac:dyDescent="0.2">
      <c r="A1354" s="45" t="s">
        <v>672</v>
      </c>
      <c r="B1354" s="65" t="str">
        <f>YEAR(C1354)&amp;"-"&amp;WEEKNUM(C1354)</f>
        <v>2017-47</v>
      </c>
      <c r="C1354" s="46">
        <v>43063</v>
      </c>
      <c r="D1354" s="67">
        <f>WEEKDAY(Tableau645[[#This Row],[date]])</f>
        <v>6</v>
      </c>
      <c r="E1354" s="47">
        <v>0.57291666666666696</v>
      </c>
      <c r="F1354" s="47">
        <v>0.73958333333333404</v>
      </c>
      <c r="G1354" s="46" t="str">
        <f>IF(NOT(ISBLANK(Tableau645[heure
début])),IF(VALUE(MID(TEXT(Tableau645[heure
début],"hh"),1,2))&lt;13,"AM","PM"),"")</f>
        <v>PM</v>
      </c>
      <c r="H1354" s="47">
        <f>F1354-E1354</f>
        <v>0.16666666666666707</v>
      </c>
      <c r="I1354" s="47"/>
      <c r="J1354" s="47" t="s">
        <v>833</v>
      </c>
      <c r="K1354" s="65" t="s">
        <v>817</v>
      </c>
      <c r="L1354" s="45" t="str">
        <f ca="1">VLOOKUP(Tableau645[[#This Row],[module]],OFFSET(INDIRECT(A1354&amp;"_code"),0,2,,2),2,0)</f>
        <v>n/a</v>
      </c>
      <c r="M1354" s="45"/>
      <c r="N1354" s="47"/>
      <c r="O1354" s="45"/>
    </row>
    <row r="1355" spans="1:15" hidden="1" x14ac:dyDescent="0.2">
      <c r="A1355" s="45" t="s">
        <v>671</v>
      </c>
      <c r="B1355" s="65" t="str">
        <f>YEAR(C1355)&amp;"-"&amp;WEEKNUM(C1355)</f>
        <v>2017-47</v>
      </c>
      <c r="C1355" s="46">
        <v>43063</v>
      </c>
      <c r="D1355" s="67">
        <f>WEEKDAY(Tableau645[[#This Row],[date]])</f>
        <v>6</v>
      </c>
      <c r="E1355" s="47">
        <v>0.57291666666666696</v>
      </c>
      <c r="F1355" s="47">
        <v>0.73958333333333404</v>
      </c>
      <c r="G1355" s="46" t="str">
        <f>IF(NOT(ISBLANK(Tableau645[heure
début])),IF(VALUE(MID(TEXT(Tableau645[heure
début],"hh"),1,2))&lt;13,"AM","PM"),"")</f>
        <v>PM</v>
      </c>
      <c r="H1355" s="47">
        <f>F1355-E1355</f>
        <v>0.16666666666666707</v>
      </c>
      <c r="I1355" s="47"/>
      <c r="J1355" s="47" t="s">
        <v>832</v>
      </c>
      <c r="K1355" s="65"/>
      <c r="L1355" s="45" t="e">
        <f ca="1">VLOOKUP(Tableau645[[#This Row],[module]],OFFSET(INDIRECT(A1355&amp;"_code"),0,2,,2),2,0)</f>
        <v>#N/A</v>
      </c>
      <c r="M1355" s="45"/>
      <c r="N1355" s="47"/>
      <c r="O1355" s="45"/>
    </row>
    <row r="1356" spans="1:15" hidden="1" x14ac:dyDescent="0.2">
      <c r="A1356" s="45" t="s">
        <v>676</v>
      </c>
      <c r="B1356" s="65" t="str">
        <f>YEAR(C1356)&amp;"-"&amp;WEEKNUM(C1356)</f>
        <v>2017-47</v>
      </c>
      <c r="C1356" s="46">
        <v>43063</v>
      </c>
      <c r="D1356" s="67">
        <f>WEEKDAY(Tableau645[[#This Row],[date]])</f>
        <v>6</v>
      </c>
      <c r="E1356" s="47">
        <v>0.57291666666666696</v>
      </c>
      <c r="F1356" s="47">
        <v>0.73958333333333404</v>
      </c>
      <c r="G1356" s="46" t="str">
        <f>IF(NOT(ISBLANK(Tableau645[heure
début])),IF(VALUE(MID(TEXT(Tableau645[heure
début],"hh"),1,2))&lt;13,"AM","PM"),"")</f>
        <v>PM</v>
      </c>
      <c r="H1356" s="47">
        <f>F1356-E1356</f>
        <v>0.16666666666666707</v>
      </c>
      <c r="I1356" s="47"/>
      <c r="J1356" s="47"/>
      <c r="K1356" s="65" t="s">
        <v>626</v>
      </c>
      <c r="L1356" s="45" t="str">
        <f ca="1">VLOOKUP(Tableau645[[#This Row],[module]],OFFSET(INDIRECT(A1356&amp;"_code"),0,2,,2),2,0)</f>
        <v>GABER Khalid</v>
      </c>
      <c r="M1356" s="137" t="s">
        <v>659</v>
      </c>
      <c r="N1356" s="47"/>
      <c r="O1356" s="71"/>
    </row>
    <row r="1357" spans="1:15" hidden="1" x14ac:dyDescent="0.2">
      <c r="A1357" s="45" t="s">
        <v>677</v>
      </c>
      <c r="B1357" s="65" t="str">
        <f>YEAR(C1357)&amp;"-"&amp;WEEKNUM(C1357)</f>
        <v>2017-47</v>
      </c>
      <c r="C1357" s="46">
        <v>43063</v>
      </c>
      <c r="D1357" s="67">
        <f>WEEKDAY(Tableau645[[#This Row],[date]])</f>
        <v>6</v>
      </c>
      <c r="E1357" s="47">
        <v>0.57291666666666696</v>
      </c>
      <c r="F1357" s="47">
        <v>0.69791666666666663</v>
      </c>
      <c r="G1357" s="46" t="str">
        <f>IF(NOT(ISBLANK(Tableau645[heure
début])),IF(VALUE(MID(TEXT(Tableau645[heure
début],"hh"),1,2))&lt;13,"AM","PM"),"")</f>
        <v>PM</v>
      </c>
      <c r="H1357" s="47">
        <f>F1357-E1357</f>
        <v>0.12499999999999967</v>
      </c>
      <c r="I1357" s="47"/>
      <c r="J1357" s="47"/>
      <c r="K1357" s="65" t="s">
        <v>809</v>
      </c>
      <c r="L1357" s="45" t="str">
        <f ca="1">VLOOKUP(Tableau645[[#This Row],[module]],OFFSET(INDIRECT(A1357&amp;"_code"),0,2,,2),2,0)</f>
        <v>n/a</v>
      </c>
      <c r="M1357" s="45"/>
      <c r="N1357" s="47"/>
      <c r="O1357" s="45"/>
    </row>
    <row r="1358" spans="1:15" hidden="1" x14ac:dyDescent="0.2">
      <c r="A1358" s="61" t="s">
        <v>669</v>
      </c>
      <c r="B1358" s="92" t="str">
        <f>YEAR(C1358)&amp;"-"&amp;WEEKNUM(C1358)</f>
        <v>2017-47</v>
      </c>
      <c r="C1358" s="46">
        <v>43063</v>
      </c>
      <c r="D1358" s="94">
        <f>WEEKDAY(Tableau645[[#This Row],[date]])</f>
        <v>6</v>
      </c>
      <c r="E1358" s="63">
        <v>0.57291666666666696</v>
      </c>
      <c r="F1358" s="95">
        <v>0.65625</v>
      </c>
      <c r="G1358" s="93" t="str">
        <f>IF(NOT(ISBLANK(Tableau645[heure
début])),IF(VALUE(MID(TEXT(Tableau645[heure
début],"hh"),1,2))&lt;13,"AM","PM"),"")</f>
        <v>PM</v>
      </c>
      <c r="H1358" s="95">
        <f>F1358-E1358</f>
        <v>8.3333333333333037E-2</v>
      </c>
      <c r="I1358" s="95"/>
      <c r="J1358" s="95"/>
      <c r="K1358" s="65" t="s">
        <v>863</v>
      </c>
      <c r="L1358" s="92" t="str">
        <f ca="1">VLOOKUP(Tableau645[[#This Row],[module]],OFFSET(INDIRECT(A1358&amp;"_code"),0,2,,2),2,0)</f>
        <v>DUPLOUICH Audrey</v>
      </c>
      <c r="M1358" s="45" t="s">
        <v>1193</v>
      </c>
      <c r="N1358" s="95"/>
      <c r="O1358" s="91"/>
    </row>
    <row r="1359" spans="1:15" hidden="1" x14ac:dyDescent="0.2">
      <c r="A1359" s="61" t="s">
        <v>669</v>
      </c>
      <c r="B1359" s="65" t="str">
        <f>YEAR(C1359)&amp;"-"&amp;WEEKNUM(C1359)</f>
        <v>2017-47</v>
      </c>
      <c r="C1359" s="46">
        <v>43063</v>
      </c>
      <c r="D1359" s="67">
        <f>WEEKDAY(Tableau645[[#This Row],[date]])</f>
        <v>6</v>
      </c>
      <c r="E1359" s="95">
        <v>0.65625</v>
      </c>
      <c r="F1359" s="63">
        <v>0.73958333333333404</v>
      </c>
      <c r="G1359" s="46" t="str">
        <f>IF(NOT(ISBLANK(Tableau645[heure
début])),IF(VALUE(MID(TEXT(Tableau645[heure
début],"hh"),1,2))&lt;13,"AM","PM"),"")</f>
        <v>PM</v>
      </c>
      <c r="H1359" s="47">
        <f>F1359-E1359</f>
        <v>8.3333333333334036E-2</v>
      </c>
      <c r="I1359" s="47"/>
      <c r="J1359" s="47"/>
      <c r="K1359" s="65" t="s">
        <v>1022</v>
      </c>
      <c r="L1359" s="45" t="str">
        <f ca="1">VLOOKUP(Tableau645[[#This Row],[module]],OFFSET(INDIRECT(A1359&amp;"_code"),0,2,,2),2,0)</f>
        <v>DELANOY Géry</v>
      </c>
      <c r="M1359" s="45" t="s">
        <v>1193</v>
      </c>
      <c r="N1359" s="47"/>
      <c r="O1359" s="45"/>
    </row>
    <row r="1360" spans="1:15" hidden="1" x14ac:dyDescent="0.2">
      <c r="A1360" s="45" t="s">
        <v>670</v>
      </c>
      <c r="B1360" s="138" t="str">
        <f>YEAR(C1360)&amp;"-"&amp;WEEKNUM(C1360)</f>
        <v>2017-47</v>
      </c>
      <c r="C1360" s="46">
        <v>43063</v>
      </c>
      <c r="D1360" s="140">
        <f>WEEKDAY(Tableau645[[#This Row],[date]])</f>
        <v>6</v>
      </c>
      <c r="E1360" s="47">
        <v>0.65625</v>
      </c>
      <c r="F1360" s="47">
        <v>0.73958333333333404</v>
      </c>
      <c r="G1360" s="139" t="str">
        <f>IF(NOT(ISBLANK(Tableau645[heure
début])),IF(VALUE(MID(TEXT(Tableau645[heure
début],"hh"),1,2))&lt;13,"AM","PM"),"")</f>
        <v>PM</v>
      </c>
      <c r="H1360" s="141">
        <f>F1360-E1360</f>
        <v>8.3333333333334036E-2</v>
      </c>
      <c r="I1360" s="141"/>
      <c r="J1360" s="141"/>
      <c r="K1360" s="138" t="s">
        <v>1188</v>
      </c>
      <c r="L1360" s="138" t="str">
        <f ca="1">VLOOKUP(Tableau645[[#This Row],[module]],OFFSET(INDIRECT(A1360&amp;"_code"),0,2,,2),2,0)</f>
        <v>DUPLOUICH Audrey</v>
      </c>
      <c r="M1360" s="45" t="s">
        <v>1212</v>
      </c>
      <c r="N1360" s="141"/>
      <c r="O1360" s="137"/>
    </row>
    <row r="1361" spans="1:15" hidden="1" x14ac:dyDescent="0.2">
      <c r="A1361" s="45" t="s">
        <v>670</v>
      </c>
      <c r="B1361" s="65" t="str">
        <f>YEAR(C1361)&amp;"-"&amp;WEEKNUM(C1361)</f>
        <v>2017-47</v>
      </c>
      <c r="C1361" s="46">
        <v>43064</v>
      </c>
      <c r="D1361" s="67">
        <f>WEEKDAY(Tableau645[[#This Row],[date]])</f>
        <v>7</v>
      </c>
      <c r="E1361" s="47">
        <v>0.34375</v>
      </c>
      <c r="F1361" s="47">
        <v>0.51041666666666696</v>
      </c>
      <c r="G1361" s="46" t="str">
        <f>IF(NOT(ISBLANK(Tableau645[heure
début])),IF(VALUE(MID(TEXT(Tableau645[heure
début],"hh"),1,2))&lt;13,"AM","PM"),"")</f>
        <v>AM</v>
      </c>
      <c r="H1361" s="47">
        <f>F1361-E1361</f>
        <v>0.16666666666666696</v>
      </c>
      <c r="I1361" s="47"/>
      <c r="J1361" s="47"/>
      <c r="K1361" s="65"/>
      <c r="L1361" s="45" t="e">
        <f ca="1">VLOOKUP(Tableau645[[#This Row],[module]],OFFSET(INDIRECT(A1361&amp;"_code"),0,2,,2),2,0)</f>
        <v>#N/A</v>
      </c>
      <c r="M1361" s="45"/>
      <c r="N1361" s="47"/>
      <c r="O1361" s="45"/>
    </row>
    <row r="1362" spans="1:15" hidden="1" x14ac:dyDescent="0.2">
      <c r="A1362" s="45" t="s">
        <v>657</v>
      </c>
      <c r="B1362" s="65" t="str">
        <f>YEAR(C1362)&amp;"-"&amp;WEEKNUM(C1362)</f>
        <v>2017-47</v>
      </c>
      <c r="C1362" s="46">
        <v>43064</v>
      </c>
      <c r="D1362" s="67">
        <f>WEEKDAY(Tableau645[[#This Row],[date]])</f>
        <v>7</v>
      </c>
      <c r="E1362" s="47">
        <v>0.34375</v>
      </c>
      <c r="F1362" s="47">
        <v>0.51041666666666696</v>
      </c>
      <c r="G1362" s="46" t="str">
        <f>IF(NOT(ISBLANK(Tableau645[heure
début])),IF(VALUE(MID(TEXT(Tableau645[heure
début],"hh"),1,2))&lt;13,"AM","PM"),"")</f>
        <v>AM</v>
      </c>
      <c r="H1362" s="47">
        <f>F1362-E1362</f>
        <v>0.16666666666666696</v>
      </c>
      <c r="I1362" s="123"/>
      <c r="J1362" s="47"/>
      <c r="K1362" s="65"/>
      <c r="L1362" s="45" t="e">
        <f ca="1">VLOOKUP(Tableau645[[#This Row],[module]],OFFSET(INDIRECT(A1362&amp;"_code"),0,2,,2),2,0)</f>
        <v>#N/A</v>
      </c>
      <c r="M1362" s="45"/>
      <c r="N1362" s="47"/>
      <c r="O1362" s="45"/>
    </row>
    <row r="1363" spans="1:15" hidden="1" x14ac:dyDescent="0.2">
      <c r="A1363" s="45" t="s">
        <v>671</v>
      </c>
      <c r="B1363" s="65" t="str">
        <f>YEAR(C1363)&amp;"-"&amp;WEEKNUM(C1363)</f>
        <v>2017-47</v>
      </c>
      <c r="C1363" s="46">
        <v>43064</v>
      </c>
      <c r="D1363" s="67">
        <f>WEEKDAY(Tableau645[[#This Row],[date]])</f>
        <v>7</v>
      </c>
      <c r="E1363" s="47">
        <v>0.34375</v>
      </c>
      <c r="F1363" s="47">
        <v>0.51041666666666696</v>
      </c>
      <c r="G1363" s="46" t="str">
        <f>IF(NOT(ISBLANK(Tableau645[heure
début])),IF(VALUE(MID(TEXT(Tableau645[heure
début],"hh"),1,2))&lt;13,"AM","PM"),"")</f>
        <v>AM</v>
      </c>
      <c r="H1363" s="47">
        <f>F1363-E1363</f>
        <v>0.16666666666666696</v>
      </c>
      <c r="I1363" s="47"/>
      <c r="J1363" s="47"/>
      <c r="K1363" s="65" t="s">
        <v>1055</v>
      </c>
      <c r="L1363" s="45" t="str">
        <f ca="1">VLOOKUP(Tableau645[[#This Row],[module]],OFFSET(INDIRECT(A1363&amp;"_code"),0,2,,2),2,0)</f>
        <v>FRENEA Marylène</v>
      </c>
      <c r="M1363" s="45" t="s">
        <v>665</v>
      </c>
      <c r="N1363" s="47"/>
      <c r="O1363" s="45"/>
    </row>
    <row r="1364" spans="1:15" hidden="1" x14ac:dyDescent="0.2">
      <c r="A1364" s="45" t="s">
        <v>672</v>
      </c>
      <c r="B1364" s="65" t="str">
        <f>YEAR(C1364)&amp;"-"&amp;WEEKNUM(C1364)</f>
        <v>2017-47</v>
      </c>
      <c r="C1364" s="46">
        <v>43064</v>
      </c>
      <c r="D1364" s="67">
        <f>WEEKDAY(Tableau645[[#This Row],[date]])</f>
        <v>7</v>
      </c>
      <c r="E1364" s="47">
        <v>0.34375</v>
      </c>
      <c r="F1364" s="47">
        <v>0.51041666666666696</v>
      </c>
      <c r="G1364" s="46" t="str">
        <f>IF(NOT(ISBLANK(Tableau645[heure
début])),IF(VALUE(MID(TEXT(Tableau645[heure
début],"hh"),1,2))&lt;13,"AM","PM"),"")</f>
        <v>AM</v>
      </c>
      <c r="H1364" s="47">
        <f>F1364-E1364</f>
        <v>0.16666666666666696</v>
      </c>
      <c r="I1364" s="47"/>
      <c r="J1364" s="47"/>
      <c r="K1364" s="65" t="s">
        <v>526</v>
      </c>
      <c r="L1364" s="45" t="str">
        <f ca="1">VLOOKUP(Tableau645[[#This Row],[module]],OFFSET(INDIRECT(A1364&amp;"_code"),0,2,,2),2,0)</f>
        <v>REGOST Philippe</v>
      </c>
      <c r="M1364" s="45" t="s">
        <v>661</v>
      </c>
      <c r="N1364" s="47"/>
      <c r="O1364" s="45"/>
    </row>
    <row r="1365" spans="1:15" hidden="1" x14ac:dyDescent="0.2">
      <c r="A1365" s="45" t="s">
        <v>676</v>
      </c>
      <c r="B1365" s="65" t="str">
        <f>YEAR(C1365)&amp;"-"&amp;WEEKNUM(C1365)</f>
        <v>2017-47</v>
      </c>
      <c r="C1365" s="46">
        <v>43064</v>
      </c>
      <c r="D1365" s="67">
        <f>WEEKDAY(Tableau645[[#This Row],[date]])</f>
        <v>7</v>
      </c>
      <c r="E1365" s="47">
        <v>0.34375</v>
      </c>
      <c r="F1365" s="47">
        <v>0.51041666666666696</v>
      </c>
      <c r="G1365" s="46" t="str">
        <f>IF(NOT(ISBLANK(Tableau645[heure
début])),IF(VALUE(MID(TEXT(Tableau645[heure
début],"hh"),1,2))&lt;13,"AM","PM"),"")</f>
        <v>AM</v>
      </c>
      <c r="H1365" s="47">
        <f>F1365-E1365</f>
        <v>0.16666666666666696</v>
      </c>
      <c r="I1365" s="47"/>
      <c r="J1365" s="47"/>
      <c r="K1365" s="65"/>
      <c r="L1365" s="45" t="e">
        <f ca="1">VLOOKUP(Tableau645[[#This Row],[module]],OFFSET(INDIRECT(A1365&amp;"_code"),0,2,,2),2,0)</f>
        <v>#N/A</v>
      </c>
      <c r="M1365" s="45"/>
      <c r="N1365" s="47"/>
      <c r="O1365" s="45"/>
    </row>
    <row r="1366" spans="1:15" hidden="1" x14ac:dyDescent="0.2">
      <c r="A1366" s="45" t="s">
        <v>677</v>
      </c>
      <c r="B1366" s="65" t="str">
        <f>YEAR(C1366)&amp;"-"&amp;WEEKNUM(C1366)</f>
        <v>2017-47</v>
      </c>
      <c r="C1366" s="46">
        <v>43064</v>
      </c>
      <c r="D1366" s="67">
        <f>WEEKDAY(Tableau645[[#This Row],[date]])</f>
        <v>7</v>
      </c>
      <c r="E1366" s="47">
        <v>0.34375</v>
      </c>
      <c r="F1366" s="47">
        <v>0.51041666666666696</v>
      </c>
      <c r="G1366" s="46" t="str">
        <f>IF(NOT(ISBLANK(Tableau645[heure
début])),IF(VALUE(MID(TEXT(Tableau645[heure
début],"hh"),1,2))&lt;13,"AM","PM"),"")</f>
        <v>AM</v>
      </c>
      <c r="H1366" s="47">
        <f>F1366-E1366</f>
        <v>0.16666666666666696</v>
      </c>
      <c r="I1366" s="47"/>
      <c r="J1366" s="47"/>
      <c r="K1366" s="65"/>
      <c r="L1366" s="45" t="e">
        <f ca="1">VLOOKUP(Tableau645[[#This Row],[module]],OFFSET(INDIRECT(A1366&amp;"_code"),0,2,,2),2,0)</f>
        <v>#N/A</v>
      </c>
      <c r="M1366" s="45"/>
      <c r="N1366" s="47"/>
      <c r="O1366" s="45"/>
    </row>
    <row r="1367" spans="1:15" hidden="1" x14ac:dyDescent="0.2">
      <c r="A1367" s="61" t="s">
        <v>669</v>
      </c>
      <c r="B1367" s="65" t="str">
        <f>YEAR(C1367)&amp;"-"&amp;WEEKNUM(C1367)</f>
        <v>2017-47</v>
      </c>
      <c r="C1367" s="46">
        <v>43064</v>
      </c>
      <c r="D1367" s="67">
        <f>WEEKDAY(Tableau645[[#This Row],[date]])</f>
        <v>7</v>
      </c>
      <c r="E1367" s="47">
        <v>0.34375</v>
      </c>
      <c r="F1367" s="47">
        <v>0.51041666666666696</v>
      </c>
      <c r="G1367" s="46" t="str">
        <f>IF(NOT(ISBLANK(Tableau645[heure
début])),IF(VALUE(MID(TEXT(Tableau645[heure
début],"hh"),1,2))&lt;13,"AM","PM"),"")</f>
        <v>AM</v>
      </c>
      <c r="H1367" s="47">
        <f>F1367-E1367</f>
        <v>0.16666666666666696</v>
      </c>
      <c r="I1367" s="47"/>
      <c r="J1367" s="47"/>
      <c r="K1367" s="65"/>
      <c r="L1367" s="45" t="e">
        <f ca="1">VLOOKUP(Tableau645[[#This Row],[module]],OFFSET(INDIRECT(A1367&amp;"_code"),0,2,,2),2,0)</f>
        <v>#N/A</v>
      </c>
      <c r="M1367" s="45"/>
      <c r="N1367" s="47"/>
      <c r="O1367" s="45"/>
    </row>
    <row r="1368" spans="1:15" hidden="1" x14ac:dyDescent="0.2">
      <c r="A1368" s="45" t="s">
        <v>670</v>
      </c>
      <c r="B1368" s="65" t="str">
        <f>YEAR(C1368)&amp;"-"&amp;WEEKNUM(C1368)</f>
        <v>2017-47</v>
      </c>
      <c r="C1368" s="46">
        <v>43064</v>
      </c>
      <c r="D1368" s="67">
        <f>WEEKDAY(Tableau645[[#This Row],[date]])</f>
        <v>7</v>
      </c>
      <c r="E1368" s="47">
        <v>0.57291666666666696</v>
      </c>
      <c r="F1368" s="47">
        <v>0.73958333333333404</v>
      </c>
      <c r="G1368" s="46" t="str">
        <f>IF(NOT(ISBLANK(Tableau645[heure
début])),IF(VALUE(MID(TEXT(Tableau645[heure
début],"hh"),1,2))&lt;13,"AM","PM"),"")</f>
        <v>PM</v>
      </c>
      <c r="H1368" s="47">
        <f>F1368-E1368</f>
        <v>0.16666666666666707</v>
      </c>
      <c r="I1368" s="47"/>
      <c r="J1368" s="47"/>
      <c r="K1368" s="65"/>
      <c r="L1368" s="45" t="e">
        <f ca="1">VLOOKUP(Tableau645[[#This Row],[module]],OFFSET(INDIRECT(A1368&amp;"_code"),0,2,,2),2,0)</f>
        <v>#N/A</v>
      </c>
      <c r="M1368" s="45"/>
      <c r="N1368" s="47"/>
      <c r="O1368" s="45"/>
    </row>
    <row r="1369" spans="1:15" hidden="1" x14ac:dyDescent="0.2">
      <c r="A1369" s="45" t="s">
        <v>657</v>
      </c>
      <c r="B1369" s="65" t="str">
        <f>YEAR(C1369)&amp;"-"&amp;WEEKNUM(C1369)</f>
        <v>2017-47</v>
      </c>
      <c r="C1369" s="46">
        <v>43064</v>
      </c>
      <c r="D1369" s="67">
        <f>WEEKDAY(Tableau645[[#This Row],[date]])</f>
        <v>7</v>
      </c>
      <c r="E1369" s="47">
        <v>0.57291666666666696</v>
      </c>
      <c r="F1369" s="47">
        <v>0.73958333333333404</v>
      </c>
      <c r="G1369" s="46" t="str">
        <f>IF(NOT(ISBLANK(Tableau645[heure
début])),IF(VALUE(MID(TEXT(Tableau645[heure
début],"hh"),1,2))&lt;13,"AM","PM"),"")</f>
        <v>PM</v>
      </c>
      <c r="H1369" s="47">
        <f>F1369-E1369</f>
        <v>0.16666666666666707</v>
      </c>
      <c r="I1369" s="123"/>
      <c r="J1369" s="47"/>
      <c r="K1369" s="65"/>
      <c r="L1369" s="45" t="e">
        <f ca="1">VLOOKUP(Tableau645[[#This Row],[module]],OFFSET(INDIRECT(A1369&amp;"_code"),0,2,,2),2,0)</f>
        <v>#N/A</v>
      </c>
      <c r="M1369" s="45"/>
      <c r="N1369" s="47"/>
      <c r="O1369" s="45"/>
    </row>
    <row r="1370" spans="1:15" hidden="1" x14ac:dyDescent="0.2">
      <c r="A1370" s="45" t="s">
        <v>671</v>
      </c>
      <c r="B1370" s="65" t="str">
        <f>YEAR(C1370)&amp;"-"&amp;WEEKNUM(C1370)</f>
        <v>2017-47</v>
      </c>
      <c r="C1370" s="46">
        <v>43064</v>
      </c>
      <c r="D1370" s="67">
        <f>WEEKDAY(Tableau645[[#This Row],[date]])</f>
        <v>7</v>
      </c>
      <c r="E1370" s="47">
        <v>0.57291666666666696</v>
      </c>
      <c r="F1370" s="47">
        <v>0.73958333333333404</v>
      </c>
      <c r="G1370" s="46" t="str">
        <f>IF(NOT(ISBLANK(Tableau645[heure
début])),IF(VALUE(MID(TEXT(Tableau645[heure
début],"hh"),1,2))&lt;13,"AM","PM"),"")</f>
        <v>PM</v>
      </c>
      <c r="H1370" s="47">
        <f>F1370-E1370</f>
        <v>0.16666666666666707</v>
      </c>
      <c r="I1370" s="47"/>
      <c r="J1370" s="47"/>
      <c r="K1370" s="65"/>
      <c r="L1370" s="45" t="e">
        <f ca="1">VLOOKUP(Tableau645[[#This Row],[module]],OFFSET(INDIRECT(A1370&amp;"_code"),0,2,,2),2,0)</f>
        <v>#N/A</v>
      </c>
      <c r="M1370" s="45"/>
      <c r="N1370" s="47"/>
      <c r="O1370" s="45"/>
    </row>
    <row r="1371" spans="1:15" hidden="1" x14ac:dyDescent="0.2">
      <c r="A1371" s="45" t="s">
        <v>672</v>
      </c>
      <c r="B1371" s="65" t="str">
        <f>YEAR(C1371)&amp;"-"&amp;WEEKNUM(C1371)</f>
        <v>2017-47</v>
      </c>
      <c r="C1371" s="46">
        <v>43064</v>
      </c>
      <c r="D1371" s="67">
        <f>WEEKDAY(Tableau645[[#This Row],[date]])</f>
        <v>7</v>
      </c>
      <c r="E1371" s="47">
        <v>0.57291666666666696</v>
      </c>
      <c r="F1371" s="47">
        <v>0.73958333333333404</v>
      </c>
      <c r="G1371" s="46" t="str">
        <f>IF(NOT(ISBLANK(Tableau645[heure
début])),IF(VALUE(MID(TEXT(Tableau645[heure
début],"hh"),1,2))&lt;13,"AM","PM"),"")</f>
        <v>PM</v>
      </c>
      <c r="H1371" s="47">
        <f>F1371-E1371</f>
        <v>0.16666666666666707</v>
      </c>
      <c r="I1371" s="47"/>
      <c r="J1371" s="47"/>
      <c r="K1371" s="65"/>
      <c r="L1371" s="45" t="e">
        <f ca="1">VLOOKUP(Tableau645[[#This Row],[module]],OFFSET(INDIRECT(A1371&amp;"_code"),0,2,,2),2,0)</f>
        <v>#N/A</v>
      </c>
      <c r="M1371" s="45"/>
      <c r="N1371" s="47"/>
      <c r="O1371" s="45"/>
    </row>
    <row r="1372" spans="1:15" hidden="1" x14ac:dyDescent="0.2">
      <c r="A1372" s="45" t="s">
        <v>676</v>
      </c>
      <c r="B1372" s="65" t="str">
        <f>YEAR(C1372)&amp;"-"&amp;WEEKNUM(C1372)</f>
        <v>2017-47</v>
      </c>
      <c r="C1372" s="46">
        <v>43064</v>
      </c>
      <c r="D1372" s="67">
        <f>WEEKDAY(Tableau645[[#This Row],[date]])</f>
        <v>7</v>
      </c>
      <c r="E1372" s="47">
        <v>0.57291666666666696</v>
      </c>
      <c r="F1372" s="47">
        <v>0.69791666666666663</v>
      </c>
      <c r="G1372" s="46" t="str">
        <f>IF(NOT(ISBLANK(Tableau645[heure
début])),IF(VALUE(MID(TEXT(Tableau645[heure
début],"hh"),1,2))&lt;13,"AM","PM"),"")</f>
        <v>PM</v>
      </c>
      <c r="H1372" s="47">
        <f>F1372-E1372</f>
        <v>0.12499999999999967</v>
      </c>
      <c r="I1372" s="47"/>
      <c r="J1372" s="47"/>
      <c r="K1372" s="65"/>
      <c r="L1372" s="45" t="e">
        <f ca="1">VLOOKUP(Tableau645[[#This Row],[module]],OFFSET(INDIRECT(A1372&amp;"_code"),0,2,,2),2,0)</f>
        <v>#N/A</v>
      </c>
      <c r="M1372" s="45"/>
      <c r="N1372" s="47"/>
      <c r="O1372" s="45"/>
    </row>
    <row r="1373" spans="1:15" hidden="1" x14ac:dyDescent="0.2">
      <c r="A1373" s="45" t="s">
        <v>677</v>
      </c>
      <c r="B1373" s="65" t="str">
        <f>YEAR(C1373)&amp;"-"&amp;WEEKNUM(C1373)</f>
        <v>2017-47</v>
      </c>
      <c r="C1373" s="46">
        <v>43064</v>
      </c>
      <c r="D1373" s="67">
        <f>WEEKDAY(Tableau645[[#This Row],[date]])</f>
        <v>7</v>
      </c>
      <c r="E1373" s="47">
        <v>0.57291666666666696</v>
      </c>
      <c r="F1373" s="47">
        <v>0.69791666666666663</v>
      </c>
      <c r="G1373" s="46" t="str">
        <f>IF(NOT(ISBLANK(Tableau645[heure
début])),IF(VALUE(MID(TEXT(Tableau645[heure
début],"hh"),1,2))&lt;13,"AM","PM"),"")</f>
        <v>PM</v>
      </c>
      <c r="H1373" s="47">
        <f>F1373-E1373</f>
        <v>0.12499999999999967</v>
      </c>
      <c r="I1373" s="47"/>
      <c r="J1373" s="47"/>
      <c r="K1373" s="65"/>
      <c r="L1373" s="45" t="e">
        <f ca="1">VLOOKUP(Tableau645[[#This Row],[module]],OFFSET(INDIRECT(A1373&amp;"_code"),0,2,,2),2,0)</f>
        <v>#N/A</v>
      </c>
      <c r="M1373" s="45"/>
      <c r="N1373" s="47"/>
      <c r="O1373" s="45"/>
    </row>
    <row r="1374" spans="1:15" hidden="1" x14ac:dyDescent="0.2">
      <c r="A1374" s="61" t="s">
        <v>669</v>
      </c>
      <c r="B1374" s="65" t="str">
        <f>YEAR(C1374)&amp;"-"&amp;WEEKNUM(C1374)</f>
        <v>2017-47</v>
      </c>
      <c r="C1374" s="46">
        <v>43064</v>
      </c>
      <c r="D1374" s="67">
        <f>WEEKDAY(Tableau645[[#This Row],[date]])</f>
        <v>7</v>
      </c>
      <c r="E1374" s="63">
        <v>0.57291666666666696</v>
      </c>
      <c r="F1374" s="63">
        <v>0.73958333333333404</v>
      </c>
      <c r="G1374" s="46" t="str">
        <f>IF(NOT(ISBLANK(Tableau645[heure
début])),IF(VALUE(MID(TEXT(Tableau645[heure
début],"hh"),1,2))&lt;13,"AM","PM"),"")</f>
        <v>PM</v>
      </c>
      <c r="H1374" s="47">
        <f>F1374-E1374</f>
        <v>0.16666666666666707</v>
      </c>
      <c r="I1374" s="47"/>
      <c r="J1374" s="47"/>
      <c r="K1374" s="65"/>
      <c r="L1374" s="45" t="e">
        <f ca="1">VLOOKUP(Tableau645[[#This Row],[module]],OFFSET(INDIRECT(A1374&amp;"_code"),0,2,,2),2,0)</f>
        <v>#N/A</v>
      </c>
      <c r="M1374" s="45"/>
      <c r="N1374" s="47"/>
      <c r="O1374" s="45"/>
    </row>
    <row r="1375" spans="1:15" hidden="1" x14ac:dyDescent="0.2">
      <c r="A1375" s="45" t="s">
        <v>670</v>
      </c>
      <c r="B1375" s="65" t="str">
        <f>YEAR(C1375)&amp;"-"&amp;WEEKNUM(C1375)</f>
        <v>2017-48</v>
      </c>
      <c r="C1375" s="46">
        <v>43065</v>
      </c>
      <c r="D1375" s="67">
        <f>WEEKDAY(Tableau645[[#This Row],[date]])</f>
        <v>1</v>
      </c>
      <c r="E1375" s="47">
        <v>0.34375</v>
      </c>
      <c r="F1375" s="47">
        <v>0.51041666666666696</v>
      </c>
      <c r="G1375" s="46" t="str">
        <f>IF(NOT(ISBLANK(Tableau645[heure
début])),IF(VALUE(MID(TEXT(Tableau645[heure
début],"hh"),1,2))&lt;13,"AM","PM"),"")</f>
        <v>AM</v>
      </c>
      <c r="H1375" s="47">
        <f>F1375-E1375</f>
        <v>0.16666666666666696</v>
      </c>
      <c r="I1375" s="47"/>
      <c r="J1375" s="47"/>
      <c r="K1375" s="65"/>
      <c r="L1375" s="45" t="e">
        <f ca="1">VLOOKUP(Tableau645[[#This Row],[module]],OFFSET(INDIRECT(A1375&amp;"_code"),0,2,,2),2,0)</f>
        <v>#N/A</v>
      </c>
      <c r="M1375" s="45"/>
      <c r="N1375" s="47"/>
      <c r="O1375" s="45"/>
    </row>
    <row r="1376" spans="1:15" hidden="1" x14ac:dyDescent="0.2">
      <c r="A1376" s="45" t="s">
        <v>657</v>
      </c>
      <c r="B1376" s="65" t="str">
        <f>YEAR(C1376)&amp;"-"&amp;WEEKNUM(C1376)</f>
        <v>2017-48</v>
      </c>
      <c r="C1376" s="46">
        <v>43065</v>
      </c>
      <c r="D1376" s="67">
        <f>WEEKDAY(Tableau645[[#This Row],[date]])</f>
        <v>1</v>
      </c>
      <c r="E1376" s="47">
        <v>0.34375</v>
      </c>
      <c r="F1376" s="47">
        <v>0.51041666666666696</v>
      </c>
      <c r="G1376" s="46" t="str">
        <f>IF(NOT(ISBLANK(Tableau645[heure
début])),IF(VALUE(MID(TEXT(Tableau645[heure
début],"hh"),1,2))&lt;13,"AM","PM"),"")</f>
        <v>AM</v>
      </c>
      <c r="H1376" s="47">
        <f>F1376-E1376</f>
        <v>0.16666666666666696</v>
      </c>
      <c r="I1376" s="123"/>
      <c r="J1376" s="47"/>
      <c r="K1376" s="65"/>
      <c r="L1376" s="45" t="e">
        <f ca="1">VLOOKUP(Tableau645[[#This Row],[module]],OFFSET(INDIRECT(A1376&amp;"_code"),0,2,,2),2,0)</f>
        <v>#N/A</v>
      </c>
      <c r="M1376" s="45"/>
      <c r="N1376" s="47"/>
      <c r="O1376" s="45"/>
    </row>
    <row r="1377" spans="1:15" hidden="1" x14ac:dyDescent="0.2">
      <c r="A1377" s="45" t="s">
        <v>671</v>
      </c>
      <c r="B1377" s="65" t="str">
        <f>YEAR(C1377)&amp;"-"&amp;WEEKNUM(C1377)</f>
        <v>2017-48</v>
      </c>
      <c r="C1377" s="46">
        <v>43065</v>
      </c>
      <c r="D1377" s="67">
        <f>WEEKDAY(Tableau645[[#This Row],[date]])</f>
        <v>1</v>
      </c>
      <c r="E1377" s="47">
        <v>0.34375</v>
      </c>
      <c r="F1377" s="47">
        <v>0.51041666666666696</v>
      </c>
      <c r="G1377" s="46" t="str">
        <f>IF(NOT(ISBLANK(Tableau645[heure
début])),IF(VALUE(MID(TEXT(Tableau645[heure
début],"hh"),1,2))&lt;13,"AM","PM"),"")</f>
        <v>AM</v>
      </c>
      <c r="H1377" s="47">
        <f>F1377-E1377</f>
        <v>0.16666666666666696</v>
      </c>
      <c r="I1377" s="47"/>
      <c r="J1377" s="47"/>
      <c r="K1377" s="65"/>
      <c r="L1377" s="45" t="e">
        <f ca="1">VLOOKUP(Tableau645[[#This Row],[module]],OFFSET(INDIRECT(A1377&amp;"_code"),0,2,,2),2,0)</f>
        <v>#N/A</v>
      </c>
      <c r="M1377" s="45"/>
      <c r="N1377" s="47"/>
      <c r="O1377" s="45"/>
    </row>
    <row r="1378" spans="1:15" hidden="1" x14ac:dyDescent="0.2">
      <c r="A1378" s="45" t="s">
        <v>672</v>
      </c>
      <c r="B1378" s="65" t="str">
        <f>YEAR(C1378)&amp;"-"&amp;WEEKNUM(C1378)</f>
        <v>2017-48</v>
      </c>
      <c r="C1378" s="46">
        <v>43065</v>
      </c>
      <c r="D1378" s="67">
        <f>WEEKDAY(Tableau645[[#This Row],[date]])</f>
        <v>1</v>
      </c>
      <c r="E1378" s="47">
        <v>0.34375</v>
      </c>
      <c r="F1378" s="47">
        <v>0.51041666666666696</v>
      </c>
      <c r="G1378" s="46" t="str">
        <f>IF(NOT(ISBLANK(Tableau645[heure
début])),IF(VALUE(MID(TEXT(Tableau645[heure
début],"hh"),1,2))&lt;13,"AM","PM"),"")</f>
        <v>AM</v>
      </c>
      <c r="H1378" s="47">
        <f>F1378-E1378</f>
        <v>0.16666666666666696</v>
      </c>
      <c r="I1378" s="47"/>
      <c r="J1378" s="47"/>
      <c r="K1378" s="65"/>
      <c r="L1378" s="45" t="e">
        <f ca="1">VLOOKUP(Tableau645[[#This Row],[module]],OFFSET(INDIRECT(A1378&amp;"_code"),0,2,,2),2,0)</f>
        <v>#N/A</v>
      </c>
      <c r="M1378" s="45"/>
      <c r="N1378" s="47"/>
      <c r="O1378" s="45"/>
    </row>
    <row r="1379" spans="1:15" hidden="1" x14ac:dyDescent="0.2">
      <c r="A1379" s="45" t="s">
        <v>676</v>
      </c>
      <c r="B1379" s="65" t="str">
        <f>YEAR(C1379)&amp;"-"&amp;WEEKNUM(C1379)</f>
        <v>2017-48</v>
      </c>
      <c r="C1379" s="46">
        <v>43065</v>
      </c>
      <c r="D1379" s="67">
        <f>WEEKDAY(Tableau645[[#This Row],[date]])</f>
        <v>1</v>
      </c>
      <c r="E1379" s="47">
        <v>0.34375</v>
      </c>
      <c r="F1379" s="47">
        <v>0.51041666666666696</v>
      </c>
      <c r="G1379" s="46" t="str">
        <f>IF(NOT(ISBLANK(Tableau645[heure
début])),IF(VALUE(MID(TEXT(Tableau645[heure
début],"hh"),1,2))&lt;13,"AM","PM"),"")</f>
        <v>AM</v>
      </c>
      <c r="H1379" s="47">
        <f>F1379-E1379</f>
        <v>0.16666666666666696</v>
      </c>
      <c r="I1379" s="47"/>
      <c r="J1379" s="47"/>
      <c r="K1379" s="65"/>
      <c r="L1379" s="45" t="e">
        <f ca="1">VLOOKUP(Tableau645[[#This Row],[module]],OFFSET(INDIRECT(A1379&amp;"_code"),0,2,,2),2,0)</f>
        <v>#N/A</v>
      </c>
      <c r="M1379" s="45"/>
      <c r="N1379" s="47"/>
      <c r="O1379" s="45"/>
    </row>
    <row r="1380" spans="1:15" hidden="1" x14ac:dyDescent="0.2">
      <c r="A1380" s="45" t="s">
        <v>677</v>
      </c>
      <c r="B1380" s="65" t="str">
        <f>YEAR(C1380)&amp;"-"&amp;WEEKNUM(C1380)</f>
        <v>2017-48</v>
      </c>
      <c r="C1380" s="46">
        <v>43065</v>
      </c>
      <c r="D1380" s="67">
        <f>WEEKDAY(Tableau645[[#This Row],[date]])</f>
        <v>1</v>
      </c>
      <c r="E1380" s="47">
        <v>0.34375</v>
      </c>
      <c r="F1380" s="47">
        <v>0.51041666666666696</v>
      </c>
      <c r="G1380" s="46" t="str">
        <f>IF(NOT(ISBLANK(Tableau645[heure
début])),IF(VALUE(MID(TEXT(Tableau645[heure
début],"hh"),1,2))&lt;13,"AM","PM"),"")</f>
        <v>AM</v>
      </c>
      <c r="H1380" s="47">
        <f>F1380-E1380</f>
        <v>0.16666666666666696</v>
      </c>
      <c r="I1380" s="47"/>
      <c r="J1380" s="47"/>
      <c r="K1380" s="65"/>
      <c r="L1380" s="45" t="e">
        <f ca="1">VLOOKUP(Tableau645[[#This Row],[module]],OFFSET(INDIRECT(A1380&amp;"_code"),0,2,,2),2,0)</f>
        <v>#N/A</v>
      </c>
      <c r="M1380" s="45"/>
      <c r="N1380" s="47"/>
      <c r="O1380" s="45"/>
    </row>
    <row r="1381" spans="1:15" hidden="1" x14ac:dyDescent="0.2">
      <c r="A1381" s="61" t="s">
        <v>669</v>
      </c>
      <c r="B1381" s="65" t="str">
        <f>YEAR(C1381)&amp;"-"&amp;WEEKNUM(C1381)</f>
        <v>2017-48</v>
      </c>
      <c r="C1381" s="46">
        <v>43065</v>
      </c>
      <c r="D1381" s="67">
        <f>WEEKDAY(Tableau645[[#This Row],[date]])</f>
        <v>1</v>
      </c>
      <c r="E1381" s="47">
        <v>0.34375</v>
      </c>
      <c r="F1381" s="47">
        <v>0.51041666666666696</v>
      </c>
      <c r="G1381" s="46" t="str">
        <f>IF(NOT(ISBLANK(Tableau645[heure
début])),IF(VALUE(MID(TEXT(Tableau645[heure
début],"hh"),1,2))&lt;13,"AM","PM"),"")</f>
        <v>AM</v>
      </c>
      <c r="H1381" s="47">
        <f>F1381-E1381</f>
        <v>0.16666666666666696</v>
      </c>
      <c r="I1381" s="47"/>
      <c r="J1381" s="47"/>
      <c r="K1381" s="65"/>
      <c r="L1381" s="45" t="e">
        <f ca="1">VLOOKUP(Tableau645[[#This Row],[module]],OFFSET(INDIRECT(A1381&amp;"_code"),0,2,,2),2,0)</f>
        <v>#N/A</v>
      </c>
      <c r="M1381" s="45"/>
      <c r="N1381" s="47"/>
      <c r="O1381" s="45"/>
    </row>
    <row r="1382" spans="1:15" hidden="1" x14ac:dyDescent="0.2">
      <c r="A1382" s="45" t="s">
        <v>670</v>
      </c>
      <c r="B1382" s="65" t="str">
        <f>YEAR(C1382)&amp;"-"&amp;WEEKNUM(C1382)</f>
        <v>2017-48</v>
      </c>
      <c r="C1382" s="46">
        <v>43065</v>
      </c>
      <c r="D1382" s="67">
        <f>WEEKDAY(Tableau645[[#This Row],[date]])</f>
        <v>1</v>
      </c>
      <c r="E1382" s="47">
        <v>0.57291666666666696</v>
      </c>
      <c r="F1382" s="47">
        <v>0.73958333333333404</v>
      </c>
      <c r="G1382" s="46" t="str">
        <f>IF(NOT(ISBLANK(Tableau645[heure
début])),IF(VALUE(MID(TEXT(Tableau645[heure
début],"hh"),1,2))&lt;13,"AM","PM"),"")</f>
        <v>PM</v>
      </c>
      <c r="H1382" s="47">
        <f>F1382-E1382</f>
        <v>0.16666666666666707</v>
      </c>
      <c r="I1382" s="47"/>
      <c r="J1382" s="47"/>
      <c r="K1382" s="65"/>
      <c r="L1382" s="45" t="e">
        <f ca="1">VLOOKUP(Tableau645[[#This Row],[module]],OFFSET(INDIRECT(A1382&amp;"_code"),0,2,,2),2,0)</f>
        <v>#N/A</v>
      </c>
      <c r="M1382" s="45"/>
      <c r="N1382" s="47"/>
      <c r="O1382" s="45"/>
    </row>
    <row r="1383" spans="1:15" hidden="1" x14ac:dyDescent="0.2">
      <c r="A1383" s="45" t="s">
        <v>657</v>
      </c>
      <c r="B1383" s="65" t="str">
        <f>YEAR(C1383)&amp;"-"&amp;WEEKNUM(C1383)</f>
        <v>2017-48</v>
      </c>
      <c r="C1383" s="46">
        <v>43065</v>
      </c>
      <c r="D1383" s="67">
        <f>WEEKDAY(Tableau645[[#This Row],[date]])</f>
        <v>1</v>
      </c>
      <c r="E1383" s="47">
        <v>0.57291666666666696</v>
      </c>
      <c r="F1383" s="47">
        <v>0.73958333333333404</v>
      </c>
      <c r="G1383" s="46" t="str">
        <f>IF(NOT(ISBLANK(Tableau645[heure
début])),IF(VALUE(MID(TEXT(Tableau645[heure
début],"hh"),1,2))&lt;13,"AM","PM"),"")</f>
        <v>PM</v>
      </c>
      <c r="H1383" s="47">
        <f>F1383-E1383</f>
        <v>0.16666666666666707</v>
      </c>
      <c r="I1383" s="123"/>
      <c r="J1383" s="47"/>
      <c r="K1383" s="65"/>
      <c r="L1383" s="45" t="e">
        <f ca="1">VLOOKUP(Tableau645[[#This Row],[module]],OFFSET(INDIRECT(A1383&amp;"_code"),0,2,,2),2,0)</f>
        <v>#N/A</v>
      </c>
      <c r="M1383" s="45"/>
      <c r="N1383" s="47"/>
      <c r="O1383" s="45"/>
    </row>
    <row r="1384" spans="1:15" hidden="1" x14ac:dyDescent="0.2">
      <c r="A1384" s="45" t="s">
        <v>671</v>
      </c>
      <c r="B1384" s="65" t="str">
        <f>YEAR(C1384)&amp;"-"&amp;WEEKNUM(C1384)</f>
        <v>2017-48</v>
      </c>
      <c r="C1384" s="46">
        <v>43065</v>
      </c>
      <c r="D1384" s="67">
        <f>WEEKDAY(Tableau645[[#This Row],[date]])</f>
        <v>1</v>
      </c>
      <c r="E1384" s="47">
        <v>0.57291666666666696</v>
      </c>
      <c r="F1384" s="47">
        <v>0.73958333333333404</v>
      </c>
      <c r="G1384" s="46" t="str">
        <f>IF(NOT(ISBLANK(Tableau645[heure
début])),IF(VALUE(MID(TEXT(Tableau645[heure
début],"hh"),1,2))&lt;13,"AM","PM"),"")</f>
        <v>PM</v>
      </c>
      <c r="H1384" s="47">
        <f>F1384-E1384</f>
        <v>0.16666666666666707</v>
      </c>
      <c r="I1384" s="47"/>
      <c r="J1384" s="47"/>
      <c r="K1384" s="65"/>
      <c r="L1384" s="45" t="e">
        <f ca="1">VLOOKUP(Tableau645[[#This Row],[module]],OFFSET(INDIRECT(A1384&amp;"_code"),0,2,,2),2,0)</f>
        <v>#N/A</v>
      </c>
      <c r="M1384" s="45"/>
      <c r="N1384" s="47"/>
      <c r="O1384" s="45"/>
    </row>
    <row r="1385" spans="1:15" hidden="1" x14ac:dyDescent="0.2">
      <c r="A1385" s="45" t="s">
        <v>672</v>
      </c>
      <c r="B1385" s="65" t="str">
        <f>YEAR(C1385)&amp;"-"&amp;WEEKNUM(C1385)</f>
        <v>2017-48</v>
      </c>
      <c r="C1385" s="46">
        <v>43065</v>
      </c>
      <c r="D1385" s="67">
        <f>WEEKDAY(Tableau645[[#This Row],[date]])</f>
        <v>1</v>
      </c>
      <c r="E1385" s="47">
        <v>0.57291666666666696</v>
      </c>
      <c r="F1385" s="47">
        <v>0.73958333333333404</v>
      </c>
      <c r="G1385" s="46" t="str">
        <f>IF(NOT(ISBLANK(Tableau645[heure
début])),IF(VALUE(MID(TEXT(Tableau645[heure
début],"hh"),1,2))&lt;13,"AM","PM"),"")</f>
        <v>PM</v>
      </c>
      <c r="H1385" s="47">
        <f>F1385-E1385</f>
        <v>0.16666666666666707</v>
      </c>
      <c r="I1385" s="47"/>
      <c r="J1385" s="47"/>
      <c r="K1385" s="65"/>
      <c r="L1385" s="45" t="e">
        <f ca="1">VLOOKUP(Tableau645[[#This Row],[module]],OFFSET(INDIRECT(A1385&amp;"_code"),0,2,,2),2,0)</f>
        <v>#N/A</v>
      </c>
      <c r="M1385" s="45"/>
      <c r="N1385" s="47"/>
      <c r="O1385" s="45"/>
    </row>
    <row r="1386" spans="1:15" hidden="1" x14ac:dyDescent="0.2">
      <c r="A1386" s="45" t="s">
        <v>676</v>
      </c>
      <c r="B1386" s="65" t="str">
        <f>YEAR(C1386)&amp;"-"&amp;WEEKNUM(C1386)</f>
        <v>2017-48</v>
      </c>
      <c r="C1386" s="46">
        <v>43065</v>
      </c>
      <c r="D1386" s="67">
        <f>WEEKDAY(Tableau645[[#This Row],[date]])</f>
        <v>1</v>
      </c>
      <c r="E1386" s="47">
        <v>0.57291666666666696</v>
      </c>
      <c r="F1386" s="47">
        <v>0.69791666666666663</v>
      </c>
      <c r="G1386" s="46" t="str">
        <f>IF(NOT(ISBLANK(Tableau645[heure
début])),IF(VALUE(MID(TEXT(Tableau645[heure
début],"hh"),1,2))&lt;13,"AM","PM"),"")</f>
        <v>PM</v>
      </c>
      <c r="H1386" s="47">
        <f>F1386-E1386</f>
        <v>0.12499999999999967</v>
      </c>
      <c r="I1386" s="47"/>
      <c r="J1386" s="47"/>
      <c r="K1386" s="65"/>
      <c r="L1386" s="45" t="e">
        <f ca="1">VLOOKUP(Tableau645[[#This Row],[module]],OFFSET(INDIRECT(A1386&amp;"_code"),0,2,,2),2,0)</f>
        <v>#N/A</v>
      </c>
      <c r="M1386" s="45"/>
      <c r="N1386" s="47"/>
      <c r="O1386" s="45"/>
    </row>
    <row r="1387" spans="1:15" hidden="1" x14ac:dyDescent="0.2">
      <c r="A1387" s="45" t="s">
        <v>677</v>
      </c>
      <c r="B1387" s="65" t="str">
        <f>YEAR(C1387)&amp;"-"&amp;WEEKNUM(C1387)</f>
        <v>2017-48</v>
      </c>
      <c r="C1387" s="46">
        <v>43065</v>
      </c>
      <c r="D1387" s="67">
        <f>WEEKDAY(Tableau645[[#This Row],[date]])</f>
        <v>1</v>
      </c>
      <c r="E1387" s="47">
        <v>0.57291666666666696</v>
      </c>
      <c r="F1387" s="47">
        <v>0.69791666666666663</v>
      </c>
      <c r="G1387" s="46" t="str">
        <f>IF(NOT(ISBLANK(Tableau645[heure
début])),IF(VALUE(MID(TEXT(Tableau645[heure
début],"hh"),1,2))&lt;13,"AM","PM"),"")</f>
        <v>PM</v>
      </c>
      <c r="H1387" s="47">
        <f>F1387-E1387</f>
        <v>0.12499999999999967</v>
      </c>
      <c r="I1387" s="47"/>
      <c r="J1387" s="47"/>
      <c r="K1387" s="65"/>
      <c r="L1387" s="45" t="e">
        <f ca="1">VLOOKUP(Tableau645[[#This Row],[module]],OFFSET(INDIRECT(A1387&amp;"_code"),0,2,,2),2,0)</f>
        <v>#N/A</v>
      </c>
      <c r="M1387" s="45"/>
      <c r="N1387" s="47"/>
      <c r="O1387" s="45"/>
    </row>
    <row r="1388" spans="1:15" hidden="1" x14ac:dyDescent="0.2">
      <c r="A1388" s="61" t="s">
        <v>669</v>
      </c>
      <c r="B1388" s="65" t="str">
        <f>YEAR(C1388)&amp;"-"&amp;WEEKNUM(C1388)</f>
        <v>2017-48</v>
      </c>
      <c r="C1388" s="46">
        <v>43065</v>
      </c>
      <c r="D1388" s="67">
        <f>WEEKDAY(Tableau645[[#This Row],[date]])</f>
        <v>1</v>
      </c>
      <c r="E1388" s="63">
        <v>0.57291666666666696</v>
      </c>
      <c r="F1388" s="63">
        <v>0.73958333333333404</v>
      </c>
      <c r="G1388" s="46" t="str">
        <f>IF(NOT(ISBLANK(Tableau645[heure
début])),IF(VALUE(MID(TEXT(Tableau645[heure
début],"hh"),1,2))&lt;13,"AM","PM"),"")</f>
        <v>PM</v>
      </c>
      <c r="H1388" s="47">
        <f>F1388-E1388</f>
        <v>0.16666666666666707</v>
      </c>
      <c r="I1388" s="47"/>
      <c r="J1388" s="47"/>
      <c r="K1388" s="65"/>
      <c r="L1388" s="45" t="e">
        <f ca="1">VLOOKUP(Tableau645[[#This Row],[module]],OFFSET(INDIRECT(A1388&amp;"_code"),0,2,,2),2,0)</f>
        <v>#N/A</v>
      </c>
      <c r="M1388" s="45"/>
      <c r="N1388" s="47"/>
      <c r="O1388" s="45"/>
    </row>
    <row r="1389" spans="1:15" hidden="1" x14ac:dyDescent="0.2">
      <c r="A1389" s="45" t="s">
        <v>670</v>
      </c>
      <c r="B1389" s="65" t="str">
        <f>YEAR(C1389)&amp;"-"&amp;WEEKNUM(C1389)</f>
        <v>2017-48</v>
      </c>
      <c r="C1389" s="46">
        <v>43066</v>
      </c>
      <c r="D1389" s="67">
        <f>WEEKDAY(Tableau645[[#This Row],[date]])</f>
        <v>2</v>
      </c>
      <c r="E1389" s="47">
        <v>0.34375</v>
      </c>
      <c r="F1389" s="47">
        <v>0.51041666666666696</v>
      </c>
      <c r="G1389" s="46" t="str">
        <f>IF(NOT(ISBLANK(Tableau645[heure
début])),IF(VALUE(MID(TEXT(Tableau645[heure
début],"hh"),1,2))&lt;13,"AM","PM"),"")</f>
        <v>AM</v>
      </c>
      <c r="H1389" s="47">
        <f>F1389-E1389</f>
        <v>0.16666666666666696</v>
      </c>
      <c r="I1389" s="47"/>
      <c r="J1389" s="47"/>
      <c r="K1389" s="65" t="s">
        <v>872</v>
      </c>
      <c r="L1389" s="45" t="str">
        <f ca="1">VLOOKUP(Tableau645[[#This Row],[module]],OFFSET(INDIRECT(A1389&amp;"_code"),0,2,,2),2,0)</f>
        <v>BRIKI Rachid</v>
      </c>
      <c r="M1389" s="45"/>
      <c r="N1389" s="47"/>
      <c r="O1389" s="45"/>
    </row>
    <row r="1390" spans="1:15" hidden="1" x14ac:dyDescent="0.2">
      <c r="A1390" s="45" t="s">
        <v>657</v>
      </c>
      <c r="B1390" s="65" t="str">
        <f>YEAR(C1390)&amp;"-"&amp;WEEKNUM(C1390)</f>
        <v>2017-48</v>
      </c>
      <c r="C1390" s="46">
        <v>43066</v>
      </c>
      <c r="D1390" s="67">
        <f>WEEKDAY(Tableau645[[#This Row],[date]])</f>
        <v>2</v>
      </c>
      <c r="E1390" s="47">
        <v>0.34375</v>
      </c>
      <c r="F1390" s="47">
        <v>0.51041666666666696</v>
      </c>
      <c r="G1390" s="46" t="str">
        <f>IF(NOT(ISBLANK(Tableau645[heure
début])),IF(VALUE(MID(TEXT(Tableau645[heure
début],"hh"),1,2))&lt;13,"AM","PM"),"")</f>
        <v>AM</v>
      </c>
      <c r="H1390" s="47">
        <f>F1390-E1390</f>
        <v>0.16666666666666696</v>
      </c>
      <c r="I1390" s="123"/>
      <c r="J1390" s="47" t="s">
        <v>833</v>
      </c>
      <c r="K1390" s="65" t="s">
        <v>817</v>
      </c>
      <c r="L1390" s="45" t="str">
        <f ca="1">VLOOKUP(Tableau645[[#This Row],[module]],OFFSET(INDIRECT(A1390&amp;"_code"),0,2,,2),2,0)</f>
        <v>n/a</v>
      </c>
      <c r="M1390" s="45"/>
      <c r="N1390" s="47"/>
      <c r="O1390" s="45"/>
    </row>
    <row r="1391" spans="1:15" hidden="1" x14ac:dyDescent="0.2">
      <c r="A1391" s="45" t="s">
        <v>657</v>
      </c>
      <c r="B1391" s="65" t="str">
        <f>YEAR(C1391)&amp;"-"&amp;WEEKNUM(C1391)</f>
        <v>2017-48</v>
      </c>
      <c r="C1391" s="46">
        <v>43066</v>
      </c>
      <c r="D1391" s="67">
        <f>WEEKDAY(Tableau645[[#This Row],[date]])</f>
        <v>2</v>
      </c>
      <c r="E1391" s="47">
        <v>0.34375</v>
      </c>
      <c r="F1391" s="47">
        <v>0.51041666666666696</v>
      </c>
      <c r="G1391" s="46" t="str">
        <f>IF(NOT(ISBLANK(Tableau645[heure
début])),IF(VALUE(MID(TEXT(Tableau645[heure
début],"hh"),1,2))&lt;13,"AM","PM"),"")</f>
        <v>AM</v>
      </c>
      <c r="H1391" s="47">
        <f>F1391-E1391</f>
        <v>0.16666666666666696</v>
      </c>
      <c r="I1391" s="123"/>
      <c r="J1391" s="47" t="s">
        <v>832</v>
      </c>
      <c r="K1391" s="65"/>
      <c r="L1391" s="45" t="e">
        <f ca="1">VLOOKUP(Tableau645[[#This Row],[module]],OFFSET(INDIRECT(A1391&amp;"_code"),0,2,,2),2,0)</f>
        <v>#N/A</v>
      </c>
      <c r="M1391" s="45"/>
      <c r="N1391" s="47"/>
      <c r="O1391" s="45"/>
    </row>
    <row r="1392" spans="1:15" hidden="1" x14ac:dyDescent="0.2">
      <c r="A1392" s="61" t="s">
        <v>669</v>
      </c>
      <c r="B1392" s="65" t="str">
        <f>YEAR(C1392)&amp;"-"&amp;WEEKNUM(C1392)</f>
        <v>2017-48</v>
      </c>
      <c r="C1392" s="46">
        <v>43066</v>
      </c>
      <c r="D1392" s="67">
        <f>WEEKDAY(Tableau645[[#This Row],[date]])</f>
        <v>2</v>
      </c>
      <c r="E1392" s="47">
        <v>0.34375</v>
      </c>
      <c r="F1392" s="47">
        <v>0.42708333333333298</v>
      </c>
      <c r="G1392" s="46" t="str">
        <f>IF(NOT(ISBLANK(Tableau645[heure
début])),IF(VALUE(MID(TEXT(Tableau645[heure
début],"hh"),1,2))&lt;13,"AM","PM"),"")</f>
        <v>AM</v>
      </c>
      <c r="H1392" s="47">
        <f>F1392-E1392</f>
        <v>8.3333333333332982E-2</v>
      </c>
      <c r="I1392" s="47"/>
      <c r="J1392" s="47"/>
      <c r="K1392" s="92"/>
      <c r="L1392" s="45" t="e">
        <f ca="1">VLOOKUP(Tableau645[[#This Row],[module]],OFFSET(INDIRECT(A1392&amp;"_code"),0,2,,2),2,0)</f>
        <v>#N/A</v>
      </c>
      <c r="M1392" s="45"/>
      <c r="N1392" s="47"/>
      <c r="O1392" s="45"/>
    </row>
    <row r="1393" spans="1:15" hidden="1" x14ac:dyDescent="0.2">
      <c r="A1393" s="45" t="s">
        <v>672</v>
      </c>
      <c r="B1393" s="65" t="str">
        <f>YEAR(C1393)&amp;"-"&amp;WEEKNUM(C1393)</f>
        <v>2017-48</v>
      </c>
      <c r="C1393" s="46">
        <v>43066</v>
      </c>
      <c r="D1393" s="67">
        <f>WEEKDAY(Tableau645[[#This Row],[date]])</f>
        <v>2</v>
      </c>
      <c r="E1393" s="47">
        <v>0.34375</v>
      </c>
      <c r="F1393" s="47">
        <v>0.51041666666666696</v>
      </c>
      <c r="G1393" s="46" t="str">
        <f>IF(NOT(ISBLANK(Tableau645[heure
début])),IF(VALUE(MID(TEXT(Tableau645[heure
début],"hh"),1,2))&lt;13,"AM","PM"),"")</f>
        <v>AM</v>
      </c>
      <c r="H1393" s="47">
        <f>F1393-E1393</f>
        <v>0.16666666666666696</v>
      </c>
      <c r="I1393" s="47"/>
      <c r="J1393" s="47"/>
      <c r="K1393" s="65" t="s">
        <v>836</v>
      </c>
      <c r="L1393" s="45" t="str">
        <f ca="1">VLOOKUP(Tableau645[[#This Row],[module]],OFFSET(INDIRECT(A1393&amp;"_code"),0,2,,2),2,0)</f>
        <v>LEFETZ Guillaume</v>
      </c>
      <c r="M1393" s="45"/>
      <c r="N1393" s="47"/>
      <c r="O1393" s="45"/>
    </row>
    <row r="1394" spans="1:15" hidden="1" x14ac:dyDescent="0.2">
      <c r="A1394" s="45" t="s">
        <v>677</v>
      </c>
      <c r="B1394" s="65" t="str">
        <f>YEAR(C1394)&amp;"-"&amp;WEEKNUM(C1394)</f>
        <v>2017-48</v>
      </c>
      <c r="C1394" s="46">
        <v>43066</v>
      </c>
      <c r="D1394" s="67">
        <f>WEEKDAY(Tableau645[[#This Row],[date]])</f>
        <v>2</v>
      </c>
      <c r="E1394" s="47">
        <v>0.34375</v>
      </c>
      <c r="F1394" s="47">
        <v>0.51041666666666696</v>
      </c>
      <c r="G1394" s="46" t="str">
        <f>IF(NOT(ISBLANK(Tableau645[heure
début])),IF(VALUE(MID(TEXT(Tableau645[heure
début],"hh"),1,2))&lt;13,"AM","PM"),"")</f>
        <v>AM</v>
      </c>
      <c r="H1394" s="47">
        <f>F1394-E1394</f>
        <v>0.16666666666666696</v>
      </c>
      <c r="I1394" s="47"/>
      <c r="J1394" s="47"/>
      <c r="K1394" s="65" t="s">
        <v>809</v>
      </c>
      <c r="L1394" s="45" t="str">
        <f ca="1">VLOOKUP(Tableau645[[#This Row],[module]],OFFSET(INDIRECT(A1394&amp;"_code"),0,2,,2),2,0)</f>
        <v>n/a</v>
      </c>
      <c r="M1394" s="45"/>
      <c r="N1394" s="47"/>
      <c r="O1394" s="45"/>
    </row>
    <row r="1395" spans="1:15" hidden="1" x14ac:dyDescent="0.2">
      <c r="A1395" s="45" t="s">
        <v>671</v>
      </c>
      <c r="B1395" s="65" t="str">
        <f>YEAR(C1395)&amp;"-"&amp;WEEKNUM(C1395)</f>
        <v>2017-48</v>
      </c>
      <c r="C1395" s="46">
        <v>43066</v>
      </c>
      <c r="D1395" s="67">
        <f>WEEKDAY(Tableau645[[#This Row],[date]])</f>
        <v>2</v>
      </c>
      <c r="E1395" s="47">
        <v>0.34375</v>
      </c>
      <c r="F1395" s="47">
        <v>0.51041666666666696</v>
      </c>
      <c r="G1395" s="46" t="str">
        <f>IF(NOT(ISBLANK(Tableau645[heure
début])),IF(VALUE(MID(TEXT(Tableau645[heure
début],"hh"),1,2))&lt;13,"AM","PM"),"")</f>
        <v>AM</v>
      </c>
      <c r="H1395" s="47">
        <f>F1395-E1395</f>
        <v>0.16666666666666696</v>
      </c>
      <c r="I1395" s="47"/>
      <c r="J1395" s="47"/>
      <c r="K1395" s="65" t="s">
        <v>1107</v>
      </c>
      <c r="L1395" s="45" t="str">
        <f ca="1">VLOOKUP(Tableau645[[#This Row],[module]],OFFSET(INDIRECT(A1395&amp;"_code"),0,2,,2),2,0)</f>
        <v>DOCO David</v>
      </c>
      <c r="M1395" s="45"/>
      <c r="N1395" s="47"/>
      <c r="O1395" s="45"/>
    </row>
    <row r="1396" spans="1:15" hidden="1" x14ac:dyDescent="0.2">
      <c r="A1396" s="45" t="s">
        <v>676</v>
      </c>
      <c r="B1396" s="65" t="str">
        <f>YEAR(C1396)&amp;"-"&amp;WEEKNUM(C1396)</f>
        <v>2017-48</v>
      </c>
      <c r="C1396" s="46">
        <v>43066</v>
      </c>
      <c r="D1396" s="67">
        <f>WEEKDAY(Tableau645[[#This Row],[date]])</f>
        <v>2</v>
      </c>
      <c r="E1396" s="47">
        <v>0.38541666666666702</v>
      </c>
      <c r="F1396" s="47">
        <v>0.55208333333333304</v>
      </c>
      <c r="G1396" s="46" t="str">
        <f>IF(NOT(ISBLANK(Tableau645[heure
début])),IF(VALUE(MID(TEXT(Tableau645[heure
début],"hh"),1,2))&lt;13,"AM","PM"),"")</f>
        <v>AM</v>
      </c>
      <c r="H1396" s="47">
        <f>F1396-E1396</f>
        <v>0.16666666666666602</v>
      </c>
      <c r="I1396" s="47"/>
      <c r="J1396" s="47"/>
      <c r="K1396" s="65" t="s">
        <v>751</v>
      </c>
      <c r="L1396" s="45" t="str">
        <f ca="1">VLOOKUP(Tableau645[[#This Row],[module]],OFFSET(INDIRECT(A1396&amp;"_code"),0,2,,2),2,0)</f>
        <v>FRITSCH Thomas</v>
      </c>
      <c r="M1396" s="45"/>
      <c r="N1396" s="47"/>
      <c r="O1396" s="45"/>
    </row>
    <row r="1397" spans="1:15" hidden="1" x14ac:dyDescent="0.2">
      <c r="A1397" s="61" t="s">
        <v>669</v>
      </c>
      <c r="B1397" s="92" t="str">
        <f>YEAR(C1397)&amp;"-"&amp;WEEKNUM(C1397)</f>
        <v>2017-48</v>
      </c>
      <c r="C1397" s="46">
        <v>43066</v>
      </c>
      <c r="D1397" s="94">
        <f>WEEKDAY(Tableau645[[#This Row],[date]])</f>
        <v>2</v>
      </c>
      <c r="E1397" s="47">
        <v>0.42708333333333298</v>
      </c>
      <c r="F1397" s="47">
        <v>0.51041666666666696</v>
      </c>
      <c r="G1397" s="93" t="str">
        <f>IF(NOT(ISBLANK(Tableau645[heure
début])),IF(VALUE(MID(TEXT(Tableau645[heure
début],"hh"),1,2))&lt;13,"AM","PM"),"")</f>
        <v>AM</v>
      </c>
      <c r="H1397" s="95">
        <f>F1397-E1397</f>
        <v>8.3333333333333981E-2</v>
      </c>
      <c r="I1397" s="95"/>
      <c r="J1397" s="95"/>
      <c r="K1397" s="65" t="s">
        <v>1060</v>
      </c>
      <c r="L1397" s="92" t="str">
        <f ca="1">VLOOKUP(Tableau645[[#This Row],[module]],OFFSET(INDIRECT(A1397&amp;"_code"),0,2,,2),2,0)</f>
        <v>LABIS Solveig</v>
      </c>
      <c r="M1397" s="91"/>
      <c r="N1397" s="95"/>
      <c r="O1397" s="91"/>
    </row>
    <row r="1398" spans="1:15" hidden="1" x14ac:dyDescent="0.2">
      <c r="A1398" s="45" t="s">
        <v>670</v>
      </c>
      <c r="B1398" s="65" t="str">
        <f>YEAR(C1398)&amp;"-"&amp;WEEKNUM(C1398)</f>
        <v>2017-48</v>
      </c>
      <c r="C1398" s="46">
        <v>43066</v>
      </c>
      <c r="D1398" s="67">
        <f>WEEKDAY(Tableau645[[#This Row],[date]])</f>
        <v>2</v>
      </c>
      <c r="E1398" s="47">
        <v>0.57291666666666696</v>
      </c>
      <c r="F1398" s="47">
        <v>0.73958333333333404</v>
      </c>
      <c r="G1398" s="46" t="str">
        <f>IF(NOT(ISBLANK(Tableau645[heure
début])),IF(VALUE(MID(TEXT(Tableau645[heure
début],"hh"),1,2))&lt;13,"AM","PM"),"")</f>
        <v>PM</v>
      </c>
      <c r="H1398" s="47">
        <f>F1398-E1398</f>
        <v>0.16666666666666707</v>
      </c>
      <c r="I1398" s="47"/>
      <c r="J1398" s="47"/>
      <c r="K1398" s="65" t="s">
        <v>872</v>
      </c>
      <c r="L1398" s="45" t="str">
        <f ca="1">VLOOKUP(Tableau645[[#This Row],[module]],OFFSET(INDIRECT(A1398&amp;"_code"),0,2,,2),2,0)</f>
        <v>BRIKI Rachid</v>
      </c>
      <c r="M1398" s="45"/>
      <c r="N1398" s="47"/>
      <c r="O1398" s="45"/>
    </row>
    <row r="1399" spans="1:15" hidden="1" x14ac:dyDescent="0.2">
      <c r="A1399" s="45" t="s">
        <v>657</v>
      </c>
      <c r="B1399" s="65" t="str">
        <f>YEAR(C1399)&amp;"-"&amp;WEEKNUM(C1399)</f>
        <v>2017-48</v>
      </c>
      <c r="C1399" s="46">
        <v>43066</v>
      </c>
      <c r="D1399" s="67">
        <f>WEEKDAY(Tableau645[[#This Row],[date]])</f>
        <v>2</v>
      </c>
      <c r="E1399" s="47">
        <v>0.57291666666666696</v>
      </c>
      <c r="F1399" s="47">
        <v>0.73958333333333404</v>
      </c>
      <c r="G1399" s="46" t="str">
        <f>IF(NOT(ISBLANK(Tableau645[heure
début])),IF(VALUE(MID(TEXT(Tableau645[heure
début],"hh"),1,2))&lt;13,"AM","PM"),"")</f>
        <v>PM</v>
      </c>
      <c r="H1399" s="47">
        <f>F1399-E1399</f>
        <v>0.16666666666666707</v>
      </c>
      <c r="I1399" s="123"/>
      <c r="J1399" s="47" t="s">
        <v>833</v>
      </c>
      <c r="K1399" s="65" t="s">
        <v>817</v>
      </c>
      <c r="L1399" s="45" t="str">
        <f ca="1">VLOOKUP(Tableau645[[#This Row],[module]],OFFSET(INDIRECT(A1399&amp;"_code"),0,2,,2),2,0)</f>
        <v>n/a</v>
      </c>
      <c r="M1399" s="45"/>
      <c r="N1399" s="47"/>
      <c r="O1399" s="45"/>
    </row>
    <row r="1400" spans="1:15" hidden="1" x14ac:dyDescent="0.2">
      <c r="A1400" s="45" t="s">
        <v>657</v>
      </c>
      <c r="B1400" s="65" t="str">
        <f>YEAR(C1400)&amp;"-"&amp;WEEKNUM(C1400)</f>
        <v>2017-48</v>
      </c>
      <c r="C1400" s="46">
        <v>43066</v>
      </c>
      <c r="D1400" s="67">
        <f>WEEKDAY(Tableau645[[#This Row],[date]])</f>
        <v>2</v>
      </c>
      <c r="E1400" s="47">
        <v>0.57291666666666696</v>
      </c>
      <c r="F1400" s="47">
        <v>0.73958333333333404</v>
      </c>
      <c r="G1400" s="46" t="str">
        <f>IF(NOT(ISBLANK(Tableau645[heure
début])),IF(VALUE(MID(TEXT(Tableau645[heure
début],"hh"),1,2))&lt;13,"AM","PM"),"")</f>
        <v>PM</v>
      </c>
      <c r="H1400" s="47">
        <f>F1400-E1400</f>
        <v>0.16666666666666707</v>
      </c>
      <c r="I1400" s="123"/>
      <c r="J1400" s="47" t="s">
        <v>832</v>
      </c>
      <c r="K1400" s="65"/>
      <c r="L1400" s="45" t="e">
        <f ca="1">VLOOKUP(Tableau645[[#This Row],[module]],OFFSET(INDIRECT(A1400&amp;"_code"),0,2,,2),2,0)</f>
        <v>#N/A</v>
      </c>
      <c r="M1400" s="45"/>
      <c r="N1400" s="47"/>
      <c r="O1400" s="45"/>
    </row>
    <row r="1401" spans="1:15" hidden="1" x14ac:dyDescent="0.2">
      <c r="A1401" s="61" t="s">
        <v>669</v>
      </c>
      <c r="B1401" s="65" t="str">
        <f>YEAR(C1401)&amp;"-"&amp;WEEKNUM(C1401)</f>
        <v>2017-48</v>
      </c>
      <c r="C1401" s="46">
        <v>43066</v>
      </c>
      <c r="D1401" s="67">
        <f>WEEKDAY(Tableau645[[#This Row],[date]])</f>
        <v>2</v>
      </c>
      <c r="E1401" s="63">
        <v>0.57291666666666696</v>
      </c>
      <c r="F1401" s="63">
        <v>0.73958333333333404</v>
      </c>
      <c r="G1401" s="46" t="str">
        <f>IF(NOT(ISBLANK(Tableau645[heure
début])),IF(VALUE(MID(TEXT(Tableau645[heure
début],"hh"),1,2))&lt;13,"AM","PM"),"")</f>
        <v>PM</v>
      </c>
      <c r="H1401" s="47">
        <f>F1401-E1401</f>
        <v>0.16666666666666707</v>
      </c>
      <c r="I1401" s="47"/>
      <c r="J1401" s="47"/>
      <c r="K1401" s="65"/>
      <c r="L1401" s="45" t="e">
        <f ca="1">VLOOKUP(Tableau645[[#This Row],[module]],OFFSET(INDIRECT(A1401&amp;"_code"),0,2,,2),2,0)</f>
        <v>#N/A</v>
      </c>
      <c r="M1401" s="45"/>
      <c r="N1401" s="47"/>
      <c r="O1401" s="45"/>
    </row>
    <row r="1402" spans="1:15" hidden="1" x14ac:dyDescent="0.2">
      <c r="A1402" s="45" t="s">
        <v>672</v>
      </c>
      <c r="B1402" s="65" t="str">
        <f>YEAR(C1402)&amp;"-"&amp;WEEKNUM(C1402)</f>
        <v>2017-48</v>
      </c>
      <c r="C1402" s="46">
        <v>43066</v>
      </c>
      <c r="D1402" s="67">
        <f>WEEKDAY(Tableau645[[#This Row],[date]])</f>
        <v>2</v>
      </c>
      <c r="E1402" s="47">
        <v>0.57291666666666696</v>
      </c>
      <c r="F1402" s="47">
        <v>0.73958333333333404</v>
      </c>
      <c r="G1402" s="46" t="str">
        <f>IF(NOT(ISBLANK(Tableau645[heure
début])),IF(VALUE(MID(TEXT(Tableau645[heure
début],"hh"),1,2))&lt;13,"AM","PM"),"")</f>
        <v>PM</v>
      </c>
      <c r="H1402" s="47">
        <f>F1402-E1402</f>
        <v>0.16666666666666707</v>
      </c>
      <c r="I1402" s="47"/>
      <c r="J1402" s="47"/>
      <c r="K1402" s="65" t="s">
        <v>836</v>
      </c>
      <c r="L1402" s="45" t="str">
        <f ca="1">VLOOKUP(Tableau645[[#This Row],[module]],OFFSET(INDIRECT(A1402&amp;"_code"),0,2,,2),2,0)</f>
        <v>LEFETZ Guillaume</v>
      </c>
      <c r="M1402" s="45"/>
      <c r="N1402" s="47"/>
      <c r="O1402" s="45"/>
    </row>
    <row r="1403" spans="1:15" hidden="1" x14ac:dyDescent="0.2">
      <c r="A1403" s="45" t="s">
        <v>677</v>
      </c>
      <c r="B1403" s="65" t="str">
        <f>YEAR(C1403)&amp;"-"&amp;WEEKNUM(C1403)</f>
        <v>2017-48</v>
      </c>
      <c r="C1403" s="46">
        <v>43066</v>
      </c>
      <c r="D1403" s="67">
        <f>WEEKDAY(Tableau645[[#This Row],[date]])</f>
        <v>2</v>
      </c>
      <c r="E1403" s="47">
        <v>0.57291666666666696</v>
      </c>
      <c r="F1403" s="47">
        <v>0.69791666666666663</v>
      </c>
      <c r="G1403" s="46" t="str">
        <f>IF(NOT(ISBLANK(Tableau645[heure
début])),IF(VALUE(MID(TEXT(Tableau645[heure
début],"hh"),1,2))&lt;13,"AM","PM"),"")</f>
        <v>PM</v>
      </c>
      <c r="H1403" s="47">
        <f>F1403-E1403</f>
        <v>0.12499999999999967</v>
      </c>
      <c r="I1403" s="47"/>
      <c r="J1403" s="47"/>
      <c r="K1403" s="65" t="s">
        <v>809</v>
      </c>
      <c r="L1403" s="45" t="str">
        <f ca="1">VLOOKUP(Tableau645[[#This Row],[module]],OFFSET(INDIRECT(A1403&amp;"_code"),0,2,,2),2,0)</f>
        <v>n/a</v>
      </c>
      <c r="M1403" s="45"/>
      <c r="N1403" s="47"/>
      <c r="O1403" s="45"/>
    </row>
    <row r="1404" spans="1:15" hidden="1" x14ac:dyDescent="0.2">
      <c r="A1404" s="45" t="s">
        <v>671</v>
      </c>
      <c r="B1404" s="92" t="str">
        <f>YEAR(C1404)&amp;"-"&amp;WEEKNUM(C1404)</f>
        <v>2017-48</v>
      </c>
      <c r="C1404" s="46">
        <v>43066</v>
      </c>
      <c r="D1404" s="94">
        <f>WEEKDAY(Tableau645[[#This Row],[date]])</f>
        <v>2</v>
      </c>
      <c r="E1404" s="47">
        <v>0.57291666666666696</v>
      </c>
      <c r="F1404" s="47">
        <v>0.73958333333333404</v>
      </c>
      <c r="G1404" s="93" t="str">
        <f>IF(NOT(ISBLANK(Tableau645[heure
début])),IF(VALUE(MID(TEXT(Tableau645[heure
début],"hh"),1,2))&lt;13,"AM","PM"),"")</f>
        <v>PM</v>
      </c>
      <c r="H1404" s="95">
        <f>F1404-E1404</f>
        <v>0.16666666666666707</v>
      </c>
      <c r="I1404" s="95"/>
      <c r="J1404" s="95"/>
      <c r="K1404" s="65" t="s">
        <v>1018</v>
      </c>
      <c r="L1404" s="92" t="str">
        <f ca="1">VLOOKUP(Tableau645[[#This Row],[module]],OFFSET(INDIRECT(A1404&amp;"_code"),0,2,,2),2,0)</f>
        <v>HARDSTAFF Debra</v>
      </c>
      <c r="M1404" s="91"/>
      <c r="N1404" s="95"/>
      <c r="O1404" s="91"/>
    </row>
    <row r="1405" spans="1:15" hidden="1" x14ac:dyDescent="0.2">
      <c r="A1405" s="45" t="s">
        <v>676</v>
      </c>
      <c r="B1405" s="65" t="str">
        <f>YEAR(C1405)&amp;"-"&amp;WEEKNUM(C1405)</f>
        <v>2017-48</v>
      </c>
      <c r="C1405" s="46">
        <v>43066</v>
      </c>
      <c r="D1405" s="67">
        <f>WEEKDAY(Tableau645[[#This Row],[date]])</f>
        <v>2</v>
      </c>
      <c r="E1405" s="47">
        <v>0.59375</v>
      </c>
      <c r="F1405" s="47">
        <v>0.76041666666666696</v>
      </c>
      <c r="G1405" s="46" t="str">
        <f>IF(NOT(ISBLANK(Tableau645[heure
début])),IF(VALUE(MID(TEXT(Tableau645[heure
début],"hh"),1,2))&lt;13,"AM","PM"),"")</f>
        <v>PM</v>
      </c>
      <c r="H1405" s="47">
        <f>F1405-E1405</f>
        <v>0.16666666666666696</v>
      </c>
      <c r="I1405" s="47"/>
      <c r="J1405" s="47"/>
      <c r="K1405" s="65" t="s">
        <v>751</v>
      </c>
      <c r="L1405" s="45" t="str">
        <f ca="1">VLOOKUP(Tableau645[[#This Row],[module]],OFFSET(INDIRECT(A1405&amp;"_code"),0,2,,2),2,0)</f>
        <v>FRITSCH Thomas</v>
      </c>
      <c r="M1405" s="45"/>
      <c r="N1405" s="47"/>
      <c r="O1405" s="45"/>
    </row>
    <row r="1406" spans="1:15" hidden="1" x14ac:dyDescent="0.2">
      <c r="A1406" s="45" t="s">
        <v>670</v>
      </c>
      <c r="B1406" s="65" t="str">
        <f>YEAR(C1406)&amp;"-"&amp;WEEKNUM(C1406)</f>
        <v>2017-48</v>
      </c>
      <c r="C1406" s="46">
        <v>43067</v>
      </c>
      <c r="D1406" s="67">
        <f>WEEKDAY(Tableau645[[#This Row],[date]])</f>
        <v>3</v>
      </c>
      <c r="E1406" s="47">
        <v>0.34375</v>
      </c>
      <c r="F1406" s="47">
        <v>0.42708333333333298</v>
      </c>
      <c r="G1406" s="46" t="str">
        <f>IF(NOT(ISBLANK(Tableau645[heure
début])),IF(VALUE(MID(TEXT(Tableau645[heure
début],"hh"),1,2))&lt;13,"AM","PM"),"")</f>
        <v>AM</v>
      </c>
      <c r="H1406" s="47">
        <f>F1406-E1406</f>
        <v>8.3333333333332982E-2</v>
      </c>
      <c r="I1406" s="47"/>
      <c r="J1406" s="47"/>
      <c r="K1406" s="65" t="s">
        <v>1200</v>
      </c>
      <c r="L1406" s="45" t="str">
        <f ca="1">VLOOKUP(Tableau645[[#This Row],[module]],OFFSET(INDIRECT(A1406&amp;"_code"),0,2,,2),2,0)</f>
        <v>LEFETZ Guillaume</v>
      </c>
      <c r="M1406" s="45"/>
      <c r="N1406" s="47"/>
      <c r="O1406" s="45"/>
    </row>
    <row r="1407" spans="1:15" hidden="1" x14ac:dyDescent="0.2">
      <c r="A1407" s="45" t="s">
        <v>657</v>
      </c>
      <c r="B1407" s="65" t="str">
        <f>YEAR(C1407)&amp;"-"&amp;WEEKNUM(C1407)</f>
        <v>2017-48</v>
      </c>
      <c r="C1407" s="46">
        <v>43067</v>
      </c>
      <c r="D1407" s="67">
        <f>WEEKDAY(Tableau645[[#This Row],[date]])</f>
        <v>3</v>
      </c>
      <c r="E1407" s="47">
        <v>0.34375</v>
      </c>
      <c r="F1407" s="47">
        <v>0.51041666666666696</v>
      </c>
      <c r="G1407" s="46" t="str">
        <f>IF(NOT(ISBLANK(Tableau645[heure
début])),IF(VALUE(MID(TEXT(Tableau645[heure
début],"hh"),1,2))&lt;13,"AM","PM"),"")</f>
        <v>AM</v>
      </c>
      <c r="H1407" s="47">
        <f>F1407-E1407</f>
        <v>0.16666666666666696</v>
      </c>
      <c r="I1407" s="123"/>
      <c r="J1407" s="47" t="s">
        <v>833</v>
      </c>
      <c r="K1407" s="65" t="s">
        <v>817</v>
      </c>
      <c r="L1407" s="45" t="str">
        <f ca="1">VLOOKUP(Tableau645[[#This Row],[module]],OFFSET(INDIRECT(A1407&amp;"_code"),0,2,,2),2,0)</f>
        <v>n/a</v>
      </c>
      <c r="M1407" s="45"/>
      <c r="N1407" s="47"/>
      <c r="O1407" s="45"/>
    </row>
    <row r="1408" spans="1:15" hidden="1" x14ac:dyDescent="0.2">
      <c r="A1408" s="45" t="s">
        <v>657</v>
      </c>
      <c r="B1408" s="65" t="str">
        <f>YEAR(C1408)&amp;"-"&amp;WEEKNUM(C1408)</f>
        <v>2017-48</v>
      </c>
      <c r="C1408" s="46">
        <v>43067</v>
      </c>
      <c r="D1408" s="67">
        <f>WEEKDAY(Tableau645[[#This Row],[date]])</f>
        <v>3</v>
      </c>
      <c r="E1408" s="47">
        <v>0.34375</v>
      </c>
      <c r="F1408" s="47">
        <v>0.51041666666666696</v>
      </c>
      <c r="G1408" s="46" t="str">
        <f>IF(NOT(ISBLANK(Tableau645[heure
début])),IF(VALUE(MID(TEXT(Tableau645[heure
début],"hh"),1,2))&lt;13,"AM","PM"),"")</f>
        <v>AM</v>
      </c>
      <c r="H1408" s="47">
        <f>F1408-E1408</f>
        <v>0.16666666666666696</v>
      </c>
      <c r="I1408" s="123"/>
      <c r="J1408" s="47" t="s">
        <v>832</v>
      </c>
      <c r="K1408" s="65"/>
      <c r="L1408" s="45" t="e">
        <f ca="1">VLOOKUP(Tableau645[[#This Row],[module]],OFFSET(INDIRECT(A1408&amp;"_code"),0,2,,2),2,0)</f>
        <v>#N/A</v>
      </c>
      <c r="M1408" s="45"/>
      <c r="N1408" s="47"/>
      <c r="O1408" s="45"/>
    </row>
    <row r="1409" spans="1:15" hidden="1" x14ac:dyDescent="0.2">
      <c r="A1409" s="61" t="s">
        <v>669</v>
      </c>
      <c r="B1409" s="65" t="str">
        <f>YEAR(C1409)&amp;"-"&amp;WEEKNUM(C1409)</f>
        <v>2017-48</v>
      </c>
      <c r="C1409" s="46">
        <v>43067</v>
      </c>
      <c r="D1409" s="67">
        <f>WEEKDAY(Tableau645[[#This Row],[date]])</f>
        <v>3</v>
      </c>
      <c r="E1409" s="47">
        <v>0.34375</v>
      </c>
      <c r="F1409" s="47">
        <v>0.51041666666666696</v>
      </c>
      <c r="G1409" s="46" t="str">
        <f>IF(NOT(ISBLANK(Tableau645[heure
début])),IF(VALUE(MID(TEXT(Tableau645[heure
début],"hh"),1,2))&lt;13,"AM","PM"),"")</f>
        <v>AM</v>
      </c>
      <c r="H1409" s="47">
        <f>F1409-E1409</f>
        <v>0.16666666666666696</v>
      </c>
      <c r="I1409" s="47"/>
      <c r="J1409" s="47"/>
      <c r="K1409" s="65"/>
      <c r="L1409" s="45" t="e">
        <f ca="1">VLOOKUP(Tableau645[[#This Row],[module]],OFFSET(INDIRECT(A1409&amp;"_code"),0,2,,2),2,0)</f>
        <v>#N/A</v>
      </c>
      <c r="M1409" s="45"/>
      <c r="N1409" s="47"/>
      <c r="O1409" s="45"/>
    </row>
    <row r="1410" spans="1:15" hidden="1" x14ac:dyDescent="0.2">
      <c r="A1410" s="45" t="s">
        <v>672</v>
      </c>
      <c r="B1410" s="65" t="str">
        <f>YEAR(C1410)&amp;"-"&amp;WEEKNUM(C1410)</f>
        <v>2017-48</v>
      </c>
      <c r="C1410" s="46">
        <v>43067</v>
      </c>
      <c r="D1410" s="67">
        <f>WEEKDAY(Tableau645[[#This Row],[date]])</f>
        <v>3</v>
      </c>
      <c r="E1410" s="47">
        <v>0.34375</v>
      </c>
      <c r="F1410" s="47">
        <v>0.51041666666666696</v>
      </c>
      <c r="G1410" s="46" t="str">
        <f>IF(NOT(ISBLANK(Tableau645[heure
début])),IF(VALUE(MID(TEXT(Tableau645[heure
début],"hh"),1,2))&lt;13,"AM","PM"),"")</f>
        <v>AM</v>
      </c>
      <c r="H1410" s="47">
        <f>F1410-E1410</f>
        <v>0.16666666666666696</v>
      </c>
      <c r="I1410" s="47"/>
      <c r="J1410" s="47"/>
      <c r="K1410" s="65" t="s">
        <v>836</v>
      </c>
      <c r="L1410" s="45" t="str">
        <f ca="1">VLOOKUP(Tableau645[[#This Row],[module]],OFFSET(INDIRECT(A1410&amp;"_code"),0,2,,2),2,0)</f>
        <v>LEFETZ Guillaume</v>
      </c>
      <c r="M1410" s="45"/>
      <c r="N1410" s="47"/>
      <c r="O1410" s="45"/>
    </row>
    <row r="1411" spans="1:15" hidden="1" x14ac:dyDescent="0.2">
      <c r="A1411" s="45" t="s">
        <v>677</v>
      </c>
      <c r="B1411" s="65" t="str">
        <f>YEAR(C1411)&amp;"-"&amp;WEEKNUM(C1411)</f>
        <v>2017-48</v>
      </c>
      <c r="C1411" s="46">
        <v>43067</v>
      </c>
      <c r="D1411" s="67">
        <f>WEEKDAY(Tableau645[[#This Row],[date]])</f>
        <v>3</v>
      </c>
      <c r="E1411" s="47">
        <v>0.34375</v>
      </c>
      <c r="F1411" s="47">
        <v>0.51041666666666696</v>
      </c>
      <c r="G1411" s="46" t="str">
        <f>IF(NOT(ISBLANK(Tableau645[heure
début])),IF(VALUE(MID(TEXT(Tableau645[heure
début],"hh"),1,2))&lt;13,"AM","PM"),"")</f>
        <v>AM</v>
      </c>
      <c r="H1411" s="47">
        <f>F1411-E1411</f>
        <v>0.16666666666666696</v>
      </c>
      <c r="I1411" s="47"/>
      <c r="J1411" s="47"/>
      <c r="K1411" s="65" t="s">
        <v>809</v>
      </c>
      <c r="L1411" s="45" t="str">
        <f ca="1">VLOOKUP(Tableau645[[#This Row],[module]],OFFSET(INDIRECT(A1411&amp;"_code"),0,2,,2),2,0)</f>
        <v>n/a</v>
      </c>
      <c r="M1411" s="45"/>
      <c r="N1411" s="47"/>
      <c r="O1411" s="45"/>
    </row>
    <row r="1412" spans="1:15" hidden="1" x14ac:dyDescent="0.2">
      <c r="A1412" s="45" t="s">
        <v>671</v>
      </c>
      <c r="B1412" s="65" t="str">
        <f>YEAR(C1412)&amp;"-"&amp;WEEKNUM(C1412)</f>
        <v>2017-48</v>
      </c>
      <c r="C1412" s="46">
        <v>43067</v>
      </c>
      <c r="D1412" s="67">
        <f>WEEKDAY(Tableau645[[#This Row],[date]])</f>
        <v>3</v>
      </c>
      <c r="E1412" s="47">
        <v>0.34375</v>
      </c>
      <c r="F1412" s="47">
        <v>0.51041666666666696</v>
      </c>
      <c r="G1412" s="46" t="str">
        <f>IF(NOT(ISBLANK(Tableau645[heure
début])),IF(VALUE(MID(TEXT(Tableau645[heure
début],"hh"),1,2))&lt;13,"AM","PM"),"")</f>
        <v>AM</v>
      </c>
      <c r="H1412" s="47">
        <f>F1412-E1412</f>
        <v>0.16666666666666696</v>
      </c>
      <c r="I1412" s="47"/>
      <c r="J1412" s="47"/>
      <c r="K1412" s="75"/>
      <c r="L1412" s="45" t="e">
        <f ca="1">VLOOKUP(Tableau645[[#This Row],[module]],OFFSET(INDIRECT(A1412&amp;"_code"),0,2,,2),2,0)</f>
        <v>#N/A</v>
      </c>
      <c r="M1412" s="45"/>
      <c r="N1412" s="47"/>
      <c r="O1412" s="45"/>
    </row>
    <row r="1413" spans="1:15" hidden="1" x14ac:dyDescent="0.2">
      <c r="A1413" s="45" t="s">
        <v>676</v>
      </c>
      <c r="B1413" s="65" t="str">
        <f>YEAR(C1413)&amp;"-"&amp;WEEKNUM(C1413)</f>
        <v>2017-48</v>
      </c>
      <c r="C1413" s="46">
        <v>43067</v>
      </c>
      <c r="D1413" s="67">
        <f>WEEKDAY(Tableau645[[#This Row],[date]])</f>
        <v>3</v>
      </c>
      <c r="E1413" s="47">
        <v>0.38541666666666702</v>
      </c>
      <c r="F1413" s="47">
        <v>0.55208333333333304</v>
      </c>
      <c r="G1413" s="46" t="str">
        <f>IF(NOT(ISBLANK(Tableau645[heure
début])),IF(VALUE(MID(TEXT(Tableau645[heure
début],"hh"),1,2))&lt;13,"AM","PM"),"")</f>
        <v>AM</v>
      </c>
      <c r="H1413" s="47">
        <f>F1413-E1413</f>
        <v>0.16666666666666602</v>
      </c>
      <c r="I1413" s="47"/>
      <c r="J1413" s="47"/>
      <c r="K1413" s="65" t="s">
        <v>751</v>
      </c>
      <c r="L1413" s="45" t="str">
        <f ca="1">VLOOKUP(Tableau645[[#This Row],[module]],OFFSET(INDIRECT(A1413&amp;"_code"),0,2,,2),2,0)</f>
        <v>FRITSCH Thomas</v>
      </c>
      <c r="M1413" s="45"/>
      <c r="N1413" s="47"/>
      <c r="O1413" s="45"/>
    </row>
    <row r="1414" spans="1:15" hidden="1" x14ac:dyDescent="0.2">
      <c r="A1414" s="45" t="s">
        <v>670</v>
      </c>
      <c r="B1414" s="138" t="str">
        <f>YEAR(C1414)&amp;"-"&amp;WEEKNUM(C1414)</f>
        <v>2017-48</v>
      </c>
      <c r="C1414" s="46">
        <v>43067</v>
      </c>
      <c r="D1414" s="140">
        <f>WEEKDAY(Tableau645[[#This Row],[date]])</f>
        <v>3</v>
      </c>
      <c r="E1414" s="47">
        <v>0.42708333333333298</v>
      </c>
      <c r="F1414" s="47">
        <v>0.51041666666666696</v>
      </c>
      <c r="G1414" s="139" t="str">
        <f>IF(NOT(ISBLANK(Tableau645[heure
début])),IF(VALUE(MID(TEXT(Tableau645[heure
début],"hh"),1,2))&lt;13,"AM","PM"),"")</f>
        <v>AM</v>
      </c>
      <c r="H1414" s="141">
        <f>F1414-E1414</f>
        <v>8.3333333333333981E-2</v>
      </c>
      <c r="I1414" s="141"/>
      <c r="J1414" s="141"/>
      <c r="K1414" s="138" t="s">
        <v>1201</v>
      </c>
      <c r="L1414" s="138" t="str">
        <f ca="1">VLOOKUP(Tableau645[[#This Row],[module]],OFFSET(INDIRECT(A1414&amp;"_code"),0,2,,2),2,0)</f>
        <v>LEFETZ Guillaume</v>
      </c>
      <c r="M1414" s="137"/>
      <c r="N1414" s="141"/>
      <c r="O1414" s="137"/>
    </row>
    <row r="1415" spans="1:15" hidden="1" x14ac:dyDescent="0.2">
      <c r="A1415" s="45" t="s">
        <v>670</v>
      </c>
      <c r="B1415" s="65" t="str">
        <f>YEAR(C1415)&amp;"-"&amp;WEEKNUM(C1415)</f>
        <v>2017-48</v>
      </c>
      <c r="C1415" s="46">
        <v>43067</v>
      </c>
      <c r="D1415" s="67">
        <f>WEEKDAY(Tableau645[[#This Row],[date]])</f>
        <v>3</v>
      </c>
      <c r="E1415" s="47">
        <v>0.57291666666666696</v>
      </c>
      <c r="F1415" s="47">
        <v>0.73958333333333404</v>
      </c>
      <c r="G1415" s="46" t="str">
        <f>IF(NOT(ISBLANK(Tableau645[heure
début])),IF(VALUE(MID(TEXT(Tableau645[heure
début],"hh"),1,2))&lt;13,"AM","PM"),"")</f>
        <v>PM</v>
      </c>
      <c r="H1415" s="47">
        <f>F1415-E1415</f>
        <v>0.16666666666666707</v>
      </c>
      <c r="I1415" s="47"/>
      <c r="J1415" s="47"/>
      <c r="K1415" s="65" t="s">
        <v>1068</v>
      </c>
      <c r="L1415" s="45" t="str">
        <f ca="1">VLOOKUP(Tableau645[[#This Row],[module]],OFFSET(INDIRECT(A1415&amp;"_code"),0,2,,2),2,0)</f>
        <v>WIDOP WIDOP</v>
      </c>
      <c r="M1415" s="45"/>
      <c r="N1415" s="47"/>
      <c r="O1415" s="45"/>
    </row>
    <row r="1416" spans="1:15" hidden="1" x14ac:dyDescent="0.2">
      <c r="A1416" s="45" t="s">
        <v>657</v>
      </c>
      <c r="B1416" s="65" t="str">
        <f>YEAR(C1416)&amp;"-"&amp;WEEKNUM(C1416)</f>
        <v>2017-48</v>
      </c>
      <c r="C1416" s="46">
        <v>43067</v>
      </c>
      <c r="D1416" s="67">
        <f>WEEKDAY(Tableau645[[#This Row],[date]])</f>
        <v>3</v>
      </c>
      <c r="E1416" s="47">
        <v>0.57291666666666696</v>
      </c>
      <c r="F1416" s="47">
        <v>0.73958333333333404</v>
      </c>
      <c r="G1416" s="46" t="str">
        <f>IF(NOT(ISBLANK(Tableau645[heure
début])),IF(VALUE(MID(TEXT(Tableau645[heure
début],"hh"),1,2))&lt;13,"AM","PM"),"")</f>
        <v>PM</v>
      </c>
      <c r="H1416" s="47">
        <f>F1416-E1416</f>
        <v>0.16666666666666707</v>
      </c>
      <c r="I1416" s="123"/>
      <c r="J1416" s="47" t="s">
        <v>833</v>
      </c>
      <c r="K1416" s="65" t="s">
        <v>817</v>
      </c>
      <c r="L1416" s="45" t="str">
        <f ca="1">VLOOKUP(Tableau645[[#This Row],[module]],OFFSET(INDIRECT(A1416&amp;"_code"),0,2,,2),2,0)</f>
        <v>n/a</v>
      </c>
      <c r="M1416" s="45"/>
      <c r="N1416" s="47"/>
      <c r="O1416" s="45"/>
    </row>
    <row r="1417" spans="1:15" hidden="1" x14ac:dyDescent="0.2">
      <c r="A1417" s="45" t="s">
        <v>657</v>
      </c>
      <c r="B1417" s="65" t="str">
        <f>YEAR(C1417)&amp;"-"&amp;WEEKNUM(C1417)</f>
        <v>2017-48</v>
      </c>
      <c r="C1417" s="46">
        <v>43067</v>
      </c>
      <c r="D1417" s="67">
        <f>WEEKDAY(Tableau645[[#This Row],[date]])</f>
        <v>3</v>
      </c>
      <c r="E1417" s="47">
        <v>0.57291666666666696</v>
      </c>
      <c r="F1417" s="47">
        <v>0.73958333333333404</v>
      </c>
      <c r="G1417" s="46" t="str">
        <f>IF(NOT(ISBLANK(Tableau645[heure
début])),IF(VALUE(MID(TEXT(Tableau645[heure
début],"hh"),1,2))&lt;13,"AM","PM"),"")</f>
        <v>PM</v>
      </c>
      <c r="H1417" s="47">
        <f>F1417-E1417</f>
        <v>0.16666666666666707</v>
      </c>
      <c r="I1417" s="123"/>
      <c r="J1417" s="47" t="s">
        <v>832</v>
      </c>
      <c r="K1417" s="65"/>
      <c r="L1417" s="45" t="e">
        <f ca="1">VLOOKUP(Tableau645[[#This Row],[module]],OFFSET(INDIRECT(A1417&amp;"_code"),0,2,,2),2,0)</f>
        <v>#N/A</v>
      </c>
      <c r="M1417" s="45"/>
      <c r="N1417" s="47"/>
      <c r="O1417" s="45"/>
    </row>
    <row r="1418" spans="1:15" hidden="1" x14ac:dyDescent="0.2">
      <c r="A1418" s="61" t="s">
        <v>669</v>
      </c>
      <c r="B1418" s="65" t="str">
        <f>YEAR(C1418)&amp;"-"&amp;WEEKNUM(C1418)</f>
        <v>2017-48</v>
      </c>
      <c r="C1418" s="46">
        <v>43067</v>
      </c>
      <c r="D1418" s="67">
        <f>WEEKDAY(Tableau645[[#This Row],[date]])</f>
        <v>3</v>
      </c>
      <c r="E1418" s="63">
        <v>0.57291666666666696</v>
      </c>
      <c r="F1418" s="63">
        <v>0.65625</v>
      </c>
      <c r="G1418" s="46" t="str">
        <f>IF(NOT(ISBLANK(Tableau645[heure
début])),IF(VALUE(MID(TEXT(Tableau645[heure
début],"hh"),1,2))&lt;13,"AM","PM"),"")</f>
        <v>PM</v>
      </c>
      <c r="H1418" s="47">
        <f>F1418-E1418</f>
        <v>8.3333333333333037E-2</v>
      </c>
      <c r="I1418" s="47"/>
      <c r="J1418" s="47"/>
      <c r="K1418" s="65" t="s">
        <v>1089</v>
      </c>
      <c r="L1418" s="65" t="str">
        <f ca="1">VLOOKUP(Tableau645[[#This Row],[module]],OFFSET(INDIRECT(A1418&amp;"_code"),0,2,,2),2,0)</f>
        <v>DUDEK Cédric</v>
      </c>
      <c r="M1418" s="45"/>
      <c r="N1418" s="47"/>
      <c r="O1418" s="45"/>
    </row>
    <row r="1419" spans="1:15" hidden="1" x14ac:dyDescent="0.2">
      <c r="A1419" s="45" t="s">
        <v>672</v>
      </c>
      <c r="B1419" s="65" t="str">
        <f>YEAR(C1419)&amp;"-"&amp;WEEKNUM(C1419)</f>
        <v>2017-48</v>
      </c>
      <c r="C1419" s="46">
        <v>43067</v>
      </c>
      <c r="D1419" s="67">
        <f>WEEKDAY(Tableau645[[#This Row],[date]])</f>
        <v>3</v>
      </c>
      <c r="E1419" s="47">
        <v>0.57291666666666696</v>
      </c>
      <c r="F1419" s="47">
        <v>0.73958333333333404</v>
      </c>
      <c r="G1419" s="46" t="str">
        <f>IF(NOT(ISBLANK(Tableau645[heure
début])),IF(VALUE(MID(TEXT(Tableau645[heure
début],"hh"),1,2))&lt;13,"AM","PM"),"")</f>
        <v>PM</v>
      </c>
      <c r="H1419" s="47">
        <f>F1419-E1419</f>
        <v>0.16666666666666707</v>
      </c>
      <c r="I1419" s="47"/>
      <c r="J1419" s="47"/>
      <c r="K1419" s="65" t="s">
        <v>836</v>
      </c>
      <c r="L1419" s="45" t="str">
        <f ca="1">VLOOKUP(Tableau645[[#This Row],[module]],OFFSET(INDIRECT(A1419&amp;"_code"),0,2,,2),2,0)</f>
        <v>LEFETZ Guillaume</v>
      </c>
      <c r="M1419" s="45"/>
      <c r="N1419" s="47"/>
      <c r="O1419" s="45"/>
    </row>
    <row r="1420" spans="1:15" hidden="1" x14ac:dyDescent="0.2">
      <c r="A1420" s="45" t="s">
        <v>677</v>
      </c>
      <c r="B1420" s="65" t="str">
        <f>YEAR(C1420)&amp;"-"&amp;WEEKNUM(C1420)</f>
        <v>2017-48</v>
      </c>
      <c r="C1420" s="46">
        <v>43067</v>
      </c>
      <c r="D1420" s="67">
        <f>WEEKDAY(Tableau645[[#This Row],[date]])</f>
        <v>3</v>
      </c>
      <c r="E1420" s="47">
        <v>0.57291666666666696</v>
      </c>
      <c r="F1420" s="47">
        <v>0.69791666666666663</v>
      </c>
      <c r="G1420" s="46" t="str">
        <f>IF(NOT(ISBLANK(Tableau645[heure
début])),IF(VALUE(MID(TEXT(Tableau645[heure
début],"hh"),1,2))&lt;13,"AM","PM"),"")</f>
        <v>PM</v>
      </c>
      <c r="H1420" s="47">
        <f>F1420-E1420</f>
        <v>0.12499999999999967</v>
      </c>
      <c r="I1420" s="47"/>
      <c r="J1420" s="47"/>
      <c r="K1420" s="65" t="s">
        <v>809</v>
      </c>
      <c r="L1420" s="45" t="str">
        <f ca="1">VLOOKUP(Tableau645[[#This Row],[module]],OFFSET(INDIRECT(A1420&amp;"_code"),0,2,,2),2,0)</f>
        <v>n/a</v>
      </c>
      <c r="M1420" s="45"/>
      <c r="N1420" s="47"/>
      <c r="O1420" s="45"/>
    </row>
    <row r="1421" spans="1:15" hidden="1" x14ac:dyDescent="0.2">
      <c r="A1421" s="45" t="s">
        <v>671</v>
      </c>
      <c r="B1421" s="65" t="str">
        <f>YEAR(C1421)&amp;"-"&amp;WEEKNUM(C1421)</f>
        <v>2017-48</v>
      </c>
      <c r="C1421" s="46">
        <v>43067</v>
      </c>
      <c r="D1421" s="67">
        <f>WEEKDAY(Tableau645[[#This Row],[date]])</f>
        <v>3</v>
      </c>
      <c r="E1421" s="47">
        <v>0.57291666666666696</v>
      </c>
      <c r="F1421" s="47">
        <v>0.73958333333333404</v>
      </c>
      <c r="G1421" s="46" t="str">
        <f>IF(NOT(ISBLANK(Tableau645[heure
début])),IF(VALUE(MID(TEXT(Tableau645[heure
début],"hh"),1,2))&lt;13,"AM","PM"),"")</f>
        <v>PM</v>
      </c>
      <c r="H1421" s="47">
        <f>F1421-E1421</f>
        <v>0.16666666666666707</v>
      </c>
      <c r="I1421" s="47"/>
      <c r="J1421" s="47" t="s">
        <v>823</v>
      </c>
      <c r="K1421" s="65" t="s">
        <v>1102</v>
      </c>
      <c r="L1421" s="45" t="str">
        <f ca="1">VLOOKUP(Tableau645[[#This Row],[module]],OFFSET(INDIRECT(A1421&amp;"_code"),0,2,,2),2,0)</f>
        <v>DELIESSCHE Christian</v>
      </c>
      <c r="M1421" s="45"/>
      <c r="N1421" s="47"/>
      <c r="O1421" s="45"/>
    </row>
    <row r="1422" spans="1:15" hidden="1" x14ac:dyDescent="0.2">
      <c r="A1422" s="45" t="s">
        <v>676</v>
      </c>
      <c r="B1422" s="65" t="str">
        <f>YEAR(C1422)&amp;"-"&amp;WEEKNUM(C1422)</f>
        <v>2017-48</v>
      </c>
      <c r="C1422" s="46">
        <v>43067</v>
      </c>
      <c r="D1422" s="67">
        <f>WEEKDAY(Tableau645[[#This Row],[date]])</f>
        <v>3</v>
      </c>
      <c r="E1422" s="47">
        <v>0.59375</v>
      </c>
      <c r="F1422" s="47">
        <v>0.76041666666666696</v>
      </c>
      <c r="G1422" s="46" t="str">
        <f>IF(NOT(ISBLANK(Tableau645[heure
début])),IF(VALUE(MID(TEXT(Tableau645[heure
début],"hh"),1,2))&lt;13,"AM","PM"),"")</f>
        <v>PM</v>
      </c>
      <c r="H1422" s="47">
        <f>F1422-E1422</f>
        <v>0.16666666666666696</v>
      </c>
      <c r="I1422" s="47"/>
      <c r="J1422" s="47"/>
      <c r="K1422" s="65" t="s">
        <v>751</v>
      </c>
      <c r="L1422" s="45" t="str">
        <f ca="1">VLOOKUP(Tableau645[[#This Row],[module]],OFFSET(INDIRECT(A1422&amp;"_code"),0,2,,2),2,0)</f>
        <v>FRITSCH Thomas</v>
      </c>
      <c r="M1422" s="45"/>
      <c r="N1422" s="47"/>
      <c r="O1422" s="45"/>
    </row>
    <row r="1423" spans="1:15" hidden="1" x14ac:dyDescent="0.2">
      <c r="A1423" s="61" t="s">
        <v>669</v>
      </c>
      <c r="B1423" s="65" t="str">
        <f>YEAR(C1423)&amp;"-"&amp;WEEKNUM(C1423)</f>
        <v>2017-48</v>
      </c>
      <c r="C1423" s="46">
        <v>43067</v>
      </c>
      <c r="D1423" s="67">
        <f>WEEKDAY(Tableau645[[#This Row],[date]])</f>
        <v>3</v>
      </c>
      <c r="E1423" s="63">
        <v>0.65625</v>
      </c>
      <c r="F1423" s="63">
        <v>0.73958333333333404</v>
      </c>
      <c r="G1423" s="46" t="str">
        <f>IF(NOT(ISBLANK(Tableau645[heure
début])),IF(VALUE(MID(TEXT(Tableau645[heure
début],"hh"),1,2))&lt;13,"AM","PM"),"")</f>
        <v>PM</v>
      </c>
      <c r="H1423" s="47">
        <f>F1423-E1423</f>
        <v>8.3333333333334036E-2</v>
      </c>
      <c r="I1423" s="47"/>
      <c r="J1423" s="47"/>
      <c r="K1423" s="65" t="s">
        <v>1047</v>
      </c>
      <c r="L1423" s="45" t="str">
        <f ca="1">VLOOKUP(Tableau645[[#This Row],[module]],OFFSET(INDIRECT(A1423&amp;"_code"),0,2,,2),2,0)</f>
        <v>FRENEA Marylène</v>
      </c>
      <c r="M1423" s="45"/>
      <c r="N1423" s="47"/>
      <c r="O1423" s="45"/>
    </row>
    <row r="1424" spans="1:15" hidden="1" x14ac:dyDescent="0.2">
      <c r="A1424" s="45" t="s">
        <v>670</v>
      </c>
      <c r="B1424" s="65" t="str">
        <f>YEAR(C1424)&amp;"-"&amp;WEEKNUM(C1424)</f>
        <v>2017-48</v>
      </c>
      <c r="C1424" s="46">
        <v>43068</v>
      </c>
      <c r="D1424" s="67">
        <f>WEEKDAY(Tableau645[[#This Row],[date]])</f>
        <v>4</v>
      </c>
      <c r="E1424" s="47">
        <v>0.34375</v>
      </c>
      <c r="F1424" s="47">
        <v>0.51041666666666696</v>
      </c>
      <c r="G1424" s="46" t="str">
        <f>IF(NOT(ISBLANK(Tableau645[heure
début])),IF(VALUE(MID(TEXT(Tableau645[heure
début],"hh"),1,2))&lt;13,"AM","PM"),"")</f>
        <v>AM</v>
      </c>
      <c r="H1424" s="47">
        <f>F1424-E1424</f>
        <v>0.16666666666666696</v>
      </c>
      <c r="I1424" s="47"/>
      <c r="J1424" s="47"/>
      <c r="K1424" s="65" t="s">
        <v>848</v>
      </c>
      <c r="L1424" s="45" t="str">
        <f ca="1">VLOOKUP(Tableau645[[#This Row],[module]],OFFSET(INDIRECT(A1424&amp;"_code"),0,2,,2),2,0)</f>
        <v>GABER Khalid</v>
      </c>
      <c r="M1424" s="45"/>
      <c r="N1424" s="47"/>
      <c r="O1424" s="45"/>
    </row>
    <row r="1425" spans="1:15" hidden="1" x14ac:dyDescent="0.2">
      <c r="A1425" s="45" t="s">
        <v>657</v>
      </c>
      <c r="B1425" s="65" t="str">
        <f>YEAR(C1425)&amp;"-"&amp;WEEKNUM(C1425)</f>
        <v>2017-48</v>
      </c>
      <c r="C1425" s="46">
        <v>43068</v>
      </c>
      <c r="D1425" s="67">
        <f>WEEKDAY(Tableau645[[#This Row],[date]])</f>
        <v>4</v>
      </c>
      <c r="E1425" s="47">
        <v>0.34375</v>
      </c>
      <c r="F1425" s="47">
        <v>0.51041666666666696</v>
      </c>
      <c r="G1425" s="46" t="str">
        <f>IF(NOT(ISBLANK(Tableau645[heure
début])),IF(VALUE(MID(TEXT(Tableau645[heure
début],"hh"),1,2))&lt;13,"AM","PM"),"")</f>
        <v>AM</v>
      </c>
      <c r="H1425" s="47">
        <f>F1425-E1425</f>
        <v>0.16666666666666696</v>
      </c>
      <c r="I1425" s="123"/>
      <c r="J1425" s="47" t="s">
        <v>833</v>
      </c>
      <c r="K1425" s="65" t="s">
        <v>817</v>
      </c>
      <c r="L1425" s="45" t="str">
        <f ca="1">VLOOKUP(Tableau645[[#This Row],[module]],OFFSET(INDIRECT(A1425&amp;"_code"),0,2,,2),2,0)</f>
        <v>n/a</v>
      </c>
      <c r="M1425" s="45"/>
      <c r="N1425" s="47"/>
      <c r="O1425" s="45"/>
    </row>
    <row r="1426" spans="1:15" hidden="1" x14ac:dyDescent="0.2">
      <c r="A1426" s="61" t="s">
        <v>669</v>
      </c>
      <c r="B1426" s="65" t="str">
        <f>YEAR(C1426)&amp;"-"&amp;WEEKNUM(C1426)</f>
        <v>2017-48</v>
      </c>
      <c r="C1426" s="46">
        <v>43068</v>
      </c>
      <c r="D1426" s="67">
        <f>WEEKDAY(Tableau645[[#This Row],[date]])</f>
        <v>4</v>
      </c>
      <c r="E1426" s="47">
        <v>0.34375</v>
      </c>
      <c r="F1426" s="47">
        <v>0.51041666666666696</v>
      </c>
      <c r="G1426" s="46" t="str">
        <f>IF(NOT(ISBLANK(Tableau645[heure
début])),IF(VALUE(MID(TEXT(Tableau645[heure
début],"hh"),1,2))&lt;13,"AM","PM"),"")</f>
        <v>AM</v>
      </c>
      <c r="H1426" s="47">
        <f>F1426-E1426</f>
        <v>0.16666666666666696</v>
      </c>
      <c r="I1426" s="47"/>
      <c r="J1426" s="47"/>
      <c r="K1426" s="65" t="s">
        <v>869</v>
      </c>
      <c r="L1426" s="45" t="str">
        <f ca="1">VLOOKUP(Tableau645[[#This Row],[module]],OFFSET(INDIRECT(A1426&amp;"_code"),0,2,,2),2,0)</f>
        <v>BRIKI Rachid</v>
      </c>
      <c r="M1426" s="45"/>
      <c r="N1426" s="47"/>
      <c r="O1426" s="45"/>
    </row>
    <row r="1427" spans="1:15" hidden="1" x14ac:dyDescent="0.2">
      <c r="A1427" s="45" t="s">
        <v>657</v>
      </c>
      <c r="B1427" s="65" t="str">
        <f>YEAR(C1427)&amp;"-"&amp;WEEKNUM(C1427)</f>
        <v>2017-48</v>
      </c>
      <c r="C1427" s="46">
        <v>43068</v>
      </c>
      <c r="D1427" s="67">
        <f>WEEKDAY(Tableau645[[#This Row],[date]])</f>
        <v>4</v>
      </c>
      <c r="E1427" s="47">
        <v>0.34375</v>
      </c>
      <c r="F1427" s="47">
        <v>0.51041666666666696</v>
      </c>
      <c r="G1427" s="46" t="str">
        <f>IF(NOT(ISBLANK(Tableau645[heure
début])),IF(VALUE(MID(TEXT(Tableau645[heure
début],"hh"),1,2))&lt;13,"AM","PM"),"")</f>
        <v>AM</v>
      </c>
      <c r="H1427" s="47">
        <f>F1427-E1427</f>
        <v>0.16666666666666696</v>
      </c>
      <c r="I1427" s="123"/>
      <c r="J1427" s="47" t="s">
        <v>832</v>
      </c>
      <c r="K1427" s="65"/>
      <c r="L1427" s="45" t="e">
        <f ca="1">VLOOKUP(Tableau645[[#This Row],[module]],OFFSET(INDIRECT(A1427&amp;"_code"),0,2,,2),2,0)</f>
        <v>#N/A</v>
      </c>
      <c r="M1427" s="45"/>
      <c r="N1427" s="47"/>
      <c r="O1427" s="45"/>
    </row>
    <row r="1428" spans="1:15" hidden="1" x14ac:dyDescent="0.2">
      <c r="A1428" s="45" t="s">
        <v>672</v>
      </c>
      <c r="B1428" s="65" t="str">
        <f>YEAR(C1428)&amp;"-"&amp;WEEKNUM(C1428)</f>
        <v>2017-48</v>
      </c>
      <c r="C1428" s="46">
        <v>43068</v>
      </c>
      <c r="D1428" s="67">
        <f>WEEKDAY(Tableau645[[#This Row],[date]])</f>
        <v>4</v>
      </c>
      <c r="E1428" s="47">
        <v>0.34375</v>
      </c>
      <c r="F1428" s="47">
        <v>0.51041666666666696</v>
      </c>
      <c r="G1428" s="46" t="str">
        <f>IF(NOT(ISBLANK(Tableau645[heure
début])),IF(VALUE(MID(TEXT(Tableau645[heure
début],"hh"),1,2))&lt;13,"AM","PM"),"")</f>
        <v>AM</v>
      </c>
      <c r="H1428" s="47">
        <f>F1428-E1428</f>
        <v>0.16666666666666696</v>
      </c>
      <c r="I1428" s="47"/>
      <c r="J1428" s="47"/>
      <c r="K1428" s="65" t="s">
        <v>836</v>
      </c>
      <c r="L1428" s="45" t="str">
        <f ca="1">VLOOKUP(Tableau645[[#This Row],[module]],OFFSET(INDIRECT(A1428&amp;"_code"),0,2,,2),2,0)</f>
        <v>LEFETZ Guillaume</v>
      </c>
      <c r="M1428" s="45"/>
      <c r="N1428" s="47"/>
      <c r="O1428" s="45"/>
    </row>
    <row r="1429" spans="1:15" hidden="1" x14ac:dyDescent="0.2">
      <c r="A1429" s="45" t="s">
        <v>677</v>
      </c>
      <c r="B1429" s="65" t="str">
        <f>YEAR(C1429)&amp;"-"&amp;WEEKNUM(C1429)</f>
        <v>2017-48</v>
      </c>
      <c r="C1429" s="46">
        <v>43068</v>
      </c>
      <c r="D1429" s="67">
        <f>WEEKDAY(Tableau645[[#This Row],[date]])</f>
        <v>4</v>
      </c>
      <c r="E1429" s="47">
        <v>0.34375</v>
      </c>
      <c r="F1429" s="47">
        <v>0.51041666666666696</v>
      </c>
      <c r="G1429" s="46" t="str">
        <f>IF(NOT(ISBLANK(Tableau645[heure
début])),IF(VALUE(MID(TEXT(Tableau645[heure
début],"hh"),1,2))&lt;13,"AM","PM"),"")</f>
        <v>AM</v>
      </c>
      <c r="H1429" s="47">
        <f>F1429-E1429</f>
        <v>0.16666666666666696</v>
      </c>
      <c r="I1429" s="47"/>
      <c r="J1429" s="47"/>
      <c r="K1429" s="65" t="s">
        <v>809</v>
      </c>
      <c r="L1429" s="45" t="str">
        <f ca="1">VLOOKUP(Tableau645[[#This Row],[module]],OFFSET(INDIRECT(A1429&amp;"_code"),0,2,,2),2,0)</f>
        <v>n/a</v>
      </c>
      <c r="M1429" s="45"/>
      <c r="N1429" s="47"/>
      <c r="O1429" s="45"/>
    </row>
    <row r="1430" spans="1:15" hidden="1" x14ac:dyDescent="0.2">
      <c r="A1430" s="45" t="s">
        <v>671</v>
      </c>
      <c r="B1430" s="65" t="str">
        <f>YEAR(C1430)&amp;"-"&amp;WEEKNUM(C1430)</f>
        <v>2017-48</v>
      </c>
      <c r="C1430" s="46">
        <v>43068</v>
      </c>
      <c r="D1430" s="67">
        <f>WEEKDAY(Tableau645[[#This Row],[date]])</f>
        <v>4</v>
      </c>
      <c r="E1430" s="47">
        <v>0.34375</v>
      </c>
      <c r="F1430" s="47">
        <v>0.51041666666666696</v>
      </c>
      <c r="G1430" s="46" t="str">
        <f>IF(NOT(ISBLANK(Tableau645[heure
début])),IF(VALUE(MID(TEXT(Tableau645[heure
début],"hh"),1,2))&lt;13,"AM","PM"),"")</f>
        <v>AM</v>
      </c>
      <c r="H1430" s="47">
        <f>F1430-E1430</f>
        <v>0.16666666666666696</v>
      </c>
      <c r="I1430" s="47"/>
      <c r="J1430" s="47"/>
      <c r="K1430" s="75" t="s">
        <v>1137</v>
      </c>
      <c r="L1430" s="45" t="str">
        <f ca="1">VLOOKUP(Tableau645[[#This Row],[module]],OFFSET(INDIRECT(A1430&amp;"_code"),0,2,,2),2,0)</f>
        <v>MAATI Abderrabi</v>
      </c>
      <c r="M1430" s="45"/>
      <c r="N1430" s="47"/>
      <c r="O1430" s="45"/>
    </row>
    <row r="1431" spans="1:15" hidden="1" x14ac:dyDescent="0.2">
      <c r="A1431" s="45" t="s">
        <v>676</v>
      </c>
      <c r="B1431" s="65" t="str">
        <f>YEAR(C1431)&amp;"-"&amp;WEEKNUM(C1431)</f>
        <v>2017-48</v>
      </c>
      <c r="C1431" s="46">
        <v>43068</v>
      </c>
      <c r="D1431" s="67">
        <f>WEEKDAY(Tableau645[[#This Row],[date]])</f>
        <v>4</v>
      </c>
      <c r="E1431" s="47">
        <v>0.38541666666666702</v>
      </c>
      <c r="F1431" s="47">
        <v>0.55208333333333304</v>
      </c>
      <c r="G1431" s="46" t="str">
        <f>IF(NOT(ISBLANK(Tableau645[heure
début])),IF(VALUE(MID(TEXT(Tableau645[heure
début],"hh"),1,2))&lt;13,"AM","PM"),"")</f>
        <v>AM</v>
      </c>
      <c r="H1431" s="47">
        <f>F1431-E1431</f>
        <v>0.16666666666666602</v>
      </c>
      <c r="I1431" s="47"/>
      <c r="J1431" s="47"/>
      <c r="K1431" s="65" t="s">
        <v>751</v>
      </c>
      <c r="L1431" s="45" t="str">
        <f ca="1">VLOOKUP(Tableau645[[#This Row],[module]],OFFSET(INDIRECT(A1431&amp;"_code"),0,2,,2),2,0)</f>
        <v>FRITSCH Thomas</v>
      </c>
      <c r="M1431" s="45"/>
      <c r="N1431" s="47"/>
      <c r="O1431" s="45"/>
    </row>
    <row r="1432" spans="1:15" hidden="1" x14ac:dyDescent="0.2">
      <c r="A1432" s="45" t="s">
        <v>670</v>
      </c>
      <c r="B1432" s="65" t="str">
        <f>YEAR(C1432)&amp;"-"&amp;WEEKNUM(C1432)</f>
        <v>2017-48</v>
      </c>
      <c r="C1432" s="46">
        <v>43068</v>
      </c>
      <c r="D1432" s="67">
        <f>WEEKDAY(Tableau645[[#This Row],[date]])</f>
        <v>4</v>
      </c>
      <c r="E1432" s="47">
        <v>0.57291666666666696</v>
      </c>
      <c r="F1432" s="47">
        <v>0.73958333333333404</v>
      </c>
      <c r="G1432" s="46" t="str">
        <f>IF(NOT(ISBLANK(Tableau645[heure
début])),IF(VALUE(MID(TEXT(Tableau645[heure
début],"hh"),1,2))&lt;13,"AM","PM"),"")</f>
        <v>PM</v>
      </c>
      <c r="H1432" s="47">
        <f>F1432-E1432</f>
        <v>0.16666666666666707</v>
      </c>
      <c r="I1432" s="47"/>
      <c r="J1432" s="47"/>
      <c r="K1432" s="65" t="s">
        <v>847</v>
      </c>
      <c r="L1432" s="45" t="str">
        <f ca="1">VLOOKUP(Tableau645[[#This Row],[module]],OFFSET(INDIRECT(A1432&amp;"_code"),0,2,,2),2,0)</f>
        <v>GABER Khalid</v>
      </c>
      <c r="M1432" s="45"/>
      <c r="N1432" s="47"/>
      <c r="O1432" s="45"/>
    </row>
    <row r="1433" spans="1:15" hidden="1" x14ac:dyDescent="0.2">
      <c r="A1433" s="45" t="s">
        <v>657</v>
      </c>
      <c r="B1433" s="65" t="str">
        <f>YEAR(C1433)&amp;"-"&amp;WEEKNUM(C1433)</f>
        <v>2017-48</v>
      </c>
      <c r="C1433" s="46">
        <v>43068</v>
      </c>
      <c r="D1433" s="67">
        <f>WEEKDAY(Tableau645[[#This Row],[date]])</f>
        <v>4</v>
      </c>
      <c r="E1433" s="47">
        <v>0.57291666666666696</v>
      </c>
      <c r="F1433" s="47">
        <v>0.73958333333333404</v>
      </c>
      <c r="G1433" s="46" t="str">
        <f>IF(NOT(ISBLANK(Tableau645[heure
début])),IF(VALUE(MID(TEXT(Tableau645[heure
début],"hh"),1,2))&lt;13,"AM","PM"),"")</f>
        <v>PM</v>
      </c>
      <c r="H1433" s="47">
        <f>F1433-E1433</f>
        <v>0.16666666666666707</v>
      </c>
      <c r="I1433" s="123"/>
      <c r="J1433" s="47" t="s">
        <v>833</v>
      </c>
      <c r="K1433" s="65" t="s">
        <v>817</v>
      </c>
      <c r="L1433" s="45" t="str">
        <f ca="1">VLOOKUP(Tableau645[[#This Row],[module]],OFFSET(INDIRECT(A1433&amp;"_code"),0,2,,2),2,0)</f>
        <v>n/a</v>
      </c>
      <c r="M1433" s="45"/>
      <c r="N1433" s="47"/>
      <c r="O1433" s="45"/>
    </row>
    <row r="1434" spans="1:15" hidden="1" x14ac:dyDescent="0.2">
      <c r="A1434" s="61" t="s">
        <v>669</v>
      </c>
      <c r="B1434" s="65" t="str">
        <f>YEAR(C1434)&amp;"-"&amp;WEEKNUM(C1434)</f>
        <v>2017-48</v>
      </c>
      <c r="C1434" s="46">
        <v>43068</v>
      </c>
      <c r="D1434" s="67">
        <f>WEEKDAY(Tableau645[[#This Row],[date]])</f>
        <v>4</v>
      </c>
      <c r="E1434" s="63">
        <v>0.57291666666666696</v>
      </c>
      <c r="F1434" s="63">
        <v>0.73958333333333404</v>
      </c>
      <c r="G1434" s="46" t="str">
        <f>IF(NOT(ISBLANK(Tableau645[heure
début])),IF(VALUE(MID(TEXT(Tableau645[heure
début],"hh"),1,2))&lt;13,"AM","PM"),"")</f>
        <v>PM</v>
      </c>
      <c r="H1434" s="47">
        <f>F1434-E1434</f>
        <v>0.16666666666666707</v>
      </c>
      <c r="I1434" s="47"/>
      <c r="J1434" s="47"/>
      <c r="K1434" s="65" t="s">
        <v>869</v>
      </c>
      <c r="L1434" s="45" t="str">
        <f ca="1">VLOOKUP(Tableau645[[#This Row],[module]],OFFSET(INDIRECT(A1434&amp;"_code"),0,2,,2),2,0)</f>
        <v>BRIKI Rachid</v>
      </c>
      <c r="M1434" s="45"/>
      <c r="N1434" s="47"/>
      <c r="O1434" s="45"/>
    </row>
    <row r="1435" spans="1:15" hidden="1" x14ac:dyDescent="0.2">
      <c r="A1435" s="45" t="s">
        <v>657</v>
      </c>
      <c r="B1435" s="65" t="str">
        <f>YEAR(C1435)&amp;"-"&amp;WEEKNUM(C1435)</f>
        <v>2017-48</v>
      </c>
      <c r="C1435" s="46">
        <v>43068</v>
      </c>
      <c r="D1435" s="67">
        <f>WEEKDAY(Tableau645[[#This Row],[date]])</f>
        <v>4</v>
      </c>
      <c r="E1435" s="47">
        <v>0.57291666666666696</v>
      </c>
      <c r="F1435" s="47">
        <v>0.73958333333333404</v>
      </c>
      <c r="G1435" s="46" t="str">
        <f>IF(NOT(ISBLANK(Tableau645[heure
début])),IF(VALUE(MID(TEXT(Tableau645[heure
début],"hh"),1,2))&lt;13,"AM","PM"),"")</f>
        <v>PM</v>
      </c>
      <c r="H1435" s="47">
        <f>F1435-E1435</f>
        <v>0.16666666666666707</v>
      </c>
      <c r="I1435" s="123"/>
      <c r="J1435" s="47" t="s">
        <v>832</v>
      </c>
      <c r="K1435" s="65"/>
      <c r="L1435" s="45" t="e">
        <f ca="1">VLOOKUP(Tableau645[[#This Row],[module]],OFFSET(INDIRECT(A1435&amp;"_code"),0,2,,2),2,0)</f>
        <v>#N/A</v>
      </c>
      <c r="M1435" s="45"/>
      <c r="N1435" s="47"/>
      <c r="O1435" s="45"/>
    </row>
    <row r="1436" spans="1:15" hidden="1" x14ac:dyDescent="0.2">
      <c r="A1436" s="45" t="s">
        <v>672</v>
      </c>
      <c r="B1436" s="65" t="str">
        <f>YEAR(C1436)&amp;"-"&amp;WEEKNUM(C1436)</f>
        <v>2017-48</v>
      </c>
      <c r="C1436" s="46">
        <v>43068</v>
      </c>
      <c r="D1436" s="67">
        <f>WEEKDAY(Tableau645[[#This Row],[date]])</f>
        <v>4</v>
      </c>
      <c r="E1436" s="47">
        <v>0.57291666666666696</v>
      </c>
      <c r="F1436" s="47">
        <v>0.73958333333333404</v>
      </c>
      <c r="G1436" s="46" t="str">
        <f>IF(NOT(ISBLANK(Tableau645[heure
début])),IF(VALUE(MID(TEXT(Tableau645[heure
début],"hh"),1,2))&lt;13,"AM","PM"),"")</f>
        <v>PM</v>
      </c>
      <c r="H1436" s="47">
        <f>F1436-E1436</f>
        <v>0.16666666666666707</v>
      </c>
      <c r="I1436" s="47"/>
      <c r="J1436" s="47"/>
      <c r="K1436" s="65" t="s">
        <v>836</v>
      </c>
      <c r="L1436" s="45" t="str">
        <f ca="1">VLOOKUP(Tableau645[[#This Row],[module]],OFFSET(INDIRECT(A1436&amp;"_code"),0,2,,2),2,0)</f>
        <v>LEFETZ Guillaume</v>
      </c>
      <c r="M1436" s="45"/>
      <c r="N1436" s="47"/>
      <c r="O1436" s="45"/>
    </row>
    <row r="1437" spans="1:15" hidden="1" x14ac:dyDescent="0.2">
      <c r="A1437" s="45" t="s">
        <v>677</v>
      </c>
      <c r="B1437" s="65" t="str">
        <f>YEAR(C1437)&amp;"-"&amp;WEEKNUM(C1437)</f>
        <v>2017-48</v>
      </c>
      <c r="C1437" s="46">
        <v>43068</v>
      </c>
      <c r="D1437" s="67">
        <f>WEEKDAY(Tableau645[[#This Row],[date]])</f>
        <v>4</v>
      </c>
      <c r="E1437" s="47">
        <v>0.57291666666666696</v>
      </c>
      <c r="F1437" s="47">
        <v>0.69791666666666663</v>
      </c>
      <c r="G1437" s="46" t="str">
        <f>IF(NOT(ISBLANK(Tableau645[heure
début])),IF(VALUE(MID(TEXT(Tableau645[heure
début],"hh"),1,2))&lt;13,"AM","PM"),"")</f>
        <v>PM</v>
      </c>
      <c r="H1437" s="47">
        <f>F1437-E1437</f>
        <v>0.12499999999999967</v>
      </c>
      <c r="I1437" s="47"/>
      <c r="J1437" s="47"/>
      <c r="K1437" s="65" t="s">
        <v>809</v>
      </c>
      <c r="L1437" s="45" t="str">
        <f ca="1">VLOOKUP(Tableau645[[#This Row],[module]],OFFSET(INDIRECT(A1437&amp;"_code"),0,2,,2),2,0)</f>
        <v>n/a</v>
      </c>
      <c r="M1437" s="45"/>
      <c r="N1437" s="47"/>
      <c r="O1437" s="45"/>
    </row>
    <row r="1438" spans="1:15" hidden="1" x14ac:dyDescent="0.2">
      <c r="A1438" s="45" t="s">
        <v>671</v>
      </c>
      <c r="B1438" s="65" t="str">
        <f>YEAR(C1438)&amp;"-"&amp;WEEKNUM(C1438)</f>
        <v>2017-48</v>
      </c>
      <c r="C1438" s="46">
        <v>43068</v>
      </c>
      <c r="D1438" s="67">
        <f>WEEKDAY(Tableau645[[#This Row],[date]])</f>
        <v>4</v>
      </c>
      <c r="E1438" s="47">
        <v>0.57291666666666696</v>
      </c>
      <c r="F1438" s="47">
        <v>0.73958333333333404</v>
      </c>
      <c r="G1438" s="46" t="str">
        <f>IF(NOT(ISBLANK(Tableau645[heure
début])),IF(VALUE(MID(TEXT(Tableau645[heure
début],"hh"),1,2))&lt;13,"AM","PM"),"")</f>
        <v>PM</v>
      </c>
      <c r="H1438" s="47">
        <f>F1438-E1438</f>
        <v>0.16666666666666707</v>
      </c>
      <c r="I1438" s="47"/>
      <c r="J1438" s="47"/>
      <c r="K1438" s="75" t="s">
        <v>1137</v>
      </c>
      <c r="L1438" s="45" t="str">
        <f ca="1">VLOOKUP(Tableau645[[#This Row],[module]],OFFSET(INDIRECT(A1438&amp;"_code"),0,2,,2),2,0)</f>
        <v>MAATI Abderrabi</v>
      </c>
      <c r="M1438" s="45"/>
      <c r="N1438" s="47"/>
      <c r="O1438" s="45"/>
    </row>
    <row r="1439" spans="1:15" hidden="1" x14ac:dyDescent="0.2">
      <c r="A1439" s="45" t="s">
        <v>676</v>
      </c>
      <c r="B1439" s="65" t="str">
        <f>YEAR(C1439)&amp;"-"&amp;WEEKNUM(C1439)</f>
        <v>2017-48</v>
      </c>
      <c r="C1439" s="46">
        <v>43068</v>
      </c>
      <c r="D1439" s="67">
        <f>WEEKDAY(Tableau645[[#This Row],[date]])</f>
        <v>4</v>
      </c>
      <c r="E1439" s="47">
        <v>0.59375</v>
      </c>
      <c r="F1439" s="47">
        <v>0.70833333333333404</v>
      </c>
      <c r="G1439" s="46" t="str">
        <f>IF(NOT(ISBLANK(Tableau645[heure
début])),IF(VALUE(MID(TEXT(Tableau645[heure
début],"hh"),1,2))&lt;13,"AM","PM"),"")</f>
        <v>PM</v>
      </c>
      <c r="H1439" s="47">
        <f>F1439-E1439</f>
        <v>0.11458333333333404</v>
      </c>
      <c r="I1439" s="47"/>
      <c r="J1439" s="47"/>
      <c r="K1439" s="65" t="s">
        <v>751</v>
      </c>
      <c r="L1439" s="45" t="str">
        <f ca="1">VLOOKUP(Tableau645[[#This Row],[module]],OFFSET(INDIRECT(A1439&amp;"_code"),0,2,,2),2,0)</f>
        <v>FRITSCH Thomas</v>
      </c>
      <c r="M1439" s="45"/>
      <c r="N1439" s="47"/>
      <c r="O1439" s="45"/>
    </row>
    <row r="1440" spans="1:15" hidden="1" x14ac:dyDescent="0.2">
      <c r="A1440" s="45" t="s">
        <v>670</v>
      </c>
      <c r="B1440" s="65" t="str">
        <f>YEAR(C1440)&amp;"-"&amp;WEEKNUM(C1440)</f>
        <v>2017-48</v>
      </c>
      <c r="C1440" s="46">
        <v>43069</v>
      </c>
      <c r="D1440" s="67">
        <f>WEEKDAY(Tableau645[[#This Row],[date]])</f>
        <v>5</v>
      </c>
      <c r="E1440" s="47">
        <v>0.34375</v>
      </c>
      <c r="F1440" s="47">
        <v>0.42708333333333298</v>
      </c>
      <c r="G1440" s="46" t="str">
        <f>IF(NOT(ISBLANK(Tableau645[heure
début])),IF(VALUE(MID(TEXT(Tableau645[heure
début],"hh"),1,2))&lt;13,"AM","PM"),"")</f>
        <v>AM</v>
      </c>
      <c r="H1440" s="47">
        <f>F1440-E1440</f>
        <v>8.3333333333332982E-2</v>
      </c>
      <c r="I1440" s="47"/>
      <c r="J1440" s="47"/>
      <c r="K1440" s="65" t="s">
        <v>1080</v>
      </c>
      <c r="L1440" s="45" t="str">
        <f ca="1">VLOOKUP(Tableau645[[#This Row],[module]],OFFSET(INDIRECT(A1440&amp;"_code"),0,2,,2),2,0)</f>
        <v>DUDEK Cédric</v>
      </c>
      <c r="M1440" s="45"/>
      <c r="N1440" s="47"/>
      <c r="O1440" s="45"/>
    </row>
    <row r="1441" spans="1:15" hidden="1" x14ac:dyDescent="0.2">
      <c r="A1441" s="45" t="s">
        <v>657</v>
      </c>
      <c r="B1441" s="65" t="str">
        <f>YEAR(C1441)&amp;"-"&amp;WEEKNUM(C1441)</f>
        <v>2017-48</v>
      </c>
      <c r="C1441" s="46">
        <v>43069</v>
      </c>
      <c r="D1441" s="67">
        <f>WEEKDAY(Tableau645[[#This Row],[date]])</f>
        <v>5</v>
      </c>
      <c r="E1441" s="47">
        <v>0.34375</v>
      </c>
      <c r="F1441" s="47">
        <v>0.51041666666666696</v>
      </c>
      <c r="G1441" s="46" t="str">
        <f>IF(NOT(ISBLANK(Tableau645[heure
début])),IF(VALUE(MID(TEXT(Tableau645[heure
début],"hh"),1,2))&lt;13,"AM","PM"),"")</f>
        <v>AM</v>
      </c>
      <c r="H1441" s="47">
        <f>F1441-E1441</f>
        <v>0.16666666666666696</v>
      </c>
      <c r="I1441" s="123"/>
      <c r="J1441" s="47" t="s">
        <v>833</v>
      </c>
      <c r="K1441" s="65" t="s">
        <v>817</v>
      </c>
      <c r="L1441" s="45" t="str">
        <f ca="1">VLOOKUP(Tableau645[[#This Row],[module]],OFFSET(INDIRECT(A1441&amp;"_code"),0,2,,2),2,0)</f>
        <v>n/a</v>
      </c>
      <c r="M1441" s="45"/>
      <c r="N1441" s="47"/>
      <c r="O1441" s="45"/>
    </row>
    <row r="1442" spans="1:15" hidden="1" x14ac:dyDescent="0.2">
      <c r="A1442" s="61" t="s">
        <v>669</v>
      </c>
      <c r="B1442" s="65" t="str">
        <f>YEAR(C1442)&amp;"-"&amp;WEEKNUM(C1442)</f>
        <v>2017-48</v>
      </c>
      <c r="C1442" s="46">
        <v>43069</v>
      </c>
      <c r="D1442" s="67">
        <f>WEEKDAY(Tableau645[[#This Row],[date]])</f>
        <v>5</v>
      </c>
      <c r="E1442" s="47">
        <v>0.34375</v>
      </c>
      <c r="F1442" s="47">
        <v>0.42708333333333298</v>
      </c>
      <c r="G1442" s="46" t="str">
        <f>IF(NOT(ISBLANK(Tableau645[heure
début])),IF(VALUE(MID(TEXT(Tableau645[heure
début],"hh"),1,2))&lt;13,"AM","PM"),"")</f>
        <v>AM</v>
      </c>
      <c r="H1442" s="47">
        <f>F1442-E1442</f>
        <v>8.3333333333332982E-2</v>
      </c>
      <c r="I1442" s="47"/>
      <c r="J1442" s="47"/>
      <c r="K1442" s="65" t="s">
        <v>1046</v>
      </c>
      <c r="L1442" s="45" t="str">
        <f ca="1">VLOOKUP(Tableau645[[#This Row],[module]],OFFSET(INDIRECT(A1442&amp;"_code"),0,2,,2),2,0)</f>
        <v>FRENEA Marylène</v>
      </c>
      <c r="M1442" s="45"/>
      <c r="N1442" s="47"/>
      <c r="O1442" s="45"/>
    </row>
    <row r="1443" spans="1:15" hidden="1" x14ac:dyDescent="0.2">
      <c r="A1443" s="45" t="s">
        <v>657</v>
      </c>
      <c r="B1443" s="65" t="str">
        <f>YEAR(C1443)&amp;"-"&amp;WEEKNUM(C1443)</f>
        <v>2017-48</v>
      </c>
      <c r="C1443" s="46">
        <v>43069</v>
      </c>
      <c r="D1443" s="67">
        <f>WEEKDAY(Tableau645[[#This Row],[date]])</f>
        <v>5</v>
      </c>
      <c r="E1443" s="47">
        <v>0.34375</v>
      </c>
      <c r="F1443" s="47">
        <v>0.51041666666666696</v>
      </c>
      <c r="G1443" s="46" t="str">
        <f>IF(NOT(ISBLANK(Tableau645[heure
début])),IF(VALUE(MID(TEXT(Tableau645[heure
début],"hh"),1,2))&lt;13,"AM","PM"),"")</f>
        <v>AM</v>
      </c>
      <c r="H1443" s="47">
        <f>F1443-E1443</f>
        <v>0.16666666666666696</v>
      </c>
      <c r="I1443" s="123"/>
      <c r="J1443" s="47" t="s">
        <v>832</v>
      </c>
      <c r="K1443" s="65"/>
      <c r="L1443" s="45" t="e">
        <f ca="1">VLOOKUP(Tableau645[[#This Row],[module]],OFFSET(INDIRECT(A1443&amp;"_code"),0,2,,2),2,0)</f>
        <v>#N/A</v>
      </c>
      <c r="M1443" s="45"/>
      <c r="N1443" s="47"/>
      <c r="O1443" s="45"/>
    </row>
    <row r="1444" spans="1:15" hidden="1" x14ac:dyDescent="0.2">
      <c r="A1444" s="45" t="s">
        <v>672</v>
      </c>
      <c r="B1444" s="65" t="str">
        <f>YEAR(C1444)&amp;"-"&amp;WEEKNUM(C1444)</f>
        <v>2017-48</v>
      </c>
      <c r="C1444" s="46">
        <v>43069</v>
      </c>
      <c r="D1444" s="67">
        <f>WEEKDAY(Tableau645[[#This Row],[date]])</f>
        <v>5</v>
      </c>
      <c r="E1444" s="47">
        <v>0.34375</v>
      </c>
      <c r="F1444" s="47">
        <v>0.51041666666666696</v>
      </c>
      <c r="G1444" s="46" t="str">
        <f>IF(NOT(ISBLANK(Tableau645[heure
début])),IF(VALUE(MID(TEXT(Tableau645[heure
début],"hh"),1,2))&lt;13,"AM","PM"),"")</f>
        <v>AM</v>
      </c>
      <c r="H1444" s="47">
        <f>F1444-E1444</f>
        <v>0.16666666666666696</v>
      </c>
      <c r="I1444" s="47"/>
      <c r="J1444" s="47"/>
      <c r="K1444" s="65" t="s">
        <v>836</v>
      </c>
      <c r="L1444" s="45" t="str">
        <f ca="1">VLOOKUP(Tableau645[[#This Row],[module]],OFFSET(INDIRECT(A1444&amp;"_code"),0,2,,2),2,0)</f>
        <v>LEFETZ Guillaume</v>
      </c>
      <c r="M1444" s="45"/>
      <c r="N1444" s="47"/>
      <c r="O1444" s="45"/>
    </row>
    <row r="1445" spans="1:15" hidden="1" x14ac:dyDescent="0.2">
      <c r="A1445" s="45" t="s">
        <v>677</v>
      </c>
      <c r="B1445" s="65" t="str">
        <f>YEAR(C1445)&amp;"-"&amp;WEEKNUM(C1445)</f>
        <v>2017-48</v>
      </c>
      <c r="C1445" s="46">
        <v>43069</v>
      </c>
      <c r="D1445" s="67">
        <f>WEEKDAY(Tableau645[[#This Row],[date]])</f>
        <v>5</v>
      </c>
      <c r="E1445" s="47">
        <v>0.34375</v>
      </c>
      <c r="F1445" s="47">
        <v>0.51041666666666696</v>
      </c>
      <c r="G1445" s="46" t="str">
        <f>IF(NOT(ISBLANK(Tableau645[heure
début])),IF(VALUE(MID(TEXT(Tableau645[heure
début],"hh"),1,2))&lt;13,"AM","PM"),"")</f>
        <v>AM</v>
      </c>
      <c r="H1445" s="47">
        <f>F1445-E1445</f>
        <v>0.16666666666666696</v>
      </c>
      <c r="I1445" s="47"/>
      <c r="J1445" s="47"/>
      <c r="K1445" s="65" t="s">
        <v>809</v>
      </c>
      <c r="L1445" s="45" t="str">
        <f ca="1">VLOOKUP(Tableau645[[#This Row],[module]],OFFSET(INDIRECT(A1445&amp;"_code"),0,2,,2),2,0)</f>
        <v>n/a</v>
      </c>
      <c r="M1445" s="45"/>
      <c r="N1445" s="47"/>
      <c r="O1445" s="45"/>
    </row>
    <row r="1446" spans="1:15" hidden="1" x14ac:dyDescent="0.2">
      <c r="A1446" s="45" t="s">
        <v>671</v>
      </c>
      <c r="B1446" s="65" t="str">
        <f>YEAR(C1446)&amp;"-"&amp;WEEKNUM(C1446)</f>
        <v>2017-48</v>
      </c>
      <c r="C1446" s="46">
        <v>43069</v>
      </c>
      <c r="D1446" s="67">
        <f>WEEKDAY(Tableau645[[#This Row],[date]])</f>
        <v>5</v>
      </c>
      <c r="E1446" s="47">
        <v>0.34375</v>
      </c>
      <c r="F1446" s="47">
        <v>0.51041666666666696</v>
      </c>
      <c r="G1446" s="46" t="str">
        <f>IF(NOT(ISBLANK(Tableau645[heure
début])),IF(VALUE(MID(TEXT(Tableau645[heure
début],"hh"),1,2))&lt;13,"AM","PM"),"")</f>
        <v>AM</v>
      </c>
      <c r="H1446" s="47">
        <f>F1446-E1446</f>
        <v>0.16666666666666696</v>
      </c>
      <c r="I1446" s="47"/>
      <c r="J1446" s="47"/>
      <c r="K1446" s="75"/>
      <c r="L1446" s="45" t="e">
        <f ca="1">VLOOKUP(Tableau645[[#This Row],[module]],OFFSET(INDIRECT(A1446&amp;"_code"),0,2,,2),2,0)</f>
        <v>#N/A</v>
      </c>
      <c r="M1446" s="45"/>
      <c r="N1446" s="47"/>
      <c r="O1446" s="45" t="s">
        <v>1224</v>
      </c>
    </row>
    <row r="1447" spans="1:15" hidden="1" x14ac:dyDescent="0.2">
      <c r="A1447" s="45" t="s">
        <v>676</v>
      </c>
      <c r="B1447" s="65" t="str">
        <f>YEAR(C1447)&amp;"-"&amp;WEEKNUM(C1447)</f>
        <v>2017-48</v>
      </c>
      <c r="C1447" s="46">
        <v>43069</v>
      </c>
      <c r="D1447" s="67">
        <f>WEEKDAY(Tableau645[[#This Row],[date]])</f>
        <v>5</v>
      </c>
      <c r="E1447" s="47">
        <v>0.34375</v>
      </c>
      <c r="F1447" s="47">
        <v>0.51041666666666696</v>
      </c>
      <c r="G1447" s="46" t="str">
        <f>IF(NOT(ISBLANK(Tableau645[heure
début])),IF(VALUE(MID(TEXT(Tableau645[heure
début],"hh"),1,2))&lt;13,"AM","PM"),"")</f>
        <v>AM</v>
      </c>
      <c r="H1447" s="47">
        <f>F1447-E1447</f>
        <v>0.16666666666666696</v>
      </c>
      <c r="I1447" s="47"/>
      <c r="J1447" s="47"/>
      <c r="K1447" s="65" t="s">
        <v>732</v>
      </c>
      <c r="L1447" s="45" t="str">
        <f ca="1">VLOOKUP(Tableau645[[#This Row],[module]],OFFSET(INDIRECT(A1447&amp;"_code"),0,2,,2),2,0)</f>
        <v>VIGNERON Jean-Baptiste</v>
      </c>
      <c r="M1447" s="45"/>
      <c r="N1447" s="47"/>
      <c r="O1447" s="45"/>
    </row>
    <row r="1448" spans="1:15" hidden="1" x14ac:dyDescent="0.2">
      <c r="A1448" s="45" t="s">
        <v>670</v>
      </c>
      <c r="B1448" s="65" t="str">
        <f>YEAR(C1448)&amp;"-"&amp;WEEKNUM(C1448)</f>
        <v>2017-48</v>
      </c>
      <c r="C1448" s="46">
        <v>43069</v>
      </c>
      <c r="D1448" s="67">
        <f>WEEKDAY(Tableau645[[#This Row],[date]])</f>
        <v>5</v>
      </c>
      <c r="E1448" s="47">
        <v>0.42708333333333298</v>
      </c>
      <c r="F1448" s="47">
        <v>0.51041666666666696</v>
      </c>
      <c r="G1448" s="46" t="str">
        <f>IF(NOT(ISBLANK(Tableau645[heure
début])),IF(VALUE(MID(TEXT(Tableau645[heure
début],"hh"),1,2))&lt;13,"AM","PM"),"")</f>
        <v>AM</v>
      </c>
      <c r="H1448" s="47">
        <f>F1448-E1448</f>
        <v>8.3333333333333981E-2</v>
      </c>
      <c r="I1448" s="47"/>
      <c r="J1448" s="47"/>
      <c r="K1448" s="65" t="s">
        <v>762</v>
      </c>
      <c r="L1448" s="45" t="str">
        <f ca="1">VLOOKUP(Tableau645[[#This Row],[module]],OFFSET(INDIRECT(A1448&amp;"_code"),0,2,,2),2,0)</f>
        <v>HANOT Jean-Jacques</v>
      </c>
      <c r="M1448" s="45"/>
      <c r="N1448" s="47"/>
      <c r="O1448" s="45"/>
    </row>
    <row r="1449" spans="1:15" hidden="1" x14ac:dyDescent="0.2">
      <c r="A1449" s="61" t="s">
        <v>669</v>
      </c>
      <c r="B1449" s="65" t="str">
        <f>YEAR(C1449)&amp;"-"&amp;WEEKNUM(C1449)</f>
        <v>2017-48</v>
      </c>
      <c r="C1449" s="46">
        <v>43069</v>
      </c>
      <c r="D1449" s="67">
        <f>WEEKDAY(Tableau645[[#This Row],[date]])</f>
        <v>5</v>
      </c>
      <c r="E1449" s="47">
        <v>0.42708333333333298</v>
      </c>
      <c r="F1449" s="47">
        <v>0.51041666666666696</v>
      </c>
      <c r="G1449" s="46" t="str">
        <f>IF(NOT(ISBLANK(Tableau645[heure
début])),IF(VALUE(MID(TEXT(Tableau645[heure
début],"hh"),1,2))&lt;13,"AM","PM"),"")</f>
        <v>AM</v>
      </c>
      <c r="H1449" s="47">
        <f>F1449-E1449</f>
        <v>8.3333333333333981E-2</v>
      </c>
      <c r="I1449" s="47"/>
      <c r="J1449" s="47"/>
      <c r="K1449" s="65" t="s">
        <v>1077</v>
      </c>
      <c r="L1449" s="45" t="str">
        <f ca="1">VLOOKUP(Tableau645[[#This Row],[module]],OFFSET(INDIRECT(A1449&amp;"_code"),0,2,,2),2,0)</f>
        <v>DUDEK Cédric</v>
      </c>
      <c r="M1449" s="45"/>
      <c r="N1449" s="47"/>
      <c r="O1449" s="45"/>
    </row>
    <row r="1450" spans="1:15" hidden="1" x14ac:dyDescent="0.2">
      <c r="A1450" s="45" t="s">
        <v>671</v>
      </c>
      <c r="B1450" s="65" t="str">
        <f>YEAR(C1450)&amp;"-"&amp;WEEKNUM(C1450)</f>
        <v>2017-48</v>
      </c>
      <c r="C1450" s="46">
        <v>43069</v>
      </c>
      <c r="D1450" s="67">
        <f>WEEKDAY(Tableau645[[#This Row],[date]])</f>
        <v>5</v>
      </c>
      <c r="E1450" s="47">
        <v>0.54166666666666696</v>
      </c>
      <c r="F1450" s="47">
        <v>0.625</v>
      </c>
      <c r="G1450" s="46" t="str">
        <f>IF(NOT(ISBLANK(Tableau645[heure
début])),IF(VALUE(MID(TEXT(Tableau645[heure
début],"hh"),1,2))&lt;13,"AM","PM"),"")</f>
        <v>PM</v>
      </c>
      <c r="H1450" s="47">
        <f>F1450-E1450</f>
        <v>8.3333333333333037E-2</v>
      </c>
      <c r="I1450" s="47"/>
      <c r="J1450" s="47"/>
      <c r="K1450" s="65" t="s">
        <v>1034</v>
      </c>
      <c r="L1450" s="45" t="str">
        <f ca="1">VLOOKUP(Tableau645[[#This Row],[module]],OFFSET(INDIRECT(A1450&amp;"_code"),0,2,,2),2,0)</f>
        <v>DUBOIS julien</v>
      </c>
      <c r="M1450" s="45"/>
      <c r="N1450" s="47"/>
      <c r="O1450" s="71" t="s">
        <v>1036</v>
      </c>
    </row>
    <row r="1451" spans="1:15" hidden="1" x14ac:dyDescent="0.2">
      <c r="A1451" s="45" t="s">
        <v>670</v>
      </c>
      <c r="B1451" s="65" t="str">
        <f>YEAR(C1451)&amp;"-"&amp;WEEKNUM(C1451)</f>
        <v>2017-48</v>
      </c>
      <c r="C1451" s="46">
        <v>43069</v>
      </c>
      <c r="D1451" s="67">
        <f>WEEKDAY(Tableau645[[#This Row],[date]])</f>
        <v>5</v>
      </c>
      <c r="E1451" s="47">
        <v>0.57291666666666696</v>
      </c>
      <c r="F1451" s="47">
        <v>0.73958333333333404</v>
      </c>
      <c r="G1451" s="46" t="str">
        <f>IF(NOT(ISBLANK(Tableau645[heure
début])),IF(VALUE(MID(TEXT(Tableau645[heure
début],"hh"),1,2))&lt;13,"AM","PM"),"")</f>
        <v>PM</v>
      </c>
      <c r="H1451" s="47">
        <f>F1451-E1451</f>
        <v>0.16666666666666707</v>
      </c>
      <c r="I1451" s="47"/>
      <c r="J1451" s="47"/>
      <c r="K1451" s="65" t="s">
        <v>1079</v>
      </c>
      <c r="L1451" s="45" t="str">
        <f ca="1">VLOOKUP(Tableau645[[#This Row],[module]],OFFSET(INDIRECT(A1451&amp;"_code"),0,2,,2),2,0)</f>
        <v>LE GALES Julien</v>
      </c>
      <c r="M1451" s="45"/>
      <c r="N1451" s="47"/>
      <c r="O1451" s="45" t="s">
        <v>785</v>
      </c>
    </row>
    <row r="1452" spans="1:15" hidden="1" x14ac:dyDescent="0.2">
      <c r="A1452" s="45" t="s">
        <v>657</v>
      </c>
      <c r="B1452" s="65" t="str">
        <f>YEAR(C1452)&amp;"-"&amp;WEEKNUM(C1452)</f>
        <v>2017-48</v>
      </c>
      <c r="C1452" s="46">
        <v>43069</v>
      </c>
      <c r="D1452" s="67">
        <f>WEEKDAY(Tableau645[[#This Row],[date]])</f>
        <v>5</v>
      </c>
      <c r="E1452" s="47">
        <v>0.57291666666666696</v>
      </c>
      <c r="F1452" s="47">
        <v>0.73958333333333404</v>
      </c>
      <c r="G1452" s="46" t="str">
        <f>IF(NOT(ISBLANK(Tableau645[heure
début])),IF(VALUE(MID(TEXT(Tableau645[heure
début],"hh"),1,2))&lt;13,"AM","PM"),"")</f>
        <v>PM</v>
      </c>
      <c r="H1452" s="47">
        <f>F1452-E1452</f>
        <v>0.16666666666666707</v>
      </c>
      <c r="I1452" s="123"/>
      <c r="J1452" s="47" t="s">
        <v>833</v>
      </c>
      <c r="K1452" s="65" t="s">
        <v>817</v>
      </c>
      <c r="L1452" s="45" t="str">
        <f ca="1">VLOOKUP(Tableau645[[#This Row],[module]],OFFSET(INDIRECT(A1452&amp;"_code"),0,2,,2),2,0)</f>
        <v>n/a</v>
      </c>
      <c r="M1452" s="45"/>
      <c r="N1452" s="47"/>
      <c r="O1452" s="45"/>
    </row>
    <row r="1453" spans="1:15" hidden="1" x14ac:dyDescent="0.2">
      <c r="A1453" s="61" t="s">
        <v>669</v>
      </c>
      <c r="B1453" s="65" t="str">
        <f>YEAR(C1453)&amp;"-"&amp;WEEKNUM(C1453)</f>
        <v>2017-48</v>
      </c>
      <c r="C1453" s="46">
        <v>43069</v>
      </c>
      <c r="D1453" s="67">
        <f>WEEKDAY(Tableau645[[#This Row],[date]])</f>
        <v>5</v>
      </c>
      <c r="E1453" s="63">
        <v>0.57291666666666696</v>
      </c>
      <c r="F1453" s="63">
        <v>0.73958333333333404</v>
      </c>
      <c r="G1453" s="46" t="str">
        <f>IF(NOT(ISBLANK(Tableau645[heure
début])),IF(VALUE(MID(TEXT(Tableau645[heure
début],"hh"),1,2))&lt;13,"AM","PM"),"")</f>
        <v>PM</v>
      </c>
      <c r="H1453" s="47">
        <f>F1453-E1453</f>
        <v>0.16666666666666707</v>
      </c>
      <c r="I1453" s="47"/>
      <c r="J1453" s="47"/>
      <c r="K1453" s="65" t="s">
        <v>846</v>
      </c>
      <c r="L1453" s="45" t="str">
        <f ca="1">VLOOKUP(Tableau645[[#This Row],[module]],OFFSET(INDIRECT(A1453&amp;"_code"),0,2,,2),2,0)</f>
        <v>GABER Khalid</v>
      </c>
      <c r="M1453" s="45"/>
      <c r="N1453" s="47"/>
      <c r="O1453" s="45" t="s">
        <v>785</v>
      </c>
    </row>
    <row r="1454" spans="1:15" hidden="1" x14ac:dyDescent="0.2">
      <c r="A1454" s="45" t="s">
        <v>657</v>
      </c>
      <c r="B1454" s="65" t="str">
        <f>YEAR(C1454)&amp;"-"&amp;WEEKNUM(C1454)</f>
        <v>2017-48</v>
      </c>
      <c r="C1454" s="46">
        <v>43069</v>
      </c>
      <c r="D1454" s="67">
        <f>WEEKDAY(Tableau645[[#This Row],[date]])</f>
        <v>5</v>
      </c>
      <c r="E1454" s="47">
        <v>0.57291666666666696</v>
      </c>
      <c r="F1454" s="47">
        <v>0.73958333333333404</v>
      </c>
      <c r="G1454" s="46" t="str">
        <f>IF(NOT(ISBLANK(Tableau645[heure
début])),IF(VALUE(MID(TEXT(Tableau645[heure
début],"hh"),1,2))&lt;13,"AM","PM"),"")</f>
        <v>PM</v>
      </c>
      <c r="H1454" s="47">
        <f>F1454-E1454</f>
        <v>0.16666666666666707</v>
      </c>
      <c r="I1454" s="123"/>
      <c r="J1454" s="47" t="s">
        <v>832</v>
      </c>
      <c r="K1454" s="65"/>
      <c r="L1454" s="45" t="e">
        <f ca="1">VLOOKUP(Tableau645[[#This Row],[module]],OFFSET(INDIRECT(A1454&amp;"_code"),0,2,,2),2,0)</f>
        <v>#N/A</v>
      </c>
      <c r="M1454" s="45"/>
      <c r="N1454" s="47"/>
      <c r="O1454" s="45"/>
    </row>
    <row r="1455" spans="1:15" hidden="1" x14ac:dyDescent="0.2">
      <c r="A1455" s="45" t="s">
        <v>672</v>
      </c>
      <c r="B1455" s="65" t="str">
        <f>YEAR(C1455)&amp;"-"&amp;WEEKNUM(C1455)</f>
        <v>2017-48</v>
      </c>
      <c r="C1455" s="46">
        <v>43069</v>
      </c>
      <c r="D1455" s="67">
        <f>WEEKDAY(Tableau645[[#This Row],[date]])</f>
        <v>5</v>
      </c>
      <c r="E1455" s="47">
        <v>0.57291666666666696</v>
      </c>
      <c r="F1455" s="47">
        <v>0.73958333333333404</v>
      </c>
      <c r="G1455" s="46" t="str">
        <f>IF(NOT(ISBLANK(Tableau645[heure
début])),IF(VALUE(MID(TEXT(Tableau645[heure
début],"hh"),1,2))&lt;13,"AM","PM"),"")</f>
        <v>PM</v>
      </c>
      <c r="H1455" s="47">
        <f>F1455-E1455</f>
        <v>0.16666666666666707</v>
      </c>
      <c r="I1455" s="47"/>
      <c r="J1455" s="47"/>
      <c r="K1455" s="65" t="s">
        <v>836</v>
      </c>
      <c r="L1455" s="45" t="str">
        <f ca="1">VLOOKUP(Tableau645[[#This Row],[module]],OFFSET(INDIRECT(A1455&amp;"_code"),0,2,,2),2,0)</f>
        <v>LEFETZ Guillaume</v>
      </c>
      <c r="M1455" s="45"/>
      <c r="N1455" s="47"/>
      <c r="O1455" s="45"/>
    </row>
    <row r="1456" spans="1:15" hidden="1" x14ac:dyDescent="0.2">
      <c r="A1456" s="45" t="s">
        <v>676</v>
      </c>
      <c r="B1456" s="65" t="str">
        <f>YEAR(C1456)&amp;"-"&amp;WEEKNUM(C1456)</f>
        <v>2017-48</v>
      </c>
      <c r="C1456" s="46">
        <v>43069</v>
      </c>
      <c r="D1456" s="67">
        <f>WEEKDAY(Tableau645[[#This Row],[date]])</f>
        <v>5</v>
      </c>
      <c r="E1456" s="47">
        <v>0.57291666666666696</v>
      </c>
      <c r="F1456" s="47">
        <v>0.69791666666666663</v>
      </c>
      <c r="G1456" s="46" t="str">
        <f>IF(NOT(ISBLANK(Tableau645[heure
début])),IF(VALUE(MID(TEXT(Tableau645[heure
début],"hh"),1,2))&lt;13,"AM","PM"),"")</f>
        <v>PM</v>
      </c>
      <c r="H1456" s="47">
        <f>F1456-E1456</f>
        <v>0.12499999999999967</v>
      </c>
      <c r="I1456" s="47"/>
      <c r="J1456" s="47"/>
      <c r="K1456" s="65" t="s">
        <v>732</v>
      </c>
      <c r="L1456" s="45" t="str">
        <f ca="1">VLOOKUP(Tableau645[[#This Row],[module]],OFFSET(INDIRECT(A1456&amp;"_code"),0,2,,2),2,0)</f>
        <v>VIGNERON Jean-Baptiste</v>
      </c>
      <c r="M1456" s="45"/>
      <c r="N1456" s="47"/>
      <c r="O1456" s="45"/>
    </row>
    <row r="1457" spans="1:15" hidden="1" x14ac:dyDescent="0.2">
      <c r="A1457" s="45" t="s">
        <v>677</v>
      </c>
      <c r="B1457" s="65" t="str">
        <f>YEAR(C1457)&amp;"-"&amp;WEEKNUM(C1457)</f>
        <v>2017-48</v>
      </c>
      <c r="C1457" s="46">
        <v>43069</v>
      </c>
      <c r="D1457" s="67">
        <f>WEEKDAY(Tableau645[[#This Row],[date]])</f>
        <v>5</v>
      </c>
      <c r="E1457" s="47">
        <v>0.57291666666666696</v>
      </c>
      <c r="F1457" s="47">
        <v>0.69791666666666663</v>
      </c>
      <c r="G1457" s="46" t="str">
        <f>IF(NOT(ISBLANK(Tableau645[heure
début])),IF(VALUE(MID(TEXT(Tableau645[heure
début],"hh"),1,2))&lt;13,"AM","PM"),"")</f>
        <v>PM</v>
      </c>
      <c r="H1457" s="47">
        <f>F1457-E1457</f>
        <v>0.12499999999999967</v>
      </c>
      <c r="I1457" s="47"/>
      <c r="J1457" s="47"/>
      <c r="K1457" s="65" t="s">
        <v>809</v>
      </c>
      <c r="L1457" s="45" t="str">
        <f ca="1">VLOOKUP(Tableau645[[#This Row],[module]],OFFSET(INDIRECT(A1457&amp;"_code"),0,2,,2),2,0)</f>
        <v>n/a</v>
      </c>
      <c r="M1457" s="45"/>
      <c r="N1457" s="47"/>
      <c r="O1457" s="45"/>
    </row>
    <row r="1458" spans="1:15" hidden="1" x14ac:dyDescent="0.2">
      <c r="A1458" s="45" t="s">
        <v>671</v>
      </c>
      <c r="B1458" s="65" t="str">
        <f>YEAR(C1458)&amp;"-"&amp;WEEKNUM(C1458)</f>
        <v>2017-48</v>
      </c>
      <c r="C1458" s="46">
        <v>43069</v>
      </c>
      <c r="D1458" s="67">
        <f>WEEKDAY(Tableau645[[#This Row],[date]])</f>
        <v>5</v>
      </c>
      <c r="E1458" s="47">
        <v>0.65625</v>
      </c>
      <c r="F1458" s="47">
        <v>0.73958333333333404</v>
      </c>
      <c r="G1458" s="46" t="str">
        <f>IF(NOT(ISBLANK(Tableau645[heure
début])),IF(VALUE(MID(TEXT(Tableau645[heure
début],"hh"),1,2))&lt;13,"AM","PM"),"")</f>
        <v>PM</v>
      </c>
      <c r="H1458" s="47">
        <f>F1458-E1458</f>
        <v>8.3333333333334036E-2</v>
      </c>
      <c r="I1458" s="47"/>
      <c r="J1458" s="47"/>
      <c r="K1458" s="65" t="s">
        <v>1055</v>
      </c>
      <c r="L1458" s="65" t="str">
        <f ca="1">VLOOKUP(Tableau645[[#This Row],[module]],OFFSET(INDIRECT(A1458&amp;"_code"),0,2,,2),2,0)</f>
        <v>FRENEA Marylène</v>
      </c>
      <c r="M1458" s="45"/>
      <c r="N1458" s="47"/>
      <c r="O1458" s="45"/>
    </row>
    <row r="1459" spans="1:15" hidden="1" x14ac:dyDescent="0.2">
      <c r="A1459" s="45" t="s">
        <v>670</v>
      </c>
      <c r="B1459" s="65" t="str">
        <f>YEAR(C1459)&amp;"-"&amp;WEEKNUM(C1459)</f>
        <v>2017-48</v>
      </c>
      <c r="C1459" s="46">
        <v>43070</v>
      </c>
      <c r="D1459" s="67">
        <f>WEEKDAY(Tableau645[[#This Row],[date]])</f>
        <v>6</v>
      </c>
      <c r="E1459" s="47">
        <v>0.34375</v>
      </c>
      <c r="F1459" s="47">
        <v>0.42708333333333298</v>
      </c>
      <c r="G1459" s="46" t="str">
        <f>IF(NOT(ISBLANK(Tableau645[heure
début])),IF(VALUE(MID(TEXT(Tableau645[heure
début],"hh"),1,2))&lt;13,"AM","PM"),"")</f>
        <v>AM</v>
      </c>
      <c r="H1459" s="47">
        <f>F1459-E1459</f>
        <v>8.3333333333332982E-2</v>
      </c>
      <c r="I1459" s="47"/>
      <c r="J1459" s="47"/>
      <c r="K1459" s="65" t="s">
        <v>877</v>
      </c>
      <c r="L1459" s="45" t="str">
        <f ca="1">VLOOKUP(Tableau645[[#This Row],[module]],OFFSET(INDIRECT(A1459&amp;"_code"),0,2,,2),2,0)</f>
        <v>BOUTONNET Jean-Pierre</v>
      </c>
      <c r="M1459" s="45"/>
      <c r="N1459" s="47"/>
      <c r="O1459" s="45"/>
    </row>
    <row r="1460" spans="1:15" hidden="1" x14ac:dyDescent="0.2">
      <c r="A1460" s="45" t="s">
        <v>657</v>
      </c>
      <c r="B1460" s="65" t="str">
        <f>YEAR(C1460)&amp;"-"&amp;WEEKNUM(C1460)</f>
        <v>2017-48</v>
      </c>
      <c r="C1460" s="46">
        <v>43070</v>
      </c>
      <c r="D1460" s="67">
        <f>WEEKDAY(Tableau645[[#This Row],[date]])</f>
        <v>6</v>
      </c>
      <c r="E1460" s="47">
        <v>0.34375</v>
      </c>
      <c r="F1460" s="47">
        <v>0.51041666666666696</v>
      </c>
      <c r="G1460" s="46" t="str">
        <f>IF(NOT(ISBLANK(Tableau645[heure
début])),IF(VALUE(MID(TEXT(Tableau645[heure
début],"hh"),1,2))&lt;13,"AM","PM"),"")</f>
        <v>AM</v>
      </c>
      <c r="H1460" s="47">
        <f>F1460-E1460</f>
        <v>0.16666666666666696</v>
      </c>
      <c r="I1460" s="123"/>
      <c r="J1460" s="47" t="s">
        <v>833</v>
      </c>
      <c r="K1460" s="65" t="s">
        <v>817</v>
      </c>
      <c r="L1460" s="45" t="str">
        <f ca="1">VLOOKUP(Tableau645[[#This Row],[module]],OFFSET(INDIRECT(A1460&amp;"_code"),0,2,,2),2,0)</f>
        <v>n/a</v>
      </c>
      <c r="M1460" s="45"/>
      <c r="N1460" s="47"/>
      <c r="O1460" s="45"/>
    </row>
    <row r="1461" spans="1:15" hidden="1" x14ac:dyDescent="0.2">
      <c r="A1461" s="45" t="s">
        <v>657</v>
      </c>
      <c r="B1461" s="65" t="str">
        <f>YEAR(C1461)&amp;"-"&amp;WEEKNUM(C1461)</f>
        <v>2017-48</v>
      </c>
      <c r="C1461" s="46">
        <v>43070</v>
      </c>
      <c r="D1461" s="67">
        <f>WEEKDAY(Tableau645[[#This Row],[date]])</f>
        <v>6</v>
      </c>
      <c r="E1461" s="47">
        <v>0.34375</v>
      </c>
      <c r="F1461" s="47">
        <v>0.51041666666666696</v>
      </c>
      <c r="G1461" s="46" t="str">
        <f>IF(NOT(ISBLANK(Tableau645[heure
début])),IF(VALUE(MID(TEXT(Tableau645[heure
début],"hh"),1,2))&lt;13,"AM","PM"),"")</f>
        <v>AM</v>
      </c>
      <c r="H1461" s="47">
        <f>F1461-E1461</f>
        <v>0.16666666666666696</v>
      </c>
      <c r="I1461" s="123"/>
      <c r="J1461" s="47" t="s">
        <v>832</v>
      </c>
      <c r="K1461" s="65"/>
      <c r="L1461" s="45" t="e">
        <f ca="1">VLOOKUP(Tableau645[[#This Row],[module]],OFFSET(INDIRECT(A1461&amp;"_code"),0,2,,2),2,0)</f>
        <v>#N/A</v>
      </c>
      <c r="M1461" s="45"/>
      <c r="N1461" s="47"/>
      <c r="O1461" s="45"/>
    </row>
    <row r="1462" spans="1:15" hidden="1" x14ac:dyDescent="0.2">
      <c r="A1462" s="61" t="s">
        <v>669</v>
      </c>
      <c r="B1462" s="65" t="str">
        <f>YEAR(C1462)&amp;"-"&amp;WEEKNUM(C1462)</f>
        <v>2017-48</v>
      </c>
      <c r="C1462" s="46">
        <v>43070</v>
      </c>
      <c r="D1462" s="67">
        <f>WEEKDAY(Tableau645[[#This Row],[date]])</f>
        <v>6</v>
      </c>
      <c r="E1462" s="47">
        <v>0.34375</v>
      </c>
      <c r="F1462" s="47">
        <v>0.42708333333333298</v>
      </c>
      <c r="G1462" s="46" t="str">
        <f>IF(NOT(ISBLANK(Tableau645[heure
début])),IF(VALUE(MID(TEXT(Tableau645[heure
début],"hh"),1,2))&lt;13,"AM","PM"),"")</f>
        <v>AM</v>
      </c>
      <c r="H1462" s="47">
        <f>F1462-E1462</f>
        <v>8.3333333333332982E-2</v>
      </c>
      <c r="I1462" s="47"/>
      <c r="J1462" s="47"/>
      <c r="K1462" s="65" t="s">
        <v>1047</v>
      </c>
      <c r="L1462" s="45" t="str">
        <f ca="1">VLOOKUP(Tableau645[[#This Row],[module]],OFFSET(INDIRECT(A1462&amp;"_code"),0,2,,2),2,0)</f>
        <v>FRENEA Marylène</v>
      </c>
      <c r="M1462" s="45"/>
      <c r="N1462" s="47"/>
      <c r="O1462" s="45"/>
    </row>
    <row r="1463" spans="1:15" hidden="1" x14ac:dyDescent="0.2">
      <c r="A1463" s="45" t="s">
        <v>672</v>
      </c>
      <c r="B1463" s="65" t="str">
        <f>YEAR(C1463)&amp;"-"&amp;WEEKNUM(C1463)</f>
        <v>2017-48</v>
      </c>
      <c r="C1463" s="46">
        <v>43070</v>
      </c>
      <c r="D1463" s="67">
        <f>WEEKDAY(Tableau645[[#This Row],[date]])</f>
        <v>6</v>
      </c>
      <c r="E1463" s="47">
        <v>0.34375</v>
      </c>
      <c r="F1463" s="47">
        <v>0.51041666666666696</v>
      </c>
      <c r="G1463" s="46" t="str">
        <f>IF(NOT(ISBLANK(Tableau645[heure
début])),IF(VALUE(MID(TEXT(Tableau645[heure
début],"hh"),1,2))&lt;13,"AM","PM"),"")</f>
        <v>AM</v>
      </c>
      <c r="H1463" s="47">
        <f>F1463-E1463</f>
        <v>0.16666666666666696</v>
      </c>
      <c r="I1463" s="47"/>
      <c r="J1463" s="47"/>
      <c r="K1463" s="65" t="s">
        <v>836</v>
      </c>
      <c r="L1463" s="45" t="str">
        <f ca="1">VLOOKUP(Tableau645[[#This Row],[module]],OFFSET(INDIRECT(A1463&amp;"_code"),0,2,,2),2,0)</f>
        <v>LEFETZ Guillaume</v>
      </c>
      <c r="M1463" s="45"/>
      <c r="N1463" s="47"/>
      <c r="O1463" s="45"/>
    </row>
    <row r="1464" spans="1:15" hidden="1" x14ac:dyDescent="0.2">
      <c r="A1464" s="45" t="s">
        <v>676</v>
      </c>
      <c r="B1464" s="65" t="str">
        <f>YEAR(C1464)&amp;"-"&amp;WEEKNUM(C1464)</f>
        <v>2017-48</v>
      </c>
      <c r="C1464" s="46">
        <v>43070</v>
      </c>
      <c r="D1464" s="67">
        <f>WEEKDAY(Tableau645[[#This Row],[date]])</f>
        <v>6</v>
      </c>
      <c r="E1464" s="47">
        <v>0.34375</v>
      </c>
      <c r="F1464" s="47">
        <v>0.51041666666666696</v>
      </c>
      <c r="G1464" s="46" t="str">
        <f>IF(NOT(ISBLANK(Tableau645[heure
début])),IF(VALUE(MID(TEXT(Tableau645[heure
début],"hh"),1,2))&lt;13,"AM","PM"),"")</f>
        <v>AM</v>
      </c>
      <c r="H1464" s="47">
        <f>F1464-E1464</f>
        <v>0.16666666666666696</v>
      </c>
      <c r="I1464" s="47"/>
      <c r="J1464" s="47"/>
      <c r="K1464" s="65" t="s">
        <v>626</v>
      </c>
      <c r="L1464" s="45" t="str">
        <f ca="1">VLOOKUP(Tableau645[[#This Row],[module]],OFFSET(INDIRECT(A1464&amp;"_code"),0,2,,2),2,0)</f>
        <v>GABER Khalid</v>
      </c>
      <c r="M1464" s="45"/>
      <c r="N1464" s="47"/>
      <c r="O1464" s="45"/>
    </row>
    <row r="1465" spans="1:15" hidden="1" x14ac:dyDescent="0.2">
      <c r="A1465" s="45" t="s">
        <v>677</v>
      </c>
      <c r="B1465" s="65" t="str">
        <f>YEAR(C1465)&amp;"-"&amp;WEEKNUM(C1465)</f>
        <v>2017-48</v>
      </c>
      <c r="C1465" s="46">
        <v>43070</v>
      </c>
      <c r="D1465" s="67">
        <f>WEEKDAY(Tableau645[[#This Row],[date]])</f>
        <v>6</v>
      </c>
      <c r="E1465" s="47">
        <v>0.34375</v>
      </c>
      <c r="F1465" s="47">
        <v>0.51041666666666696</v>
      </c>
      <c r="G1465" s="46" t="str">
        <f>IF(NOT(ISBLANK(Tableau645[heure
début])),IF(VALUE(MID(TEXT(Tableau645[heure
début],"hh"),1,2))&lt;13,"AM","PM"),"")</f>
        <v>AM</v>
      </c>
      <c r="H1465" s="47">
        <f>F1465-E1465</f>
        <v>0.16666666666666696</v>
      </c>
      <c r="I1465" s="47"/>
      <c r="J1465" s="47"/>
      <c r="K1465" s="65" t="s">
        <v>809</v>
      </c>
      <c r="L1465" s="45" t="str">
        <f ca="1">VLOOKUP(Tableau645[[#This Row],[module]],OFFSET(INDIRECT(A1465&amp;"_code"),0,2,,2),2,0)</f>
        <v>n/a</v>
      </c>
      <c r="M1465" s="45"/>
      <c r="N1465" s="47"/>
      <c r="O1465" s="45"/>
    </row>
    <row r="1466" spans="1:15" hidden="1" x14ac:dyDescent="0.2">
      <c r="A1466" s="45" t="s">
        <v>671</v>
      </c>
      <c r="B1466" s="65" t="str">
        <f>YEAR(C1466)&amp;"-"&amp;WEEKNUM(C1466)</f>
        <v>2017-48</v>
      </c>
      <c r="C1466" s="46">
        <v>43070</v>
      </c>
      <c r="D1466" s="67">
        <f>WEEKDAY(Tableau645[[#This Row],[date]])</f>
        <v>6</v>
      </c>
      <c r="E1466" s="47">
        <v>0.34375</v>
      </c>
      <c r="F1466" s="47">
        <v>0.51041666666666696</v>
      </c>
      <c r="G1466" s="46" t="str">
        <f>IF(NOT(ISBLANK(Tableau645[heure
début])),IF(VALUE(MID(TEXT(Tableau645[heure
début],"hh"),1,2))&lt;13,"AM","PM"),"")</f>
        <v>AM</v>
      </c>
      <c r="H1466" s="47">
        <f>F1466-E1466</f>
        <v>0.16666666666666696</v>
      </c>
      <c r="I1466" s="47"/>
      <c r="J1466" s="47" t="s">
        <v>823</v>
      </c>
      <c r="K1466" s="65" t="s">
        <v>1102</v>
      </c>
      <c r="L1466" s="45" t="str">
        <f ca="1">VLOOKUP(Tableau645[[#This Row],[module]],OFFSET(INDIRECT(A1466&amp;"_code"),0,2,,2),2,0)</f>
        <v>DELIESSCHE Christian</v>
      </c>
      <c r="M1466" s="45"/>
      <c r="N1466" s="47"/>
      <c r="O1466" s="45"/>
    </row>
    <row r="1467" spans="1:15" hidden="1" x14ac:dyDescent="0.2">
      <c r="A1467" s="61" t="s">
        <v>669</v>
      </c>
      <c r="B1467" s="92" t="str">
        <f>YEAR(C1467)&amp;"-"&amp;WEEKNUM(C1467)</f>
        <v>2017-48</v>
      </c>
      <c r="C1467" s="46">
        <v>43070</v>
      </c>
      <c r="D1467" s="94">
        <f>WEEKDAY(Tableau645[[#This Row],[date]])</f>
        <v>6</v>
      </c>
      <c r="E1467" s="47">
        <v>0.42708333333333298</v>
      </c>
      <c r="F1467" s="47">
        <v>0.51041666666666696</v>
      </c>
      <c r="G1467" s="93" t="str">
        <f>IF(NOT(ISBLANK(Tableau645[heure
début])),IF(VALUE(MID(TEXT(Tableau645[heure
début],"hh"),1,2))&lt;13,"AM","PM"),"")</f>
        <v>AM</v>
      </c>
      <c r="H1467" s="95">
        <f>F1467-E1467</f>
        <v>8.3333333333333981E-2</v>
      </c>
      <c r="I1467" s="95"/>
      <c r="J1467" s="95"/>
      <c r="K1467" s="65" t="s">
        <v>1022</v>
      </c>
      <c r="L1467" s="92" t="str">
        <f ca="1">VLOOKUP(Tableau645[[#This Row],[module]],OFFSET(INDIRECT(A1467&amp;"_code"),0,2,,2),2,0)</f>
        <v>DELANOY Géry</v>
      </c>
      <c r="M1467" s="91"/>
      <c r="N1467" s="95"/>
      <c r="O1467" s="91"/>
    </row>
    <row r="1468" spans="1:15" hidden="1" x14ac:dyDescent="0.2">
      <c r="A1468" s="45" t="s">
        <v>670</v>
      </c>
      <c r="B1468" s="129" t="str">
        <f>YEAR(C1468)&amp;"-"&amp;WEEKNUM(C1468)</f>
        <v>2017-48</v>
      </c>
      <c r="C1468" s="46">
        <v>43070</v>
      </c>
      <c r="D1468" s="131">
        <f>WEEKDAY(Tableau645[[#This Row],[date]])</f>
        <v>6</v>
      </c>
      <c r="E1468" s="47">
        <v>0.42708333333333298</v>
      </c>
      <c r="F1468" s="47">
        <v>0.51041666666666696</v>
      </c>
      <c r="G1468" s="130" t="str">
        <f>IF(NOT(ISBLANK(Tableau645[heure
début])),IF(VALUE(MID(TEXT(Tableau645[heure
début],"hh"),1,2))&lt;13,"AM","PM"),"")</f>
        <v>AM</v>
      </c>
      <c r="H1468" s="132">
        <f>F1468-E1468</f>
        <v>8.3333333333333981E-2</v>
      </c>
      <c r="I1468" s="132"/>
      <c r="J1468" s="132"/>
      <c r="K1468" s="129" t="s">
        <v>913</v>
      </c>
      <c r="L1468" s="129" t="str">
        <f ca="1">VLOOKUP(Tableau645[[#This Row],[module]],OFFSET(INDIRECT(A1468&amp;"_code"),0,2,,2),2,0)</f>
        <v>BOUTONNET Jean-Pierre</v>
      </c>
      <c r="M1468" s="128"/>
      <c r="N1468" s="132"/>
      <c r="O1468" s="128"/>
    </row>
    <row r="1469" spans="1:15" hidden="1" x14ac:dyDescent="0.2">
      <c r="A1469" s="45" t="s">
        <v>670</v>
      </c>
      <c r="B1469" s="65" t="str">
        <f>YEAR(C1469)&amp;"-"&amp;WEEKNUM(C1469)</f>
        <v>2017-48</v>
      </c>
      <c r="C1469" s="46">
        <v>43070</v>
      </c>
      <c r="D1469" s="67">
        <f>WEEKDAY(Tableau645[[#This Row],[date]])</f>
        <v>6</v>
      </c>
      <c r="E1469" s="47">
        <v>0.57291666666666696</v>
      </c>
      <c r="F1469" s="47">
        <v>0.73958333333333404</v>
      </c>
      <c r="G1469" s="46" t="str">
        <f>IF(NOT(ISBLANK(Tableau645[heure
début])),IF(VALUE(MID(TEXT(Tableau645[heure
début],"hh"),1,2))&lt;13,"AM","PM"),"")</f>
        <v>PM</v>
      </c>
      <c r="H1469" s="47">
        <f>F1469-E1469</f>
        <v>0.16666666666666707</v>
      </c>
      <c r="I1469" s="47"/>
      <c r="J1469" s="47"/>
      <c r="K1469" s="65" t="s">
        <v>763</v>
      </c>
      <c r="L1469" s="45" t="str">
        <f ca="1">VLOOKUP(Tableau645[[#This Row],[module]],OFFSET(INDIRECT(A1469&amp;"_code"),0,2,,2),2,0)</f>
        <v>LE GALES Julien</v>
      </c>
      <c r="M1469" s="45"/>
      <c r="N1469" s="47"/>
      <c r="O1469" s="45"/>
    </row>
    <row r="1470" spans="1:15" hidden="1" x14ac:dyDescent="0.2">
      <c r="A1470" s="45" t="s">
        <v>657</v>
      </c>
      <c r="B1470" s="65" t="str">
        <f>YEAR(C1470)&amp;"-"&amp;WEEKNUM(C1470)</f>
        <v>2017-48</v>
      </c>
      <c r="C1470" s="46">
        <v>43070</v>
      </c>
      <c r="D1470" s="67">
        <f>WEEKDAY(Tableau645[[#This Row],[date]])</f>
        <v>6</v>
      </c>
      <c r="E1470" s="47">
        <v>0.57291666666666696</v>
      </c>
      <c r="F1470" s="47">
        <v>0.73958333333333404</v>
      </c>
      <c r="G1470" s="46" t="str">
        <f>IF(NOT(ISBLANK(Tableau645[heure
début])),IF(VALUE(MID(TEXT(Tableau645[heure
début],"hh"),1,2))&lt;13,"AM","PM"),"")</f>
        <v>PM</v>
      </c>
      <c r="H1470" s="47">
        <f>F1470-E1470</f>
        <v>0.16666666666666707</v>
      </c>
      <c r="I1470" s="123"/>
      <c r="J1470" s="47" t="s">
        <v>833</v>
      </c>
      <c r="K1470" s="65" t="s">
        <v>817</v>
      </c>
      <c r="L1470" s="45" t="str">
        <f ca="1">VLOOKUP(Tableau645[[#This Row],[module]],OFFSET(INDIRECT(A1470&amp;"_code"),0,2,,2),2,0)</f>
        <v>n/a</v>
      </c>
      <c r="M1470" s="45"/>
      <c r="N1470" s="47"/>
      <c r="O1470" s="45"/>
    </row>
    <row r="1471" spans="1:15" hidden="1" x14ac:dyDescent="0.2">
      <c r="A1471" s="45" t="s">
        <v>657</v>
      </c>
      <c r="B1471" s="65" t="str">
        <f>YEAR(C1471)&amp;"-"&amp;WEEKNUM(C1471)</f>
        <v>2017-48</v>
      </c>
      <c r="C1471" s="46">
        <v>43070</v>
      </c>
      <c r="D1471" s="67">
        <f>WEEKDAY(Tableau645[[#This Row],[date]])</f>
        <v>6</v>
      </c>
      <c r="E1471" s="47">
        <v>0.57291666666666696</v>
      </c>
      <c r="F1471" s="47">
        <v>0.73958333333333404</v>
      </c>
      <c r="G1471" s="46" t="str">
        <f>IF(NOT(ISBLANK(Tableau645[heure
début])),IF(VALUE(MID(TEXT(Tableau645[heure
début],"hh"),1,2))&lt;13,"AM","PM"),"")</f>
        <v>PM</v>
      </c>
      <c r="H1471" s="47">
        <f>F1471-E1471</f>
        <v>0.16666666666666707</v>
      </c>
      <c r="I1471" s="123"/>
      <c r="J1471" s="47" t="s">
        <v>832</v>
      </c>
      <c r="K1471" s="65"/>
      <c r="L1471" s="45" t="e">
        <f ca="1">VLOOKUP(Tableau645[[#This Row],[module]],OFFSET(INDIRECT(A1471&amp;"_code"),0,2,,2),2,0)</f>
        <v>#N/A</v>
      </c>
      <c r="M1471" s="45"/>
      <c r="N1471" s="47"/>
      <c r="O1471" s="45"/>
    </row>
    <row r="1472" spans="1:15" hidden="1" x14ac:dyDescent="0.2">
      <c r="A1472" s="61" t="s">
        <v>669</v>
      </c>
      <c r="B1472" s="92" t="str">
        <f>YEAR(C1472)&amp;"-"&amp;WEEKNUM(C1472)</f>
        <v>2017-48</v>
      </c>
      <c r="C1472" s="46">
        <v>43070</v>
      </c>
      <c r="D1472" s="94">
        <f>WEEKDAY(Tableau645[[#This Row],[date]])</f>
        <v>6</v>
      </c>
      <c r="E1472" s="63">
        <v>0.57291666666666696</v>
      </c>
      <c r="F1472" s="95">
        <v>0.65625</v>
      </c>
      <c r="G1472" s="93" t="str">
        <f>IF(NOT(ISBLANK(Tableau645[heure
début])),IF(VALUE(MID(TEXT(Tableau645[heure
début],"hh"),1,2))&lt;13,"AM","PM"),"")</f>
        <v>PM</v>
      </c>
      <c r="H1472" s="95">
        <f>F1472-E1472</f>
        <v>8.3333333333333037E-2</v>
      </c>
      <c r="I1472" s="95"/>
      <c r="J1472" s="95"/>
      <c r="K1472" s="65" t="s">
        <v>1022</v>
      </c>
      <c r="L1472" s="92" t="str">
        <f ca="1">VLOOKUP(Tableau645[[#This Row],[module]],OFFSET(INDIRECT(A1472&amp;"_code"),0,2,,2),2,0)</f>
        <v>DELANOY Géry</v>
      </c>
      <c r="M1472" s="91"/>
      <c r="N1472" s="95"/>
      <c r="O1472" s="91"/>
    </row>
    <row r="1473" spans="1:15" hidden="1" x14ac:dyDescent="0.2">
      <c r="A1473" s="45" t="s">
        <v>672</v>
      </c>
      <c r="B1473" s="65" t="str">
        <f>YEAR(C1473)&amp;"-"&amp;WEEKNUM(C1473)</f>
        <v>2017-48</v>
      </c>
      <c r="C1473" s="46">
        <v>43070</v>
      </c>
      <c r="D1473" s="67">
        <f>WEEKDAY(Tableau645[[#This Row],[date]])</f>
        <v>6</v>
      </c>
      <c r="E1473" s="47">
        <v>0.57291666666666696</v>
      </c>
      <c r="F1473" s="47">
        <v>0.73958333333333404</v>
      </c>
      <c r="G1473" s="46" t="str">
        <f>IF(NOT(ISBLANK(Tableau645[heure
début])),IF(VALUE(MID(TEXT(Tableau645[heure
début],"hh"),1,2))&lt;13,"AM","PM"),"")</f>
        <v>PM</v>
      </c>
      <c r="H1473" s="47">
        <f>F1473-E1473</f>
        <v>0.16666666666666707</v>
      </c>
      <c r="I1473" s="47"/>
      <c r="J1473" s="47"/>
      <c r="K1473" s="65" t="s">
        <v>836</v>
      </c>
      <c r="L1473" s="45" t="str">
        <f ca="1">VLOOKUP(Tableau645[[#This Row],[module]],OFFSET(INDIRECT(A1473&amp;"_code"),0,2,,2),2,0)</f>
        <v>LEFETZ Guillaume</v>
      </c>
      <c r="M1473" s="45"/>
      <c r="N1473" s="47"/>
      <c r="O1473" s="45"/>
    </row>
    <row r="1474" spans="1:15" hidden="1" x14ac:dyDescent="0.2">
      <c r="A1474" s="45" t="s">
        <v>676</v>
      </c>
      <c r="B1474" s="65" t="str">
        <f>YEAR(C1474)&amp;"-"&amp;WEEKNUM(C1474)</f>
        <v>2017-48</v>
      </c>
      <c r="C1474" s="46">
        <v>43070</v>
      </c>
      <c r="D1474" s="67">
        <f>WEEKDAY(Tableau645[[#This Row],[date]])</f>
        <v>6</v>
      </c>
      <c r="E1474" s="47">
        <v>0.57291666666666696</v>
      </c>
      <c r="F1474" s="47">
        <v>0.69791666666666663</v>
      </c>
      <c r="G1474" s="46" t="str">
        <f>IF(NOT(ISBLANK(Tableau645[heure
début])),IF(VALUE(MID(TEXT(Tableau645[heure
début],"hh"),1,2))&lt;13,"AM","PM"),"")</f>
        <v>PM</v>
      </c>
      <c r="H1474" s="47">
        <f>F1474-E1474</f>
        <v>0.12499999999999967</v>
      </c>
      <c r="I1474" s="47"/>
      <c r="J1474" s="47"/>
      <c r="K1474" s="65" t="s">
        <v>626</v>
      </c>
      <c r="L1474" s="45" t="str">
        <f ca="1">VLOOKUP(Tableau645[[#This Row],[module]],OFFSET(INDIRECT(A1474&amp;"_code"),0,2,,2),2,0)</f>
        <v>GABER Khalid</v>
      </c>
      <c r="M1474" s="45"/>
      <c r="N1474" s="47"/>
      <c r="O1474" s="45"/>
    </row>
    <row r="1475" spans="1:15" hidden="1" x14ac:dyDescent="0.2">
      <c r="A1475" s="45" t="s">
        <v>677</v>
      </c>
      <c r="B1475" s="65" t="str">
        <f>YEAR(C1475)&amp;"-"&amp;WEEKNUM(C1475)</f>
        <v>2017-48</v>
      </c>
      <c r="C1475" s="46">
        <v>43070</v>
      </c>
      <c r="D1475" s="67">
        <f>WEEKDAY(Tableau645[[#This Row],[date]])</f>
        <v>6</v>
      </c>
      <c r="E1475" s="47">
        <v>0.57291666666666696</v>
      </c>
      <c r="F1475" s="47">
        <v>0.69791666666666663</v>
      </c>
      <c r="G1475" s="46" t="str">
        <f>IF(NOT(ISBLANK(Tableau645[heure
début])),IF(VALUE(MID(TEXT(Tableau645[heure
début],"hh"),1,2))&lt;13,"AM","PM"),"")</f>
        <v>PM</v>
      </c>
      <c r="H1475" s="47">
        <f>F1475-E1475</f>
        <v>0.12499999999999967</v>
      </c>
      <c r="I1475" s="47"/>
      <c r="J1475" s="47"/>
      <c r="K1475" s="65" t="s">
        <v>809</v>
      </c>
      <c r="L1475" s="45" t="str">
        <f ca="1">VLOOKUP(Tableau645[[#This Row],[module]],OFFSET(INDIRECT(A1475&amp;"_code"),0,2,,2),2,0)</f>
        <v>n/a</v>
      </c>
      <c r="M1475" s="45"/>
      <c r="N1475" s="47"/>
      <c r="O1475" s="45"/>
    </row>
    <row r="1476" spans="1:15" hidden="1" x14ac:dyDescent="0.2">
      <c r="A1476" s="45" t="s">
        <v>671</v>
      </c>
      <c r="B1476" s="65" t="str">
        <f>YEAR(C1476)&amp;"-"&amp;WEEKNUM(C1476)</f>
        <v>2017-48</v>
      </c>
      <c r="C1476" s="46">
        <v>43070</v>
      </c>
      <c r="D1476" s="67">
        <f>WEEKDAY(Tableau645[[#This Row],[date]])</f>
        <v>6</v>
      </c>
      <c r="E1476" s="47">
        <v>0.57291666666666696</v>
      </c>
      <c r="F1476" s="47">
        <v>0.65625</v>
      </c>
      <c r="G1476" s="46" t="str">
        <f>IF(NOT(ISBLANK(Tableau645[heure
début])),IF(VALUE(MID(TEXT(Tableau645[heure
début],"hh"),1,2))&lt;13,"AM","PM"),"")</f>
        <v>PM</v>
      </c>
      <c r="H1476" s="47">
        <f>F1476-E1476</f>
        <v>8.3333333333333037E-2</v>
      </c>
      <c r="I1476" s="47"/>
      <c r="J1476" s="47"/>
      <c r="K1476" s="65" t="s">
        <v>1055</v>
      </c>
      <c r="L1476" s="45" t="str">
        <f ca="1">VLOOKUP(Tableau645[[#This Row],[module]],OFFSET(INDIRECT(A1476&amp;"_code"),0,2,,2),2,0)</f>
        <v>FRENEA Marylène</v>
      </c>
      <c r="M1476" s="45"/>
      <c r="N1476" s="47"/>
      <c r="O1476" s="45"/>
    </row>
    <row r="1477" spans="1:15" hidden="1" x14ac:dyDescent="0.2">
      <c r="A1477" s="61" t="s">
        <v>669</v>
      </c>
      <c r="B1477" s="65" t="str">
        <f>YEAR(C1477)&amp;"-"&amp;WEEKNUM(C1477)</f>
        <v>2017-48</v>
      </c>
      <c r="C1477" s="46">
        <v>43070</v>
      </c>
      <c r="D1477" s="67">
        <f>WEEKDAY(Tableau645[[#This Row],[date]])</f>
        <v>6</v>
      </c>
      <c r="E1477" s="95">
        <v>0.65625</v>
      </c>
      <c r="F1477" s="63">
        <v>0.73958333333333404</v>
      </c>
      <c r="G1477" s="46" t="str">
        <f>IF(NOT(ISBLANK(Tableau645[heure
début])),IF(VALUE(MID(TEXT(Tableau645[heure
début],"hh"),1,2))&lt;13,"AM","PM"),"")</f>
        <v>PM</v>
      </c>
      <c r="H1477" s="47">
        <f>F1477-E1477</f>
        <v>8.3333333333334036E-2</v>
      </c>
      <c r="I1477" s="47"/>
      <c r="J1477" s="47"/>
      <c r="K1477" s="138"/>
      <c r="L1477" s="45" t="e">
        <f ca="1">VLOOKUP(Tableau645[[#This Row],[module]],OFFSET(INDIRECT(A1477&amp;"_code"),0,2,,2),2,0)</f>
        <v>#N/A</v>
      </c>
      <c r="M1477" s="45"/>
      <c r="N1477" s="47"/>
      <c r="O1477" s="45"/>
    </row>
    <row r="1478" spans="1:15" hidden="1" x14ac:dyDescent="0.2">
      <c r="A1478" s="45" t="s">
        <v>671</v>
      </c>
      <c r="B1478" s="116" t="str">
        <f>YEAR(C1478)&amp;"-"&amp;WEEKNUM(C1478)</f>
        <v>2017-48</v>
      </c>
      <c r="C1478" s="46">
        <v>43070</v>
      </c>
      <c r="D1478" s="118">
        <f>WEEKDAY(Tableau645[[#This Row],[date]])</f>
        <v>6</v>
      </c>
      <c r="E1478" s="47">
        <v>0.65625</v>
      </c>
      <c r="F1478" s="47">
        <v>0.73958333333333404</v>
      </c>
      <c r="G1478" s="117" t="str">
        <f>IF(NOT(ISBLANK(Tableau645[heure
début])),IF(VALUE(MID(TEXT(Tableau645[heure
début],"hh"),1,2))&lt;13,"AM","PM"),"")</f>
        <v>PM</v>
      </c>
      <c r="H1478" s="119">
        <f>F1478-E1478</f>
        <v>8.3333333333334036E-2</v>
      </c>
      <c r="I1478" s="119"/>
      <c r="J1478" s="119"/>
      <c r="K1478" s="65" t="s">
        <v>1057</v>
      </c>
      <c r="L1478" s="116" t="str">
        <f ca="1">VLOOKUP(Tableau645[[#This Row],[module]],OFFSET(INDIRECT(A1478&amp;"_code"),0,2,,2),2,0)</f>
        <v>FRENEA Marylène</v>
      </c>
      <c r="M1478" s="115"/>
      <c r="N1478" s="119"/>
      <c r="O1478" s="115"/>
    </row>
    <row r="1479" spans="1:15" hidden="1" x14ac:dyDescent="0.2">
      <c r="A1479" s="61" t="s">
        <v>669</v>
      </c>
      <c r="B1479" s="65" t="str">
        <f>YEAR(C1479)&amp;"-"&amp;WEEKNUM(C1479)</f>
        <v>2017-48</v>
      </c>
      <c r="C1479" s="46">
        <v>43071</v>
      </c>
      <c r="D1479" s="67">
        <f>WEEKDAY(Tableau645[[#This Row],[date]])</f>
        <v>7</v>
      </c>
      <c r="E1479" s="47">
        <v>0.34375</v>
      </c>
      <c r="F1479" s="47">
        <v>0.51041666666666696</v>
      </c>
      <c r="G1479" s="46" t="str">
        <f>IF(NOT(ISBLANK(Tableau645[heure
début])),IF(VALUE(MID(TEXT(Tableau645[heure
début],"hh"),1,2))&lt;13,"AM","PM"),"")</f>
        <v>AM</v>
      </c>
      <c r="H1479" s="47">
        <f>F1479-E1479</f>
        <v>0.16666666666666696</v>
      </c>
      <c r="I1479" s="47"/>
      <c r="J1479" s="47"/>
      <c r="K1479" s="65"/>
      <c r="L1479" s="45" t="e">
        <f ca="1">VLOOKUP(Tableau645[[#This Row],[module]],OFFSET(INDIRECT(A1479&amp;"_code"),0,2,,2),2,0)</f>
        <v>#N/A</v>
      </c>
      <c r="M1479" s="45"/>
      <c r="N1479" s="47"/>
      <c r="O1479" s="45"/>
    </row>
    <row r="1480" spans="1:15" hidden="1" x14ac:dyDescent="0.2">
      <c r="A1480" s="45" t="s">
        <v>670</v>
      </c>
      <c r="B1480" s="65" t="str">
        <f>YEAR(C1480)&amp;"-"&amp;WEEKNUM(C1480)</f>
        <v>2017-48</v>
      </c>
      <c r="C1480" s="46">
        <v>43071</v>
      </c>
      <c r="D1480" s="67">
        <f>WEEKDAY(Tableau645[[#This Row],[date]])</f>
        <v>7</v>
      </c>
      <c r="E1480" s="47">
        <v>0.34375</v>
      </c>
      <c r="F1480" s="47">
        <v>0.51041666666666696</v>
      </c>
      <c r="G1480" s="46" t="str">
        <f>IF(NOT(ISBLANK(Tableau645[heure
début])),IF(VALUE(MID(TEXT(Tableau645[heure
début],"hh"),1,2))&lt;13,"AM","PM"),"")</f>
        <v>AM</v>
      </c>
      <c r="H1480" s="47">
        <f>F1480-E1480</f>
        <v>0.16666666666666696</v>
      </c>
      <c r="I1480" s="47"/>
      <c r="J1480" s="47"/>
      <c r="K1480" s="65"/>
      <c r="L1480" s="45" t="e">
        <f ca="1">VLOOKUP(Tableau645[[#This Row],[module]],OFFSET(INDIRECT(A1480&amp;"_code"),0,2,,2),2,0)</f>
        <v>#N/A</v>
      </c>
      <c r="M1480" s="45"/>
      <c r="N1480" s="47"/>
      <c r="O1480" s="45"/>
    </row>
    <row r="1481" spans="1:15" hidden="1" x14ac:dyDescent="0.2">
      <c r="A1481" s="45" t="s">
        <v>657</v>
      </c>
      <c r="B1481" s="65" t="str">
        <f>YEAR(C1481)&amp;"-"&amp;WEEKNUM(C1481)</f>
        <v>2017-48</v>
      </c>
      <c r="C1481" s="46">
        <v>43071</v>
      </c>
      <c r="D1481" s="67">
        <f>WEEKDAY(Tableau645[[#This Row],[date]])</f>
        <v>7</v>
      </c>
      <c r="E1481" s="47">
        <v>0.34375</v>
      </c>
      <c r="F1481" s="47">
        <v>0.51041666666666696</v>
      </c>
      <c r="G1481" s="46" t="str">
        <f>IF(NOT(ISBLANK(Tableau645[heure
début])),IF(VALUE(MID(TEXT(Tableau645[heure
début],"hh"),1,2))&lt;13,"AM","PM"),"")</f>
        <v>AM</v>
      </c>
      <c r="H1481" s="47">
        <f>F1481-E1481</f>
        <v>0.16666666666666696</v>
      </c>
      <c r="I1481" s="123"/>
      <c r="J1481" s="47"/>
      <c r="K1481" s="65"/>
      <c r="L1481" s="45" t="e">
        <f ca="1">VLOOKUP(Tableau645[[#This Row],[module]],OFFSET(INDIRECT(A1481&amp;"_code"),0,2,,2),2,0)</f>
        <v>#N/A</v>
      </c>
      <c r="M1481" s="45"/>
      <c r="N1481" s="47"/>
      <c r="O1481" s="45"/>
    </row>
    <row r="1482" spans="1:15" hidden="1" x14ac:dyDescent="0.2">
      <c r="A1482" s="45" t="s">
        <v>672</v>
      </c>
      <c r="B1482" s="65" t="str">
        <f>YEAR(C1482)&amp;"-"&amp;WEEKNUM(C1482)</f>
        <v>2017-48</v>
      </c>
      <c r="C1482" s="46">
        <v>43071</v>
      </c>
      <c r="D1482" s="67">
        <f>WEEKDAY(Tableau645[[#This Row],[date]])</f>
        <v>7</v>
      </c>
      <c r="E1482" s="47">
        <v>0.34375</v>
      </c>
      <c r="F1482" s="47">
        <v>0.51041666666666696</v>
      </c>
      <c r="G1482" s="46" t="str">
        <f>IF(NOT(ISBLANK(Tableau645[heure
début])),IF(VALUE(MID(TEXT(Tableau645[heure
début],"hh"),1,2))&lt;13,"AM","PM"),"")</f>
        <v>AM</v>
      </c>
      <c r="H1482" s="47">
        <f>F1482-E1482</f>
        <v>0.16666666666666696</v>
      </c>
      <c r="I1482" s="47"/>
      <c r="J1482" s="47"/>
      <c r="K1482" s="65" t="s">
        <v>1093</v>
      </c>
      <c r="L1482" s="45" t="str">
        <f ca="1">VLOOKUP(Tableau645[[#This Row],[module]],OFFSET(INDIRECT(A1482&amp;"_code"),0,2,,2),2,0)</f>
        <v>SPELLA Michel</v>
      </c>
      <c r="M1482" s="45"/>
      <c r="N1482" s="47"/>
      <c r="O1482" s="45"/>
    </row>
    <row r="1483" spans="1:15" hidden="1" x14ac:dyDescent="0.2">
      <c r="A1483" s="45" t="s">
        <v>676</v>
      </c>
      <c r="B1483" s="65" t="str">
        <f>YEAR(C1483)&amp;"-"&amp;WEEKNUM(C1483)</f>
        <v>2017-48</v>
      </c>
      <c r="C1483" s="46">
        <v>43071</v>
      </c>
      <c r="D1483" s="67">
        <f>WEEKDAY(Tableau645[[#This Row],[date]])</f>
        <v>7</v>
      </c>
      <c r="E1483" s="47">
        <v>0.34375</v>
      </c>
      <c r="F1483" s="47">
        <v>0.51041666666666696</v>
      </c>
      <c r="G1483" s="46" t="str">
        <f>IF(NOT(ISBLANK(Tableau645[heure
début])),IF(VALUE(MID(TEXT(Tableau645[heure
début],"hh"),1,2))&lt;13,"AM","PM"),"")</f>
        <v>AM</v>
      </c>
      <c r="H1483" s="47">
        <f>F1483-E1483</f>
        <v>0.16666666666666696</v>
      </c>
      <c r="I1483" s="47"/>
      <c r="J1483" s="47"/>
      <c r="K1483" s="65"/>
      <c r="L1483" s="45" t="e">
        <f ca="1">VLOOKUP(Tableau645[[#This Row],[module]],OFFSET(INDIRECT(A1483&amp;"_code"),0,2,,2),2,0)</f>
        <v>#N/A</v>
      </c>
      <c r="M1483" s="45"/>
      <c r="N1483" s="47"/>
      <c r="O1483" s="45"/>
    </row>
    <row r="1484" spans="1:15" hidden="1" x14ac:dyDescent="0.2">
      <c r="A1484" s="45" t="s">
        <v>677</v>
      </c>
      <c r="B1484" s="65" t="str">
        <f>YEAR(C1484)&amp;"-"&amp;WEEKNUM(C1484)</f>
        <v>2017-48</v>
      </c>
      <c r="C1484" s="46">
        <v>43071</v>
      </c>
      <c r="D1484" s="67">
        <f>WEEKDAY(Tableau645[[#This Row],[date]])</f>
        <v>7</v>
      </c>
      <c r="E1484" s="47">
        <v>0.34375</v>
      </c>
      <c r="F1484" s="47">
        <v>0.51041666666666696</v>
      </c>
      <c r="G1484" s="46" t="str">
        <f>IF(NOT(ISBLANK(Tableau645[heure
début])),IF(VALUE(MID(TEXT(Tableau645[heure
début],"hh"),1,2))&lt;13,"AM","PM"),"")</f>
        <v>AM</v>
      </c>
      <c r="H1484" s="47">
        <f>F1484-E1484</f>
        <v>0.16666666666666696</v>
      </c>
      <c r="I1484" s="47"/>
      <c r="J1484" s="47"/>
      <c r="K1484" s="65"/>
      <c r="L1484" s="45" t="e">
        <f ca="1">VLOOKUP(Tableau645[[#This Row],[module]],OFFSET(INDIRECT(A1484&amp;"_code"),0,2,,2),2,0)</f>
        <v>#N/A</v>
      </c>
      <c r="M1484" s="45"/>
      <c r="N1484" s="47"/>
      <c r="O1484" s="45"/>
    </row>
    <row r="1485" spans="1:15" hidden="1" x14ac:dyDescent="0.2">
      <c r="A1485" s="45" t="s">
        <v>671</v>
      </c>
      <c r="B1485" s="65" t="str">
        <f>YEAR(C1485)&amp;"-"&amp;WEEKNUM(C1485)</f>
        <v>2017-48</v>
      </c>
      <c r="C1485" s="46">
        <v>43071</v>
      </c>
      <c r="D1485" s="67">
        <f>WEEKDAY(Tableau645[[#This Row],[date]])</f>
        <v>7</v>
      </c>
      <c r="E1485" s="47">
        <v>0.34375</v>
      </c>
      <c r="F1485" s="47">
        <v>0.51041666666666696</v>
      </c>
      <c r="G1485" s="46" t="str">
        <f>IF(NOT(ISBLANK(Tableau645[heure
début])),IF(VALUE(MID(TEXT(Tableau645[heure
début],"hh"),1,2))&lt;13,"AM","PM"),"")</f>
        <v>AM</v>
      </c>
      <c r="H1485" s="47">
        <f>F1485-E1485</f>
        <v>0.16666666666666696</v>
      </c>
      <c r="I1485" s="47"/>
      <c r="J1485" s="47"/>
      <c r="K1485" s="65"/>
      <c r="L1485" s="45" t="e">
        <f ca="1">VLOOKUP(Tableau645[[#This Row],[module]],OFFSET(INDIRECT(A1485&amp;"_code"),0,2,,2),2,0)</f>
        <v>#N/A</v>
      </c>
      <c r="M1485" s="45"/>
      <c r="N1485" s="47"/>
      <c r="O1485" s="45"/>
    </row>
    <row r="1486" spans="1:15" hidden="1" x14ac:dyDescent="0.2">
      <c r="A1486" s="61" t="s">
        <v>669</v>
      </c>
      <c r="B1486" s="65" t="str">
        <f>YEAR(C1486)&amp;"-"&amp;WEEKNUM(C1486)</f>
        <v>2017-48</v>
      </c>
      <c r="C1486" s="46">
        <v>43071</v>
      </c>
      <c r="D1486" s="67">
        <f>WEEKDAY(Tableau645[[#This Row],[date]])</f>
        <v>7</v>
      </c>
      <c r="E1486" s="63">
        <v>0.57291666666666696</v>
      </c>
      <c r="F1486" s="63">
        <v>0.73958333333333404</v>
      </c>
      <c r="G1486" s="46" t="str">
        <f>IF(NOT(ISBLANK(Tableau645[heure
début])),IF(VALUE(MID(TEXT(Tableau645[heure
début],"hh"),1,2))&lt;13,"AM","PM"),"")</f>
        <v>PM</v>
      </c>
      <c r="H1486" s="47">
        <f>F1486-E1486</f>
        <v>0.16666666666666707</v>
      </c>
      <c r="I1486" s="47"/>
      <c r="J1486" s="47"/>
      <c r="K1486" s="65"/>
      <c r="L1486" s="45" t="e">
        <f ca="1">VLOOKUP(Tableau645[[#This Row],[module]],OFFSET(INDIRECT(A1486&amp;"_code"),0,2,,2),2,0)</f>
        <v>#N/A</v>
      </c>
      <c r="M1486" s="45"/>
      <c r="N1486" s="47"/>
      <c r="O1486" s="45"/>
    </row>
    <row r="1487" spans="1:15" hidden="1" x14ac:dyDescent="0.2">
      <c r="A1487" s="45" t="s">
        <v>670</v>
      </c>
      <c r="B1487" s="65" t="str">
        <f>YEAR(C1487)&amp;"-"&amp;WEEKNUM(C1487)</f>
        <v>2017-48</v>
      </c>
      <c r="C1487" s="46">
        <v>43071</v>
      </c>
      <c r="D1487" s="67">
        <f>WEEKDAY(Tableau645[[#This Row],[date]])</f>
        <v>7</v>
      </c>
      <c r="E1487" s="47">
        <v>0.57291666666666696</v>
      </c>
      <c r="F1487" s="47">
        <v>0.73958333333333404</v>
      </c>
      <c r="G1487" s="46" t="str">
        <f>IF(NOT(ISBLANK(Tableau645[heure
début])),IF(VALUE(MID(TEXT(Tableau645[heure
début],"hh"),1,2))&lt;13,"AM","PM"),"")</f>
        <v>PM</v>
      </c>
      <c r="H1487" s="47">
        <f>F1487-E1487</f>
        <v>0.16666666666666707</v>
      </c>
      <c r="I1487" s="47"/>
      <c r="J1487" s="47"/>
      <c r="K1487" s="65"/>
      <c r="L1487" s="45" t="e">
        <f ca="1">VLOOKUP(Tableau645[[#This Row],[module]],OFFSET(INDIRECT(A1487&amp;"_code"),0,2,,2),2,0)</f>
        <v>#N/A</v>
      </c>
      <c r="M1487" s="45"/>
      <c r="N1487" s="47"/>
      <c r="O1487" s="45"/>
    </row>
    <row r="1488" spans="1:15" hidden="1" x14ac:dyDescent="0.2">
      <c r="A1488" s="45" t="s">
        <v>657</v>
      </c>
      <c r="B1488" s="65" t="str">
        <f>YEAR(C1488)&amp;"-"&amp;WEEKNUM(C1488)</f>
        <v>2017-48</v>
      </c>
      <c r="C1488" s="46">
        <v>43071</v>
      </c>
      <c r="D1488" s="67">
        <f>WEEKDAY(Tableau645[[#This Row],[date]])</f>
        <v>7</v>
      </c>
      <c r="E1488" s="47">
        <v>0.57291666666666696</v>
      </c>
      <c r="F1488" s="47">
        <v>0.73958333333333404</v>
      </c>
      <c r="G1488" s="46" t="str">
        <f>IF(NOT(ISBLANK(Tableau645[heure
début])),IF(VALUE(MID(TEXT(Tableau645[heure
début],"hh"),1,2))&lt;13,"AM","PM"),"")</f>
        <v>PM</v>
      </c>
      <c r="H1488" s="47">
        <f>F1488-E1488</f>
        <v>0.16666666666666707</v>
      </c>
      <c r="I1488" s="123"/>
      <c r="J1488" s="47"/>
      <c r="K1488" s="65"/>
      <c r="L1488" s="45" t="e">
        <f ca="1">VLOOKUP(Tableau645[[#This Row],[module]],OFFSET(INDIRECT(A1488&amp;"_code"),0,2,,2),2,0)</f>
        <v>#N/A</v>
      </c>
      <c r="M1488" s="45"/>
      <c r="N1488" s="47"/>
      <c r="O1488" s="45"/>
    </row>
    <row r="1489" spans="1:15" hidden="1" x14ac:dyDescent="0.2">
      <c r="A1489" s="45" t="s">
        <v>672</v>
      </c>
      <c r="B1489" s="65" t="str">
        <f>YEAR(C1489)&amp;"-"&amp;WEEKNUM(C1489)</f>
        <v>2017-48</v>
      </c>
      <c r="C1489" s="46">
        <v>43071</v>
      </c>
      <c r="D1489" s="67">
        <f>WEEKDAY(Tableau645[[#This Row],[date]])</f>
        <v>7</v>
      </c>
      <c r="E1489" s="47">
        <v>0.57291666666666696</v>
      </c>
      <c r="F1489" s="47">
        <v>0.73958333333333404</v>
      </c>
      <c r="G1489" s="46" t="str">
        <f>IF(NOT(ISBLANK(Tableau645[heure
début])),IF(VALUE(MID(TEXT(Tableau645[heure
début],"hh"),1,2))&lt;13,"AM","PM"),"")</f>
        <v>PM</v>
      </c>
      <c r="H1489" s="47">
        <f>F1489-E1489</f>
        <v>0.16666666666666707</v>
      </c>
      <c r="I1489" s="47"/>
      <c r="J1489" s="47"/>
      <c r="K1489" s="65"/>
      <c r="L1489" s="45" t="e">
        <f ca="1">VLOOKUP(Tableau645[[#This Row],[module]],OFFSET(INDIRECT(A1489&amp;"_code"),0,2,,2),2,0)</f>
        <v>#N/A</v>
      </c>
      <c r="M1489" s="45"/>
      <c r="N1489" s="47"/>
      <c r="O1489" s="45"/>
    </row>
    <row r="1490" spans="1:15" hidden="1" x14ac:dyDescent="0.2">
      <c r="A1490" s="45" t="s">
        <v>676</v>
      </c>
      <c r="B1490" s="65" t="str">
        <f>YEAR(C1490)&amp;"-"&amp;WEEKNUM(C1490)</f>
        <v>2017-48</v>
      </c>
      <c r="C1490" s="46">
        <v>43071</v>
      </c>
      <c r="D1490" s="67">
        <f>WEEKDAY(Tableau645[[#This Row],[date]])</f>
        <v>7</v>
      </c>
      <c r="E1490" s="47">
        <v>0.57291666666666696</v>
      </c>
      <c r="F1490" s="47">
        <v>0.69791666666666663</v>
      </c>
      <c r="G1490" s="46" t="str">
        <f>IF(NOT(ISBLANK(Tableau645[heure
début])),IF(VALUE(MID(TEXT(Tableau645[heure
début],"hh"),1,2))&lt;13,"AM","PM"),"")</f>
        <v>PM</v>
      </c>
      <c r="H1490" s="47">
        <f>F1490-E1490</f>
        <v>0.12499999999999967</v>
      </c>
      <c r="I1490" s="47"/>
      <c r="J1490" s="47"/>
      <c r="K1490" s="65"/>
      <c r="L1490" s="45" t="e">
        <f ca="1">VLOOKUP(Tableau645[[#This Row],[module]],OFFSET(INDIRECT(A1490&amp;"_code"),0,2,,2),2,0)</f>
        <v>#N/A</v>
      </c>
      <c r="M1490" s="45"/>
      <c r="N1490" s="47"/>
      <c r="O1490" s="45"/>
    </row>
    <row r="1491" spans="1:15" hidden="1" x14ac:dyDescent="0.2">
      <c r="A1491" s="45" t="s">
        <v>677</v>
      </c>
      <c r="B1491" s="65" t="str">
        <f>YEAR(C1491)&amp;"-"&amp;WEEKNUM(C1491)</f>
        <v>2017-48</v>
      </c>
      <c r="C1491" s="46">
        <v>43071</v>
      </c>
      <c r="D1491" s="67">
        <f>WEEKDAY(Tableau645[[#This Row],[date]])</f>
        <v>7</v>
      </c>
      <c r="E1491" s="47">
        <v>0.57291666666666696</v>
      </c>
      <c r="F1491" s="47">
        <v>0.69791666666666663</v>
      </c>
      <c r="G1491" s="46" t="str">
        <f>IF(NOT(ISBLANK(Tableau645[heure
début])),IF(VALUE(MID(TEXT(Tableau645[heure
début],"hh"),1,2))&lt;13,"AM","PM"),"")</f>
        <v>PM</v>
      </c>
      <c r="H1491" s="47">
        <f>F1491-E1491</f>
        <v>0.12499999999999967</v>
      </c>
      <c r="I1491" s="47"/>
      <c r="J1491" s="47"/>
      <c r="K1491" s="65"/>
      <c r="L1491" s="45" t="e">
        <f ca="1">VLOOKUP(Tableau645[[#This Row],[module]],OFFSET(INDIRECT(A1491&amp;"_code"),0,2,,2),2,0)</f>
        <v>#N/A</v>
      </c>
      <c r="M1491" s="45"/>
      <c r="N1491" s="47"/>
      <c r="O1491" s="45"/>
    </row>
    <row r="1492" spans="1:15" hidden="1" x14ac:dyDescent="0.2">
      <c r="A1492" s="45" t="s">
        <v>671</v>
      </c>
      <c r="B1492" s="65" t="str">
        <f>YEAR(C1492)&amp;"-"&amp;WEEKNUM(C1492)</f>
        <v>2017-48</v>
      </c>
      <c r="C1492" s="46">
        <v>43071</v>
      </c>
      <c r="D1492" s="67">
        <f>WEEKDAY(Tableau645[[#This Row],[date]])</f>
        <v>7</v>
      </c>
      <c r="E1492" s="47">
        <v>0.57291666666666696</v>
      </c>
      <c r="F1492" s="47">
        <v>0.73958333333333404</v>
      </c>
      <c r="G1492" s="46" t="str">
        <f>IF(NOT(ISBLANK(Tableau645[heure
début])),IF(VALUE(MID(TEXT(Tableau645[heure
début],"hh"),1,2))&lt;13,"AM","PM"),"")</f>
        <v>PM</v>
      </c>
      <c r="H1492" s="47">
        <f>F1492-E1492</f>
        <v>0.16666666666666707</v>
      </c>
      <c r="I1492" s="47"/>
      <c r="J1492" s="47"/>
      <c r="K1492" s="65"/>
      <c r="L1492" s="45" t="e">
        <f ca="1">VLOOKUP(Tableau645[[#This Row],[module]],OFFSET(INDIRECT(A1492&amp;"_code"),0,2,,2),2,0)</f>
        <v>#N/A</v>
      </c>
      <c r="M1492" s="45"/>
      <c r="N1492" s="47"/>
      <c r="O1492" s="45"/>
    </row>
    <row r="1493" spans="1:15" hidden="1" x14ac:dyDescent="0.2">
      <c r="A1493" s="61" t="s">
        <v>669</v>
      </c>
      <c r="B1493" s="65" t="str">
        <f>YEAR(C1493)&amp;"-"&amp;WEEKNUM(C1493)</f>
        <v>2017-49</v>
      </c>
      <c r="C1493" s="46">
        <v>43072</v>
      </c>
      <c r="D1493" s="67">
        <f>WEEKDAY(Tableau645[[#This Row],[date]])</f>
        <v>1</v>
      </c>
      <c r="E1493" s="47">
        <v>0.34375</v>
      </c>
      <c r="F1493" s="47">
        <v>0.51041666666666696</v>
      </c>
      <c r="G1493" s="46" t="str">
        <f>IF(NOT(ISBLANK(Tableau645[heure
début])),IF(VALUE(MID(TEXT(Tableau645[heure
début],"hh"),1,2))&lt;13,"AM","PM"),"")</f>
        <v>AM</v>
      </c>
      <c r="H1493" s="47">
        <f>F1493-E1493</f>
        <v>0.16666666666666696</v>
      </c>
      <c r="I1493" s="47"/>
      <c r="J1493" s="47"/>
      <c r="K1493" s="65"/>
      <c r="L1493" s="45" t="e">
        <f ca="1">VLOOKUP(Tableau645[[#This Row],[module]],OFFSET(INDIRECT(A1493&amp;"_code"),0,2,,2),2,0)</f>
        <v>#N/A</v>
      </c>
      <c r="M1493" s="45"/>
      <c r="N1493" s="47"/>
      <c r="O1493" s="45"/>
    </row>
    <row r="1494" spans="1:15" hidden="1" x14ac:dyDescent="0.2">
      <c r="A1494" s="45" t="s">
        <v>670</v>
      </c>
      <c r="B1494" s="65" t="str">
        <f>YEAR(C1494)&amp;"-"&amp;WEEKNUM(C1494)</f>
        <v>2017-49</v>
      </c>
      <c r="C1494" s="46">
        <v>43072</v>
      </c>
      <c r="D1494" s="67">
        <f>WEEKDAY(Tableau645[[#This Row],[date]])</f>
        <v>1</v>
      </c>
      <c r="E1494" s="47">
        <v>0.34375</v>
      </c>
      <c r="F1494" s="47">
        <v>0.51041666666666696</v>
      </c>
      <c r="G1494" s="46" t="str">
        <f>IF(NOT(ISBLANK(Tableau645[heure
début])),IF(VALUE(MID(TEXT(Tableau645[heure
début],"hh"),1,2))&lt;13,"AM","PM"),"")</f>
        <v>AM</v>
      </c>
      <c r="H1494" s="47">
        <f>F1494-E1494</f>
        <v>0.16666666666666696</v>
      </c>
      <c r="I1494" s="47"/>
      <c r="J1494" s="47"/>
      <c r="K1494" s="65"/>
      <c r="L1494" s="45" t="e">
        <f ca="1">VLOOKUP(Tableau645[[#This Row],[module]],OFFSET(INDIRECT(A1494&amp;"_code"),0,2,,2),2,0)</f>
        <v>#N/A</v>
      </c>
      <c r="M1494" s="45"/>
      <c r="N1494" s="47"/>
      <c r="O1494" s="45"/>
    </row>
    <row r="1495" spans="1:15" hidden="1" x14ac:dyDescent="0.2">
      <c r="A1495" s="45" t="s">
        <v>657</v>
      </c>
      <c r="B1495" s="65" t="str">
        <f>YEAR(C1495)&amp;"-"&amp;WEEKNUM(C1495)</f>
        <v>2017-49</v>
      </c>
      <c r="C1495" s="46">
        <v>43072</v>
      </c>
      <c r="D1495" s="67">
        <f>WEEKDAY(Tableau645[[#This Row],[date]])</f>
        <v>1</v>
      </c>
      <c r="E1495" s="47">
        <v>0.34375</v>
      </c>
      <c r="F1495" s="47">
        <v>0.51041666666666696</v>
      </c>
      <c r="G1495" s="46" t="str">
        <f>IF(NOT(ISBLANK(Tableau645[heure
début])),IF(VALUE(MID(TEXT(Tableau645[heure
début],"hh"),1,2))&lt;13,"AM","PM"),"")</f>
        <v>AM</v>
      </c>
      <c r="H1495" s="47">
        <f>F1495-E1495</f>
        <v>0.16666666666666696</v>
      </c>
      <c r="I1495" s="123"/>
      <c r="J1495" s="47"/>
      <c r="K1495" s="65"/>
      <c r="L1495" s="45" t="e">
        <f ca="1">VLOOKUP(Tableau645[[#This Row],[module]],OFFSET(INDIRECT(A1495&amp;"_code"),0,2,,2),2,0)</f>
        <v>#N/A</v>
      </c>
      <c r="M1495" s="45"/>
      <c r="N1495" s="47"/>
      <c r="O1495" s="45"/>
    </row>
    <row r="1496" spans="1:15" hidden="1" x14ac:dyDescent="0.2">
      <c r="A1496" s="45" t="s">
        <v>672</v>
      </c>
      <c r="B1496" s="65" t="str">
        <f>YEAR(C1496)&amp;"-"&amp;WEEKNUM(C1496)</f>
        <v>2017-49</v>
      </c>
      <c r="C1496" s="46">
        <v>43072</v>
      </c>
      <c r="D1496" s="67">
        <f>WEEKDAY(Tableau645[[#This Row],[date]])</f>
        <v>1</v>
      </c>
      <c r="E1496" s="47">
        <v>0.34375</v>
      </c>
      <c r="F1496" s="47">
        <v>0.51041666666666696</v>
      </c>
      <c r="G1496" s="46" t="str">
        <f>IF(NOT(ISBLANK(Tableau645[heure
début])),IF(VALUE(MID(TEXT(Tableau645[heure
début],"hh"),1,2))&lt;13,"AM","PM"),"")</f>
        <v>AM</v>
      </c>
      <c r="H1496" s="47">
        <f>F1496-E1496</f>
        <v>0.16666666666666696</v>
      </c>
      <c r="I1496" s="47"/>
      <c r="J1496" s="47"/>
      <c r="K1496" s="65"/>
      <c r="L1496" s="45" t="e">
        <f ca="1">VLOOKUP(Tableau645[[#This Row],[module]],OFFSET(INDIRECT(A1496&amp;"_code"),0,2,,2),2,0)</f>
        <v>#N/A</v>
      </c>
      <c r="M1496" s="45"/>
      <c r="N1496" s="47"/>
      <c r="O1496" s="45"/>
    </row>
    <row r="1497" spans="1:15" hidden="1" x14ac:dyDescent="0.2">
      <c r="A1497" s="45" t="s">
        <v>676</v>
      </c>
      <c r="B1497" s="65" t="str">
        <f>YEAR(C1497)&amp;"-"&amp;WEEKNUM(C1497)</f>
        <v>2017-49</v>
      </c>
      <c r="C1497" s="46">
        <v>43072</v>
      </c>
      <c r="D1497" s="67">
        <f>WEEKDAY(Tableau645[[#This Row],[date]])</f>
        <v>1</v>
      </c>
      <c r="E1497" s="47">
        <v>0.34375</v>
      </c>
      <c r="F1497" s="47">
        <v>0.51041666666666696</v>
      </c>
      <c r="G1497" s="46" t="str">
        <f>IF(NOT(ISBLANK(Tableau645[heure
début])),IF(VALUE(MID(TEXT(Tableau645[heure
début],"hh"),1,2))&lt;13,"AM","PM"),"")</f>
        <v>AM</v>
      </c>
      <c r="H1497" s="47">
        <f>F1497-E1497</f>
        <v>0.16666666666666696</v>
      </c>
      <c r="I1497" s="47"/>
      <c r="J1497" s="47"/>
      <c r="K1497" s="65"/>
      <c r="L1497" s="45" t="e">
        <f ca="1">VLOOKUP(Tableau645[[#This Row],[module]],OFFSET(INDIRECT(A1497&amp;"_code"),0,2,,2),2,0)</f>
        <v>#N/A</v>
      </c>
      <c r="M1497" s="45"/>
      <c r="N1497" s="47"/>
      <c r="O1497" s="45"/>
    </row>
    <row r="1498" spans="1:15" hidden="1" x14ac:dyDescent="0.2">
      <c r="A1498" s="45" t="s">
        <v>677</v>
      </c>
      <c r="B1498" s="65" t="str">
        <f>YEAR(C1498)&amp;"-"&amp;WEEKNUM(C1498)</f>
        <v>2017-49</v>
      </c>
      <c r="C1498" s="46">
        <v>43072</v>
      </c>
      <c r="D1498" s="67">
        <f>WEEKDAY(Tableau645[[#This Row],[date]])</f>
        <v>1</v>
      </c>
      <c r="E1498" s="47">
        <v>0.34375</v>
      </c>
      <c r="F1498" s="47">
        <v>0.51041666666666696</v>
      </c>
      <c r="G1498" s="46" t="str">
        <f>IF(NOT(ISBLANK(Tableau645[heure
début])),IF(VALUE(MID(TEXT(Tableau645[heure
début],"hh"),1,2))&lt;13,"AM","PM"),"")</f>
        <v>AM</v>
      </c>
      <c r="H1498" s="47">
        <f>F1498-E1498</f>
        <v>0.16666666666666696</v>
      </c>
      <c r="I1498" s="47"/>
      <c r="J1498" s="47"/>
      <c r="K1498" s="65"/>
      <c r="L1498" s="45" t="e">
        <f ca="1">VLOOKUP(Tableau645[[#This Row],[module]],OFFSET(INDIRECT(A1498&amp;"_code"),0,2,,2),2,0)</f>
        <v>#N/A</v>
      </c>
      <c r="M1498" s="45"/>
      <c r="N1498" s="47"/>
      <c r="O1498" s="45"/>
    </row>
    <row r="1499" spans="1:15" hidden="1" x14ac:dyDescent="0.2">
      <c r="A1499" s="45" t="s">
        <v>671</v>
      </c>
      <c r="B1499" s="65" t="str">
        <f>YEAR(C1499)&amp;"-"&amp;WEEKNUM(C1499)</f>
        <v>2017-49</v>
      </c>
      <c r="C1499" s="46">
        <v>43072</v>
      </c>
      <c r="D1499" s="67">
        <f>WEEKDAY(Tableau645[[#This Row],[date]])</f>
        <v>1</v>
      </c>
      <c r="E1499" s="47">
        <v>0.34375</v>
      </c>
      <c r="F1499" s="47">
        <v>0.51041666666666696</v>
      </c>
      <c r="G1499" s="46" t="str">
        <f>IF(NOT(ISBLANK(Tableau645[heure
début])),IF(VALUE(MID(TEXT(Tableau645[heure
début],"hh"),1,2))&lt;13,"AM","PM"),"")</f>
        <v>AM</v>
      </c>
      <c r="H1499" s="47">
        <f>F1499-E1499</f>
        <v>0.16666666666666696</v>
      </c>
      <c r="I1499" s="47"/>
      <c r="J1499" s="47"/>
      <c r="K1499" s="65"/>
      <c r="L1499" s="45" t="e">
        <f ca="1">VLOOKUP(Tableau645[[#This Row],[module]],OFFSET(INDIRECT(A1499&amp;"_code"),0,2,,2),2,0)</f>
        <v>#N/A</v>
      </c>
      <c r="M1499" s="45"/>
      <c r="N1499" s="47"/>
      <c r="O1499" s="45"/>
    </row>
    <row r="1500" spans="1:15" hidden="1" x14ac:dyDescent="0.2">
      <c r="A1500" s="61" t="s">
        <v>669</v>
      </c>
      <c r="B1500" s="65" t="str">
        <f>YEAR(C1500)&amp;"-"&amp;WEEKNUM(C1500)</f>
        <v>2017-49</v>
      </c>
      <c r="C1500" s="46">
        <v>43072</v>
      </c>
      <c r="D1500" s="67">
        <f>WEEKDAY(Tableau645[[#This Row],[date]])</f>
        <v>1</v>
      </c>
      <c r="E1500" s="63">
        <v>0.57291666666666696</v>
      </c>
      <c r="F1500" s="63">
        <v>0.73958333333333404</v>
      </c>
      <c r="G1500" s="46" t="str">
        <f>IF(NOT(ISBLANK(Tableau645[heure
début])),IF(VALUE(MID(TEXT(Tableau645[heure
début],"hh"),1,2))&lt;13,"AM","PM"),"")</f>
        <v>PM</v>
      </c>
      <c r="H1500" s="47">
        <f>F1500-E1500</f>
        <v>0.16666666666666707</v>
      </c>
      <c r="I1500" s="47"/>
      <c r="J1500" s="47"/>
      <c r="K1500" s="65"/>
      <c r="L1500" s="45" t="e">
        <f ca="1">VLOOKUP(Tableau645[[#This Row],[module]],OFFSET(INDIRECT(A1500&amp;"_code"),0,2,,2),2,0)</f>
        <v>#N/A</v>
      </c>
      <c r="M1500" s="45"/>
      <c r="N1500" s="47"/>
      <c r="O1500" s="45"/>
    </row>
    <row r="1501" spans="1:15" hidden="1" x14ac:dyDescent="0.2">
      <c r="A1501" s="45" t="s">
        <v>670</v>
      </c>
      <c r="B1501" s="65" t="str">
        <f>YEAR(C1501)&amp;"-"&amp;WEEKNUM(C1501)</f>
        <v>2017-49</v>
      </c>
      <c r="C1501" s="46">
        <v>43072</v>
      </c>
      <c r="D1501" s="67">
        <f>WEEKDAY(Tableau645[[#This Row],[date]])</f>
        <v>1</v>
      </c>
      <c r="E1501" s="47">
        <v>0.57291666666666696</v>
      </c>
      <c r="F1501" s="47">
        <v>0.73958333333333404</v>
      </c>
      <c r="G1501" s="46" t="str">
        <f>IF(NOT(ISBLANK(Tableau645[heure
début])),IF(VALUE(MID(TEXT(Tableau645[heure
début],"hh"),1,2))&lt;13,"AM","PM"),"")</f>
        <v>PM</v>
      </c>
      <c r="H1501" s="47">
        <f>F1501-E1501</f>
        <v>0.16666666666666707</v>
      </c>
      <c r="I1501" s="47"/>
      <c r="J1501" s="47"/>
      <c r="K1501" s="65"/>
      <c r="L1501" s="45" t="e">
        <f ca="1">VLOOKUP(Tableau645[[#This Row],[module]],OFFSET(INDIRECT(A1501&amp;"_code"),0,2,,2),2,0)</f>
        <v>#N/A</v>
      </c>
      <c r="M1501" s="45"/>
      <c r="N1501" s="47"/>
      <c r="O1501" s="45"/>
    </row>
    <row r="1502" spans="1:15" hidden="1" x14ac:dyDescent="0.2">
      <c r="A1502" s="45" t="s">
        <v>657</v>
      </c>
      <c r="B1502" s="65" t="str">
        <f>YEAR(C1502)&amp;"-"&amp;WEEKNUM(C1502)</f>
        <v>2017-49</v>
      </c>
      <c r="C1502" s="46">
        <v>43072</v>
      </c>
      <c r="D1502" s="67">
        <f>WEEKDAY(Tableau645[[#This Row],[date]])</f>
        <v>1</v>
      </c>
      <c r="E1502" s="47">
        <v>0.57291666666666696</v>
      </c>
      <c r="F1502" s="47">
        <v>0.73958333333333404</v>
      </c>
      <c r="G1502" s="46" t="str">
        <f>IF(NOT(ISBLANK(Tableau645[heure
début])),IF(VALUE(MID(TEXT(Tableau645[heure
début],"hh"),1,2))&lt;13,"AM","PM"),"")</f>
        <v>PM</v>
      </c>
      <c r="H1502" s="47">
        <f>F1502-E1502</f>
        <v>0.16666666666666707</v>
      </c>
      <c r="I1502" s="123"/>
      <c r="J1502" s="47"/>
      <c r="K1502" s="65"/>
      <c r="L1502" s="45" t="e">
        <f ca="1">VLOOKUP(Tableau645[[#This Row],[module]],OFFSET(INDIRECT(A1502&amp;"_code"),0,2,,2),2,0)</f>
        <v>#N/A</v>
      </c>
      <c r="M1502" s="45"/>
      <c r="N1502" s="47"/>
      <c r="O1502" s="45"/>
    </row>
    <row r="1503" spans="1:15" hidden="1" x14ac:dyDescent="0.2">
      <c r="A1503" s="45" t="s">
        <v>672</v>
      </c>
      <c r="B1503" s="65" t="str">
        <f>YEAR(C1503)&amp;"-"&amp;WEEKNUM(C1503)</f>
        <v>2017-49</v>
      </c>
      <c r="C1503" s="46">
        <v>43072</v>
      </c>
      <c r="D1503" s="67">
        <f>WEEKDAY(Tableau645[[#This Row],[date]])</f>
        <v>1</v>
      </c>
      <c r="E1503" s="47">
        <v>0.57291666666666696</v>
      </c>
      <c r="F1503" s="47">
        <v>0.73958333333333404</v>
      </c>
      <c r="G1503" s="46" t="str">
        <f>IF(NOT(ISBLANK(Tableau645[heure
début])),IF(VALUE(MID(TEXT(Tableau645[heure
début],"hh"),1,2))&lt;13,"AM","PM"),"")</f>
        <v>PM</v>
      </c>
      <c r="H1503" s="47">
        <f>F1503-E1503</f>
        <v>0.16666666666666707</v>
      </c>
      <c r="I1503" s="47"/>
      <c r="J1503" s="47"/>
      <c r="K1503" s="65"/>
      <c r="L1503" s="45" t="e">
        <f ca="1">VLOOKUP(Tableau645[[#This Row],[module]],OFFSET(INDIRECT(A1503&amp;"_code"),0,2,,2),2,0)</f>
        <v>#N/A</v>
      </c>
      <c r="M1503" s="45"/>
      <c r="N1503" s="47"/>
      <c r="O1503" s="45"/>
    </row>
    <row r="1504" spans="1:15" hidden="1" x14ac:dyDescent="0.2">
      <c r="A1504" s="45" t="s">
        <v>676</v>
      </c>
      <c r="B1504" s="65" t="str">
        <f>YEAR(C1504)&amp;"-"&amp;WEEKNUM(C1504)</f>
        <v>2017-49</v>
      </c>
      <c r="C1504" s="46">
        <v>43072</v>
      </c>
      <c r="D1504" s="67">
        <f>WEEKDAY(Tableau645[[#This Row],[date]])</f>
        <v>1</v>
      </c>
      <c r="E1504" s="47">
        <v>0.57291666666666696</v>
      </c>
      <c r="F1504" s="47">
        <v>0.69791666666666663</v>
      </c>
      <c r="G1504" s="46" t="str">
        <f>IF(NOT(ISBLANK(Tableau645[heure
début])),IF(VALUE(MID(TEXT(Tableau645[heure
début],"hh"),1,2))&lt;13,"AM","PM"),"")</f>
        <v>PM</v>
      </c>
      <c r="H1504" s="47">
        <f>F1504-E1504</f>
        <v>0.12499999999999967</v>
      </c>
      <c r="I1504" s="47"/>
      <c r="J1504" s="47"/>
      <c r="K1504" s="65"/>
      <c r="L1504" s="45" t="e">
        <f ca="1">VLOOKUP(Tableau645[[#This Row],[module]],OFFSET(INDIRECT(A1504&amp;"_code"),0,2,,2),2,0)</f>
        <v>#N/A</v>
      </c>
      <c r="M1504" s="45"/>
      <c r="N1504" s="47"/>
      <c r="O1504" s="45"/>
    </row>
    <row r="1505" spans="1:15" hidden="1" x14ac:dyDescent="0.2">
      <c r="A1505" s="45" t="s">
        <v>677</v>
      </c>
      <c r="B1505" s="65" t="str">
        <f>YEAR(C1505)&amp;"-"&amp;WEEKNUM(C1505)</f>
        <v>2017-49</v>
      </c>
      <c r="C1505" s="46">
        <v>43072</v>
      </c>
      <c r="D1505" s="67">
        <f>WEEKDAY(Tableau645[[#This Row],[date]])</f>
        <v>1</v>
      </c>
      <c r="E1505" s="47">
        <v>0.57291666666666696</v>
      </c>
      <c r="F1505" s="47">
        <v>0.69791666666666663</v>
      </c>
      <c r="G1505" s="46" t="str">
        <f>IF(NOT(ISBLANK(Tableau645[heure
début])),IF(VALUE(MID(TEXT(Tableau645[heure
début],"hh"),1,2))&lt;13,"AM","PM"),"")</f>
        <v>PM</v>
      </c>
      <c r="H1505" s="47">
        <f>F1505-E1505</f>
        <v>0.12499999999999967</v>
      </c>
      <c r="I1505" s="47"/>
      <c r="J1505" s="47"/>
      <c r="K1505" s="65"/>
      <c r="L1505" s="45" t="e">
        <f ca="1">VLOOKUP(Tableau645[[#This Row],[module]],OFFSET(INDIRECT(A1505&amp;"_code"),0,2,,2),2,0)</f>
        <v>#N/A</v>
      </c>
      <c r="M1505" s="45"/>
      <c r="N1505" s="47"/>
      <c r="O1505" s="45"/>
    </row>
    <row r="1506" spans="1:15" hidden="1" x14ac:dyDescent="0.2">
      <c r="A1506" s="45" t="s">
        <v>671</v>
      </c>
      <c r="B1506" s="65" t="str">
        <f>YEAR(C1506)&amp;"-"&amp;WEEKNUM(C1506)</f>
        <v>2017-49</v>
      </c>
      <c r="C1506" s="46">
        <v>43072</v>
      </c>
      <c r="D1506" s="67">
        <f>WEEKDAY(Tableau645[[#This Row],[date]])</f>
        <v>1</v>
      </c>
      <c r="E1506" s="47">
        <v>0.57291666666666696</v>
      </c>
      <c r="F1506" s="47">
        <v>0.73958333333333404</v>
      </c>
      <c r="G1506" s="46" t="str">
        <f>IF(NOT(ISBLANK(Tableau645[heure
début])),IF(VALUE(MID(TEXT(Tableau645[heure
début],"hh"),1,2))&lt;13,"AM","PM"),"")</f>
        <v>PM</v>
      </c>
      <c r="H1506" s="47">
        <f>F1506-E1506</f>
        <v>0.16666666666666707</v>
      </c>
      <c r="I1506" s="47"/>
      <c r="J1506" s="47"/>
      <c r="K1506" s="65"/>
      <c r="L1506" s="45" t="e">
        <f ca="1">VLOOKUP(Tableau645[[#This Row],[module]],OFFSET(INDIRECT(A1506&amp;"_code"),0,2,,2),2,0)</f>
        <v>#N/A</v>
      </c>
      <c r="M1506" s="45"/>
      <c r="N1506" s="47"/>
      <c r="O1506" s="45"/>
    </row>
    <row r="1507" spans="1:15" hidden="1" x14ac:dyDescent="0.2">
      <c r="A1507" s="45" t="s">
        <v>670</v>
      </c>
      <c r="B1507" s="65" t="str">
        <f>YEAR(C1507)&amp;"-"&amp;WEEKNUM(C1507)</f>
        <v>2017-49</v>
      </c>
      <c r="C1507" s="46">
        <v>43073</v>
      </c>
      <c r="D1507" s="67">
        <f>WEEKDAY(Tableau645[[#This Row],[date]])</f>
        <v>2</v>
      </c>
      <c r="E1507" s="47">
        <v>0.34375</v>
      </c>
      <c r="F1507" s="47">
        <v>0.51041666666666696</v>
      </c>
      <c r="G1507" s="46" t="str">
        <f>IF(NOT(ISBLANK(Tableau645[heure
début])),IF(VALUE(MID(TEXT(Tableau645[heure
début],"hh"),1,2))&lt;13,"AM","PM"),"")</f>
        <v>AM</v>
      </c>
      <c r="H1507" s="47">
        <f>F1507-E1507</f>
        <v>0.16666666666666696</v>
      </c>
      <c r="I1507" s="47"/>
      <c r="J1507" s="47"/>
      <c r="K1507" s="65" t="s">
        <v>872</v>
      </c>
      <c r="L1507" s="45" t="str">
        <f ca="1">VLOOKUP(Tableau645[[#This Row],[module]],OFFSET(INDIRECT(A1507&amp;"_code"),0,2,,2),2,0)</f>
        <v>BRIKI Rachid</v>
      </c>
      <c r="M1507" s="45"/>
      <c r="N1507" s="47"/>
      <c r="O1507" s="45"/>
    </row>
    <row r="1508" spans="1:15" hidden="1" x14ac:dyDescent="0.2">
      <c r="A1508" s="45" t="s">
        <v>657</v>
      </c>
      <c r="B1508" s="65" t="str">
        <f>YEAR(C1508)&amp;"-"&amp;WEEKNUM(C1508)</f>
        <v>2017-49</v>
      </c>
      <c r="C1508" s="46">
        <v>43073</v>
      </c>
      <c r="D1508" s="67">
        <f>WEEKDAY(Tableau645[[#This Row],[date]])</f>
        <v>2</v>
      </c>
      <c r="E1508" s="47">
        <v>0.34375</v>
      </c>
      <c r="F1508" s="47">
        <v>0.51041666666666696</v>
      </c>
      <c r="G1508" s="46" t="str">
        <f>IF(NOT(ISBLANK(Tableau645[heure
début])),IF(VALUE(MID(TEXT(Tableau645[heure
début],"hh"),1,2))&lt;13,"AM","PM"),"")</f>
        <v>AM</v>
      </c>
      <c r="H1508" s="47">
        <f>F1508-E1508</f>
        <v>0.16666666666666696</v>
      </c>
      <c r="I1508" s="123"/>
      <c r="J1508" s="47"/>
      <c r="K1508" s="65" t="s">
        <v>1039</v>
      </c>
      <c r="L1508" s="45" t="str">
        <f ca="1">VLOOKUP(Tableau645[[#This Row],[module]],OFFSET(INDIRECT(A1508&amp;"_code"),0,2,,2),2,0)</f>
        <v>QUENTON Amandine</v>
      </c>
      <c r="M1508" s="45"/>
      <c r="N1508" s="47"/>
      <c r="O1508" s="45"/>
    </row>
    <row r="1509" spans="1:15" hidden="1" x14ac:dyDescent="0.2">
      <c r="A1509" s="45" t="s">
        <v>671</v>
      </c>
      <c r="B1509" s="65" t="str">
        <f>YEAR(C1509)&amp;"-"&amp;WEEKNUM(C1509)</f>
        <v>2017-49</v>
      </c>
      <c r="C1509" s="46">
        <v>43073</v>
      </c>
      <c r="D1509" s="67">
        <f>WEEKDAY(Tableau645[[#This Row],[date]])</f>
        <v>2</v>
      </c>
      <c r="E1509" s="47">
        <v>0.34375</v>
      </c>
      <c r="F1509" s="47">
        <v>0.51041666666666696</v>
      </c>
      <c r="G1509" s="46" t="str">
        <f>IF(NOT(ISBLANK(Tableau645[heure
début])),IF(VALUE(MID(TEXT(Tableau645[heure
début],"hh"),1,2))&lt;13,"AM","PM"),"")</f>
        <v>AM</v>
      </c>
      <c r="H1509" s="47">
        <f>F1509-E1509</f>
        <v>0.16666666666666696</v>
      </c>
      <c r="I1509" s="47"/>
      <c r="J1509" s="47" t="s">
        <v>833</v>
      </c>
      <c r="K1509" s="65" t="s">
        <v>817</v>
      </c>
      <c r="L1509" s="45" t="str">
        <f ca="1">VLOOKUP(Tableau645[[#This Row],[module]],OFFSET(INDIRECT(A1509&amp;"_code"),0,2,,2),2,0)</f>
        <v>n/a</v>
      </c>
      <c r="M1509" s="45"/>
      <c r="N1509" s="47"/>
      <c r="O1509" s="45"/>
    </row>
    <row r="1510" spans="1:15" hidden="1" x14ac:dyDescent="0.2">
      <c r="A1510" s="45" t="s">
        <v>672</v>
      </c>
      <c r="B1510" s="65" t="str">
        <f>YEAR(C1510)&amp;"-"&amp;WEEKNUM(C1510)</f>
        <v>2017-49</v>
      </c>
      <c r="C1510" s="46">
        <v>43073</v>
      </c>
      <c r="D1510" s="67">
        <f>WEEKDAY(Tableau645[[#This Row],[date]])</f>
        <v>2</v>
      </c>
      <c r="E1510" s="47">
        <v>0.34375</v>
      </c>
      <c r="F1510" s="47">
        <v>0.51041666666666696</v>
      </c>
      <c r="G1510" s="46" t="str">
        <f>IF(NOT(ISBLANK(Tableau645[heure
début])),IF(VALUE(MID(TEXT(Tableau645[heure
début],"hh"),1,2))&lt;13,"AM","PM"),"")</f>
        <v>AM</v>
      </c>
      <c r="H1510" s="47">
        <f>F1510-E1510</f>
        <v>0.16666666666666696</v>
      </c>
      <c r="I1510" s="47"/>
      <c r="J1510" s="47"/>
      <c r="K1510" s="65" t="s">
        <v>842</v>
      </c>
      <c r="L1510" s="45" t="str">
        <f ca="1">VLOOKUP(Tableau645[[#This Row],[module]],OFFSET(INDIRECT(A1510&amp;"_code"),0,2,,2),2,0)</f>
        <v>VERMERSCH Olivier</v>
      </c>
      <c r="M1510" s="45"/>
      <c r="N1510" s="47"/>
      <c r="O1510" s="45"/>
    </row>
    <row r="1511" spans="1:15" hidden="1" x14ac:dyDescent="0.2">
      <c r="A1511" s="45" t="s">
        <v>677</v>
      </c>
      <c r="B1511" s="65" t="str">
        <f>YEAR(C1511)&amp;"-"&amp;WEEKNUM(C1511)</f>
        <v>2017-49</v>
      </c>
      <c r="C1511" s="46">
        <v>43073</v>
      </c>
      <c r="D1511" s="67">
        <f>WEEKDAY(Tableau645[[#This Row],[date]])</f>
        <v>2</v>
      </c>
      <c r="E1511" s="47">
        <v>0.34375</v>
      </c>
      <c r="F1511" s="47">
        <v>0.51041666666666696</v>
      </c>
      <c r="G1511" s="46" t="str">
        <f>IF(NOT(ISBLANK(Tableau645[heure
début])),IF(VALUE(MID(TEXT(Tableau645[heure
début],"hh"),1,2))&lt;13,"AM","PM"),"")</f>
        <v>AM</v>
      </c>
      <c r="H1511" s="47">
        <f>F1511-E1511</f>
        <v>0.16666666666666696</v>
      </c>
      <c r="I1511" s="47"/>
      <c r="J1511" s="47"/>
      <c r="K1511" s="65" t="s">
        <v>809</v>
      </c>
      <c r="L1511" s="45" t="str">
        <f ca="1">VLOOKUP(Tableau645[[#This Row],[module]],OFFSET(INDIRECT(A1511&amp;"_code"),0,2,,2),2,0)</f>
        <v>n/a</v>
      </c>
      <c r="M1511" s="45"/>
      <c r="N1511" s="47"/>
      <c r="O1511" s="45"/>
    </row>
    <row r="1512" spans="1:15" hidden="1" x14ac:dyDescent="0.2">
      <c r="A1512" s="61" t="s">
        <v>669</v>
      </c>
      <c r="B1512" s="65" t="str">
        <f>YEAR(C1512)&amp;"-"&amp;WEEKNUM(C1512)</f>
        <v>2017-49</v>
      </c>
      <c r="C1512" s="46">
        <v>43073</v>
      </c>
      <c r="D1512" s="67">
        <f>WEEKDAY(Tableau645[[#This Row],[date]])</f>
        <v>2</v>
      </c>
      <c r="E1512" s="47">
        <v>0.34375</v>
      </c>
      <c r="F1512" s="47">
        <v>0.42708333333333298</v>
      </c>
      <c r="G1512" s="46" t="str">
        <f>IF(NOT(ISBLANK(Tableau645[heure
début])),IF(VALUE(MID(TEXT(Tableau645[heure
début],"hh"),1,2))&lt;13,"AM","PM"),"")</f>
        <v>AM</v>
      </c>
      <c r="H1512" s="47">
        <f>F1512-E1512</f>
        <v>8.3333333333332982E-2</v>
      </c>
      <c r="I1512" s="47"/>
      <c r="J1512" s="47"/>
      <c r="K1512" s="65"/>
      <c r="L1512" s="45" t="e">
        <f ca="1">VLOOKUP(Tableau645[[#This Row],[module]],OFFSET(INDIRECT(A1512&amp;"_code"),0,2,,2),2,0)</f>
        <v>#N/A</v>
      </c>
      <c r="M1512" s="45"/>
      <c r="N1512" s="47"/>
      <c r="O1512" s="45"/>
    </row>
    <row r="1513" spans="1:15" hidden="1" x14ac:dyDescent="0.2">
      <c r="A1513" s="45" t="s">
        <v>671</v>
      </c>
      <c r="B1513" s="65" t="str">
        <f>YEAR(C1513)&amp;"-"&amp;WEEKNUM(C1513)</f>
        <v>2017-49</v>
      </c>
      <c r="C1513" s="46">
        <v>43073</v>
      </c>
      <c r="D1513" s="67">
        <f>WEEKDAY(Tableau645[[#This Row],[date]])</f>
        <v>2</v>
      </c>
      <c r="E1513" s="47">
        <v>0.34375</v>
      </c>
      <c r="F1513" s="47">
        <v>0.51041666666666696</v>
      </c>
      <c r="G1513" s="46" t="str">
        <f>IF(NOT(ISBLANK(Tableau645[heure
début])),IF(VALUE(MID(TEXT(Tableau645[heure
début],"hh"),1,2))&lt;13,"AM","PM"),"")</f>
        <v>AM</v>
      </c>
      <c r="H1513" s="47">
        <f>F1513-E1513</f>
        <v>0.16666666666666696</v>
      </c>
      <c r="I1513" s="47"/>
      <c r="J1513" s="47" t="s">
        <v>832</v>
      </c>
      <c r="K1513" s="75" t="s">
        <v>1158</v>
      </c>
      <c r="L1513" s="45" t="str">
        <f ca="1">VLOOKUP(Tableau645[[#This Row],[module]],OFFSET(INDIRECT(A1513&amp;"_code"),0,2,,2),2,0)</f>
        <v>LEFETZ Guillaume</v>
      </c>
      <c r="M1513" s="45"/>
      <c r="N1513" s="47"/>
      <c r="O1513" s="45"/>
    </row>
    <row r="1514" spans="1:15" hidden="1" x14ac:dyDescent="0.2">
      <c r="A1514" s="45" t="s">
        <v>676</v>
      </c>
      <c r="B1514" s="65" t="str">
        <f>YEAR(C1514)&amp;"-"&amp;WEEKNUM(C1514)</f>
        <v>2017-49</v>
      </c>
      <c r="C1514" s="46">
        <v>43073</v>
      </c>
      <c r="D1514" s="67">
        <f>WEEKDAY(Tableau645[[#This Row],[date]])</f>
        <v>2</v>
      </c>
      <c r="E1514" s="47">
        <v>0.38541666666666702</v>
      </c>
      <c r="F1514" s="47">
        <v>0.51041666666666696</v>
      </c>
      <c r="G1514" s="46" t="str">
        <f>IF(NOT(ISBLANK(Tableau645[heure
début])),IF(VALUE(MID(TEXT(Tableau645[heure
début],"hh"),1,2))&lt;13,"AM","PM"),"")</f>
        <v>AM</v>
      </c>
      <c r="H1514" s="47">
        <f>F1514-E1514</f>
        <v>0.12499999999999994</v>
      </c>
      <c r="I1514" s="47"/>
      <c r="J1514" s="47"/>
      <c r="K1514" s="65" t="s">
        <v>856</v>
      </c>
      <c r="L1514" s="45" t="str">
        <f ca="1">VLOOKUP(Tableau645[[#This Row],[module]],OFFSET(INDIRECT(A1514&amp;"_code"),0,2,,2),2,0)</f>
        <v>LEFETZ Guillaume</v>
      </c>
      <c r="M1514" s="45"/>
      <c r="N1514" s="47"/>
      <c r="O1514" s="45"/>
    </row>
    <row r="1515" spans="1:15" hidden="1" x14ac:dyDescent="0.2">
      <c r="A1515" s="61" t="s">
        <v>669</v>
      </c>
      <c r="B1515" s="92" t="str">
        <f>YEAR(C1515)&amp;"-"&amp;WEEKNUM(C1515)</f>
        <v>2017-49</v>
      </c>
      <c r="C1515" s="46">
        <v>43073</v>
      </c>
      <c r="D1515" s="94">
        <f>WEEKDAY(Tableau645[[#This Row],[date]])</f>
        <v>2</v>
      </c>
      <c r="E1515" s="47">
        <v>0.42708333333333298</v>
      </c>
      <c r="F1515" s="47">
        <v>0.51041666666666696</v>
      </c>
      <c r="G1515" s="93" t="str">
        <f>IF(NOT(ISBLANK(Tableau645[heure
début])),IF(VALUE(MID(TEXT(Tableau645[heure
début],"hh"),1,2))&lt;13,"AM","PM"),"")</f>
        <v>AM</v>
      </c>
      <c r="H1515" s="95">
        <f>F1515-E1515</f>
        <v>8.3333333333333981E-2</v>
      </c>
      <c r="I1515" s="95"/>
      <c r="J1515" s="95"/>
      <c r="K1515" s="65" t="s">
        <v>1060</v>
      </c>
      <c r="L1515" s="92" t="str">
        <f ca="1">VLOOKUP(Tableau645[[#This Row],[module]],OFFSET(INDIRECT(A1515&amp;"_code"),0,2,,2),2,0)</f>
        <v>LABIS Solveig</v>
      </c>
      <c r="M1515" s="91"/>
      <c r="N1515" s="95"/>
      <c r="O1515" s="91"/>
    </row>
    <row r="1516" spans="1:15" hidden="1" x14ac:dyDescent="0.2">
      <c r="A1516" s="45" t="s">
        <v>670</v>
      </c>
      <c r="B1516" s="65" t="str">
        <f>YEAR(C1516)&amp;"-"&amp;WEEKNUM(C1516)</f>
        <v>2017-49</v>
      </c>
      <c r="C1516" s="46">
        <v>43073</v>
      </c>
      <c r="D1516" s="67">
        <f>WEEKDAY(Tableau645[[#This Row],[date]])</f>
        <v>2</v>
      </c>
      <c r="E1516" s="47">
        <v>0.57291666666666696</v>
      </c>
      <c r="F1516" s="47">
        <v>0.73958333333333404</v>
      </c>
      <c r="G1516" s="46" t="str">
        <f>IF(NOT(ISBLANK(Tableau645[heure
début])),IF(VALUE(MID(TEXT(Tableau645[heure
début],"hh"),1,2))&lt;13,"AM","PM"),"")</f>
        <v>PM</v>
      </c>
      <c r="H1516" s="47">
        <f>F1516-E1516</f>
        <v>0.16666666666666707</v>
      </c>
      <c r="I1516" s="47"/>
      <c r="J1516" s="47"/>
      <c r="K1516" s="65"/>
      <c r="L1516" s="45" t="e">
        <f ca="1">VLOOKUP(Tableau645[[#This Row],[module]],OFFSET(INDIRECT(A1516&amp;"_code"),0,2,,2),2,0)</f>
        <v>#N/A</v>
      </c>
      <c r="M1516" s="45"/>
      <c r="N1516" s="47"/>
      <c r="O1516" s="45"/>
    </row>
    <row r="1517" spans="1:15" hidden="1" x14ac:dyDescent="0.2">
      <c r="A1517" s="45" t="s">
        <v>657</v>
      </c>
      <c r="B1517" s="92" t="str">
        <f>YEAR(C1517)&amp;"-"&amp;WEEKNUM(C1517)</f>
        <v>2017-49</v>
      </c>
      <c r="C1517" s="46">
        <v>43073</v>
      </c>
      <c r="D1517" s="94">
        <f>WEEKDAY(Tableau645[[#This Row],[date]])</f>
        <v>2</v>
      </c>
      <c r="E1517" s="47">
        <v>0.57291666666666696</v>
      </c>
      <c r="F1517" s="47">
        <v>0.73958333333333404</v>
      </c>
      <c r="G1517" s="93" t="str">
        <f>IF(NOT(ISBLANK(Tableau645[heure
début])),IF(VALUE(MID(TEXT(Tableau645[heure
début],"hh"),1,2))&lt;13,"AM","PM"),"")</f>
        <v>PM</v>
      </c>
      <c r="H1517" s="95">
        <f>F1517-E1517</f>
        <v>0.16666666666666707</v>
      </c>
      <c r="I1517" s="124"/>
      <c r="J1517" s="95"/>
      <c r="K1517" s="65" t="s">
        <v>1019</v>
      </c>
      <c r="L1517" s="92" t="str">
        <f ca="1">VLOOKUP(Tableau645[[#This Row],[module]],OFFSET(INDIRECT(A1517&amp;"_code"),0,2,,2),2,0)</f>
        <v>HARDSTAFF Debra</v>
      </c>
      <c r="M1517" s="91"/>
      <c r="N1517" s="95"/>
      <c r="O1517" s="91"/>
    </row>
    <row r="1518" spans="1:15" hidden="1" x14ac:dyDescent="0.2">
      <c r="A1518" s="45" t="s">
        <v>671</v>
      </c>
      <c r="B1518" s="65" t="str">
        <f>YEAR(C1518)&amp;"-"&amp;WEEKNUM(C1518)</f>
        <v>2017-49</v>
      </c>
      <c r="C1518" s="46">
        <v>43073</v>
      </c>
      <c r="D1518" s="67">
        <f>WEEKDAY(Tableau645[[#This Row],[date]])</f>
        <v>2</v>
      </c>
      <c r="E1518" s="47">
        <v>0.57291666666666696</v>
      </c>
      <c r="F1518" s="47">
        <v>0.73958333333333404</v>
      </c>
      <c r="G1518" s="46" t="str">
        <f>IF(NOT(ISBLANK(Tableau645[heure
début])),IF(VALUE(MID(TEXT(Tableau645[heure
début],"hh"),1,2))&lt;13,"AM","PM"),"")</f>
        <v>PM</v>
      </c>
      <c r="H1518" s="47">
        <f>F1518-E1518</f>
        <v>0.16666666666666707</v>
      </c>
      <c r="I1518" s="47"/>
      <c r="J1518" s="47" t="s">
        <v>833</v>
      </c>
      <c r="K1518" s="65" t="s">
        <v>817</v>
      </c>
      <c r="L1518" s="45" t="str">
        <f ca="1">VLOOKUP(Tableau645[[#This Row],[module]],OFFSET(INDIRECT(A1518&amp;"_code"),0,2,,2),2,0)</f>
        <v>n/a</v>
      </c>
      <c r="M1518" s="45"/>
      <c r="N1518" s="47"/>
      <c r="O1518" s="45"/>
    </row>
    <row r="1519" spans="1:15" hidden="1" x14ac:dyDescent="0.2">
      <c r="A1519" s="45" t="s">
        <v>672</v>
      </c>
      <c r="B1519" s="65" t="str">
        <f>YEAR(C1519)&amp;"-"&amp;WEEKNUM(C1519)</f>
        <v>2017-49</v>
      </c>
      <c r="C1519" s="46">
        <v>43073</v>
      </c>
      <c r="D1519" s="67">
        <f>WEEKDAY(Tableau645[[#This Row],[date]])</f>
        <v>2</v>
      </c>
      <c r="E1519" s="47">
        <v>0.57291666666666696</v>
      </c>
      <c r="F1519" s="47">
        <v>0.73958333333333404</v>
      </c>
      <c r="G1519" s="46" t="str">
        <f>IF(NOT(ISBLANK(Tableau645[heure
début])),IF(VALUE(MID(TEXT(Tableau645[heure
début],"hh"),1,2))&lt;13,"AM","PM"),"")</f>
        <v>PM</v>
      </c>
      <c r="H1519" s="47">
        <f>F1519-E1519</f>
        <v>0.16666666666666707</v>
      </c>
      <c r="I1519" s="47"/>
      <c r="J1519" s="47"/>
      <c r="K1519" s="65" t="s">
        <v>917</v>
      </c>
      <c r="L1519" s="45" t="str">
        <f ca="1">VLOOKUP(Tableau645[[#This Row],[module]],OFFSET(INDIRECT(A1519&amp;"_code"),0,2,,2),2,0)</f>
        <v>DUBOIS Patrick</v>
      </c>
      <c r="M1519" s="45"/>
      <c r="N1519" s="47"/>
      <c r="O1519" s="45"/>
    </row>
    <row r="1520" spans="1:15" hidden="1" x14ac:dyDescent="0.2">
      <c r="A1520" s="45" t="s">
        <v>676</v>
      </c>
      <c r="B1520" s="65" t="str">
        <f>YEAR(C1520)&amp;"-"&amp;WEEKNUM(C1520)</f>
        <v>2017-49</v>
      </c>
      <c r="C1520" s="46">
        <v>43073</v>
      </c>
      <c r="D1520" s="67">
        <f>WEEKDAY(Tableau645[[#This Row],[date]])</f>
        <v>2</v>
      </c>
      <c r="E1520" s="47">
        <v>0.57291666666666696</v>
      </c>
      <c r="F1520" s="47">
        <v>0.69791666666666663</v>
      </c>
      <c r="G1520" s="46" t="str">
        <f>IF(NOT(ISBLANK(Tableau645[heure
début])),IF(VALUE(MID(TEXT(Tableau645[heure
début],"hh"),1,2))&lt;13,"AM","PM"),"")</f>
        <v>PM</v>
      </c>
      <c r="H1520" s="47">
        <f>F1520-E1520</f>
        <v>0.12499999999999967</v>
      </c>
      <c r="I1520" s="47"/>
      <c r="J1520" s="47"/>
      <c r="K1520" s="65" t="s">
        <v>856</v>
      </c>
      <c r="L1520" s="45" t="str">
        <f ca="1">VLOOKUP(Tableau645[[#This Row],[module]],OFFSET(INDIRECT(A1520&amp;"_code"),0,2,,2),2,0)</f>
        <v>LEFETZ Guillaume</v>
      </c>
      <c r="M1520" s="45"/>
      <c r="N1520" s="47"/>
      <c r="O1520" s="45"/>
    </row>
    <row r="1521" spans="1:15" hidden="1" x14ac:dyDescent="0.2">
      <c r="A1521" s="45" t="s">
        <v>677</v>
      </c>
      <c r="B1521" s="65" t="str">
        <f>YEAR(C1521)&amp;"-"&amp;WEEKNUM(C1521)</f>
        <v>2017-49</v>
      </c>
      <c r="C1521" s="46">
        <v>43073</v>
      </c>
      <c r="D1521" s="67">
        <f>WEEKDAY(Tableau645[[#This Row],[date]])</f>
        <v>2</v>
      </c>
      <c r="E1521" s="47">
        <v>0.57291666666666696</v>
      </c>
      <c r="F1521" s="47">
        <v>0.69791666666666663</v>
      </c>
      <c r="G1521" s="46" t="str">
        <f>IF(NOT(ISBLANK(Tableau645[heure
début])),IF(VALUE(MID(TEXT(Tableau645[heure
début],"hh"),1,2))&lt;13,"AM","PM"),"")</f>
        <v>PM</v>
      </c>
      <c r="H1521" s="47">
        <f>F1521-E1521</f>
        <v>0.12499999999999967</v>
      </c>
      <c r="I1521" s="47"/>
      <c r="J1521" s="47"/>
      <c r="K1521" s="65" t="s">
        <v>809</v>
      </c>
      <c r="L1521" s="45" t="str">
        <f ca="1">VLOOKUP(Tableau645[[#This Row],[module]],OFFSET(INDIRECT(A1521&amp;"_code"),0,2,,2),2,0)</f>
        <v>n/a</v>
      </c>
      <c r="M1521" s="45"/>
      <c r="N1521" s="47"/>
      <c r="O1521" s="45"/>
    </row>
    <row r="1522" spans="1:15" hidden="1" x14ac:dyDescent="0.2">
      <c r="A1522" s="61" t="s">
        <v>669</v>
      </c>
      <c r="B1522" s="65" t="str">
        <f>YEAR(C1522)&amp;"-"&amp;WEEKNUM(C1522)</f>
        <v>2017-49</v>
      </c>
      <c r="C1522" s="46">
        <v>43073</v>
      </c>
      <c r="D1522" s="67">
        <f>WEEKDAY(Tableau645[[#This Row],[date]])</f>
        <v>2</v>
      </c>
      <c r="E1522" s="63">
        <v>0.57291666666666696</v>
      </c>
      <c r="F1522" s="63">
        <v>0.73958333333333404</v>
      </c>
      <c r="G1522" s="46" t="str">
        <f>IF(NOT(ISBLANK(Tableau645[heure
début])),IF(VALUE(MID(TEXT(Tableau645[heure
début],"hh"),1,2))&lt;13,"AM","PM"),"")</f>
        <v>PM</v>
      </c>
      <c r="H1522" s="47">
        <f>F1522-E1522</f>
        <v>0.16666666666666707</v>
      </c>
      <c r="I1522" s="47"/>
      <c r="J1522" s="47"/>
      <c r="K1522" s="65" t="s">
        <v>869</v>
      </c>
      <c r="L1522" s="45" t="str">
        <f ca="1">VLOOKUP(Tableau645[[#This Row],[module]],OFFSET(INDIRECT(A1522&amp;"_code"),0,2,,2),2,0)</f>
        <v>BRIKI Rachid</v>
      </c>
      <c r="M1522" s="45"/>
      <c r="N1522" s="47"/>
      <c r="O1522" s="45"/>
    </row>
    <row r="1523" spans="1:15" hidden="1" x14ac:dyDescent="0.2">
      <c r="A1523" s="45" t="s">
        <v>671</v>
      </c>
      <c r="B1523" s="65" t="str">
        <f>YEAR(C1523)&amp;"-"&amp;WEEKNUM(C1523)</f>
        <v>2017-49</v>
      </c>
      <c r="C1523" s="46">
        <v>43073</v>
      </c>
      <c r="D1523" s="67">
        <f>WEEKDAY(Tableau645[[#This Row],[date]])</f>
        <v>2</v>
      </c>
      <c r="E1523" s="47">
        <v>0.57291666666666696</v>
      </c>
      <c r="F1523" s="47">
        <v>0.73958333333333404</v>
      </c>
      <c r="G1523" s="46" t="str">
        <f>IF(NOT(ISBLANK(Tableau645[heure
début])),IF(VALUE(MID(TEXT(Tableau645[heure
début],"hh"),1,2))&lt;13,"AM","PM"),"")</f>
        <v>PM</v>
      </c>
      <c r="H1523" s="47">
        <f>F1523-E1523</f>
        <v>0.16666666666666707</v>
      </c>
      <c r="I1523" s="47"/>
      <c r="J1523" s="47" t="s">
        <v>832</v>
      </c>
      <c r="K1523" s="65"/>
      <c r="L1523" s="45" t="e">
        <f ca="1">VLOOKUP(Tableau645[[#This Row],[module]],OFFSET(INDIRECT(A1523&amp;"_code"),0,2,,2),2,0)</f>
        <v>#N/A</v>
      </c>
      <c r="M1523" s="45"/>
      <c r="N1523" s="47"/>
      <c r="O1523" s="45"/>
    </row>
    <row r="1524" spans="1:15" hidden="1" x14ac:dyDescent="0.2">
      <c r="A1524" s="45" t="s">
        <v>670</v>
      </c>
      <c r="B1524" s="65" t="str">
        <f>YEAR(C1524)&amp;"-"&amp;WEEKNUM(C1524)</f>
        <v>2017-49</v>
      </c>
      <c r="C1524" s="46">
        <v>43074</v>
      </c>
      <c r="D1524" s="67">
        <f>WEEKDAY(Tableau645[[#This Row],[date]])</f>
        <v>3</v>
      </c>
      <c r="E1524" s="47">
        <v>0.34375</v>
      </c>
      <c r="F1524" s="47">
        <v>0.51041666666666696</v>
      </c>
      <c r="G1524" s="46" t="str">
        <f>IF(NOT(ISBLANK(Tableau645[heure
début])),IF(VALUE(MID(TEXT(Tableau645[heure
début],"hh"),1,2))&lt;13,"AM","PM"),"")</f>
        <v>AM</v>
      </c>
      <c r="H1524" s="47">
        <f>F1524-E1524</f>
        <v>0.16666666666666696</v>
      </c>
      <c r="I1524" s="47"/>
      <c r="J1524" s="47"/>
      <c r="K1524" s="65" t="s">
        <v>875</v>
      </c>
      <c r="L1524" s="45" t="str">
        <f ca="1">VLOOKUP(Tableau645[[#This Row],[module]],OFFSET(INDIRECT(A1524&amp;"_code"),0,2,,2),2,0)</f>
        <v>BRIKI Rachid</v>
      </c>
      <c r="M1524" s="45"/>
      <c r="N1524" s="47"/>
      <c r="O1524" s="45"/>
    </row>
    <row r="1525" spans="1:15" hidden="1" x14ac:dyDescent="0.2">
      <c r="A1525" s="45" t="s">
        <v>657</v>
      </c>
      <c r="B1525" s="65" t="str">
        <f>YEAR(C1525)&amp;"-"&amp;WEEKNUM(C1525)</f>
        <v>2017-49</v>
      </c>
      <c r="C1525" s="46">
        <v>43074</v>
      </c>
      <c r="D1525" s="67">
        <f>WEEKDAY(Tableau645[[#This Row],[date]])</f>
        <v>3</v>
      </c>
      <c r="E1525" s="47">
        <v>0.34375</v>
      </c>
      <c r="F1525" s="47">
        <v>0.51041666666666696</v>
      </c>
      <c r="G1525" s="46" t="str">
        <f>IF(NOT(ISBLANK(Tableau645[heure
début])),IF(VALUE(MID(TEXT(Tableau645[heure
début],"hh"),1,2))&lt;13,"AM","PM"),"")</f>
        <v>AM</v>
      </c>
      <c r="H1525" s="47">
        <f>F1525-E1525</f>
        <v>0.16666666666666696</v>
      </c>
      <c r="I1525" s="123"/>
      <c r="J1525" s="47"/>
      <c r="K1525" s="65" t="s">
        <v>1232</v>
      </c>
      <c r="L1525" s="45" t="str">
        <f ca="1">VLOOKUP(Tableau645[[#This Row],[module]],OFFSET(INDIRECT(A1525&amp;"_code"),0,2,,2),2,0)</f>
        <v>LEFETZ Guillaume</v>
      </c>
      <c r="M1525" s="45"/>
      <c r="N1525" s="47"/>
      <c r="O1525" s="45"/>
    </row>
    <row r="1526" spans="1:15" hidden="1" x14ac:dyDescent="0.2">
      <c r="A1526" s="45" t="s">
        <v>671</v>
      </c>
      <c r="B1526" s="65" t="str">
        <f>YEAR(C1526)&amp;"-"&amp;WEEKNUM(C1526)</f>
        <v>2017-49</v>
      </c>
      <c r="C1526" s="46">
        <v>43074</v>
      </c>
      <c r="D1526" s="67">
        <f>WEEKDAY(Tableau645[[#This Row],[date]])</f>
        <v>3</v>
      </c>
      <c r="E1526" s="47">
        <v>0.34375</v>
      </c>
      <c r="F1526" s="47">
        <v>0.51041666666666696</v>
      </c>
      <c r="G1526" s="46" t="str">
        <f>IF(NOT(ISBLANK(Tableau645[heure
début])),IF(VALUE(MID(TEXT(Tableau645[heure
début],"hh"),1,2))&lt;13,"AM","PM"),"")</f>
        <v>AM</v>
      </c>
      <c r="H1526" s="47">
        <f>F1526-E1526</f>
        <v>0.16666666666666696</v>
      </c>
      <c r="I1526" s="47"/>
      <c r="J1526" s="47" t="s">
        <v>833</v>
      </c>
      <c r="K1526" s="65" t="s">
        <v>817</v>
      </c>
      <c r="L1526" s="45" t="str">
        <f ca="1">VLOOKUP(Tableau645[[#This Row],[module]],OFFSET(INDIRECT(A1526&amp;"_code"),0,2,,2),2,0)</f>
        <v>n/a</v>
      </c>
      <c r="M1526" s="45"/>
      <c r="N1526" s="47"/>
      <c r="O1526" s="45"/>
    </row>
    <row r="1527" spans="1:15" hidden="1" x14ac:dyDescent="0.2">
      <c r="A1527" s="45" t="s">
        <v>672</v>
      </c>
      <c r="B1527" s="65" t="str">
        <f>YEAR(C1527)&amp;"-"&amp;WEEKNUM(C1527)</f>
        <v>2017-49</v>
      </c>
      <c r="C1527" s="46">
        <v>43074</v>
      </c>
      <c r="D1527" s="67">
        <f>WEEKDAY(Tableau645[[#This Row],[date]])</f>
        <v>3</v>
      </c>
      <c r="E1527" s="47">
        <v>0.34375</v>
      </c>
      <c r="F1527" s="47">
        <v>0.51041666666666696</v>
      </c>
      <c r="G1527" s="46" t="str">
        <f>IF(NOT(ISBLANK(Tableau645[heure
début])),IF(VALUE(MID(TEXT(Tableau645[heure
début],"hh"),1,2))&lt;13,"AM","PM"),"")</f>
        <v>AM</v>
      </c>
      <c r="H1527" s="47">
        <f>F1527-E1527</f>
        <v>0.16666666666666696</v>
      </c>
      <c r="I1527" s="47"/>
      <c r="J1527" s="47"/>
      <c r="K1527" s="65" t="s">
        <v>917</v>
      </c>
      <c r="L1527" s="45" t="str">
        <f ca="1">VLOOKUP(Tableau645[[#This Row],[module]],OFFSET(INDIRECT(A1527&amp;"_code"),0,2,,2),2,0)</f>
        <v>DUBOIS Patrick</v>
      </c>
      <c r="M1527" s="45"/>
      <c r="N1527" s="47"/>
      <c r="O1527" s="45"/>
    </row>
    <row r="1528" spans="1:15" hidden="1" x14ac:dyDescent="0.2">
      <c r="A1528" s="45" t="s">
        <v>676</v>
      </c>
      <c r="B1528" s="65" t="str">
        <f>YEAR(C1528)&amp;"-"&amp;WEEKNUM(C1528)</f>
        <v>2017-49</v>
      </c>
      <c r="C1528" s="46">
        <v>43074</v>
      </c>
      <c r="D1528" s="67">
        <f>WEEKDAY(Tableau645[[#This Row],[date]])</f>
        <v>3</v>
      </c>
      <c r="E1528" s="47">
        <v>0.34375</v>
      </c>
      <c r="F1528" s="47">
        <v>0.51041666666666696</v>
      </c>
      <c r="G1528" s="46" t="str">
        <f>IF(NOT(ISBLANK(Tableau645[heure
début])),IF(VALUE(MID(TEXT(Tableau645[heure
début],"hh"),1,2))&lt;13,"AM","PM"),"")</f>
        <v>AM</v>
      </c>
      <c r="H1528" s="47">
        <f>F1528-E1528</f>
        <v>0.16666666666666696</v>
      </c>
      <c r="I1528" s="47"/>
      <c r="J1528" s="47"/>
      <c r="K1528" s="65" t="s">
        <v>809</v>
      </c>
      <c r="L1528" s="45" t="str">
        <f ca="1">VLOOKUP(Tableau645[[#This Row],[module]],OFFSET(INDIRECT(A1528&amp;"_code"),0,2,,2),2,0)</f>
        <v>n/a</v>
      </c>
      <c r="M1528" s="45"/>
      <c r="N1528" s="47"/>
      <c r="O1528" s="45"/>
    </row>
    <row r="1529" spans="1:15" hidden="1" x14ac:dyDescent="0.2">
      <c r="A1529" s="45" t="s">
        <v>677</v>
      </c>
      <c r="B1529" s="65" t="str">
        <f>YEAR(C1529)&amp;"-"&amp;WEEKNUM(C1529)</f>
        <v>2017-49</v>
      </c>
      <c r="C1529" s="46">
        <v>43074</v>
      </c>
      <c r="D1529" s="67">
        <f>WEEKDAY(Tableau645[[#This Row],[date]])</f>
        <v>3</v>
      </c>
      <c r="E1529" s="47">
        <v>0.34375</v>
      </c>
      <c r="F1529" s="47">
        <v>0.51041666666666696</v>
      </c>
      <c r="G1529" s="46" t="str">
        <f>IF(NOT(ISBLANK(Tableau645[heure
début])),IF(VALUE(MID(TEXT(Tableau645[heure
début],"hh"),1,2))&lt;13,"AM","PM"),"")</f>
        <v>AM</v>
      </c>
      <c r="H1529" s="47">
        <f>F1529-E1529</f>
        <v>0.16666666666666696</v>
      </c>
      <c r="I1529" s="47"/>
      <c r="J1529" s="47"/>
      <c r="K1529" s="65" t="s">
        <v>736</v>
      </c>
      <c r="L1529" s="45" t="str">
        <f ca="1">VLOOKUP(Tableau645[[#This Row],[module]],OFFSET(INDIRECT(A1529&amp;"_code"),0,2,,2),2,0)</f>
        <v>CHINCHOLE Michael</v>
      </c>
      <c r="M1529" s="45"/>
      <c r="N1529" s="47"/>
      <c r="O1529" s="45"/>
    </row>
    <row r="1530" spans="1:15" hidden="1" x14ac:dyDescent="0.2">
      <c r="A1530" s="45" t="s">
        <v>671</v>
      </c>
      <c r="B1530" s="65" t="str">
        <f>YEAR(C1530)&amp;"-"&amp;WEEKNUM(C1530)</f>
        <v>2017-49</v>
      </c>
      <c r="C1530" s="46">
        <v>43074</v>
      </c>
      <c r="D1530" s="67">
        <f>WEEKDAY(Tableau645[[#This Row],[date]])</f>
        <v>3</v>
      </c>
      <c r="E1530" s="47">
        <v>0.34375</v>
      </c>
      <c r="F1530" s="47">
        <v>0.51041666666666696</v>
      </c>
      <c r="G1530" s="46" t="str">
        <f>IF(NOT(ISBLANK(Tableau645[heure
début])),IF(VALUE(MID(TEXT(Tableau645[heure
début],"hh"),1,2))&lt;13,"AM","PM"),"")</f>
        <v>AM</v>
      </c>
      <c r="H1530" s="47">
        <f>F1530-E1530</f>
        <v>0.16666666666666696</v>
      </c>
      <c r="I1530" s="47"/>
      <c r="J1530" s="47" t="s">
        <v>832</v>
      </c>
      <c r="K1530" s="65"/>
      <c r="L1530" s="45" t="e">
        <f ca="1">VLOOKUP(Tableau645[[#This Row],[module]],OFFSET(INDIRECT(A1530&amp;"_code"),0,2,,2),2,0)</f>
        <v>#N/A</v>
      </c>
      <c r="M1530" s="45"/>
      <c r="N1530" s="47"/>
      <c r="O1530" s="45"/>
    </row>
    <row r="1531" spans="1:15" hidden="1" x14ac:dyDescent="0.2">
      <c r="A1531" s="61" t="s">
        <v>669</v>
      </c>
      <c r="B1531" s="65" t="str">
        <f>YEAR(C1531)&amp;"-"&amp;WEEKNUM(C1531)</f>
        <v>2017-49</v>
      </c>
      <c r="C1531" s="46">
        <v>43074</v>
      </c>
      <c r="D1531" s="67">
        <f>WEEKDAY(Tableau645[[#This Row],[date]])</f>
        <v>3</v>
      </c>
      <c r="E1531" s="47">
        <v>0.34375</v>
      </c>
      <c r="F1531" s="47">
        <v>0.51041666666666696</v>
      </c>
      <c r="G1531" s="46" t="str">
        <f>IF(NOT(ISBLANK(Tableau645[heure
début])),IF(VALUE(MID(TEXT(Tableau645[heure
début],"hh"),1,2))&lt;13,"AM","PM"),"")</f>
        <v>AM</v>
      </c>
      <c r="H1531" s="47">
        <f>F1531-E1531</f>
        <v>0.16666666666666696</v>
      </c>
      <c r="I1531" s="47"/>
      <c r="J1531" s="47"/>
      <c r="K1531" s="65" t="s">
        <v>1047</v>
      </c>
      <c r="L1531" s="45" t="str">
        <f ca="1">VLOOKUP(Tableau645[[#This Row],[module]],OFFSET(INDIRECT(A1531&amp;"_code"),0,2,,2),2,0)</f>
        <v>FRENEA Marylène</v>
      </c>
      <c r="M1531" s="45"/>
      <c r="N1531" s="47"/>
      <c r="O1531" s="45"/>
    </row>
    <row r="1532" spans="1:15" hidden="1" x14ac:dyDescent="0.2">
      <c r="A1532" s="45" t="s">
        <v>670</v>
      </c>
      <c r="B1532" s="65" t="str">
        <f>YEAR(C1532)&amp;"-"&amp;WEEKNUM(C1532)</f>
        <v>2017-49</v>
      </c>
      <c r="C1532" s="46">
        <v>43074</v>
      </c>
      <c r="D1532" s="67">
        <f>WEEKDAY(Tableau645[[#This Row],[date]])</f>
        <v>3</v>
      </c>
      <c r="E1532" s="47">
        <v>0.57291666666666696</v>
      </c>
      <c r="F1532" s="47">
        <v>0.73958333333333404</v>
      </c>
      <c r="G1532" s="46" t="str">
        <f>IF(NOT(ISBLANK(Tableau645[heure
début])),IF(VALUE(MID(TEXT(Tableau645[heure
début],"hh"),1,2))&lt;13,"AM","PM"),"")</f>
        <v>PM</v>
      </c>
      <c r="H1532" s="47">
        <f>F1532-E1532</f>
        <v>0.16666666666666707</v>
      </c>
      <c r="I1532" s="47"/>
      <c r="J1532" s="47"/>
      <c r="K1532" s="65" t="s">
        <v>875</v>
      </c>
      <c r="L1532" s="45" t="str">
        <f ca="1">VLOOKUP(Tableau645[[#This Row],[module]],OFFSET(INDIRECT(A1532&amp;"_code"),0,2,,2),2,0)</f>
        <v>BRIKI Rachid</v>
      </c>
      <c r="M1532" s="45"/>
      <c r="N1532" s="47"/>
      <c r="O1532" s="45"/>
    </row>
    <row r="1533" spans="1:15" hidden="1" x14ac:dyDescent="0.2">
      <c r="A1533" s="45" t="s">
        <v>657</v>
      </c>
      <c r="B1533" s="65" t="str">
        <f>YEAR(C1533)&amp;"-"&amp;WEEKNUM(C1533)</f>
        <v>2017-49</v>
      </c>
      <c r="C1533" s="46">
        <v>43074</v>
      </c>
      <c r="D1533" s="67">
        <f>WEEKDAY(Tableau645[[#This Row],[date]])</f>
        <v>3</v>
      </c>
      <c r="E1533" s="47">
        <v>0.57291666666666696</v>
      </c>
      <c r="F1533" s="47">
        <v>0.73958333333333404</v>
      </c>
      <c r="G1533" s="46" t="str">
        <f>IF(NOT(ISBLANK(Tableau645[heure
début])),IF(VALUE(MID(TEXT(Tableau645[heure
début],"hh"),1,2))&lt;13,"AM","PM"),"")</f>
        <v>PM</v>
      </c>
      <c r="H1533" s="47">
        <f>F1533-E1533</f>
        <v>0.16666666666666707</v>
      </c>
      <c r="I1533" s="123"/>
      <c r="J1533" s="47"/>
      <c r="K1533" s="65" t="s">
        <v>1092</v>
      </c>
      <c r="L1533" s="45" t="str">
        <f ca="1">VLOOKUP(Tableau645[[#This Row],[module]],OFFSET(INDIRECT(A1533&amp;"_code"),0,2,,2),2,0)</f>
        <v>CERISIER Grégory</v>
      </c>
      <c r="M1533" s="45"/>
      <c r="N1533" s="47"/>
      <c r="O1533" s="45"/>
    </row>
    <row r="1534" spans="1:15" hidden="1" x14ac:dyDescent="0.2">
      <c r="A1534" s="45" t="s">
        <v>671</v>
      </c>
      <c r="B1534" s="65" t="str">
        <f>YEAR(C1534)&amp;"-"&amp;WEEKNUM(C1534)</f>
        <v>2017-49</v>
      </c>
      <c r="C1534" s="46">
        <v>43074</v>
      </c>
      <c r="D1534" s="67">
        <f>WEEKDAY(Tableau645[[#This Row],[date]])</f>
        <v>3</v>
      </c>
      <c r="E1534" s="47">
        <v>0.57291666666666696</v>
      </c>
      <c r="F1534" s="47">
        <v>0.73958333333333404</v>
      </c>
      <c r="G1534" s="46" t="str">
        <f>IF(NOT(ISBLANK(Tableau645[heure
début])),IF(VALUE(MID(TEXT(Tableau645[heure
début],"hh"),1,2))&lt;13,"AM","PM"),"")</f>
        <v>PM</v>
      </c>
      <c r="H1534" s="47">
        <f>F1534-E1534</f>
        <v>0.16666666666666707</v>
      </c>
      <c r="I1534" s="47"/>
      <c r="J1534" s="47" t="s">
        <v>833</v>
      </c>
      <c r="K1534" s="65" t="s">
        <v>817</v>
      </c>
      <c r="L1534" s="45" t="str">
        <f ca="1">VLOOKUP(Tableau645[[#This Row],[module]],OFFSET(INDIRECT(A1534&amp;"_code"),0,2,,2),2,0)</f>
        <v>n/a</v>
      </c>
      <c r="M1534" s="45"/>
      <c r="N1534" s="47"/>
      <c r="O1534" s="45"/>
    </row>
    <row r="1535" spans="1:15" hidden="1" x14ac:dyDescent="0.2">
      <c r="A1535" s="45" t="s">
        <v>671</v>
      </c>
      <c r="B1535" s="65" t="str">
        <f>YEAR(C1535)&amp;"-"&amp;WEEKNUM(C1535)</f>
        <v>2017-49</v>
      </c>
      <c r="C1535" s="46">
        <v>43074</v>
      </c>
      <c r="D1535" s="67">
        <f>WEEKDAY(Tableau645[[#This Row],[date]])</f>
        <v>3</v>
      </c>
      <c r="E1535" s="47">
        <v>0.57291666666666696</v>
      </c>
      <c r="F1535" s="47">
        <v>0.73958333333333404</v>
      </c>
      <c r="G1535" s="46" t="str">
        <f>IF(NOT(ISBLANK(Tableau645[heure
début])),IF(VALUE(MID(TEXT(Tableau645[heure
début],"hh"),1,2))&lt;13,"AM","PM"),"")</f>
        <v>PM</v>
      </c>
      <c r="H1535" s="47">
        <f>F1535-E1535</f>
        <v>0.16666666666666707</v>
      </c>
      <c r="I1535" s="47"/>
      <c r="J1535" s="47" t="s">
        <v>832</v>
      </c>
      <c r="K1535" s="65"/>
      <c r="L1535" s="45" t="e">
        <f ca="1">VLOOKUP(Tableau645[[#This Row],[module]],OFFSET(INDIRECT(A1535&amp;"_code"),0,2,,2),2,0)</f>
        <v>#N/A</v>
      </c>
      <c r="M1535" s="45"/>
      <c r="N1535" s="47"/>
      <c r="O1535" s="45"/>
    </row>
    <row r="1536" spans="1:15" hidden="1" x14ac:dyDescent="0.2">
      <c r="A1536" s="45" t="s">
        <v>672</v>
      </c>
      <c r="B1536" s="65" t="str">
        <f>YEAR(C1536)&amp;"-"&amp;WEEKNUM(C1536)</f>
        <v>2017-49</v>
      </c>
      <c r="C1536" s="46">
        <v>43074</v>
      </c>
      <c r="D1536" s="67">
        <f>WEEKDAY(Tableau645[[#This Row],[date]])</f>
        <v>3</v>
      </c>
      <c r="E1536" s="47">
        <v>0.57291666666666696</v>
      </c>
      <c r="F1536" s="47">
        <v>0.73958333333333404</v>
      </c>
      <c r="G1536" s="46" t="str">
        <f>IF(NOT(ISBLANK(Tableau645[heure
début])),IF(VALUE(MID(TEXT(Tableau645[heure
début],"hh"),1,2))&lt;13,"AM","PM"),"")</f>
        <v>PM</v>
      </c>
      <c r="H1536" s="47">
        <f>F1536-E1536</f>
        <v>0.16666666666666707</v>
      </c>
      <c r="I1536" s="47"/>
      <c r="J1536" s="47"/>
      <c r="K1536" s="65" t="s">
        <v>917</v>
      </c>
      <c r="L1536" s="45" t="str">
        <f ca="1">VLOOKUP(Tableau645[[#This Row],[module]],OFFSET(INDIRECT(A1536&amp;"_code"),0,2,,2),2,0)</f>
        <v>DUBOIS Patrick</v>
      </c>
      <c r="M1536" s="45"/>
      <c r="N1536" s="47"/>
      <c r="O1536" s="45"/>
    </row>
    <row r="1537" spans="1:15" hidden="1" x14ac:dyDescent="0.2">
      <c r="A1537" s="45" t="s">
        <v>676</v>
      </c>
      <c r="B1537" s="65" t="str">
        <f>YEAR(C1537)&amp;"-"&amp;WEEKNUM(C1537)</f>
        <v>2017-49</v>
      </c>
      <c r="C1537" s="46">
        <v>43074</v>
      </c>
      <c r="D1537" s="67">
        <f>WEEKDAY(Tableau645[[#This Row],[date]])</f>
        <v>3</v>
      </c>
      <c r="E1537" s="47">
        <v>0.57291666666666696</v>
      </c>
      <c r="F1537" s="47">
        <v>0.69791666666666663</v>
      </c>
      <c r="G1537" s="46" t="str">
        <f>IF(NOT(ISBLANK(Tableau645[heure
début])),IF(VALUE(MID(TEXT(Tableau645[heure
début],"hh"),1,2))&lt;13,"AM","PM"),"")</f>
        <v>PM</v>
      </c>
      <c r="H1537" s="47">
        <f>F1537-E1537</f>
        <v>0.12499999999999967</v>
      </c>
      <c r="I1537" s="47"/>
      <c r="J1537" s="47"/>
      <c r="K1537" s="65" t="s">
        <v>809</v>
      </c>
      <c r="L1537" s="45" t="str">
        <f ca="1">VLOOKUP(Tableau645[[#This Row],[module]],OFFSET(INDIRECT(A1537&amp;"_code"),0,2,,2),2,0)</f>
        <v>n/a</v>
      </c>
      <c r="M1537" s="45"/>
      <c r="N1537" s="47"/>
      <c r="O1537" s="45"/>
    </row>
    <row r="1538" spans="1:15" hidden="1" x14ac:dyDescent="0.2">
      <c r="A1538" s="45" t="s">
        <v>677</v>
      </c>
      <c r="B1538" s="65" t="str">
        <f>YEAR(C1538)&amp;"-"&amp;WEEKNUM(C1538)</f>
        <v>2017-49</v>
      </c>
      <c r="C1538" s="46">
        <v>43074</v>
      </c>
      <c r="D1538" s="67">
        <f>WEEKDAY(Tableau645[[#This Row],[date]])</f>
        <v>3</v>
      </c>
      <c r="E1538" s="47">
        <v>0.57291666666666696</v>
      </c>
      <c r="F1538" s="47">
        <v>0.69791666666666663</v>
      </c>
      <c r="G1538" s="46" t="str">
        <f>IF(NOT(ISBLANK(Tableau645[heure
début])),IF(VALUE(MID(TEXT(Tableau645[heure
début],"hh"),1,2))&lt;13,"AM","PM"),"")</f>
        <v>PM</v>
      </c>
      <c r="H1538" s="47">
        <f>F1538-E1538</f>
        <v>0.12499999999999967</v>
      </c>
      <c r="I1538" s="47"/>
      <c r="J1538" s="47"/>
      <c r="K1538" s="65" t="s">
        <v>736</v>
      </c>
      <c r="L1538" s="45" t="str">
        <f ca="1">VLOOKUP(Tableau645[[#This Row],[module]],OFFSET(INDIRECT(A1538&amp;"_code"),0,2,,2),2,0)</f>
        <v>CHINCHOLE Michael</v>
      </c>
      <c r="M1538" s="45"/>
      <c r="N1538" s="47"/>
      <c r="O1538" s="45"/>
    </row>
    <row r="1539" spans="1:15" hidden="1" x14ac:dyDescent="0.2">
      <c r="A1539" s="61" t="s">
        <v>669</v>
      </c>
      <c r="B1539" s="65" t="str">
        <f>YEAR(C1539)&amp;"-"&amp;WEEKNUM(C1539)</f>
        <v>2017-49</v>
      </c>
      <c r="C1539" s="46">
        <v>43074</v>
      </c>
      <c r="D1539" s="67">
        <f>WEEKDAY(Tableau645[[#This Row],[date]])</f>
        <v>3</v>
      </c>
      <c r="E1539" s="63">
        <v>0.57291666666666696</v>
      </c>
      <c r="F1539" s="63">
        <v>0.73958333333333404</v>
      </c>
      <c r="G1539" s="46" t="str">
        <f>IF(NOT(ISBLANK(Tableau645[heure
début])),IF(VALUE(MID(TEXT(Tableau645[heure
début],"hh"),1,2))&lt;13,"AM","PM"),"")</f>
        <v>PM</v>
      </c>
      <c r="H1539" s="47">
        <f>F1539-E1539</f>
        <v>0.16666666666666707</v>
      </c>
      <c r="I1539" s="47"/>
      <c r="J1539" s="47"/>
      <c r="K1539" s="65" t="s">
        <v>761</v>
      </c>
      <c r="L1539" s="45" t="str">
        <f ca="1">VLOOKUP(Tableau645[[#This Row],[module]],OFFSET(INDIRECT(A1539&amp;"_code"),0,2,,2),2,0)</f>
        <v>GABER Khalid</v>
      </c>
      <c r="M1539" s="45"/>
      <c r="N1539" s="47"/>
      <c r="O1539" s="45"/>
    </row>
    <row r="1540" spans="1:15" hidden="1" x14ac:dyDescent="0.2">
      <c r="A1540" s="45" t="s">
        <v>670</v>
      </c>
      <c r="B1540" s="65" t="str">
        <f>YEAR(C1540)&amp;"-"&amp;WEEKNUM(C1540)</f>
        <v>2017-49</v>
      </c>
      <c r="C1540" s="46">
        <v>43075</v>
      </c>
      <c r="D1540" s="67">
        <f>WEEKDAY(Tableau645[[#This Row],[date]])</f>
        <v>4</v>
      </c>
      <c r="E1540" s="47">
        <v>0.34375</v>
      </c>
      <c r="F1540" s="47">
        <v>0.51041666666666696</v>
      </c>
      <c r="G1540" s="46" t="str">
        <f>IF(NOT(ISBLANK(Tableau645[heure
début])),IF(VALUE(MID(TEXT(Tableau645[heure
début],"hh"),1,2))&lt;13,"AM","PM"),"")</f>
        <v>AM</v>
      </c>
      <c r="H1540" s="47">
        <f>F1540-E1540</f>
        <v>0.16666666666666696</v>
      </c>
      <c r="I1540" s="47"/>
      <c r="J1540" s="47"/>
      <c r="K1540" s="65"/>
      <c r="L1540" s="45" t="e">
        <f ca="1">VLOOKUP(Tableau645[[#This Row],[module]],OFFSET(INDIRECT(A1540&amp;"_code"),0,2,,2),2,0)</f>
        <v>#N/A</v>
      </c>
      <c r="M1540" s="45"/>
      <c r="N1540" s="47"/>
      <c r="O1540" s="45"/>
    </row>
    <row r="1541" spans="1:15" hidden="1" x14ac:dyDescent="0.2">
      <c r="A1541" s="45" t="s">
        <v>657</v>
      </c>
      <c r="B1541" s="65" t="str">
        <f>YEAR(C1541)&amp;"-"&amp;WEEKNUM(C1541)</f>
        <v>2017-49</v>
      </c>
      <c r="C1541" s="46">
        <v>43075</v>
      </c>
      <c r="D1541" s="67">
        <f>WEEKDAY(Tableau645[[#This Row],[date]])</f>
        <v>4</v>
      </c>
      <c r="E1541" s="47">
        <v>0.34375</v>
      </c>
      <c r="F1541" s="47">
        <v>0.51041666666666696</v>
      </c>
      <c r="G1541" s="46" t="str">
        <f>IF(NOT(ISBLANK(Tableau645[heure
début])),IF(VALUE(MID(TEXT(Tableau645[heure
début],"hh"),1,2))&lt;13,"AM","PM"),"")</f>
        <v>AM</v>
      </c>
      <c r="H1541" s="47">
        <f>F1541-E1541</f>
        <v>0.16666666666666696</v>
      </c>
      <c r="I1541" s="123"/>
      <c r="J1541" s="47"/>
      <c r="K1541" s="65" t="s">
        <v>1233</v>
      </c>
      <c r="L1541" s="45" t="str">
        <f ca="1">VLOOKUP(Tableau645[[#This Row],[module]],OFFSET(INDIRECT(A1541&amp;"_code"),0,2,,2),2,0)</f>
        <v>LEFETZ Guillaume</v>
      </c>
      <c r="M1541" s="45"/>
      <c r="N1541" s="47"/>
      <c r="O1541" s="45"/>
    </row>
    <row r="1542" spans="1:15" hidden="1" x14ac:dyDescent="0.2">
      <c r="A1542" s="45" t="s">
        <v>671</v>
      </c>
      <c r="B1542" s="65" t="str">
        <f>YEAR(C1542)&amp;"-"&amp;WEEKNUM(C1542)</f>
        <v>2017-49</v>
      </c>
      <c r="C1542" s="46">
        <v>43075</v>
      </c>
      <c r="D1542" s="67">
        <f>WEEKDAY(Tableau645[[#This Row],[date]])</f>
        <v>4</v>
      </c>
      <c r="E1542" s="47">
        <v>0.34375</v>
      </c>
      <c r="F1542" s="47">
        <v>0.51041666666666696</v>
      </c>
      <c r="G1542" s="46" t="str">
        <f>IF(NOT(ISBLANK(Tableau645[heure
début])),IF(VALUE(MID(TEXT(Tableau645[heure
début],"hh"),1,2))&lt;13,"AM","PM"),"")</f>
        <v>AM</v>
      </c>
      <c r="H1542" s="47">
        <f>F1542-E1542</f>
        <v>0.16666666666666696</v>
      </c>
      <c r="I1542" s="47"/>
      <c r="J1542" s="47" t="s">
        <v>833</v>
      </c>
      <c r="K1542" s="65" t="s">
        <v>817</v>
      </c>
      <c r="L1542" s="45" t="str">
        <f ca="1">VLOOKUP(Tableau645[[#This Row],[module]],OFFSET(INDIRECT(A1542&amp;"_code"),0,2,,2),2,0)</f>
        <v>n/a</v>
      </c>
      <c r="M1542" s="45"/>
      <c r="N1542" s="47"/>
      <c r="O1542" s="45"/>
    </row>
    <row r="1543" spans="1:15" hidden="1" x14ac:dyDescent="0.2">
      <c r="A1543" s="61" t="s">
        <v>669</v>
      </c>
      <c r="B1543" s="65" t="str">
        <f>YEAR(C1543)&amp;"-"&amp;WEEKNUM(C1543)</f>
        <v>2017-49</v>
      </c>
      <c r="C1543" s="46">
        <v>43075</v>
      </c>
      <c r="D1543" s="67">
        <f>WEEKDAY(Tableau645[[#This Row],[date]])</f>
        <v>4</v>
      </c>
      <c r="E1543" s="47">
        <v>0.34375</v>
      </c>
      <c r="F1543" s="47">
        <v>0.42708333333333298</v>
      </c>
      <c r="G1543" s="46" t="str">
        <f>IF(NOT(ISBLANK(Tableau645[heure
début])),IF(VALUE(MID(TEXT(Tableau645[heure
début],"hh"),1,2))&lt;13,"AM","PM"),"")</f>
        <v>AM</v>
      </c>
      <c r="H1543" s="47">
        <f>F1543-E1543</f>
        <v>8.3333333333332982E-2</v>
      </c>
      <c r="I1543" s="47"/>
      <c r="J1543" s="47"/>
      <c r="K1543" s="65" t="s">
        <v>870</v>
      </c>
      <c r="L1543" s="45" t="str">
        <f ca="1">VLOOKUP(Tableau645[[#This Row],[module]],OFFSET(INDIRECT(A1543&amp;"_code"),0,2,,2),2,0)</f>
        <v>BRIKI Rachid</v>
      </c>
      <c r="M1543" s="45"/>
      <c r="N1543" s="47"/>
      <c r="O1543" s="45"/>
    </row>
    <row r="1544" spans="1:15" hidden="1" x14ac:dyDescent="0.2">
      <c r="A1544" s="45" t="s">
        <v>672</v>
      </c>
      <c r="B1544" s="65" t="str">
        <f>YEAR(C1544)&amp;"-"&amp;WEEKNUM(C1544)</f>
        <v>2017-49</v>
      </c>
      <c r="C1544" s="46">
        <v>43075</v>
      </c>
      <c r="D1544" s="67">
        <f>WEEKDAY(Tableau645[[#This Row],[date]])</f>
        <v>4</v>
      </c>
      <c r="E1544" s="47">
        <v>0.34375</v>
      </c>
      <c r="F1544" s="47">
        <v>0.51041666666666696</v>
      </c>
      <c r="G1544" s="46" t="str">
        <f>IF(NOT(ISBLANK(Tableau645[heure
début])),IF(VALUE(MID(TEXT(Tableau645[heure
début],"hh"),1,2))&lt;13,"AM","PM"),"")</f>
        <v>AM</v>
      </c>
      <c r="H1544" s="47">
        <f>F1544-E1544</f>
        <v>0.16666666666666696</v>
      </c>
      <c r="I1544" s="47"/>
      <c r="J1544" s="47" t="s">
        <v>821</v>
      </c>
      <c r="K1544" s="65" t="s">
        <v>1103</v>
      </c>
      <c r="L1544" s="45" t="str">
        <f ca="1">VLOOKUP(Tableau645[[#This Row],[module]],OFFSET(INDIRECT(A1544&amp;"_code"),0,2,,2),2,0)</f>
        <v>DELIESSCHE Christian</v>
      </c>
      <c r="M1544" s="45"/>
      <c r="N1544" s="47"/>
      <c r="O1544" s="45"/>
    </row>
    <row r="1545" spans="1:15" hidden="1" x14ac:dyDescent="0.2">
      <c r="A1545" s="45" t="s">
        <v>676</v>
      </c>
      <c r="B1545" s="65" t="str">
        <f>YEAR(C1545)&amp;"-"&amp;WEEKNUM(C1545)</f>
        <v>2017-49</v>
      </c>
      <c r="C1545" s="46">
        <v>43075</v>
      </c>
      <c r="D1545" s="67">
        <f>WEEKDAY(Tableau645[[#This Row],[date]])</f>
        <v>4</v>
      </c>
      <c r="E1545" s="47">
        <v>0.34375</v>
      </c>
      <c r="F1545" s="47">
        <v>0.51041666666666696</v>
      </c>
      <c r="G1545" s="46" t="str">
        <f>IF(NOT(ISBLANK(Tableau645[heure
début])),IF(VALUE(MID(TEXT(Tableau645[heure
début],"hh"),1,2))&lt;13,"AM","PM"),"")</f>
        <v>AM</v>
      </c>
      <c r="H1545" s="47">
        <f>F1545-E1545</f>
        <v>0.16666666666666696</v>
      </c>
      <c r="I1545" s="47"/>
      <c r="J1545" s="47"/>
      <c r="K1545" s="65" t="s">
        <v>809</v>
      </c>
      <c r="L1545" s="45" t="str">
        <f ca="1">VLOOKUP(Tableau645[[#This Row],[module]],OFFSET(INDIRECT(A1545&amp;"_code"),0,2,,2),2,0)</f>
        <v>n/a</v>
      </c>
      <c r="M1545" s="45"/>
      <c r="N1545" s="47"/>
      <c r="O1545" s="45"/>
    </row>
    <row r="1546" spans="1:15" hidden="1" x14ac:dyDescent="0.2">
      <c r="A1546" s="45" t="s">
        <v>677</v>
      </c>
      <c r="B1546" s="65" t="str">
        <f>YEAR(C1546)&amp;"-"&amp;WEEKNUM(C1546)</f>
        <v>2017-49</v>
      </c>
      <c r="C1546" s="46">
        <v>43075</v>
      </c>
      <c r="D1546" s="67">
        <f>WEEKDAY(Tableau645[[#This Row],[date]])</f>
        <v>4</v>
      </c>
      <c r="E1546" s="47">
        <v>0.34375</v>
      </c>
      <c r="F1546" s="47">
        <v>0.51041666666666696</v>
      </c>
      <c r="G1546" s="46" t="str">
        <f>IF(NOT(ISBLANK(Tableau645[heure
début])),IF(VALUE(MID(TEXT(Tableau645[heure
début],"hh"),1,2))&lt;13,"AM","PM"),"")</f>
        <v>AM</v>
      </c>
      <c r="H1546" s="47">
        <f>F1546-E1546</f>
        <v>0.16666666666666696</v>
      </c>
      <c r="I1546" s="47"/>
      <c r="J1546" s="47"/>
      <c r="K1546" s="65" t="s">
        <v>736</v>
      </c>
      <c r="L1546" s="45" t="str">
        <f ca="1">VLOOKUP(Tableau645[[#This Row],[module]],OFFSET(INDIRECT(A1546&amp;"_code"),0,2,,2),2,0)</f>
        <v>CHINCHOLE Michael</v>
      </c>
      <c r="M1546" s="45"/>
      <c r="N1546" s="47"/>
      <c r="O1546" s="45"/>
    </row>
    <row r="1547" spans="1:15" hidden="1" x14ac:dyDescent="0.2">
      <c r="A1547" s="45" t="s">
        <v>671</v>
      </c>
      <c r="B1547" s="65" t="str">
        <f>YEAR(C1547)&amp;"-"&amp;WEEKNUM(C1547)</f>
        <v>2017-49</v>
      </c>
      <c r="C1547" s="46">
        <v>43075</v>
      </c>
      <c r="D1547" s="67">
        <f>WEEKDAY(Tableau645[[#This Row],[date]])</f>
        <v>4</v>
      </c>
      <c r="E1547" s="47">
        <v>0.34375</v>
      </c>
      <c r="F1547" s="47">
        <v>0.51041666666666696</v>
      </c>
      <c r="G1547" s="46" t="str">
        <f>IF(NOT(ISBLANK(Tableau645[heure
début])),IF(VALUE(MID(TEXT(Tableau645[heure
début],"hh"),1,2))&lt;13,"AM","PM"),"")</f>
        <v>AM</v>
      </c>
      <c r="H1547" s="47">
        <f>F1547-E1547</f>
        <v>0.16666666666666696</v>
      </c>
      <c r="I1547" s="47"/>
      <c r="J1547" s="47" t="s">
        <v>832</v>
      </c>
      <c r="K1547" s="65"/>
      <c r="L1547" s="45" t="e">
        <f ca="1">VLOOKUP(Tableau645[[#This Row],[module]],OFFSET(INDIRECT(A1547&amp;"_code"),0,2,,2),2,0)</f>
        <v>#N/A</v>
      </c>
      <c r="M1547" s="45"/>
      <c r="N1547" s="47"/>
      <c r="O1547" s="45"/>
    </row>
    <row r="1548" spans="1:15" hidden="1" x14ac:dyDescent="0.2">
      <c r="A1548" s="45" t="s">
        <v>672</v>
      </c>
      <c r="B1548" s="138" t="str">
        <f>YEAR(C1548)&amp;"-"&amp;WEEKNUM(C1548)</f>
        <v>2017-49</v>
      </c>
      <c r="C1548" s="46">
        <v>43075</v>
      </c>
      <c r="D1548" s="140">
        <f>WEEKDAY(Tableau645[[#This Row],[date]])</f>
        <v>4</v>
      </c>
      <c r="E1548" s="141">
        <v>0.34375</v>
      </c>
      <c r="F1548" s="47">
        <v>0.51041666666666696</v>
      </c>
      <c r="G1548" s="139" t="str">
        <f>IF(NOT(ISBLANK(Tableau645[heure
début])),IF(VALUE(MID(TEXT(Tableau645[heure
début],"hh"),1,2))&lt;13,"AM","PM"),"")</f>
        <v>AM</v>
      </c>
      <c r="H1548" s="141">
        <f>F1548-E1548</f>
        <v>0.16666666666666696</v>
      </c>
      <c r="I1548" s="141"/>
      <c r="J1548" s="141"/>
      <c r="K1548" s="138"/>
      <c r="L1548" s="138" t="e">
        <f ca="1">VLOOKUP(Tableau645[[#This Row],[module]],OFFSET(INDIRECT(A1548&amp;"_code"),0,2,,2),2,0)</f>
        <v>#N/A</v>
      </c>
      <c r="M1548" s="137"/>
      <c r="N1548" s="141"/>
      <c r="O1548" s="137"/>
    </row>
    <row r="1549" spans="1:15" hidden="1" x14ac:dyDescent="0.2">
      <c r="A1549" s="61" t="s">
        <v>669</v>
      </c>
      <c r="B1549" s="65" t="str">
        <f>YEAR(C1549)&amp;"-"&amp;WEEKNUM(C1549)</f>
        <v>2017-49</v>
      </c>
      <c r="C1549" s="46">
        <v>43075</v>
      </c>
      <c r="D1549" s="67">
        <f>WEEKDAY(Tableau645[[#This Row],[date]])</f>
        <v>4</v>
      </c>
      <c r="E1549" s="47">
        <v>0.42708333333333298</v>
      </c>
      <c r="F1549" s="47">
        <v>0.51041666666666696</v>
      </c>
      <c r="G1549" s="46" t="str">
        <f>IF(NOT(ISBLANK(Tableau645[heure
début])),IF(VALUE(MID(TEXT(Tableau645[heure
début],"hh"),1,2))&lt;13,"AM","PM"),"")</f>
        <v>AM</v>
      </c>
      <c r="H1549" s="47">
        <f>F1549-E1549</f>
        <v>8.3333333333333981E-2</v>
      </c>
      <c r="I1549" s="47"/>
      <c r="J1549" s="47"/>
      <c r="K1549" s="65" t="s">
        <v>870</v>
      </c>
      <c r="L1549" s="65" t="str">
        <f ca="1">VLOOKUP(Tableau645[[#This Row],[module]],OFFSET(INDIRECT(A1549&amp;"_code"),0,2,,2),2,0)</f>
        <v>BRIKI Rachid</v>
      </c>
      <c r="M1549" s="45"/>
      <c r="N1549" s="47"/>
      <c r="O1549" s="45"/>
    </row>
    <row r="1550" spans="1:15" hidden="1" x14ac:dyDescent="0.2">
      <c r="A1550" s="45" t="s">
        <v>657</v>
      </c>
      <c r="B1550" s="65" t="str">
        <f>YEAR(C1550)&amp;"-"&amp;WEEKNUM(C1550)</f>
        <v>2017-49</v>
      </c>
      <c r="C1550" s="46">
        <v>43075</v>
      </c>
      <c r="D1550" s="67">
        <f>WEEKDAY(Tableau645[[#This Row],[date]])</f>
        <v>4</v>
      </c>
      <c r="E1550" s="47">
        <v>0.57291666666666696</v>
      </c>
      <c r="F1550" s="47">
        <v>0.73958333333333404</v>
      </c>
      <c r="G1550" s="46" t="str">
        <f>IF(NOT(ISBLANK(Tableau645[heure
début])),IF(VALUE(MID(TEXT(Tableau645[heure
début],"hh"),1,2))&lt;13,"AM","PM"),"")</f>
        <v>PM</v>
      </c>
      <c r="H1550" s="47">
        <f>F1550-E1550</f>
        <v>0.16666666666666707</v>
      </c>
      <c r="I1550" s="123"/>
      <c r="J1550" s="47"/>
      <c r="K1550" s="65" t="s">
        <v>1136</v>
      </c>
      <c r="L1550" s="45" t="str">
        <f ca="1">VLOOKUP(Tableau645[[#This Row],[module]],OFFSET(INDIRECT(A1550&amp;"_code"),0,2,,2),2,0)</f>
        <v>MAATI Abderrabi</v>
      </c>
      <c r="M1550" s="45"/>
      <c r="N1550" s="47"/>
      <c r="O1550" s="45"/>
    </row>
    <row r="1551" spans="1:15" hidden="1" x14ac:dyDescent="0.2">
      <c r="A1551" s="45" t="s">
        <v>671</v>
      </c>
      <c r="B1551" s="65" t="str">
        <f>YEAR(C1551)&amp;"-"&amp;WEEKNUM(C1551)</f>
        <v>2017-49</v>
      </c>
      <c r="C1551" s="46">
        <v>43075</v>
      </c>
      <c r="D1551" s="67">
        <f>WEEKDAY(Tableau645[[#This Row],[date]])</f>
        <v>4</v>
      </c>
      <c r="E1551" s="47">
        <v>0.57291666666666696</v>
      </c>
      <c r="F1551" s="47">
        <v>0.73958333333333404</v>
      </c>
      <c r="G1551" s="46" t="str">
        <f>IF(NOT(ISBLANK(Tableau645[heure
début])),IF(VALUE(MID(TEXT(Tableau645[heure
début],"hh"),1,2))&lt;13,"AM","PM"),"")</f>
        <v>PM</v>
      </c>
      <c r="H1551" s="47">
        <f>F1551-E1551</f>
        <v>0.16666666666666707</v>
      </c>
      <c r="I1551" s="47"/>
      <c r="J1551" s="47" t="s">
        <v>833</v>
      </c>
      <c r="K1551" s="65" t="s">
        <v>817</v>
      </c>
      <c r="L1551" s="45" t="str">
        <f ca="1">VLOOKUP(Tableau645[[#This Row],[module]],OFFSET(INDIRECT(A1551&amp;"_code"),0,2,,2),2,0)</f>
        <v>n/a</v>
      </c>
      <c r="M1551" s="45"/>
      <c r="N1551" s="47"/>
      <c r="O1551" s="45"/>
    </row>
    <row r="1552" spans="1:15" hidden="1" x14ac:dyDescent="0.2">
      <c r="A1552" s="45" t="s">
        <v>671</v>
      </c>
      <c r="B1552" s="65" t="str">
        <f>YEAR(C1552)&amp;"-"&amp;WEEKNUM(C1552)</f>
        <v>2017-49</v>
      </c>
      <c r="C1552" s="46">
        <v>43075</v>
      </c>
      <c r="D1552" s="67">
        <f>WEEKDAY(Tableau645[[#This Row],[date]])</f>
        <v>4</v>
      </c>
      <c r="E1552" s="47">
        <v>0.57291666666666696</v>
      </c>
      <c r="F1552" s="47">
        <v>0.73958333333333404</v>
      </c>
      <c r="G1552" s="46" t="str">
        <f>IF(NOT(ISBLANK(Tableau645[heure
début])),IF(VALUE(MID(TEXT(Tableau645[heure
début],"hh"),1,2))&lt;13,"AM","PM"),"")</f>
        <v>PM</v>
      </c>
      <c r="H1552" s="47">
        <f>F1552-E1552</f>
        <v>0.16666666666666707</v>
      </c>
      <c r="I1552" s="47"/>
      <c r="J1552" s="47" t="s">
        <v>832</v>
      </c>
      <c r="K1552" s="65"/>
      <c r="L1552" s="45" t="e">
        <f ca="1">VLOOKUP(Tableau645[[#This Row],[module]],OFFSET(INDIRECT(A1552&amp;"_code"),0,2,,2),2,0)</f>
        <v>#N/A</v>
      </c>
      <c r="M1552" s="45"/>
      <c r="N1552" s="47"/>
      <c r="O1552" s="45"/>
    </row>
    <row r="1553" spans="1:15" hidden="1" x14ac:dyDescent="0.2">
      <c r="A1553" s="61" t="s">
        <v>669</v>
      </c>
      <c r="B1553" s="65" t="str">
        <f>YEAR(C1553)&amp;"-"&amp;WEEKNUM(C1553)</f>
        <v>2017-49</v>
      </c>
      <c r="C1553" s="46">
        <v>43075</v>
      </c>
      <c r="D1553" s="67">
        <f>WEEKDAY(Tableau645[[#This Row],[date]])</f>
        <v>4</v>
      </c>
      <c r="E1553" s="63">
        <v>0.57291666666666696</v>
      </c>
      <c r="F1553" s="63">
        <v>0.73958333333333404</v>
      </c>
      <c r="G1553" s="46" t="str">
        <f>IF(NOT(ISBLANK(Tableau645[heure
début])),IF(VALUE(MID(TEXT(Tableau645[heure
début],"hh"),1,2))&lt;13,"AM","PM"),"")</f>
        <v>PM</v>
      </c>
      <c r="H1553" s="47">
        <f>F1553-E1553</f>
        <v>0.16666666666666707</v>
      </c>
      <c r="I1553" s="47"/>
      <c r="J1553" s="47"/>
      <c r="K1553" s="65" t="s">
        <v>870</v>
      </c>
      <c r="L1553" s="45" t="str">
        <f ca="1">VLOOKUP(Tableau645[[#This Row],[module]],OFFSET(INDIRECT(A1553&amp;"_code"),0,2,,2),2,0)</f>
        <v>BRIKI Rachid</v>
      </c>
      <c r="M1553" s="45"/>
      <c r="N1553" s="47"/>
      <c r="O1553" s="45"/>
    </row>
    <row r="1554" spans="1:15" hidden="1" x14ac:dyDescent="0.2">
      <c r="A1554" s="45" t="s">
        <v>672</v>
      </c>
      <c r="B1554" s="65" t="str">
        <f>YEAR(C1554)&amp;"-"&amp;WEEKNUM(C1554)</f>
        <v>2017-49</v>
      </c>
      <c r="C1554" s="46">
        <v>43075</v>
      </c>
      <c r="D1554" s="67">
        <f>WEEKDAY(Tableau645[[#This Row],[date]])</f>
        <v>4</v>
      </c>
      <c r="E1554" s="47">
        <v>0.57291666666666696</v>
      </c>
      <c r="F1554" s="47">
        <v>0.73958333333333404</v>
      </c>
      <c r="G1554" s="46" t="str">
        <f>IF(NOT(ISBLANK(Tableau645[heure
début])),IF(VALUE(MID(TEXT(Tableau645[heure
début],"hh"),1,2))&lt;13,"AM","PM"),"")</f>
        <v>PM</v>
      </c>
      <c r="H1554" s="47">
        <f>F1554-E1554</f>
        <v>0.16666666666666707</v>
      </c>
      <c r="I1554" s="47"/>
      <c r="J1554" s="47" t="s">
        <v>823</v>
      </c>
      <c r="K1554" s="65" t="s">
        <v>1104</v>
      </c>
      <c r="L1554" s="45" t="str">
        <f ca="1">VLOOKUP(Tableau645[[#This Row],[module]],OFFSET(INDIRECT(A1554&amp;"_code"),0,2,,2),2,0)</f>
        <v>DELIESSCHE Christian</v>
      </c>
      <c r="M1554" s="45"/>
      <c r="N1554" s="47"/>
      <c r="O1554" s="45"/>
    </row>
    <row r="1555" spans="1:15" hidden="1" x14ac:dyDescent="0.2">
      <c r="A1555" s="45" t="s">
        <v>676</v>
      </c>
      <c r="B1555" s="65" t="str">
        <f>YEAR(C1555)&amp;"-"&amp;WEEKNUM(C1555)</f>
        <v>2017-49</v>
      </c>
      <c r="C1555" s="46">
        <v>43075</v>
      </c>
      <c r="D1555" s="67">
        <f>WEEKDAY(Tableau645[[#This Row],[date]])</f>
        <v>4</v>
      </c>
      <c r="E1555" s="47">
        <v>0.57291666666666696</v>
      </c>
      <c r="F1555" s="47">
        <v>0.69791666666666663</v>
      </c>
      <c r="G1555" s="46" t="str">
        <f>IF(NOT(ISBLANK(Tableau645[heure
début])),IF(VALUE(MID(TEXT(Tableau645[heure
début],"hh"),1,2))&lt;13,"AM","PM"),"")</f>
        <v>PM</v>
      </c>
      <c r="H1555" s="47">
        <f>F1555-E1555</f>
        <v>0.12499999999999967</v>
      </c>
      <c r="I1555" s="47"/>
      <c r="J1555" s="47"/>
      <c r="K1555" s="65" t="s">
        <v>809</v>
      </c>
      <c r="L1555" s="45" t="str">
        <f ca="1">VLOOKUP(Tableau645[[#This Row],[module]],OFFSET(INDIRECT(A1555&amp;"_code"),0,2,,2),2,0)</f>
        <v>n/a</v>
      </c>
      <c r="M1555" s="45"/>
      <c r="N1555" s="47"/>
      <c r="O1555" s="45"/>
    </row>
    <row r="1556" spans="1:15" hidden="1" x14ac:dyDescent="0.2">
      <c r="A1556" s="45" t="s">
        <v>677</v>
      </c>
      <c r="B1556" s="65" t="str">
        <f>YEAR(C1556)&amp;"-"&amp;WEEKNUM(C1556)</f>
        <v>2017-49</v>
      </c>
      <c r="C1556" s="46">
        <v>43075</v>
      </c>
      <c r="D1556" s="67">
        <f>WEEKDAY(Tableau645[[#This Row],[date]])</f>
        <v>4</v>
      </c>
      <c r="E1556" s="47">
        <v>0.57291666666666696</v>
      </c>
      <c r="F1556" s="47">
        <v>0.69791666666666663</v>
      </c>
      <c r="G1556" s="46" t="str">
        <f>IF(NOT(ISBLANK(Tableau645[heure
début])),IF(VALUE(MID(TEXT(Tableau645[heure
début],"hh"),1,2))&lt;13,"AM","PM"),"")</f>
        <v>PM</v>
      </c>
      <c r="H1556" s="47">
        <f>F1556-E1556</f>
        <v>0.12499999999999967</v>
      </c>
      <c r="I1556" s="47"/>
      <c r="J1556" s="47"/>
      <c r="K1556" s="65" t="s">
        <v>736</v>
      </c>
      <c r="L1556" s="45" t="str">
        <f ca="1">VLOOKUP(Tableau645[[#This Row],[module]],OFFSET(INDIRECT(A1556&amp;"_code"),0,2,,2),2,0)</f>
        <v>CHINCHOLE Michael</v>
      </c>
      <c r="M1556" s="45"/>
      <c r="N1556" s="47"/>
      <c r="O1556" s="45"/>
    </row>
    <row r="1557" spans="1:15" hidden="1" x14ac:dyDescent="0.2">
      <c r="A1557" s="45" t="s">
        <v>670</v>
      </c>
      <c r="B1557" s="65" t="str">
        <f>YEAR(C1557)&amp;"-"&amp;WEEKNUM(C1557)</f>
        <v>2017-49</v>
      </c>
      <c r="C1557" s="46">
        <v>43075</v>
      </c>
      <c r="D1557" s="67">
        <f>WEEKDAY(Tableau645[[#This Row],[date]])</f>
        <v>4</v>
      </c>
      <c r="E1557" s="47">
        <v>0.57291666666666696</v>
      </c>
      <c r="F1557" s="47">
        <v>0.73958333333333404</v>
      </c>
      <c r="G1557" s="46" t="str">
        <f>IF(NOT(ISBLANK(Tableau645[heure
début])),IF(VALUE(MID(TEXT(Tableau645[heure
début],"hh"),1,2))&lt;13,"AM","PM"),"")</f>
        <v>PM</v>
      </c>
      <c r="H1557" s="47">
        <f>F1557-E1557</f>
        <v>0.16666666666666707</v>
      </c>
      <c r="I1557" s="47"/>
      <c r="J1557" s="47"/>
      <c r="K1557" s="65"/>
      <c r="L1557" s="45" t="e">
        <f ca="1">VLOOKUP(Tableau645[[#This Row],[module]],OFFSET(INDIRECT(A1557&amp;"_code"),0,2,,2),2,0)</f>
        <v>#N/A</v>
      </c>
      <c r="M1557" s="45"/>
      <c r="N1557" s="47"/>
      <c r="O1557" s="45"/>
    </row>
    <row r="1558" spans="1:15" hidden="1" x14ac:dyDescent="0.2">
      <c r="A1558" s="45" t="s">
        <v>670</v>
      </c>
      <c r="B1558" s="65" t="str">
        <f>YEAR(C1558)&amp;"-"&amp;WEEKNUM(C1558)</f>
        <v>2017-49</v>
      </c>
      <c r="C1558" s="46">
        <v>43076</v>
      </c>
      <c r="D1558" s="67">
        <f>WEEKDAY(Tableau645[[#This Row],[date]])</f>
        <v>5</v>
      </c>
      <c r="E1558" s="47">
        <v>0.34375</v>
      </c>
      <c r="F1558" s="47">
        <v>0.42708333333333298</v>
      </c>
      <c r="G1558" s="46" t="str">
        <f>IF(NOT(ISBLANK(Tableau645[heure
début])),IF(VALUE(MID(TEXT(Tableau645[heure
début],"hh"),1,2))&lt;13,"AM","PM"),"")</f>
        <v>AM</v>
      </c>
      <c r="H1558" s="47">
        <f>F1558-E1558</f>
        <v>8.3333333333332982E-2</v>
      </c>
      <c r="I1558" s="47"/>
      <c r="J1558" s="47"/>
      <c r="K1558" s="65" t="s">
        <v>1080</v>
      </c>
      <c r="L1558" s="45" t="str">
        <f ca="1">VLOOKUP(Tableau645[[#This Row],[module]],OFFSET(INDIRECT(A1558&amp;"_code"),0,2,,2),2,0)</f>
        <v>DUDEK Cédric</v>
      </c>
      <c r="M1558" s="45"/>
      <c r="N1558" s="47"/>
      <c r="O1558" s="45"/>
    </row>
    <row r="1559" spans="1:15" hidden="1" x14ac:dyDescent="0.2">
      <c r="A1559" s="45" t="s">
        <v>657</v>
      </c>
      <c r="B1559" s="65" t="str">
        <f>YEAR(C1559)&amp;"-"&amp;WEEKNUM(C1559)</f>
        <v>2017-49</v>
      </c>
      <c r="C1559" s="46">
        <v>43076</v>
      </c>
      <c r="D1559" s="67">
        <f>WEEKDAY(Tableau645[[#This Row],[date]])</f>
        <v>5</v>
      </c>
      <c r="E1559" s="47">
        <v>0.34375</v>
      </c>
      <c r="F1559" s="47">
        <v>0.51041666666666696</v>
      </c>
      <c r="G1559" s="46" t="str">
        <f>IF(NOT(ISBLANK(Tableau645[heure
début])),IF(VALUE(MID(TEXT(Tableau645[heure
début],"hh"),1,2))&lt;13,"AM","PM"),"")</f>
        <v>AM</v>
      </c>
      <c r="H1559" s="47">
        <f>F1559-E1559</f>
        <v>0.16666666666666696</v>
      </c>
      <c r="I1559" s="123"/>
      <c r="J1559" s="47"/>
      <c r="K1559" s="65" t="s">
        <v>1096</v>
      </c>
      <c r="L1559" s="45" t="str">
        <f ca="1">VLOOKUP(Tableau645[[#This Row],[module]],OFFSET(INDIRECT(A1559&amp;"_code"),0,2,,2),2,0)</f>
        <v>DELIESSCHE Christian</v>
      </c>
      <c r="M1559" s="45"/>
      <c r="N1559" s="47"/>
      <c r="O1559" s="45"/>
    </row>
    <row r="1560" spans="1:15" hidden="1" x14ac:dyDescent="0.2">
      <c r="A1560" s="45" t="s">
        <v>671</v>
      </c>
      <c r="B1560" s="65" t="str">
        <f>YEAR(C1560)&amp;"-"&amp;WEEKNUM(C1560)</f>
        <v>2017-49</v>
      </c>
      <c r="C1560" s="46">
        <v>43076</v>
      </c>
      <c r="D1560" s="67">
        <f>WEEKDAY(Tableau645[[#This Row],[date]])</f>
        <v>5</v>
      </c>
      <c r="E1560" s="47">
        <v>0.34375</v>
      </c>
      <c r="F1560" s="47">
        <v>0.51041666666666696</v>
      </c>
      <c r="G1560" s="46" t="str">
        <f>IF(NOT(ISBLANK(Tableau645[heure
début])),IF(VALUE(MID(TEXT(Tableau645[heure
début],"hh"),1,2))&lt;13,"AM","PM"),"")</f>
        <v>AM</v>
      </c>
      <c r="H1560" s="47">
        <f>F1560-E1560</f>
        <v>0.16666666666666696</v>
      </c>
      <c r="I1560" s="47"/>
      <c r="J1560" s="47" t="s">
        <v>833</v>
      </c>
      <c r="K1560" s="65" t="s">
        <v>817</v>
      </c>
      <c r="L1560" s="45" t="str">
        <f ca="1">VLOOKUP(Tableau645[[#This Row],[module]],OFFSET(INDIRECT(A1560&amp;"_code"),0,2,,2),2,0)</f>
        <v>n/a</v>
      </c>
      <c r="M1560" s="45"/>
      <c r="N1560" s="47"/>
      <c r="O1560" s="45"/>
    </row>
    <row r="1561" spans="1:15" hidden="1" x14ac:dyDescent="0.2">
      <c r="A1561" s="61" t="s">
        <v>669</v>
      </c>
      <c r="B1561" s="65" t="str">
        <f>YEAR(C1561)&amp;"-"&amp;WEEKNUM(C1561)</f>
        <v>2017-49</v>
      </c>
      <c r="C1561" s="46">
        <v>43076</v>
      </c>
      <c r="D1561" s="67">
        <f>WEEKDAY(Tableau645[[#This Row],[date]])</f>
        <v>5</v>
      </c>
      <c r="E1561" s="47">
        <v>0.34375</v>
      </c>
      <c r="F1561" s="47">
        <v>0.42708333333333298</v>
      </c>
      <c r="G1561" s="46" t="str">
        <f>IF(NOT(ISBLANK(Tableau645[heure
début])),IF(VALUE(MID(TEXT(Tableau645[heure
début],"hh"),1,2))&lt;13,"AM","PM"),"")</f>
        <v>AM</v>
      </c>
      <c r="H1561" s="47">
        <f>F1561-E1561</f>
        <v>8.3333333333332982E-2</v>
      </c>
      <c r="I1561" s="47"/>
      <c r="J1561" s="47"/>
      <c r="K1561" s="65"/>
      <c r="L1561" s="45" t="e">
        <f ca="1">VLOOKUP(Tableau645[[#This Row],[module]],OFFSET(INDIRECT(A1561&amp;"_code"),0,2,,2),2,0)</f>
        <v>#N/A</v>
      </c>
      <c r="M1561" s="45"/>
      <c r="N1561" s="47"/>
      <c r="O1561" s="45"/>
    </row>
    <row r="1562" spans="1:15" hidden="1" x14ac:dyDescent="0.2">
      <c r="A1562" s="45" t="s">
        <v>672</v>
      </c>
      <c r="B1562" s="65" t="str">
        <f>YEAR(C1562)&amp;"-"&amp;WEEKNUM(C1562)</f>
        <v>2017-49</v>
      </c>
      <c r="C1562" s="46">
        <v>43076</v>
      </c>
      <c r="D1562" s="67">
        <f>WEEKDAY(Tableau645[[#This Row],[date]])</f>
        <v>5</v>
      </c>
      <c r="E1562" s="47">
        <v>0.34375</v>
      </c>
      <c r="F1562" s="47">
        <v>0.51041666666666696</v>
      </c>
      <c r="G1562" s="46" t="str">
        <f>IF(NOT(ISBLANK(Tableau645[heure
début])),IF(VALUE(MID(TEXT(Tableau645[heure
début],"hh"),1,2))&lt;13,"AM","PM"),"")</f>
        <v>AM</v>
      </c>
      <c r="H1562" s="47">
        <f>F1562-E1562</f>
        <v>0.16666666666666696</v>
      </c>
      <c r="I1562" s="47"/>
      <c r="J1562" s="47"/>
      <c r="K1562" s="65" t="s">
        <v>525</v>
      </c>
      <c r="L1562" s="45" t="str">
        <f ca="1">VLOOKUP(Tableau645[[#This Row],[module]],OFFSET(INDIRECT(A1562&amp;"_code"),0,2,,2),2,0)</f>
        <v>HARDSTAFF Debra</v>
      </c>
      <c r="M1562" s="45"/>
      <c r="N1562" s="47"/>
      <c r="O1562" s="45"/>
    </row>
    <row r="1563" spans="1:15" hidden="1" x14ac:dyDescent="0.2">
      <c r="A1563" s="45" t="s">
        <v>676</v>
      </c>
      <c r="B1563" s="65" t="str">
        <f>YEAR(C1563)&amp;"-"&amp;WEEKNUM(C1563)</f>
        <v>2017-49</v>
      </c>
      <c r="C1563" s="46">
        <v>43076</v>
      </c>
      <c r="D1563" s="67">
        <f>WEEKDAY(Tableau645[[#This Row],[date]])</f>
        <v>5</v>
      </c>
      <c r="E1563" s="47">
        <v>0.34375</v>
      </c>
      <c r="F1563" s="47">
        <v>0.51041666666666696</v>
      </c>
      <c r="G1563" s="46" t="str">
        <f>IF(NOT(ISBLANK(Tableau645[heure
début])),IF(VALUE(MID(TEXT(Tableau645[heure
début],"hh"),1,2))&lt;13,"AM","PM"),"")</f>
        <v>AM</v>
      </c>
      <c r="H1563" s="47">
        <f>F1563-E1563</f>
        <v>0.16666666666666696</v>
      </c>
      <c r="I1563" s="47"/>
      <c r="J1563" s="47"/>
      <c r="K1563" s="65" t="s">
        <v>809</v>
      </c>
      <c r="L1563" s="45" t="str">
        <f ca="1">VLOOKUP(Tableau645[[#This Row],[module]],OFFSET(INDIRECT(A1563&amp;"_code"),0,2,,2),2,0)</f>
        <v>n/a</v>
      </c>
      <c r="M1563" s="45"/>
      <c r="N1563" s="47"/>
      <c r="O1563" s="45"/>
    </row>
    <row r="1564" spans="1:15" hidden="1" x14ac:dyDescent="0.2">
      <c r="A1564" s="45" t="s">
        <v>677</v>
      </c>
      <c r="B1564" s="65" t="str">
        <f>YEAR(C1564)&amp;"-"&amp;WEEKNUM(C1564)</f>
        <v>2017-49</v>
      </c>
      <c r="C1564" s="46">
        <v>43076</v>
      </c>
      <c r="D1564" s="67">
        <f>WEEKDAY(Tableau645[[#This Row],[date]])</f>
        <v>5</v>
      </c>
      <c r="E1564" s="47">
        <v>0.34375</v>
      </c>
      <c r="F1564" s="47">
        <v>0.51041666666666696</v>
      </c>
      <c r="G1564" s="46" t="str">
        <f>IF(NOT(ISBLANK(Tableau645[heure
début])),IF(VALUE(MID(TEXT(Tableau645[heure
début],"hh"),1,2))&lt;13,"AM","PM"),"")</f>
        <v>AM</v>
      </c>
      <c r="H1564" s="47">
        <f>F1564-E1564</f>
        <v>0.16666666666666696</v>
      </c>
      <c r="I1564" s="47"/>
      <c r="J1564" s="47"/>
      <c r="K1564" s="65" t="s">
        <v>736</v>
      </c>
      <c r="L1564" s="45" t="str">
        <f ca="1">VLOOKUP(Tableau645[[#This Row],[module]],OFFSET(INDIRECT(A1564&amp;"_code"),0,2,,2),2,0)</f>
        <v>CHINCHOLE Michael</v>
      </c>
      <c r="M1564" s="45"/>
      <c r="N1564" s="47"/>
      <c r="O1564" s="45"/>
    </row>
    <row r="1565" spans="1:15" hidden="1" x14ac:dyDescent="0.2">
      <c r="A1565" s="45" t="s">
        <v>671</v>
      </c>
      <c r="B1565" s="65" t="str">
        <f>YEAR(C1565)&amp;"-"&amp;WEEKNUM(C1565)</f>
        <v>2017-49</v>
      </c>
      <c r="C1565" s="46">
        <v>43076</v>
      </c>
      <c r="D1565" s="67">
        <f>WEEKDAY(Tableau645[[#This Row],[date]])</f>
        <v>5</v>
      </c>
      <c r="E1565" s="47">
        <v>0.34375</v>
      </c>
      <c r="F1565" s="47">
        <v>0.51041666666666696</v>
      </c>
      <c r="G1565" s="46" t="str">
        <f>IF(NOT(ISBLANK(Tableau645[heure
début])),IF(VALUE(MID(TEXT(Tableau645[heure
début],"hh"),1,2))&lt;13,"AM","PM"),"")</f>
        <v>AM</v>
      </c>
      <c r="H1565" s="47">
        <f>F1565-E1565</f>
        <v>0.16666666666666696</v>
      </c>
      <c r="I1565" s="47"/>
      <c r="J1565" s="47" t="s">
        <v>832</v>
      </c>
      <c r="K1565" s="65"/>
      <c r="L1565" s="45" t="e">
        <f ca="1">VLOOKUP(Tableau645[[#This Row],[module]],OFFSET(INDIRECT(A1565&amp;"_code"),0,2,,2),2,0)</f>
        <v>#N/A</v>
      </c>
      <c r="M1565" s="45"/>
      <c r="N1565" s="47"/>
      <c r="O1565" s="45"/>
    </row>
    <row r="1566" spans="1:15" hidden="1" x14ac:dyDescent="0.2">
      <c r="A1566" s="45" t="s">
        <v>670</v>
      </c>
      <c r="B1566" s="65" t="str">
        <f>YEAR(C1566)&amp;"-"&amp;WEEKNUM(C1566)</f>
        <v>2017-49</v>
      </c>
      <c r="C1566" s="46">
        <v>43076</v>
      </c>
      <c r="D1566" s="67">
        <f>WEEKDAY(Tableau645[[#This Row],[date]])</f>
        <v>5</v>
      </c>
      <c r="E1566" s="47">
        <v>0.42708333333333298</v>
      </c>
      <c r="F1566" s="47">
        <v>0.51041666666666696</v>
      </c>
      <c r="G1566" s="46" t="str">
        <f>IF(NOT(ISBLANK(Tableau645[heure
début])),IF(VALUE(MID(TEXT(Tableau645[heure
début],"hh"),1,2))&lt;13,"AM","PM"),"")</f>
        <v>AM</v>
      </c>
      <c r="H1566" s="47">
        <f>F1566-E1566</f>
        <v>8.3333333333333981E-2</v>
      </c>
      <c r="I1566" s="47"/>
      <c r="J1566" s="47"/>
      <c r="K1566" s="65" t="s">
        <v>762</v>
      </c>
      <c r="L1566" s="45" t="str">
        <f ca="1">VLOOKUP(Tableau645[[#This Row],[module]],OFFSET(INDIRECT(A1566&amp;"_code"),0,2,,2),2,0)</f>
        <v>HANOT Jean-Jacques</v>
      </c>
      <c r="M1566" s="45"/>
      <c r="N1566" s="47"/>
      <c r="O1566" s="45"/>
    </row>
    <row r="1567" spans="1:15" hidden="1" x14ac:dyDescent="0.2">
      <c r="A1567" s="45" t="s">
        <v>670</v>
      </c>
      <c r="B1567" s="65" t="str">
        <f>YEAR(C1567)&amp;"-"&amp;WEEKNUM(C1567)</f>
        <v>2017-49</v>
      </c>
      <c r="C1567" s="46">
        <v>43076</v>
      </c>
      <c r="D1567" s="67">
        <f>WEEKDAY(Tableau645[[#This Row],[date]])</f>
        <v>5</v>
      </c>
      <c r="E1567" s="47">
        <v>0.57291666666666696</v>
      </c>
      <c r="F1567" s="47">
        <v>0.73958333333333404</v>
      </c>
      <c r="G1567" s="46" t="str">
        <f>IF(NOT(ISBLANK(Tableau645[heure
début])),IF(VALUE(MID(TEXT(Tableau645[heure
début],"hh"),1,2))&lt;13,"AM","PM"),"")</f>
        <v>PM</v>
      </c>
      <c r="H1567" s="47">
        <f>F1567-E1567</f>
        <v>0.16666666666666707</v>
      </c>
      <c r="I1567" s="47"/>
      <c r="J1567" s="47"/>
      <c r="K1567" s="65" t="s">
        <v>1079</v>
      </c>
      <c r="L1567" s="45" t="str">
        <f ca="1">VLOOKUP(Tableau645[[#This Row],[module]],OFFSET(INDIRECT(A1567&amp;"_code"),0,2,,2),2,0)</f>
        <v>LE GALES Julien</v>
      </c>
      <c r="M1567" s="45"/>
      <c r="N1567" s="47"/>
      <c r="O1567" s="45" t="s">
        <v>785</v>
      </c>
    </row>
    <row r="1568" spans="1:15" hidden="1" x14ac:dyDescent="0.2">
      <c r="A1568" s="45" t="s">
        <v>657</v>
      </c>
      <c r="B1568" s="65" t="str">
        <f>YEAR(C1568)&amp;"-"&amp;WEEKNUM(C1568)</f>
        <v>2017-49</v>
      </c>
      <c r="C1568" s="46">
        <v>43076</v>
      </c>
      <c r="D1568" s="67">
        <f>WEEKDAY(Tableau645[[#This Row],[date]])</f>
        <v>5</v>
      </c>
      <c r="E1568" s="47">
        <v>0.57291666666666696</v>
      </c>
      <c r="F1568" s="47">
        <v>0.73958333333333404</v>
      </c>
      <c r="G1568" s="46" t="str">
        <f>IF(NOT(ISBLANK(Tableau645[heure
début])),IF(VALUE(MID(TEXT(Tableau645[heure
début],"hh"),1,2))&lt;13,"AM","PM"),"")</f>
        <v>PM</v>
      </c>
      <c r="H1568" s="47">
        <f>F1568-E1568</f>
        <v>0.16666666666666707</v>
      </c>
      <c r="I1568" s="123"/>
      <c r="J1568" s="47"/>
      <c r="K1568" s="65" t="s">
        <v>1234</v>
      </c>
      <c r="L1568" s="45" t="str">
        <f ca="1">VLOOKUP(Tableau645[[#This Row],[module]],OFFSET(INDIRECT(A1568&amp;"_code"),0,2,,2),2,0)</f>
        <v>LEFETZ Guillaume</v>
      </c>
      <c r="M1568" s="45"/>
      <c r="N1568" s="47"/>
      <c r="O1568" s="45"/>
    </row>
    <row r="1569" spans="1:15" hidden="1" x14ac:dyDescent="0.2">
      <c r="A1569" s="45" t="s">
        <v>671</v>
      </c>
      <c r="B1569" s="65" t="str">
        <f>YEAR(C1569)&amp;"-"&amp;WEEKNUM(C1569)</f>
        <v>2017-49</v>
      </c>
      <c r="C1569" s="46">
        <v>43076</v>
      </c>
      <c r="D1569" s="67">
        <f>WEEKDAY(Tableau645[[#This Row],[date]])</f>
        <v>5</v>
      </c>
      <c r="E1569" s="47">
        <v>0.57291666666666696</v>
      </c>
      <c r="F1569" s="47">
        <v>0.73958333333333404</v>
      </c>
      <c r="G1569" s="46" t="str">
        <f>IF(NOT(ISBLANK(Tableau645[heure
début])),IF(VALUE(MID(TEXT(Tableau645[heure
début],"hh"),1,2))&lt;13,"AM","PM"),"")</f>
        <v>PM</v>
      </c>
      <c r="H1569" s="47">
        <f>F1569-E1569</f>
        <v>0.16666666666666707</v>
      </c>
      <c r="I1569" s="47"/>
      <c r="J1569" s="47" t="s">
        <v>833</v>
      </c>
      <c r="K1569" s="65" t="s">
        <v>817</v>
      </c>
      <c r="L1569" s="45" t="str">
        <f ca="1">VLOOKUP(Tableau645[[#This Row],[module]],OFFSET(INDIRECT(A1569&amp;"_code"),0,2,,2),2,0)</f>
        <v>n/a</v>
      </c>
      <c r="M1569" s="45"/>
      <c r="N1569" s="47"/>
      <c r="O1569" s="45"/>
    </row>
    <row r="1570" spans="1:15" hidden="1" x14ac:dyDescent="0.2">
      <c r="A1570" s="61" t="s">
        <v>669</v>
      </c>
      <c r="B1570" s="65" t="str">
        <f>YEAR(C1570)&amp;"-"&amp;WEEKNUM(C1570)</f>
        <v>2017-49</v>
      </c>
      <c r="C1570" s="46">
        <v>43076</v>
      </c>
      <c r="D1570" s="67">
        <f>WEEKDAY(Tableau645[[#This Row],[date]])</f>
        <v>5</v>
      </c>
      <c r="E1570" s="63">
        <v>0.57291666666666696</v>
      </c>
      <c r="F1570" s="63">
        <v>0.73958333333333404</v>
      </c>
      <c r="G1570" s="46" t="str">
        <f>IF(NOT(ISBLANK(Tableau645[heure
début])),IF(VALUE(MID(TEXT(Tableau645[heure
début],"hh"),1,2))&lt;13,"AM","PM"),"")</f>
        <v>PM</v>
      </c>
      <c r="H1570" s="47">
        <f>F1570-E1570</f>
        <v>0.16666666666666707</v>
      </c>
      <c r="I1570" s="47"/>
      <c r="J1570" s="47"/>
      <c r="K1570" s="65"/>
      <c r="L1570" s="45" t="e">
        <f ca="1">VLOOKUP(Tableau645[[#This Row],[module]],OFFSET(INDIRECT(A1570&amp;"_code"),0,2,,2),2,0)</f>
        <v>#N/A</v>
      </c>
      <c r="M1570" s="45"/>
      <c r="N1570" s="47"/>
      <c r="O1570" s="45" t="s">
        <v>785</v>
      </c>
    </row>
    <row r="1571" spans="1:15" hidden="1" x14ac:dyDescent="0.2">
      <c r="A1571" s="45" t="s">
        <v>672</v>
      </c>
      <c r="B1571" s="65" t="str">
        <f>YEAR(C1571)&amp;"-"&amp;WEEKNUM(C1571)</f>
        <v>2017-49</v>
      </c>
      <c r="C1571" s="46">
        <v>43076</v>
      </c>
      <c r="D1571" s="67">
        <f>WEEKDAY(Tableau645[[#This Row],[date]])</f>
        <v>5</v>
      </c>
      <c r="E1571" s="47">
        <v>0.57291666666666696</v>
      </c>
      <c r="F1571" s="47">
        <v>0.73958333333333404</v>
      </c>
      <c r="G1571" s="46" t="str">
        <f>IF(NOT(ISBLANK(Tableau645[heure
début])),IF(VALUE(MID(TEXT(Tableau645[heure
début],"hh"),1,2))&lt;13,"AM","PM"),"")</f>
        <v>PM</v>
      </c>
      <c r="H1571" s="47">
        <f>F1571-E1571</f>
        <v>0.16666666666666707</v>
      </c>
      <c r="I1571" s="47"/>
      <c r="J1571" s="47"/>
      <c r="K1571" s="65" t="s">
        <v>1032</v>
      </c>
      <c r="L1571" s="45" t="str">
        <f ca="1">VLOOKUP(Tableau645[[#This Row],[module]],OFFSET(INDIRECT(A1571&amp;"_code"),0,2,,2),2,0)</f>
        <v>SEIFERT Anthony</v>
      </c>
      <c r="M1571" s="45"/>
      <c r="N1571" s="47"/>
      <c r="O1571" s="45"/>
    </row>
    <row r="1572" spans="1:15" hidden="1" x14ac:dyDescent="0.2">
      <c r="A1572" s="45" t="s">
        <v>676</v>
      </c>
      <c r="B1572" s="65" t="str">
        <f>YEAR(C1572)&amp;"-"&amp;WEEKNUM(C1572)</f>
        <v>2017-49</v>
      </c>
      <c r="C1572" s="46">
        <v>43076</v>
      </c>
      <c r="D1572" s="67">
        <f>WEEKDAY(Tableau645[[#This Row],[date]])</f>
        <v>5</v>
      </c>
      <c r="E1572" s="47">
        <v>0.57291666666666696</v>
      </c>
      <c r="F1572" s="47">
        <v>0.69791666666666663</v>
      </c>
      <c r="G1572" s="46" t="str">
        <f>IF(NOT(ISBLANK(Tableau645[heure
début])),IF(VALUE(MID(TEXT(Tableau645[heure
début],"hh"),1,2))&lt;13,"AM","PM"),"")</f>
        <v>PM</v>
      </c>
      <c r="H1572" s="47">
        <f>F1572-E1572</f>
        <v>0.12499999999999967</v>
      </c>
      <c r="I1572" s="47"/>
      <c r="J1572" s="47"/>
      <c r="K1572" s="65" t="s">
        <v>809</v>
      </c>
      <c r="L1572" s="45" t="str">
        <f ca="1">VLOOKUP(Tableau645[[#This Row],[module]],OFFSET(INDIRECT(A1572&amp;"_code"),0,2,,2),2,0)</f>
        <v>n/a</v>
      </c>
      <c r="M1572" s="45"/>
      <c r="N1572" s="47"/>
      <c r="O1572" s="45"/>
    </row>
    <row r="1573" spans="1:15" hidden="1" x14ac:dyDescent="0.2">
      <c r="A1573" s="45" t="s">
        <v>677</v>
      </c>
      <c r="B1573" s="65" t="str">
        <f>YEAR(C1573)&amp;"-"&amp;WEEKNUM(C1573)</f>
        <v>2017-49</v>
      </c>
      <c r="C1573" s="46">
        <v>43076</v>
      </c>
      <c r="D1573" s="67">
        <f>WEEKDAY(Tableau645[[#This Row],[date]])</f>
        <v>5</v>
      </c>
      <c r="E1573" s="47">
        <v>0.57291666666666696</v>
      </c>
      <c r="F1573" s="47">
        <v>0.69791666666666663</v>
      </c>
      <c r="G1573" s="46" t="str">
        <f>IF(NOT(ISBLANK(Tableau645[heure
début])),IF(VALUE(MID(TEXT(Tableau645[heure
début],"hh"),1,2))&lt;13,"AM","PM"),"")</f>
        <v>PM</v>
      </c>
      <c r="H1573" s="47">
        <f>F1573-E1573</f>
        <v>0.12499999999999967</v>
      </c>
      <c r="I1573" s="47"/>
      <c r="J1573" s="47"/>
      <c r="K1573" s="65" t="s">
        <v>736</v>
      </c>
      <c r="L1573" s="45" t="str">
        <f ca="1">VLOOKUP(Tableau645[[#This Row],[module]],OFFSET(INDIRECT(A1573&amp;"_code"),0,2,,2),2,0)</f>
        <v>CHINCHOLE Michael</v>
      </c>
      <c r="M1573" s="45"/>
      <c r="N1573" s="47"/>
      <c r="O1573" s="45"/>
    </row>
    <row r="1574" spans="1:15" hidden="1" x14ac:dyDescent="0.2">
      <c r="A1574" s="45" t="s">
        <v>671</v>
      </c>
      <c r="B1574" s="65" t="str">
        <f>YEAR(C1574)&amp;"-"&amp;WEEKNUM(C1574)</f>
        <v>2017-49</v>
      </c>
      <c r="C1574" s="46">
        <v>43076</v>
      </c>
      <c r="D1574" s="67">
        <f>WEEKDAY(Tableau645[[#This Row],[date]])</f>
        <v>5</v>
      </c>
      <c r="E1574" s="47">
        <v>0.57291666666666696</v>
      </c>
      <c r="F1574" s="47">
        <v>0.73958333333333404</v>
      </c>
      <c r="G1574" s="46" t="str">
        <f>IF(NOT(ISBLANK(Tableau645[heure
début])),IF(VALUE(MID(TEXT(Tableau645[heure
début],"hh"),1,2))&lt;13,"AM","PM"),"")</f>
        <v>PM</v>
      </c>
      <c r="H1574" s="47">
        <f>F1574-E1574</f>
        <v>0.16666666666666707</v>
      </c>
      <c r="I1574" s="47"/>
      <c r="J1574" s="47" t="s">
        <v>832</v>
      </c>
      <c r="K1574" s="65"/>
      <c r="L1574" s="45" t="e">
        <f ca="1">VLOOKUP(Tableau645[[#This Row],[module]],OFFSET(INDIRECT(A1574&amp;"_code"),0,2,,2),2,0)</f>
        <v>#N/A</v>
      </c>
      <c r="M1574" s="45"/>
      <c r="N1574" s="47"/>
      <c r="O1574" s="45"/>
    </row>
    <row r="1575" spans="1:15" hidden="1" x14ac:dyDescent="0.2">
      <c r="A1575" s="45" t="s">
        <v>670</v>
      </c>
      <c r="B1575" s="65" t="str">
        <f>YEAR(C1575)&amp;"-"&amp;WEEKNUM(C1575)</f>
        <v>2017-49</v>
      </c>
      <c r="C1575" s="46">
        <v>43077</v>
      </c>
      <c r="D1575" s="67">
        <f>WEEKDAY(Tableau645[[#This Row],[date]])</f>
        <v>6</v>
      </c>
      <c r="E1575" s="47">
        <v>0.34375</v>
      </c>
      <c r="F1575" s="47">
        <v>0.42708333333333298</v>
      </c>
      <c r="G1575" s="46" t="str">
        <f>IF(NOT(ISBLANK(Tableau645[heure
début])),IF(VALUE(MID(TEXT(Tableau645[heure
début],"hh"),1,2))&lt;13,"AM","PM"),"")</f>
        <v>AM</v>
      </c>
      <c r="H1575" s="47">
        <f>F1575-E1575</f>
        <v>8.3333333333332982E-2</v>
      </c>
      <c r="I1575" s="47"/>
      <c r="J1575" s="47"/>
      <c r="K1575" s="65" t="s">
        <v>871</v>
      </c>
      <c r="L1575" s="45" t="str">
        <f ca="1">VLOOKUP(Tableau645[[#This Row],[module]],OFFSET(INDIRECT(A1575&amp;"_code"),0,2,,2),2,0)</f>
        <v>BRIKI Rachid</v>
      </c>
      <c r="M1575" s="45"/>
      <c r="N1575" s="47"/>
      <c r="O1575" s="45"/>
    </row>
    <row r="1576" spans="1:15" hidden="1" x14ac:dyDescent="0.2">
      <c r="A1576" s="45" t="s">
        <v>657</v>
      </c>
      <c r="B1576" s="65" t="str">
        <f>YEAR(C1576)&amp;"-"&amp;WEEKNUM(C1576)</f>
        <v>2017-49</v>
      </c>
      <c r="C1576" s="135">
        <v>43077</v>
      </c>
      <c r="D1576" s="67">
        <f>WEEKDAY(Tableau645[[#This Row],[date]])</f>
        <v>6</v>
      </c>
      <c r="E1576" s="47">
        <v>0.34375</v>
      </c>
      <c r="F1576" s="47">
        <v>0.51041666666666696</v>
      </c>
      <c r="G1576" s="46" t="str">
        <f>IF(NOT(ISBLANK(Tableau645[heure
début])),IF(VALUE(MID(TEXT(Tableau645[heure
début],"hh"),1,2))&lt;13,"AM","PM"),"")</f>
        <v>AM</v>
      </c>
      <c r="H1576" s="47">
        <f>F1576-E1576</f>
        <v>0.16666666666666696</v>
      </c>
      <c r="I1576" s="123"/>
      <c r="J1576" s="47"/>
      <c r="K1576" s="70" t="s">
        <v>1095</v>
      </c>
      <c r="L1576" s="45" t="str">
        <f ca="1">VLOOKUP(Tableau645[[#This Row],[module]],OFFSET(INDIRECT(A1576&amp;"_code"),0,2,,2),2,0)</f>
        <v>DELIESSCHE Christian</v>
      </c>
      <c r="M1576" s="45"/>
      <c r="N1576" s="47"/>
      <c r="O1576" s="45"/>
    </row>
    <row r="1577" spans="1:15" hidden="1" x14ac:dyDescent="0.2">
      <c r="A1577" s="45" t="s">
        <v>671</v>
      </c>
      <c r="B1577" s="65" t="str">
        <f>YEAR(C1577)&amp;"-"&amp;WEEKNUM(C1577)</f>
        <v>2017-49</v>
      </c>
      <c r="C1577" s="46">
        <v>43077</v>
      </c>
      <c r="D1577" s="67">
        <f>WEEKDAY(Tableau645[[#This Row],[date]])</f>
        <v>6</v>
      </c>
      <c r="E1577" s="47">
        <v>0.34375</v>
      </c>
      <c r="F1577" s="47">
        <v>0.51041666666666696</v>
      </c>
      <c r="G1577" s="46" t="str">
        <f>IF(NOT(ISBLANK(Tableau645[heure
début])),IF(VALUE(MID(TEXT(Tableau645[heure
début],"hh"),1,2))&lt;13,"AM","PM"),"")</f>
        <v>AM</v>
      </c>
      <c r="H1577" s="47">
        <f>F1577-E1577</f>
        <v>0.16666666666666696</v>
      </c>
      <c r="I1577" s="47"/>
      <c r="J1577" s="47" t="s">
        <v>833</v>
      </c>
      <c r="K1577" s="65" t="s">
        <v>817</v>
      </c>
      <c r="L1577" s="45" t="str">
        <f ca="1">VLOOKUP(Tableau645[[#This Row],[module]],OFFSET(INDIRECT(A1577&amp;"_code"),0,2,,2),2,0)</f>
        <v>n/a</v>
      </c>
      <c r="M1577" s="45"/>
      <c r="N1577" s="47"/>
      <c r="O1577" s="45"/>
    </row>
    <row r="1578" spans="1:15" hidden="1" x14ac:dyDescent="0.2">
      <c r="A1578" s="45" t="s">
        <v>671</v>
      </c>
      <c r="B1578" s="65" t="str">
        <f>YEAR(C1578)&amp;"-"&amp;WEEKNUM(C1578)</f>
        <v>2017-49</v>
      </c>
      <c r="C1578" s="46">
        <v>43077</v>
      </c>
      <c r="D1578" s="67">
        <f>WEEKDAY(Tableau645[[#This Row],[date]])</f>
        <v>6</v>
      </c>
      <c r="E1578" s="47">
        <v>0.34375</v>
      </c>
      <c r="F1578" s="47">
        <v>0.51041666666666696</v>
      </c>
      <c r="G1578" s="46" t="str">
        <f>IF(NOT(ISBLANK(Tableau645[heure
début])),IF(VALUE(MID(TEXT(Tableau645[heure
début],"hh"),1,2))&lt;13,"AM","PM"),"")</f>
        <v>AM</v>
      </c>
      <c r="H1578" s="47">
        <f>F1578-E1578</f>
        <v>0.16666666666666696</v>
      </c>
      <c r="I1578" s="47"/>
      <c r="J1578" s="47" t="s">
        <v>832</v>
      </c>
      <c r="K1578" s="65"/>
      <c r="L1578" s="45" t="e">
        <f ca="1">VLOOKUP(Tableau645[[#This Row],[module]],OFFSET(INDIRECT(A1578&amp;"_code"),0,2,,2),2,0)</f>
        <v>#N/A</v>
      </c>
      <c r="M1578" s="45"/>
      <c r="N1578" s="47"/>
      <c r="O1578" s="45"/>
    </row>
    <row r="1579" spans="1:15" hidden="1" x14ac:dyDescent="0.2">
      <c r="A1579" s="115" t="s">
        <v>672</v>
      </c>
      <c r="B1579" s="116" t="str">
        <f>YEAR(C1579)&amp;"-"&amp;WEEKNUM(C1579)</f>
        <v>2017-49</v>
      </c>
      <c r="C1579" s="117">
        <v>43077</v>
      </c>
      <c r="D1579" s="118">
        <f>WEEKDAY(Tableau645[[#This Row],[date]])</f>
        <v>6</v>
      </c>
      <c r="E1579" s="119">
        <v>0.34375</v>
      </c>
      <c r="F1579" s="119">
        <v>0.51041666666666696</v>
      </c>
      <c r="G1579" s="117" t="str">
        <f>IF(NOT(ISBLANK(Tableau645[heure
début])),IF(VALUE(MID(TEXT(Tableau645[heure
début],"hh"),1,2))&lt;13,"AM","PM"),"")</f>
        <v>AM</v>
      </c>
      <c r="H1579" s="119">
        <f>F1579-E1579</f>
        <v>0.16666666666666696</v>
      </c>
      <c r="I1579" s="119"/>
      <c r="J1579" s="119" t="s">
        <v>825</v>
      </c>
      <c r="K1579" s="116" t="s">
        <v>925</v>
      </c>
      <c r="L1579" s="116" t="str">
        <f ca="1">VLOOKUP(Tableau645[[#This Row],[module]],OFFSET(INDIRECT(A1579&amp;"_code"),0,2,,2),2,0)</f>
        <v>NAKACHE Didier</v>
      </c>
      <c r="M1579" s="115"/>
      <c r="N1579" s="119"/>
      <c r="O1579" s="115"/>
    </row>
    <row r="1580" spans="1:15" hidden="1" x14ac:dyDescent="0.2">
      <c r="A1580" s="115" t="s">
        <v>676</v>
      </c>
      <c r="B1580" s="116" t="str">
        <f>YEAR(C1580)&amp;"-"&amp;WEEKNUM(C1580)</f>
        <v>2017-49</v>
      </c>
      <c r="C1580" s="117">
        <v>43077</v>
      </c>
      <c r="D1580" s="118">
        <f>WEEKDAY(Tableau645[[#This Row],[date]])</f>
        <v>6</v>
      </c>
      <c r="E1580" s="119">
        <v>0.34375</v>
      </c>
      <c r="F1580" s="119">
        <v>0.51041666666666696</v>
      </c>
      <c r="G1580" s="117" t="str">
        <f>IF(NOT(ISBLANK(Tableau645[heure
début])),IF(VALUE(MID(TEXT(Tableau645[heure
début],"hh"),1,2))&lt;13,"AM","PM"),"")</f>
        <v>AM</v>
      </c>
      <c r="H1580" s="119">
        <f>F1580-E1580</f>
        <v>0.16666666666666696</v>
      </c>
      <c r="I1580" s="119"/>
      <c r="J1580" s="119"/>
      <c r="K1580" s="116" t="s">
        <v>809</v>
      </c>
      <c r="L1580" s="116" t="str">
        <f ca="1">VLOOKUP(Tableau645[[#This Row],[module]],OFFSET(INDIRECT(A1580&amp;"_code"),0,2,,2),2,0)</f>
        <v>n/a</v>
      </c>
      <c r="M1580" s="115"/>
      <c r="N1580" s="119"/>
      <c r="O1580" s="115"/>
    </row>
    <row r="1581" spans="1:15" hidden="1" x14ac:dyDescent="0.2">
      <c r="A1581" s="115" t="s">
        <v>677</v>
      </c>
      <c r="B1581" s="116" t="str">
        <f>YEAR(C1581)&amp;"-"&amp;WEEKNUM(C1581)</f>
        <v>2017-49</v>
      </c>
      <c r="C1581" s="117">
        <v>43077</v>
      </c>
      <c r="D1581" s="118">
        <f>WEEKDAY(Tableau645[[#This Row],[date]])</f>
        <v>6</v>
      </c>
      <c r="E1581" s="119">
        <v>0.34375</v>
      </c>
      <c r="F1581" s="119">
        <v>0.51041666666666696</v>
      </c>
      <c r="G1581" s="117" t="str">
        <f>IF(NOT(ISBLANK(Tableau645[heure
début])),IF(VALUE(MID(TEXT(Tableau645[heure
début],"hh"),1,2))&lt;13,"AM","PM"),"")</f>
        <v>AM</v>
      </c>
      <c r="H1581" s="119">
        <f>F1581-E1581</f>
        <v>0.16666666666666696</v>
      </c>
      <c r="I1581" s="119"/>
      <c r="J1581" s="119"/>
      <c r="K1581" s="65" t="s">
        <v>737</v>
      </c>
      <c r="L1581" s="116" t="str">
        <f ca="1">VLOOKUP(Tableau645[[#This Row],[module]],OFFSET(INDIRECT(A1581&amp;"_code"),0,2,,2),2,0)</f>
        <v>CHINCHOLE Michael</v>
      </c>
      <c r="M1581" s="115"/>
      <c r="N1581" s="119"/>
      <c r="O1581" s="115"/>
    </row>
    <row r="1582" spans="1:15" hidden="1" x14ac:dyDescent="0.2">
      <c r="A1582" s="115" t="s">
        <v>669</v>
      </c>
      <c r="B1582" s="116" t="str">
        <f>YEAR(C1582)&amp;"-"&amp;WEEKNUM(C1582)</f>
        <v>2017-49</v>
      </c>
      <c r="C1582" s="117">
        <v>43077</v>
      </c>
      <c r="D1582" s="118">
        <f>WEEKDAY(Tableau645[[#This Row],[date]])</f>
        <v>6</v>
      </c>
      <c r="E1582" s="119">
        <v>0.34375</v>
      </c>
      <c r="F1582" s="119">
        <v>0.42708333333333298</v>
      </c>
      <c r="G1582" s="117" t="str">
        <f>IF(NOT(ISBLANK(Tableau645[heure
début])),IF(VALUE(MID(TEXT(Tableau645[heure
début],"hh"),1,2))&lt;13,"AM","PM"),"")</f>
        <v>AM</v>
      </c>
      <c r="H1582" s="119">
        <f>F1582-E1582</f>
        <v>8.3333333333332982E-2</v>
      </c>
      <c r="I1582" s="119"/>
      <c r="J1582" s="119"/>
      <c r="K1582" s="116"/>
      <c r="L1582" s="116" t="e">
        <f ca="1">VLOOKUP(Tableau645[[#This Row],[module]],OFFSET(INDIRECT(A1582&amp;"_code"),0,2,,2),2,0)</f>
        <v>#N/A</v>
      </c>
      <c r="M1582" s="115"/>
      <c r="N1582" s="119"/>
      <c r="O1582" s="115"/>
    </row>
    <row r="1583" spans="1:15" hidden="1" x14ac:dyDescent="0.2">
      <c r="A1583" s="115" t="s">
        <v>669</v>
      </c>
      <c r="B1583" s="116" t="str">
        <f>YEAR(C1583)&amp;"-"&amp;WEEKNUM(C1583)</f>
        <v>2017-49</v>
      </c>
      <c r="C1583" s="117">
        <v>43077</v>
      </c>
      <c r="D1583" s="118">
        <f>WEEKDAY(Tableau645[[#This Row],[date]])</f>
        <v>6</v>
      </c>
      <c r="E1583" s="119">
        <v>0.42708333333333298</v>
      </c>
      <c r="F1583" s="119">
        <v>0.51041666666666696</v>
      </c>
      <c r="G1583" s="117" t="str">
        <f>IF(NOT(ISBLANK(Tableau645[heure
début])),IF(VALUE(MID(TEXT(Tableau645[heure
début],"hh"),1,2))&lt;13,"AM","PM"),"")</f>
        <v>AM</v>
      </c>
      <c r="H1583" s="119">
        <f>F1583-E1583</f>
        <v>8.3333333333333981E-2</v>
      </c>
      <c r="I1583" s="119"/>
      <c r="J1583" s="119"/>
      <c r="K1583" s="116" t="s">
        <v>1022</v>
      </c>
      <c r="L1583" s="116" t="str">
        <f ca="1">VLOOKUP(Tableau645[[#This Row],[module]],OFFSET(INDIRECT(A1583&amp;"_code"),0,2,,2),2,0)</f>
        <v>DELANOY Géry</v>
      </c>
      <c r="M1583" s="115"/>
      <c r="N1583" s="119"/>
      <c r="O1583" s="115"/>
    </row>
    <row r="1584" spans="1:15" hidden="1" x14ac:dyDescent="0.2">
      <c r="A1584" s="45" t="s">
        <v>670</v>
      </c>
      <c r="B1584" s="129" t="str">
        <f>YEAR(C1584)&amp;"-"&amp;WEEKNUM(C1584)</f>
        <v>2017-49</v>
      </c>
      <c r="C1584" s="46">
        <v>43077</v>
      </c>
      <c r="D1584" s="131">
        <f>WEEKDAY(Tableau645[[#This Row],[date]])</f>
        <v>6</v>
      </c>
      <c r="E1584" s="47">
        <v>0.42708333333333298</v>
      </c>
      <c r="F1584" s="47">
        <v>0.51041666666666696</v>
      </c>
      <c r="G1584" s="130" t="str">
        <f>IF(NOT(ISBLANK(Tableau645[heure
début])),IF(VALUE(MID(TEXT(Tableau645[heure
début],"hh"),1,2))&lt;13,"AM","PM"),"")</f>
        <v>AM</v>
      </c>
      <c r="H1584" s="132">
        <f>F1584-E1584</f>
        <v>8.3333333333333981E-2</v>
      </c>
      <c r="I1584" s="132"/>
      <c r="J1584" s="132"/>
      <c r="K1584" s="65" t="s">
        <v>763</v>
      </c>
      <c r="L1584" s="129" t="str">
        <f ca="1">VLOOKUP(Tableau645[[#This Row],[module]],OFFSET(INDIRECT(A1584&amp;"_code"),0,2,,2),2,0)</f>
        <v>LE GALES Julien</v>
      </c>
      <c r="M1584" s="128"/>
      <c r="N1584" s="132"/>
      <c r="O1584" s="128"/>
    </row>
    <row r="1585" spans="1:15" hidden="1" x14ac:dyDescent="0.2">
      <c r="A1585" s="115" t="s">
        <v>672</v>
      </c>
      <c r="B1585" s="116" t="str">
        <f>YEAR(C1585)&amp;"-"&amp;WEEKNUM(C1585)</f>
        <v>2017-49</v>
      </c>
      <c r="C1585" s="46">
        <v>43077</v>
      </c>
      <c r="D1585" s="118">
        <f>WEEKDAY(Tableau645[[#This Row],[date]])</f>
        <v>6</v>
      </c>
      <c r="E1585" s="47">
        <v>0.57291666666666696</v>
      </c>
      <c r="F1585" s="47">
        <v>0.73958333333333404</v>
      </c>
      <c r="G1585" s="117" t="str">
        <f>IF(NOT(ISBLANK(Tableau645[heure
début])),IF(VALUE(MID(TEXT(Tableau645[heure
début],"hh"),1,2))&lt;13,"AM","PM"),"")</f>
        <v>PM</v>
      </c>
      <c r="H1585" s="119">
        <f>F1585-E1585</f>
        <v>0.16666666666666707</v>
      </c>
      <c r="I1585" s="119"/>
      <c r="J1585" s="47" t="s">
        <v>823</v>
      </c>
      <c r="K1585" s="65" t="s">
        <v>1104</v>
      </c>
      <c r="L1585" s="116" t="str">
        <f ca="1">VLOOKUP(Tableau645[[#This Row],[module]],OFFSET(INDIRECT(A1585&amp;"_code"),0,2,,2),2,0)</f>
        <v>DELIESSCHE Christian</v>
      </c>
      <c r="M1585" s="115"/>
      <c r="N1585" s="119"/>
      <c r="O1585" s="115"/>
    </row>
    <row r="1586" spans="1:15" hidden="1" x14ac:dyDescent="0.2">
      <c r="A1586" s="115" t="s">
        <v>670</v>
      </c>
      <c r="B1586" s="116" t="str">
        <f>YEAR(C1586)&amp;"-"&amp;WEEKNUM(C1586)</f>
        <v>2017-49</v>
      </c>
      <c r="C1586" s="117">
        <v>43077</v>
      </c>
      <c r="D1586" s="118">
        <f>WEEKDAY(Tableau645[[#This Row],[date]])</f>
        <v>6</v>
      </c>
      <c r="E1586" s="119">
        <v>0.57291666666666696</v>
      </c>
      <c r="F1586" s="119">
        <v>0.65625</v>
      </c>
      <c r="G1586" s="117" t="str">
        <f>IF(NOT(ISBLANK(Tableau645[heure
début])),IF(VALUE(MID(TEXT(Tableau645[heure
début],"hh"),1,2))&lt;13,"AM","PM"),"")</f>
        <v>PM</v>
      </c>
      <c r="H1586" s="119">
        <f>F1586-E1586</f>
        <v>8.3333333333333037E-2</v>
      </c>
      <c r="I1586" s="119"/>
      <c r="J1586" s="119"/>
      <c r="K1586" s="116" t="s">
        <v>838</v>
      </c>
      <c r="L1586" s="116" t="str">
        <f ca="1">VLOOKUP(Tableau645[[#This Row],[module]],OFFSET(INDIRECT(A1586&amp;"_code"),0,2,,2),2,0)</f>
        <v>LENGLET Julien</v>
      </c>
      <c r="M1586" s="115"/>
      <c r="N1586" s="119"/>
      <c r="O1586" s="115"/>
    </row>
    <row r="1587" spans="1:15" hidden="1" x14ac:dyDescent="0.2">
      <c r="A1587" s="115" t="s">
        <v>657</v>
      </c>
      <c r="B1587" s="116" t="str">
        <f>YEAR(C1587)&amp;"-"&amp;WEEKNUM(C1587)</f>
        <v>2017-49</v>
      </c>
      <c r="C1587" s="117">
        <v>43077</v>
      </c>
      <c r="D1587" s="118">
        <f>WEEKDAY(Tableau645[[#This Row],[date]])</f>
        <v>6</v>
      </c>
      <c r="E1587" s="119">
        <v>0.57291666666666696</v>
      </c>
      <c r="F1587" s="119">
        <v>0.73958333333333404</v>
      </c>
      <c r="G1587" s="117" t="str">
        <f>IF(NOT(ISBLANK(Tableau645[heure
début])),IF(VALUE(MID(TEXT(Tableau645[heure
début],"hh"),1,2))&lt;13,"AM","PM"),"")</f>
        <v>PM</v>
      </c>
      <c r="H1587" s="119">
        <f>F1587-E1587</f>
        <v>0.16666666666666707</v>
      </c>
      <c r="I1587" s="119"/>
      <c r="J1587" s="119"/>
      <c r="K1587" s="116" t="s">
        <v>1234</v>
      </c>
      <c r="L1587" s="116" t="str">
        <f ca="1">VLOOKUP(Tableau645[[#This Row],[module]],OFFSET(INDIRECT(A1587&amp;"_code"),0,2,,2),2,0)</f>
        <v>LEFETZ Guillaume</v>
      </c>
      <c r="M1587" s="115"/>
      <c r="N1587" s="119"/>
      <c r="O1587" s="115"/>
    </row>
    <row r="1588" spans="1:15" hidden="1" x14ac:dyDescent="0.2">
      <c r="A1588" s="115" t="s">
        <v>671</v>
      </c>
      <c r="B1588" s="116" t="str">
        <f>YEAR(C1588)&amp;"-"&amp;WEEKNUM(C1588)</f>
        <v>2017-49</v>
      </c>
      <c r="C1588" s="117">
        <v>43077</v>
      </c>
      <c r="D1588" s="118">
        <f>WEEKDAY(Tableau645[[#This Row],[date]])</f>
        <v>6</v>
      </c>
      <c r="E1588" s="119">
        <v>0.57291666666666696</v>
      </c>
      <c r="F1588" s="119">
        <v>0.73958333333333404</v>
      </c>
      <c r="G1588" s="117" t="str">
        <f>IF(NOT(ISBLANK(Tableau645[heure
début])),IF(VALUE(MID(TEXT(Tableau645[heure
début],"hh"),1,2))&lt;13,"AM","PM"),"")</f>
        <v>PM</v>
      </c>
      <c r="H1588" s="119">
        <f>F1588-E1588</f>
        <v>0.16666666666666707</v>
      </c>
      <c r="I1588" s="119"/>
      <c r="J1588" s="119" t="s">
        <v>833</v>
      </c>
      <c r="K1588" s="116" t="s">
        <v>817</v>
      </c>
      <c r="L1588" s="116" t="str">
        <f ca="1">VLOOKUP(Tableau645[[#This Row],[module]],OFFSET(INDIRECT(A1588&amp;"_code"),0,2,,2),2,0)</f>
        <v>n/a</v>
      </c>
      <c r="M1588" s="115"/>
      <c r="N1588" s="119"/>
      <c r="O1588" s="115"/>
    </row>
    <row r="1589" spans="1:15" hidden="1" x14ac:dyDescent="0.2">
      <c r="A1589" s="115" t="s">
        <v>671</v>
      </c>
      <c r="B1589" s="116" t="str">
        <f>YEAR(C1589)&amp;"-"&amp;WEEKNUM(C1589)</f>
        <v>2017-49</v>
      </c>
      <c r="C1589" s="117">
        <v>43077</v>
      </c>
      <c r="D1589" s="118">
        <f>WEEKDAY(Tableau645[[#This Row],[date]])</f>
        <v>6</v>
      </c>
      <c r="E1589" s="119">
        <v>0.57291666666666696</v>
      </c>
      <c r="F1589" s="119">
        <v>0.73958333333333404</v>
      </c>
      <c r="G1589" s="117" t="str">
        <f>IF(NOT(ISBLANK(Tableau645[heure
début])),IF(VALUE(MID(TEXT(Tableau645[heure
début],"hh"),1,2))&lt;13,"AM","PM"),"")</f>
        <v>PM</v>
      </c>
      <c r="H1589" s="119">
        <f>F1589-E1589</f>
        <v>0.16666666666666707</v>
      </c>
      <c r="I1589" s="119"/>
      <c r="J1589" s="119" t="s">
        <v>832</v>
      </c>
      <c r="K1589" s="116"/>
      <c r="L1589" s="116" t="e">
        <f ca="1">VLOOKUP(Tableau645[[#This Row],[module]],OFFSET(INDIRECT(A1589&amp;"_code"),0,2,,2),2,0)</f>
        <v>#N/A</v>
      </c>
      <c r="M1589" s="115"/>
      <c r="N1589" s="119"/>
      <c r="O1589" s="115"/>
    </row>
    <row r="1590" spans="1:15" hidden="1" x14ac:dyDescent="0.2">
      <c r="A1590" s="61" t="s">
        <v>669</v>
      </c>
      <c r="B1590" s="92" t="str">
        <f>YEAR(C1590)&amp;"-"&amp;WEEKNUM(C1590)</f>
        <v>2017-49</v>
      </c>
      <c r="C1590" s="46">
        <v>43077</v>
      </c>
      <c r="D1590" s="94">
        <f>WEEKDAY(Tableau645[[#This Row],[date]])</f>
        <v>6</v>
      </c>
      <c r="E1590" s="63">
        <v>0.57291666666666696</v>
      </c>
      <c r="F1590" s="95">
        <v>0.65625</v>
      </c>
      <c r="G1590" s="93" t="str">
        <f>IF(NOT(ISBLANK(Tableau645[heure
début])),IF(VALUE(MID(TEXT(Tableau645[heure
début],"hh"),1,2))&lt;13,"AM","PM"),"")</f>
        <v>PM</v>
      </c>
      <c r="H1590" s="95">
        <f>F1590-E1590</f>
        <v>8.3333333333333037E-2</v>
      </c>
      <c r="I1590" s="95"/>
      <c r="J1590" s="95"/>
      <c r="K1590" s="92"/>
      <c r="L1590" s="92" t="e">
        <f ca="1">VLOOKUP(Tableau645[[#This Row],[module]],OFFSET(INDIRECT(A1590&amp;"_code"),0,2,,2),2,0)</f>
        <v>#N/A</v>
      </c>
      <c r="M1590" s="91"/>
      <c r="N1590" s="95"/>
      <c r="O1590" s="91"/>
    </row>
    <row r="1591" spans="1:15" hidden="1" x14ac:dyDescent="0.2">
      <c r="A1591" s="45" t="s">
        <v>672</v>
      </c>
      <c r="B1591" s="65" t="str">
        <f>YEAR(C1591)&amp;"-"&amp;WEEKNUM(C1591)</f>
        <v>2017-49</v>
      </c>
      <c r="C1591" s="46">
        <v>43077</v>
      </c>
      <c r="D1591" s="67">
        <f>WEEKDAY(Tableau645[[#This Row],[date]])</f>
        <v>6</v>
      </c>
      <c r="E1591" s="47">
        <v>0.57291666666666696</v>
      </c>
      <c r="F1591" s="47">
        <v>0.73958333333333404</v>
      </c>
      <c r="G1591" s="46" t="str">
        <f>IF(NOT(ISBLANK(Tableau645[heure
début])),IF(VALUE(MID(TEXT(Tableau645[heure
début],"hh"),1,2))&lt;13,"AM","PM"),"")</f>
        <v>PM</v>
      </c>
      <c r="H1591" s="47">
        <f>F1591-E1591</f>
        <v>0.16666666666666707</v>
      </c>
      <c r="I1591" s="47"/>
      <c r="J1591" s="47" t="s">
        <v>825</v>
      </c>
      <c r="K1591" s="65" t="s">
        <v>925</v>
      </c>
      <c r="L1591" s="45" t="str">
        <f ca="1">VLOOKUP(Tableau645[[#This Row],[module]],OFFSET(INDIRECT(A1591&amp;"_code"),0,2,,2),2,0)</f>
        <v>NAKACHE Didier</v>
      </c>
      <c r="M1591" s="45"/>
      <c r="N1591" s="47"/>
      <c r="O1591" s="45"/>
    </row>
    <row r="1592" spans="1:15" hidden="1" x14ac:dyDescent="0.2">
      <c r="A1592" s="45" t="s">
        <v>676</v>
      </c>
      <c r="B1592" s="65" t="str">
        <f>YEAR(C1592)&amp;"-"&amp;WEEKNUM(C1592)</f>
        <v>2017-49</v>
      </c>
      <c r="C1592" s="46">
        <v>43077</v>
      </c>
      <c r="D1592" s="67">
        <f>WEEKDAY(Tableau645[[#This Row],[date]])</f>
        <v>6</v>
      </c>
      <c r="E1592" s="47">
        <v>0.57291666666666696</v>
      </c>
      <c r="F1592" s="47">
        <v>0.69791666666666663</v>
      </c>
      <c r="G1592" s="46" t="str">
        <f>IF(NOT(ISBLANK(Tableau645[heure
début])),IF(VALUE(MID(TEXT(Tableau645[heure
début],"hh"),1,2))&lt;13,"AM","PM"),"")</f>
        <v>PM</v>
      </c>
      <c r="H1592" s="47">
        <f>F1592-E1592</f>
        <v>0.12499999999999967</v>
      </c>
      <c r="I1592" s="47"/>
      <c r="J1592" s="47"/>
      <c r="K1592" s="65" t="s">
        <v>809</v>
      </c>
      <c r="L1592" s="45" t="str">
        <f ca="1">VLOOKUP(Tableau645[[#This Row],[module]],OFFSET(INDIRECT(A1592&amp;"_code"),0,2,,2),2,0)</f>
        <v>n/a</v>
      </c>
      <c r="M1592" s="45"/>
      <c r="N1592" s="47"/>
      <c r="O1592" s="45"/>
    </row>
    <row r="1593" spans="1:15" hidden="1" x14ac:dyDescent="0.2">
      <c r="A1593" s="45" t="s">
        <v>677</v>
      </c>
      <c r="B1593" s="65" t="str">
        <f>YEAR(C1593)&amp;"-"&amp;WEEKNUM(C1593)</f>
        <v>2017-49</v>
      </c>
      <c r="C1593" s="46">
        <v>43077</v>
      </c>
      <c r="D1593" s="67">
        <f>WEEKDAY(Tableau645[[#This Row],[date]])</f>
        <v>6</v>
      </c>
      <c r="E1593" s="47">
        <v>0.57291666666666696</v>
      </c>
      <c r="F1593" s="47">
        <v>0.69791666666666663</v>
      </c>
      <c r="G1593" s="46" t="str">
        <f>IF(NOT(ISBLANK(Tableau645[heure
début])),IF(VALUE(MID(TEXT(Tableau645[heure
début],"hh"),1,2))&lt;13,"AM","PM"),"")</f>
        <v>PM</v>
      </c>
      <c r="H1593" s="47">
        <f>F1593-E1593</f>
        <v>0.12499999999999967</v>
      </c>
      <c r="I1593" s="47"/>
      <c r="J1593" s="47"/>
      <c r="K1593" s="65" t="s">
        <v>737</v>
      </c>
      <c r="L1593" s="45" t="str">
        <f ca="1">VLOOKUP(Tableau645[[#This Row],[module]],OFFSET(INDIRECT(A1593&amp;"_code"),0,2,,2),2,0)</f>
        <v>CHINCHOLE Michael</v>
      </c>
      <c r="M1593" s="45"/>
      <c r="N1593" s="47"/>
      <c r="O1593" s="45"/>
    </row>
    <row r="1594" spans="1:15" hidden="1" x14ac:dyDescent="0.2">
      <c r="A1594" s="61" t="s">
        <v>669</v>
      </c>
      <c r="B1594" s="65" t="str">
        <f>YEAR(C1594)&amp;"-"&amp;WEEKNUM(C1594)</f>
        <v>2017-49</v>
      </c>
      <c r="C1594" s="46">
        <v>43077</v>
      </c>
      <c r="D1594" s="67">
        <f>WEEKDAY(Tableau645[[#This Row],[date]])</f>
        <v>6</v>
      </c>
      <c r="E1594" s="95">
        <v>0.65625</v>
      </c>
      <c r="F1594" s="63">
        <v>0.73958333333333404</v>
      </c>
      <c r="G1594" s="46" t="str">
        <f>IF(NOT(ISBLANK(Tableau645[heure
début])),IF(VALUE(MID(TEXT(Tableau645[heure
début],"hh"),1,2))&lt;13,"AM","PM"),"")</f>
        <v>PM</v>
      </c>
      <c r="H1594" s="47">
        <f>F1594-E1594</f>
        <v>8.3333333333334036E-2</v>
      </c>
      <c r="I1594" s="47"/>
      <c r="J1594" s="47"/>
      <c r="K1594" s="65" t="s">
        <v>1022</v>
      </c>
      <c r="L1594" s="45" t="str">
        <f ca="1">VLOOKUP(Tableau645[[#This Row],[module]],OFFSET(INDIRECT(A1594&amp;"_code"),0,2,,2),2,0)</f>
        <v>DELANOY Géry</v>
      </c>
      <c r="M1594" s="45"/>
      <c r="N1594" s="47"/>
      <c r="O1594" s="45"/>
    </row>
    <row r="1595" spans="1:15" hidden="1" x14ac:dyDescent="0.2">
      <c r="A1595" s="45" t="s">
        <v>670</v>
      </c>
      <c r="B1595" s="65" t="str">
        <f>YEAR(C1595)&amp;"-"&amp;WEEKNUM(C1595)</f>
        <v>2017-49</v>
      </c>
      <c r="C1595" s="46">
        <v>43077</v>
      </c>
      <c r="D1595" s="67">
        <f>WEEKDAY(Tableau645[[#This Row],[date]])</f>
        <v>6</v>
      </c>
      <c r="E1595" s="47">
        <v>0.65625</v>
      </c>
      <c r="F1595" s="47">
        <v>0.73958333333333404</v>
      </c>
      <c r="G1595" s="46" t="str">
        <f>IF(NOT(ISBLANK(Tableau645[heure
début])),IF(VALUE(MID(TEXT(Tableau645[heure
début],"hh"),1,2))&lt;13,"AM","PM"),"")</f>
        <v>PM</v>
      </c>
      <c r="H1595" s="47">
        <f>F1595-E1595</f>
        <v>8.3333333333334036E-2</v>
      </c>
      <c r="I1595" s="47"/>
      <c r="J1595" s="47"/>
      <c r="K1595" s="65" t="s">
        <v>763</v>
      </c>
      <c r="L1595" s="45" t="str">
        <f ca="1">VLOOKUP(Tableau645[[#This Row],[module]],OFFSET(INDIRECT(A1595&amp;"_code"),0,2,,2),2,0)</f>
        <v>LE GALES Julien</v>
      </c>
      <c r="M1595" s="45"/>
      <c r="N1595" s="47"/>
      <c r="O1595" s="45"/>
    </row>
    <row r="1596" spans="1:15" hidden="1" x14ac:dyDescent="0.2">
      <c r="A1596" s="61" t="s">
        <v>669</v>
      </c>
      <c r="B1596" s="65" t="str">
        <f>YEAR(C1596)&amp;"-"&amp;WEEKNUM(C1596)</f>
        <v>2017-49</v>
      </c>
      <c r="C1596" s="46">
        <v>43078</v>
      </c>
      <c r="D1596" s="67">
        <f>WEEKDAY(Tableau645[[#This Row],[date]])</f>
        <v>7</v>
      </c>
      <c r="E1596" s="47">
        <v>0.34375</v>
      </c>
      <c r="F1596" s="47">
        <v>0.51041666666666696</v>
      </c>
      <c r="G1596" s="46" t="str">
        <f>IF(NOT(ISBLANK(Tableau645[heure
début])),IF(VALUE(MID(TEXT(Tableau645[heure
début],"hh"),1,2))&lt;13,"AM","PM"),"")</f>
        <v>AM</v>
      </c>
      <c r="H1596" s="47">
        <f>F1596-E1596</f>
        <v>0.16666666666666696</v>
      </c>
      <c r="I1596" s="47"/>
      <c r="J1596" s="47"/>
      <c r="K1596" s="65"/>
      <c r="L1596" s="45" t="e">
        <f ca="1">VLOOKUP(Tableau645[[#This Row],[module]],OFFSET(INDIRECT(A1596&amp;"_code"),0,2,,2),2,0)</f>
        <v>#N/A</v>
      </c>
      <c r="M1596" s="45"/>
      <c r="N1596" s="47"/>
      <c r="O1596" s="45"/>
    </row>
    <row r="1597" spans="1:15" hidden="1" x14ac:dyDescent="0.2">
      <c r="A1597" s="45" t="s">
        <v>657</v>
      </c>
      <c r="B1597" s="65" t="str">
        <f>YEAR(C1597)&amp;"-"&amp;WEEKNUM(C1597)</f>
        <v>2017-49</v>
      </c>
      <c r="C1597" s="46">
        <v>43078</v>
      </c>
      <c r="D1597" s="67">
        <f>WEEKDAY(Tableau645[[#This Row],[date]])</f>
        <v>7</v>
      </c>
      <c r="E1597" s="47">
        <v>0.34375</v>
      </c>
      <c r="F1597" s="47">
        <v>0.51041666666666696</v>
      </c>
      <c r="G1597" s="46" t="str">
        <f>IF(NOT(ISBLANK(Tableau645[heure
début])),IF(VALUE(MID(TEXT(Tableau645[heure
début],"hh"),1,2))&lt;13,"AM","PM"),"")</f>
        <v>AM</v>
      </c>
      <c r="H1597" s="47">
        <f>F1597-E1597</f>
        <v>0.16666666666666696</v>
      </c>
      <c r="I1597" s="123"/>
      <c r="J1597" s="47"/>
      <c r="K1597" s="65" t="s">
        <v>1096</v>
      </c>
      <c r="L1597" s="45" t="str">
        <f ca="1">VLOOKUP(Tableau645[[#This Row],[module]],OFFSET(INDIRECT(A1597&amp;"_code"),0,2,,2),2,0)</f>
        <v>DELIESSCHE Christian</v>
      </c>
      <c r="M1597" s="45"/>
      <c r="N1597" s="47"/>
      <c r="O1597" s="45"/>
    </row>
    <row r="1598" spans="1:15" hidden="1" x14ac:dyDescent="0.2">
      <c r="A1598" s="45" t="s">
        <v>671</v>
      </c>
      <c r="B1598" s="65" t="str">
        <f>YEAR(C1598)&amp;"-"&amp;WEEKNUM(C1598)</f>
        <v>2017-49</v>
      </c>
      <c r="C1598" s="46">
        <v>43078</v>
      </c>
      <c r="D1598" s="67">
        <f>WEEKDAY(Tableau645[[#This Row],[date]])</f>
        <v>7</v>
      </c>
      <c r="E1598" s="47">
        <v>0.34375</v>
      </c>
      <c r="F1598" s="47">
        <v>0.51041666666666696</v>
      </c>
      <c r="G1598" s="46" t="str">
        <f>IF(NOT(ISBLANK(Tableau645[heure
début])),IF(VALUE(MID(TEXT(Tableau645[heure
début],"hh"),1,2))&lt;13,"AM","PM"),"")</f>
        <v>AM</v>
      </c>
      <c r="H1598" s="47">
        <f>F1598-E1598</f>
        <v>0.16666666666666696</v>
      </c>
      <c r="I1598" s="47"/>
      <c r="J1598" s="47"/>
      <c r="K1598" s="65" t="s">
        <v>1057</v>
      </c>
      <c r="L1598" s="45" t="str">
        <f ca="1">VLOOKUP(Tableau645[[#This Row],[module]],OFFSET(INDIRECT(A1598&amp;"_code"),0,2,,2),2,0)</f>
        <v>FRENEA Marylène</v>
      </c>
      <c r="M1598" s="45"/>
      <c r="N1598" s="47"/>
      <c r="O1598" s="45"/>
    </row>
    <row r="1599" spans="1:15" hidden="1" x14ac:dyDescent="0.2">
      <c r="A1599" s="45" t="s">
        <v>672</v>
      </c>
      <c r="B1599" s="65" t="str">
        <f>YEAR(C1599)&amp;"-"&amp;WEEKNUM(C1599)</f>
        <v>2017-49</v>
      </c>
      <c r="C1599" s="46">
        <v>43078</v>
      </c>
      <c r="D1599" s="67">
        <f>WEEKDAY(Tableau645[[#This Row],[date]])</f>
        <v>7</v>
      </c>
      <c r="E1599" s="47">
        <v>0.34375</v>
      </c>
      <c r="F1599" s="47">
        <v>0.51041666666666696</v>
      </c>
      <c r="G1599" s="46" t="str">
        <f>IF(NOT(ISBLANK(Tableau645[heure
début])),IF(VALUE(MID(TEXT(Tableau645[heure
début],"hh"),1,2))&lt;13,"AM","PM"),"")</f>
        <v>AM</v>
      </c>
      <c r="H1599" s="47">
        <f>F1599-E1599</f>
        <v>0.16666666666666696</v>
      </c>
      <c r="I1599" s="47"/>
      <c r="J1599" s="47"/>
      <c r="K1599" s="65" t="s">
        <v>526</v>
      </c>
      <c r="L1599" s="45" t="str">
        <f ca="1">VLOOKUP(Tableau645[[#This Row],[module]],OFFSET(INDIRECT(A1599&amp;"_code"),0,2,,2),2,0)</f>
        <v>REGOST Philippe</v>
      </c>
      <c r="M1599" s="45"/>
      <c r="N1599" s="47"/>
      <c r="O1599" s="45"/>
    </row>
    <row r="1600" spans="1:15" hidden="1" x14ac:dyDescent="0.2">
      <c r="A1600" s="45" t="s">
        <v>676</v>
      </c>
      <c r="B1600" s="65" t="str">
        <f>YEAR(C1600)&amp;"-"&amp;WEEKNUM(C1600)</f>
        <v>2017-49</v>
      </c>
      <c r="C1600" s="46">
        <v>43078</v>
      </c>
      <c r="D1600" s="67">
        <f>WEEKDAY(Tableau645[[#This Row],[date]])</f>
        <v>7</v>
      </c>
      <c r="E1600" s="47">
        <v>0.34375</v>
      </c>
      <c r="F1600" s="47">
        <v>0.51041666666666696</v>
      </c>
      <c r="G1600" s="46" t="str">
        <f>IF(NOT(ISBLANK(Tableau645[heure
début])),IF(VALUE(MID(TEXT(Tableau645[heure
début],"hh"),1,2))&lt;13,"AM","PM"),"")</f>
        <v>AM</v>
      </c>
      <c r="H1600" s="47">
        <f>F1600-E1600</f>
        <v>0.16666666666666696</v>
      </c>
      <c r="I1600" s="47"/>
      <c r="J1600" s="47"/>
      <c r="K1600" s="65"/>
      <c r="L1600" s="45" t="e">
        <f ca="1">VLOOKUP(Tableau645[[#This Row],[module]],OFFSET(INDIRECT(A1600&amp;"_code"),0,2,,2),2,0)</f>
        <v>#N/A</v>
      </c>
      <c r="M1600" s="45"/>
      <c r="N1600" s="47"/>
      <c r="O1600" s="45"/>
    </row>
    <row r="1601" spans="1:15" hidden="1" x14ac:dyDescent="0.2">
      <c r="A1601" s="45" t="s">
        <v>677</v>
      </c>
      <c r="B1601" s="65" t="str">
        <f>YEAR(C1601)&amp;"-"&amp;WEEKNUM(C1601)</f>
        <v>2017-49</v>
      </c>
      <c r="C1601" s="46">
        <v>43078</v>
      </c>
      <c r="D1601" s="67">
        <f>WEEKDAY(Tableau645[[#This Row],[date]])</f>
        <v>7</v>
      </c>
      <c r="E1601" s="47">
        <v>0.34375</v>
      </c>
      <c r="F1601" s="47">
        <v>0.51041666666666696</v>
      </c>
      <c r="G1601" s="46" t="str">
        <f>IF(NOT(ISBLANK(Tableau645[heure
début])),IF(VALUE(MID(TEXT(Tableau645[heure
début],"hh"),1,2))&lt;13,"AM","PM"),"")</f>
        <v>AM</v>
      </c>
      <c r="H1601" s="47">
        <f>F1601-E1601</f>
        <v>0.16666666666666696</v>
      </c>
      <c r="I1601" s="47"/>
      <c r="J1601" s="47"/>
      <c r="K1601" s="65"/>
      <c r="L1601" s="45" t="e">
        <f ca="1">VLOOKUP(Tableau645[[#This Row],[module]],OFFSET(INDIRECT(A1601&amp;"_code"),0,2,,2),2,0)</f>
        <v>#N/A</v>
      </c>
      <c r="M1601" s="45"/>
      <c r="N1601" s="47"/>
      <c r="O1601" s="45"/>
    </row>
    <row r="1602" spans="1:15" hidden="1" x14ac:dyDescent="0.2">
      <c r="A1602" s="45" t="s">
        <v>670</v>
      </c>
      <c r="B1602" s="65" t="str">
        <f>YEAR(C1602)&amp;"-"&amp;WEEKNUM(C1602)</f>
        <v>2017-49</v>
      </c>
      <c r="C1602" s="46">
        <v>43078</v>
      </c>
      <c r="D1602" s="67">
        <f>WEEKDAY(Tableau645[[#This Row],[date]])</f>
        <v>7</v>
      </c>
      <c r="E1602" s="47">
        <v>0.34375</v>
      </c>
      <c r="F1602" s="47">
        <v>0.51041666666666696</v>
      </c>
      <c r="G1602" s="46" t="str">
        <f>IF(NOT(ISBLANK(Tableau645[heure
début])),IF(VALUE(MID(TEXT(Tableau645[heure
début],"hh"),1,2))&lt;13,"AM","PM"),"")</f>
        <v>AM</v>
      </c>
      <c r="H1602" s="47">
        <f>F1602-E1602</f>
        <v>0.16666666666666696</v>
      </c>
      <c r="I1602" s="47"/>
      <c r="J1602" s="47"/>
      <c r="K1602" s="65"/>
      <c r="L1602" s="45" t="e">
        <f ca="1">VLOOKUP(Tableau645[[#This Row],[module]],OFFSET(INDIRECT(A1602&amp;"_code"),0,2,,2),2,0)</f>
        <v>#N/A</v>
      </c>
      <c r="M1602" s="45"/>
      <c r="N1602" s="47"/>
      <c r="O1602" s="45"/>
    </row>
    <row r="1603" spans="1:15" hidden="1" x14ac:dyDescent="0.2">
      <c r="A1603" s="61" t="s">
        <v>669</v>
      </c>
      <c r="B1603" s="65" t="str">
        <f>YEAR(C1603)&amp;"-"&amp;WEEKNUM(C1603)</f>
        <v>2017-49</v>
      </c>
      <c r="C1603" s="46">
        <v>43078</v>
      </c>
      <c r="D1603" s="67">
        <f>WEEKDAY(Tableau645[[#This Row],[date]])</f>
        <v>7</v>
      </c>
      <c r="E1603" s="63">
        <v>0.57291666666666696</v>
      </c>
      <c r="F1603" s="63">
        <v>0.73958333333333404</v>
      </c>
      <c r="G1603" s="46" t="str">
        <f>IF(NOT(ISBLANK(Tableau645[heure
début])),IF(VALUE(MID(TEXT(Tableau645[heure
début],"hh"),1,2))&lt;13,"AM","PM"),"")</f>
        <v>PM</v>
      </c>
      <c r="H1603" s="47">
        <f>F1603-E1603</f>
        <v>0.16666666666666707</v>
      </c>
      <c r="I1603" s="47"/>
      <c r="J1603" s="47"/>
      <c r="K1603" s="65"/>
      <c r="L1603" s="45" t="e">
        <f ca="1">VLOOKUP(Tableau645[[#This Row],[module]],OFFSET(INDIRECT(A1603&amp;"_code"),0,2,,2),2,0)</f>
        <v>#N/A</v>
      </c>
      <c r="M1603" s="45"/>
      <c r="N1603" s="47"/>
      <c r="O1603" s="45"/>
    </row>
    <row r="1604" spans="1:15" hidden="1" x14ac:dyDescent="0.2">
      <c r="A1604" s="45" t="s">
        <v>657</v>
      </c>
      <c r="B1604" s="65" t="str">
        <f>YEAR(C1604)&amp;"-"&amp;WEEKNUM(C1604)</f>
        <v>2017-49</v>
      </c>
      <c r="C1604" s="46">
        <v>43078</v>
      </c>
      <c r="D1604" s="67">
        <f>WEEKDAY(Tableau645[[#This Row],[date]])</f>
        <v>7</v>
      </c>
      <c r="E1604" s="47">
        <v>0.57291666666666696</v>
      </c>
      <c r="F1604" s="47">
        <v>0.73958333333333404</v>
      </c>
      <c r="G1604" s="46" t="str">
        <f>IF(NOT(ISBLANK(Tableau645[heure
début])),IF(VALUE(MID(TEXT(Tableau645[heure
début],"hh"),1,2))&lt;13,"AM","PM"),"")</f>
        <v>PM</v>
      </c>
      <c r="H1604" s="47">
        <f>F1604-E1604</f>
        <v>0.16666666666666707</v>
      </c>
      <c r="I1604" s="123"/>
      <c r="J1604" s="47"/>
      <c r="K1604" s="65"/>
      <c r="L1604" s="45" t="e">
        <f ca="1">VLOOKUP(Tableau645[[#This Row],[module]],OFFSET(INDIRECT(A1604&amp;"_code"),0,2,,2),2,0)</f>
        <v>#N/A</v>
      </c>
      <c r="M1604" s="45"/>
      <c r="N1604" s="47"/>
      <c r="O1604" s="45"/>
    </row>
    <row r="1605" spans="1:15" hidden="1" x14ac:dyDescent="0.2">
      <c r="A1605" s="45" t="s">
        <v>671</v>
      </c>
      <c r="B1605" s="65" t="str">
        <f>YEAR(C1605)&amp;"-"&amp;WEEKNUM(C1605)</f>
        <v>2017-49</v>
      </c>
      <c r="C1605" s="46">
        <v>43078</v>
      </c>
      <c r="D1605" s="67">
        <f>WEEKDAY(Tableau645[[#This Row],[date]])</f>
        <v>7</v>
      </c>
      <c r="E1605" s="47">
        <v>0.57291666666666696</v>
      </c>
      <c r="F1605" s="47">
        <v>0.73958333333333404</v>
      </c>
      <c r="G1605" s="46" t="str">
        <f>IF(NOT(ISBLANK(Tableau645[heure
début])),IF(VALUE(MID(TEXT(Tableau645[heure
début],"hh"),1,2))&lt;13,"AM","PM"),"")</f>
        <v>PM</v>
      </c>
      <c r="H1605" s="47">
        <f>F1605-E1605</f>
        <v>0.16666666666666707</v>
      </c>
      <c r="I1605" s="47"/>
      <c r="J1605" s="47"/>
      <c r="K1605" s="65"/>
      <c r="L1605" s="45" t="e">
        <f ca="1">VLOOKUP(Tableau645[[#This Row],[module]],OFFSET(INDIRECT(A1605&amp;"_code"),0,2,,2),2,0)</f>
        <v>#N/A</v>
      </c>
      <c r="M1605" s="45"/>
      <c r="N1605" s="47"/>
      <c r="O1605" s="45"/>
    </row>
    <row r="1606" spans="1:15" hidden="1" x14ac:dyDescent="0.2">
      <c r="A1606" s="45" t="s">
        <v>672</v>
      </c>
      <c r="B1606" s="65" t="str">
        <f>YEAR(C1606)&amp;"-"&amp;WEEKNUM(C1606)</f>
        <v>2017-49</v>
      </c>
      <c r="C1606" s="46">
        <v>43078</v>
      </c>
      <c r="D1606" s="67">
        <f>WEEKDAY(Tableau645[[#This Row],[date]])</f>
        <v>7</v>
      </c>
      <c r="E1606" s="47">
        <v>0.57291666666666696</v>
      </c>
      <c r="F1606" s="47">
        <v>0.73958333333333404</v>
      </c>
      <c r="G1606" s="46" t="str">
        <f>IF(NOT(ISBLANK(Tableau645[heure
début])),IF(VALUE(MID(TEXT(Tableau645[heure
début],"hh"),1,2))&lt;13,"AM","PM"),"")</f>
        <v>PM</v>
      </c>
      <c r="H1606" s="47">
        <f>F1606-E1606</f>
        <v>0.16666666666666707</v>
      </c>
      <c r="I1606" s="47"/>
      <c r="J1606" s="47"/>
      <c r="K1606" s="65"/>
      <c r="L1606" s="45" t="e">
        <f ca="1">VLOOKUP(Tableau645[[#This Row],[module]],OFFSET(INDIRECT(A1606&amp;"_code"),0,2,,2),2,0)</f>
        <v>#N/A</v>
      </c>
      <c r="M1606" s="45"/>
      <c r="N1606" s="47"/>
      <c r="O1606" s="45"/>
    </row>
    <row r="1607" spans="1:15" hidden="1" x14ac:dyDescent="0.2">
      <c r="A1607" s="45" t="s">
        <v>676</v>
      </c>
      <c r="B1607" s="65" t="str">
        <f>YEAR(C1607)&amp;"-"&amp;WEEKNUM(C1607)</f>
        <v>2017-49</v>
      </c>
      <c r="C1607" s="46">
        <v>43078</v>
      </c>
      <c r="D1607" s="67">
        <f>WEEKDAY(Tableau645[[#This Row],[date]])</f>
        <v>7</v>
      </c>
      <c r="E1607" s="47">
        <v>0.57291666666666696</v>
      </c>
      <c r="F1607" s="47">
        <v>0.69791666666666663</v>
      </c>
      <c r="G1607" s="46" t="str">
        <f>IF(NOT(ISBLANK(Tableau645[heure
début])),IF(VALUE(MID(TEXT(Tableau645[heure
début],"hh"),1,2))&lt;13,"AM","PM"),"")</f>
        <v>PM</v>
      </c>
      <c r="H1607" s="47">
        <f>F1607-E1607</f>
        <v>0.12499999999999967</v>
      </c>
      <c r="I1607" s="47"/>
      <c r="J1607" s="47"/>
      <c r="K1607" s="65"/>
      <c r="L1607" s="45" t="e">
        <f ca="1">VLOOKUP(Tableau645[[#This Row],[module]],OFFSET(INDIRECT(A1607&amp;"_code"),0,2,,2),2,0)</f>
        <v>#N/A</v>
      </c>
      <c r="M1607" s="45"/>
      <c r="N1607" s="47"/>
      <c r="O1607" s="45"/>
    </row>
    <row r="1608" spans="1:15" hidden="1" x14ac:dyDescent="0.2">
      <c r="A1608" s="45" t="s">
        <v>677</v>
      </c>
      <c r="B1608" s="65" t="str">
        <f>YEAR(C1608)&amp;"-"&amp;WEEKNUM(C1608)</f>
        <v>2017-49</v>
      </c>
      <c r="C1608" s="46">
        <v>43078</v>
      </c>
      <c r="D1608" s="67">
        <f>WEEKDAY(Tableau645[[#This Row],[date]])</f>
        <v>7</v>
      </c>
      <c r="E1608" s="47">
        <v>0.57291666666666696</v>
      </c>
      <c r="F1608" s="47">
        <v>0.69791666666666663</v>
      </c>
      <c r="G1608" s="46" t="str">
        <f>IF(NOT(ISBLANK(Tableau645[heure
début])),IF(VALUE(MID(TEXT(Tableau645[heure
début],"hh"),1,2))&lt;13,"AM","PM"),"")</f>
        <v>PM</v>
      </c>
      <c r="H1608" s="47">
        <f>F1608-E1608</f>
        <v>0.12499999999999967</v>
      </c>
      <c r="I1608" s="47"/>
      <c r="J1608" s="47"/>
      <c r="K1608" s="65"/>
      <c r="L1608" s="45" t="e">
        <f ca="1">VLOOKUP(Tableau645[[#This Row],[module]],OFFSET(INDIRECT(A1608&amp;"_code"),0,2,,2),2,0)</f>
        <v>#N/A</v>
      </c>
      <c r="M1608" s="45"/>
      <c r="N1608" s="47"/>
      <c r="O1608" s="45"/>
    </row>
    <row r="1609" spans="1:15" hidden="1" x14ac:dyDescent="0.2">
      <c r="A1609" s="45" t="s">
        <v>670</v>
      </c>
      <c r="B1609" s="65" t="str">
        <f>YEAR(C1609)&amp;"-"&amp;WEEKNUM(C1609)</f>
        <v>2017-49</v>
      </c>
      <c r="C1609" s="46">
        <v>43078</v>
      </c>
      <c r="D1609" s="67">
        <f>WEEKDAY(Tableau645[[#This Row],[date]])</f>
        <v>7</v>
      </c>
      <c r="E1609" s="47">
        <v>0.57291666666666696</v>
      </c>
      <c r="F1609" s="47">
        <v>0.73958333333333404</v>
      </c>
      <c r="G1609" s="46" t="str">
        <f>IF(NOT(ISBLANK(Tableau645[heure
début])),IF(VALUE(MID(TEXT(Tableau645[heure
début],"hh"),1,2))&lt;13,"AM","PM"),"")</f>
        <v>PM</v>
      </c>
      <c r="H1609" s="47">
        <f>F1609-E1609</f>
        <v>0.16666666666666707</v>
      </c>
      <c r="I1609" s="47"/>
      <c r="J1609" s="47"/>
      <c r="K1609" s="65"/>
      <c r="L1609" s="45" t="e">
        <f ca="1">VLOOKUP(Tableau645[[#This Row],[module]],OFFSET(INDIRECT(A1609&amp;"_code"),0,2,,2),2,0)</f>
        <v>#N/A</v>
      </c>
      <c r="M1609" s="45"/>
      <c r="N1609" s="47"/>
      <c r="O1609" s="45"/>
    </row>
    <row r="1610" spans="1:15" hidden="1" x14ac:dyDescent="0.2">
      <c r="A1610" s="61" t="s">
        <v>669</v>
      </c>
      <c r="B1610" s="65" t="str">
        <f>YEAR(C1610)&amp;"-"&amp;WEEKNUM(C1610)</f>
        <v>2017-50</v>
      </c>
      <c r="C1610" s="46">
        <v>43079</v>
      </c>
      <c r="D1610" s="67">
        <f>WEEKDAY(Tableau645[[#This Row],[date]])</f>
        <v>1</v>
      </c>
      <c r="E1610" s="47">
        <v>0.34375</v>
      </c>
      <c r="F1610" s="47">
        <v>0.51041666666666696</v>
      </c>
      <c r="G1610" s="46" t="str">
        <f>IF(NOT(ISBLANK(Tableau645[heure
début])),IF(VALUE(MID(TEXT(Tableau645[heure
début],"hh"),1,2))&lt;13,"AM","PM"),"")</f>
        <v>AM</v>
      </c>
      <c r="H1610" s="47">
        <f>F1610-E1610</f>
        <v>0.16666666666666696</v>
      </c>
      <c r="I1610" s="47"/>
      <c r="J1610" s="47"/>
      <c r="K1610" s="65"/>
      <c r="L1610" s="45" t="e">
        <f ca="1">VLOOKUP(Tableau645[[#This Row],[module]],OFFSET(INDIRECT(A1610&amp;"_code"),0,2,,2),2,0)</f>
        <v>#N/A</v>
      </c>
      <c r="M1610" s="45"/>
      <c r="N1610" s="47"/>
      <c r="O1610" s="45"/>
    </row>
    <row r="1611" spans="1:15" hidden="1" x14ac:dyDescent="0.2">
      <c r="A1611" s="45" t="s">
        <v>657</v>
      </c>
      <c r="B1611" s="65" t="str">
        <f>YEAR(C1611)&amp;"-"&amp;WEEKNUM(C1611)</f>
        <v>2017-50</v>
      </c>
      <c r="C1611" s="46">
        <v>43079</v>
      </c>
      <c r="D1611" s="67">
        <f>WEEKDAY(Tableau645[[#This Row],[date]])</f>
        <v>1</v>
      </c>
      <c r="E1611" s="47">
        <v>0.34375</v>
      </c>
      <c r="F1611" s="47">
        <v>0.51041666666666696</v>
      </c>
      <c r="G1611" s="46" t="str">
        <f>IF(NOT(ISBLANK(Tableau645[heure
début])),IF(VALUE(MID(TEXT(Tableau645[heure
début],"hh"),1,2))&lt;13,"AM","PM"),"")</f>
        <v>AM</v>
      </c>
      <c r="H1611" s="47">
        <f>F1611-E1611</f>
        <v>0.16666666666666696</v>
      </c>
      <c r="I1611" s="123"/>
      <c r="J1611" s="47"/>
      <c r="K1611" s="65"/>
      <c r="L1611" s="45" t="e">
        <f ca="1">VLOOKUP(Tableau645[[#This Row],[module]],OFFSET(INDIRECT(A1611&amp;"_code"),0,2,,2),2,0)</f>
        <v>#N/A</v>
      </c>
      <c r="M1611" s="45"/>
      <c r="N1611" s="47"/>
      <c r="O1611" s="45"/>
    </row>
    <row r="1612" spans="1:15" hidden="1" x14ac:dyDescent="0.2">
      <c r="A1612" s="45" t="s">
        <v>671</v>
      </c>
      <c r="B1612" s="65" t="str">
        <f>YEAR(C1612)&amp;"-"&amp;WEEKNUM(C1612)</f>
        <v>2017-50</v>
      </c>
      <c r="C1612" s="46">
        <v>43079</v>
      </c>
      <c r="D1612" s="67">
        <f>WEEKDAY(Tableau645[[#This Row],[date]])</f>
        <v>1</v>
      </c>
      <c r="E1612" s="47">
        <v>0.34375</v>
      </c>
      <c r="F1612" s="47">
        <v>0.51041666666666696</v>
      </c>
      <c r="G1612" s="46" t="str">
        <f>IF(NOT(ISBLANK(Tableau645[heure
début])),IF(VALUE(MID(TEXT(Tableau645[heure
début],"hh"),1,2))&lt;13,"AM","PM"),"")</f>
        <v>AM</v>
      </c>
      <c r="H1612" s="47">
        <f>F1612-E1612</f>
        <v>0.16666666666666696</v>
      </c>
      <c r="I1612" s="47"/>
      <c r="J1612" s="47"/>
      <c r="K1612" s="65"/>
      <c r="L1612" s="45" t="e">
        <f ca="1">VLOOKUP(Tableau645[[#This Row],[module]],OFFSET(INDIRECT(A1612&amp;"_code"),0,2,,2),2,0)</f>
        <v>#N/A</v>
      </c>
      <c r="M1612" s="45"/>
      <c r="N1612" s="47"/>
      <c r="O1612" s="45"/>
    </row>
    <row r="1613" spans="1:15" hidden="1" x14ac:dyDescent="0.2">
      <c r="A1613" s="45" t="s">
        <v>672</v>
      </c>
      <c r="B1613" s="65" t="str">
        <f>YEAR(C1613)&amp;"-"&amp;WEEKNUM(C1613)</f>
        <v>2017-50</v>
      </c>
      <c r="C1613" s="46">
        <v>43079</v>
      </c>
      <c r="D1613" s="67">
        <f>WEEKDAY(Tableau645[[#This Row],[date]])</f>
        <v>1</v>
      </c>
      <c r="E1613" s="47">
        <v>0.34375</v>
      </c>
      <c r="F1613" s="47">
        <v>0.51041666666666696</v>
      </c>
      <c r="G1613" s="46" t="str">
        <f>IF(NOT(ISBLANK(Tableau645[heure
début])),IF(VALUE(MID(TEXT(Tableau645[heure
début],"hh"),1,2))&lt;13,"AM","PM"),"")</f>
        <v>AM</v>
      </c>
      <c r="H1613" s="47">
        <f>F1613-E1613</f>
        <v>0.16666666666666696</v>
      </c>
      <c r="I1613" s="47"/>
      <c r="J1613" s="47"/>
      <c r="K1613" s="65"/>
      <c r="L1613" s="45" t="e">
        <f ca="1">VLOOKUP(Tableau645[[#This Row],[module]],OFFSET(INDIRECT(A1613&amp;"_code"),0,2,,2),2,0)</f>
        <v>#N/A</v>
      </c>
      <c r="M1613" s="45"/>
      <c r="N1613" s="47"/>
      <c r="O1613" s="45"/>
    </row>
    <row r="1614" spans="1:15" hidden="1" x14ac:dyDescent="0.2">
      <c r="A1614" s="45" t="s">
        <v>676</v>
      </c>
      <c r="B1614" s="65" t="str">
        <f>YEAR(C1614)&amp;"-"&amp;WEEKNUM(C1614)</f>
        <v>2017-50</v>
      </c>
      <c r="C1614" s="46">
        <v>43079</v>
      </c>
      <c r="D1614" s="67">
        <f>WEEKDAY(Tableau645[[#This Row],[date]])</f>
        <v>1</v>
      </c>
      <c r="E1614" s="47">
        <v>0.34375</v>
      </c>
      <c r="F1614" s="47">
        <v>0.51041666666666696</v>
      </c>
      <c r="G1614" s="46" t="str">
        <f>IF(NOT(ISBLANK(Tableau645[heure
début])),IF(VALUE(MID(TEXT(Tableau645[heure
début],"hh"),1,2))&lt;13,"AM","PM"),"")</f>
        <v>AM</v>
      </c>
      <c r="H1614" s="47">
        <f>F1614-E1614</f>
        <v>0.16666666666666696</v>
      </c>
      <c r="I1614" s="47"/>
      <c r="J1614" s="47"/>
      <c r="K1614" s="65"/>
      <c r="L1614" s="45" t="e">
        <f ca="1">VLOOKUP(Tableau645[[#This Row],[module]],OFFSET(INDIRECT(A1614&amp;"_code"),0,2,,2),2,0)</f>
        <v>#N/A</v>
      </c>
      <c r="M1614" s="45"/>
      <c r="N1614" s="47"/>
      <c r="O1614" s="45"/>
    </row>
    <row r="1615" spans="1:15" hidden="1" x14ac:dyDescent="0.2">
      <c r="A1615" s="45" t="s">
        <v>677</v>
      </c>
      <c r="B1615" s="65" t="str">
        <f>YEAR(C1615)&amp;"-"&amp;WEEKNUM(C1615)</f>
        <v>2017-50</v>
      </c>
      <c r="C1615" s="46">
        <v>43079</v>
      </c>
      <c r="D1615" s="67">
        <f>WEEKDAY(Tableau645[[#This Row],[date]])</f>
        <v>1</v>
      </c>
      <c r="E1615" s="47">
        <v>0.34375</v>
      </c>
      <c r="F1615" s="47">
        <v>0.51041666666666696</v>
      </c>
      <c r="G1615" s="46" t="str">
        <f>IF(NOT(ISBLANK(Tableau645[heure
début])),IF(VALUE(MID(TEXT(Tableau645[heure
début],"hh"),1,2))&lt;13,"AM","PM"),"")</f>
        <v>AM</v>
      </c>
      <c r="H1615" s="47">
        <f>F1615-E1615</f>
        <v>0.16666666666666696</v>
      </c>
      <c r="I1615" s="47"/>
      <c r="J1615" s="47"/>
      <c r="K1615" s="65"/>
      <c r="L1615" s="45" t="e">
        <f ca="1">VLOOKUP(Tableau645[[#This Row],[module]],OFFSET(INDIRECT(A1615&amp;"_code"),0,2,,2),2,0)</f>
        <v>#N/A</v>
      </c>
      <c r="M1615" s="45"/>
      <c r="N1615" s="47"/>
      <c r="O1615" s="45"/>
    </row>
    <row r="1616" spans="1:15" hidden="1" x14ac:dyDescent="0.2">
      <c r="A1616" s="45" t="s">
        <v>670</v>
      </c>
      <c r="B1616" s="65" t="str">
        <f>YEAR(C1616)&amp;"-"&amp;WEEKNUM(C1616)</f>
        <v>2017-50</v>
      </c>
      <c r="C1616" s="46">
        <v>43079</v>
      </c>
      <c r="D1616" s="67">
        <f>WEEKDAY(Tableau645[[#This Row],[date]])</f>
        <v>1</v>
      </c>
      <c r="E1616" s="47">
        <v>0.34375</v>
      </c>
      <c r="F1616" s="47">
        <v>0.51041666666666696</v>
      </c>
      <c r="G1616" s="46" t="str">
        <f>IF(NOT(ISBLANK(Tableau645[heure
début])),IF(VALUE(MID(TEXT(Tableau645[heure
début],"hh"),1,2))&lt;13,"AM","PM"),"")</f>
        <v>AM</v>
      </c>
      <c r="H1616" s="47">
        <f>F1616-E1616</f>
        <v>0.16666666666666696</v>
      </c>
      <c r="I1616" s="47"/>
      <c r="J1616" s="47"/>
      <c r="K1616" s="65"/>
      <c r="L1616" s="45" t="e">
        <f ca="1">VLOOKUP(Tableau645[[#This Row],[module]],OFFSET(INDIRECT(A1616&amp;"_code"),0,2,,2),2,0)</f>
        <v>#N/A</v>
      </c>
      <c r="M1616" s="45"/>
      <c r="N1616" s="47"/>
      <c r="O1616" s="45"/>
    </row>
    <row r="1617" spans="1:15" hidden="1" x14ac:dyDescent="0.2">
      <c r="A1617" s="61" t="s">
        <v>669</v>
      </c>
      <c r="B1617" s="65" t="str">
        <f>YEAR(C1617)&amp;"-"&amp;WEEKNUM(C1617)</f>
        <v>2017-50</v>
      </c>
      <c r="C1617" s="46">
        <v>43079</v>
      </c>
      <c r="D1617" s="67">
        <f>WEEKDAY(Tableau645[[#This Row],[date]])</f>
        <v>1</v>
      </c>
      <c r="E1617" s="63">
        <v>0.57291666666666696</v>
      </c>
      <c r="F1617" s="63">
        <v>0.73958333333333404</v>
      </c>
      <c r="G1617" s="46" t="str">
        <f>IF(NOT(ISBLANK(Tableau645[heure
début])),IF(VALUE(MID(TEXT(Tableau645[heure
début],"hh"),1,2))&lt;13,"AM","PM"),"")</f>
        <v>PM</v>
      </c>
      <c r="H1617" s="47">
        <f>F1617-E1617</f>
        <v>0.16666666666666707</v>
      </c>
      <c r="I1617" s="47"/>
      <c r="J1617" s="47"/>
      <c r="K1617" s="65"/>
      <c r="L1617" s="45" t="e">
        <f ca="1">VLOOKUP(Tableau645[[#This Row],[module]],OFFSET(INDIRECT(A1617&amp;"_code"),0,2,,2),2,0)</f>
        <v>#N/A</v>
      </c>
      <c r="M1617" s="45"/>
      <c r="N1617" s="47"/>
      <c r="O1617" s="45"/>
    </row>
    <row r="1618" spans="1:15" hidden="1" x14ac:dyDescent="0.2">
      <c r="A1618" s="45" t="s">
        <v>657</v>
      </c>
      <c r="B1618" s="65" t="str">
        <f>YEAR(C1618)&amp;"-"&amp;WEEKNUM(C1618)</f>
        <v>2017-50</v>
      </c>
      <c r="C1618" s="46">
        <v>43079</v>
      </c>
      <c r="D1618" s="67">
        <f>WEEKDAY(Tableau645[[#This Row],[date]])</f>
        <v>1</v>
      </c>
      <c r="E1618" s="47">
        <v>0.57291666666666696</v>
      </c>
      <c r="F1618" s="47">
        <v>0.73958333333333404</v>
      </c>
      <c r="G1618" s="46" t="str">
        <f>IF(NOT(ISBLANK(Tableau645[heure
début])),IF(VALUE(MID(TEXT(Tableau645[heure
début],"hh"),1,2))&lt;13,"AM","PM"),"")</f>
        <v>PM</v>
      </c>
      <c r="H1618" s="47">
        <f>F1618-E1618</f>
        <v>0.16666666666666707</v>
      </c>
      <c r="I1618" s="123"/>
      <c r="J1618" s="47"/>
      <c r="K1618" s="65"/>
      <c r="L1618" s="45" t="e">
        <f ca="1">VLOOKUP(Tableau645[[#This Row],[module]],OFFSET(INDIRECT(A1618&amp;"_code"),0,2,,2),2,0)</f>
        <v>#N/A</v>
      </c>
      <c r="M1618" s="45"/>
      <c r="N1618" s="47"/>
      <c r="O1618" s="45"/>
    </row>
    <row r="1619" spans="1:15" hidden="1" x14ac:dyDescent="0.2">
      <c r="A1619" s="45" t="s">
        <v>671</v>
      </c>
      <c r="B1619" s="65" t="str">
        <f>YEAR(C1619)&amp;"-"&amp;WEEKNUM(C1619)</f>
        <v>2017-50</v>
      </c>
      <c r="C1619" s="46">
        <v>43079</v>
      </c>
      <c r="D1619" s="67">
        <f>WEEKDAY(Tableau645[[#This Row],[date]])</f>
        <v>1</v>
      </c>
      <c r="E1619" s="47">
        <v>0.57291666666666696</v>
      </c>
      <c r="F1619" s="47">
        <v>0.73958333333333404</v>
      </c>
      <c r="G1619" s="46" t="str">
        <f>IF(NOT(ISBLANK(Tableau645[heure
début])),IF(VALUE(MID(TEXT(Tableau645[heure
début],"hh"),1,2))&lt;13,"AM","PM"),"")</f>
        <v>PM</v>
      </c>
      <c r="H1619" s="47">
        <f>F1619-E1619</f>
        <v>0.16666666666666707</v>
      </c>
      <c r="I1619" s="47"/>
      <c r="J1619" s="47"/>
      <c r="K1619" s="65"/>
      <c r="L1619" s="45" t="e">
        <f ca="1">VLOOKUP(Tableau645[[#This Row],[module]],OFFSET(INDIRECT(A1619&amp;"_code"),0,2,,2),2,0)</f>
        <v>#N/A</v>
      </c>
      <c r="M1619" s="45"/>
      <c r="N1619" s="47"/>
      <c r="O1619" s="45"/>
    </row>
    <row r="1620" spans="1:15" hidden="1" x14ac:dyDescent="0.2">
      <c r="A1620" s="45" t="s">
        <v>672</v>
      </c>
      <c r="B1620" s="65" t="str">
        <f>YEAR(C1620)&amp;"-"&amp;WEEKNUM(C1620)</f>
        <v>2017-50</v>
      </c>
      <c r="C1620" s="46">
        <v>43079</v>
      </c>
      <c r="D1620" s="67">
        <f>WEEKDAY(Tableau645[[#This Row],[date]])</f>
        <v>1</v>
      </c>
      <c r="E1620" s="47">
        <v>0.57291666666666696</v>
      </c>
      <c r="F1620" s="47">
        <v>0.73958333333333404</v>
      </c>
      <c r="G1620" s="46" t="str">
        <f>IF(NOT(ISBLANK(Tableau645[heure
début])),IF(VALUE(MID(TEXT(Tableau645[heure
début],"hh"),1,2))&lt;13,"AM","PM"),"")</f>
        <v>PM</v>
      </c>
      <c r="H1620" s="47">
        <f>F1620-E1620</f>
        <v>0.16666666666666707</v>
      </c>
      <c r="I1620" s="47"/>
      <c r="J1620" s="47"/>
      <c r="K1620" s="65"/>
      <c r="L1620" s="45" t="e">
        <f ca="1">VLOOKUP(Tableau645[[#This Row],[module]],OFFSET(INDIRECT(A1620&amp;"_code"),0,2,,2),2,0)</f>
        <v>#N/A</v>
      </c>
      <c r="M1620" s="45"/>
      <c r="N1620" s="47"/>
      <c r="O1620" s="45"/>
    </row>
    <row r="1621" spans="1:15" hidden="1" x14ac:dyDescent="0.2">
      <c r="A1621" s="45" t="s">
        <v>676</v>
      </c>
      <c r="B1621" s="65" t="str">
        <f>YEAR(C1621)&amp;"-"&amp;WEEKNUM(C1621)</f>
        <v>2017-50</v>
      </c>
      <c r="C1621" s="46">
        <v>43079</v>
      </c>
      <c r="D1621" s="67">
        <f>WEEKDAY(Tableau645[[#This Row],[date]])</f>
        <v>1</v>
      </c>
      <c r="E1621" s="47">
        <v>0.57291666666666696</v>
      </c>
      <c r="F1621" s="47">
        <v>0.69791666666666663</v>
      </c>
      <c r="G1621" s="46" t="str">
        <f>IF(NOT(ISBLANK(Tableau645[heure
début])),IF(VALUE(MID(TEXT(Tableau645[heure
début],"hh"),1,2))&lt;13,"AM","PM"),"")</f>
        <v>PM</v>
      </c>
      <c r="H1621" s="47">
        <f>F1621-E1621</f>
        <v>0.12499999999999967</v>
      </c>
      <c r="I1621" s="47"/>
      <c r="J1621" s="47"/>
      <c r="K1621" s="65"/>
      <c r="L1621" s="45" t="e">
        <f ca="1">VLOOKUP(Tableau645[[#This Row],[module]],OFFSET(INDIRECT(A1621&amp;"_code"),0,2,,2),2,0)</f>
        <v>#N/A</v>
      </c>
      <c r="M1621" s="45"/>
      <c r="N1621" s="47"/>
      <c r="O1621" s="45"/>
    </row>
    <row r="1622" spans="1:15" hidden="1" x14ac:dyDescent="0.2">
      <c r="A1622" s="45" t="s">
        <v>677</v>
      </c>
      <c r="B1622" s="65" t="str">
        <f>YEAR(C1622)&amp;"-"&amp;WEEKNUM(C1622)</f>
        <v>2017-50</v>
      </c>
      <c r="C1622" s="46">
        <v>43079</v>
      </c>
      <c r="D1622" s="67">
        <f>WEEKDAY(Tableau645[[#This Row],[date]])</f>
        <v>1</v>
      </c>
      <c r="E1622" s="47">
        <v>0.57291666666666696</v>
      </c>
      <c r="F1622" s="47">
        <v>0.69791666666666663</v>
      </c>
      <c r="G1622" s="46" t="str">
        <f>IF(NOT(ISBLANK(Tableau645[heure
début])),IF(VALUE(MID(TEXT(Tableau645[heure
début],"hh"),1,2))&lt;13,"AM","PM"),"")</f>
        <v>PM</v>
      </c>
      <c r="H1622" s="47">
        <f>F1622-E1622</f>
        <v>0.12499999999999967</v>
      </c>
      <c r="I1622" s="47"/>
      <c r="J1622" s="47"/>
      <c r="K1622" s="65"/>
      <c r="L1622" s="45" t="e">
        <f ca="1">VLOOKUP(Tableau645[[#This Row],[module]],OFFSET(INDIRECT(A1622&amp;"_code"),0,2,,2),2,0)</f>
        <v>#N/A</v>
      </c>
      <c r="M1622" s="45"/>
      <c r="N1622" s="47"/>
      <c r="O1622" s="45"/>
    </row>
    <row r="1623" spans="1:15" hidden="1" x14ac:dyDescent="0.2">
      <c r="A1623" s="45" t="s">
        <v>670</v>
      </c>
      <c r="B1623" s="65" t="str">
        <f>YEAR(C1623)&amp;"-"&amp;WEEKNUM(C1623)</f>
        <v>2017-50</v>
      </c>
      <c r="C1623" s="46">
        <v>43079</v>
      </c>
      <c r="D1623" s="67">
        <f>WEEKDAY(Tableau645[[#This Row],[date]])</f>
        <v>1</v>
      </c>
      <c r="E1623" s="47">
        <v>0.57291666666666696</v>
      </c>
      <c r="F1623" s="47">
        <v>0.73958333333333404</v>
      </c>
      <c r="G1623" s="46" t="str">
        <f>IF(NOT(ISBLANK(Tableau645[heure
début])),IF(VALUE(MID(TEXT(Tableau645[heure
début],"hh"),1,2))&lt;13,"AM","PM"),"")</f>
        <v>PM</v>
      </c>
      <c r="H1623" s="47">
        <f>F1623-E1623</f>
        <v>0.16666666666666707</v>
      </c>
      <c r="I1623" s="47"/>
      <c r="J1623" s="47"/>
      <c r="K1623" s="65"/>
      <c r="L1623" s="45" t="e">
        <f ca="1">VLOOKUP(Tableau645[[#This Row],[module]],OFFSET(INDIRECT(A1623&amp;"_code"),0,2,,2),2,0)</f>
        <v>#N/A</v>
      </c>
      <c r="M1623" s="45"/>
      <c r="N1623" s="47"/>
      <c r="O1623" s="45"/>
    </row>
    <row r="1624" spans="1:15" hidden="1" x14ac:dyDescent="0.2">
      <c r="A1624" s="45" t="s">
        <v>670</v>
      </c>
      <c r="B1624" s="65" t="str">
        <f>YEAR(C1624)&amp;"-"&amp;WEEKNUM(C1624)</f>
        <v>2017-50</v>
      </c>
      <c r="C1624" s="46">
        <v>43080</v>
      </c>
      <c r="D1624" s="67">
        <f>WEEKDAY(Tableau645[[#This Row],[date]])</f>
        <v>2</v>
      </c>
      <c r="E1624" s="47">
        <v>0.34375</v>
      </c>
      <c r="F1624" s="47">
        <v>0.42708333333333298</v>
      </c>
      <c r="G1624" s="46" t="str">
        <f>IF(NOT(ISBLANK(Tableau645[heure
début])),IF(VALUE(MID(TEXT(Tableau645[heure
début],"hh"),1,2))&lt;13,"AM","PM"),"")</f>
        <v>AM</v>
      </c>
      <c r="H1624" s="47">
        <f>F1624-E1624</f>
        <v>8.3333333333332982E-2</v>
      </c>
      <c r="I1624" s="47"/>
      <c r="J1624" s="47"/>
      <c r="K1624" s="65" t="s">
        <v>865</v>
      </c>
      <c r="L1624" s="45" t="str">
        <f ca="1">VLOOKUP(Tableau645[[#This Row],[module]],OFFSET(INDIRECT(A1624&amp;"_code"),0,2,,2),2,0)</f>
        <v>DUPLOUICH Audrey</v>
      </c>
      <c r="M1624" s="45"/>
      <c r="N1624" s="47"/>
      <c r="O1624" s="45"/>
    </row>
    <row r="1625" spans="1:15" hidden="1" x14ac:dyDescent="0.2">
      <c r="A1625" s="45" t="s">
        <v>657</v>
      </c>
      <c r="B1625" s="65" t="str">
        <f>YEAR(C1625)&amp;"-"&amp;WEEKNUM(C1625)</f>
        <v>2017-50</v>
      </c>
      <c r="C1625" s="46">
        <v>43080</v>
      </c>
      <c r="D1625" s="67">
        <f>WEEKDAY(Tableau645[[#This Row],[date]])</f>
        <v>2</v>
      </c>
      <c r="E1625" s="47">
        <v>0.34375</v>
      </c>
      <c r="F1625" s="47">
        <v>0.51041666666666696</v>
      </c>
      <c r="G1625" s="46" t="str">
        <f>IF(NOT(ISBLANK(Tableau645[heure
début])),IF(VALUE(MID(TEXT(Tableau645[heure
début],"hh"),1,2))&lt;13,"AM","PM"),"")</f>
        <v>AM</v>
      </c>
      <c r="H1625" s="47">
        <f>F1625-E1625</f>
        <v>0.16666666666666696</v>
      </c>
      <c r="I1625" s="123"/>
      <c r="J1625" s="47" t="s">
        <v>833</v>
      </c>
      <c r="K1625" s="65" t="s">
        <v>817</v>
      </c>
      <c r="L1625" s="45" t="str">
        <f ca="1">VLOOKUP(Tableau645[[#This Row],[module]],OFFSET(INDIRECT(A1625&amp;"_code"),0,2,,2),2,0)</f>
        <v>n/a</v>
      </c>
      <c r="M1625" s="45"/>
      <c r="N1625" s="47"/>
      <c r="O1625" s="45"/>
    </row>
    <row r="1626" spans="1:15" hidden="1" x14ac:dyDescent="0.2">
      <c r="A1626" s="45" t="s">
        <v>672</v>
      </c>
      <c r="B1626" s="65" t="str">
        <f>YEAR(C1626)&amp;"-"&amp;WEEKNUM(C1626)</f>
        <v>2017-50</v>
      </c>
      <c r="C1626" s="46">
        <v>43080</v>
      </c>
      <c r="D1626" s="67">
        <f>WEEKDAY(Tableau645[[#This Row],[date]])</f>
        <v>2</v>
      </c>
      <c r="E1626" s="47">
        <v>0.34375</v>
      </c>
      <c r="F1626" s="47">
        <v>0.51041666666666696</v>
      </c>
      <c r="G1626" s="46" t="str">
        <f>IF(NOT(ISBLANK(Tableau645[heure
début])),IF(VALUE(MID(TEXT(Tableau645[heure
début],"hh"),1,2))&lt;13,"AM","PM"),"")</f>
        <v>AM</v>
      </c>
      <c r="H1626" s="47">
        <f>F1626-E1626</f>
        <v>0.16666666666666696</v>
      </c>
      <c r="I1626" s="47"/>
      <c r="J1626" s="47" t="s">
        <v>832</v>
      </c>
      <c r="K1626" s="65"/>
      <c r="L1626" s="45" t="e">
        <f ca="1">VLOOKUP(Tableau645[[#This Row],[module]],OFFSET(INDIRECT(A1626&amp;"_code"),0,2,,2),2,0)</f>
        <v>#N/A</v>
      </c>
      <c r="M1626" s="45"/>
      <c r="N1626" s="47"/>
      <c r="O1626" s="45"/>
    </row>
    <row r="1627" spans="1:15" hidden="1" x14ac:dyDescent="0.2">
      <c r="A1627" s="45" t="s">
        <v>672</v>
      </c>
      <c r="B1627" s="65" t="str">
        <f>YEAR(C1627)&amp;"-"&amp;WEEKNUM(C1627)</f>
        <v>2017-50</v>
      </c>
      <c r="C1627" s="46">
        <v>43080</v>
      </c>
      <c r="D1627" s="67">
        <f>WEEKDAY(Tableau645[[#This Row],[date]])</f>
        <v>2</v>
      </c>
      <c r="E1627" s="47">
        <v>0.34375</v>
      </c>
      <c r="F1627" s="47">
        <v>0.51041666666666696</v>
      </c>
      <c r="G1627" s="46" t="str">
        <f>IF(NOT(ISBLANK(Tableau645[heure
début])),IF(VALUE(MID(TEXT(Tableau645[heure
début],"hh"),1,2))&lt;13,"AM","PM"),"")</f>
        <v>AM</v>
      </c>
      <c r="H1627" s="47">
        <f>F1627-E1627</f>
        <v>0.16666666666666696</v>
      </c>
      <c r="I1627" s="47"/>
      <c r="J1627" s="47" t="s">
        <v>833</v>
      </c>
      <c r="K1627" s="65" t="s">
        <v>817</v>
      </c>
      <c r="L1627" s="45" t="str">
        <f ca="1">VLOOKUP(Tableau645[[#This Row],[module]],OFFSET(INDIRECT(A1627&amp;"_code"),0,2,,2),2,0)</f>
        <v>n/a</v>
      </c>
      <c r="M1627" s="45"/>
      <c r="N1627" s="47"/>
      <c r="O1627" s="45"/>
    </row>
    <row r="1628" spans="1:15" hidden="1" x14ac:dyDescent="0.2">
      <c r="A1628" s="45" t="s">
        <v>657</v>
      </c>
      <c r="B1628" s="65" t="str">
        <f>YEAR(C1628)&amp;"-"&amp;WEEKNUM(C1628)</f>
        <v>2017-50</v>
      </c>
      <c r="C1628" s="46">
        <v>43080</v>
      </c>
      <c r="D1628" s="67">
        <f>WEEKDAY(Tableau645[[#This Row],[date]])</f>
        <v>2</v>
      </c>
      <c r="E1628" s="47">
        <v>0.34375</v>
      </c>
      <c r="F1628" s="47">
        <v>0.51041666666666696</v>
      </c>
      <c r="G1628" s="46" t="str">
        <f>IF(NOT(ISBLANK(Tableau645[heure
début])),IF(VALUE(MID(TEXT(Tableau645[heure
début],"hh"),1,2))&lt;13,"AM","PM"),"")</f>
        <v>AM</v>
      </c>
      <c r="H1628" s="47">
        <f>F1628-E1628</f>
        <v>0.16666666666666696</v>
      </c>
      <c r="I1628" s="123"/>
      <c r="J1628" s="47" t="s">
        <v>832</v>
      </c>
      <c r="K1628" s="65"/>
      <c r="L1628" s="45" t="e">
        <f ca="1">VLOOKUP(Tableau645[[#This Row],[module]],OFFSET(INDIRECT(A1628&amp;"_code"),0,2,,2),2,0)</f>
        <v>#N/A</v>
      </c>
      <c r="M1628" s="45"/>
      <c r="N1628" s="47"/>
      <c r="O1628" s="45"/>
    </row>
    <row r="1629" spans="1:15" hidden="1" x14ac:dyDescent="0.2">
      <c r="A1629" s="61" t="s">
        <v>669</v>
      </c>
      <c r="B1629" s="65" t="str">
        <f>YEAR(C1629)&amp;"-"&amp;WEEKNUM(C1629)</f>
        <v>2017-50</v>
      </c>
      <c r="C1629" s="46">
        <v>43080</v>
      </c>
      <c r="D1629" s="67">
        <f>WEEKDAY(Tableau645[[#This Row],[date]])</f>
        <v>2</v>
      </c>
      <c r="E1629" s="47">
        <v>0.34375</v>
      </c>
      <c r="F1629" s="47">
        <v>0.42708333333333298</v>
      </c>
      <c r="G1629" s="46" t="str">
        <f>IF(NOT(ISBLANK(Tableau645[heure
début])),IF(VALUE(MID(TEXT(Tableau645[heure
début],"hh"),1,2))&lt;13,"AM","PM"),"")</f>
        <v>AM</v>
      </c>
      <c r="H1629" s="47">
        <f>F1629-E1629</f>
        <v>8.3333333333332982E-2</v>
      </c>
      <c r="I1629" s="47"/>
      <c r="J1629" s="47"/>
      <c r="K1629" s="92" t="s">
        <v>1209</v>
      </c>
      <c r="L1629" s="45" t="str">
        <f ca="1">VLOOKUP(Tableau645[[#This Row],[module]],OFFSET(INDIRECT(A1629&amp;"_code"),0,2,,2),2,0)</f>
        <v>LEFETZ Guillaume</v>
      </c>
      <c r="M1629" s="45"/>
      <c r="N1629" s="47"/>
      <c r="O1629" s="45" t="s">
        <v>1239</v>
      </c>
    </row>
    <row r="1630" spans="1:15" hidden="1" x14ac:dyDescent="0.2">
      <c r="A1630" s="45" t="s">
        <v>676</v>
      </c>
      <c r="B1630" s="65" t="str">
        <f>YEAR(C1630)&amp;"-"&amp;WEEKNUM(C1630)</f>
        <v>2017-50</v>
      </c>
      <c r="C1630" s="46">
        <v>43080</v>
      </c>
      <c r="D1630" s="67">
        <f>WEEKDAY(Tableau645[[#This Row],[date]])</f>
        <v>2</v>
      </c>
      <c r="E1630" s="47">
        <v>0.34375</v>
      </c>
      <c r="F1630" s="47">
        <v>0.51041666666666696</v>
      </c>
      <c r="G1630" s="46" t="str">
        <f>IF(NOT(ISBLANK(Tableau645[heure
début])),IF(VALUE(MID(TEXT(Tableau645[heure
début],"hh"),1,2))&lt;13,"AM","PM"),"")</f>
        <v>AM</v>
      </c>
      <c r="H1630" s="47">
        <f>F1630-E1630</f>
        <v>0.16666666666666696</v>
      </c>
      <c r="I1630" s="47"/>
      <c r="J1630" s="47"/>
      <c r="K1630" s="65" t="s">
        <v>809</v>
      </c>
      <c r="L1630" s="45" t="str">
        <f ca="1">VLOOKUP(Tableau645[[#This Row],[module]],OFFSET(INDIRECT(A1630&amp;"_code"),0,2,,2),2,0)</f>
        <v>n/a</v>
      </c>
      <c r="M1630" s="45"/>
      <c r="N1630" s="47"/>
      <c r="O1630" s="45"/>
    </row>
    <row r="1631" spans="1:15" hidden="1" x14ac:dyDescent="0.2">
      <c r="A1631" s="45" t="s">
        <v>677</v>
      </c>
      <c r="B1631" s="65" t="str">
        <f>YEAR(C1631)&amp;"-"&amp;WEEKNUM(C1631)</f>
        <v>2017-50</v>
      </c>
      <c r="C1631" s="46">
        <v>43080</v>
      </c>
      <c r="D1631" s="67">
        <f>WEEKDAY(Tableau645[[#This Row],[date]])</f>
        <v>2</v>
      </c>
      <c r="E1631" s="47">
        <v>0.34375</v>
      </c>
      <c r="F1631" s="47">
        <v>0.51041666666666696</v>
      </c>
      <c r="G1631" s="46" t="str">
        <f>IF(NOT(ISBLANK(Tableau645[heure
début])),IF(VALUE(MID(TEXT(Tableau645[heure
début],"hh"),1,2))&lt;13,"AM","PM"),"")</f>
        <v>AM</v>
      </c>
      <c r="H1631" s="47">
        <f>F1631-E1631</f>
        <v>0.16666666666666696</v>
      </c>
      <c r="I1631" s="47"/>
      <c r="J1631" s="47"/>
      <c r="K1631" s="65" t="s">
        <v>737</v>
      </c>
      <c r="L1631" s="45" t="str">
        <f ca="1">VLOOKUP(Tableau645[[#This Row],[module]],OFFSET(INDIRECT(A1631&amp;"_code"),0,2,,2),2,0)</f>
        <v>CHINCHOLE Michael</v>
      </c>
      <c r="M1631" s="45"/>
      <c r="N1631" s="47"/>
      <c r="O1631" s="45"/>
    </row>
    <row r="1632" spans="1:15" hidden="1" x14ac:dyDescent="0.2">
      <c r="A1632" s="45" t="s">
        <v>671</v>
      </c>
      <c r="B1632" s="92" t="str">
        <f>YEAR(C1632)&amp;"-"&amp;WEEKNUM(C1632)</f>
        <v>2017-50</v>
      </c>
      <c r="C1632" s="46">
        <v>43080</v>
      </c>
      <c r="D1632" s="94">
        <f>WEEKDAY(Tableau645[[#This Row],[date]])</f>
        <v>2</v>
      </c>
      <c r="E1632" s="47">
        <v>0.34375</v>
      </c>
      <c r="F1632" s="47">
        <v>0.42708333333333298</v>
      </c>
      <c r="G1632" s="93" t="str">
        <f>IF(NOT(ISBLANK(Tableau645[heure
début])),IF(VALUE(MID(TEXT(Tableau645[heure
début],"hh"),1,2))&lt;13,"AM","PM"),"")</f>
        <v>AM</v>
      </c>
      <c r="H1632" s="95">
        <f>F1632-E1632</f>
        <v>8.3333333333332982E-2</v>
      </c>
      <c r="I1632" s="95"/>
      <c r="J1632" s="95"/>
      <c r="K1632" s="65" t="s">
        <v>1107</v>
      </c>
      <c r="L1632" s="92" t="str">
        <f ca="1">VLOOKUP(Tableau645[[#This Row],[module]],OFFSET(INDIRECT(A1632&amp;"_code"),0,2,,2),2,0)</f>
        <v>DOCO David</v>
      </c>
      <c r="M1632" s="91"/>
      <c r="N1632" s="95"/>
      <c r="O1632" s="91"/>
    </row>
    <row r="1633" spans="1:15" hidden="1" x14ac:dyDescent="0.2">
      <c r="A1633" s="45" t="s">
        <v>670</v>
      </c>
      <c r="B1633" s="92" t="str">
        <f>YEAR(C1633)&amp;"-"&amp;WEEKNUM(C1633)</f>
        <v>2017-50</v>
      </c>
      <c r="C1633" s="46">
        <v>43080</v>
      </c>
      <c r="D1633" s="94">
        <f>WEEKDAY(Tableau645[[#This Row],[date]])</f>
        <v>2</v>
      </c>
      <c r="E1633" s="47">
        <v>0.42708333333333298</v>
      </c>
      <c r="F1633" s="47">
        <v>0.51041666666666696</v>
      </c>
      <c r="G1633" s="93" t="str">
        <f>IF(NOT(ISBLANK(Tableau645[heure
début])),IF(VALUE(MID(TEXT(Tableau645[heure
début],"hh"),1,2))&lt;13,"AM","PM"),"")</f>
        <v>AM</v>
      </c>
      <c r="H1633" s="95">
        <f>F1633-E1633</f>
        <v>8.3333333333333981E-2</v>
      </c>
      <c r="I1633" s="95"/>
      <c r="J1633" s="95"/>
      <c r="K1633" s="92" t="s">
        <v>1238</v>
      </c>
      <c r="L1633" s="92" t="str">
        <f ca="1">VLOOKUP(Tableau645[[#This Row],[module]],OFFSET(INDIRECT(A1633&amp;"_code"),0,2,,2),2,0)</f>
        <v>LEFETZ Guillaume</v>
      </c>
      <c r="M1633" s="91"/>
      <c r="N1633" s="95"/>
      <c r="O1633" s="91"/>
    </row>
    <row r="1634" spans="1:15" hidden="1" x14ac:dyDescent="0.2">
      <c r="A1634" s="61" t="s">
        <v>669</v>
      </c>
      <c r="B1634" s="92" t="str">
        <f>YEAR(C1634)&amp;"-"&amp;WEEKNUM(C1634)</f>
        <v>2017-50</v>
      </c>
      <c r="C1634" s="46">
        <v>43080</v>
      </c>
      <c r="D1634" s="94">
        <f>WEEKDAY(Tableau645[[#This Row],[date]])</f>
        <v>2</v>
      </c>
      <c r="E1634" s="47">
        <v>0.42708333333333298</v>
      </c>
      <c r="F1634" s="47">
        <v>0.51041666666666696</v>
      </c>
      <c r="G1634" s="93" t="str">
        <f>IF(NOT(ISBLANK(Tableau645[heure
début])),IF(VALUE(MID(TEXT(Tableau645[heure
début],"hh"),1,2))&lt;13,"AM","PM"),"")</f>
        <v>AM</v>
      </c>
      <c r="H1634" s="95">
        <f>F1634-E1634</f>
        <v>8.3333333333333981E-2</v>
      </c>
      <c r="I1634" s="95"/>
      <c r="J1634" s="95"/>
      <c r="K1634" s="65" t="s">
        <v>1060</v>
      </c>
      <c r="L1634" s="92" t="str">
        <f ca="1">VLOOKUP(Tableau645[[#This Row],[module]],OFFSET(INDIRECT(A1634&amp;"_code"),0,2,,2),2,0)</f>
        <v>LABIS Solveig</v>
      </c>
      <c r="M1634" s="91"/>
      <c r="N1634" s="95"/>
      <c r="O1634" s="91"/>
    </row>
    <row r="1635" spans="1:15" hidden="1" x14ac:dyDescent="0.2">
      <c r="A1635" s="45" t="s">
        <v>671</v>
      </c>
      <c r="B1635" s="92" t="str">
        <f>YEAR(C1635)&amp;"-"&amp;WEEKNUM(C1635)</f>
        <v>2017-50</v>
      </c>
      <c r="C1635" s="46">
        <v>43080</v>
      </c>
      <c r="D1635" s="94">
        <f>WEEKDAY(Tableau645[[#This Row],[date]])</f>
        <v>2</v>
      </c>
      <c r="E1635" s="47">
        <v>0.42708333333333298</v>
      </c>
      <c r="F1635" s="47">
        <v>0.51041666666666696</v>
      </c>
      <c r="G1635" s="93" t="str">
        <f>IF(NOT(ISBLANK(Tableau645[heure
début])),IF(VALUE(MID(TEXT(Tableau645[heure
début],"hh"),1,2))&lt;13,"AM","PM"),"")</f>
        <v>AM</v>
      </c>
      <c r="H1635" s="95">
        <f>F1635-E1635</f>
        <v>8.3333333333333981E-2</v>
      </c>
      <c r="I1635" s="95"/>
      <c r="J1635" s="95"/>
      <c r="K1635" s="65" t="s">
        <v>1072</v>
      </c>
      <c r="L1635" s="92" t="str">
        <f ca="1">VLOOKUP(Tableau645[[#This Row],[module]],OFFSET(INDIRECT(A1635&amp;"_code"),0,2,,2),2,0)</f>
        <v>DOCO David</v>
      </c>
      <c r="M1635" s="91"/>
      <c r="N1635" s="95"/>
      <c r="O1635" s="91"/>
    </row>
    <row r="1636" spans="1:15" hidden="1" x14ac:dyDescent="0.2">
      <c r="A1636" s="45" t="s">
        <v>671</v>
      </c>
      <c r="B1636" s="65" t="str">
        <f>YEAR(C1636)&amp;"-"&amp;WEEKNUM(C1636)</f>
        <v>2017-50</v>
      </c>
      <c r="C1636" s="46">
        <v>43080</v>
      </c>
      <c r="D1636" s="67">
        <f>WEEKDAY(Tableau645[[#This Row],[date]])</f>
        <v>2</v>
      </c>
      <c r="E1636" s="47">
        <v>0.57291666666666696</v>
      </c>
      <c r="F1636" s="47">
        <v>0.73958333333333404</v>
      </c>
      <c r="G1636" s="46" t="str">
        <f>IF(NOT(ISBLANK(Tableau645[heure
début])),IF(VALUE(MID(TEXT(Tableau645[heure
début],"hh"),1,2))&lt;13,"AM","PM"),"")</f>
        <v>PM</v>
      </c>
      <c r="H1636" s="47">
        <f>F1636-E1636</f>
        <v>0.16666666666666707</v>
      </c>
      <c r="I1636" s="47"/>
      <c r="J1636" s="47"/>
      <c r="K1636" s="65" t="s">
        <v>1018</v>
      </c>
      <c r="L1636" s="45" t="str">
        <f ca="1">VLOOKUP(Tableau645[[#This Row],[module]],OFFSET(INDIRECT(A1636&amp;"_code"),0,2,,2),2,0)</f>
        <v>HARDSTAFF Debra</v>
      </c>
      <c r="M1636" s="45"/>
      <c r="N1636" s="47"/>
      <c r="O1636" s="45"/>
    </row>
    <row r="1637" spans="1:15" hidden="1" x14ac:dyDescent="0.2">
      <c r="A1637" s="45" t="s">
        <v>670</v>
      </c>
      <c r="B1637" s="65" t="str">
        <f>YEAR(C1637)&amp;"-"&amp;WEEKNUM(C1637)</f>
        <v>2017-50</v>
      </c>
      <c r="C1637" s="46">
        <v>43080</v>
      </c>
      <c r="D1637" s="67">
        <f>WEEKDAY(Tableau645[[#This Row],[date]])</f>
        <v>2</v>
      </c>
      <c r="E1637" s="47">
        <v>0.57291666666666696</v>
      </c>
      <c r="F1637" s="47">
        <v>0.73958333333333404</v>
      </c>
      <c r="G1637" s="46" t="str">
        <f>IF(NOT(ISBLANK(Tableau645[heure
début])),IF(VALUE(MID(TEXT(Tableau645[heure
début],"hh"),1,2))&lt;13,"AM","PM"),"")</f>
        <v>PM</v>
      </c>
      <c r="H1637" s="47">
        <f>F1637-E1637</f>
        <v>0.16666666666666707</v>
      </c>
      <c r="I1637" s="47"/>
      <c r="J1637" s="47"/>
      <c r="K1637" s="65"/>
      <c r="L1637" s="45" t="e">
        <f ca="1">VLOOKUP(Tableau645[[#This Row],[module]],OFFSET(INDIRECT(A1637&amp;"_code"),0,2,,2),2,0)</f>
        <v>#N/A</v>
      </c>
      <c r="M1637" s="45"/>
      <c r="N1637" s="47"/>
      <c r="O1637" s="45"/>
    </row>
    <row r="1638" spans="1:15" hidden="1" x14ac:dyDescent="0.2">
      <c r="A1638" s="45" t="s">
        <v>657</v>
      </c>
      <c r="B1638" s="65" t="str">
        <f>YEAR(C1638)&amp;"-"&amp;WEEKNUM(C1638)</f>
        <v>2017-50</v>
      </c>
      <c r="C1638" s="46">
        <v>43080</v>
      </c>
      <c r="D1638" s="67">
        <f>WEEKDAY(Tableau645[[#This Row],[date]])</f>
        <v>2</v>
      </c>
      <c r="E1638" s="47">
        <v>0.57291666666666696</v>
      </c>
      <c r="F1638" s="47">
        <v>0.73958333333333404</v>
      </c>
      <c r="G1638" s="46" t="str">
        <f>IF(NOT(ISBLANK(Tableau645[heure
début])),IF(VALUE(MID(TEXT(Tableau645[heure
début],"hh"),1,2))&lt;13,"AM","PM"),"")</f>
        <v>PM</v>
      </c>
      <c r="H1638" s="47">
        <f>F1638-E1638</f>
        <v>0.16666666666666707</v>
      </c>
      <c r="I1638" s="123"/>
      <c r="J1638" s="47" t="s">
        <v>833</v>
      </c>
      <c r="K1638" s="65" t="s">
        <v>817</v>
      </c>
      <c r="L1638" s="45" t="str">
        <f ca="1">VLOOKUP(Tableau645[[#This Row],[module]],OFFSET(INDIRECT(A1638&amp;"_code"),0,2,,2),2,0)</f>
        <v>n/a</v>
      </c>
      <c r="M1638" s="45"/>
      <c r="N1638" s="47"/>
      <c r="O1638" s="45"/>
    </row>
    <row r="1639" spans="1:15" hidden="1" x14ac:dyDescent="0.2">
      <c r="A1639" s="45" t="s">
        <v>672</v>
      </c>
      <c r="B1639" s="65" t="str">
        <f>YEAR(C1639)&amp;"-"&amp;WEEKNUM(C1639)</f>
        <v>2017-50</v>
      </c>
      <c r="C1639" s="46">
        <v>43080</v>
      </c>
      <c r="D1639" s="67">
        <f>WEEKDAY(Tableau645[[#This Row],[date]])</f>
        <v>2</v>
      </c>
      <c r="E1639" s="47">
        <v>0.57291666666666696</v>
      </c>
      <c r="F1639" s="47">
        <v>0.73958333333333404</v>
      </c>
      <c r="G1639" s="46" t="str">
        <f>IF(NOT(ISBLANK(Tableau645[heure
début])),IF(VALUE(MID(TEXT(Tableau645[heure
début],"hh"),1,2))&lt;13,"AM","PM"),"")</f>
        <v>PM</v>
      </c>
      <c r="H1639" s="47">
        <f>F1639-E1639</f>
        <v>0.16666666666666707</v>
      </c>
      <c r="I1639" s="47"/>
      <c r="J1639" s="47" t="s">
        <v>832</v>
      </c>
      <c r="K1639" s="65"/>
      <c r="L1639" s="45" t="e">
        <f ca="1">VLOOKUP(Tableau645[[#This Row],[module]],OFFSET(INDIRECT(A1639&amp;"_code"),0,2,,2),2,0)</f>
        <v>#N/A</v>
      </c>
      <c r="M1639" s="45"/>
      <c r="N1639" s="47"/>
      <c r="O1639" s="45"/>
    </row>
    <row r="1640" spans="1:15" hidden="1" x14ac:dyDescent="0.2">
      <c r="A1640" s="45" t="s">
        <v>672</v>
      </c>
      <c r="B1640" s="65" t="str">
        <f>YEAR(C1640)&amp;"-"&amp;WEEKNUM(C1640)</f>
        <v>2017-50</v>
      </c>
      <c r="C1640" s="46">
        <v>43080</v>
      </c>
      <c r="D1640" s="67">
        <f>WEEKDAY(Tableau645[[#This Row],[date]])</f>
        <v>2</v>
      </c>
      <c r="E1640" s="47">
        <v>0.57291666666666696</v>
      </c>
      <c r="F1640" s="47">
        <v>0.73958333333333404</v>
      </c>
      <c r="G1640" s="46" t="str">
        <f>IF(NOT(ISBLANK(Tableau645[heure
début])),IF(VALUE(MID(TEXT(Tableau645[heure
début],"hh"),1,2))&lt;13,"AM","PM"),"")</f>
        <v>PM</v>
      </c>
      <c r="H1640" s="47">
        <f>F1640-E1640</f>
        <v>0.16666666666666707</v>
      </c>
      <c r="I1640" s="47"/>
      <c r="J1640" s="47" t="s">
        <v>833</v>
      </c>
      <c r="K1640" s="65" t="s">
        <v>817</v>
      </c>
      <c r="L1640" s="45" t="str">
        <f ca="1">VLOOKUP(Tableau645[[#This Row],[module]],OFFSET(INDIRECT(A1640&amp;"_code"),0,2,,2),2,0)</f>
        <v>n/a</v>
      </c>
      <c r="M1640" s="45"/>
      <c r="N1640" s="47"/>
      <c r="O1640" s="45"/>
    </row>
    <row r="1641" spans="1:15" hidden="1" x14ac:dyDescent="0.2">
      <c r="A1641" s="45" t="s">
        <v>657</v>
      </c>
      <c r="B1641" s="65" t="str">
        <f>YEAR(C1641)&amp;"-"&amp;WEEKNUM(C1641)</f>
        <v>2017-50</v>
      </c>
      <c r="C1641" s="46">
        <v>43080</v>
      </c>
      <c r="D1641" s="67">
        <f>WEEKDAY(Tableau645[[#This Row],[date]])</f>
        <v>2</v>
      </c>
      <c r="E1641" s="47">
        <v>0.57291666666666696</v>
      </c>
      <c r="F1641" s="47">
        <v>0.73958333333333404</v>
      </c>
      <c r="G1641" s="46" t="str">
        <f>IF(NOT(ISBLANK(Tableau645[heure
début])),IF(VALUE(MID(TEXT(Tableau645[heure
début],"hh"),1,2))&lt;13,"AM","PM"),"")</f>
        <v>PM</v>
      </c>
      <c r="H1641" s="47">
        <f>F1641-E1641</f>
        <v>0.16666666666666707</v>
      </c>
      <c r="I1641" s="123"/>
      <c r="J1641" s="47" t="s">
        <v>832</v>
      </c>
      <c r="K1641" s="65"/>
      <c r="L1641" s="45" t="e">
        <f ca="1">VLOOKUP(Tableau645[[#This Row],[module]],OFFSET(INDIRECT(A1641&amp;"_code"),0,2,,2),2,0)</f>
        <v>#N/A</v>
      </c>
      <c r="M1641" s="45"/>
      <c r="N1641" s="47"/>
      <c r="O1641" s="45"/>
    </row>
    <row r="1642" spans="1:15" hidden="1" x14ac:dyDescent="0.2">
      <c r="A1642" s="61" t="s">
        <v>669</v>
      </c>
      <c r="B1642" s="65" t="str">
        <f>YEAR(C1642)&amp;"-"&amp;WEEKNUM(C1642)</f>
        <v>2017-50</v>
      </c>
      <c r="C1642" s="46">
        <v>43080</v>
      </c>
      <c r="D1642" s="67">
        <f>WEEKDAY(Tableau645[[#This Row],[date]])</f>
        <v>2</v>
      </c>
      <c r="E1642" s="63">
        <v>0.57291666666666696</v>
      </c>
      <c r="F1642" s="63">
        <v>0.73958333333333404</v>
      </c>
      <c r="G1642" s="46" t="str">
        <f>IF(NOT(ISBLANK(Tableau645[heure
début])),IF(VALUE(MID(TEXT(Tableau645[heure
début],"hh"),1,2))&lt;13,"AM","PM"),"")</f>
        <v>PM</v>
      </c>
      <c r="H1642" s="47">
        <f>F1642-E1642</f>
        <v>0.16666666666666707</v>
      </c>
      <c r="I1642" s="47"/>
      <c r="J1642" s="47"/>
      <c r="K1642" s="65" t="s">
        <v>1238</v>
      </c>
      <c r="L1642" s="45" t="str">
        <f ca="1">VLOOKUP(Tableau645[[#This Row],[module]],OFFSET(INDIRECT(A1642&amp;"_code"),0,2,,2),2,0)</f>
        <v>LEFETZ Guillaume</v>
      </c>
      <c r="M1642" s="45"/>
      <c r="N1642" s="47"/>
      <c r="O1642" s="45"/>
    </row>
    <row r="1643" spans="1:15" hidden="1" x14ac:dyDescent="0.2">
      <c r="A1643" s="45" t="s">
        <v>676</v>
      </c>
      <c r="B1643" s="65" t="str">
        <f>YEAR(C1643)&amp;"-"&amp;WEEKNUM(C1643)</f>
        <v>2017-50</v>
      </c>
      <c r="C1643" s="46">
        <v>43080</v>
      </c>
      <c r="D1643" s="67">
        <f>WEEKDAY(Tableau645[[#This Row],[date]])</f>
        <v>2</v>
      </c>
      <c r="E1643" s="47">
        <v>0.57291666666666696</v>
      </c>
      <c r="F1643" s="47">
        <v>0.69791666666666663</v>
      </c>
      <c r="G1643" s="46" t="str">
        <f>IF(NOT(ISBLANK(Tableau645[heure
début])),IF(VALUE(MID(TEXT(Tableau645[heure
début],"hh"),1,2))&lt;13,"AM","PM"),"")</f>
        <v>PM</v>
      </c>
      <c r="H1643" s="47">
        <f>F1643-E1643</f>
        <v>0.12499999999999967</v>
      </c>
      <c r="I1643" s="47"/>
      <c r="J1643" s="47"/>
      <c r="K1643" s="65" t="s">
        <v>809</v>
      </c>
      <c r="L1643" s="45" t="str">
        <f ca="1">VLOOKUP(Tableau645[[#This Row],[module]],OFFSET(INDIRECT(A1643&amp;"_code"),0,2,,2),2,0)</f>
        <v>n/a</v>
      </c>
      <c r="M1643" s="45"/>
      <c r="N1643" s="47"/>
      <c r="O1643" s="45"/>
    </row>
    <row r="1644" spans="1:15" hidden="1" x14ac:dyDescent="0.2">
      <c r="A1644" s="45" t="s">
        <v>677</v>
      </c>
      <c r="B1644" s="65" t="str">
        <f>YEAR(C1644)&amp;"-"&amp;WEEKNUM(C1644)</f>
        <v>2017-50</v>
      </c>
      <c r="C1644" s="46">
        <v>43080</v>
      </c>
      <c r="D1644" s="67">
        <f>WEEKDAY(Tableau645[[#This Row],[date]])</f>
        <v>2</v>
      </c>
      <c r="E1644" s="47">
        <v>0.57291666666666696</v>
      </c>
      <c r="F1644" s="47">
        <v>0.69791666666666663</v>
      </c>
      <c r="G1644" s="46" t="str">
        <f>IF(NOT(ISBLANK(Tableau645[heure
début])),IF(VALUE(MID(TEXT(Tableau645[heure
début],"hh"),1,2))&lt;13,"AM","PM"),"")</f>
        <v>PM</v>
      </c>
      <c r="H1644" s="47">
        <f>F1644-E1644</f>
        <v>0.12499999999999967</v>
      </c>
      <c r="I1644" s="47"/>
      <c r="J1644" s="47"/>
      <c r="K1644" s="65" t="s">
        <v>737</v>
      </c>
      <c r="L1644" s="45" t="str">
        <f ca="1">VLOOKUP(Tableau645[[#This Row],[module]],OFFSET(INDIRECT(A1644&amp;"_code"),0,2,,2),2,0)</f>
        <v>CHINCHOLE Michael</v>
      </c>
      <c r="M1644" s="45"/>
      <c r="N1644" s="47"/>
      <c r="O1644" s="45"/>
    </row>
    <row r="1645" spans="1:15" hidden="1" x14ac:dyDescent="0.2">
      <c r="A1645" s="45" t="s">
        <v>670</v>
      </c>
      <c r="B1645" s="65" t="str">
        <f>YEAR(C1645)&amp;"-"&amp;WEEKNUM(C1645)</f>
        <v>2017-50</v>
      </c>
      <c r="C1645" s="46">
        <v>43081</v>
      </c>
      <c r="D1645" s="67">
        <f>WEEKDAY(Tableau645[[#This Row],[date]])</f>
        <v>3</v>
      </c>
      <c r="E1645" s="47">
        <v>0.34375</v>
      </c>
      <c r="F1645" s="47">
        <v>0.51041666666666696</v>
      </c>
      <c r="G1645" s="46" t="str">
        <f>IF(NOT(ISBLANK(Tableau645[heure
début])),IF(VALUE(MID(TEXT(Tableau645[heure
début],"hh"),1,2))&lt;13,"AM","PM"),"")</f>
        <v>AM</v>
      </c>
      <c r="H1645" s="47">
        <f>F1645-E1645</f>
        <v>0.16666666666666696</v>
      </c>
      <c r="I1645" s="47"/>
      <c r="J1645" s="47"/>
      <c r="K1645" s="92" t="s">
        <v>1238</v>
      </c>
      <c r="L1645" s="45" t="str">
        <f ca="1">VLOOKUP(Tableau645[[#This Row],[module]],OFFSET(INDIRECT(A1645&amp;"_code"),0,2,,2),2,0)</f>
        <v>LEFETZ Guillaume</v>
      </c>
      <c r="M1645" s="45"/>
      <c r="N1645" s="47"/>
      <c r="O1645" s="45"/>
    </row>
    <row r="1646" spans="1:15" hidden="1" x14ac:dyDescent="0.2">
      <c r="A1646" s="45" t="s">
        <v>657</v>
      </c>
      <c r="B1646" s="65" t="str">
        <f>YEAR(C1646)&amp;"-"&amp;WEEKNUM(C1646)</f>
        <v>2017-50</v>
      </c>
      <c r="C1646" s="46">
        <v>43081</v>
      </c>
      <c r="D1646" s="67">
        <f>WEEKDAY(Tableau645[[#This Row],[date]])</f>
        <v>3</v>
      </c>
      <c r="E1646" s="47">
        <v>0.34375</v>
      </c>
      <c r="F1646" s="47">
        <v>0.51041666666666696</v>
      </c>
      <c r="G1646" s="46" t="str">
        <f>IF(NOT(ISBLANK(Tableau645[heure
début])),IF(VALUE(MID(TEXT(Tableau645[heure
début],"hh"),1,2))&lt;13,"AM","PM"),"")</f>
        <v>AM</v>
      </c>
      <c r="H1646" s="47">
        <f>F1646-E1646</f>
        <v>0.16666666666666696</v>
      </c>
      <c r="I1646" s="123"/>
      <c r="J1646" s="47" t="s">
        <v>833</v>
      </c>
      <c r="K1646" s="65" t="s">
        <v>817</v>
      </c>
      <c r="L1646" s="45" t="str">
        <f ca="1">VLOOKUP(Tableau645[[#This Row],[module]],OFFSET(INDIRECT(A1646&amp;"_code"),0,2,,2),2,0)</f>
        <v>n/a</v>
      </c>
      <c r="M1646" s="45"/>
      <c r="N1646" s="47"/>
      <c r="O1646" s="45"/>
    </row>
    <row r="1647" spans="1:15" hidden="1" x14ac:dyDescent="0.2">
      <c r="A1647" s="45" t="s">
        <v>672</v>
      </c>
      <c r="B1647" s="65" t="str">
        <f>YEAR(C1647)&amp;"-"&amp;WEEKNUM(C1647)</f>
        <v>2017-50</v>
      </c>
      <c r="C1647" s="46">
        <v>43081</v>
      </c>
      <c r="D1647" s="67">
        <f>WEEKDAY(Tableau645[[#This Row],[date]])</f>
        <v>3</v>
      </c>
      <c r="E1647" s="47">
        <v>0.34375</v>
      </c>
      <c r="F1647" s="47">
        <v>0.51041666666666696</v>
      </c>
      <c r="G1647" s="46" t="str">
        <f>IF(NOT(ISBLANK(Tableau645[heure
début])),IF(VALUE(MID(TEXT(Tableau645[heure
début],"hh"),1,2))&lt;13,"AM","PM"),"")</f>
        <v>AM</v>
      </c>
      <c r="H1647" s="47">
        <f>F1647-E1647</f>
        <v>0.16666666666666696</v>
      </c>
      <c r="I1647" s="47"/>
      <c r="J1647" s="47" t="s">
        <v>832</v>
      </c>
      <c r="K1647" s="65"/>
      <c r="L1647" s="45" t="e">
        <f ca="1">VLOOKUP(Tableau645[[#This Row],[module]],OFFSET(INDIRECT(A1647&amp;"_code"),0,2,,2),2,0)</f>
        <v>#N/A</v>
      </c>
      <c r="M1647" s="45"/>
      <c r="N1647" s="47"/>
      <c r="O1647" s="45"/>
    </row>
    <row r="1648" spans="1:15" hidden="1" x14ac:dyDescent="0.2">
      <c r="A1648" s="45" t="s">
        <v>672</v>
      </c>
      <c r="B1648" s="65" t="str">
        <f>YEAR(C1648)&amp;"-"&amp;WEEKNUM(C1648)</f>
        <v>2017-50</v>
      </c>
      <c r="C1648" s="46">
        <v>43081</v>
      </c>
      <c r="D1648" s="67">
        <f>WEEKDAY(Tableau645[[#This Row],[date]])</f>
        <v>3</v>
      </c>
      <c r="E1648" s="47">
        <v>0.34375</v>
      </c>
      <c r="F1648" s="47">
        <v>0.51041666666666696</v>
      </c>
      <c r="G1648" s="46" t="str">
        <f>IF(NOT(ISBLANK(Tableau645[heure
début])),IF(VALUE(MID(TEXT(Tableau645[heure
début],"hh"),1,2))&lt;13,"AM","PM"),"")</f>
        <v>AM</v>
      </c>
      <c r="H1648" s="47">
        <f>F1648-E1648</f>
        <v>0.16666666666666696</v>
      </c>
      <c r="I1648" s="47"/>
      <c r="J1648" s="47" t="s">
        <v>833</v>
      </c>
      <c r="K1648" s="65" t="s">
        <v>817</v>
      </c>
      <c r="L1648" s="45" t="str">
        <f ca="1">VLOOKUP(Tableau645[[#This Row],[module]],OFFSET(INDIRECT(A1648&amp;"_code"),0,2,,2),2,0)</f>
        <v>n/a</v>
      </c>
      <c r="M1648" s="45"/>
      <c r="N1648" s="47"/>
      <c r="O1648" s="45"/>
    </row>
    <row r="1649" spans="1:15" hidden="1" x14ac:dyDescent="0.2">
      <c r="A1649" s="45" t="s">
        <v>657</v>
      </c>
      <c r="B1649" s="65" t="str">
        <f>YEAR(C1649)&amp;"-"&amp;WEEKNUM(C1649)</f>
        <v>2017-50</v>
      </c>
      <c r="C1649" s="46">
        <v>43081</v>
      </c>
      <c r="D1649" s="67">
        <f>WEEKDAY(Tableau645[[#This Row],[date]])</f>
        <v>3</v>
      </c>
      <c r="E1649" s="47">
        <v>0.34375</v>
      </c>
      <c r="F1649" s="47">
        <v>0.51041666666666696</v>
      </c>
      <c r="G1649" s="46" t="str">
        <f>IF(NOT(ISBLANK(Tableau645[heure
début])),IF(VALUE(MID(TEXT(Tableau645[heure
début],"hh"),1,2))&lt;13,"AM","PM"),"")</f>
        <v>AM</v>
      </c>
      <c r="H1649" s="47">
        <f>F1649-E1649</f>
        <v>0.16666666666666696</v>
      </c>
      <c r="I1649" s="123"/>
      <c r="J1649" s="47" t="s">
        <v>832</v>
      </c>
      <c r="K1649" s="65"/>
      <c r="L1649" s="45" t="e">
        <f ca="1">VLOOKUP(Tableau645[[#This Row],[module]],OFFSET(INDIRECT(A1649&amp;"_code"),0,2,,2),2,0)</f>
        <v>#N/A</v>
      </c>
      <c r="M1649" s="45"/>
      <c r="N1649" s="47"/>
      <c r="O1649" s="45"/>
    </row>
    <row r="1650" spans="1:15" hidden="1" x14ac:dyDescent="0.2">
      <c r="A1650" s="61" t="s">
        <v>669</v>
      </c>
      <c r="B1650" s="65" t="str">
        <f>YEAR(C1650)&amp;"-"&amp;WEEKNUM(C1650)</f>
        <v>2017-50</v>
      </c>
      <c r="C1650" s="46">
        <v>43081</v>
      </c>
      <c r="D1650" s="67">
        <f>WEEKDAY(Tableau645[[#This Row],[date]])</f>
        <v>3</v>
      </c>
      <c r="E1650" s="47">
        <v>0.34375</v>
      </c>
      <c r="F1650" s="47">
        <v>0.51041666666666696</v>
      </c>
      <c r="G1650" s="46" t="str">
        <f>IF(NOT(ISBLANK(Tableau645[heure
début])),IF(VALUE(MID(TEXT(Tableau645[heure
début],"hh"),1,2))&lt;13,"AM","PM"),"")</f>
        <v>AM</v>
      </c>
      <c r="H1650" s="47">
        <f>F1650-E1650</f>
        <v>0.16666666666666696</v>
      </c>
      <c r="I1650" s="47"/>
      <c r="J1650" s="47"/>
      <c r="K1650" s="65" t="s">
        <v>1238</v>
      </c>
      <c r="L1650" s="45" t="str">
        <f ca="1">VLOOKUP(Tableau645[[#This Row],[module]],OFFSET(INDIRECT(A1650&amp;"_code"),0,2,,2),2,0)</f>
        <v>LEFETZ Guillaume</v>
      </c>
      <c r="M1650" s="45"/>
      <c r="N1650" s="47"/>
      <c r="O1650" s="45"/>
    </row>
    <row r="1651" spans="1:15" hidden="1" x14ac:dyDescent="0.2">
      <c r="A1651" s="45" t="s">
        <v>676</v>
      </c>
      <c r="B1651" s="65" t="str">
        <f>YEAR(C1651)&amp;"-"&amp;WEEKNUM(C1651)</f>
        <v>2017-50</v>
      </c>
      <c r="C1651" s="46">
        <v>43081</v>
      </c>
      <c r="D1651" s="67">
        <f>WEEKDAY(Tableau645[[#This Row],[date]])</f>
        <v>3</v>
      </c>
      <c r="E1651" s="47">
        <v>0.34375</v>
      </c>
      <c r="F1651" s="47">
        <v>0.51041666666666696</v>
      </c>
      <c r="G1651" s="46" t="str">
        <f>IF(NOT(ISBLANK(Tableau645[heure
début])),IF(VALUE(MID(TEXT(Tableau645[heure
début],"hh"),1,2))&lt;13,"AM","PM"),"")</f>
        <v>AM</v>
      </c>
      <c r="H1651" s="47">
        <f>F1651-E1651</f>
        <v>0.16666666666666696</v>
      </c>
      <c r="I1651" s="47"/>
      <c r="J1651" s="47"/>
      <c r="K1651" s="65" t="s">
        <v>809</v>
      </c>
      <c r="L1651" s="45" t="str">
        <f ca="1">VLOOKUP(Tableau645[[#This Row],[module]],OFFSET(INDIRECT(A1651&amp;"_code"),0,2,,2),2,0)</f>
        <v>n/a</v>
      </c>
      <c r="M1651" s="45"/>
      <c r="N1651" s="47"/>
      <c r="O1651" s="45"/>
    </row>
    <row r="1652" spans="1:15" hidden="1" x14ac:dyDescent="0.2">
      <c r="A1652" s="45" t="s">
        <v>677</v>
      </c>
      <c r="B1652" s="65" t="str">
        <f>YEAR(C1652)&amp;"-"&amp;WEEKNUM(C1652)</f>
        <v>2017-50</v>
      </c>
      <c r="C1652" s="46">
        <v>43081</v>
      </c>
      <c r="D1652" s="67">
        <f>WEEKDAY(Tableau645[[#This Row],[date]])</f>
        <v>3</v>
      </c>
      <c r="E1652" s="47">
        <v>0.34375</v>
      </c>
      <c r="F1652" s="47">
        <v>0.51041666666666696</v>
      </c>
      <c r="G1652" s="46" t="str">
        <f>IF(NOT(ISBLANK(Tableau645[heure
début])),IF(VALUE(MID(TEXT(Tableau645[heure
début],"hh"),1,2))&lt;13,"AM","PM"),"")</f>
        <v>AM</v>
      </c>
      <c r="H1652" s="47">
        <f>F1652-E1652</f>
        <v>0.16666666666666696</v>
      </c>
      <c r="I1652" s="47"/>
      <c r="J1652" s="47"/>
      <c r="K1652" s="65" t="s">
        <v>738</v>
      </c>
      <c r="L1652" s="45" t="str">
        <f ca="1">VLOOKUP(Tableau645[[#This Row],[module]],OFFSET(INDIRECT(A1652&amp;"_code"),0,2,,2),2,0)</f>
        <v>CHINCHOLE Michael</v>
      </c>
      <c r="M1652" s="45"/>
      <c r="N1652" s="47"/>
      <c r="O1652" s="45"/>
    </row>
    <row r="1653" spans="1:15" hidden="1" x14ac:dyDescent="0.2">
      <c r="A1653" s="45" t="s">
        <v>671</v>
      </c>
      <c r="B1653" s="65" t="str">
        <f>YEAR(C1653)&amp;"-"&amp;WEEKNUM(C1653)</f>
        <v>2017-50</v>
      </c>
      <c r="C1653" s="46">
        <v>43081</v>
      </c>
      <c r="D1653" s="67">
        <f>WEEKDAY(Tableau645[[#This Row],[date]])</f>
        <v>3</v>
      </c>
      <c r="E1653" s="47">
        <v>0.34375</v>
      </c>
      <c r="F1653" s="47">
        <v>0.51041666666666696</v>
      </c>
      <c r="G1653" s="46" t="str">
        <f>IF(NOT(ISBLANK(Tableau645[heure
début])),IF(VALUE(MID(TEXT(Tableau645[heure
début],"hh"),1,2))&lt;13,"AM","PM"),"")</f>
        <v>AM</v>
      </c>
      <c r="H1653" s="47">
        <f>F1653-E1653</f>
        <v>0.16666666666666696</v>
      </c>
      <c r="I1653" s="47"/>
      <c r="J1653" s="47"/>
      <c r="K1653" s="75" t="s">
        <v>1192</v>
      </c>
      <c r="L1653" s="45" t="str">
        <f ca="1">VLOOKUP(Tableau645[[#This Row],[module]],OFFSET(INDIRECT(A1653&amp;"_code"),0,2,,2),2,0)</f>
        <v>LEFETZ Guillaume</v>
      </c>
      <c r="M1653" s="45"/>
      <c r="N1653" s="47"/>
      <c r="O1653" s="45"/>
    </row>
    <row r="1654" spans="1:15" hidden="1" x14ac:dyDescent="0.2">
      <c r="A1654" s="45" t="s">
        <v>670</v>
      </c>
      <c r="B1654" s="65" t="str">
        <f>YEAR(C1654)&amp;"-"&amp;WEEKNUM(C1654)</f>
        <v>2017-50</v>
      </c>
      <c r="C1654" s="46">
        <v>43081</v>
      </c>
      <c r="D1654" s="67">
        <f>WEEKDAY(Tableau645[[#This Row],[date]])</f>
        <v>3</v>
      </c>
      <c r="E1654" s="47">
        <v>0.57291666666666696</v>
      </c>
      <c r="F1654" s="47">
        <v>0.73958333333333404</v>
      </c>
      <c r="G1654" s="46" t="str">
        <f>IF(NOT(ISBLANK(Tableau645[heure
début])),IF(VALUE(MID(TEXT(Tableau645[heure
début],"hh"),1,2))&lt;13,"AM","PM"),"")</f>
        <v>PM</v>
      </c>
      <c r="H1654" s="47">
        <f>F1654-E1654</f>
        <v>0.16666666666666707</v>
      </c>
      <c r="I1654" s="47"/>
      <c r="J1654" s="47"/>
      <c r="K1654" s="65"/>
      <c r="L1654" s="45" t="e">
        <f ca="1">VLOOKUP(Tableau645[[#This Row],[module]],OFFSET(INDIRECT(A1654&amp;"_code"),0,2,,2),2,0)</f>
        <v>#N/A</v>
      </c>
      <c r="M1654" s="45"/>
      <c r="N1654" s="47"/>
      <c r="O1654" s="45"/>
    </row>
    <row r="1655" spans="1:15" hidden="1" x14ac:dyDescent="0.2">
      <c r="A1655" s="45" t="s">
        <v>657</v>
      </c>
      <c r="B1655" s="65" t="str">
        <f>YEAR(C1655)&amp;"-"&amp;WEEKNUM(C1655)</f>
        <v>2017-50</v>
      </c>
      <c r="C1655" s="46">
        <v>43081</v>
      </c>
      <c r="D1655" s="67">
        <f>WEEKDAY(Tableau645[[#This Row],[date]])</f>
        <v>3</v>
      </c>
      <c r="E1655" s="47">
        <v>0.57291666666666696</v>
      </c>
      <c r="F1655" s="47">
        <v>0.73958333333333404</v>
      </c>
      <c r="G1655" s="46" t="str">
        <f>IF(NOT(ISBLANK(Tableau645[heure
début])),IF(VALUE(MID(TEXT(Tableau645[heure
début],"hh"),1,2))&lt;13,"AM","PM"),"")</f>
        <v>PM</v>
      </c>
      <c r="H1655" s="47">
        <f>F1655-E1655</f>
        <v>0.16666666666666707</v>
      </c>
      <c r="I1655" s="123"/>
      <c r="J1655" s="47" t="s">
        <v>833</v>
      </c>
      <c r="K1655" s="65" t="s">
        <v>817</v>
      </c>
      <c r="L1655" s="45" t="str">
        <f ca="1">VLOOKUP(Tableau645[[#This Row],[module]],OFFSET(INDIRECT(A1655&amp;"_code"),0,2,,2),2,0)</f>
        <v>n/a</v>
      </c>
      <c r="M1655" s="45"/>
      <c r="N1655" s="47"/>
      <c r="O1655" s="45"/>
    </row>
    <row r="1656" spans="1:15" hidden="1" x14ac:dyDescent="0.2">
      <c r="A1656" s="45" t="s">
        <v>672</v>
      </c>
      <c r="B1656" s="65" t="str">
        <f>YEAR(C1656)&amp;"-"&amp;WEEKNUM(C1656)</f>
        <v>2017-50</v>
      </c>
      <c r="C1656" s="46">
        <v>43081</v>
      </c>
      <c r="D1656" s="67">
        <f>WEEKDAY(Tableau645[[#This Row],[date]])</f>
        <v>3</v>
      </c>
      <c r="E1656" s="47">
        <v>0.57291666666666696</v>
      </c>
      <c r="F1656" s="47">
        <v>0.73958333333333404</v>
      </c>
      <c r="G1656" s="46" t="str">
        <f>IF(NOT(ISBLANK(Tableau645[heure
début])),IF(VALUE(MID(TEXT(Tableau645[heure
début],"hh"),1,2))&lt;13,"AM","PM"),"")</f>
        <v>PM</v>
      </c>
      <c r="H1656" s="47">
        <f>F1656-E1656</f>
        <v>0.16666666666666707</v>
      </c>
      <c r="I1656" s="47"/>
      <c r="J1656" s="47" t="s">
        <v>832</v>
      </c>
      <c r="K1656" s="65"/>
      <c r="L1656" s="45" t="e">
        <f ca="1">VLOOKUP(Tableau645[[#This Row],[module]],OFFSET(INDIRECT(A1656&amp;"_code"),0,2,,2),2,0)</f>
        <v>#N/A</v>
      </c>
      <c r="M1656" s="45"/>
      <c r="N1656" s="47"/>
      <c r="O1656" s="45"/>
    </row>
    <row r="1657" spans="1:15" hidden="1" x14ac:dyDescent="0.2">
      <c r="A1657" s="45" t="s">
        <v>672</v>
      </c>
      <c r="B1657" s="65" t="str">
        <f>YEAR(C1657)&amp;"-"&amp;WEEKNUM(C1657)</f>
        <v>2017-50</v>
      </c>
      <c r="C1657" s="46">
        <v>43081</v>
      </c>
      <c r="D1657" s="67">
        <f>WEEKDAY(Tableau645[[#This Row],[date]])</f>
        <v>3</v>
      </c>
      <c r="E1657" s="47">
        <v>0.57291666666666696</v>
      </c>
      <c r="F1657" s="47">
        <v>0.73958333333333404</v>
      </c>
      <c r="G1657" s="46" t="str">
        <f>IF(NOT(ISBLANK(Tableau645[heure
début])),IF(VALUE(MID(TEXT(Tableau645[heure
début],"hh"),1,2))&lt;13,"AM","PM"),"")</f>
        <v>PM</v>
      </c>
      <c r="H1657" s="47">
        <f>F1657-E1657</f>
        <v>0.16666666666666707</v>
      </c>
      <c r="I1657" s="47"/>
      <c r="J1657" s="47" t="s">
        <v>833</v>
      </c>
      <c r="K1657" s="65" t="s">
        <v>817</v>
      </c>
      <c r="L1657" s="45" t="str">
        <f ca="1">VLOOKUP(Tableau645[[#This Row],[module]],OFFSET(INDIRECT(A1657&amp;"_code"),0,2,,2),2,0)</f>
        <v>n/a</v>
      </c>
      <c r="M1657" s="45"/>
      <c r="N1657" s="47"/>
      <c r="O1657" s="45"/>
    </row>
    <row r="1658" spans="1:15" hidden="1" x14ac:dyDescent="0.2">
      <c r="A1658" s="45" t="s">
        <v>657</v>
      </c>
      <c r="B1658" s="65" t="str">
        <f>YEAR(C1658)&amp;"-"&amp;WEEKNUM(C1658)</f>
        <v>2017-50</v>
      </c>
      <c r="C1658" s="46">
        <v>43081</v>
      </c>
      <c r="D1658" s="67">
        <f>WEEKDAY(Tableau645[[#This Row],[date]])</f>
        <v>3</v>
      </c>
      <c r="E1658" s="47">
        <v>0.57291666666666696</v>
      </c>
      <c r="F1658" s="47">
        <v>0.73958333333333404</v>
      </c>
      <c r="G1658" s="46" t="str">
        <f>IF(NOT(ISBLANK(Tableau645[heure
début])),IF(VALUE(MID(TEXT(Tableau645[heure
début],"hh"),1,2))&lt;13,"AM","PM"),"")</f>
        <v>PM</v>
      </c>
      <c r="H1658" s="47">
        <f>F1658-E1658</f>
        <v>0.16666666666666707</v>
      </c>
      <c r="I1658" s="123"/>
      <c r="J1658" s="47" t="s">
        <v>832</v>
      </c>
      <c r="K1658" s="65"/>
      <c r="L1658" s="45" t="e">
        <f ca="1">VLOOKUP(Tableau645[[#This Row],[module]],OFFSET(INDIRECT(A1658&amp;"_code"),0,2,,2),2,0)</f>
        <v>#N/A</v>
      </c>
      <c r="M1658" s="45"/>
      <c r="N1658" s="47"/>
      <c r="O1658" s="45"/>
    </row>
    <row r="1659" spans="1:15" hidden="1" x14ac:dyDescent="0.2">
      <c r="A1659" s="61" t="s">
        <v>669</v>
      </c>
      <c r="B1659" s="65" t="str">
        <f>YEAR(C1659)&amp;"-"&amp;WEEKNUM(C1659)</f>
        <v>2017-50</v>
      </c>
      <c r="C1659" s="46">
        <v>43081</v>
      </c>
      <c r="D1659" s="67">
        <f>WEEKDAY(Tableau645[[#This Row],[date]])</f>
        <v>3</v>
      </c>
      <c r="E1659" s="63">
        <v>0.57291666666666696</v>
      </c>
      <c r="F1659" s="63">
        <v>0.73958333333333404</v>
      </c>
      <c r="G1659" s="46" t="str">
        <f>IF(NOT(ISBLANK(Tableau645[heure
début])),IF(VALUE(MID(TEXT(Tableau645[heure
début],"hh"),1,2))&lt;13,"AM","PM"),"")</f>
        <v>PM</v>
      </c>
      <c r="H1659" s="47">
        <f>F1659-E1659</f>
        <v>0.16666666666666707</v>
      </c>
      <c r="I1659" s="47"/>
      <c r="J1659" s="47"/>
      <c r="K1659" s="65" t="s">
        <v>761</v>
      </c>
      <c r="L1659" s="45" t="str">
        <f ca="1">VLOOKUP(Tableau645[[#This Row],[module]],OFFSET(INDIRECT(A1659&amp;"_code"),0,2,,2),2,0)</f>
        <v>GABER Khalid</v>
      </c>
      <c r="M1659" s="45"/>
      <c r="N1659" s="47"/>
      <c r="O1659" s="45"/>
    </row>
    <row r="1660" spans="1:15" hidden="1" x14ac:dyDescent="0.2">
      <c r="A1660" s="45" t="s">
        <v>676</v>
      </c>
      <c r="B1660" s="65" t="str">
        <f>YEAR(C1660)&amp;"-"&amp;WEEKNUM(C1660)</f>
        <v>2017-50</v>
      </c>
      <c r="C1660" s="46">
        <v>43081</v>
      </c>
      <c r="D1660" s="67">
        <f>WEEKDAY(Tableau645[[#This Row],[date]])</f>
        <v>3</v>
      </c>
      <c r="E1660" s="47">
        <v>0.57291666666666696</v>
      </c>
      <c r="F1660" s="47">
        <v>0.69791666666666663</v>
      </c>
      <c r="G1660" s="46" t="str">
        <f>IF(NOT(ISBLANK(Tableau645[heure
début])),IF(VALUE(MID(TEXT(Tableau645[heure
début],"hh"),1,2))&lt;13,"AM","PM"),"")</f>
        <v>PM</v>
      </c>
      <c r="H1660" s="47">
        <f>F1660-E1660</f>
        <v>0.12499999999999967</v>
      </c>
      <c r="I1660" s="47"/>
      <c r="J1660" s="47"/>
      <c r="K1660" s="65" t="s">
        <v>809</v>
      </c>
      <c r="L1660" s="45" t="str">
        <f ca="1">VLOOKUP(Tableau645[[#This Row],[module]],OFFSET(INDIRECT(A1660&amp;"_code"),0,2,,2),2,0)</f>
        <v>n/a</v>
      </c>
      <c r="M1660" s="45"/>
      <c r="N1660" s="47"/>
      <c r="O1660" s="45"/>
    </row>
    <row r="1661" spans="1:15" hidden="1" x14ac:dyDescent="0.2">
      <c r="A1661" s="45" t="s">
        <v>677</v>
      </c>
      <c r="B1661" s="65" t="str">
        <f>YEAR(C1661)&amp;"-"&amp;WEEKNUM(C1661)</f>
        <v>2017-50</v>
      </c>
      <c r="C1661" s="46">
        <v>43081</v>
      </c>
      <c r="D1661" s="67">
        <f>WEEKDAY(Tableau645[[#This Row],[date]])</f>
        <v>3</v>
      </c>
      <c r="E1661" s="47">
        <v>0.57291666666666696</v>
      </c>
      <c r="F1661" s="47">
        <v>0.69791666666666663</v>
      </c>
      <c r="G1661" s="46" t="str">
        <f>IF(NOT(ISBLANK(Tableau645[heure
début])),IF(VALUE(MID(TEXT(Tableau645[heure
début],"hh"),1,2))&lt;13,"AM","PM"),"")</f>
        <v>PM</v>
      </c>
      <c r="H1661" s="47">
        <f>F1661-E1661</f>
        <v>0.12499999999999967</v>
      </c>
      <c r="I1661" s="47"/>
      <c r="J1661" s="47"/>
      <c r="K1661" s="65" t="s">
        <v>738</v>
      </c>
      <c r="L1661" s="45" t="str">
        <f ca="1">VLOOKUP(Tableau645[[#This Row],[module]],OFFSET(INDIRECT(A1661&amp;"_code"),0,2,,2),2,0)</f>
        <v>CHINCHOLE Michael</v>
      </c>
      <c r="M1661" s="45"/>
      <c r="N1661" s="47"/>
      <c r="O1661" s="45"/>
    </row>
    <row r="1662" spans="1:15" hidden="1" x14ac:dyDescent="0.2">
      <c r="A1662" s="45" t="s">
        <v>671</v>
      </c>
      <c r="B1662" s="65" t="str">
        <f>YEAR(C1662)&amp;"-"&amp;WEEKNUM(C1662)</f>
        <v>2017-50</v>
      </c>
      <c r="C1662" s="46">
        <v>43081</v>
      </c>
      <c r="D1662" s="67">
        <f>WEEKDAY(Tableau645[[#This Row],[date]])</f>
        <v>3</v>
      </c>
      <c r="E1662" s="47">
        <v>0.57291666666666696</v>
      </c>
      <c r="F1662" s="47">
        <v>0.73958333333333404</v>
      </c>
      <c r="G1662" s="46" t="str">
        <f>IF(NOT(ISBLANK(Tableau645[heure
début])),IF(VALUE(MID(TEXT(Tableau645[heure
début],"hh"),1,2))&lt;13,"AM","PM"),"")</f>
        <v>PM</v>
      </c>
      <c r="H1662" s="47">
        <f>F1662-E1662</f>
        <v>0.16666666666666707</v>
      </c>
      <c r="I1662" s="47"/>
      <c r="J1662" s="47"/>
      <c r="K1662" s="75" t="s">
        <v>1137</v>
      </c>
      <c r="L1662" s="45" t="str">
        <f ca="1">VLOOKUP(Tableau645[[#This Row],[module]],OFFSET(INDIRECT(A1662&amp;"_code"),0,2,,2),2,0)</f>
        <v>MAATI Abderrabi</v>
      </c>
      <c r="M1662" s="45"/>
      <c r="N1662" s="47"/>
      <c r="O1662" s="45"/>
    </row>
    <row r="1663" spans="1:15" hidden="1" x14ac:dyDescent="0.2">
      <c r="A1663" s="45" t="s">
        <v>670</v>
      </c>
      <c r="B1663" s="65" t="str">
        <f>YEAR(C1663)&amp;"-"&amp;WEEKNUM(C1663)</f>
        <v>2017-50</v>
      </c>
      <c r="C1663" s="46">
        <v>43082</v>
      </c>
      <c r="D1663" s="67">
        <f>WEEKDAY(Tableau645[[#This Row],[date]])</f>
        <v>4</v>
      </c>
      <c r="E1663" s="47">
        <v>0.34375</v>
      </c>
      <c r="F1663" s="47">
        <v>0.51041666666666696</v>
      </c>
      <c r="G1663" s="46" t="str">
        <f>IF(NOT(ISBLANK(Tableau645[heure
début])),IF(VALUE(MID(TEXT(Tableau645[heure
début],"hh"),1,2))&lt;13,"AM","PM"),"")</f>
        <v>AM</v>
      </c>
      <c r="H1663" s="47">
        <f>F1663-E1663</f>
        <v>0.16666666666666696</v>
      </c>
      <c r="I1663" s="47"/>
      <c r="J1663" s="47"/>
      <c r="K1663" s="65" t="s">
        <v>1067</v>
      </c>
      <c r="L1663" s="45" t="str">
        <f ca="1">VLOOKUP(Tableau645[[#This Row],[module]],OFFSET(INDIRECT(A1663&amp;"_code"),0,2,,2),2,0)</f>
        <v>WIDOP WIDOP</v>
      </c>
      <c r="M1663" s="45"/>
      <c r="N1663" s="47"/>
      <c r="O1663" s="45"/>
    </row>
    <row r="1664" spans="1:15" hidden="1" x14ac:dyDescent="0.2">
      <c r="A1664" s="45" t="s">
        <v>657</v>
      </c>
      <c r="B1664" s="65" t="str">
        <f>YEAR(C1664)&amp;"-"&amp;WEEKNUM(C1664)</f>
        <v>2017-50</v>
      </c>
      <c r="C1664" s="46">
        <v>43082</v>
      </c>
      <c r="D1664" s="67">
        <f>WEEKDAY(Tableau645[[#This Row],[date]])</f>
        <v>4</v>
      </c>
      <c r="E1664" s="47">
        <v>0.34375</v>
      </c>
      <c r="F1664" s="47">
        <v>0.51041666666666696</v>
      </c>
      <c r="G1664" s="46" t="str">
        <f>IF(NOT(ISBLANK(Tableau645[heure
début])),IF(VALUE(MID(TEXT(Tableau645[heure
début],"hh"),1,2))&lt;13,"AM","PM"),"")</f>
        <v>AM</v>
      </c>
      <c r="H1664" s="47">
        <f>F1664-E1664</f>
        <v>0.16666666666666696</v>
      </c>
      <c r="I1664" s="123"/>
      <c r="J1664" s="47" t="s">
        <v>833</v>
      </c>
      <c r="K1664" s="65" t="s">
        <v>817</v>
      </c>
      <c r="L1664" s="45" t="str">
        <f ca="1">VLOOKUP(Tableau645[[#This Row],[module]],OFFSET(INDIRECT(A1664&amp;"_code"),0,2,,2),2,0)</f>
        <v>n/a</v>
      </c>
      <c r="M1664" s="45"/>
      <c r="N1664" s="47"/>
      <c r="O1664" s="45"/>
    </row>
    <row r="1665" spans="1:15" hidden="1" x14ac:dyDescent="0.2">
      <c r="A1665" s="45" t="s">
        <v>672</v>
      </c>
      <c r="B1665" s="65" t="str">
        <f>YEAR(C1665)&amp;"-"&amp;WEEKNUM(C1665)</f>
        <v>2017-50</v>
      </c>
      <c r="C1665" s="46">
        <v>43082</v>
      </c>
      <c r="D1665" s="67">
        <f>WEEKDAY(Tableau645[[#This Row],[date]])</f>
        <v>4</v>
      </c>
      <c r="E1665" s="47">
        <v>0.34375</v>
      </c>
      <c r="F1665" s="47">
        <v>0.51041666666666696</v>
      </c>
      <c r="G1665" s="46" t="str">
        <f>IF(NOT(ISBLANK(Tableau645[heure
début])),IF(VALUE(MID(TEXT(Tableau645[heure
début],"hh"),1,2))&lt;13,"AM","PM"),"")</f>
        <v>AM</v>
      </c>
      <c r="H1665" s="47">
        <f>F1665-E1665</f>
        <v>0.16666666666666696</v>
      </c>
      <c r="I1665" s="47"/>
      <c r="J1665" s="47" t="s">
        <v>832</v>
      </c>
      <c r="K1665" s="65"/>
      <c r="L1665" s="45" t="e">
        <f ca="1">VLOOKUP(Tableau645[[#This Row],[module]],OFFSET(INDIRECT(A1665&amp;"_code"),0,2,,2),2,0)</f>
        <v>#N/A</v>
      </c>
      <c r="M1665" s="45"/>
      <c r="N1665" s="47"/>
      <c r="O1665" s="45"/>
    </row>
    <row r="1666" spans="1:15" hidden="1" x14ac:dyDescent="0.2">
      <c r="A1666" s="45" t="s">
        <v>672</v>
      </c>
      <c r="B1666" s="65" t="str">
        <f>YEAR(C1666)&amp;"-"&amp;WEEKNUM(C1666)</f>
        <v>2017-50</v>
      </c>
      <c r="C1666" s="46">
        <v>43082</v>
      </c>
      <c r="D1666" s="67">
        <f>WEEKDAY(Tableau645[[#This Row],[date]])</f>
        <v>4</v>
      </c>
      <c r="E1666" s="47">
        <v>0.34375</v>
      </c>
      <c r="F1666" s="47">
        <v>0.51041666666666696</v>
      </c>
      <c r="G1666" s="46" t="str">
        <f>IF(NOT(ISBLANK(Tableau645[heure
début])),IF(VALUE(MID(TEXT(Tableau645[heure
début],"hh"),1,2))&lt;13,"AM","PM"),"")</f>
        <v>AM</v>
      </c>
      <c r="H1666" s="47">
        <f>F1666-E1666</f>
        <v>0.16666666666666696</v>
      </c>
      <c r="I1666" s="47"/>
      <c r="J1666" s="47" t="s">
        <v>833</v>
      </c>
      <c r="K1666" s="65" t="s">
        <v>817</v>
      </c>
      <c r="L1666" s="45" t="str">
        <f ca="1">VLOOKUP(Tableau645[[#This Row],[module]],OFFSET(INDIRECT(A1666&amp;"_code"),0,2,,2),2,0)</f>
        <v>n/a</v>
      </c>
      <c r="M1666" s="45"/>
      <c r="N1666" s="47"/>
      <c r="O1666" s="45"/>
    </row>
    <row r="1667" spans="1:15" hidden="1" x14ac:dyDescent="0.2">
      <c r="A1667" s="61" t="s">
        <v>669</v>
      </c>
      <c r="B1667" s="65" t="str">
        <f>YEAR(C1667)&amp;"-"&amp;WEEKNUM(C1667)</f>
        <v>2017-50</v>
      </c>
      <c r="C1667" s="46">
        <v>43082</v>
      </c>
      <c r="D1667" s="67">
        <f>WEEKDAY(Tableau645[[#This Row],[date]])</f>
        <v>4</v>
      </c>
      <c r="E1667" s="47">
        <v>0.34375</v>
      </c>
      <c r="F1667" s="47">
        <v>0.51041666666666696</v>
      </c>
      <c r="G1667" s="46" t="str">
        <f>IF(NOT(ISBLANK(Tableau645[heure
début])),IF(VALUE(MID(TEXT(Tableau645[heure
début],"hh"),1,2))&lt;13,"AM","PM"),"")</f>
        <v>AM</v>
      </c>
      <c r="H1667" s="47">
        <f>F1667-E1667</f>
        <v>0.16666666666666696</v>
      </c>
      <c r="I1667" s="47"/>
      <c r="J1667" s="47"/>
      <c r="K1667" s="65" t="s">
        <v>870</v>
      </c>
      <c r="L1667" s="45" t="str">
        <f ca="1">VLOOKUP(Tableau645[[#This Row],[module]],OFFSET(INDIRECT(A1667&amp;"_code"),0,2,,2),2,0)</f>
        <v>BRIKI Rachid</v>
      </c>
      <c r="M1667" s="45"/>
      <c r="N1667" s="47"/>
      <c r="O1667" s="45"/>
    </row>
    <row r="1668" spans="1:15" hidden="1" x14ac:dyDescent="0.2">
      <c r="A1668" s="45" t="s">
        <v>657</v>
      </c>
      <c r="B1668" s="65" t="str">
        <f>YEAR(C1668)&amp;"-"&amp;WEEKNUM(C1668)</f>
        <v>2017-50</v>
      </c>
      <c r="C1668" s="46">
        <v>43082</v>
      </c>
      <c r="D1668" s="67">
        <f>WEEKDAY(Tableau645[[#This Row],[date]])</f>
        <v>4</v>
      </c>
      <c r="E1668" s="47">
        <v>0.34375</v>
      </c>
      <c r="F1668" s="47">
        <v>0.51041666666666696</v>
      </c>
      <c r="G1668" s="46" t="str">
        <f>IF(NOT(ISBLANK(Tableau645[heure
début])),IF(VALUE(MID(TEXT(Tableau645[heure
début],"hh"),1,2))&lt;13,"AM","PM"),"")</f>
        <v>AM</v>
      </c>
      <c r="H1668" s="47">
        <f>F1668-E1668</f>
        <v>0.16666666666666696</v>
      </c>
      <c r="I1668" s="123"/>
      <c r="J1668" s="47" t="s">
        <v>832</v>
      </c>
      <c r="K1668" s="65"/>
      <c r="L1668" s="45" t="e">
        <f ca="1">VLOOKUP(Tableau645[[#This Row],[module]],OFFSET(INDIRECT(A1668&amp;"_code"),0,2,,2),2,0)</f>
        <v>#N/A</v>
      </c>
      <c r="M1668" s="45"/>
      <c r="N1668" s="47"/>
      <c r="O1668" s="45"/>
    </row>
    <row r="1669" spans="1:15" hidden="1" x14ac:dyDescent="0.2">
      <c r="A1669" s="45" t="s">
        <v>676</v>
      </c>
      <c r="B1669" s="65" t="str">
        <f>YEAR(C1669)&amp;"-"&amp;WEEKNUM(C1669)</f>
        <v>2017-50</v>
      </c>
      <c r="C1669" s="46">
        <v>43082</v>
      </c>
      <c r="D1669" s="67">
        <f>WEEKDAY(Tableau645[[#This Row],[date]])</f>
        <v>4</v>
      </c>
      <c r="E1669" s="47">
        <v>0.34375</v>
      </c>
      <c r="F1669" s="47">
        <v>0.51041666666666696</v>
      </c>
      <c r="G1669" s="46" t="str">
        <f>IF(NOT(ISBLANK(Tableau645[heure
début])),IF(VALUE(MID(TEXT(Tableau645[heure
début],"hh"),1,2))&lt;13,"AM","PM"),"")</f>
        <v>AM</v>
      </c>
      <c r="H1669" s="47">
        <f>F1669-E1669</f>
        <v>0.16666666666666696</v>
      </c>
      <c r="I1669" s="47"/>
      <c r="J1669" s="47"/>
      <c r="K1669" s="65" t="s">
        <v>809</v>
      </c>
      <c r="L1669" s="45" t="str">
        <f ca="1">VLOOKUP(Tableau645[[#This Row],[module]],OFFSET(INDIRECT(A1669&amp;"_code"),0,2,,2),2,0)</f>
        <v>n/a</v>
      </c>
      <c r="M1669" s="45"/>
      <c r="N1669" s="47"/>
      <c r="O1669" s="45"/>
    </row>
    <row r="1670" spans="1:15" hidden="1" x14ac:dyDescent="0.2">
      <c r="A1670" s="45" t="s">
        <v>677</v>
      </c>
      <c r="B1670" s="65" t="str">
        <f>YEAR(C1670)&amp;"-"&amp;WEEKNUM(C1670)</f>
        <v>2017-50</v>
      </c>
      <c r="C1670" s="46">
        <v>43082</v>
      </c>
      <c r="D1670" s="67">
        <f>WEEKDAY(Tableau645[[#This Row],[date]])</f>
        <v>4</v>
      </c>
      <c r="E1670" s="47">
        <v>0.34375</v>
      </c>
      <c r="F1670" s="47">
        <v>0.51041666666666696</v>
      </c>
      <c r="G1670" s="46" t="str">
        <f>IF(NOT(ISBLANK(Tableau645[heure
début])),IF(VALUE(MID(TEXT(Tableau645[heure
début],"hh"),1,2))&lt;13,"AM","PM"),"")</f>
        <v>AM</v>
      </c>
      <c r="H1670" s="47">
        <f>F1670-E1670</f>
        <v>0.16666666666666696</v>
      </c>
      <c r="I1670" s="47"/>
      <c r="J1670" s="47"/>
      <c r="K1670" s="65" t="s">
        <v>738</v>
      </c>
      <c r="L1670" s="45" t="str">
        <f ca="1">VLOOKUP(Tableau645[[#This Row],[module]],OFFSET(INDIRECT(A1670&amp;"_code"),0,2,,2),2,0)</f>
        <v>CHINCHOLE Michael</v>
      </c>
      <c r="M1670" s="45"/>
      <c r="N1670" s="47"/>
      <c r="O1670" s="45"/>
    </row>
    <row r="1671" spans="1:15" hidden="1" x14ac:dyDescent="0.2">
      <c r="A1671" s="45" t="s">
        <v>671</v>
      </c>
      <c r="B1671" s="65" t="str">
        <f>YEAR(C1671)&amp;"-"&amp;WEEKNUM(C1671)</f>
        <v>2017-50</v>
      </c>
      <c r="C1671" s="46">
        <v>43082</v>
      </c>
      <c r="D1671" s="67">
        <f>WEEKDAY(Tableau645[[#This Row],[date]])</f>
        <v>4</v>
      </c>
      <c r="E1671" s="47">
        <v>0.34375</v>
      </c>
      <c r="F1671" s="47">
        <v>0.51041666666666696</v>
      </c>
      <c r="G1671" s="46" t="str">
        <f>IF(NOT(ISBLANK(Tableau645[heure
début])),IF(VALUE(MID(TEXT(Tableau645[heure
début],"hh"),1,2))&lt;13,"AM","PM"),"")</f>
        <v>AM</v>
      </c>
      <c r="H1671" s="47">
        <f>F1671-E1671</f>
        <v>0.16666666666666696</v>
      </c>
      <c r="I1671" s="47"/>
      <c r="J1671" s="47"/>
      <c r="K1671" s="65" t="s">
        <v>1101</v>
      </c>
      <c r="L1671" s="45" t="str">
        <f ca="1">VLOOKUP(Tableau645[[#This Row],[module]],OFFSET(INDIRECT(A1671&amp;"_code"),0,2,,2),2,0)</f>
        <v>DELIESSCHE Christian</v>
      </c>
      <c r="M1671" s="45"/>
      <c r="N1671" s="47"/>
      <c r="O1671" s="45"/>
    </row>
    <row r="1672" spans="1:15" hidden="1" x14ac:dyDescent="0.2">
      <c r="A1672" s="45" t="s">
        <v>670</v>
      </c>
      <c r="B1672" s="65" t="str">
        <f>YEAR(C1672)&amp;"-"&amp;WEEKNUM(C1672)</f>
        <v>2017-50</v>
      </c>
      <c r="C1672" s="46">
        <v>43082</v>
      </c>
      <c r="D1672" s="67">
        <f>WEEKDAY(Tableau645[[#This Row],[date]])</f>
        <v>4</v>
      </c>
      <c r="E1672" s="47">
        <v>0.57291666666666696</v>
      </c>
      <c r="F1672" s="47">
        <v>0.73958333333333404</v>
      </c>
      <c r="G1672" s="46" t="str">
        <f>IF(NOT(ISBLANK(Tableau645[heure
début])),IF(VALUE(MID(TEXT(Tableau645[heure
début],"hh"),1,2))&lt;13,"AM","PM"),"")</f>
        <v>PM</v>
      </c>
      <c r="H1672" s="47">
        <f>F1672-E1672</f>
        <v>0.16666666666666707</v>
      </c>
      <c r="I1672" s="47"/>
      <c r="J1672" s="47"/>
      <c r="K1672" s="92" t="s">
        <v>1023</v>
      </c>
      <c r="L1672" s="45" t="str">
        <f ca="1">VLOOKUP(Tableau645[[#This Row],[module]],OFFSET(INDIRECT(A1672&amp;"_code"),0,2,,2),2,0)</f>
        <v>DELANOY Géry</v>
      </c>
      <c r="M1672" s="45"/>
      <c r="N1672" s="47"/>
      <c r="O1672" s="45"/>
    </row>
    <row r="1673" spans="1:15" hidden="1" x14ac:dyDescent="0.2">
      <c r="A1673" s="45" t="s">
        <v>657</v>
      </c>
      <c r="B1673" s="65" t="str">
        <f>YEAR(C1673)&amp;"-"&amp;WEEKNUM(C1673)</f>
        <v>2017-50</v>
      </c>
      <c r="C1673" s="46">
        <v>43082</v>
      </c>
      <c r="D1673" s="67">
        <f>WEEKDAY(Tableau645[[#This Row],[date]])</f>
        <v>4</v>
      </c>
      <c r="E1673" s="47">
        <v>0.57291666666666696</v>
      </c>
      <c r="F1673" s="47">
        <v>0.73958333333333404</v>
      </c>
      <c r="G1673" s="46" t="str">
        <f>IF(NOT(ISBLANK(Tableau645[heure
début])),IF(VALUE(MID(TEXT(Tableau645[heure
début],"hh"),1,2))&lt;13,"AM","PM"),"")</f>
        <v>PM</v>
      </c>
      <c r="H1673" s="47">
        <f>F1673-E1673</f>
        <v>0.16666666666666707</v>
      </c>
      <c r="I1673" s="123"/>
      <c r="J1673" s="47" t="s">
        <v>833</v>
      </c>
      <c r="K1673" s="65" t="s">
        <v>817</v>
      </c>
      <c r="L1673" s="45" t="str">
        <f ca="1">VLOOKUP(Tableau645[[#This Row],[module]],OFFSET(INDIRECT(A1673&amp;"_code"),0,2,,2),2,0)</f>
        <v>n/a</v>
      </c>
      <c r="M1673" s="45"/>
      <c r="N1673" s="47"/>
      <c r="O1673" s="45"/>
    </row>
    <row r="1674" spans="1:15" hidden="1" x14ac:dyDescent="0.2">
      <c r="A1674" s="45" t="s">
        <v>672</v>
      </c>
      <c r="B1674" s="65" t="str">
        <f>YEAR(C1674)&amp;"-"&amp;WEEKNUM(C1674)</f>
        <v>2017-50</v>
      </c>
      <c r="C1674" s="46">
        <v>43082</v>
      </c>
      <c r="D1674" s="67">
        <f>WEEKDAY(Tableau645[[#This Row],[date]])</f>
        <v>4</v>
      </c>
      <c r="E1674" s="47">
        <v>0.57291666666666696</v>
      </c>
      <c r="F1674" s="47">
        <v>0.73958333333333404</v>
      </c>
      <c r="G1674" s="46" t="str">
        <f>IF(NOT(ISBLANK(Tableau645[heure
début])),IF(VALUE(MID(TEXT(Tableau645[heure
début],"hh"),1,2))&lt;13,"AM","PM"),"")</f>
        <v>PM</v>
      </c>
      <c r="H1674" s="47">
        <f>F1674-E1674</f>
        <v>0.16666666666666707</v>
      </c>
      <c r="I1674" s="47"/>
      <c r="J1674" s="47" t="s">
        <v>832</v>
      </c>
      <c r="K1674" s="65"/>
      <c r="L1674" s="45" t="e">
        <f ca="1">VLOOKUP(Tableau645[[#This Row],[module]],OFFSET(INDIRECT(A1674&amp;"_code"),0,2,,2),2,0)</f>
        <v>#N/A</v>
      </c>
      <c r="M1674" s="45"/>
      <c r="N1674" s="47"/>
      <c r="O1674" s="45"/>
    </row>
    <row r="1675" spans="1:15" hidden="1" x14ac:dyDescent="0.2">
      <c r="A1675" s="45" t="s">
        <v>672</v>
      </c>
      <c r="B1675" s="65" t="str">
        <f>YEAR(C1675)&amp;"-"&amp;WEEKNUM(C1675)</f>
        <v>2017-50</v>
      </c>
      <c r="C1675" s="46">
        <v>43082</v>
      </c>
      <c r="D1675" s="67">
        <f>WEEKDAY(Tableau645[[#This Row],[date]])</f>
        <v>4</v>
      </c>
      <c r="E1675" s="47">
        <v>0.57291666666666696</v>
      </c>
      <c r="F1675" s="47">
        <v>0.73958333333333404</v>
      </c>
      <c r="G1675" s="46" t="str">
        <f>IF(NOT(ISBLANK(Tableau645[heure
début])),IF(VALUE(MID(TEXT(Tableau645[heure
début],"hh"),1,2))&lt;13,"AM","PM"),"")</f>
        <v>PM</v>
      </c>
      <c r="H1675" s="47">
        <f>F1675-E1675</f>
        <v>0.16666666666666707</v>
      </c>
      <c r="I1675" s="47"/>
      <c r="J1675" s="47" t="s">
        <v>833</v>
      </c>
      <c r="K1675" s="65" t="s">
        <v>817</v>
      </c>
      <c r="L1675" s="45" t="str">
        <f ca="1">VLOOKUP(Tableau645[[#This Row],[module]],OFFSET(INDIRECT(A1675&amp;"_code"),0,2,,2),2,0)</f>
        <v>n/a</v>
      </c>
      <c r="M1675" s="45"/>
      <c r="N1675" s="47"/>
      <c r="O1675" s="45"/>
    </row>
    <row r="1676" spans="1:15" hidden="1" x14ac:dyDescent="0.2">
      <c r="A1676" s="61" t="s">
        <v>669</v>
      </c>
      <c r="B1676" s="65" t="str">
        <f>YEAR(C1676)&amp;"-"&amp;WEEKNUM(C1676)</f>
        <v>2017-50</v>
      </c>
      <c r="C1676" s="46">
        <v>43082</v>
      </c>
      <c r="D1676" s="67">
        <f>WEEKDAY(Tableau645[[#This Row],[date]])</f>
        <v>4</v>
      </c>
      <c r="E1676" s="63">
        <v>0.57291666666666696</v>
      </c>
      <c r="F1676" s="63">
        <v>0.73958333333333404</v>
      </c>
      <c r="G1676" s="46" t="str">
        <f>IF(NOT(ISBLANK(Tableau645[heure
début])),IF(VALUE(MID(TEXT(Tableau645[heure
début],"hh"),1,2))&lt;13,"AM","PM"),"")</f>
        <v>PM</v>
      </c>
      <c r="H1676" s="47">
        <f>F1676-E1676</f>
        <v>0.16666666666666707</v>
      </c>
      <c r="I1676" s="47"/>
      <c r="J1676" s="47"/>
      <c r="K1676" s="65" t="s">
        <v>870</v>
      </c>
      <c r="L1676" s="45" t="str">
        <f ca="1">VLOOKUP(Tableau645[[#This Row],[module]],OFFSET(INDIRECT(A1676&amp;"_code"),0,2,,2),2,0)</f>
        <v>BRIKI Rachid</v>
      </c>
      <c r="M1676" s="45"/>
      <c r="N1676" s="47"/>
      <c r="O1676" s="45"/>
    </row>
    <row r="1677" spans="1:15" hidden="1" x14ac:dyDescent="0.2">
      <c r="A1677" s="45" t="s">
        <v>657</v>
      </c>
      <c r="B1677" s="65" t="str">
        <f>YEAR(C1677)&amp;"-"&amp;WEEKNUM(C1677)</f>
        <v>2017-50</v>
      </c>
      <c r="C1677" s="46">
        <v>43082</v>
      </c>
      <c r="D1677" s="67">
        <f>WEEKDAY(Tableau645[[#This Row],[date]])</f>
        <v>4</v>
      </c>
      <c r="E1677" s="47">
        <v>0.57291666666666696</v>
      </c>
      <c r="F1677" s="47">
        <v>0.73958333333333404</v>
      </c>
      <c r="G1677" s="46" t="str">
        <f>IF(NOT(ISBLANK(Tableau645[heure
début])),IF(VALUE(MID(TEXT(Tableau645[heure
début],"hh"),1,2))&lt;13,"AM","PM"),"")</f>
        <v>PM</v>
      </c>
      <c r="H1677" s="47">
        <f>F1677-E1677</f>
        <v>0.16666666666666707</v>
      </c>
      <c r="I1677" s="123"/>
      <c r="J1677" s="47" t="s">
        <v>832</v>
      </c>
      <c r="K1677" s="65"/>
      <c r="L1677" s="45" t="e">
        <f ca="1">VLOOKUP(Tableau645[[#This Row],[module]],OFFSET(INDIRECT(A1677&amp;"_code"),0,2,,2),2,0)</f>
        <v>#N/A</v>
      </c>
      <c r="M1677" s="45"/>
      <c r="N1677" s="47"/>
      <c r="O1677" s="45"/>
    </row>
    <row r="1678" spans="1:15" hidden="1" x14ac:dyDescent="0.2">
      <c r="A1678" s="45" t="s">
        <v>676</v>
      </c>
      <c r="B1678" s="65" t="str">
        <f>YEAR(C1678)&amp;"-"&amp;WEEKNUM(C1678)</f>
        <v>2017-50</v>
      </c>
      <c r="C1678" s="46">
        <v>43082</v>
      </c>
      <c r="D1678" s="67">
        <f>WEEKDAY(Tableau645[[#This Row],[date]])</f>
        <v>4</v>
      </c>
      <c r="E1678" s="47">
        <v>0.57291666666666696</v>
      </c>
      <c r="F1678" s="47">
        <v>0.69791666666666663</v>
      </c>
      <c r="G1678" s="46" t="str">
        <f>IF(NOT(ISBLANK(Tableau645[heure
début])),IF(VALUE(MID(TEXT(Tableau645[heure
début],"hh"),1,2))&lt;13,"AM","PM"),"")</f>
        <v>PM</v>
      </c>
      <c r="H1678" s="47">
        <f>F1678-E1678</f>
        <v>0.12499999999999967</v>
      </c>
      <c r="I1678" s="47"/>
      <c r="J1678" s="47"/>
      <c r="K1678" s="65" t="s">
        <v>809</v>
      </c>
      <c r="L1678" s="45" t="str">
        <f ca="1">VLOOKUP(Tableau645[[#This Row],[module]],OFFSET(INDIRECT(A1678&amp;"_code"),0,2,,2),2,0)</f>
        <v>n/a</v>
      </c>
      <c r="M1678" s="45"/>
      <c r="N1678" s="47"/>
      <c r="O1678" s="45"/>
    </row>
    <row r="1679" spans="1:15" hidden="1" x14ac:dyDescent="0.2">
      <c r="A1679" s="45" t="s">
        <v>677</v>
      </c>
      <c r="B1679" s="65" t="str">
        <f>YEAR(C1679)&amp;"-"&amp;WEEKNUM(C1679)</f>
        <v>2017-50</v>
      </c>
      <c r="C1679" s="46">
        <v>43082</v>
      </c>
      <c r="D1679" s="67">
        <f>WEEKDAY(Tableau645[[#This Row],[date]])</f>
        <v>4</v>
      </c>
      <c r="E1679" s="47">
        <v>0.57291666666666696</v>
      </c>
      <c r="F1679" s="47">
        <v>0.69791666666666663</v>
      </c>
      <c r="G1679" s="46" t="str">
        <f>IF(NOT(ISBLANK(Tableau645[heure
début])),IF(VALUE(MID(TEXT(Tableau645[heure
début],"hh"),1,2))&lt;13,"AM","PM"),"")</f>
        <v>PM</v>
      </c>
      <c r="H1679" s="47">
        <f>F1679-E1679</f>
        <v>0.12499999999999967</v>
      </c>
      <c r="I1679" s="47"/>
      <c r="J1679" s="47"/>
      <c r="K1679" s="65" t="s">
        <v>738</v>
      </c>
      <c r="L1679" s="45" t="str">
        <f ca="1">VLOOKUP(Tableau645[[#This Row],[module]],OFFSET(INDIRECT(A1679&amp;"_code"),0,2,,2),2,0)</f>
        <v>CHINCHOLE Michael</v>
      </c>
      <c r="M1679" s="45"/>
      <c r="N1679" s="47"/>
      <c r="O1679" s="45"/>
    </row>
    <row r="1680" spans="1:15" hidden="1" x14ac:dyDescent="0.2">
      <c r="A1680" s="45" t="s">
        <v>671</v>
      </c>
      <c r="B1680" s="65" t="str">
        <f>YEAR(C1680)&amp;"-"&amp;WEEKNUM(C1680)</f>
        <v>2017-50</v>
      </c>
      <c r="C1680" s="46">
        <v>43082</v>
      </c>
      <c r="D1680" s="67">
        <f>WEEKDAY(Tableau645[[#This Row],[date]])</f>
        <v>4</v>
      </c>
      <c r="E1680" s="47">
        <v>0.57291666666666696</v>
      </c>
      <c r="F1680" s="47">
        <v>0.73958333333333404</v>
      </c>
      <c r="G1680" s="46" t="str">
        <f>IF(NOT(ISBLANK(Tableau645[heure
début])),IF(VALUE(MID(TEXT(Tableau645[heure
début],"hh"),1,2))&lt;13,"AM","PM"),"")</f>
        <v>PM</v>
      </c>
      <c r="H1680" s="47">
        <f>F1680-E1680</f>
        <v>0.16666666666666707</v>
      </c>
      <c r="I1680" s="47"/>
      <c r="J1680" s="47"/>
      <c r="K1680" s="65" t="s">
        <v>1018</v>
      </c>
      <c r="L1680" s="45" t="str">
        <f ca="1">VLOOKUP(Tableau645[[#This Row],[module]],OFFSET(INDIRECT(A1680&amp;"_code"),0,2,,2),2,0)</f>
        <v>HARDSTAFF Debra</v>
      </c>
      <c r="M1680" s="45"/>
      <c r="N1680" s="47"/>
      <c r="O1680" s="45"/>
    </row>
    <row r="1681" spans="1:15" hidden="1" x14ac:dyDescent="0.2">
      <c r="A1681" s="45" t="s">
        <v>670</v>
      </c>
      <c r="B1681" s="65" t="str">
        <f>YEAR(C1681)&amp;"-"&amp;WEEKNUM(C1681)</f>
        <v>2017-50</v>
      </c>
      <c r="C1681" s="46">
        <v>43083</v>
      </c>
      <c r="D1681" s="67">
        <f>WEEKDAY(Tableau645[[#This Row],[date]])</f>
        <v>5</v>
      </c>
      <c r="E1681" s="47">
        <v>0.34375</v>
      </c>
      <c r="F1681" s="47">
        <v>0.51041666666666696</v>
      </c>
      <c r="G1681" s="46" t="str">
        <f>IF(NOT(ISBLANK(Tableau645[heure
début])),IF(VALUE(MID(TEXT(Tableau645[heure
début],"hh"),1,2))&lt;13,"AM","PM"),"")</f>
        <v>AM</v>
      </c>
      <c r="H1681" s="47">
        <f>F1681-E1681</f>
        <v>0.16666666666666696</v>
      </c>
      <c r="I1681" s="47"/>
      <c r="J1681" s="47"/>
      <c r="K1681" s="65" t="s">
        <v>1080</v>
      </c>
      <c r="L1681" s="45" t="str">
        <f ca="1">VLOOKUP(Tableau645[[#This Row],[module]],OFFSET(INDIRECT(A1681&amp;"_code"),0,2,,2),2,0)</f>
        <v>DUDEK Cédric</v>
      </c>
      <c r="M1681" s="45"/>
      <c r="N1681" s="47"/>
      <c r="O1681" s="45" t="s">
        <v>785</v>
      </c>
    </row>
    <row r="1682" spans="1:15" hidden="1" x14ac:dyDescent="0.2">
      <c r="A1682" s="45" t="s">
        <v>657</v>
      </c>
      <c r="B1682" s="65" t="str">
        <f>YEAR(C1682)&amp;"-"&amp;WEEKNUM(C1682)</f>
        <v>2017-50</v>
      </c>
      <c r="C1682" s="46">
        <v>43083</v>
      </c>
      <c r="D1682" s="67">
        <f>WEEKDAY(Tableau645[[#This Row],[date]])</f>
        <v>5</v>
      </c>
      <c r="E1682" s="47">
        <v>0.34375</v>
      </c>
      <c r="F1682" s="47">
        <v>0.51041666666666696</v>
      </c>
      <c r="G1682" s="46" t="str">
        <f>IF(NOT(ISBLANK(Tableau645[heure
début])),IF(VALUE(MID(TEXT(Tableau645[heure
début],"hh"),1,2))&lt;13,"AM","PM"),"")</f>
        <v>AM</v>
      </c>
      <c r="H1682" s="47">
        <f>F1682-E1682</f>
        <v>0.16666666666666696</v>
      </c>
      <c r="I1682" s="123"/>
      <c r="J1682" s="47" t="s">
        <v>833</v>
      </c>
      <c r="K1682" s="65" t="s">
        <v>817</v>
      </c>
      <c r="L1682" s="45" t="str">
        <f ca="1">VLOOKUP(Tableau645[[#This Row],[module]],OFFSET(INDIRECT(A1682&amp;"_code"),0,2,,2),2,0)</f>
        <v>n/a</v>
      </c>
      <c r="M1682" s="45"/>
      <c r="N1682" s="47"/>
      <c r="O1682" s="45"/>
    </row>
    <row r="1683" spans="1:15" hidden="1" x14ac:dyDescent="0.2">
      <c r="A1683" s="45" t="s">
        <v>672</v>
      </c>
      <c r="B1683" s="65" t="str">
        <f>YEAR(C1683)&amp;"-"&amp;WEEKNUM(C1683)</f>
        <v>2017-50</v>
      </c>
      <c r="C1683" s="46">
        <v>43083</v>
      </c>
      <c r="D1683" s="67">
        <f>WEEKDAY(Tableau645[[#This Row],[date]])</f>
        <v>5</v>
      </c>
      <c r="E1683" s="47">
        <v>0.34375</v>
      </c>
      <c r="F1683" s="47">
        <v>0.51041666666666696</v>
      </c>
      <c r="G1683" s="46" t="str">
        <f>IF(NOT(ISBLANK(Tableau645[heure
début])),IF(VALUE(MID(TEXT(Tableau645[heure
début],"hh"),1,2))&lt;13,"AM","PM"),"")</f>
        <v>AM</v>
      </c>
      <c r="H1683" s="47">
        <f>F1683-E1683</f>
        <v>0.16666666666666696</v>
      </c>
      <c r="I1683" s="47"/>
      <c r="J1683" s="47" t="s">
        <v>832</v>
      </c>
      <c r="K1683" s="65"/>
      <c r="L1683" s="45" t="e">
        <f ca="1">VLOOKUP(Tableau645[[#This Row],[module]],OFFSET(INDIRECT(A1683&amp;"_code"),0,2,,2),2,0)</f>
        <v>#N/A</v>
      </c>
      <c r="M1683" s="45"/>
      <c r="N1683" s="47"/>
      <c r="O1683" s="45"/>
    </row>
    <row r="1684" spans="1:15" hidden="1" x14ac:dyDescent="0.2">
      <c r="A1684" s="45" t="s">
        <v>672</v>
      </c>
      <c r="B1684" s="65" t="str">
        <f>YEAR(C1684)&amp;"-"&amp;WEEKNUM(C1684)</f>
        <v>2017-50</v>
      </c>
      <c r="C1684" s="46">
        <v>43083</v>
      </c>
      <c r="D1684" s="67">
        <f>WEEKDAY(Tableau645[[#This Row],[date]])</f>
        <v>5</v>
      </c>
      <c r="E1684" s="47">
        <v>0.34375</v>
      </c>
      <c r="F1684" s="47">
        <v>0.51041666666666696</v>
      </c>
      <c r="G1684" s="46" t="str">
        <f>IF(NOT(ISBLANK(Tableau645[heure
début])),IF(VALUE(MID(TEXT(Tableau645[heure
début],"hh"),1,2))&lt;13,"AM","PM"),"")</f>
        <v>AM</v>
      </c>
      <c r="H1684" s="47">
        <f>F1684-E1684</f>
        <v>0.16666666666666696</v>
      </c>
      <c r="I1684" s="47"/>
      <c r="J1684" s="47" t="s">
        <v>833</v>
      </c>
      <c r="K1684" s="65" t="s">
        <v>817</v>
      </c>
      <c r="L1684" s="45" t="str">
        <f ca="1">VLOOKUP(Tableau645[[#This Row],[module]],OFFSET(INDIRECT(A1684&amp;"_code"),0,2,,2),2,0)</f>
        <v>n/a</v>
      </c>
      <c r="M1684" s="45"/>
      <c r="N1684" s="47"/>
      <c r="O1684" s="45"/>
    </row>
    <row r="1685" spans="1:15" hidden="1" x14ac:dyDescent="0.2">
      <c r="A1685" s="61" t="s">
        <v>669</v>
      </c>
      <c r="B1685" s="65" t="str">
        <f>YEAR(C1685)&amp;"-"&amp;WEEKNUM(C1685)</f>
        <v>2017-50</v>
      </c>
      <c r="C1685" s="46">
        <v>43083</v>
      </c>
      <c r="D1685" s="67">
        <f>WEEKDAY(Tableau645[[#This Row],[date]])</f>
        <v>5</v>
      </c>
      <c r="E1685" s="47">
        <v>0.34375</v>
      </c>
      <c r="F1685" s="47">
        <v>0.51041666666666696</v>
      </c>
      <c r="G1685" s="46" t="str">
        <f>IF(NOT(ISBLANK(Tableau645[heure
début])),IF(VALUE(MID(TEXT(Tableau645[heure
début],"hh"),1,2))&lt;13,"AM","PM"),"")</f>
        <v>AM</v>
      </c>
      <c r="H1685" s="47">
        <f>F1685-E1685</f>
        <v>0.16666666666666696</v>
      </c>
      <c r="I1685" s="47"/>
      <c r="J1685" s="47"/>
      <c r="K1685" s="65" t="s">
        <v>1077</v>
      </c>
      <c r="L1685" s="45" t="str">
        <f ca="1">VLOOKUP(Tableau645[[#This Row],[module]],OFFSET(INDIRECT(A1685&amp;"_code"),0,2,,2),2,0)</f>
        <v>DUDEK Cédric</v>
      </c>
      <c r="M1685" s="45"/>
      <c r="N1685" s="47"/>
      <c r="O1685" s="45" t="s">
        <v>785</v>
      </c>
    </row>
    <row r="1686" spans="1:15" hidden="1" x14ac:dyDescent="0.2">
      <c r="A1686" s="45" t="s">
        <v>657</v>
      </c>
      <c r="B1686" s="65" t="str">
        <f>YEAR(C1686)&amp;"-"&amp;WEEKNUM(C1686)</f>
        <v>2017-50</v>
      </c>
      <c r="C1686" s="46">
        <v>43083</v>
      </c>
      <c r="D1686" s="67">
        <f>WEEKDAY(Tableau645[[#This Row],[date]])</f>
        <v>5</v>
      </c>
      <c r="E1686" s="47">
        <v>0.34375</v>
      </c>
      <c r="F1686" s="47">
        <v>0.51041666666666696</v>
      </c>
      <c r="G1686" s="46" t="str">
        <f>IF(NOT(ISBLANK(Tableau645[heure
début])),IF(VALUE(MID(TEXT(Tableau645[heure
début],"hh"),1,2))&lt;13,"AM","PM"),"")</f>
        <v>AM</v>
      </c>
      <c r="H1686" s="47">
        <f>F1686-E1686</f>
        <v>0.16666666666666696</v>
      </c>
      <c r="I1686" s="123"/>
      <c r="J1686" s="47" t="s">
        <v>832</v>
      </c>
      <c r="K1686" s="65"/>
      <c r="L1686" s="45" t="e">
        <f ca="1">VLOOKUP(Tableau645[[#This Row],[module]],OFFSET(INDIRECT(A1686&amp;"_code"),0,2,,2),2,0)</f>
        <v>#N/A</v>
      </c>
      <c r="M1686" s="45"/>
      <c r="N1686" s="47"/>
      <c r="O1686" s="45"/>
    </row>
    <row r="1687" spans="1:15" hidden="1" x14ac:dyDescent="0.2">
      <c r="A1687" s="45" t="s">
        <v>676</v>
      </c>
      <c r="B1687" s="65" t="str">
        <f>YEAR(C1687)&amp;"-"&amp;WEEKNUM(C1687)</f>
        <v>2017-50</v>
      </c>
      <c r="C1687" s="46">
        <v>43083</v>
      </c>
      <c r="D1687" s="67">
        <f>WEEKDAY(Tableau645[[#This Row],[date]])</f>
        <v>5</v>
      </c>
      <c r="E1687" s="47">
        <v>0.34375</v>
      </c>
      <c r="F1687" s="47">
        <v>0.51041666666666696</v>
      </c>
      <c r="G1687" s="46" t="str">
        <f>IF(NOT(ISBLANK(Tableau645[heure
début])),IF(VALUE(MID(TEXT(Tableau645[heure
début],"hh"),1,2))&lt;13,"AM","PM"),"")</f>
        <v>AM</v>
      </c>
      <c r="H1687" s="47">
        <f>F1687-E1687</f>
        <v>0.16666666666666696</v>
      </c>
      <c r="I1687" s="47"/>
      <c r="J1687" s="47"/>
      <c r="K1687" s="65" t="s">
        <v>809</v>
      </c>
      <c r="L1687" s="45" t="str">
        <f ca="1">VLOOKUP(Tableau645[[#This Row],[module]],OFFSET(INDIRECT(A1687&amp;"_code"),0,2,,2),2,0)</f>
        <v>n/a</v>
      </c>
      <c r="M1687" s="45"/>
      <c r="N1687" s="47"/>
      <c r="O1687" s="45"/>
    </row>
    <row r="1688" spans="1:15" hidden="1" x14ac:dyDescent="0.2">
      <c r="A1688" s="45" t="s">
        <v>677</v>
      </c>
      <c r="B1688" s="65" t="str">
        <f>YEAR(C1688)&amp;"-"&amp;WEEKNUM(C1688)</f>
        <v>2017-50</v>
      </c>
      <c r="C1688" s="46">
        <v>43083</v>
      </c>
      <c r="D1688" s="67">
        <f>WEEKDAY(Tableau645[[#This Row],[date]])</f>
        <v>5</v>
      </c>
      <c r="E1688" s="47">
        <v>0.38541666666666702</v>
      </c>
      <c r="F1688" s="47">
        <v>0.51041666666666696</v>
      </c>
      <c r="G1688" s="46" t="str">
        <f>IF(NOT(ISBLANK(Tableau645[heure
début])),IF(VALUE(MID(TEXT(Tableau645[heure
début],"hh"),1,2))&lt;13,"AM","PM"),"")</f>
        <v>AM</v>
      </c>
      <c r="H1688" s="47">
        <f>F1688-E1688</f>
        <v>0.12499999999999994</v>
      </c>
      <c r="I1688" s="47"/>
      <c r="J1688" s="47"/>
      <c r="K1688" s="65" t="s">
        <v>749</v>
      </c>
      <c r="L1688" s="45" t="str">
        <f ca="1">VLOOKUP(Tableau645[[#This Row],[module]],OFFSET(INDIRECT(A1688&amp;"_code"),0,2,,2),2,0)</f>
        <v>LEFETZ Guillaume</v>
      </c>
      <c r="M1688" s="45"/>
      <c r="N1688" s="47"/>
      <c r="O1688" s="45"/>
    </row>
    <row r="1689" spans="1:15" hidden="1" x14ac:dyDescent="0.2">
      <c r="A1689" s="45" t="s">
        <v>671</v>
      </c>
      <c r="B1689" s="65" t="str">
        <f>YEAR(C1689)&amp;"-"&amp;WEEKNUM(C1689)</f>
        <v>2017-50</v>
      </c>
      <c r="C1689" s="46">
        <v>43083</v>
      </c>
      <c r="D1689" s="67">
        <f>WEEKDAY(Tableau645[[#This Row],[date]])</f>
        <v>5</v>
      </c>
      <c r="E1689" s="47">
        <v>0.34375</v>
      </c>
      <c r="F1689" s="47">
        <v>0.51041666666666696</v>
      </c>
      <c r="G1689" s="46" t="str">
        <f>IF(NOT(ISBLANK(Tableau645[heure
début])),IF(VALUE(MID(TEXT(Tableau645[heure
début],"hh"),1,2))&lt;13,"AM","PM"),"")</f>
        <v>AM</v>
      </c>
      <c r="H1689" s="47">
        <f>F1689-E1689</f>
        <v>0.16666666666666696</v>
      </c>
      <c r="I1689" s="47"/>
      <c r="J1689" s="47"/>
      <c r="K1689" s="65" t="s">
        <v>1138</v>
      </c>
      <c r="L1689" s="45" t="str">
        <f ca="1">VLOOKUP(Tableau645[[#This Row],[module]],OFFSET(INDIRECT(A1689&amp;"_code"),0,2,,2),2,0)</f>
        <v>MAATI Abderrabi</v>
      </c>
      <c r="M1689" s="45"/>
      <c r="N1689" s="47"/>
      <c r="O1689" s="45"/>
    </row>
    <row r="1690" spans="1:15" hidden="1" x14ac:dyDescent="0.2">
      <c r="A1690" s="45" t="s">
        <v>670</v>
      </c>
      <c r="B1690" s="65" t="str">
        <f>YEAR(C1690)&amp;"-"&amp;WEEKNUM(C1690)</f>
        <v>2017-50</v>
      </c>
      <c r="C1690" s="46">
        <v>43083</v>
      </c>
      <c r="D1690" s="67">
        <f>WEEKDAY(Tableau645[[#This Row],[date]])</f>
        <v>5</v>
      </c>
      <c r="E1690" s="47">
        <v>0.57291666666666696</v>
      </c>
      <c r="F1690" s="47">
        <v>0.73958333333333404</v>
      </c>
      <c r="G1690" s="46" t="str">
        <f>IF(NOT(ISBLANK(Tableau645[heure
début])),IF(VALUE(MID(TEXT(Tableau645[heure
début],"hh"),1,2))&lt;13,"AM","PM"),"")</f>
        <v>PM</v>
      </c>
      <c r="H1690" s="47">
        <f>F1690-E1690</f>
        <v>0.16666666666666707</v>
      </c>
      <c r="I1690" s="47"/>
      <c r="J1690" s="47"/>
      <c r="K1690" s="65" t="s">
        <v>1079</v>
      </c>
      <c r="L1690" s="45" t="str">
        <f ca="1">VLOOKUP(Tableau645[[#This Row],[module]],OFFSET(INDIRECT(A1690&amp;"_code"),0,2,,2),2,0)</f>
        <v>LE GALES Julien</v>
      </c>
      <c r="M1690" s="45"/>
      <c r="N1690" s="47"/>
      <c r="O1690" s="45" t="s">
        <v>785</v>
      </c>
    </row>
    <row r="1691" spans="1:15" hidden="1" x14ac:dyDescent="0.2">
      <c r="A1691" s="45" t="s">
        <v>672</v>
      </c>
      <c r="B1691" s="65" t="str">
        <f>YEAR(C1691)&amp;"-"&amp;WEEKNUM(C1691)</f>
        <v>2017-50</v>
      </c>
      <c r="C1691" s="46">
        <v>43083</v>
      </c>
      <c r="D1691" s="67">
        <f>WEEKDAY(Tableau645[[#This Row],[date]])</f>
        <v>5</v>
      </c>
      <c r="E1691" s="47">
        <v>0.57291666666666696</v>
      </c>
      <c r="F1691" s="47">
        <v>0.73958333333333404</v>
      </c>
      <c r="G1691" s="46" t="str">
        <f>IF(NOT(ISBLANK(Tableau645[heure
début])),IF(VALUE(MID(TEXT(Tableau645[heure
début],"hh"),1,2))&lt;13,"AM","PM"),"")</f>
        <v>PM</v>
      </c>
      <c r="H1691" s="47">
        <f>F1691-E1691</f>
        <v>0.16666666666666707</v>
      </c>
      <c r="I1691" s="47"/>
      <c r="J1691" s="47" t="s">
        <v>832</v>
      </c>
      <c r="K1691" s="65"/>
      <c r="L1691" s="45" t="e">
        <f ca="1">VLOOKUP(Tableau645[[#This Row],[module]],OFFSET(INDIRECT(A1691&amp;"_code"),0,2,,2),2,0)</f>
        <v>#N/A</v>
      </c>
      <c r="M1691" s="45"/>
      <c r="N1691" s="47"/>
      <c r="O1691" s="45"/>
    </row>
    <row r="1692" spans="1:15" hidden="1" x14ac:dyDescent="0.2">
      <c r="A1692" s="45" t="s">
        <v>672</v>
      </c>
      <c r="B1692" s="65" t="str">
        <f>YEAR(C1692)&amp;"-"&amp;WEEKNUM(C1692)</f>
        <v>2017-50</v>
      </c>
      <c r="C1692" s="46">
        <v>43083</v>
      </c>
      <c r="D1692" s="67">
        <f>WEEKDAY(Tableau645[[#This Row],[date]])</f>
        <v>5</v>
      </c>
      <c r="E1692" s="47">
        <v>0.57291666666666696</v>
      </c>
      <c r="F1692" s="47">
        <v>0.73958333333333404</v>
      </c>
      <c r="G1692" s="46" t="str">
        <f>IF(NOT(ISBLANK(Tableau645[heure
début])),IF(VALUE(MID(TEXT(Tableau645[heure
début],"hh"),1,2))&lt;13,"AM","PM"),"")</f>
        <v>PM</v>
      </c>
      <c r="H1692" s="47">
        <f>F1692-E1692</f>
        <v>0.16666666666666707</v>
      </c>
      <c r="I1692" s="47"/>
      <c r="J1692" s="47" t="s">
        <v>833</v>
      </c>
      <c r="K1692" s="65" t="s">
        <v>817</v>
      </c>
      <c r="L1692" s="45" t="str">
        <f ca="1">VLOOKUP(Tableau645[[#This Row],[module]],OFFSET(INDIRECT(A1692&amp;"_code"),0,2,,2),2,0)</f>
        <v>n/a</v>
      </c>
      <c r="M1692" s="45"/>
      <c r="N1692" s="47"/>
      <c r="O1692" s="45"/>
    </row>
    <row r="1693" spans="1:15" hidden="1" x14ac:dyDescent="0.2">
      <c r="A1693" s="45" t="s">
        <v>657</v>
      </c>
      <c r="B1693" s="65" t="str">
        <f>YEAR(C1693)&amp;"-"&amp;WEEKNUM(C1693)</f>
        <v>2017-50</v>
      </c>
      <c r="C1693" s="46">
        <v>43083</v>
      </c>
      <c r="D1693" s="67">
        <f>WEEKDAY(Tableau645[[#This Row],[date]])</f>
        <v>5</v>
      </c>
      <c r="E1693" s="47">
        <v>0.57291666666666696</v>
      </c>
      <c r="F1693" s="47">
        <v>0.73958333333333404</v>
      </c>
      <c r="G1693" s="46" t="str">
        <f>IF(NOT(ISBLANK(Tableau645[heure
début])),IF(VALUE(MID(TEXT(Tableau645[heure
début],"hh"),1,2))&lt;13,"AM","PM"),"")</f>
        <v>PM</v>
      </c>
      <c r="H1693" s="47">
        <f>F1693-E1693</f>
        <v>0.16666666666666707</v>
      </c>
      <c r="I1693" s="123"/>
      <c r="J1693" s="47" t="s">
        <v>833</v>
      </c>
      <c r="K1693" s="65" t="s">
        <v>817</v>
      </c>
      <c r="L1693" s="45" t="str">
        <f ca="1">VLOOKUP(Tableau645[[#This Row],[module]],OFFSET(INDIRECT(A1693&amp;"_code"),0,2,,2),2,0)</f>
        <v>n/a</v>
      </c>
      <c r="M1693" s="45"/>
      <c r="N1693" s="47"/>
      <c r="O1693" s="45"/>
    </row>
    <row r="1694" spans="1:15" hidden="1" x14ac:dyDescent="0.2">
      <c r="A1694" s="61" t="s">
        <v>669</v>
      </c>
      <c r="B1694" s="65" t="str">
        <f>YEAR(C1694)&amp;"-"&amp;WEEKNUM(C1694)</f>
        <v>2017-50</v>
      </c>
      <c r="C1694" s="46">
        <v>43083</v>
      </c>
      <c r="D1694" s="67">
        <f>WEEKDAY(Tableau645[[#This Row],[date]])</f>
        <v>5</v>
      </c>
      <c r="E1694" s="63">
        <v>0.57291666666666696</v>
      </c>
      <c r="F1694" s="63">
        <v>0.73958333333333404</v>
      </c>
      <c r="G1694" s="46" t="str">
        <f>IF(NOT(ISBLANK(Tableau645[heure
début])),IF(VALUE(MID(TEXT(Tableau645[heure
début],"hh"),1,2))&lt;13,"AM","PM"),"")</f>
        <v>PM</v>
      </c>
      <c r="H1694" s="47">
        <f>F1694-E1694</f>
        <v>0.16666666666666707</v>
      </c>
      <c r="I1694" s="47"/>
      <c r="J1694" s="47"/>
      <c r="K1694" s="65" t="s">
        <v>1078</v>
      </c>
      <c r="L1694" s="45" t="str">
        <f ca="1">VLOOKUP(Tableau645[[#This Row],[module]],OFFSET(INDIRECT(A1694&amp;"_code"),0,2,,2),2,0)</f>
        <v>LE GALES Julien</v>
      </c>
      <c r="M1694" s="45"/>
      <c r="N1694" s="47"/>
      <c r="O1694" s="45" t="s">
        <v>785</v>
      </c>
    </row>
    <row r="1695" spans="1:15" hidden="1" x14ac:dyDescent="0.2">
      <c r="A1695" s="45" t="s">
        <v>657</v>
      </c>
      <c r="B1695" s="65" t="str">
        <f>YEAR(C1695)&amp;"-"&amp;WEEKNUM(C1695)</f>
        <v>2017-50</v>
      </c>
      <c r="C1695" s="46">
        <v>43083</v>
      </c>
      <c r="D1695" s="67">
        <f>WEEKDAY(Tableau645[[#This Row],[date]])</f>
        <v>5</v>
      </c>
      <c r="E1695" s="47">
        <v>0.57291666666666696</v>
      </c>
      <c r="F1695" s="47">
        <v>0.73958333333333404</v>
      </c>
      <c r="G1695" s="46" t="str">
        <f>IF(NOT(ISBLANK(Tableau645[heure
début])),IF(VALUE(MID(TEXT(Tableau645[heure
début],"hh"),1,2))&lt;13,"AM","PM"),"")</f>
        <v>PM</v>
      </c>
      <c r="H1695" s="47">
        <f>F1695-E1695</f>
        <v>0.16666666666666707</v>
      </c>
      <c r="I1695" s="123"/>
      <c r="J1695" s="47" t="s">
        <v>832</v>
      </c>
      <c r="K1695" s="65"/>
      <c r="L1695" s="45" t="e">
        <f ca="1">VLOOKUP(Tableau645[[#This Row],[module]],OFFSET(INDIRECT(A1695&amp;"_code"),0,2,,2),2,0)</f>
        <v>#N/A</v>
      </c>
      <c r="M1695" s="45"/>
      <c r="N1695" s="47"/>
      <c r="O1695" s="45"/>
    </row>
    <row r="1696" spans="1:15" hidden="1" x14ac:dyDescent="0.2">
      <c r="A1696" s="45" t="s">
        <v>676</v>
      </c>
      <c r="B1696" s="65" t="str">
        <f>YEAR(C1696)&amp;"-"&amp;WEEKNUM(C1696)</f>
        <v>2017-50</v>
      </c>
      <c r="C1696" s="46">
        <v>43083</v>
      </c>
      <c r="D1696" s="67">
        <f>WEEKDAY(Tableau645[[#This Row],[date]])</f>
        <v>5</v>
      </c>
      <c r="E1696" s="47">
        <v>0.57291666666666696</v>
      </c>
      <c r="F1696" s="47">
        <v>0.69791666666666663</v>
      </c>
      <c r="G1696" s="46" t="str">
        <f>IF(NOT(ISBLANK(Tableau645[heure
début])),IF(VALUE(MID(TEXT(Tableau645[heure
début],"hh"),1,2))&lt;13,"AM","PM"),"")</f>
        <v>PM</v>
      </c>
      <c r="H1696" s="47">
        <f>F1696-E1696</f>
        <v>0.12499999999999967</v>
      </c>
      <c r="I1696" s="47"/>
      <c r="J1696" s="47"/>
      <c r="K1696" s="65" t="s">
        <v>809</v>
      </c>
      <c r="L1696" s="45" t="str">
        <f ca="1">VLOOKUP(Tableau645[[#This Row],[module]],OFFSET(INDIRECT(A1696&amp;"_code"),0,2,,2),2,0)</f>
        <v>n/a</v>
      </c>
      <c r="M1696" s="45"/>
      <c r="N1696" s="47"/>
      <c r="O1696" s="45"/>
    </row>
    <row r="1697" spans="1:15" hidden="1" x14ac:dyDescent="0.2">
      <c r="A1697" s="45" t="s">
        <v>677</v>
      </c>
      <c r="B1697" s="65" t="str">
        <f>YEAR(C1697)&amp;"-"&amp;WEEKNUM(C1697)</f>
        <v>2017-50</v>
      </c>
      <c r="C1697" s="46">
        <v>43083</v>
      </c>
      <c r="D1697" s="67">
        <f>WEEKDAY(Tableau645[[#This Row],[date]])</f>
        <v>5</v>
      </c>
      <c r="E1697" s="47">
        <v>0.57291666666666696</v>
      </c>
      <c r="F1697" s="47">
        <v>0.73958333333333404</v>
      </c>
      <c r="G1697" s="46" t="str">
        <f>IF(NOT(ISBLANK(Tableau645[heure
début])),IF(VALUE(MID(TEXT(Tableau645[heure
début],"hh"),1,2))&lt;13,"AM","PM"),"")</f>
        <v>PM</v>
      </c>
      <c r="H1697" s="47">
        <f>F1697-E1697</f>
        <v>0.16666666666666707</v>
      </c>
      <c r="I1697" s="47"/>
      <c r="J1697" s="47"/>
      <c r="K1697" s="65" t="s">
        <v>749</v>
      </c>
      <c r="L1697" s="45" t="str">
        <f ca="1">VLOOKUP(Tableau645[[#This Row],[module]],OFFSET(INDIRECT(A1697&amp;"_code"),0,2,,2),2,0)</f>
        <v>LEFETZ Guillaume</v>
      </c>
      <c r="M1697" s="45"/>
      <c r="N1697" s="47"/>
      <c r="O1697" s="45"/>
    </row>
    <row r="1698" spans="1:15" hidden="1" x14ac:dyDescent="0.2">
      <c r="A1698" s="45" t="s">
        <v>671</v>
      </c>
      <c r="B1698" s="65" t="str">
        <f>YEAR(C1698)&amp;"-"&amp;WEEKNUM(C1698)</f>
        <v>2017-50</v>
      </c>
      <c r="C1698" s="46">
        <v>43083</v>
      </c>
      <c r="D1698" s="67">
        <f>WEEKDAY(Tableau645[[#This Row],[date]])</f>
        <v>5</v>
      </c>
      <c r="E1698" s="47">
        <v>0.55208333333333304</v>
      </c>
      <c r="F1698" s="47">
        <v>0.71875</v>
      </c>
      <c r="G1698" s="46" t="str">
        <f>IF(NOT(ISBLANK(Tableau645[heure
début])),IF(VALUE(MID(TEXT(Tableau645[heure
début],"hh"),1,2))&lt;13,"AM","PM"),"")</f>
        <v>PM</v>
      </c>
      <c r="H1698" s="47">
        <f>F1698-E1698</f>
        <v>0.16666666666666696</v>
      </c>
      <c r="I1698" s="47"/>
      <c r="J1698" s="47"/>
      <c r="K1698" s="65" t="s">
        <v>1034</v>
      </c>
      <c r="L1698" s="45" t="str">
        <f ca="1">VLOOKUP(Tableau645[[#This Row],[module]],OFFSET(INDIRECT(A1698&amp;"_code"),0,2,,2),2,0)</f>
        <v>DUBOIS julien</v>
      </c>
      <c r="M1698" s="45"/>
      <c r="N1698" s="47"/>
      <c r="O1698" s="71" t="s">
        <v>1066</v>
      </c>
    </row>
    <row r="1699" spans="1:15" hidden="1" x14ac:dyDescent="0.2">
      <c r="A1699" s="45" t="s">
        <v>670</v>
      </c>
      <c r="B1699" s="65" t="str">
        <f>YEAR(C1699)&amp;"-"&amp;WEEKNUM(C1699)</f>
        <v>2017-50</v>
      </c>
      <c r="C1699" s="46">
        <v>43084</v>
      </c>
      <c r="D1699" s="67">
        <f>WEEKDAY(Tableau645[[#This Row],[date]])</f>
        <v>6</v>
      </c>
      <c r="E1699" s="47">
        <v>0.34375</v>
      </c>
      <c r="F1699" s="47">
        <v>0.51041666666666696</v>
      </c>
      <c r="G1699" s="46" t="str">
        <f>IF(NOT(ISBLANK(Tableau645[heure
début])),IF(VALUE(MID(TEXT(Tableau645[heure
début],"hh"),1,2))&lt;13,"AM","PM"),"")</f>
        <v>AM</v>
      </c>
      <c r="H1699" s="47">
        <f>F1699-E1699</f>
        <v>0.16666666666666696</v>
      </c>
      <c r="I1699" s="47"/>
      <c r="J1699" s="47"/>
      <c r="K1699" s="65" t="s">
        <v>848</v>
      </c>
      <c r="L1699" s="45" t="str">
        <f ca="1">VLOOKUP(Tableau645[[#This Row],[module]],OFFSET(INDIRECT(A1699&amp;"_code"),0,2,,2),2,0)</f>
        <v>GABER Khalid</v>
      </c>
      <c r="M1699" s="45"/>
      <c r="N1699" s="47"/>
      <c r="O1699" s="45"/>
    </row>
    <row r="1700" spans="1:15" hidden="1" x14ac:dyDescent="0.2">
      <c r="A1700" s="45" t="s">
        <v>672</v>
      </c>
      <c r="B1700" s="65" t="str">
        <f>YEAR(C1700)&amp;"-"&amp;WEEKNUM(C1700)</f>
        <v>2017-50</v>
      </c>
      <c r="C1700" s="46">
        <v>43084</v>
      </c>
      <c r="D1700" s="67">
        <f>WEEKDAY(Tableau645[[#This Row],[date]])</f>
        <v>6</v>
      </c>
      <c r="E1700" s="47">
        <v>0.34375</v>
      </c>
      <c r="F1700" s="47">
        <v>0.51041666666666696</v>
      </c>
      <c r="G1700" s="46" t="str">
        <f>IF(NOT(ISBLANK(Tableau645[heure
début])),IF(VALUE(MID(TEXT(Tableau645[heure
début],"hh"),1,2))&lt;13,"AM","PM"),"")</f>
        <v>AM</v>
      </c>
      <c r="H1700" s="47">
        <f>F1700-E1700</f>
        <v>0.16666666666666696</v>
      </c>
      <c r="I1700" s="47"/>
      <c r="J1700" s="47" t="s">
        <v>832</v>
      </c>
      <c r="K1700" s="65"/>
      <c r="L1700" s="45" t="e">
        <f ca="1">VLOOKUP(Tableau645[[#This Row],[module]],OFFSET(INDIRECT(A1700&amp;"_code"),0,2,,2),2,0)</f>
        <v>#N/A</v>
      </c>
      <c r="M1700" s="45"/>
      <c r="N1700" s="47"/>
      <c r="O1700" s="45"/>
    </row>
    <row r="1701" spans="1:15" hidden="1" x14ac:dyDescent="0.2">
      <c r="A1701" s="45" t="s">
        <v>672</v>
      </c>
      <c r="B1701" s="65" t="str">
        <f>YEAR(C1701)&amp;"-"&amp;WEEKNUM(C1701)</f>
        <v>2017-50</v>
      </c>
      <c r="C1701" s="46">
        <v>43084</v>
      </c>
      <c r="D1701" s="67">
        <f>WEEKDAY(Tableau645[[#This Row],[date]])</f>
        <v>6</v>
      </c>
      <c r="E1701" s="47">
        <v>0.34375</v>
      </c>
      <c r="F1701" s="47">
        <v>0.51041666666666696</v>
      </c>
      <c r="G1701" s="46" t="str">
        <f>IF(NOT(ISBLANK(Tableau645[heure
début])),IF(VALUE(MID(TEXT(Tableau645[heure
début],"hh"),1,2))&lt;13,"AM","PM"),"")</f>
        <v>AM</v>
      </c>
      <c r="H1701" s="47">
        <f>F1701-E1701</f>
        <v>0.16666666666666696</v>
      </c>
      <c r="I1701" s="47"/>
      <c r="J1701" s="47" t="s">
        <v>833</v>
      </c>
      <c r="K1701" s="65" t="s">
        <v>817</v>
      </c>
      <c r="L1701" s="45" t="str">
        <f ca="1">VLOOKUP(Tableau645[[#This Row],[module]],OFFSET(INDIRECT(A1701&amp;"_code"),0,2,,2),2,0)</f>
        <v>n/a</v>
      </c>
      <c r="M1701" s="45"/>
      <c r="N1701" s="47"/>
      <c r="O1701" s="45"/>
    </row>
    <row r="1702" spans="1:15" hidden="1" x14ac:dyDescent="0.2">
      <c r="A1702" s="45" t="s">
        <v>657</v>
      </c>
      <c r="B1702" s="65" t="str">
        <f>YEAR(C1702)&amp;"-"&amp;WEEKNUM(C1702)</f>
        <v>2017-50</v>
      </c>
      <c r="C1702" s="46">
        <v>43084</v>
      </c>
      <c r="D1702" s="67">
        <f>WEEKDAY(Tableau645[[#This Row],[date]])</f>
        <v>6</v>
      </c>
      <c r="E1702" s="47">
        <v>0.34375</v>
      </c>
      <c r="F1702" s="47">
        <v>0.51041666666666696</v>
      </c>
      <c r="G1702" s="46" t="str">
        <f>IF(NOT(ISBLANK(Tableau645[heure
début])),IF(VALUE(MID(TEXT(Tableau645[heure
début],"hh"),1,2))&lt;13,"AM","PM"),"")</f>
        <v>AM</v>
      </c>
      <c r="H1702" s="47">
        <f>F1702-E1702</f>
        <v>0.16666666666666696</v>
      </c>
      <c r="I1702" s="123"/>
      <c r="J1702" s="47" t="s">
        <v>833</v>
      </c>
      <c r="K1702" s="65" t="s">
        <v>817</v>
      </c>
      <c r="L1702" s="45" t="str">
        <f ca="1">VLOOKUP(Tableau645[[#This Row],[module]],OFFSET(INDIRECT(A1702&amp;"_code"),0,2,,2),2,0)</f>
        <v>n/a</v>
      </c>
      <c r="M1702" s="45"/>
      <c r="N1702" s="47"/>
      <c r="O1702" s="45"/>
    </row>
    <row r="1703" spans="1:15" hidden="1" x14ac:dyDescent="0.2">
      <c r="A1703" s="45" t="s">
        <v>657</v>
      </c>
      <c r="B1703" s="65" t="str">
        <f>YEAR(C1703)&amp;"-"&amp;WEEKNUM(C1703)</f>
        <v>2017-50</v>
      </c>
      <c r="C1703" s="46">
        <v>43084</v>
      </c>
      <c r="D1703" s="67">
        <f>WEEKDAY(Tableau645[[#This Row],[date]])</f>
        <v>6</v>
      </c>
      <c r="E1703" s="47">
        <v>0.34375</v>
      </c>
      <c r="F1703" s="47">
        <v>0.51041666666666696</v>
      </c>
      <c r="G1703" s="46" t="str">
        <f>IF(NOT(ISBLANK(Tableau645[heure
début])),IF(VALUE(MID(TEXT(Tableau645[heure
début],"hh"),1,2))&lt;13,"AM","PM"),"")</f>
        <v>AM</v>
      </c>
      <c r="H1703" s="47">
        <f>F1703-E1703</f>
        <v>0.16666666666666696</v>
      </c>
      <c r="I1703" s="123"/>
      <c r="J1703" s="47" t="s">
        <v>832</v>
      </c>
      <c r="K1703" s="65"/>
      <c r="L1703" s="45" t="e">
        <f ca="1">VLOOKUP(Tableau645[[#This Row],[module]],OFFSET(INDIRECT(A1703&amp;"_code"),0,2,,2),2,0)</f>
        <v>#N/A</v>
      </c>
      <c r="M1703" s="45"/>
      <c r="N1703" s="47"/>
      <c r="O1703" s="45"/>
    </row>
    <row r="1704" spans="1:15" hidden="1" x14ac:dyDescent="0.2">
      <c r="A1704" s="61" t="s">
        <v>669</v>
      </c>
      <c r="B1704" s="65" t="str">
        <f>YEAR(C1704)&amp;"-"&amp;WEEKNUM(C1704)</f>
        <v>2017-50</v>
      </c>
      <c r="C1704" s="46">
        <v>43084</v>
      </c>
      <c r="D1704" s="67">
        <f>WEEKDAY(Tableau645[[#This Row],[date]])</f>
        <v>6</v>
      </c>
      <c r="E1704" s="47">
        <v>0.34375</v>
      </c>
      <c r="F1704" s="47">
        <v>0.51041666666666696</v>
      </c>
      <c r="G1704" s="46" t="str">
        <f>IF(NOT(ISBLANK(Tableau645[heure
début])),IF(VALUE(MID(TEXT(Tableau645[heure
début],"hh"),1,2))&lt;13,"AM","PM"),"")</f>
        <v>AM</v>
      </c>
      <c r="H1704" s="47">
        <f>F1704-E1704</f>
        <v>0.16666666666666696</v>
      </c>
      <c r="I1704" s="47"/>
      <c r="J1704" s="47"/>
      <c r="K1704" s="92" t="s">
        <v>1238</v>
      </c>
      <c r="L1704" s="45" t="str">
        <f ca="1">VLOOKUP(Tableau645[[#This Row],[module]],OFFSET(INDIRECT(A1704&amp;"_code"),0,2,,2),2,0)</f>
        <v>LEFETZ Guillaume</v>
      </c>
      <c r="M1704" s="45"/>
      <c r="N1704" s="47"/>
      <c r="O1704" s="45"/>
    </row>
    <row r="1705" spans="1:15" hidden="1" x14ac:dyDescent="0.2">
      <c r="A1705" s="45" t="s">
        <v>676</v>
      </c>
      <c r="B1705" s="65" t="str">
        <f>YEAR(C1705)&amp;"-"&amp;WEEKNUM(C1705)</f>
        <v>2017-50</v>
      </c>
      <c r="C1705" s="46">
        <v>43084</v>
      </c>
      <c r="D1705" s="67">
        <f>WEEKDAY(Tableau645[[#This Row],[date]])</f>
        <v>6</v>
      </c>
      <c r="E1705" s="47">
        <v>0.34375</v>
      </c>
      <c r="F1705" s="47">
        <v>0.51041666666666696</v>
      </c>
      <c r="G1705" s="46" t="str">
        <f>IF(NOT(ISBLANK(Tableau645[heure
début])),IF(VALUE(MID(TEXT(Tableau645[heure
début],"hh"),1,2))&lt;13,"AM","PM"),"")</f>
        <v>AM</v>
      </c>
      <c r="H1705" s="47">
        <f>F1705-E1705</f>
        <v>0.16666666666666696</v>
      </c>
      <c r="I1705" s="47"/>
      <c r="J1705" s="47"/>
      <c r="K1705" s="65" t="s">
        <v>809</v>
      </c>
      <c r="L1705" s="45" t="str">
        <f ca="1">VLOOKUP(Tableau645[[#This Row],[module]],OFFSET(INDIRECT(A1705&amp;"_code"),0,2,,2),2,0)</f>
        <v>n/a</v>
      </c>
      <c r="M1705" s="45"/>
      <c r="N1705" s="47"/>
      <c r="O1705" s="45"/>
    </row>
    <row r="1706" spans="1:15" hidden="1" x14ac:dyDescent="0.2">
      <c r="A1706" s="45" t="s">
        <v>677</v>
      </c>
      <c r="B1706" s="65" t="str">
        <f>YEAR(C1706)&amp;"-"&amp;WEEKNUM(C1706)</f>
        <v>2017-50</v>
      </c>
      <c r="C1706" s="46">
        <v>43084</v>
      </c>
      <c r="D1706" s="67">
        <f>WEEKDAY(Tableau645[[#This Row],[date]])</f>
        <v>6</v>
      </c>
      <c r="E1706" s="47">
        <v>0.34375</v>
      </c>
      <c r="F1706" s="47">
        <v>0.51041666666666696</v>
      </c>
      <c r="G1706" s="46" t="str">
        <f>IF(NOT(ISBLANK(Tableau645[heure
début])),IF(VALUE(MID(TEXT(Tableau645[heure
début],"hh"),1,2))&lt;13,"AM","PM"),"")</f>
        <v>AM</v>
      </c>
      <c r="H1706" s="47">
        <f>F1706-E1706</f>
        <v>0.16666666666666696</v>
      </c>
      <c r="I1706" s="47"/>
      <c r="J1706" s="47"/>
      <c r="K1706" s="65" t="s">
        <v>749</v>
      </c>
      <c r="L1706" s="45" t="str">
        <f ca="1">VLOOKUP(Tableau645[[#This Row],[module]],OFFSET(INDIRECT(A1706&amp;"_code"),0,2,,2),2,0)</f>
        <v>LEFETZ Guillaume</v>
      </c>
      <c r="M1706" s="45"/>
      <c r="N1706" s="47"/>
      <c r="O1706" s="45"/>
    </row>
    <row r="1707" spans="1:15" hidden="1" x14ac:dyDescent="0.2">
      <c r="A1707" s="45" t="s">
        <v>671</v>
      </c>
      <c r="B1707" s="65" t="str">
        <f>YEAR(C1707)&amp;"-"&amp;WEEKNUM(C1707)</f>
        <v>2017-50</v>
      </c>
      <c r="C1707" s="46">
        <v>43084</v>
      </c>
      <c r="D1707" s="67">
        <f>WEEKDAY(Tableau645[[#This Row],[date]])</f>
        <v>6</v>
      </c>
      <c r="E1707" s="47">
        <v>0.34375</v>
      </c>
      <c r="F1707" s="47">
        <v>0.51041666666666696</v>
      </c>
      <c r="G1707" s="46" t="str">
        <f>IF(NOT(ISBLANK(Tableau645[heure
début])),IF(VALUE(MID(TEXT(Tableau645[heure
début],"hh"),1,2))&lt;13,"AM","PM"),"")</f>
        <v>AM</v>
      </c>
      <c r="H1707" s="47">
        <f>F1707-E1707</f>
        <v>0.16666666666666696</v>
      </c>
      <c r="I1707" s="47"/>
      <c r="J1707" s="47" t="s">
        <v>823</v>
      </c>
      <c r="K1707" s="65" t="s">
        <v>1102</v>
      </c>
      <c r="L1707" s="45" t="str">
        <f ca="1">VLOOKUP(Tableau645[[#This Row],[module]],OFFSET(INDIRECT(A1707&amp;"_code"),0,2,,2),2,0)</f>
        <v>DELIESSCHE Christian</v>
      </c>
      <c r="M1707" s="45"/>
      <c r="N1707" s="47"/>
      <c r="O1707" s="45"/>
    </row>
    <row r="1708" spans="1:15" hidden="1" x14ac:dyDescent="0.2">
      <c r="A1708" s="45" t="s">
        <v>670</v>
      </c>
      <c r="B1708" s="65" t="str">
        <f>YEAR(C1708)&amp;"-"&amp;WEEKNUM(C1708)</f>
        <v>2017-50</v>
      </c>
      <c r="C1708" s="46">
        <v>43084</v>
      </c>
      <c r="D1708" s="67">
        <f>WEEKDAY(Tableau645[[#This Row],[date]])</f>
        <v>6</v>
      </c>
      <c r="E1708" s="47">
        <v>0.57291666666666696</v>
      </c>
      <c r="F1708" s="47">
        <v>0.73958333333333404</v>
      </c>
      <c r="G1708" s="46" t="str">
        <f>IF(NOT(ISBLANK(Tableau645[heure
début])),IF(VALUE(MID(TEXT(Tableau645[heure
début],"hh"),1,2))&lt;13,"AM","PM"),"")</f>
        <v>PM</v>
      </c>
      <c r="H1708" s="47">
        <f>F1708-E1708</f>
        <v>0.16666666666666707</v>
      </c>
      <c r="I1708" s="47"/>
      <c r="J1708" s="47"/>
      <c r="K1708" s="65" t="s">
        <v>847</v>
      </c>
      <c r="L1708" s="45" t="str">
        <f ca="1">VLOOKUP(Tableau645[[#This Row],[module]],OFFSET(INDIRECT(A1708&amp;"_code"),0,2,,2),2,0)</f>
        <v>GABER Khalid</v>
      </c>
      <c r="M1708" s="45"/>
      <c r="N1708" s="47"/>
      <c r="O1708" s="45"/>
    </row>
    <row r="1709" spans="1:15" hidden="1" x14ac:dyDescent="0.2">
      <c r="A1709" s="45" t="s">
        <v>672</v>
      </c>
      <c r="B1709" s="65" t="str">
        <f>YEAR(C1709)&amp;"-"&amp;WEEKNUM(C1709)</f>
        <v>2017-50</v>
      </c>
      <c r="C1709" s="46">
        <v>43084</v>
      </c>
      <c r="D1709" s="67">
        <f>WEEKDAY(Tableau645[[#This Row],[date]])</f>
        <v>6</v>
      </c>
      <c r="E1709" s="47">
        <v>0.57291666666666696</v>
      </c>
      <c r="F1709" s="47">
        <v>0.73958333333333404</v>
      </c>
      <c r="G1709" s="46" t="str">
        <f>IF(NOT(ISBLANK(Tableau645[heure
début])),IF(VALUE(MID(TEXT(Tableau645[heure
début],"hh"),1,2))&lt;13,"AM","PM"),"")</f>
        <v>PM</v>
      </c>
      <c r="H1709" s="47">
        <f>F1709-E1709</f>
        <v>0.16666666666666707</v>
      </c>
      <c r="I1709" s="47"/>
      <c r="J1709" s="47" t="s">
        <v>832</v>
      </c>
      <c r="K1709" s="65"/>
      <c r="L1709" s="45" t="e">
        <f ca="1">VLOOKUP(Tableau645[[#This Row],[module]],OFFSET(INDIRECT(A1709&amp;"_code"),0,2,,2),2,0)</f>
        <v>#N/A</v>
      </c>
      <c r="M1709" s="45"/>
      <c r="N1709" s="47"/>
      <c r="O1709" s="45"/>
    </row>
    <row r="1710" spans="1:15" hidden="1" x14ac:dyDescent="0.2">
      <c r="A1710" s="45" t="s">
        <v>672</v>
      </c>
      <c r="B1710" s="65" t="str">
        <f>YEAR(C1710)&amp;"-"&amp;WEEKNUM(C1710)</f>
        <v>2017-50</v>
      </c>
      <c r="C1710" s="46">
        <v>43084</v>
      </c>
      <c r="D1710" s="67">
        <f>WEEKDAY(Tableau645[[#This Row],[date]])</f>
        <v>6</v>
      </c>
      <c r="E1710" s="47">
        <v>0.57291666666666696</v>
      </c>
      <c r="F1710" s="47">
        <v>0.73958333333333404</v>
      </c>
      <c r="G1710" s="46" t="str">
        <f>IF(NOT(ISBLANK(Tableau645[heure
début])),IF(VALUE(MID(TEXT(Tableau645[heure
début],"hh"),1,2))&lt;13,"AM","PM"),"")</f>
        <v>PM</v>
      </c>
      <c r="H1710" s="47">
        <f>F1710-E1710</f>
        <v>0.16666666666666707</v>
      </c>
      <c r="I1710" s="47"/>
      <c r="J1710" s="47" t="s">
        <v>833</v>
      </c>
      <c r="K1710" s="65" t="s">
        <v>817</v>
      </c>
      <c r="L1710" s="45" t="str">
        <f ca="1">VLOOKUP(Tableau645[[#This Row],[module]],OFFSET(INDIRECT(A1710&amp;"_code"),0,2,,2),2,0)</f>
        <v>n/a</v>
      </c>
      <c r="M1710" s="45"/>
      <c r="N1710" s="47"/>
      <c r="O1710" s="45"/>
    </row>
    <row r="1711" spans="1:15" hidden="1" x14ac:dyDescent="0.2">
      <c r="A1711" s="45" t="s">
        <v>657</v>
      </c>
      <c r="B1711" s="65" t="str">
        <f>YEAR(C1711)&amp;"-"&amp;WEEKNUM(C1711)</f>
        <v>2017-50</v>
      </c>
      <c r="C1711" s="46">
        <v>43084</v>
      </c>
      <c r="D1711" s="67">
        <f>WEEKDAY(Tableau645[[#This Row],[date]])</f>
        <v>6</v>
      </c>
      <c r="E1711" s="47">
        <v>0.57291666666666696</v>
      </c>
      <c r="F1711" s="47">
        <v>0.73958333333333404</v>
      </c>
      <c r="G1711" s="46" t="str">
        <f>IF(NOT(ISBLANK(Tableau645[heure
début])),IF(VALUE(MID(TEXT(Tableau645[heure
début],"hh"),1,2))&lt;13,"AM","PM"),"")</f>
        <v>PM</v>
      </c>
      <c r="H1711" s="47">
        <f>F1711-E1711</f>
        <v>0.16666666666666707</v>
      </c>
      <c r="I1711" s="123"/>
      <c r="J1711" s="47" t="s">
        <v>833</v>
      </c>
      <c r="K1711" s="65" t="s">
        <v>817</v>
      </c>
      <c r="L1711" s="45" t="str">
        <f ca="1">VLOOKUP(Tableau645[[#This Row],[module]],OFFSET(INDIRECT(A1711&amp;"_code"),0,2,,2),2,0)</f>
        <v>n/a</v>
      </c>
      <c r="M1711" s="45"/>
      <c r="N1711" s="47"/>
      <c r="O1711" s="45"/>
    </row>
    <row r="1712" spans="1:15" hidden="1" x14ac:dyDescent="0.2">
      <c r="A1712" s="45" t="s">
        <v>657</v>
      </c>
      <c r="B1712" s="65" t="str">
        <f>YEAR(C1712)&amp;"-"&amp;WEEKNUM(C1712)</f>
        <v>2017-50</v>
      </c>
      <c r="C1712" s="46">
        <v>43084</v>
      </c>
      <c r="D1712" s="67">
        <f>WEEKDAY(Tableau645[[#This Row],[date]])</f>
        <v>6</v>
      </c>
      <c r="E1712" s="47">
        <v>0.57291666666666696</v>
      </c>
      <c r="F1712" s="47">
        <v>0.73958333333333404</v>
      </c>
      <c r="G1712" s="46" t="str">
        <f>IF(NOT(ISBLANK(Tableau645[heure
début])),IF(VALUE(MID(TEXT(Tableau645[heure
début],"hh"),1,2))&lt;13,"AM","PM"),"")</f>
        <v>PM</v>
      </c>
      <c r="H1712" s="47">
        <f>F1712-E1712</f>
        <v>0.16666666666666707</v>
      </c>
      <c r="I1712" s="123"/>
      <c r="J1712" s="47" t="s">
        <v>832</v>
      </c>
      <c r="K1712" s="65"/>
      <c r="L1712" s="45" t="e">
        <f ca="1">VLOOKUP(Tableau645[[#This Row],[module]],OFFSET(INDIRECT(A1712&amp;"_code"),0,2,,2),2,0)</f>
        <v>#N/A</v>
      </c>
      <c r="M1712" s="45"/>
      <c r="N1712" s="47"/>
      <c r="O1712" s="45"/>
    </row>
    <row r="1713" spans="1:15" hidden="1" x14ac:dyDescent="0.2">
      <c r="A1713" s="45" t="s">
        <v>676</v>
      </c>
      <c r="B1713" s="65" t="str">
        <f>YEAR(C1713)&amp;"-"&amp;WEEKNUM(C1713)</f>
        <v>2017-50</v>
      </c>
      <c r="C1713" s="46">
        <v>43084</v>
      </c>
      <c r="D1713" s="67">
        <f>WEEKDAY(Tableau645[[#This Row],[date]])</f>
        <v>6</v>
      </c>
      <c r="E1713" s="47">
        <v>0.57291666666666696</v>
      </c>
      <c r="F1713" s="47">
        <v>0.69791666666666663</v>
      </c>
      <c r="G1713" s="46" t="str">
        <f>IF(NOT(ISBLANK(Tableau645[heure
début])),IF(VALUE(MID(TEXT(Tableau645[heure
début],"hh"),1,2))&lt;13,"AM","PM"),"")</f>
        <v>PM</v>
      </c>
      <c r="H1713" s="47">
        <f>F1713-E1713</f>
        <v>0.12499999999999967</v>
      </c>
      <c r="I1713" s="47"/>
      <c r="J1713" s="47"/>
      <c r="K1713" s="65" t="s">
        <v>809</v>
      </c>
      <c r="L1713" s="45" t="str">
        <f ca="1">VLOOKUP(Tableau645[[#This Row],[module]],OFFSET(INDIRECT(A1713&amp;"_code"),0,2,,2),2,0)</f>
        <v>n/a</v>
      </c>
      <c r="M1713" s="45"/>
      <c r="N1713" s="47"/>
      <c r="O1713" s="45"/>
    </row>
    <row r="1714" spans="1:15" hidden="1" x14ac:dyDescent="0.2">
      <c r="A1714" s="45" t="s">
        <v>677</v>
      </c>
      <c r="B1714" s="65" t="str">
        <f>YEAR(C1714)&amp;"-"&amp;WEEKNUM(C1714)</f>
        <v>2017-50</v>
      </c>
      <c r="C1714" s="46">
        <v>43084</v>
      </c>
      <c r="D1714" s="67">
        <f>WEEKDAY(Tableau645[[#This Row],[date]])</f>
        <v>6</v>
      </c>
      <c r="E1714" s="47">
        <v>0.57291666666666696</v>
      </c>
      <c r="F1714" s="47">
        <v>0.69791666666666663</v>
      </c>
      <c r="G1714" s="46" t="str">
        <f>IF(NOT(ISBLANK(Tableau645[heure
début])),IF(VALUE(MID(TEXT(Tableau645[heure
début],"hh"),1,2))&lt;13,"AM","PM"),"")</f>
        <v>PM</v>
      </c>
      <c r="H1714" s="47">
        <f>F1714-E1714</f>
        <v>0.12499999999999967</v>
      </c>
      <c r="I1714" s="47"/>
      <c r="J1714" s="47"/>
      <c r="K1714" s="65" t="s">
        <v>749</v>
      </c>
      <c r="L1714" s="45" t="str">
        <f ca="1">VLOOKUP(Tableau645[[#This Row],[module]],OFFSET(INDIRECT(A1714&amp;"_code"),0,2,,2),2,0)</f>
        <v>LEFETZ Guillaume</v>
      </c>
      <c r="M1714" s="45"/>
      <c r="N1714" s="47"/>
      <c r="O1714" s="45"/>
    </row>
    <row r="1715" spans="1:15" hidden="1" x14ac:dyDescent="0.2">
      <c r="A1715" s="45" t="s">
        <v>671</v>
      </c>
      <c r="B1715" s="65" t="str">
        <f>YEAR(C1715)&amp;"-"&amp;WEEKNUM(C1715)</f>
        <v>2017-50</v>
      </c>
      <c r="C1715" s="46">
        <v>43084</v>
      </c>
      <c r="D1715" s="67">
        <f>WEEKDAY(Tableau645[[#This Row],[date]])</f>
        <v>6</v>
      </c>
      <c r="E1715" s="47">
        <v>0.57291666666666696</v>
      </c>
      <c r="F1715" s="95">
        <v>0.65625</v>
      </c>
      <c r="G1715" s="46" t="str">
        <f>IF(NOT(ISBLANK(Tableau645[heure
début])),IF(VALUE(MID(TEXT(Tableau645[heure
début],"hh"),1,2))&lt;13,"AM","PM"),"")</f>
        <v>PM</v>
      </c>
      <c r="H1715" s="47">
        <f>F1715-E1715</f>
        <v>8.3333333333333037E-2</v>
      </c>
      <c r="I1715" s="47"/>
      <c r="J1715" s="47" t="s">
        <v>823</v>
      </c>
      <c r="K1715" s="65" t="s">
        <v>1102</v>
      </c>
      <c r="L1715" s="45" t="str">
        <f ca="1">VLOOKUP(Tableau645[[#This Row],[module]],OFFSET(INDIRECT(A1715&amp;"_code"),0,2,,2),2,0)</f>
        <v>DELIESSCHE Christian</v>
      </c>
      <c r="M1715" s="45"/>
      <c r="N1715" s="47"/>
      <c r="O1715" s="45"/>
    </row>
    <row r="1716" spans="1:15" hidden="1" x14ac:dyDescent="0.2">
      <c r="A1716" s="61" t="s">
        <v>669</v>
      </c>
      <c r="B1716" s="65" t="str">
        <f>YEAR(C1716)&amp;"-"&amp;WEEKNUM(C1716)</f>
        <v>2017-50</v>
      </c>
      <c r="C1716" s="46">
        <v>43084</v>
      </c>
      <c r="D1716" s="67">
        <f>WEEKDAY(Tableau645[[#This Row],[date]])</f>
        <v>6</v>
      </c>
      <c r="E1716" s="63">
        <v>0.57291666666666696</v>
      </c>
      <c r="F1716" s="63">
        <v>0.73958333333333404</v>
      </c>
      <c r="G1716" s="46" t="str">
        <f>IF(NOT(ISBLANK(Tableau645[heure
début])),IF(VALUE(MID(TEXT(Tableau645[heure
début],"hh"),1,2))&lt;13,"AM","PM"),"")</f>
        <v>PM</v>
      </c>
      <c r="H1716" s="47">
        <f>F1716-E1716</f>
        <v>0.16666666666666707</v>
      </c>
      <c r="I1716" s="47"/>
      <c r="J1716" s="47"/>
      <c r="K1716" s="92" t="s">
        <v>1078</v>
      </c>
      <c r="L1716" s="45" t="str">
        <f ca="1">VLOOKUP(Tableau645[[#This Row],[module]],OFFSET(INDIRECT(A1716&amp;"_code"),0,2,,2),2,0)</f>
        <v>LE GALES Julien</v>
      </c>
      <c r="M1716" s="45"/>
      <c r="N1716" s="47"/>
      <c r="O1716" s="45"/>
    </row>
    <row r="1717" spans="1:15" hidden="1" x14ac:dyDescent="0.2">
      <c r="A1717" s="45" t="s">
        <v>671</v>
      </c>
      <c r="B1717" s="92" t="str">
        <f>YEAR(C1717)&amp;"-"&amp;WEEKNUM(C1717)</f>
        <v>2017-50</v>
      </c>
      <c r="C1717" s="46">
        <v>43084</v>
      </c>
      <c r="D1717" s="94">
        <f>WEEKDAY(Tableau645[[#This Row],[date]])</f>
        <v>6</v>
      </c>
      <c r="E1717" s="95">
        <v>0.65625</v>
      </c>
      <c r="F1717" s="47">
        <v>0.73958333333333404</v>
      </c>
      <c r="G1717" s="93" t="str">
        <f>IF(NOT(ISBLANK(Tableau645[heure
début])),IF(VALUE(MID(TEXT(Tableau645[heure
début],"hh"),1,2))&lt;13,"AM","PM"),"")</f>
        <v>PM</v>
      </c>
      <c r="H1717" s="95">
        <f>F1717-E1717</f>
        <v>8.3333333333334036E-2</v>
      </c>
      <c r="I1717" s="95"/>
      <c r="J1717" s="95"/>
      <c r="K1717" s="65" t="s">
        <v>1072</v>
      </c>
      <c r="L1717" s="92" t="str">
        <f ca="1">VLOOKUP(Tableau645[[#This Row],[module]],OFFSET(INDIRECT(A1717&amp;"_code"),0,2,,2),2,0)</f>
        <v>DOCO David</v>
      </c>
      <c r="M1717" s="91"/>
      <c r="N1717" s="95"/>
      <c r="O1717" s="91"/>
    </row>
    <row r="1718" spans="1:15" hidden="1" x14ac:dyDescent="0.2">
      <c r="A1718" s="61" t="s">
        <v>669</v>
      </c>
      <c r="B1718" s="65" t="str">
        <f>YEAR(C1718)&amp;"-"&amp;WEEKNUM(C1718)</f>
        <v>2017-50</v>
      </c>
      <c r="C1718" s="46">
        <v>43085</v>
      </c>
      <c r="D1718" s="67">
        <f>WEEKDAY(Tableau645[[#This Row],[date]])</f>
        <v>7</v>
      </c>
      <c r="E1718" s="47">
        <v>0.34375</v>
      </c>
      <c r="F1718" s="47">
        <v>0.51041666666666696</v>
      </c>
      <c r="G1718" s="46" t="str">
        <f>IF(NOT(ISBLANK(Tableau645[heure
début])),IF(VALUE(MID(TEXT(Tableau645[heure
début],"hh"),1,2))&lt;13,"AM","PM"),"")</f>
        <v>AM</v>
      </c>
      <c r="H1718" s="47">
        <f>F1718-E1718</f>
        <v>0.16666666666666696</v>
      </c>
      <c r="I1718" s="47"/>
      <c r="J1718" s="47"/>
      <c r="K1718" s="65"/>
      <c r="L1718" s="45" t="e">
        <f ca="1">VLOOKUP(Tableau645[[#This Row],[module]],OFFSET(INDIRECT(A1718&amp;"_code"),0,2,,2),2,0)</f>
        <v>#N/A</v>
      </c>
      <c r="M1718" s="45"/>
      <c r="N1718" s="47"/>
      <c r="O1718" s="45"/>
    </row>
    <row r="1719" spans="1:15" hidden="1" x14ac:dyDescent="0.2">
      <c r="A1719" s="45" t="s">
        <v>670</v>
      </c>
      <c r="B1719" s="65" t="str">
        <f>YEAR(C1719)&amp;"-"&amp;WEEKNUM(C1719)</f>
        <v>2017-50</v>
      </c>
      <c r="C1719" s="46">
        <v>43085</v>
      </c>
      <c r="D1719" s="67">
        <f>WEEKDAY(Tableau645[[#This Row],[date]])</f>
        <v>7</v>
      </c>
      <c r="E1719" s="47">
        <v>0.34375</v>
      </c>
      <c r="F1719" s="47">
        <v>0.51041666666666696</v>
      </c>
      <c r="G1719" s="46" t="str">
        <f>IF(NOT(ISBLANK(Tableau645[heure
début])),IF(VALUE(MID(TEXT(Tableau645[heure
début],"hh"),1,2))&lt;13,"AM","PM"),"")</f>
        <v>AM</v>
      </c>
      <c r="H1719" s="47">
        <f>F1719-E1719</f>
        <v>0.16666666666666696</v>
      </c>
      <c r="I1719" s="47"/>
      <c r="J1719" s="47"/>
      <c r="K1719" s="65"/>
      <c r="L1719" s="45" t="e">
        <f ca="1">VLOOKUP(Tableau645[[#This Row],[module]],OFFSET(INDIRECT(A1719&amp;"_code"),0,2,,2),2,0)</f>
        <v>#N/A</v>
      </c>
      <c r="M1719" s="45"/>
      <c r="N1719" s="47"/>
      <c r="O1719" s="45"/>
    </row>
    <row r="1720" spans="1:15" hidden="1" x14ac:dyDescent="0.2">
      <c r="A1720" s="45" t="s">
        <v>672</v>
      </c>
      <c r="B1720" s="65" t="str">
        <f>YEAR(C1720)&amp;"-"&amp;WEEKNUM(C1720)</f>
        <v>2017-50</v>
      </c>
      <c r="C1720" s="46">
        <v>43085</v>
      </c>
      <c r="D1720" s="67">
        <f>WEEKDAY(Tableau645[[#This Row],[date]])</f>
        <v>7</v>
      </c>
      <c r="E1720" s="47">
        <v>0.34375</v>
      </c>
      <c r="F1720" s="47">
        <v>0.51041666666666696</v>
      </c>
      <c r="G1720" s="46" t="str">
        <f>IF(NOT(ISBLANK(Tableau645[heure
début])),IF(VALUE(MID(TEXT(Tableau645[heure
début],"hh"),1,2))&lt;13,"AM","PM"),"")</f>
        <v>AM</v>
      </c>
      <c r="H1720" s="47">
        <f>F1720-E1720</f>
        <v>0.16666666666666696</v>
      </c>
      <c r="I1720" s="47"/>
      <c r="J1720" s="47"/>
      <c r="K1720" s="138"/>
      <c r="L1720" s="45" t="e">
        <f ca="1">VLOOKUP(Tableau645[[#This Row],[module]],OFFSET(INDIRECT(A1720&amp;"_code"),0,2,,2),2,0)</f>
        <v>#N/A</v>
      </c>
      <c r="M1720" s="45"/>
      <c r="N1720" s="47"/>
      <c r="O1720" s="45"/>
    </row>
    <row r="1721" spans="1:15" hidden="1" x14ac:dyDescent="0.2">
      <c r="A1721" s="45" t="s">
        <v>657</v>
      </c>
      <c r="B1721" s="65" t="str">
        <f>YEAR(C1721)&amp;"-"&amp;WEEKNUM(C1721)</f>
        <v>2017-50</v>
      </c>
      <c r="C1721" s="46">
        <v>43085</v>
      </c>
      <c r="D1721" s="67">
        <f>WEEKDAY(Tableau645[[#This Row],[date]])</f>
        <v>7</v>
      </c>
      <c r="E1721" s="47">
        <v>0.34375</v>
      </c>
      <c r="F1721" s="47">
        <v>0.51041666666666696</v>
      </c>
      <c r="G1721" s="46" t="str">
        <f>IF(NOT(ISBLANK(Tableau645[heure
début])),IF(VALUE(MID(TEXT(Tableau645[heure
début],"hh"),1,2))&lt;13,"AM","PM"),"")</f>
        <v>AM</v>
      </c>
      <c r="H1721" s="47">
        <f>F1721-E1721</f>
        <v>0.16666666666666696</v>
      </c>
      <c r="I1721" s="123"/>
      <c r="J1721" s="47"/>
      <c r="K1721" s="65"/>
      <c r="L1721" s="45" t="e">
        <f ca="1">VLOOKUP(Tableau645[[#This Row],[module]],OFFSET(INDIRECT(A1721&amp;"_code"),0,2,,2),2,0)</f>
        <v>#N/A</v>
      </c>
      <c r="M1721" s="45"/>
      <c r="N1721" s="47"/>
      <c r="O1721" s="45"/>
    </row>
    <row r="1722" spans="1:15" hidden="1" x14ac:dyDescent="0.2">
      <c r="A1722" s="45" t="s">
        <v>676</v>
      </c>
      <c r="B1722" s="65" t="str">
        <f>YEAR(C1722)&amp;"-"&amp;WEEKNUM(C1722)</f>
        <v>2017-50</v>
      </c>
      <c r="C1722" s="46">
        <v>43085</v>
      </c>
      <c r="D1722" s="67">
        <f>WEEKDAY(Tableau645[[#This Row],[date]])</f>
        <v>7</v>
      </c>
      <c r="E1722" s="47">
        <v>0.34375</v>
      </c>
      <c r="F1722" s="47">
        <v>0.51041666666666696</v>
      </c>
      <c r="G1722" s="46" t="str">
        <f>IF(NOT(ISBLANK(Tableau645[heure
début])),IF(VALUE(MID(TEXT(Tableau645[heure
début],"hh"),1,2))&lt;13,"AM","PM"),"")</f>
        <v>AM</v>
      </c>
      <c r="H1722" s="47">
        <f>F1722-E1722</f>
        <v>0.16666666666666696</v>
      </c>
      <c r="I1722" s="47"/>
      <c r="J1722" s="47"/>
      <c r="K1722" s="65"/>
      <c r="L1722" s="45" t="e">
        <f ca="1">VLOOKUP(Tableau645[[#This Row],[module]],OFFSET(INDIRECT(A1722&amp;"_code"),0,2,,2),2,0)</f>
        <v>#N/A</v>
      </c>
      <c r="M1722" s="45"/>
      <c r="N1722" s="47"/>
      <c r="O1722" s="45"/>
    </row>
    <row r="1723" spans="1:15" hidden="1" x14ac:dyDescent="0.2">
      <c r="A1723" s="45" t="s">
        <v>677</v>
      </c>
      <c r="B1723" s="65" t="str">
        <f>YEAR(C1723)&amp;"-"&amp;WEEKNUM(C1723)</f>
        <v>2017-50</v>
      </c>
      <c r="C1723" s="46">
        <v>43085</v>
      </c>
      <c r="D1723" s="67">
        <f>WEEKDAY(Tableau645[[#This Row],[date]])</f>
        <v>7</v>
      </c>
      <c r="E1723" s="47">
        <v>0.34375</v>
      </c>
      <c r="F1723" s="47">
        <v>0.51041666666666696</v>
      </c>
      <c r="G1723" s="46" t="str">
        <f>IF(NOT(ISBLANK(Tableau645[heure
début])),IF(VALUE(MID(TEXT(Tableau645[heure
début],"hh"),1,2))&lt;13,"AM","PM"),"")</f>
        <v>AM</v>
      </c>
      <c r="H1723" s="47">
        <f>F1723-E1723</f>
        <v>0.16666666666666696</v>
      </c>
      <c r="I1723" s="47"/>
      <c r="J1723" s="47"/>
      <c r="K1723" s="65"/>
      <c r="L1723" s="45" t="e">
        <f ca="1">VLOOKUP(Tableau645[[#This Row],[module]],OFFSET(INDIRECT(A1723&amp;"_code"),0,2,,2),2,0)</f>
        <v>#N/A</v>
      </c>
      <c r="M1723" s="45"/>
      <c r="N1723" s="47"/>
      <c r="O1723" s="45"/>
    </row>
    <row r="1724" spans="1:15" hidden="1" x14ac:dyDescent="0.2">
      <c r="A1724" s="45" t="s">
        <v>671</v>
      </c>
      <c r="B1724" s="65" t="str">
        <f>YEAR(C1724)&amp;"-"&amp;WEEKNUM(C1724)</f>
        <v>2017-50</v>
      </c>
      <c r="C1724" s="46">
        <v>43085</v>
      </c>
      <c r="D1724" s="67">
        <f>WEEKDAY(Tableau645[[#This Row],[date]])</f>
        <v>7</v>
      </c>
      <c r="E1724" s="47">
        <v>0.34375</v>
      </c>
      <c r="F1724" s="47">
        <v>0.51041666666666696</v>
      </c>
      <c r="G1724" s="46" t="str">
        <f>IF(NOT(ISBLANK(Tableau645[heure
début])),IF(VALUE(MID(TEXT(Tableau645[heure
début],"hh"),1,2))&lt;13,"AM","PM"),"")</f>
        <v>AM</v>
      </c>
      <c r="H1724" s="47">
        <f>F1724-E1724</f>
        <v>0.16666666666666696</v>
      </c>
      <c r="I1724" s="47"/>
      <c r="J1724" s="47"/>
      <c r="K1724" s="65"/>
      <c r="L1724" s="45" t="e">
        <f ca="1">VLOOKUP(Tableau645[[#This Row],[module]],OFFSET(INDIRECT(A1724&amp;"_code"),0,2,,2),2,0)</f>
        <v>#N/A</v>
      </c>
      <c r="M1724" s="45"/>
      <c r="N1724" s="47"/>
      <c r="O1724" s="45"/>
    </row>
    <row r="1725" spans="1:15" hidden="1" x14ac:dyDescent="0.2">
      <c r="A1725" s="61" t="s">
        <v>669</v>
      </c>
      <c r="B1725" s="65" t="str">
        <f>YEAR(C1725)&amp;"-"&amp;WEEKNUM(C1725)</f>
        <v>2017-50</v>
      </c>
      <c r="C1725" s="46">
        <v>43085</v>
      </c>
      <c r="D1725" s="67">
        <f>WEEKDAY(Tableau645[[#This Row],[date]])</f>
        <v>7</v>
      </c>
      <c r="E1725" s="63">
        <v>0.57291666666666696</v>
      </c>
      <c r="F1725" s="63">
        <v>0.73958333333333404</v>
      </c>
      <c r="G1725" s="46" t="str">
        <f>IF(NOT(ISBLANK(Tableau645[heure
début])),IF(VALUE(MID(TEXT(Tableau645[heure
début],"hh"),1,2))&lt;13,"AM","PM"),"")</f>
        <v>PM</v>
      </c>
      <c r="H1725" s="47">
        <f>F1725-E1725</f>
        <v>0.16666666666666707</v>
      </c>
      <c r="I1725" s="47"/>
      <c r="J1725" s="47"/>
      <c r="K1725" s="65"/>
      <c r="L1725" s="45" t="e">
        <f ca="1">VLOOKUP(Tableau645[[#This Row],[module]],OFFSET(INDIRECT(A1725&amp;"_code"),0,2,,2),2,0)</f>
        <v>#N/A</v>
      </c>
      <c r="M1725" s="45"/>
      <c r="N1725" s="47"/>
      <c r="O1725" s="45"/>
    </row>
    <row r="1726" spans="1:15" hidden="1" x14ac:dyDescent="0.2">
      <c r="A1726" s="45" t="s">
        <v>670</v>
      </c>
      <c r="B1726" s="65" t="str">
        <f>YEAR(C1726)&amp;"-"&amp;WEEKNUM(C1726)</f>
        <v>2017-50</v>
      </c>
      <c r="C1726" s="46">
        <v>43085</v>
      </c>
      <c r="D1726" s="67">
        <f>WEEKDAY(Tableau645[[#This Row],[date]])</f>
        <v>7</v>
      </c>
      <c r="E1726" s="47">
        <v>0.57291666666666696</v>
      </c>
      <c r="F1726" s="47">
        <v>0.73958333333333404</v>
      </c>
      <c r="G1726" s="46" t="str">
        <f>IF(NOT(ISBLANK(Tableau645[heure
début])),IF(VALUE(MID(TEXT(Tableau645[heure
début],"hh"),1,2))&lt;13,"AM","PM"),"")</f>
        <v>PM</v>
      </c>
      <c r="H1726" s="47">
        <f>F1726-E1726</f>
        <v>0.16666666666666707</v>
      </c>
      <c r="I1726" s="47"/>
      <c r="J1726" s="47"/>
      <c r="K1726" s="65"/>
      <c r="L1726" s="45" t="e">
        <f ca="1">VLOOKUP(Tableau645[[#This Row],[module]],OFFSET(INDIRECT(A1726&amp;"_code"),0,2,,2),2,0)</f>
        <v>#N/A</v>
      </c>
      <c r="M1726" s="45"/>
      <c r="N1726" s="47"/>
      <c r="O1726" s="45"/>
    </row>
    <row r="1727" spans="1:15" hidden="1" x14ac:dyDescent="0.2">
      <c r="A1727" s="45" t="s">
        <v>672</v>
      </c>
      <c r="B1727" s="65" t="str">
        <f>YEAR(C1727)&amp;"-"&amp;WEEKNUM(C1727)</f>
        <v>2017-50</v>
      </c>
      <c r="C1727" s="46">
        <v>43085</v>
      </c>
      <c r="D1727" s="67">
        <f>WEEKDAY(Tableau645[[#This Row],[date]])</f>
        <v>7</v>
      </c>
      <c r="E1727" s="47">
        <v>0.57291666666666696</v>
      </c>
      <c r="F1727" s="47">
        <v>0.73958333333333404</v>
      </c>
      <c r="G1727" s="46" t="str">
        <f>IF(NOT(ISBLANK(Tableau645[heure
début])),IF(VALUE(MID(TEXT(Tableau645[heure
début],"hh"),1,2))&lt;13,"AM","PM"),"")</f>
        <v>PM</v>
      </c>
      <c r="H1727" s="47">
        <f>F1727-E1727</f>
        <v>0.16666666666666707</v>
      </c>
      <c r="I1727" s="47"/>
      <c r="J1727" s="47"/>
      <c r="K1727" s="65"/>
      <c r="L1727" s="45" t="e">
        <f ca="1">VLOOKUP(Tableau645[[#This Row],[module]],OFFSET(INDIRECT(A1727&amp;"_code"),0,2,,2),2,0)</f>
        <v>#N/A</v>
      </c>
      <c r="M1727" s="45"/>
      <c r="N1727" s="47"/>
      <c r="O1727" s="45"/>
    </row>
    <row r="1728" spans="1:15" hidden="1" x14ac:dyDescent="0.2">
      <c r="A1728" s="45" t="s">
        <v>657</v>
      </c>
      <c r="B1728" s="65" t="str">
        <f>YEAR(C1728)&amp;"-"&amp;WEEKNUM(C1728)</f>
        <v>2017-50</v>
      </c>
      <c r="C1728" s="46">
        <v>43085</v>
      </c>
      <c r="D1728" s="67">
        <f>WEEKDAY(Tableau645[[#This Row],[date]])</f>
        <v>7</v>
      </c>
      <c r="E1728" s="47">
        <v>0.57291666666666696</v>
      </c>
      <c r="F1728" s="47">
        <v>0.73958333333333404</v>
      </c>
      <c r="G1728" s="46" t="str">
        <f>IF(NOT(ISBLANK(Tableau645[heure
début])),IF(VALUE(MID(TEXT(Tableau645[heure
début],"hh"),1,2))&lt;13,"AM","PM"),"")</f>
        <v>PM</v>
      </c>
      <c r="H1728" s="47">
        <f>F1728-E1728</f>
        <v>0.16666666666666707</v>
      </c>
      <c r="I1728" s="123"/>
      <c r="J1728" s="47"/>
      <c r="K1728" s="65"/>
      <c r="L1728" s="45" t="e">
        <f ca="1">VLOOKUP(Tableau645[[#This Row],[module]],OFFSET(INDIRECT(A1728&amp;"_code"),0,2,,2),2,0)</f>
        <v>#N/A</v>
      </c>
      <c r="M1728" s="45"/>
      <c r="N1728" s="47"/>
      <c r="O1728" s="45"/>
    </row>
    <row r="1729" spans="1:15" hidden="1" x14ac:dyDescent="0.2">
      <c r="A1729" s="45" t="s">
        <v>676</v>
      </c>
      <c r="B1729" s="65" t="str">
        <f>YEAR(C1729)&amp;"-"&amp;WEEKNUM(C1729)</f>
        <v>2017-50</v>
      </c>
      <c r="C1729" s="46">
        <v>43085</v>
      </c>
      <c r="D1729" s="67">
        <f>WEEKDAY(Tableau645[[#This Row],[date]])</f>
        <v>7</v>
      </c>
      <c r="E1729" s="47">
        <v>0.57291666666666696</v>
      </c>
      <c r="F1729" s="47">
        <v>0.69791666666666663</v>
      </c>
      <c r="G1729" s="46" t="str">
        <f>IF(NOT(ISBLANK(Tableau645[heure
début])),IF(VALUE(MID(TEXT(Tableau645[heure
début],"hh"),1,2))&lt;13,"AM","PM"),"")</f>
        <v>PM</v>
      </c>
      <c r="H1729" s="47">
        <f>F1729-E1729</f>
        <v>0.12499999999999967</v>
      </c>
      <c r="I1729" s="47"/>
      <c r="J1729" s="47"/>
      <c r="K1729" s="65"/>
      <c r="L1729" s="45" t="e">
        <f ca="1">VLOOKUP(Tableau645[[#This Row],[module]],OFFSET(INDIRECT(A1729&amp;"_code"),0,2,,2),2,0)</f>
        <v>#N/A</v>
      </c>
      <c r="M1729" s="45"/>
      <c r="N1729" s="47"/>
      <c r="O1729" s="45"/>
    </row>
    <row r="1730" spans="1:15" hidden="1" x14ac:dyDescent="0.2">
      <c r="A1730" s="45" t="s">
        <v>677</v>
      </c>
      <c r="B1730" s="65" t="str">
        <f>YEAR(C1730)&amp;"-"&amp;WEEKNUM(C1730)</f>
        <v>2017-50</v>
      </c>
      <c r="C1730" s="46">
        <v>43085</v>
      </c>
      <c r="D1730" s="67">
        <f>WEEKDAY(Tableau645[[#This Row],[date]])</f>
        <v>7</v>
      </c>
      <c r="E1730" s="47">
        <v>0.57291666666666696</v>
      </c>
      <c r="F1730" s="47">
        <v>0.69791666666666663</v>
      </c>
      <c r="G1730" s="46" t="str">
        <f>IF(NOT(ISBLANK(Tableau645[heure
début])),IF(VALUE(MID(TEXT(Tableau645[heure
début],"hh"),1,2))&lt;13,"AM","PM"),"")</f>
        <v>PM</v>
      </c>
      <c r="H1730" s="47">
        <f>F1730-E1730</f>
        <v>0.12499999999999967</v>
      </c>
      <c r="I1730" s="47"/>
      <c r="J1730" s="47"/>
      <c r="K1730" s="65"/>
      <c r="L1730" s="45" t="e">
        <f ca="1">VLOOKUP(Tableau645[[#This Row],[module]],OFFSET(INDIRECT(A1730&amp;"_code"),0,2,,2),2,0)</f>
        <v>#N/A</v>
      </c>
      <c r="M1730" s="45"/>
      <c r="N1730" s="47"/>
      <c r="O1730" s="45"/>
    </row>
    <row r="1731" spans="1:15" hidden="1" x14ac:dyDescent="0.2">
      <c r="A1731" s="45" t="s">
        <v>671</v>
      </c>
      <c r="B1731" s="65" t="str">
        <f>YEAR(C1731)&amp;"-"&amp;WEEKNUM(C1731)</f>
        <v>2017-50</v>
      </c>
      <c r="C1731" s="46">
        <v>43085</v>
      </c>
      <c r="D1731" s="67">
        <f>WEEKDAY(Tableau645[[#This Row],[date]])</f>
        <v>7</v>
      </c>
      <c r="E1731" s="47">
        <v>0.57291666666666696</v>
      </c>
      <c r="F1731" s="47">
        <v>0.73958333333333404</v>
      </c>
      <c r="G1731" s="46" t="str">
        <f>IF(NOT(ISBLANK(Tableau645[heure
début])),IF(VALUE(MID(TEXT(Tableau645[heure
début],"hh"),1,2))&lt;13,"AM","PM"),"")</f>
        <v>PM</v>
      </c>
      <c r="H1731" s="47">
        <f>F1731-E1731</f>
        <v>0.16666666666666707</v>
      </c>
      <c r="I1731" s="47"/>
      <c r="J1731" s="47"/>
      <c r="K1731" s="65"/>
      <c r="L1731" s="45" t="e">
        <f ca="1">VLOOKUP(Tableau645[[#This Row],[module]],OFFSET(INDIRECT(A1731&amp;"_code"),0,2,,2),2,0)</f>
        <v>#N/A</v>
      </c>
      <c r="M1731" s="45"/>
      <c r="N1731" s="47"/>
      <c r="O1731" s="45"/>
    </row>
    <row r="1732" spans="1:15" hidden="1" x14ac:dyDescent="0.2">
      <c r="A1732" s="61" t="s">
        <v>669</v>
      </c>
      <c r="B1732" s="65" t="str">
        <f>YEAR(C1732)&amp;"-"&amp;WEEKNUM(C1732)</f>
        <v>2017-51</v>
      </c>
      <c r="C1732" s="46">
        <v>43086</v>
      </c>
      <c r="D1732" s="67">
        <f>WEEKDAY(Tableau645[[#This Row],[date]])</f>
        <v>1</v>
      </c>
      <c r="E1732" s="47">
        <v>0.34375</v>
      </c>
      <c r="F1732" s="47">
        <v>0.51041666666666696</v>
      </c>
      <c r="G1732" s="46" t="str">
        <f>IF(NOT(ISBLANK(Tableau645[heure
début])),IF(VALUE(MID(TEXT(Tableau645[heure
début],"hh"),1,2))&lt;13,"AM","PM"),"")</f>
        <v>AM</v>
      </c>
      <c r="H1732" s="47">
        <f>F1732-E1732</f>
        <v>0.16666666666666696</v>
      </c>
      <c r="I1732" s="47"/>
      <c r="J1732" s="47"/>
      <c r="K1732" s="65"/>
      <c r="L1732" s="45" t="e">
        <f ca="1">VLOOKUP(Tableau645[[#This Row],[module]],OFFSET(INDIRECT(A1732&amp;"_code"),0,2,,2),2,0)</f>
        <v>#N/A</v>
      </c>
      <c r="M1732" s="45"/>
      <c r="N1732" s="47"/>
      <c r="O1732" s="45"/>
    </row>
    <row r="1733" spans="1:15" hidden="1" x14ac:dyDescent="0.2">
      <c r="A1733" s="45" t="s">
        <v>670</v>
      </c>
      <c r="B1733" s="65" t="str">
        <f>YEAR(C1733)&amp;"-"&amp;WEEKNUM(C1733)</f>
        <v>2017-51</v>
      </c>
      <c r="C1733" s="46">
        <v>43086</v>
      </c>
      <c r="D1733" s="67">
        <f>WEEKDAY(Tableau645[[#This Row],[date]])</f>
        <v>1</v>
      </c>
      <c r="E1733" s="47">
        <v>0.34375</v>
      </c>
      <c r="F1733" s="47">
        <v>0.51041666666666696</v>
      </c>
      <c r="G1733" s="46" t="str">
        <f>IF(NOT(ISBLANK(Tableau645[heure
début])),IF(VALUE(MID(TEXT(Tableau645[heure
début],"hh"),1,2))&lt;13,"AM","PM"),"")</f>
        <v>AM</v>
      </c>
      <c r="H1733" s="47">
        <f>F1733-E1733</f>
        <v>0.16666666666666696</v>
      </c>
      <c r="I1733" s="47"/>
      <c r="J1733" s="47"/>
      <c r="K1733" s="65"/>
      <c r="L1733" s="45" t="e">
        <f ca="1">VLOOKUP(Tableau645[[#This Row],[module]],OFFSET(INDIRECT(A1733&amp;"_code"),0,2,,2),2,0)</f>
        <v>#N/A</v>
      </c>
      <c r="M1733" s="45"/>
      <c r="N1733" s="47"/>
      <c r="O1733" s="45"/>
    </row>
    <row r="1734" spans="1:15" hidden="1" x14ac:dyDescent="0.2">
      <c r="A1734" s="45" t="s">
        <v>672</v>
      </c>
      <c r="B1734" s="65" t="str">
        <f>YEAR(C1734)&amp;"-"&amp;WEEKNUM(C1734)</f>
        <v>2017-51</v>
      </c>
      <c r="C1734" s="46">
        <v>43086</v>
      </c>
      <c r="D1734" s="67">
        <f>WEEKDAY(Tableau645[[#This Row],[date]])</f>
        <v>1</v>
      </c>
      <c r="E1734" s="47">
        <v>0.34375</v>
      </c>
      <c r="F1734" s="47">
        <v>0.51041666666666696</v>
      </c>
      <c r="G1734" s="46" t="str">
        <f>IF(NOT(ISBLANK(Tableau645[heure
début])),IF(VALUE(MID(TEXT(Tableau645[heure
début],"hh"),1,2))&lt;13,"AM","PM"),"")</f>
        <v>AM</v>
      </c>
      <c r="H1734" s="47">
        <f>F1734-E1734</f>
        <v>0.16666666666666696</v>
      </c>
      <c r="I1734" s="47"/>
      <c r="J1734" s="47"/>
      <c r="K1734" s="65"/>
      <c r="L1734" s="45" t="e">
        <f ca="1">VLOOKUP(Tableau645[[#This Row],[module]],OFFSET(INDIRECT(A1734&amp;"_code"),0,2,,2),2,0)</f>
        <v>#N/A</v>
      </c>
      <c r="M1734" s="45"/>
      <c r="N1734" s="47"/>
      <c r="O1734" s="45"/>
    </row>
    <row r="1735" spans="1:15" hidden="1" x14ac:dyDescent="0.2">
      <c r="A1735" s="45" t="s">
        <v>657</v>
      </c>
      <c r="B1735" s="65" t="str">
        <f>YEAR(C1735)&amp;"-"&amp;WEEKNUM(C1735)</f>
        <v>2017-51</v>
      </c>
      <c r="C1735" s="46">
        <v>43086</v>
      </c>
      <c r="D1735" s="67">
        <f>WEEKDAY(Tableau645[[#This Row],[date]])</f>
        <v>1</v>
      </c>
      <c r="E1735" s="47">
        <v>0.34375</v>
      </c>
      <c r="F1735" s="47">
        <v>0.51041666666666696</v>
      </c>
      <c r="G1735" s="46" t="str">
        <f>IF(NOT(ISBLANK(Tableau645[heure
début])),IF(VALUE(MID(TEXT(Tableau645[heure
début],"hh"),1,2))&lt;13,"AM","PM"),"")</f>
        <v>AM</v>
      </c>
      <c r="H1735" s="47">
        <f>F1735-E1735</f>
        <v>0.16666666666666696</v>
      </c>
      <c r="I1735" s="123"/>
      <c r="J1735" s="47"/>
      <c r="K1735" s="65"/>
      <c r="L1735" s="45" t="e">
        <f ca="1">VLOOKUP(Tableau645[[#This Row],[module]],OFFSET(INDIRECT(A1735&amp;"_code"),0,2,,2),2,0)</f>
        <v>#N/A</v>
      </c>
      <c r="M1735" s="45"/>
      <c r="N1735" s="47"/>
      <c r="O1735" s="45"/>
    </row>
    <row r="1736" spans="1:15" hidden="1" x14ac:dyDescent="0.2">
      <c r="A1736" s="45" t="s">
        <v>676</v>
      </c>
      <c r="B1736" s="65" t="str">
        <f>YEAR(C1736)&amp;"-"&amp;WEEKNUM(C1736)</f>
        <v>2017-51</v>
      </c>
      <c r="C1736" s="46">
        <v>43086</v>
      </c>
      <c r="D1736" s="67">
        <f>WEEKDAY(Tableau645[[#This Row],[date]])</f>
        <v>1</v>
      </c>
      <c r="E1736" s="47">
        <v>0.34375</v>
      </c>
      <c r="F1736" s="47">
        <v>0.51041666666666696</v>
      </c>
      <c r="G1736" s="46" t="str">
        <f>IF(NOT(ISBLANK(Tableau645[heure
début])),IF(VALUE(MID(TEXT(Tableau645[heure
début],"hh"),1,2))&lt;13,"AM","PM"),"")</f>
        <v>AM</v>
      </c>
      <c r="H1736" s="47">
        <f>F1736-E1736</f>
        <v>0.16666666666666696</v>
      </c>
      <c r="I1736" s="47"/>
      <c r="J1736" s="47"/>
      <c r="K1736" s="65"/>
      <c r="L1736" s="45" t="e">
        <f ca="1">VLOOKUP(Tableau645[[#This Row],[module]],OFFSET(INDIRECT(A1736&amp;"_code"),0,2,,2),2,0)</f>
        <v>#N/A</v>
      </c>
      <c r="M1736" s="45"/>
      <c r="N1736" s="47"/>
      <c r="O1736" s="45"/>
    </row>
    <row r="1737" spans="1:15" hidden="1" x14ac:dyDescent="0.2">
      <c r="A1737" s="45" t="s">
        <v>677</v>
      </c>
      <c r="B1737" s="65" t="str">
        <f>YEAR(C1737)&amp;"-"&amp;WEEKNUM(C1737)</f>
        <v>2017-51</v>
      </c>
      <c r="C1737" s="46">
        <v>43086</v>
      </c>
      <c r="D1737" s="67">
        <f>WEEKDAY(Tableau645[[#This Row],[date]])</f>
        <v>1</v>
      </c>
      <c r="E1737" s="47">
        <v>0.34375</v>
      </c>
      <c r="F1737" s="47">
        <v>0.51041666666666696</v>
      </c>
      <c r="G1737" s="46" t="str">
        <f>IF(NOT(ISBLANK(Tableau645[heure
début])),IF(VALUE(MID(TEXT(Tableau645[heure
début],"hh"),1,2))&lt;13,"AM","PM"),"")</f>
        <v>AM</v>
      </c>
      <c r="H1737" s="47">
        <f>F1737-E1737</f>
        <v>0.16666666666666696</v>
      </c>
      <c r="I1737" s="47"/>
      <c r="J1737" s="47"/>
      <c r="K1737" s="65"/>
      <c r="L1737" s="45" t="e">
        <f ca="1">VLOOKUP(Tableau645[[#This Row],[module]],OFFSET(INDIRECT(A1737&amp;"_code"),0,2,,2),2,0)</f>
        <v>#N/A</v>
      </c>
      <c r="M1737" s="45"/>
      <c r="N1737" s="47"/>
      <c r="O1737" s="45"/>
    </row>
    <row r="1738" spans="1:15" hidden="1" x14ac:dyDescent="0.2">
      <c r="A1738" s="45" t="s">
        <v>671</v>
      </c>
      <c r="B1738" s="65" t="str">
        <f>YEAR(C1738)&amp;"-"&amp;WEEKNUM(C1738)</f>
        <v>2017-51</v>
      </c>
      <c r="C1738" s="46">
        <v>43086</v>
      </c>
      <c r="D1738" s="67">
        <f>WEEKDAY(Tableau645[[#This Row],[date]])</f>
        <v>1</v>
      </c>
      <c r="E1738" s="47">
        <v>0.34375</v>
      </c>
      <c r="F1738" s="47">
        <v>0.51041666666666696</v>
      </c>
      <c r="G1738" s="46" t="str">
        <f>IF(NOT(ISBLANK(Tableau645[heure
début])),IF(VALUE(MID(TEXT(Tableau645[heure
début],"hh"),1,2))&lt;13,"AM","PM"),"")</f>
        <v>AM</v>
      </c>
      <c r="H1738" s="47">
        <f>F1738-E1738</f>
        <v>0.16666666666666696</v>
      </c>
      <c r="I1738" s="47"/>
      <c r="J1738" s="47"/>
      <c r="K1738" s="65"/>
      <c r="L1738" s="45" t="e">
        <f ca="1">VLOOKUP(Tableau645[[#This Row],[module]],OFFSET(INDIRECT(A1738&amp;"_code"),0,2,,2),2,0)</f>
        <v>#N/A</v>
      </c>
      <c r="M1738" s="45"/>
      <c r="N1738" s="47"/>
      <c r="O1738" s="45"/>
    </row>
    <row r="1739" spans="1:15" hidden="1" x14ac:dyDescent="0.2">
      <c r="A1739" s="61" t="s">
        <v>669</v>
      </c>
      <c r="B1739" s="65" t="str">
        <f>YEAR(C1739)&amp;"-"&amp;WEEKNUM(C1739)</f>
        <v>2017-51</v>
      </c>
      <c r="C1739" s="46">
        <v>43086</v>
      </c>
      <c r="D1739" s="67">
        <f>WEEKDAY(Tableau645[[#This Row],[date]])</f>
        <v>1</v>
      </c>
      <c r="E1739" s="63">
        <v>0.57291666666666696</v>
      </c>
      <c r="F1739" s="63">
        <v>0.73958333333333404</v>
      </c>
      <c r="G1739" s="46" t="str">
        <f>IF(NOT(ISBLANK(Tableau645[heure
début])),IF(VALUE(MID(TEXT(Tableau645[heure
début],"hh"),1,2))&lt;13,"AM","PM"),"")</f>
        <v>PM</v>
      </c>
      <c r="H1739" s="47">
        <f>F1739-E1739</f>
        <v>0.16666666666666707</v>
      </c>
      <c r="I1739" s="47"/>
      <c r="J1739" s="47"/>
      <c r="K1739" s="65"/>
      <c r="L1739" s="45" t="e">
        <f ca="1">VLOOKUP(Tableau645[[#This Row],[module]],OFFSET(INDIRECT(A1739&amp;"_code"),0,2,,2),2,0)</f>
        <v>#N/A</v>
      </c>
      <c r="M1739" s="45"/>
      <c r="N1739" s="47"/>
      <c r="O1739" s="45"/>
    </row>
    <row r="1740" spans="1:15" hidden="1" x14ac:dyDescent="0.2">
      <c r="A1740" s="45" t="s">
        <v>670</v>
      </c>
      <c r="B1740" s="65" t="str">
        <f>YEAR(C1740)&amp;"-"&amp;WEEKNUM(C1740)</f>
        <v>2017-51</v>
      </c>
      <c r="C1740" s="46">
        <v>43086</v>
      </c>
      <c r="D1740" s="67">
        <f>WEEKDAY(Tableau645[[#This Row],[date]])</f>
        <v>1</v>
      </c>
      <c r="E1740" s="47">
        <v>0.57291666666666696</v>
      </c>
      <c r="F1740" s="47">
        <v>0.73958333333333404</v>
      </c>
      <c r="G1740" s="46" t="str">
        <f>IF(NOT(ISBLANK(Tableau645[heure
début])),IF(VALUE(MID(TEXT(Tableau645[heure
début],"hh"),1,2))&lt;13,"AM","PM"),"")</f>
        <v>PM</v>
      </c>
      <c r="H1740" s="47">
        <f>F1740-E1740</f>
        <v>0.16666666666666707</v>
      </c>
      <c r="I1740" s="47"/>
      <c r="J1740" s="47"/>
      <c r="K1740" s="65"/>
      <c r="L1740" s="45" t="e">
        <f ca="1">VLOOKUP(Tableau645[[#This Row],[module]],OFFSET(INDIRECT(A1740&amp;"_code"),0,2,,2),2,0)</f>
        <v>#N/A</v>
      </c>
      <c r="M1740" s="45"/>
      <c r="N1740" s="47"/>
      <c r="O1740" s="45"/>
    </row>
    <row r="1741" spans="1:15" hidden="1" x14ac:dyDescent="0.2">
      <c r="A1741" s="45" t="s">
        <v>672</v>
      </c>
      <c r="B1741" s="65" t="str">
        <f>YEAR(C1741)&amp;"-"&amp;WEEKNUM(C1741)</f>
        <v>2017-51</v>
      </c>
      <c r="C1741" s="46">
        <v>43086</v>
      </c>
      <c r="D1741" s="67">
        <f>WEEKDAY(Tableau645[[#This Row],[date]])</f>
        <v>1</v>
      </c>
      <c r="E1741" s="47">
        <v>0.57291666666666696</v>
      </c>
      <c r="F1741" s="47">
        <v>0.73958333333333404</v>
      </c>
      <c r="G1741" s="46" t="str">
        <f>IF(NOT(ISBLANK(Tableau645[heure
début])),IF(VALUE(MID(TEXT(Tableau645[heure
début],"hh"),1,2))&lt;13,"AM","PM"),"")</f>
        <v>PM</v>
      </c>
      <c r="H1741" s="47">
        <f>F1741-E1741</f>
        <v>0.16666666666666707</v>
      </c>
      <c r="I1741" s="47"/>
      <c r="J1741" s="47"/>
      <c r="K1741" s="65"/>
      <c r="L1741" s="45" t="e">
        <f ca="1">VLOOKUP(Tableau645[[#This Row],[module]],OFFSET(INDIRECT(A1741&amp;"_code"),0,2,,2),2,0)</f>
        <v>#N/A</v>
      </c>
      <c r="M1741" s="45"/>
      <c r="N1741" s="47"/>
      <c r="O1741" s="45"/>
    </row>
    <row r="1742" spans="1:15" hidden="1" x14ac:dyDescent="0.2">
      <c r="A1742" s="45" t="s">
        <v>657</v>
      </c>
      <c r="B1742" s="65" t="str">
        <f>YEAR(C1742)&amp;"-"&amp;WEEKNUM(C1742)</f>
        <v>2017-51</v>
      </c>
      <c r="C1742" s="46">
        <v>43086</v>
      </c>
      <c r="D1742" s="67">
        <f>WEEKDAY(Tableau645[[#This Row],[date]])</f>
        <v>1</v>
      </c>
      <c r="E1742" s="47">
        <v>0.57291666666666696</v>
      </c>
      <c r="F1742" s="47">
        <v>0.73958333333333404</v>
      </c>
      <c r="G1742" s="46" t="str">
        <f>IF(NOT(ISBLANK(Tableau645[heure
début])),IF(VALUE(MID(TEXT(Tableau645[heure
début],"hh"),1,2))&lt;13,"AM","PM"),"")</f>
        <v>PM</v>
      </c>
      <c r="H1742" s="47">
        <f>F1742-E1742</f>
        <v>0.16666666666666707</v>
      </c>
      <c r="I1742" s="123"/>
      <c r="J1742" s="47"/>
      <c r="K1742" s="65"/>
      <c r="L1742" s="45" t="e">
        <f ca="1">VLOOKUP(Tableau645[[#This Row],[module]],OFFSET(INDIRECT(A1742&amp;"_code"),0,2,,2),2,0)</f>
        <v>#N/A</v>
      </c>
      <c r="M1742" s="45"/>
      <c r="N1742" s="47"/>
      <c r="O1742" s="45"/>
    </row>
    <row r="1743" spans="1:15" hidden="1" x14ac:dyDescent="0.2">
      <c r="A1743" s="45" t="s">
        <v>676</v>
      </c>
      <c r="B1743" s="65" t="str">
        <f>YEAR(C1743)&amp;"-"&amp;WEEKNUM(C1743)</f>
        <v>2017-51</v>
      </c>
      <c r="C1743" s="46">
        <v>43086</v>
      </c>
      <c r="D1743" s="67">
        <f>WEEKDAY(Tableau645[[#This Row],[date]])</f>
        <v>1</v>
      </c>
      <c r="E1743" s="47">
        <v>0.57291666666666696</v>
      </c>
      <c r="F1743" s="47">
        <v>0.69791666666666663</v>
      </c>
      <c r="G1743" s="46" t="str">
        <f>IF(NOT(ISBLANK(Tableau645[heure
début])),IF(VALUE(MID(TEXT(Tableau645[heure
début],"hh"),1,2))&lt;13,"AM","PM"),"")</f>
        <v>PM</v>
      </c>
      <c r="H1743" s="47">
        <f>F1743-E1743</f>
        <v>0.12499999999999967</v>
      </c>
      <c r="I1743" s="47"/>
      <c r="J1743" s="47"/>
      <c r="K1743" s="65"/>
      <c r="L1743" s="45" t="e">
        <f ca="1">VLOOKUP(Tableau645[[#This Row],[module]],OFFSET(INDIRECT(A1743&amp;"_code"),0,2,,2),2,0)</f>
        <v>#N/A</v>
      </c>
      <c r="M1743" s="45"/>
      <c r="N1743" s="47"/>
      <c r="O1743" s="45"/>
    </row>
    <row r="1744" spans="1:15" hidden="1" x14ac:dyDescent="0.2">
      <c r="A1744" s="45" t="s">
        <v>677</v>
      </c>
      <c r="B1744" s="65" t="str">
        <f>YEAR(C1744)&amp;"-"&amp;WEEKNUM(C1744)</f>
        <v>2017-51</v>
      </c>
      <c r="C1744" s="46">
        <v>43086</v>
      </c>
      <c r="D1744" s="67">
        <f>WEEKDAY(Tableau645[[#This Row],[date]])</f>
        <v>1</v>
      </c>
      <c r="E1744" s="47">
        <v>0.57291666666666696</v>
      </c>
      <c r="F1744" s="47">
        <v>0.69791666666666663</v>
      </c>
      <c r="G1744" s="46" t="str">
        <f>IF(NOT(ISBLANK(Tableau645[heure
début])),IF(VALUE(MID(TEXT(Tableau645[heure
début],"hh"),1,2))&lt;13,"AM","PM"),"")</f>
        <v>PM</v>
      </c>
      <c r="H1744" s="47">
        <f>F1744-E1744</f>
        <v>0.12499999999999967</v>
      </c>
      <c r="I1744" s="47"/>
      <c r="J1744" s="47"/>
      <c r="K1744" s="65"/>
      <c r="L1744" s="45" t="e">
        <f ca="1">VLOOKUP(Tableau645[[#This Row],[module]],OFFSET(INDIRECT(A1744&amp;"_code"),0,2,,2),2,0)</f>
        <v>#N/A</v>
      </c>
      <c r="M1744" s="45"/>
      <c r="N1744" s="47"/>
      <c r="O1744" s="45"/>
    </row>
    <row r="1745" spans="1:15" hidden="1" x14ac:dyDescent="0.2">
      <c r="A1745" s="45" t="s">
        <v>671</v>
      </c>
      <c r="B1745" s="65" t="str">
        <f>YEAR(C1745)&amp;"-"&amp;WEEKNUM(C1745)</f>
        <v>2017-51</v>
      </c>
      <c r="C1745" s="46">
        <v>43086</v>
      </c>
      <c r="D1745" s="67">
        <f>WEEKDAY(Tableau645[[#This Row],[date]])</f>
        <v>1</v>
      </c>
      <c r="E1745" s="47">
        <v>0.57291666666666696</v>
      </c>
      <c r="F1745" s="47">
        <v>0.73958333333333404</v>
      </c>
      <c r="G1745" s="46" t="str">
        <f>IF(NOT(ISBLANK(Tableau645[heure
début])),IF(VALUE(MID(TEXT(Tableau645[heure
début],"hh"),1,2))&lt;13,"AM","PM"),"")</f>
        <v>PM</v>
      </c>
      <c r="H1745" s="47">
        <f>F1745-E1745</f>
        <v>0.16666666666666707</v>
      </c>
      <c r="I1745" s="47"/>
      <c r="J1745" s="47"/>
      <c r="K1745" s="65"/>
      <c r="L1745" s="45" t="e">
        <f ca="1">VLOOKUP(Tableau645[[#This Row],[module]],OFFSET(INDIRECT(A1745&amp;"_code"),0,2,,2),2,0)</f>
        <v>#N/A</v>
      </c>
      <c r="M1745" s="45"/>
      <c r="N1745" s="47"/>
      <c r="O1745" s="45"/>
    </row>
    <row r="1746" spans="1:15" hidden="1" x14ac:dyDescent="0.2">
      <c r="A1746" s="45" t="s">
        <v>670</v>
      </c>
      <c r="B1746" s="65" t="str">
        <f>YEAR(C1746)&amp;"-"&amp;WEEKNUM(C1746)</f>
        <v>2017-51</v>
      </c>
      <c r="C1746" s="46">
        <v>43087</v>
      </c>
      <c r="D1746" s="67">
        <f>WEEKDAY(Tableau645[[#This Row],[date]])</f>
        <v>2</v>
      </c>
      <c r="E1746" s="47">
        <v>0.34375</v>
      </c>
      <c r="F1746" s="47">
        <v>0.42708333333333298</v>
      </c>
      <c r="G1746" s="46" t="str">
        <f>IF(NOT(ISBLANK(Tableau645[heure
début])),IF(VALUE(MID(TEXT(Tableau645[heure
début],"hh"),1,2))&lt;13,"AM","PM"),"")</f>
        <v>AM</v>
      </c>
      <c r="H1746" s="47">
        <f>F1746-E1746</f>
        <v>8.3333333333332982E-2</v>
      </c>
      <c r="I1746" s="47"/>
      <c r="J1746" s="47"/>
      <c r="K1746" s="65" t="s">
        <v>865</v>
      </c>
      <c r="L1746" s="45" t="str">
        <f ca="1">VLOOKUP(Tableau645[[#This Row],[module]],OFFSET(INDIRECT(A1746&amp;"_code"),0,2,,2),2,0)</f>
        <v>DUPLOUICH Audrey</v>
      </c>
      <c r="M1746" s="45"/>
      <c r="N1746" s="47"/>
      <c r="O1746" s="45"/>
    </row>
    <row r="1747" spans="1:15" hidden="1" x14ac:dyDescent="0.2">
      <c r="A1747" s="45" t="s">
        <v>671</v>
      </c>
      <c r="B1747" s="65" t="str">
        <f>YEAR(C1747)&amp;"-"&amp;WEEKNUM(C1747)</f>
        <v>2017-51</v>
      </c>
      <c r="C1747" s="46">
        <v>43087</v>
      </c>
      <c r="D1747" s="67">
        <f>WEEKDAY(Tableau645[[#This Row],[date]])</f>
        <v>2</v>
      </c>
      <c r="E1747" s="47">
        <v>0.34375</v>
      </c>
      <c r="F1747" s="47">
        <v>0.51041666666666696</v>
      </c>
      <c r="G1747" s="46" t="str">
        <f>IF(NOT(ISBLANK(Tableau645[heure
début])),IF(VALUE(MID(TEXT(Tableau645[heure
début],"hh"),1,2))&lt;13,"AM","PM"),"")</f>
        <v>AM</v>
      </c>
      <c r="H1747" s="47">
        <f>F1747-E1747</f>
        <v>0.16666666666666696</v>
      </c>
      <c r="I1747" s="47"/>
      <c r="J1747" s="47" t="s">
        <v>833</v>
      </c>
      <c r="K1747" s="65" t="s">
        <v>817</v>
      </c>
      <c r="L1747" s="45" t="str">
        <f ca="1">VLOOKUP(Tableau645[[#This Row],[module]],OFFSET(INDIRECT(A1747&amp;"_code"),0,2,,2),2,0)</f>
        <v>n/a</v>
      </c>
      <c r="M1747" s="45"/>
      <c r="N1747" s="47"/>
      <c r="O1747" s="45"/>
    </row>
    <row r="1748" spans="1:15" hidden="1" x14ac:dyDescent="0.2">
      <c r="A1748" s="45" t="s">
        <v>657</v>
      </c>
      <c r="B1748" s="65" t="str">
        <f>YEAR(C1748)&amp;"-"&amp;WEEKNUM(C1748)</f>
        <v>2017-51</v>
      </c>
      <c r="C1748" s="46">
        <v>43087</v>
      </c>
      <c r="D1748" s="67">
        <f>WEEKDAY(Tableau645[[#This Row],[date]])</f>
        <v>2</v>
      </c>
      <c r="E1748" s="47">
        <v>0.34375</v>
      </c>
      <c r="F1748" s="47">
        <v>0.51041666666666696</v>
      </c>
      <c r="G1748" s="46" t="str">
        <f>IF(NOT(ISBLANK(Tableau645[heure
début])),IF(VALUE(MID(TEXT(Tableau645[heure
début],"hh"),1,2))&lt;13,"AM","PM"),"")</f>
        <v>AM</v>
      </c>
      <c r="H1748" s="47">
        <f>F1748-E1748</f>
        <v>0.16666666666666696</v>
      </c>
      <c r="I1748" s="123"/>
      <c r="J1748" s="47"/>
      <c r="K1748" s="65" t="s">
        <v>849</v>
      </c>
      <c r="L1748" s="45" t="str">
        <f ca="1">VLOOKUP(Tableau645[[#This Row],[module]],OFFSET(INDIRECT(A1748&amp;"_code"),0,2,,2),2,0)</f>
        <v>GABER Khalid</v>
      </c>
      <c r="M1748" s="45"/>
      <c r="N1748" s="47"/>
      <c r="O1748" s="45"/>
    </row>
    <row r="1749" spans="1:15" hidden="1" x14ac:dyDescent="0.2">
      <c r="A1749" s="45" t="s">
        <v>671</v>
      </c>
      <c r="B1749" s="65" t="str">
        <f>YEAR(C1749)&amp;"-"&amp;WEEKNUM(C1749)</f>
        <v>2017-51</v>
      </c>
      <c r="C1749" s="46">
        <v>43087</v>
      </c>
      <c r="D1749" s="67">
        <f>WEEKDAY(Tableau645[[#This Row],[date]])</f>
        <v>2</v>
      </c>
      <c r="E1749" s="47">
        <v>0.34375</v>
      </c>
      <c r="F1749" s="47">
        <v>0.51041666666666696</v>
      </c>
      <c r="G1749" s="46" t="str">
        <f>IF(NOT(ISBLANK(Tableau645[heure
début])),IF(VALUE(MID(TEXT(Tableau645[heure
début],"hh"),1,2))&lt;13,"AM","PM"),"")</f>
        <v>AM</v>
      </c>
      <c r="H1749" s="47">
        <f>F1749-E1749</f>
        <v>0.16666666666666696</v>
      </c>
      <c r="I1749" s="47"/>
      <c r="J1749" s="47" t="s">
        <v>832</v>
      </c>
      <c r="K1749" s="75"/>
      <c r="L1749" s="45" t="e">
        <f ca="1">VLOOKUP(Tableau645[[#This Row],[module]],OFFSET(INDIRECT(A1749&amp;"_code"),0,2,,2),2,0)</f>
        <v>#N/A</v>
      </c>
      <c r="M1749" s="45"/>
      <c r="N1749" s="47"/>
      <c r="O1749" s="45"/>
    </row>
    <row r="1750" spans="1:15" hidden="1" x14ac:dyDescent="0.2">
      <c r="A1750" s="45" t="s">
        <v>672</v>
      </c>
      <c r="B1750" s="65" t="str">
        <f>YEAR(C1750)&amp;"-"&amp;WEEKNUM(C1750)</f>
        <v>2017-51</v>
      </c>
      <c r="C1750" s="46">
        <v>43087</v>
      </c>
      <c r="D1750" s="67">
        <f>WEEKDAY(Tableau645[[#This Row],[date]])</f>
        <v>2</v>
      </c>
      <c r="E1750" s="47">
        <v>0.34375</v>
      </c>
      <c r="F1750" s="47">
        <v>0.51041666666666696</v>
      </c>
      <c r="G1750" s="46" t="str">
        <f>IF(NOT(ISBLANK(Tableau645[heure
début])),IF(VALUE(MID(TEXT(Tableau645[heure
début],"hh"),1,2))&lt;13,"AM","PM"),"")</f>
        <v>AM</v>
      </c>
      <c r="H1750" s="47">
        <f>F1750-E1750</f>
        <v>0.16666666666666696</v>
      </c>
      <c r="I1750" s="47"/>
      <c r="J1750" s="47"/>
      <c r="K1750" s="65" t="s">
        <v>525</v>
      </c>
      <c r="L1750" s="45" t="str">
        <f ca="1">VLOOKUP(Tableau645[[#This Row],[module]],OFFSET(INDIRECT(A1750&amp;"_code"),0,2,,2),2,0)</f>
        <v>HARDSTAFF Debra</v>
      </c>
      <c r="M1750" s="45"/>
      <c r="N1750" s="47"/>
      <c r="O1750" s="45"/>
    </row>
    <row r="1751" spans="1:15" hidden="1" x14ac:dyDescent="0.2">
      <c r="A1751" s="45" t="s">
        <v>676</v>
      </c>
      <c r="B1751" s="65" t="str">
        <f>YEAR(C1751)&amp;"-"&amp;WEEKNUM(C1751)</f>
        <v>2017-51</v>
      </c>
      <c r="C1751" s="46">
        <v>43087</v>
      </c>
      <c r="D1751" s="67">
        <f>WEEKDAY(Tableau645[[#This Row],[date]])</f>
        <v>2</v>
      </c>
      <c r="E1751" s="47">
        <v>0.34375</v>
      </c>
      <c r="F1751" s="47">
        <v>0.51041666666666696</v>
      </c>
      <c r="G1751" s="46" t="str">
        <f>IF(NOT(ISBLANK(Tableau645[heure
début])),IF(VALUE(MID(TEXT(Tableau645[heure
début],"hh"),1,2))&lt;13,"AM","PM"),"")</f>
        <v>AM</v>
      </c>
      <c r="H1751" s="47">
        <f>F1751-E1751</f>
        <v>0.16666666666666696</v>
      </c>
      <c r="I1751" s="47"/>
      <c r="J1751" s="47"/>
      <c r="K1751" s="65" t="s">
        <v>809</v>
      </c>
      <c r="L1751" s="45" t="str">
        <f ca="1">VLOOKUP(Tableau645[[#This Row],[module]],OFFSET(INDIRECT(A1751&amp;"_code"),0,2,,2),2,0)</f>
        <v>n/a</v>
      </c>
      <c r="M1751" s="45"/>
      <c r="N1751" s="47"/>
      <c r="O1751" s="45"/>
    </row>
    <row r="1752" spans="1:15" hidden="1" x14ac:dyDescent="0.2">
      <c r="A1752" s="45" t="s">
        <v>677</v>
      </c>
      <c r="B1752" s="65" t="str">
        <f>YEAR(C1752)&amp;"-"&amp;WEEKNUM(C1752)</f>
        <v>2017-51</v>
      </c>
      <c r="C1752" s="46">
        <v>43087</v>
      </c>
      <c r="D1752" s="67">
        <f>WEEKDAY(Tableau645[[#This Row],[date]])</f>
        <v>2</v>
      </c>
      <c r="E1752" s="47">
        <v>0.34375</v>
      </c>
      <c r="F1752" s="47">
        <v>0.51041666666666696</v>
      </c>
      <c r="G1752" s="46" t="str">
        <f>IF(NOT(ISBLANK(Tableau645[heure
début])),IF(VALUE(MID(TEXT(Tableau645[heure
début],"hh"),1,2))&lt;13,"AM","PM"),"")</f>
        <v>AM</v>
      </c>
      <c r="H1752" s="47">
        <f>F1752-E1752</f>
        <v>0.16666666666666696</v>
      </c>
      <c r="I1752" s="47"/>
      <c r="J1752" s="47"/>
      <c r="K1752" s="65" t="s">
        <v>1168</v>
      </c>
      <c r="L1752" s="45" t="str">
        <f ca="1">VLOOKUP(Tableau645[[#This Row],[module]],OFFSET(INDIRECT(A1752&amp;"_code"),0,2,,2),2,0)</f>
        <v>n/a</v>
      </c>
      <c r="M1752" s="45"/>
      <c r="N1752" s="47"/>
      <c r="O1752" s="45"/>
    </row>
    <row r="1753" spans="1:15" hidden="1" x14ac:dyDescent="0.2">
      <c r="A1753" s="61" t="s">
        <v>669</v>
      </c>
      <c r="B1753" s="65" t="str">
        <f>YEAR(C1753)&amp;"-"&amp;WEEKNUM(C1753)</f>
        <v>2017-51</v>
      </c>
      <c r="C1753" s="46">
        <v>43087</v>
      </c>
      <c r="D1753" s="67">
        <f>WEEKDAY(Tableau645[[#This Row],[date]])</f>
        <v>2</v>
      </c>
      <c r="E1753" s="47">
        <v>0.34375</v>
      </c>
      <c r="F1753" s="47">
        <v>0.42708333333333298</v>
      </c>
      <c r="G1753" s="46" t="str">
        <f>IF(NOT(ISBLANK(Tableau645[heure
début])),IF(VALUE(MID(TEXT(Tableau645[heure
début],"hh"),1,2))&lt;13,"AM","PM"),"")</f>
        <v>AM</v>
      </c>
      <c r="H1753" s="47">
        <f>F1753-E1753</f>
        <v>8.3333333333332982E-2</v>
      </c>
      <c r="I1753" s="47"/>
      <c r="J1753" s="47"/>
      <c r="K1753" s="92" t="s">
        <v>1238</v>
      </c>
      <c r="L1753" s="45" t="str">
        <f ca="1">VLOOKUP(Tableau645[[#This Row],[module]],OFFSET(INDIRECT(A1753&amp;"_code"),0,2,,2),2,0)</f>
        <v>LEFETZ Guillaume</v>
      </c>
      <c r="M1753" s="45"/>
      <c r="N1753" s="47"/>
      <c r="O1753" s="45"/>
    </row>
    <row r="1754" spans="1:15" hidden="1" x14ac:dyDescent="0.2">
      <c r="A1754" s="61" t="s">
        <v>669</v>
      </c>
      <c r="B1754" s="92" t="str">
        <f>YEAR(C1754)&amp;"-"&amp;WEEKNUM(C1754)</f>
        <v>2017-51</v>
      </c>
      <c r="C1754" s="46">
        <v>43087</v>
      </c>
      <c r="D1754" s="94">
        <f>WEEKDAY(Tableau645[[#This Row],[date]])</f>
        <v>2</v>
      </c>
      <c r="E1754" s="47">
        <v>0.42708333333333298</v>
      </c>
      <c r="F1754" s="47">
        <v>0.51041666666666696</v>
      </c>
      <c r="G1754" s="93" t="str">
        <f>IF(NOT(ISBLANK(Tableau645[heure
début])),IF(VALUE(MID(TEXT(Tableau645[heure
début],"hh"),1,2))&lt;13,"AM","PM"),"")</f>
        <v>AM</v>
      </c>
      <c r="H1754" s="95">
        <f>F1754-E1754</f>
        <v>8.3333333333333981E-2</v>
      </c>
      <c r="I1754" s="95"/>
      <c r="J1754" s="95"/>
      <c r="K1754" s="92" t="s">
        <v>1060</v>
      </c>
      <c r="L1754" s="92" t="str">
        <f ca="1">VLOOKUP(Tableau645[[#This Row],[module]],OFFSET(INDIRECT(A1754&amp;"_code"),0,2,,2),2,0)</f>
        <v>LABIS Solveig</v>
      </c>
      <c r="M1754" s="91"/>
      <c r="N1754" s="95"/>
      <c r="O1754" s="91"/>
    </row>
    <row r="1755" spans="1:15" hidden="1" x14ac:dyDescent="0.2">
      <c r="A1755" s="45" t="s">
        <v>670</v>
      </c>
      <c r="B1755" s="138" t="str">
        <f>YEAR(C1755)&amp;"-"&amp;WEEKNUM(C1755)</f>
        <v>2017-51</v>
      </c>
      <c r="C1755" s="46">
        <v>43087</v>
      </c>
      <c r="D1755" s="140">
        <f>WEEKDAY(Tableau645[[#This Row],[date]])</f>
        <v>2</v>
      </c>
      <c r="E1755" s="47">
        <v>0.42708333333333298</v>
      </c>
      <c r="F1755" s="47">
        <v>0.51041666666666696</v>
      </c>
      <c r="G1755" s="139" t="str">
        <f>IF(NOT(ISBLANK(Tableau645[heure
début])),IF(VALUE(MID(TEXT(Tableau645[heure
début],"hh"),1,2))&lt;13,"AM","PM"),"")</f>
        <v>AM</v>
      </c>
      <c r="H1755" s="141">
        <f>F1755-E1755</f>
        <v>8.3333333333333981E-2</v>
      </c>
      <c r="I1755" s="141"/>
      <c r="J1755" s="141"/>
      <c r="K1755" s="138" t="s">
        <v>1238</v>
      </c>
      <c r="L1755" s="138" t="str">
        <f ca="1">VLOOKUP(Tableau645[[#This Row],[module]],OFFSET(INDIRECT(A1755&amp;"_code"),0,2,,2),2,0)</f>
        <v>LEFETZ Guillaume</v>
      </c>
      <c r="M1755" s="137"/>
      <c r="N1755" s="141"/>
      <c r="O1755" s="137"/>
    </row>
    <row r="1756" spans="1:15" hidden="1" x14ac:dyDescent="0.2">
      <c r="A1756" s="45" t="s">
        <v>670</v>
      </c>
      <c r="B1756" s="65" t="str">
        <f>YEAR(C1756)&amp;"-"&amp;WEEKNUM(C1756)</f>
        <v>2017-51</v>
      </c>
      <c r="C1756" s="46">
        <v>43087</v>
      </c>
      <c r="D1756" s="67">
        <f>WEEKDAY(Tableau645[[#This Row],[date]])</f>
        <v>2</v>
      </c>
      <c r="E1756" s="47">
        <v>0.57291666666666696</v>
      </c>
      <c r="F1756" s="47">
        <v>0.73958333333333404</v>
      </c>
      <c r="G1756" s="46" t="str">
        <f>IF(NOT(ISBLANK(Tableau645[heure
début])),IF(VALUE(MID(TEXT(Tableau645[heure
début],"hh"),1,2))&lt;13,"AM","PM"),"")</f>
        <v>PM</v>
      </c>
      <c r="H1756" s="47">
        <f>F1756-E1756</f>
        <v>0.16666666666666707</v>
      </c>
      <c r="I1756" s="47"/>
      <c r="J1756" s="47"/>
      <c r="K1756" s="65" t="s">
        <v>1067</v>
      </c>
      <c r="L1756" s="45" t="str">
        <f ca="1">VLOOKUP(Tableau645[[#This Row],[module]],OFFSET(INDIRECT(A1756&amp;"_code"),0,2,,2),2,0)</f>
        <v>WIDOP WIDOP</v>
      </c>
      <c r="M1756" s="45"/>
      <c r="N1756" s="47"/>
      <c r="O1756" s="45"/>
    </row>
    <row r="1757" spans="1:15" hidden="1" x14ac:dyDescent="0.2">
      <c r="A1757" s="45" t="s">
        <v>671</v>
      </c>
      <c r="B1757" s="65" t="str">
        <f>YEAR(C1757)&amp;"-"&amp;WEEKNUM(C1757)</f>
        <v>2017-51</v>
      </c>
      <c r="C1757" s="46">
        <v>43087</v>
      </c>
      <c r="D1757" s="67">
        <f>WEEKDAY(Tableau645[[#This Row],[date]])</f>
        <v>2</v>
      </c>
      <c r="E1757" s="47">
        <v>0.57291666666666696</v>
      </c>
      <c r="F1757" s="47">
        <v>0.73958333333333404</v>
      </c>
      <c r="G1757" s="46" t="str">
        <f>IF(NOT(ISBLANK(Tableau645[heure
début])),IF(VALUE(MID(TEXT(Tableau645[heure
début],"hh"),1,2))&lt;13,"AM","PM"),"")</f>
        <v>PM</v>
      </c>
      <c r="H1757" s="47">
        <f>F1757-E1757</f>
        <v>0.16666666666666707</v>
      </c>
      <c r="I1757" s="47"/>
      <c r="J1757" s="47" t="s">
        <v>833</v>
      </c>
      <c r="K1757" s="65" t="s">
        <v>817</v>
      </c>
      <c r="L1757" s="45" t="str">
        <f ca="1">VLOOKUP(Tableau645[[#This Row],[module]],OFFSET(INDIRECT(A1757&amp;"_code"),0,2,,2),2,0)</f>
        <v>n/a</v>
      </c>
      <c r="M1757" s="45"/>
      <c r="N1757" s="47"/>
      <c r="O1757" s="45"/>
    </row>
    <row r="1758" spans="1:15" hidden="1" x14ac:dyDescent="0.2">
      <c r="A1758" s="45" t="s">
        <v>657</v>
      </c>
      <c r="B1758" s="65" t="str">
        <f>YEAR(C1758)&amp;"-"&amp;WEEKNUM(C1758)</f>
        <v>2017-51</v>
      </c>
      <c r="C1758" s="46">
        <v>43087</v>
      </c>
      <c r="D1758" s="67">
        <f>WEEKDAY(Tableau645[[#This Row],[date]])</f>
        <v>2</v>
      </c>
      <c r="E1758" s="47">
        <v>0.57291666666666696</v>
      </c>
      <c r="F1758" s="47">
        <v>0.73958333333333404</v>
      </c>
      <c r="G1758" s="46" t="str">
        <f>IF(NOT(ISBLANK(Tableau645[heure
début])),IF(VALUE(MID(TEXT(Tableau645[heure
début],"hh"),1,2))&lt;13,"AM","PM"),"")</f>
        <v>PM</v>
      </c>
      <c r="H1758" s="47">
        <f>F1758-E1758</f>
        <v>0.16666666666666707</v>
      </c>
      <c r="I1758" s="123"/>
      <c r="J1758" s="47"/>
      <c r="K1758" s="65" t="s">
        <v>849</v>
      </c>
      <c r="L1758" s="45" t="str">
        <f ca="1">VLOOKUP(Tableau645[[#This Row],[module]],OFFSET(INDIRECT(A1758&amp;"_code"),0,2,,2),2,0)</f>
        <v>GABER Khalid</v>
      </c>
      <c r="M1758" s="45"/>
      <c r="N1758" s="47"/>
      <c r="O1758" s="45"/>
    </row>
    <row r="1759" spans="1:15" hidden="1" x14ac:dyDescent="0.2">
      <c r="A1759" s="45" t="s">
        <v>671</v>
      </c>
      <c r="B1759" s="65" t="str">
        <f>YEAR(C1759)&amp;"-"&amp;WEEKNUM(C1759)</f>
        <v>2017-51</v>
      </c>
      <c r="C1759" s="46">
        <v>43087</v>
      </c>
      <c r="D1759" s="67">
        <f>WEEKDAY(Tableau645[[#This Row],[date]])</f>
        <v>2</v>
      </c>
      <c r="E1759" s="47">
        <v>0.57291666666666696</v>
      </c>
      <c r="F1759" s="47">
        <v>0.73958333333333404</v>
      </c>
      <c r="G1759" s="46" t="str">
        <f>IF(NOT(ISBLANK(Tableau645[heure
début])),IF(VALUE(MID(TEXT(Tableau645[heure
début],"hh"),1,2))&lt;13,"AM","PM"),"")</f>
        <v>PM</v>
      </c>
      <c r="H1759" s="47">
        <f>F1759-E1759</f>
        <v>0.16666666666666707</v>
      </c>
      <c r="I1759" s="47"/>
      <c r="J1759" s="47" t="s">
        <v>832</v>
      </c>
      <c r="K1759" s="65"/>
      <c r="L1759" s="45" t="e">
        <f ca="1">VLOOKUP(Tableau645[[#This Row],[module]],OFFSET(INDIRECT(A1759&amp;"_code"),0,2,,2),2,0)</f>
        <v>#N/A</v>
      </c>
      <c r="M1759" s="45"/>
      <c r="N1759" s="47"/>
      <c r="O1759" s="45"/>
    </row>
    <row r="1760" spans="1:15" hidden="1" x14ac:dyDescent="0.2">
      <c r="A1760" s="45" t="s">
        <v>672</v>
      </c>
      <c r="B1760" s="65" t="str">
        <f>YEAR(C1760)&amp;"-"&amp;WEEKNUM(C1760)</f>
        <v>2017-51</v>
      </c>
      <c r="C1760" s="46">
        <v>43087</v>
      </c>
      <c r="D1760" s="67">
        <f>WEEKDAY(Tableau645[[#This Row],[date]])</f>
        <v>2</v>
      </c>
      <c r="E1760" s="47">
        <v>0.57291666666666696</v>
      </c>
      <c r="F1760" s="47">
        <v>0.73958333333333404</v>
      </c>
      <c r="G1760" s="46" t="str">
        <f>IF(NOT(ISBLANK(Tableau645[heure
début])),IF(VALUE(MID(TEXT(Tableau645[heure
début],"hh"),1,2))&lt;13,"AM","PM"),"")</f>
        <v>PM</v>
      </c>
      <c r="H1760" s="47">
        <f>F1760-E1760</f>
        <v>0.16666666666666707</v>
      </c>
      <c r="I1760" s="47"/>
      <c r="J1760" s="47"/>
      <c r="K1760" s="65" t="s">
        <v>917</v>
      </c>
      <c r="L1760" s="45" t="str">
        <f ca="1">VLOOKUP(Tableau645[[#This Row],[module]],OFFSET(INDIRECT(A1760&amp;"_code"),0,2,,2),2,0)</f>
        <v>DUBOIS Patrick</v>
      </c>
      <c r="M1760" s="45"/>
      <c r="N1760" s="47"/>
      <c r="O1760" s="45"/>
    </row>
    <row r="1761" spans="1:15" hidden="1" x14ac:dyDescent="0.2">
      <c r="A1761" s="45" t="s">
        <v>676</v>
      </c>
      <c r="B1761" s="65" t="str">
        <f>YEAR(C1761)&amp;"-"&amp;WEEKNUM(C1761)</f>
        <v>2017-51</v>
      </c>
      <c r="C1761" s="46">
        <v>43087</v>
      </c>
      <c r="D1761" s="67">
        <f>WEEKDAY(Tableau645[[#This Row],[date]])</f>
        <v>2</v>
      </c>
      <c r="E1761" s="47">
        <v>0.57291666666666696</v>
      </c>
      <c r="F1761" s="47">
        <v>0.69791666666666663</v>
      </c>
      <c r="G1761" s="46" t="str">
        <f>IF(NOT(ISBLANK(Tableau645[heure
début])),IF(VALUE(MID(TEXT(Tableau645[heure
début],"hh"),1,2))&lt;13,"AM","PM"),"")</f>
        <v>PM</v>
      </c>
      <c r="H1761" s="47">
        <f>F1761-E1761</f>
        <v>0.12499999999999967</v>
      </c>
      <c r="I1761" s="47"/>
      <c r="J1761" s="47"/>
      <c r="K1761" s="65" t="s">
        <v>809</v>
      </c>
      <c r="L1761" s="45" t="str">
        <f ca="1">VLOOKUP(Tableau645[[#This Row],[module]],OFFSET(INDIRECT(A1761&amp;"_code"),0,2,,2),2,0)</f>
        <v>n/a</v>
      </c>
      <c r="M1761" s="45"/>
      <c r="N1761" s="47"/>
      <c r="O1761" s="45"/>
    </row>
    <row r="1762" spans="1:15" hidden="1" x14ac:dyDescent="0.2">
      <c r="A1762" s="45" t="s">
        <v>677</v>
      </c>
      <c r="B1762" s="65" t="str">
        <f>YEAR(C1762)&amp;"-"&amp;WEEKNUM(C1762)</f>
        <v>2017-51</v>
      </c>
      <c r="C1762" s="46">
        <v>43087</v>
      </c>
      <c r="D1762" s="67">
        <f>WEEKDAY(Tableau645[[#This Row],[date]])</f>
        <v>2</v>
      </c>
      <c r="E1762" s="47">
        <v>0.57291666666666696</v>
      </c>
      <c r="F1762" s="47">
        <v>0.69791666666666663</v>
      </c>
      <c r="G1762" s="46" t="str">
        <f>IF(NOT(ISBLANK(Tableau645[heure
début])),IF(VALUE(MID(TEXT(Tableau645[heure
début],"hh"),1,2))&lt;13,"AM","PM"),"")</f>
        <v>PM</v>
      </c>
      <c r="H1762" s="47">
        <f>F1762-E1762</f>
        <v>0.12499999999999967</v>
      </c>
      <c r="I1762" s="47"/>
      <c r="J1762" s="47"/>
      <c r="K1762" s="65" t="s">
        <v>1168</v>
      </c>
      <c r="L1762" s="45" t="str">
        <f ca="1">VLOOKUP(Tableau645[[#This Row],[module]],OFFSET(INDIRECT(A1762&amp;"_code"),0,2,,2),2,0)</f>
        <v>n/a</v>
      </c>
      <c r="M1762" s="45"/>
      <c r="N1762" s="47"/>
      <c r="O1762" s="45"/>
    </row>
    <row r="1763" spans="1:15" hidden="1" x14ac:dyDescent="0.2">
      <c r="A1763" s="61" t="s">
        <v>669</v>
      </c>
      <c r="B1763" s="65" t="str">
        <f>YEAR(C1763)&amp;"-"&amp;WEEKNUM(C1763)</f>
        <v>2017-51</v>
      </c>
      <c r="C1763" s="46">
        <v>43087</v>
      </c>
      <c r="D1763" s="67">
        <f>WEEKDAY(Tableau645[[#This Row],[date]])</f>
        <v>2</v>
      </c>
      <c r="E1763" s="63">
        <v>0.57291666666666696</v>
      </c>
      <c r="F1763" s="63">
        <v>0.73958333333333404</v>
      </c>
      <c r="G1763" s="46" t="str">
        <f>IF(NOT(ISBLANK(Tableau645[heure
début])),IF(VALUE(MID(TEXT(Tableau645[heure
début],"hh"),1,2))&lt;13,"AM","PM"),"")</f>
        <v>PM</v>
      </c>
      <c r="H1763" s="47">
        <f>F1763-E1763</f>
        <v>0.16666666666666707</v>
      </c>
      <c r="I1763" s="47"/>
      <c r="J1763" s="47"/>
      <c r="K1763" s="65" t="s">
        <v>1064</v>
      </c>
      <c r="L1763" s="45" t="str">
        <f ca="1">VLOOKUP(Tableau645[[#This Row],[module]],OFFSET(INDIRECT(A1763&amp;"_code"),0,2,,2),2,0)</f>
        <v>MAATI Abderrabi</v>
      </c>
      <c r="M1763" s="45"/>
      <c r="N1763" s="47"/>
      <c r="O1763" s="45"/>
    </row>
    <row r="1764" spans="1:15" hidden="1" x14ac:dyDescent="0.2">
      <c r="A1764" s="45" t="s">
        <v>670</v>
      </c>
      <c r="B1764" s="65" t="str">
        <f>YEAR(C1764)&amp;"-"&amp;WEEKNUM(C1764)</f>
        <v>2017-51</v>
      </c>
      <c r="C1764" s="46">
        <v>43088</v>
      </c>
      <c r="D1764" s="67">
        <f>WEEKDAY(Tableau645[[#This Row],[date]])</f>
        <v>3</v>
      </c>
      <c r="E1764" s="47">
        <v>0.34375</v>
      </c>
      <c r="F1764" s="47">
        <v>0.51041666666666696</v>
      </c>
      <c r="G1764" s="46" t="str">
        <f>IF(NOT(ISBLANK(Tableau645[heure
début])),IF(VALUE(MID(TEXT(Tableau645[heure
début],"hh"),1,2))&lt;13,"AM","PM"),"")</f>
        <v>AM</v>
      </c>
      <c r="H1764" s="47">
        <f>F1764-E1764</f>
        <v>0.16666666666666696</v>
      </c>
      <c r="I1764" s="47"/>
      <c r="J1764" s="47"/>
      <c r="K1764" s="65" t="s">
        <v>865</v>
      </c>
      <c r="L1764" s="45" t="str">
        <f ca="1">VLOOKUP(Tableau645[[#This Row],[module]],OFFSET(INDIRECT(A1764&amp;"_code"),0,2,,2),2,0)</f>
        <v>DUPLOUICH Audrey</v>
      </c>
      <c r="M1764" s="45"/>
      <c r="N1764" s="47"/>
      <c r="O1764" s="45"/>
    </row>
    <row r="1765" spans="1:15" hidden="1" x14ac:dyDescent="0.2">
      <c r="A1765" s="45" t="s">
        <v>671</v>
      </c>
      <c r="B1765" s="65" t="str">
        <f>YEAR(C1765)&amp;"-"&amp;WEEKNUM(C1765)</f>
        <v>2017-51</v>
      </c>
      <c r="C1765" s="46">
        <v>43088</v>
      </c>
      <c r="D1765" s="67">
        <f>WEEKDAY(Tableau645[[#This Row],[date]])</f>
        <v>3</v>
      </c>
      <c r="E1765" s="47">
        <v>0.34375</v>
      </c>
      <c r="F1765" s="47">
        <v>0.51041666666666696</v>
      </c>
      <c r="G1765" s="46" t="str">
        <f>IF(NOT(ISBLANK(Tableau645[heure
début])),IF(VALUE(MID(TEXT(Tableau645[heure
début],"hh"),1,2))&lt;13,"AM","PM"),"")</f>
        <v>AM</v>
      </c>
      <c r="H1765" s="47">
        <f>F1765-E1765</f>
        <v>0.16666666666666696</v>
      </c>
      <c r="I1765" s="47"/>
      <c r="J1765" s="47" t="s">
        <v>833</v>
      </c>
      <c r="K1765" s="65" t="s">
        <v>817</v>
      </c>
      <c r="L1765" s="45" t="str">
        <f ca="1">VLOOKUP(Tableau645[[#This Row],[module]],OFFSET(INDIRECT(A1765&amp;"_code"),0,2,,2),2,0)</f>
        <v>n/a</v>
      </c>
      <c r="M1765" s="45"/>
      <c r="N1765" s="47"/>
      <c r="O1765" s="45"/>
    </row>
    <row r="1766" spans="1:15" hidden="1" x14ac:dyDescent="0.2">
      <c r="A1766" s="45" t="s">
        <v>671</v>
      </c>
      <c r="B1766" s="65" t="str">
        <f>YEAR(C1766)&amp;"-"&amp;WEEKNUM(C1766)</f>
        <v>2017-51</v>
      </c>
      <c r="C1766" s="46">
        <v>43088</v>
      </c>
      <c r="D1766" s="67">
        <f>WEEKDAY(Tableau645[[#This Row],[date]])</f>
        <v>3</v>
      </c>
      <c r="E1766" s="47">
        <v>0.34375</v>
      </c>
      <c r="F1766" s="47">
        <v>0.51041666666666696</v>
      </c>
      <c r="G1766" s="46" t="str">
        <f>IF(NOT(ISBLANK(Tableau645[heure
début])),IF(VALUE(MID(TEXT(Tableau645[heure
début],"hh"),1,2))&lt;13,"AM","PM"),"")</f>
        <v>AM</v>
      </c>
      <c r="H1766" s="47">
        <f>F1766-E1766</f>
        <v>0.16666666666666696</v>
      </c>
      <c r="I1766" s="47"/>
      <c r="J1766" s="47" t="s">
        <v>832</v>
      </c>
      <c r="K1766" s="65"/>
      <c r="L1766" s="45" t="e">
        <f ca="1">VLOOKUP(Tableau645[[#This Row],[module]],OFFSET(INDIRECT(A1766&amp;"_code"),0,2,,2),2,0)</f>
        <v>#N/A</v>
      </c>
      <c r="M1766" s="45"/>
      <c r="N1766" s="47"/>
      <c r="O1766" s="45"/>
    </row>
    <row r="1767" spans="1:15" hidden="1" x14ac:dyDescent="0.2">
      <c r="A1767" s="45" t="s">
        <v>657</v>
      </c>
      <c r="B1767" s="65" t="str">
        <f>YEAR(C1767)&amp;"-"&amp;WEEKNUM(C1767)</f>
        <v>2017-51</v>
      </c>
      <c r="C1767" s="46">
        <v>43088</v>
      </c>
      <c r="D1767" s="67">
        <f>WEEKDAY(Tableau645[[#This Row],[date]])</f>
        <v>3</v>
      </c>
      <c r="E1767" s="47">
        <v>0.34375</v>
      </c>
      <c r="F1767" s="47">
        <v>0.51041666666666696</v>
      </c>
      <c r="G1767" s="46" t="str">
        <f>IF(NOT(ISBLANK(Tableau645[heure
début])),IF(VALUE(MID(TEXT(Tableau645[heure
début],"hh"),1,2))&lt;13,"AM","PM"),"")</f>
        <v>AM</v>
      </c>
      <c r="H1767" s="47">
        <f>F1767-E1767</f>
        <v>0.16666666666666696</v>
      </c>
      <c r="I1767" s="123"/>
      <c r="J1767" s="47"/>
      <c r="K1767" s="65" t="s">
        <v>1092</v>
      </c>
      <c r="L1767" s="45" t="str">
        <f ca="1">VLOOKUP(Tableau645[[#This Row],[module]],OFFSET(INDIRECT(A1767&amp;"_code"),0,2,,2),2,0)</f>
        <v>CERISIER Grégory</v>
      </c>
      <c r="M1767" s="45"/>
      <c r="N1767" s="47"/>
      <c r="O1767" s="45"/>
    </row>
    <row r="1768" spans="1:15" hidden="1" x14ac:dyDescent="0.2">
      <c r="A1768" s="45" t="s">
        <v>676</v>
      </c>
      <c r="B1768" s="65" t="str">
        <f>YEAR(C1768)&amp;"-"&amp;WEEKNUM(C1768)</f>
        <v>2017-51</v>
      </c>
      <c r="C1768" s="46">
        <v>43088</v>
      </c>
      <c r="D1768" s="67">
        <f>WEEKDAY(Tableau645[[#This Row],[date]])</f>
        <v>3</v>
      </c>
      <c r="E1768" s="47">
        <v>0.34375</v>
      </c>
      <c r="F1768" s="47">
        <v>0.51041666666666696</v>
      </c>
      <c r="G1768" s="46" t="str">
        <f>IF(NOT(ISBLANK(Tableau645[heure
début])),IF(VALUE(MID(TEXT(Tableau645[heure
début],"hh"),1,2))&lt;13,"AM","PM"),"")</f>
        <v>AM</v>
      </c>
      <c r="H1768" s="47">
        <f>F1768-E1768</f>
        <v>0.16666666666666696</v>
      </c>
      <c r="I1768" s="47"/>
      <c r="J1768" s="47"/>
      <c r="K1768" s="65" t="s">
        <v>809</v>
      </c>
      <c r="L1768" s="45" t="str">
        <f ca="1">VLOOKUP(Tableau645[[#This Row],[module]],OFFSET(INDIRECT(A1768&amp;"_code"),0,2,,2),2,0)</f>
        <v>n/a</v>
      </c>
      <c r="M1768" s="45"/>
      <c r="N1768" s="47"/>
      <c r="O1768" s="45"/>
    </row>
    <row r="1769" spans="1:15" hidden="1" x14ac:dyDescent="0.2">
      <c r="A1769" s="45" t="s">
        <v>677</v>
      </c>
      <c r="B1769" s="65" t="str">
        <f>YEAR(C1769)&amp;"-"&amp;WEEKNUM(C1769)</f>
        <v>2017-51</v>
      </c>
      <c r="C1769" s="46">
        <v>43088</v>
      </c>
      <c r="D1769" s="67">
        <f>WEEKDAY(Tableau645[[#This Row],[date]])</f>
        <v>3</v>
      </c>
      <c r="E1769" s="47">
        <v>0.34375</v>
      </c>
      <c r="F1769" s="47">
        <v>0.51041666666666696</v>
      </c>
      <c r="G1769" s="46" t="str">
        <f>IF(NOT(ISBLANK(Tableau645[heure
début])),IF(VALUE(MID(TEXT(Tableau645[heure
début],"hh"),1,2))&lt;13,"AM","PM"),"")</f>
        <v>AM</v>
      </c>
      <c r="H1769" s="47">
        <f>F1769-E1769</f>
        <v>0.16666666666666696</v>
      </c>
      <c r="I1769" s="47"/>
      <c r="J1769" s="47"/>
      <c r="K1769" s="65" t="s">
        <v>1168</v>
      </c>
      <c r="L1769" s="45" t="str">
        <f ca="1">VLOOKUP(Tableau645[[#This Row],[module]],OFFSET(INDIRECT(A1769&amp;"_code"),0,2,,2),2,0)</f>
        <v>n/a</v>
      </c>
      <c r="M1769" s="45"/>
      <c r="N1769" s="47"/>
      <c r="O1769" s="45"/>
    </row>
    <row r="1770" spans="1:15" hidden="1" x14ac:dyDescent="0.2">
      <c r="A1770" s="61" t="s">
        <v>669</v>
      </c>
      <c r="B1770" s="65" t="str">
        <f>YEAR(C1770)&amp;"-"&amp;WEEKNUM(C1770)</f>
        <v>2017-51</v>
      </c>
      <c r="C1770" s="46">
        <v>43088</v>
      </c>
      <c r="D1770" s="67">
        <f>WEEKDAY(Tableau645[[#This Row],[date]])</f>
        <v>3</v>
      </c>
      <c r="E1770" s="47">
        <v>0.34375</v>
      </c>
      <c r="F1770" s="47">
        <v>0.51041666666666696</v>
      </c>
      <c r="G1770" s="46" t="str">
        <f>IF(NOT(ISBLANK(Tableau645[heure
début])),IF(VALUE(MID(TEXT(Tableau645[heure
début],"hh"),1,2))&lt;13,"AM","PM"),"")</f>
        <v>AM</v>
      </c>
      <c r="H1770" s="47">
        <f>F1770-E1770</f>
        <v>0.16666666666666696</v>
      </c>
      <c r="I1770" s="47"/>
      <c r="J1770" s="47"/>
      <c r="K1770" s="65" t="s">
        <v>1049</v>
      </c>
      <c r="L1770" s="45" t="str">
        <f ca="1">VLOOKUP(Tableau645[[#This Row],[module]],OFFSET(INDIRECT(A1770&amp;"_code"),0,2,,2),2,0)</f>
        <v>FRENEA Marylène</v>
      </c>
      <c r="M1770" s="45"/>
      <c r="N1770" s="47"/>
      <c r="O1770" s="45"/>
    </row>
    <row r="1771" spans="1:15" hidden="1" x14ac:dyDescent="0.2">
      <c r="A1771" s="45" t="s">
        <v>672</v>
      </c>
      <c r="B1771" s="150" t="str">
        <f>YEAR(C1771)&amp;"-"&amp;WEEKNUM(C1771)</f>
        <v>2017-51</v>
      </c>
      <c r="C1771" s="46">
        <v>43088</v>
      </c>
      <c r="D1771" s="152">
        <f>WEEKDAY(Tableau645[[#This Row],[date]])</f>
        <v>3</v>
      </c>
      <c r="E1771" s="47">
        <v>0.34375</v>
      </c>
      <c r="F1771" s="47">
        <v>0.42708333333333298</v>
      </c>
      <c r="G1771" s="151" t="str">
        <f>IF(NOT(ISBLANK(Tableau645[heure
début])),IF(VALUE(MID(TEXT(Tableau645[heure
début],"hh"),1,2))&lt;13,"AM","PM"),"")</f>
        <v>AM</v>
      </c>
      <c r="H1771" s="153">
        <f>F1771-E1771</f>
        <v>8.3333333333332982E-2</v>
      </c>
      <c r="I1771" s="153"/>
      <c r="J1771" s="153"/>
      <c r="K1771" s="155" t="s">
        <v>1235</v>
      </c>
      <c r="L1771" s="150" t="str">
        <f ca="1">VLOOKUP(Tableau645[[#This Row],[module]],OFFSET(INDIRECT(A1771&amp;"_code"),0,2,,2),2,0)</f>
        <v>LEFETZ Guillaume</v>
      </c>
      <c r="M1771" s="149"/>
      <c r="N1771" s="153"/>
      <c r="O1771" s="154"/>
    </row>
    <row r="1772" spans="1:15" hidden="1" x14ac:dyDescent="0.2">
      <c r="A1772" s="45" t="s">
        <v>672</v>
      </c>
      <c r="B1772" s="150" t="str">
        <f>YEAR(C1772)&amp;"-"&amp;WEEKNUM(C1772)</f>
        <v>2017-51</v>
      </c>
      <c r="C1772" s="46">
        <v>43088</v>
      </c>
      <c r="D1772" s="152">
        <f>WEEKDAY(Tableau645[[#This Row],[date]])</f>
        <v>3</v>
      </c>
      <c r="E1772" s="47">
        <v>0.42708333333333298</v>
      </c>
      <c r="F1772" s="47">
        <v>0.51041666666666696</v>
      </c>
      <c r="G1772" s="151" t="str">
        <f>IF(NOT(ISBLANK(Tableau645[heure
début])),IF(VALUE(MID(TEXT(Tableau645[heure
début],"hh"),1,2))&lt;13,"AM","PM"),"")</f>
        <v>AM</v>
      </c>
      <c r="H1772" s="153">
        <f>F1772-E1772</f>
        <v>8.3333333333333981E-2</v>
      </c>
      <c r="I1772" s="153"/>
      <c r="J1772" s="153"/>
      <c r="K1772" s="155" t="s">
        <v>1032</v>
      </c>
      <c r="L1772" s="150" t="str">
        <f ca="1">VLOOKUP(Tableau645[[#This Row],[module]],OFFSET(INDIRECT(A1772&amp;"_code"),0,2,,2),2,0)</f>
        <v>SEIFERT Anthony</v>
      </c>
      <c r="M1772" s="149"/>
      <c r="N1772" s="153"/>
      <c r="O1772" s="154"/>
    </row>
    <row r="1773" spans="1:15" hidden="1" x14ac:dyDescent="0.2">
      <c r="A1773" s="45" t="s">
        <v>670</v>
      </c>
      <c r="B1773" s="65" t="str">
        <f>YEAR(C1773)&amp;"-"&amp;WEEKNUM(C1773)</f>
        <v>2017-51</v>
      </c>
      <c r="C1773" s="46">
        <v>43088</v>
      </c>
      <c r="D1773" s="67">
        <f>WEEKDAY(Tableau645[[#This Row],[date]])</f>
        <v>3</v>
      </c>
      <c r="E1773" s="47">
        <v>0.57291666666666696</v>
      </c>
      <c r="F1773" s="47">
        <v>0.73958333333333404</v>
      </c>
      <c r="G1773" s="46" t="str">
        <f>IF(NOT(ISBLANK(Tableau645[heure
début])),IF(VALUE(MID(TEXT(Tableau645[heure
début],"hh"),1,2))&lt;13,"AM","PM"),"")</f>
        <v>PM</v>
      </c>
      <c r="H1773" s="47">
        <f>F1773-E1773</f>
        <v>0.16666666666666707</v>
      </c>
      <c r="I1773" s="47"/>
      <c r="J1773" s="47"/>
      <c r="K1773" s="65" t="s">
        <v>1067</v>
      </c>
      <c r="L1773" s="45" t="str">
        <f ca="1">VLOOKUP(Tableau645[[#This Row],[module]],OFFSET(INDIRECT(A1773&amp;"_code"),0,2,,2),2,0)</f>
        <v>WIDOP WIDOP</v>
      </c>
      <c r="M1773" s="45"/>
      <c r="N1773" s="47"/>
      <c r="O1773" s="45"/>
    </row>
    <row r="1774" spans="1:15" hidden="1" x14ac:dyDescent="0.2">
      <c r="A1774" s="45" t="s">
        <v>671</v>
      </c>
      <c r="B1774" s="65" t="str">
        <f>YEAR(C1774)&amp;"-"&amp;WEEKNUM(C1774)</f>
        <v>2017-51</v>
      </c>
      <c r="C1774" s="46">
        <v>43088</v>
      </c>
      <c r="D1774" s="67">
        <f>WEEKDAY(Tableau645[[#This Row],[date]])</f>
        <v>3</v>
      </c>
      <c r="E1774" s="47">
        <v>0.57291666666666696</v>
      </c>
      <c r="F1774" s="47">
        <v>0.73958333333333404</v>
      </c>
      <c r="G1774" s="46" t="str">
        <f>IF(NOT(ISBLANK(Tableau645[heure
début])),IF(VALUE(MID(TEXT(Tableau645[heure
début],"hh"),1,2))&lt;13,"AM","PM"),"")</f>
        <v>PM</v>
      </c>
      <c r="H1774" s="47">
        <f>F1774-E1774</f>
        <v>0.16666666666666707</v>
      </c>
      <c r="I1774" s="47"/>
      <c r="J1774" s="47" t="s">
        <v>833</v>
      </c>
      <c r="K1774" s="65" t="s">
        <v>817</v>
      </c>
      <c r="L1774" s="45" t="str">
        <f ca="1">VLOOKUP(Tableau645[[#This Row],[module]],OFFSET(INDIRECT(A1774&amp;"_code"),0,2,,2),2,0)</f>
        <v>n/a</v>
      </c>
      <c r="M1774" s="45"/>
      <c r="N1774" s="47"/>
      <c r="O1774" s="45"/>
    </row>
    <row r="1775" spans="1:15" hidden="1" x14ac:dyDescent="0.2">
      <c r="A1775" s="45" t="s">
        <v>671</v>
      </c>
      <c r="B1775" s="65" t="str">
        <f>YEAR(C1775)&amp;"-"&amp;WEEKNUM(C1775)</f>
        <v>2017-51</v>
      </c>
      <c r="C1775" s="46">
        <v>43088</v>
      </c>
      <c r="D1775" s="67">
        <f>WEEKDAY(Tableau645[[#This Row],[date]])</f>
        <v>3</v>
      </c>
      <c r="E1775" s="47">
        <v>0.57291666666666696</v>
      </c>
      <c r="F1775" s="47">
        <v>0.73958333333333404</v>
      </c>
      <c r="G1775" s="46" t="str">
        <f>IF(NOT(ISBLANK(Tableau645[heure
début])),IF(VALUE(MID(TEXT(Tableau645[heure
début],"hh"),1,2))&lt;13,"AM","PM"),"")</f>
        <v>PM</v>
      </c>
      <c r="H1775" s="47">
        <f>F1775-E1775</f>
        <v>0.16666666666666707</v>
      </c>
      <c r="I1775" s="47"/>
      <c r="J1775" s="47" t="s">
        <v>832</v>
      </c>
      <c r="K1775" s="65"/>
      <c r="L1775" s="45" t="e">
        <f ca="1">VLOOKUP(Tableau645[[#This Row],[module]],OFFSET(INDIRECT(A1775&amp;"_code"),0,2,,2),2,0)</f>
        <v>#N/A</v>
      </c>
      <c r="M1775" s="45"/>
      <c r="N1775" s="47"/>
      <c r="O1775" s="45"/>
    </row>
    <row r="1776" spans="1:15" hidden="1" x14ac:dyDescent="0.2">
      <c r="A1776" s="45" t="s">
        <v>657</v>
      </c>
      <c r="B1776" s="65" t="str">
        <f>YEAR(C1776)&amp;"-"&amp;WEEKNUM(C1776)</f>
        <v>2017-51</v>
      </c>
      <c r="C1776" s="46">
        <v>43088</v>
      </c>
      <c r="D1776" s="67">
        <f>WEEKDAY(Tableau645[[#This Row],[date]])</f>
        <v>3</v>
      </c>
      <c r="E1776" s="47">
        <v>0.57291666666666696</v>
      </c>
      <c r="F1776" s="47">
        <v>0.73958333333333404</v>
      </c>
      <c r="G1776" s="46" t="str">
        <f>IF(NOT(ISBLANK(Tableau645[heure
début])),IF(VALUE(MID(TEXT(Tableau645[heure
début],"hh"),1,2))&lt;13,"AM","PM"),"")</f>
        <v>PM</v>
      </c>
      <c r="H1776" s="47">
        <f>F1776-E1776</f>
        <v>0.16666666666666707</v>
      </c>
      <c r="I1776" s="123"/>
      <c r="J1776" s="47"/>
      <c r="K1776" s="65" t="s">
        <v>1092</v>
      </c>
      <c r="L1776" s="45" t="str">
        <f ca="1">VLOOKUP(Tableau645[[#This Row],[module]],OFFSET(INDIRECT(A1776&amp;"_code"),0,2,,2),2,0)</f>
        <v>CERISIER Grégory</v>
      </c>
      <c r="M1776" s="45"/>
      <c r="N1776" s="47"/>
      <c r="O1776" s="45"/>
    </row>
    <row r="1777" spans="1:15" hidden="1" x14ac:dyDescent="0.2">
      <c r="A1777" s="45" t="s">
        <v>672</v>
      </c>
      <c r="B1777" s="65" t="str">
        <f>YEAR(C1777)&amp;"-"&amp;WEEKNUM(C1777)</f>
        <v>2017-51</v>
      </c>
      <c r="C1777" s="46">
        <v>43088</v>
      </c>
      <c r="D1777" s="67">
        <f>WEEKDAY(Tableau645[[#This Row],[date]])</f>
        <v>3</v>
      </c>
      <c r="E1777" s="47">
        <v>0.57291666666666696</v>
      </c>
      <c r="F1777" s="47">
        <v>0.65625</v>
      </c>
      <c r="G1777" s="46" t="str">
        <f>IF(NOT(ISBLANK(Tableau645[heure
début])),IF(VALUE(MID(TEXT(Tableau645[heure
début],"hh"),1,2))&lt;13,"AM","PM"),"")</f>
        <v>PM</v>
      </c>
      <c r="H1777" s="47">
        <f>F1777-E1777</f>
        <v>8.3333333333333037E-2</v>
      </c>
      <c r="I1777" s="47"/>
      <c r="J1777" s="47" t="s">
        <v>825</v>
      </c>
      <c r="K1777" s="65" t="s">
        <v>925</v>
      </c>
      <c r="L1777" s="45" t="str">
        <f ca="1">VLOOKUP(Tableau645[[#This Row],[module]],OFFSET(INDIRECT(A1777&amp;"_code"),0,2,,2),2,0)</f>
        <v>NAKACHE Didier</v>
      </c>
      <c r="M1777" s="45"/>
      <c r="N1777" s="47"/>
      <c r="O1777" s="45"/>
    </row>
    <row r="1778" spans="1:15" hidden="1" x14ac:dyDescent="0.2">
      <c r="A1778" s="45" t="s">
        <v>676</v>
      </c>
      <c r="B1778" s="65" t="str">
        <f>YEAR(C1778)&amp;"-"&amp;WEEKNUM(C1778)</f>
        <v>2017-51</v>
      </c>
      <c r="C1778" s="46">
        <v>43088</v>
      </c>
      <c r="D1778" s="67">
        <f>WEEKDAY(Tableau645[[#This Row],[date]])</f>
        <v>3</v>
      </c>
      <c r="E1778" s="47">
        <v>0.57291666666666696</v>
      </c>
      <c r="F1778" s="47">
        <v>0.69791666666666663</v>
      </c>
      <c r="G1778" s="46" t="str">
        <f>IF(NOT(ISBLANK(Tableau645[heure
début])),IF(VALUE(MID(TEXT(Tableau645[heure
début],"hh"),1,2))&lt;13,"AM","PM"),"")</f>
        <v>PM</v>
      </c>
      <c r="H1778" s="47">
        <f>F1778-E1778</f>
        <v>0.12499999999999967</v>
      </c>
      <c r="I1778" s="47"/>
      <c r="J1778" s="47"/>
      <c r="K1778" s="65" t="s">
        <v>809</v>
      </c>
      <c r="L1778" s="45" t="str">
        <f ca="1">VLOOKUP(Tableau645[[#This Row],[module]],OFFSET(INDIRECT(A1778&amp;"_code"),0,2,,2),2,0)</f>
        <v>n/a</v>
      </c>
      <c r="M1778" s="45"/>
      <c r="N1778" s="47"/>
      <c r="O1778" s="45"/>
    </row>
    <row r="1779" spans="1:15" hidden="1" x14ac:dyDescent="0.2">
      <c r="A1779" s="45" t="s">
        <v>677</v>
      </c>
      <c r="B1779" s="65" t="str">
        <f>YEAR(C1779)&amp;"-"&amp;WEEKNUM(C1779)</f>
        <v>2017-51</v>
      </c>
      <c r="C1779" s="46">
        <v>43088</v>
      </c>
      <c r="D1779" s="67">
        <f>WEEKDAY(Tableau645[[#This Row],[date]])</f>
        <v>3</v>
      </c>
      <c r="E1779" s="47">
        <v>0.57291666666666696</v>
      </c>
      <c r="F1779" s="47">
        <v>0.69791666666666663</v>
      </c>
      <c r="G1779" s="46" t="str">
        <f>IF(NOT(ISBLANK(Tableau645[heure
début])),IF(VALUE(MID(TEXT(Tableau645[heure
début],"hh"),1,2))&lt;13,"AM","PM"),"")</f>
        <v>PM</v>
      </c>
      <c r="H1779" s="47">
        <f>F1779-E1779</f>
        <v>0.12499999999999967</v>
      </c>
      <c r="I1779" s="47"/>
      <c r="J1779" s="47"/>
      <c r="K1779" s="65" t="s">
        <v>1168</v>
      </c>
      <c r="L1779" s="45" t="str">
        <f ca="1">VLOOKUP(Tableau645[[#This Row],[module]],OFFSET(INDIRECT(A1779&amp;"_code"),0,2,,2),2,0)</f>
        <v>n/a</v>
      </c>
      <c r="M1779" s="45"/>
      <c r="N1779" s="47"/>
      <c r="O1779" s="45"/>
    </row>
    <row r="1780" spans="1:15" hidden="1" x14ac:dyDescent="0.2">
      <c r="A1780" s="61" t="s">
        <v>669</v>
      </c>
      <c r="B1780" s="65" t="str">
        <f>YEAR(C1780)&amp;"-"&amp;WEEKNUM(C1780)</f>
        <v>2017-51</v>
      </c>
      <c r="C1780" s="46">
        <v>43088</v>
      </c>
      <c r="D1780" s="67">
        <f>WEEKDAY(Tableau645[[#This Row],[date]])</f>
        <v>3</v>
      </c>
      <c r="E1780" s="63">
        <v>0.57291666666666696</v>
      </c>
      <c r="F1780" s="63">
        <v>0.73958333333333404</v>
      </c>
      <c r="G1780" s="46" t="str">
        <f>IF(NOT(ISBLANK(Tableau645[heure
début])),IF(VALUE(MID(TEXT(Tableau645[heure
début],"hh"),1,2))&lt;13,"AM","PM"),"")</f>
        <v>PM</v>
      </c>
      <c r="H1780" s="47">
        <f>F1780-E1780</f>
        <v>0.16666666666666707</v>
      </c>
      <c r="I1780" s="47"/>
      <c r="J1780" s="47"/>
      <c r="K1780" s="65" t="s">
        <v>1238</v>
      </c>
      <c r="L1780" s="45" t="str">
        <f ca="1">VLOOKUP(Tableau645[[#This Row],[module]],OFFSET(INDIRECT(A1780&amp;"_code"),0,2,,2),2,0)</f>
        <v>LEFETZ Guillaume</v>
      </c>
      <c r="M1780" s="45"/>
      <c r="N1780" s="47"/>
      <c r="O1780" s="45"/>
    </row>
    <row r="1781" spans="1:15" hidden="1" x14ac:dyDescent="0.2">
      <c r="A1781" s="45" t="s">
        <v>672</v>
      </c>
      <c r="B1781" s="150" t="str">
        <f>YEAR(C1781)&amp;"-"&amp;WEEKNUM(C1781)</f>
        <v>2017-51</v>
      </c>
      <c r="C1781" s="46">
        <v>43088</v>
      </c>
      <c r="D1781" s="152">
        <f>WEEKDAY(Tableau645[[#This Row],[date]])</f>
        <v>3</v>
      </c>
      <c r="E1781" s="47">
        <v>0.57291666666666696</v>
      </c>
      <c r="F1781" s="47">
        <v>0.65625</v>
      </c>
      <c r="G1781" s="151" t="str">
        <f>IF(NOT(ISBLANK(Tableau645[heure
début])),IF(VALUE(MID(TEXT(Tableau645[heure
début],"hh"),1,2))&lt;13,"AM","PM"),"")</f>
        <v>PM</v>
      </c>
      <c r="H1781" s="153">
        <f>F1781-E1781</f>
        <v>8.3333333333333037E-2</v>
      </c>
      <c r="I1781" s="153"/>
      <c r="J1781" s="153" t="s">
        <v>824</v>
      </c>
      <c r="K1781" s="150" t="s">
        <v>1235</v>
      </c>
      <c r="L1781" s="150" t="str">
        <f ca="1">VLOOKUP(Tableau645[[#This Row],[module]],OFFSET(INDIRECT(A1781&amp;"_code"),0,2,,2),2,0)</f>
        <v>LEFETZ Guillaume</v>
      </c>
      <c r="M1781" s="149"/>
      <c r="N1781" s="153"/>
      <c r="O1781" s="149"/>
    </row>
    <row r="1782" spans="1:15" hidden="1" x14ac:dyDescent="0.2">
      <c r="A1782" s="45" t="s">
        <v>672</v>
      </c>
      <c r="B1782" s="150" t="str">
        <f>YEAR(C1782)&amp;"-"&amp;WEEKNUM(C1782)</f>
        <v>2017-51</v>
      </c>
      <c r="C1782" s="46">
        <v>43088</v>
      </c>
      <c r="D1782" s="152">
        <f>WEEKDAY(Tableau645[[#This Row],[date]])</f>
        <v>3</v>
      </c>
      <c r="E1782" s="47">
        <v>0.57291666666666696</v>
      </c>
      <c r="F1782" s="47">
        <v>0.65625</v>
      </c>
      <c r="G1782" s="151" t="str">
        <f>IF(NOT(ISBLANK(Tableau645[heure
début])),IF(VALUE(MID(TEXT(Tableau645[heure
début],"hh"),1,2))&lt;13,"AM","PM"),"")</f>
        <v>PM</v>
      </c>
      <c r="H1782" s="153">
        <f>F1782-E1782</f>
        <v>8.3333333333333037E-2</v>
      </c>
      <c r="I1782" s="153"/>
      <c r="J1782" s="153" t="s">
        <v>826</v>
      </c>
      <c r="K1782" s="150" t="s">
        <v>1235</v>
      </c>
      <c r="L1782" s="150" t="str">
        <f ca="1">VLOOKUP(Tableau645[[#This Row],[module]],OFFSET(INDIRECT(A1782&amp;"_code"),0,2,,2),2,0)</f>
        <v>LEFETZ Guillaume</v>
      </c>
      <c r="M1782" s="149"/>
      <c r="N1782" s="153"/>
      <c r="O1782" s="149"/>
    </row>
    <row r="1783" spans="1:15" hidden="1" x14ac:dyDescent="0.2">
      <c r="A1783" s="45" t="s">
        <v>672</v>
      </c>
      <c r="B1783" s="150" t="str">
        <f>YEAR(C1783)&amp;"-"&amp;WEEKNUM(C1783)</f>
        <v>2017-51</v>
      </c>
      <c r="C1783" s="46">
        <v>43088</v>
      </c>
      <c r="D1783" s="152">
        <f>WEEKDAY(Tableau645[[#This Row],[date]])</f>
        <v>3</v>
      </c>
      <c r="E1783" s="47">
        <v>0.57291666666666696</v>
      </c>
      <c r="F1783" s="47">
        <v>0.65625</v>
      </c>
      <c r="G1783" s="151" t="str">
        <f>IF(NOT(ISBLANK(Tableau645[heure
début])),IF(VALUE(MID(TEXT(Tableau645[heure
début],"hh"),1,2))&lt;13,"AM","PM"),"")</f>
        <v>PM</v>
      </c>
      <c r="H1783" s="153">
        <f>F1783-E1783</f>
        <v>8.3333333333333037E-2</v>
      </c>
      <c r="I1783" s="153"/>
      <c r="J1783" s="153" t="s">
        <v>823</v>
      </c>
      <c r="K1783" s="150" t="s">
        <v>1235</v>
      </c>
      <c r="L1783" s="150" t="str">
        <f ca="1">VLOOKUP(Tableau645[[#This Row],[module]],OFFSET(INDIRECT(A1783&amp;"_code"),0,2,,2),2,0)</f>
        <v>LEFETZ Guillaume</v>
      </c>
      <c r="M1783" s="149"/>
      <c r="N1783" s="153"/>
      <c r="O1783" s="149"/>
    </row>
    <row r="1784" spans="1:15" hidden="1" x14ac:dyDescent="0.2">
      <c r="A1784" s="45" t="s">
        <v>672</v>
      </c>
      <c r="B1784" s="65" t="str">
        <f>YEAR(C1784)&amp;"-"&amp;WEEKNUM(C1784)</f>
        <v>2017-51</v>
      </c>
      <c r="C1784" s="46">
        <v>43088</v>
      </c>
      <c r="D1784" s="67">
        <f>WEEKDAY(Tableau645[[#This Row],[date]])</f>
        <v>3</v>
      </c>
      <c r="E1784" s="47">
        <v>0.65625</v>
      </c>
      <c r="F1784" s="47">
        <v>0.73958333333333404</v>
      </c>
      <c r="G1784" s="46" t="str">
        <f>IF(NOT(ISBLANK(Tableau645[heure
début])),IF(VALUE(MID(TEXT(Tableau645[heure
début],"hh"),1,2))&lt;13,"AM","PM"),"")</f>
        <v>PM</v>
      </c>
      <c r="H1784" s="47">
        <f>F1784-E1784</f>
        <v>8.3333333333334036E-2</v>
      </c>
      <c r="I1784" s="47"/>
      <c r="J1784" s="47"/>
      <c r="K1784" s="65" t="s">
        <v>926</v>
      </c>
      <c r="L1784" s="65" t="str">
        <f ca="1">VLOOKUP(Tableau645[[#This Row],[module]],OFFSET(INDIRECT(A1784&amp;"_code"),0,2,,2),2,0)</f>
        <v>NAKACHE Didier</v>
      </c>
      <c r="M1784" s="45"/>
      <c r="N1784" s="47"/>
      <c r="O1784" s="45"/>
    </row>
    <row r="1785" spans="1:15" hidden="1" x14ac:dyDescent="0.2">
      <c r="A1785" s="45" t="s">
        <v>670</v>
      </c>
      <c r="B1785" s="65" t="str">
        <f>YEAR(C1785)&amp;"-"&amp;WEEKNUM(C1785)</f>
        <v>2017-51</v>
      </c>
      <c r="C1785" s="46">
        <v>43089</v>
      </c>
      <c r="D1785" s="67">
        <f>WEEKDAY(Tableau645[[#This Row],[date]])</f>
        <v>4</v>
      </c>
      <c r="E1785" s="47">
        <v>0.34375</v>
      </c>
      <c r="F1785" s="47">
        <v>0.51041666666666696</v>
      </c>
      <c r="G1785" s="46" t="str">
        <f>IF(NOT(ISBLANK(Tableau645[heure
début])),IF(VALUE(MID(TEXT(Tableau645[heure
début],"hh"),1,2))&lt;13,"AM","PM"),"")</f>
        <v>AM</v>
      </c>
      <c r="H1785" s="47">
        <f>F1785-E1785</f>
        <v>0.16666666666666696</v>
      </c>
      <c r="I1785" s="47"/>
      <c r="J1785" s="47"/>
      <c r="K1785" s="65" t="s">
        <v>809</v>
      </c>
      <c r="L1785" s="45" t="str">
        <f ca="1">VLOOKUP(Tableau645[[#This Row],[module]],OFFSET(INDIRECT(A1785&amp;"_code"),0,2,,2),2,0)</f>
        <v>n/a</v>
      </c>
      <c r="M1785" s="45"/>
      <c r="N1785" s="47"/>
      <c r="O1785" s="45"/>
    </row>
    <row r="1786" spans="1:15" hidden="1" x14ac:dyDescent="0.2">
      <c r="A1786" s="45" t="s">
        <v>671</v>
      </c>
      <c r="B1786" s="65" t="str">
        <f>YEAR(C1786)&amp;"-"&amp;WEEKNUM(C1786)</f>
        <v>2017-51</v>
      </c>
      <c r="C1786" s="46">
        <v>43089</v>
      </c>
      <c r="D1786" s="67">
        <f>WEEKDAY(Tableau645[[#This Row],[date]])</f>
        <v>4</v>
      </c>
      <c r="E1786" s="47">
        <v>0.34375</v>
      </c>
      <c r="F1786" s="47">
        <v>0.51041666666666696</v>
      </c>
      <c r="G1786" s="46" t="str">
        <f>IF(NOT(ISBLANK(Tableau645[heure
début])),IF(VALUE(MID(TEXT(Tableau645[heure
début],"hh"),1,2))&lt;13,"AM","PM"),"")</f>
        <v>AM</v>
      </c>
      <c r="H1786" s="47">
        <f>F1786-E1786</f>
        <v>0.16666666666666696</v>
      </c>
      <c r="I1786" s="47"/>
      <c r="J1786" s="47" t="s">
        <v>833</v>
      </c>
      <c r="K1786" s="65" t="s">
        <v>817</v>
      </c>
      <c r="L1786" s="45" t="str">
        <f ca="1">VLOOKUP(Tableau645[[#This Row],[module]],OFFSET(INDIRECT(A1786&amp;"_code"),0,2,,2),2,0)</f>
        <v>n/a</v>
      </c>
      <c r="M1786" s="45"/>
      <c r="N1786" s="47"/>
      <c r="O1786" s="45"/>
    </row>
    <row r="1787" spans="1:15" hidden="1" x14ac:dyDescent="0.2">
      <c r="A1787" s="45" t="s">
        <v>671</v>
      </c>
      <c r="B1787" s="65" t="str">
        <f>YEAR(C1787)&amp;"-"&amp;WEEKNUM(C1787)</f>
        <v>2017-51</v>
      </c>
      <c r="C1787" s="46">
        <v>43089</v>
      </c>
      <c r="D1787" s="67">
        <f>WEEKDAY(Tableau645[[#This Row],[date]])</f>
        <v>4</v>
      </c>
      <c r="E1787" s="47">
        <v>0.34375</v>
      </c>
      <c r="F1787" s="47">
        <v>0.51041666666666696</v>
      </c>
      <c r="G1787" s="46" t="str">
        <f>IF(NOT(ISBLANK(Tableau645[heure
début])),IF(VALUE(MID(TEXT(Tableau645[heure
début],"hh"),1,2))&lt;13,"AM","PM"),"")</f>
        <v>AM</v>
      </c>
      <c r="H1787" s="47">
        <f>F1787-E1787</f>
        <v>0.16666666666666696</v>
      </c>
      <c r="I1787" s="47"/>
      <c r="J1787" s="47" t="s">
        <v>832</v>
      </c>
      <c r="K1787" s="65"/>
      <c r="L1787" s="45" t="e">
        <f ca="1">VLOOKUP(Tableau645[[#This Row],[module]],OFFSET(INDIRECT(A1787&amp;"_code"),0,2,,2),2,0)</f>
        <v>#N/A</v>
      </c>
      <c r="M1787" s="45"/>
      <c r="N1787" s="47"/>
      <c r="O1787" s="45"/>
    </row>
    <row r="1788" spans="1:15" hidden="1" x14ac:dyDescent="0.2">
      <c r="A1788" s="61" t="s">
        <v>669</v>
      </c>
      <c r="B1788" s="65" t="str">
        <f>YEAR(C1788)&amp;"-"&amp;WEEKNUM(C1788)</f>
        <v>2017-51</v>
      </c>
      <c r="C1788" s="46">
        <v>43089</v>
      </c>
      <c r="D1788" s="67">
        <f>WEEKDAY(Tableau645[[#This Row],[date]])</f>
        <v>4</v>
      </c>
      <c r="E1788" s="47">
        <v>0.34375</v>
      </c>
      <c r="F1788" s="47">
        <v>0.51041666666666696</v>
      </c>
      <c r="G1788" s="46" t="str">
        <f>IF(NOT(ISBLANK(Tableau645[heure
début])),IF(VALUE(MID(TEXT(Tableau645[heure
début],"hh"),1,2))&lt;13,"AM","PM"),"")</f>
        <v>AM</v>
      </c>
      <c r="H1788" s="47">
        <f>F1788-E1788</f>
        <v>0.16666666666666696</v>
      </c>
      <c r="I1788" s="47"/>
      <c r="J1788" s="47"/>
      <c r="K1788" s="65" t="s">
        <v>809</v>
      </c>
      <c r="L1788" s="45" t="str">
        <f ca="1">VLOOKUP(Tableau645[[#This Row],[module]],OFFSET(INDIRECT(A1788&amp;"_code"),0,2,,2),2,0)</f>
        <v>n/a</v>
      </c>
      <c r="M1788" s="45"/>
      <c r="N1788" s="47"/>
      <c r="O1788" s="45"/>
    </row>
    <row r="1789" spans="1:15" hidden="1" x14ac:dyDescent="0.2">
      <c r="A1789" s="45" t="s">
        <v>672</v>
      </c>
      <c r="B1789" s="65" t="str">
        <f>YEAR(C1789)&amp;"-"&amp;WEEKNUM(C1789)</f>
        <v>2017-51</v>
      </c>
      <c r="C1789" s="46">
        <v>43089</v>
      </c>
      <c r="D1789" s="67">
        <f>WEEKDAY(Tableau645[[#This Row],[date]])</f>
        <v>4</v>
      </c>
      <c r="E1789" s="47">
        <v>0.34375</v>
      </c>
      <c r="F1789" s="47">
        <v>0.51041666666666696</v>
      </c>
      <c r="G1789" s="46" t="str">
        <f>IF(NOT(ISBLANK(Tableau645[heure
début])),IF(VALUE(MID(TEXT(Tableau645[heure
début],"hh"),1,2))&lt;13,"AM","PM"),"")</f>
        <v>AM</v>
      </c>
      <c r="H1789" s="47">
        <f>F1789-E1789</f>
        <v>0.16666666666666696</v>
      </c>
      <c r="I1789" s="47"/>
      <c r="J1789" s="47"/>
      <c r="K1789" s="138" t="s">
        <v>1093</v>
      </c>
      <c r="L1789" s="45" t="str">
        <f ca="1">VLOOKUP(Tableau645[[#This Row],[module]],OFFSET(INDIRECT(A1789&amp;"_code"),0,2,,2),2,0)</f>
        <v>SPELLA Michel</v>
      </c>
      <c r="M1789" s="45"/>
      <c r="N1789" s="47"/>
      <c r="O1789" s="45"/>
    </row>
    <row r="1790" spans="1:15" hidden="1" x14ac:dyDescent="0.2">
      <c r="A1790" s="45" t="s">
        <v>676</v>
      </c>
      <c r="B1790" s="65" t="str">
        <f>YEAR(C1790)&amp;"-"&amp;WEEKNUM(C1790)</f>
        <v>2017-51</v>
      </c>
      <c r="C1790" s="46">
        <v>43089</v>
      </c>
      <c r="D1790" s="67">
        <f>WEEKDAY(Tableau645[[#This Row],[date]])</f>
        <v>4</v>
      </c>
      <c r="E1790" s="47">
        <v>0.34375</v>
      </c>
      <c r="F1790" s="47">
        <v>0.51041666666666696</v>
      </c>
      <c r="G1790" s="46" t="str">
        <f>IF(NOT(ISBLANK(Tableau645[heure
début])),IF(VALUE(MID(TEXT(Tableau645[heure
début],"hh"),1,2))&lt;13,"AM","PM"),"")</f>
        <v>AM</v>
      </c>
      <c r="H1790" s="47">
        <f>F1790-E1790</f>
        <v>0.16666666666666696</v>
      </c>
      <c r="I1790" s="47"/>
      <c r="J1790" s="47"/>
      <c r="K1790" s="65" t="s">
        <v>809</v>
      </c>
      <c r="L1790" s="45" t="str">
        <f ca="1">VLOOKUP(Tableau645[[#This Row],[module]],OFFSET(INDIRECT(A1790&amp;"_code"),0,2,,2),2,0)</f>
        <v>n/a</v>
      </c>
      <c r="M1790" s="45"/>
      <c r="N1790" s="47"/>
      <c r="O1790" s="45"/>
    </row>
    <row r="1791" spans="1:15" hidden="1" x14ac:dyDescent="0.2">
      <c r="A1791" s="45" t="s">
        <v>677</v>
      </c>
      <c r="B1791" s="65" t="str">
        <f>YEAR(C1791)&amp;"-"&amp;WEEKNUM(C1791)</f>
        <v>2017-51</v>
      </c>
      <c r="C1791" s="46">
        <v>43089</v>
      </c>
      <c r="D1791" s="67">
        <f>WEEKDAY(Tableau645[[#This Row],[date]])</f>
        <v>4</v>
      </c>
      <c r="E1791" s="47">
        <v>0.34375</v>
      </c>
      <c r="F1791" s="47">
        <v>0.51041666666666696</v>
      </c>
      <c r="G1791" s="46" t="str">
        <f>IF(NOT(ISBLANK(Tableau645[heure
début])),IF(VALUE(MID(TEXT(Tableau645[heure
début],"hh"),1,2))&lt;13,"AM","PM"),"")</f>
        <v>AM</v>
      </c>
      <c r="H1791" s="47">
        <f>F1791-E1791</f>
        <v>0.16666666666666696</v>
      </c>
      <c r="I1791" s="47"/>
      <c r="J1791" s="47"/>
      <c r="K1791" s="65" t="s">
        <v>1168</v>
      </c>
      <c r="L1791" s="45" t="str">
        <f ca="1">VLOOKUP(Tableau645[[#This Row],[module]],OFFSET(INDIRECT(A1791&amp;"_code"),0,2,,2),2,0)</f>
        <v>n/a</v>
      </c>
      <c r="M1791" s="45"/>
      <c r="N1791" s="47"/>
      <c r="O1791" s="45"/>
    </row>
    <row r="1792" spans="1:15" hidden="1" x14ac:dyDescent="0.2">
      <c r="A1792" s="45" t="s">
        <v>657</v>
      </c>
      <c r="B1792" s="65" t="str">
        <f>YEAR(C1792)&amp;"-"&amp;WEEKNUM(C1792)</f>
        <v>2017-51</v>
      </c>
      <c r="C1792" s="46">
        <v>43089</v>
      </c>
      <c r="D1792" s="67">
        <f>WEEKDAY(Tableau645[[#This Row],[date]])</f>
        <v>4</v>
      </c>
      <c r="E1792" s="47">
        <v>0.34375</v>
      </c>
      <c r="F1792" s="47">
        <v>0.51041666666666696</v>
      </c>
      <c r="G1792" s="46" t="str">
        <f>IF(NOT(ISBLANK(Tableau645[heure
début])),IF(VALUE(MID(TEXT(Tableau645[heure
début],"hh"),1,2))&lt;13,"AM","PM"),"")</f>
        <v>AM</v>
      </c>
      <c r="H1792" s="47">
        <f>F1792-E1792</f>
        <v>0.16666666666666696</v>
      </c>
      <c r="I1792" s="123"/>
      <c r="J1792" s="47"/>
      <c r="K1792" s="65"/>
      <c r="L1792" s="45" t="e">
        <f ca="1">VLOOKUP(Tableau645[[#This Row],[module]],OFFSET(INDIRECT(A1792&amp;"_code"),0,2,,2),2,0)</f>
        <v>#N/A</v>
      </c>
      <c r="M1792" s="45"/>
      <c r="N1792" s="47"/>
      <c r="O1792" s="45"/>
    </row>
    <row r="1793" spans="1:15" hidden="1" x14ac:dyDescent="0.2">
      <c r="A1793" s="45" t="s">
        <v>670</v>
      </c>
      <c r="B1793" s="65" t="str">
        <f>YEAR(C1793)&amp;"-"&amp;WEEKNUM(C1793)</f>
        <v>2017-51</v>
      </c>
      <c r="C1793" s="46">
        <v>43089</v>
      </c>
      <c r="D1793" s="67">
        <f>WEEKDAY(Tableau645[[#This Row],[date]])</f>
        <v>4</v>
      </c>
      <c r="E1793" s="47">
        <v>0.57291666666666696</v>
      </c>
      <c r="F1793" s="47">
        <v>0.73958333333333404</v>
      </c>
      <c r="G1793" s="46" t="str">
        <f>IF(NOT(ISBLANK(Tableau645[heure
début])),IF(VALUE(MID(TEXT(Tableau645[heure
début],"hh"),1,2))&lt;13,"AM","PM"),"")</f>
        <v>PM</v>
      </c>
      <c r="H1793" s="47">
        <f>F1793-E1793</f>
        <v>0.16666666666666707</v>
      </c>
      <c r="I1793" s="47"/>
      <c r="J1793" s="47"/>
      <c r="K1793" s="65" t="s">
        <v>809</v>
      </c>
      <c r="L1793" s="45" t="str">
        <f ca="1">VLOOKUP(Tableau645[[#This Row],[module]],OFFSET(INDIRECT(A1793&amp;"_code"),0,2,,2),2,0)</f>
        <v>n/a</v>
      </c>
      <c r="M1793" s="45"/>
      <c r="N1793" s="47"/>
      <c r="O1793" s="45"/>
    </row>
    <row r="1794" spans="1:15" hidden="1" x14ac:dyDescent="0.2">
      <c r="A1794" s="45" t="s">
        <v>671</v>
      </c>
      <c r="B1794" s="65" t="str">
        <f>YEAR(C1794)&amp;"-"&amp;WEEKNUM(C1794)</f>
        <v>2017-51</v>
      </c>
      <c r="C1794" s="46">
        <v>43089</v>
      </c>
      <c r="D1794" s="67">
        <f>WEEKDAY(Tableau645[[#This Row],[date]])</f>
        <v>4</v>
      </c>
      <c r="E1794" s="47">
        <v>0.57291666666666696</v>
      </c>
      <c r="F1794" s="47">
        <v>0.73958333333333404</v>
      </c>
      <c r="G1794" s="46" t="str">
        <f>IF(NOT(ISBLANK(Tableau645[heure
début])),IF(VALUE(MID(TEXT(Tableau645[heure
début],"hh"),1,2))&lt;13,"AM","PM"),"")</f>
        <v>PM</v>
      </c>
      <c r="H1794" s="47">
        <f>F1794-E1794</f>
        <v>0.16666666666666707</v>
      </c>
      <c r="I1794" s="47"/>
      <c r="J1794" s="47" t="s">
        <v>833</v>
      </c>
      <c r="K1794" s="65" t="s">
        <v>817</v>
      </c>
      <c r="L1794" s="45" t="str">
        <f ca="1">VLOOKUP(Tableau645[[#This Row],[module]],OFFSET(INDIRECT(A1794&amp;"_code"),0,2,,2),2,0)</f>
        <v>n/a</v>
      </c>
      <c r="M1794" s="45"/>
      <c r="N1794" s="47"/>
      <c r="O1794" s="45"/>
    </row>
    <row r="1795" spans="1:15" hidden="1" x14ac:dyDescent="0.2">
      <c r="A1795" s="45" t="s">
        <v>671</v>
      </c>
      <c r="B1795" s="65" t="str">
        <f>YEAR(C1795)&amp;"-"&amp;WEEKNUM(C1795)</f>
        <v>2017-51</v>
      </c>
      <c r="C1795" s="46">
        <v>43089</v>
      </c>
      <c r="D1795" s="67">
        <f>WEEKDAY(Tableau645[[#This Row],[date]])</f>
        <v>4</v>
      </c>
      <c r="E1795" s="47">
        <v>0.57291666666666696</v>
      </c>
      <c r="F1795" s="47">
        <v>0.73958333333333404</v>
      </c>
      <c r="G1795" s="46" t="str">
        <f>IF(NOT(ISBLANK(Tableau645[heure
début])),IF(VALUE(MID(TEXT(Tableau645[heure
début],"hh"),1,2))&lt;13,"AM","PM"),"")</f>
        <v>PM</v>
      </c>
      <c r="H1795" s="47">
        <f>F1795-E1795</f>
        <v>0.16666666666666707</v>
      </c>
      <c r="I1795" s="47"/>
      <c r="J1795" s="47" t="s">
        <v>832</v>
      </c>
      <c r="K1795" s="65"/>
      <c r="L1795" s="45" t="e">
        <f ca="1">VLOOKUP(Tableau645[[#This Row],[module]],OFFSET(INDIRECT(A1795&amp;"_code"),0,2,,2),2,0)</f>
        <v>#N/A</v>
      </c>
      <c r="M1795" s="45"/>
      <c r="N1795" s="47"/>
      <c r="O1795" s="45"/>
    </row>
    <row r="1796" spans="1:15" hidden="1" x14ac:dyDescent="0.2">
      <c r="A1796" s="61" t="s">
        <v>669</v>
      </c>
      <c r="B1796" s="65" t="str">
        <f>YEAR(C1796)&amp;"-"&amp;WEEKNUM(C1796)</f>
        <v>2017-51</v>
      </c>
      <c r="C1796" s="46">
        <v>43089</v>
      </c>
      <c r="D1796" s="67">
        <f>WEEKDAY(Tableau645[[#This Row],[date]])</f>
        <v>4</v>
      </c>
      <c r="E1796" s="63">
        <v>0.57291666666666696</v>
      </c>
      <c r="F1796" s="63">
        <v>0.73958333333333404</v>
      </c>
      <c r="G1796" s="46" t="str">
        <f>IF(NOT(ISBLANK(Tableau645[heure
début])),IF(VALUE(MID(TEXT(Tableau645[heure
début],"hh"),1,2))&lt;13,"AM","PM"),"")</f>
        <v>PM</v>
      </c>
      <c r="H1796" s="47">
        <f>F1796-E1796</f>
        <v>0.16666666666666707</v>
      </c>
      <c r="I1796" s="47"/>
      <c r="J1796" s="47"/>
      <c r="K1796" s="65" t="s">
        <v>809</v>
      </c>
      <c r="L1796" s="45" t="str">
        <f ca="1">VLOOKUP(Tableau645[[#This Row],[module]],OFFSET(INDIRECT(A1796&amp;"_code"),0,2,,2),2,0)</f>
        <v>n/a</v>
      </c>
      <c r="M1796" s="45"/>
      <c r="N1796" s="47"/>
      <c r="O1796" s="45"/>
    </row>
    <row r="1797" spans="1:15" hidden="1" x14ac:dyDescent="0.2">
      <c r="A1797" s="45" t="s">
        <v>672</v>
      </c>
      <c r="B1797" s="65" t="str">
        <f>YEAR(C1797)&amp;"-"&amp;WEEKNUM(C1797)</f>
        <v>2017-51</v>
      </c>
      <c r="C1797" s="46">
        <v>43089</v>
      </c>
      <c r="D1797" s="67">
        <f>WEEKDAY(Tableau645[[#This Row],[date]])</f>
        <v>4</v>
      </c>
      <c r="E1797" s="47">
        <v>0.57291666666666696</v>
      </c>
      <c r="F1797" s="47">
        <v>0.73958333333333404</v>
      </c>
      <c r="G1797" s="46" t="str">
        <f>IF(NOT(ISBLANK(Tableau645[heure
début])),IF(VALUE(MID(TEXT(Tableau645[heure
début],"hh"),1,2))&lt;13,"AM","PM"),"")</f>
        <v>PM</v>
      </c>
      <c r="H1797" s="47">
        <f>F1797-E1797</f>
        <v>0.16666666666666707</v>
      </c>
      <c r="I1797" s="47"/>
      <c r="J1797" s="47"/>
      <c r="K1797" s="65" t="s">
        <v>842</v>
      </c>
      <c r="L1797" s="45" t="str">
        <f ca="1">VLOOKUP(Tableau645[[#This Row],[module]],OFFSET(INDIRECT(A1797&amp;"_code"),0,2,,2),2,0)</f>
        <v>VERMERSCH Olivier</v>
      </c>
      <c r="M1797" s="45"/>
      <c r="N1797" s="47"/>
      <c r="O1797" s="45"/>
    </row>
    <row r="1798" spans="1:15" hidden="1" x14ac:dyDescent="0.2">
      <c r="A1798" s="45" t="s">
        <v>676</v>
      </c>
      <c r="B1798" s="65" t="str">
        <f>YEAR(C1798)&amp;"-"&amp;WEEKNUM(C1798)</f>
        <v>2017-51</v>
      </c>
      <c r="C1798" s="46">
        <v>43089</v>
      </c>
      <c r="D1798" s="67">
        <f>WEEKDAY(Tableau645[[#This Row],[date]])</f>
        <v>4</v>
      </c>
      <c r="E1798" s="47">
        <v>0.57291666666666696</v>
      </c>
      <c r="F1798" s="47">
        <v>0.69791666666666663</v>
      </c>
      <c r="G1798" s="46" t="str">
        <f>IF(NOT(ISBLANK(Tableau645[heure
début])),IF(VALUE(MID(TEXT(Tableau645[heure
début],"hh"),1,2))&lt;13,"AM","PM"),"")</f>
        <v>PM</v>
      </c>
      <c r="H1798" s="47">
        <f>F1798-E1798</f>
        <v>0.12499999999999967</v>
      </c>
      <c r="I1798" s="47"/>
      <c r="J1798" s="47"/>
      <c r="K1798" s="65" t="s">
        <v>809</v>
      </c>
      <c r="L1798" s="45" t="str">
        <f ca="1">VLOOKUP(Tableau645[[#This Row],[module]],OFFSET(INDIRECT(A1798&amp;"_code"),0,2,,2),2,0)</f>
        <v>n/a</v>
      </c>
      <c r="M1798" s="45"/>
      <c r="N1798" s="47"/>
      <c r="O1798" s="45"/>
    </row>
    <row r="1799" spans="1:15" hidden="1" x14ac:dyDescent="0.2">
      <c r="A1799" s="45" t="s">
        <v>677</v>
      </c>
      <c r="B1799" s="65" t="str">
        <f>YEAR(C1799)&amp;"-"&amp;WEEKNUM(C1799)</f>
        <v>2017-51</v>
      </c>
      <c r="C1799" s="46">
        <v>43089</v>
      </c>
      <c r="D1799" s="67">
        <f>WEEKDAY(Tableau645[[#This Row],[date]])</f>
        <v>4</v>
      </c>
      <c r="E1799" s="47">
        <v>0.57291666666666696</v>
      </c>
      <c r="F1799" s="47">
        <v>0.69791666666666663</v>
      </c>
      <c r="G1799" s="46" t="str">
        <f>IF(NOT(ISBLANK(Tableau645[heure
début])),IF(VALUE(MID(TEXT(Tableau645[heure
début],"hh"),1,2))&lt;13,"AM","PM"),"")</f>
        <v>PM</v>
      </c>
      <c r="H1799" s="47">
        <f>F1799-E1799</f>
        <v>0.12499999999999967</v>
      </c>
      <c r="I1799" s="47"/>
      <c r="J1799" s="47"/>
      <c r="K1799" s="65" t="s">
        <v>1168</v>
      </c>
      <c r="L1799" s="45" t="str">
        <f ca="1">VLOOKUP(Tableau645[[#This Row],[module]],OFFSET(INDIRECT(A1799&amp;"_code"),0,2,,2),2,0)</f>
        <v>n/a</v>
      </c>
      <c r="M1799" s="45"/>
      <c r="N1799" s="47"/>
      <c r="O1799" s="45"/>
    </row>
    <row r="1800" spans="1:15" hidden="1" x14ac:dyDescent="0.2">
      <c r="A1800" s="45" t="s">
        <v>657</v>
      </c>
      <c r="B1800" s="65" t="str">
        <f>YEAR(C1800)&amp;"-"&amp;WEEKNUM(C1800)</f>
        <v>2017-51</v>
      </c>
      <c r="C1800" s="46">
        <v>43089</v>
      </c>
      <c r="D1800" s="67">
        <f>WEEKDAY(Tableau645[[#This Row],[date]])</f>
        <v>4</v>
      </c>
      <c r="E1800" s="47">
        <v>0.58333333333333304</v>
      </c>
      <c r="F1800" s="47">
        <v>0.75</v>
      </c>
      <c r="G1800" s="46" t="str">
        <f>IF(NOT(ISBLANK(Tableau645[heure
début])),IF(VALUE(MID(TEXT(Tableau645[heure
début],"hh"),1,2))&lt;13,"AM","PM"),"")</f>
        <v>PM</v>
      </c>
      <c r="H1800" s="47">
        <f>F1800-E1800</f>
        <v>0.16666666666666696</v>
      </c>
      <c r="I1800" s="123"/>
      <c r="J1800" s="47"/>
      <c r="K1800" s="65" t="s">
        <v>1065</v>
      </c>
      <c r="L1800" s="45" t="str">
        <f ca="1">VLOOKUP(Tableau645[[#This Row],[module]],OFFSET(INDIRECT(A1800&amp;"_code"),0,2,,2),2,0)</f>
        <v>DUBOIS Julien</v>
      </c>
      <c r="M1800" s="45"/>
      <c r="N1800" s="47"/>
      <c r="O1800" s="45"/>
    </row>
    <row r="1801" spans="1:15" hidden="1" x14ac:dyDescent="0.2">
      <c r="A1801" s="45" t="s">
        <v>670</v>
      </c>
      <c r="B1801" s="65" t="str">
        <f>YEAR(C1801)&amp;"-"&amp;WEEKNUM(C1801)</f>
        <v>2017-51</v>
      </c>
      <c r="C1801" s="46">
        <v>43090</v>
      </c>
      <c r="D1801" s="67">
        <f>WEEKDAY(Tableau645[[#This Row],[date]])</f>
        <v>5</v>
      </c>
      <c r="E1801" s="47">
        <v>0.34375</v>
      </c>
      <c r="F1801" s="47">
        <v>0.51041666666666696</v>
      </c>
      <c r="G1801" s="46" t="str">
        <f>IF(NOT(ISBLANK(Tableau645[heure
début])),IF(VALUE(MID(TEXT(Tableau645[heure
début],"hh"),1,2))&lt;13,"AM","PM"),"")</f>
        <v>AM</v>
      </c>
      <c r="H1801" s="47">
        <f>F1801-E1801</f>
        <v>0.16666666666666696</v>
      </c>
      <c r="I1801" s="47"/>
      <c r="J1801" s="47"/>
      <c r="K1801" s="65" t="s">
        <v>1080</v>
      </c>
      <c r="L1801" s="45" t="str">
        <f ca="1">VLOOKUP(Tableau645[[#This Row],[module]],OFFSET(INDIRECT(A1801&amp;"_code"),0,2,,2),2,0)</f>
        <v>DUDEK Cédric</v>
      </c>
      <c r="M1801" s="45"/>
      <c r="N1801" s="47"/>
      <c r="O1801" s="45" t="s">
        <v>785</v>
      </c>
    </row>
    <row r="1802" spans="1:15" hidden="1" x14ac:dyDescent="0.2">
      <c r="A1802" s="45" t="s">
        <v>671</v>
      </c>
      <c r="B1802" s="65" t="str">
        <f>YEAR(C1802)&amp;"-"&amp;WEEKNUM(C1802)</f>
        <v>2017-51</v>
      </c>
      <c r="C1802" s="46">
        <v>43090</v>
      </c>
      <c r="D1802" s="67">
        <f>WEEKDAY(Tableau645[[#This Row],[date]])</f>
        <v>5</v>
      </c>
      <c r="E1802" s="47">
        <v>0.34375</v>
      </c>
      <c r="F1802" s="47">
        <v>0.51041666666666696</v>
      </c>
      <c r="G1802" s="46" t="str">
        <f>IF(NOT(ISBLANK(Tableau645[heure
début])),IF(VALUE(MID(TEXT(Tableau645[heure
début],"hh"),1,2))&lt;13,"AM","PM"),"")</f>
        <v>AM</v>
      </c>
      <c r="H1802" s="47">
        <f>F1802-E1802</f>
        <v>0.16666666666666696</v>
      </c>
      <c r="I1802" s="47"/>
      <c r="J1802" s="47" t="s">
        <v>833</v>
      </c>
      <c r="K1802" s="65" t="s">
        <v>817</v>
      </c>
      <c r="L1802" s="45" t="str">
        <f ca="1">VLOOKUP(Tableau645[[#This Row],[module]],OFFSET(INDIRECT(A1802&amp;"_code"),0,2,,2),2,0)</f>
        <v>n/a</v>
      </c>
      <c r="M1802" s="45"/>
      <c r="N1802" s="47"/>
      <c r="O1802" s="45"/>
    </row>
    <row r="1803" spans="1:15" hidden="1" x14ac:dyDescent="0.2">
      <c r="A1803" s="45" t="s">
        <v>671</v>
      </c>
      <c r="B1803" s="65" t="str">
        <f>YEAR(C1803)&amp;"-"&amp;WEEKNUM(C1803)</f>
        <v>2017-51</v>
      </c>
      <c r="C1803" s="46">
        <v>43090</v>
      </c>
      <c r="D1803" s="67">
        <f>WEEKDAY(Tableau645[[#This Row],[date]])</f>
        <v>5</v>
      </c>
      <c r="E1803" s="47">
        <v>0.34375</v>
      </c>
      <c r="F1803" s="47">
        <v>0.51041666666666696</v>
      </c>
      <c r="G1803" s="46" t="str">
        <f>IF(NOT(ISBLANK(Tableau645[heure
début])),IF(VALUE(MID(TEXT(Tableau645[heure
début],"hh"),1,2))&lt;13,"AM","PM"),"")</f>
        <v>AM</v>
      </c>
      <c r="H1803" s="47">
        <f>F1803-E1803</f>
        <v>0.16666666666666696</v>
      </c>
      <c r="I1803" s="47"/>
      <c r="J1803" s="47" t="s">
        <v>832</v>
      </c>
      <c r="K1803" s="65"/>
      <c r="L1803" s="45" t="e">
        <f ca="1">VLOOKUP(Tableau645[[#This Row],[module]],OFFSET(INDIRECT(A1803&amp;"_code"),0,2,,2),2,0)</f>
        <v>#N/A</v>
      </c>
      <c r="M1803" s="45"/>
      <c r="N1803" s="47"/>
      <c r="O1803" s="45"/>
    </row>
    <row r="1804" spans="1:15" hidden="1" x14ac:dyDescent="0.2">
      <c r="A1804" s="61" t="s">
        <v>669</v>
      </c>
      <c r="B1804" s="65" t="str">
        <f>YEAR(C1804)&amp;"-"&amp;WEEKNUM(C1804)</f>
        <v>2017-51</v>
      </c>
      <c r="C1804" s="46">
        <v>43090</v>
      </c>
      <c r="D1804" s="67">
        <f>WEEKDAY(Tableau645[[#This Row],[date]])</f>
        <v>5</v>
      </c>
      <c r="E1804" s="47">
        <v>0.34375</v>
      </c>
      <c r="F1804" s="47">
        <v>0.51041666666666696</v>
      </c>
      <c r="G1804" s="46" t="str">
        <f>IF(NOT(ISBLANK(Tableau645[heure
début])),IF(VALUE(MID(TEXT(Tableau645[heure
début],"hh"),1,2))&lt;13,"AM","PM"),"")</f>
        <v>AM</v>
      </c>
      <c r="H1804" s="47">
        <f>F1804-E1804</f>
        <v>0.16666666666666696</v>
      </c>
      <c r="I1804" s="47"/>
      <c r="J1804" s="47"/>
      <c r="K1804" s="65" t="s">
        <v>1077</v>
      </c>
      <c r="L1804" s="45" t="str">
        <f ca="1">VLOOKUP(Tableau645[[#This Row],[module]],OFFSET(INDIRECT(A1804&amp;"_code"),0,2,,2),2,0)</f>
        <v>DUDEK Cédric</v>
      </c>
      <c r="M1804" s="45"/>
      <c r="N1804" s="47"/>
      <c r="O1804" s="45" t="s">
        <v>785</v>
      </c>
    </row>
    <row r="1805" spans="1:15" hidden="1" x14ac:dyDescent="0.2">
      <c r="A1805" s="115" t="s">
        <v>672</v>
      </c>
      <c r="B1805" s="116" t="str">
        <f>YEAR(C1805)&amp;"-"&amp;WEEKNUM(C1805)</f>
        <v>2017-51</v>
      </c>
      <c r="C1805" s="117">
        <v>43090</v>
      </c>
      <c r="D1805" s="118">
        <f>WEEKDAY(Tableau645[[#This Row],[date]])</f>
        <v>5</v>
      </c>
      <c r="E1805" s="119">
        <v>0.34375</v>
      </c>
      <c r="F1805" s="119">
        <v>0.51041666666666696</v>
      </c>
      <c r="G1805" s="117" t="str">
        <f>IF(NOT(ISBLANK(Tableau645[heure
début])),IF(VALUE(MID(TEXT(Tableau645[heure
début],"hh"),1,2))&lt;13,"AM","PM"),"")</f>
        <v>AM</v>
      </c>
      <c r="H1805" s="119">
        <f>F1805-E1805</f>
        <v>0.16666666666666696</v>
      </c>
      <c r="I1805" s="119"/>
      <c r="J1805" s="47" t="s">
        <v>823</v>
      </c>
      <c r="K1805" s="65" t="s">
        <v>1105</v>
      </c>
      <c r="L1805" s="116" t="str">
        <f ca="1">VLOOKUP(Tableau645[[#This Row],[module]],OFFSET(INDIRECT(A1805&amp;"_code"),0,2,,2),2,0)</f>
        <v>DELIESSCHE Christian</v>
      </c>
      <c r="M1805" s="115"/>
      <c r="N1805" s="119"/>
      <c r="O1805" s="115"/>
    </row>
    <row r="1806" spans="1:15" hidden="1" x14ac:dyDescent="0.2">
      <c r="A1806" s="115" t="s">
        <v>672</v>
      </c>
      <c r="B1806" s="116" t="str">
        <f>YEAR(C1806)&amp;"-"&amp;WEEKNUM(C1806)</f>
        <v>2017-51</v>
      </c>
      <c r="C1806" s="117">
        <v>43090</v>
      </c>
      <c r="D1806" s="118">
        <f>WEEKDAY(Tableau645[[#This Row],[date]])</f>
        <v>5</v>
      </c>
      <c r="E1806" s="119">
        <v>0.34375</v>
      </c>
      <c r="F1806" s="119">
        <v>0.51041666666666696</v>
      </c>
      <c r="G1806" s="117" t="str">
        <f>IF(NOT(ISBLANK(Tableau645[heure
début])),IF(VALUE(MID(TEXT(Tableau645[heure
début],"hh"),1,2))&lt;13,"AM","PM"),"")</f>
        <v>AM</v>
      </c>
      <c r="H1806" s="119">
        <f>F1806-E1806</f>
        <v>0.16666666666666696</v>
      </c>
      <c r="I1806" s="119"/>
      <c r="J1806" s="119" t="s">
        <v>825</v>
      </c>
      <c r="K1806" s="116" t="s">
        <v>925</v>
      </c>
      <c r="L1806" s="116" t="str">
        <f ca="1">VLOOKUP(Tableau645[[#This Row],[module]],OFFSET(INDIRECT(A1806&amp;"_code"),0,2,,2),2,0)</f>
        <v>NAKACHE Didier</v>
      </c>
      <c r="M1806" s="115"/>
      <c r="N1806" s="119"/>
      <c r="O1806" s="115"/>
    </row>
    <row r="1807" spans="1:15" hidden="1" x14ac:dyDescent="0.2">
      <c r="A1807" s="115" t="s">
        <v>676</v>
      </c>
      <c r="B1807" s="116" t="str">
        <f>YEAR(C1807)&amp;"-"&amp;WEEKNUM(C1807)</f>
        <v>2017-51</v>
      </c>
      <c r="C1807" s="117">
        <v>43090</v>
      </c>
      <c r="D1807" s="118">
        <f>WEEKDAY(Tableau645[[#This Row],[date]])</f>
        <v>5</v>
      </c>
      <c r="E1807" s="119">
        <v>0.34375</v>
      </c>
      <c r="F1807" s="119">
        <v>0.51041666666666696</v>
      </c>
      <c r="G1807" s="117" t="str">
        <f>IF(NOT(ISBLANK(Tableau645[heure
début])),IF(VALUE(MID(TEXT(Tableau645[heure
début],"hh"),1,2))&lt;13,"AM","PM"),"")</f>
        <v>AM</v>
      </c>
      <c r="H1807" s="119">
        <f>F1807-E1807</f>
        <v>0.16666666666666696</v>
      </c>
      <c r="I1807" s="119"/>
      <c r="J1807" s="119"/>
      <c r="K1807" s="116" t="s">
        <v>809</v>
      </c>
      <c r="L1807" s="116" t="str">
        <f ca="1">VLOOKUP(Tableau645[[#This Row],[module]],OFFSET(INDIRECT(A1807&amp;"_code"),0,2,,2),2,0)</f>
        <v>n/a</v>
      </c>
      <c r="M1807" s="115"/>
      <c r="N1807" s="119"/>
      <c r="O1807" s="115"/>
    </row>
    <row r="1808" spans="1:15" hidden="1" x14ac:dyDescent="0.2">
      <c r="A1808" s="115" t="s">
        <v>677</v>
      </c>
      <c r="B1808" s="116" t="str">
        <f>YEAR(C1808)&amp;"-"&amp;WEEKNUM(C1808)</f>
        <v>2017-51</v>
      </c>
      <c r="C1808" s="117">
        <v>43090</v>
      </c>
      <c r="D1808" s="118">
        <f>WEEKDAY(Tableau645[[#This Row],[date]])</f>
        <v>5</v>
      </c>
      <c r="E1808" s="119">
        <v>0.34375</v>
      </c>
      <c r="F1808" s="119">
        <v>0.51041666666666696</v>
      </c>
      <c r="G1808" s="117" t="str">
        <f>IF(NOT(ISBLANK(Tableau645[heure
début])),IF(VALUE(MID(TEXT(Tableau645[heure
début],"hh"),1,2))&lt;13,"AM","PM"),"")</f>
        <v>AM</v>
      </c>
      <c r="H1808" s="119">
        <f>F1808-E1808</f>
        <v>0.16666666666666696</v>
      </c>
      <c r="I1808" s="119"/>
      <c r="J1808" s="119"/>
      <c r="K1808" s="116" t="s">
        <v>1168</v>
      </c>
      <c r="L1808" s="116" t="str">
        <f ca="1">VLOOKUP(Tableau645[[#This Row],[module]],OFFSET(INDIRECT(A1808&amp;"_code"),0,2,,2),2,0)</f>
        <v>n/a</v>
      </c>
      <c r="M1808" s="115"/>
      <c r="N1808" s="119"/>
      <c r="O1808" s="115"/>
    </row>
    <row r="1809" spans="1:25" hidden="1" x14ac:dyDescent="0.2">
      <c r="A1809" s="115" t="s">
        <v>657</v>
      </c>
      <c r="B1809" s="116" t="str">
        <f>YEAR(C1809)&amp;"-"&amp;WEEKNUM(C1809)</f>
        <v>2017-51</v>
      </c>
      <c r="C1809" s="117">
        <v>43090</v>
      </c>
      <c r="D1809" s="118">
        <f>WEEKDAY(Tableau645[[#This Row],[date]])</f>
        <v>5</v>
      </c>
      <c r="E1809" s="119">
        <v>0.34375</v>
      </c>
      <c r="F1809" s="119">
        <v>0.51041666666666696</v>
      </c>
      <c r="G1809" s="117" t="str">
        <f>IF(NOT(ISBLANK(Tableau645[heure
début])),IF(VALUE(MID(TEXT(Tableau645[heure
début],"hh"),1,2))&lt;13,"AM","PM"),"")</f>
        <v>AM</v>
      </c>
      <c r="H1809" s="119">
        <f>F1809-E1809</f>
        <v>0.16666666666666696</v>
      </c>
      <c r="I1809" s="119"/>
      <c r="J1809" s="119"/>
      <c r="K1809" s="116" t="s">
        <v>1065</v>
      </c>
      <c r="L1809" s="116" t="str">
        <f ca="1">VLOOKUP(Tableau645[[#This Row],[module]],OFFSET(INDIRECT(A1809&amp;"_code"),0,2,,2),2,0)</f>
        <v>DUBOIS Julien</v>
      </c>
      <c r="M1809" s="115"/>
      <c r="N1809" s="119"/>
      <c r="O1809" s="115"/>
    </row>
    <row r="1810" spans="1:25" hidden="1" x14ac:dyDescent="0.25">
      <c r="A1810" s="45" t="s">
        <v>672</v>
      </c>
      <c r="B1810" s="65" t="str">
        <f>YEAR(C1810)&amp;"-"&amp;WEEKNUM(C1810)</f>
        <v>2017-51</v>
      </c>
      <c r="C1810" s="46">
        <v>43090</v>
      </c>
      <c r="D1810" s="67">
        <f>WEEKDAY(Tableau645[[#This Row],[date]])</f>
        <v>5</v>
      </c>
      <c r="E1810" s="47">
        <v>0.34375</v>
      </c>
      <c r="F1810" s="47">
        <v>0.51041666666666696</v>
      </c>
      <c r="G1810" s="47" t="str">
        <f>IF(NOT(ISBLANK(Tableau645[heure
début])),IF(VALUE(MID(TEXT(Tableau645[heure
début],"hh"),1,2))&lt;13,"AM","PM"),"")</f>
        <v>AM</v>
      </c>
      <c r="H1810" s="47">
        <f>F1810-E1810</f>
        <v>0.16666666666666696</v>
      </c>
      <c r="I1810" s="138"/>
      <c r="J1810" s="45" t="s">
        <v>824</v>
      </c>
      <c r="K1810" s="45" t="s">
        <v>1235</v>
      </c>
      <c r="L1810" s="47" t="str">
        <f ca="1">VLOOKUP(Tableau645[[#This Row],[module]],OFFSET(INDIRECT(A1810&amp;"_code"),0,2,,2),2,0)</f>
        <v>LEFETZ Guillaume</v>
      </c>
      <c r="M1810" s="45"/>
      <c r="N1810" s="45"/>
      <c r="O1810" s="65"/>
      <c r="P1810" s="46"/>
      <c r="Q1810" s="67"/>
      <c r="S1810" s="47"/>
      <c r="T1810" s="47"/>
      <c r="U1810" s="47"/>
      <c r="V1810" s="138"/>
      <c r="Y1810" s="47"/>
    </row>
    <row r="1811" spans="1:25" hidden="1" x14ac:dyDescent="0.2">
      <c r="A1811" s="115" t="s">
        <v>672</v>
      </c>
      <c r="B1811" s="150" t="str">
        <f>YEAR(C1811)&amp;"-"&amp;WEEKNUM(C1811)</f>
        <v>2017-51</v>
      </c>
      <c r="C1811" s="117">
        <v>43090</v>
      </c>
      <c r="D1811" s="152">
        <f>WEEKDAY(Tableau645[[#This Row],[date]])</f>
        <v>5</v>
      </c>
      <c r="E1811" s="119">
        <v>0.34375</v>
      </c>
      <c r="F1811" s="119">
        <v>0.51041666666666696</v>
      </c>
      <c r="G1811" s="151" t="str">
        <f>IF(NOT(ISBLANK(Tableau645[heure
début])),IF(VALUE(MID(TEXT(Tableau645[heure
début],"hh"),1,2))&lt;13,"AM","PM"),"")</f>
        <v>AM</v>
      </c>
      <c r="H1811" s="153">
        <f>F1811-E1811</f>
        <v>0.16666666666666696</v>
      </c>
      <c r="I1811" s="153"/>
      <c r="J1811" s="153" t="s">
        <v>826</v>
      </c>
      <c r="K1811" s="150" t="s">
        <v>1235</v>
      </c>
      <c r="L1811" s="150" t="str">
        <f ca="1">VLOOKUP(Tableau645[[#This Row],[module]],OFFSET(INDIRECT(A1811&amp;"_code"),0,2,,2),2,0)</f>
        <v>LEFETZ Guillaume</v>
      </c>
      <c r="M1811" s="149"/>
      <c r="N1811" s="153"/>
      <c r="O1811" s="149"/>
    </row>
    <row r="1812" spans="1:25" hidden="1" x14ac:dyDescent="0.2">
      <c r="A1812" s="115" t="s">
        <v>672</v>
      </c>
      <c r="B1812" s="116" t="str">
        <f>YEAR(C1812)&amp;"-"&amp;WEEKNUM(C1812)</f>
        <v>2017-51</v>
      </c>
      <c r="C1812" s="136">
        <v>43090</v>
      </c>
      <c r="D1812" s="118">
        <f>WEEKDAY(Tableau645[[#This Row],[date]])</f>
        <v>5</v>
      </c>
      <c r="E1812" s="47">
        <v>0.57291666666666696</v>
      </c>
      <c r="F1812" s="47">
        <v>0.73958333333333404</v>
      </c>
      <c r="G1812" s="117" t="str">
        <f>IF(NOT(ISBLANK(Tableau645[heure
début])),IF(VALUE(MID(TEXT(Tableau645[heure
début],"hh"),1,2))&lt;13,"AM","PM"),"")</f>
        <v>PM</v>
      </c>
      <c r="H1812" s="119">
        <f>F1812-E1812</f>
        <v>0.16666666666666707</v>
      </c>
      <c r="I1812" s="119"/>
      <c r="J1812" s="47" t="s">
        <v>823</v>
      </c>
      <c r="K1812" s="65" t="s">
        <v>1104</v>
      </c>
      <c r="L1812" s="116" t="str">
        <f ca="1">VLOOKUP(Tableau645[[#This Row],[module]],OFFSET(INDIRECT(A1812&amp;"_code"),0,2,,2),2,0)</f>
        <v>DELIESSCHE Christian</v>
      </c>
      <c r="M1812" s="115"/>
      <c r="N1812" s="119"/>
      <c r="O1812" s="115"/>
    </row>
    <row r="1813" spans="1:25" hidden="1" x14ac:dyDescent="0.2">
      <c r="A1813" s="115" t="s">
        <v>670</v>
      </c>
      <c r="B1813" s="116" t="str">
        <f>YEAR(C1813)&amp;"-"&amp;WEEKNUM(C1813)</f>
        <v>2017-51</v>
      </c>
      <c r="C1813" s="117">
        <v>43090</v>
      </c>
      <c r="D1813" s="118">
        <f>WEEKDAY(Tableau645[[#This Row],[date]])</f>
        <v>5</v>
      </c>
      <c r="E1813" s="119">
        <v>0.57291666666666696</v>
      </c>
      <c r="F1813" s="119">
        <v>0.73958333333333404</v>
      </c>
      <c r="G1813" s="117" t="str">
        <f>IF(NOT(ISBLANK(Tableau645[heure
début])),IF(VALUE(MID(TEXT(Tableau645[heure
début],"hh"),1,2))&lt;13,"AM","PM"),"")</f>
        <v>PM</v>
      </c>
      <c r="H1813" s="119">
        <f>F1813-E1813</f>
        <v>0.16666666666666707</v>
      </c>
      <c r="I1813" s="119"/>
      <c r="J1813" s="119"/>
      <c r="K1813" s="116" t="s">
        <v>1079</v>
      </c>
      <c r="L1813" s="116" t="str">
        <f ca="1">VLOOKUP(Tableau645[[#This Row],[module]],OFFSET(INDIRECT(A1813&amp;"_code"),0,2,,2),2,0)</f>
        <v>LE GALES Julien</v>
      </c>
      <c r="M1813" s="115"/>
      <c r="N1813" s="119"/>
      <c r="O1813" s="115" t="s">
        <v>785</v>
      </c>
    </row>
    <row r="1814" spans="1:25" hidden="1" x14ac:dyDescent="0.2">
      <c r="A1814" s="115" t="s">
        <v>671</v>
      </c>
      <c r="B1814" s="116" t="str">
        <f>YEAR(C1814)&amp;"-"&amp;WEEKNUM(C1814)</f>
        <v>2017-51</v>
      </c>
      <c r="C1814" s="117">
        <v>43090</v>
      </c>
      <c r="D1814" s="118">
        <f>WEEKDAY(Tableau645[[#This Row],[date]])</f>
        <v>5</v>
      </c>
      <c r="E1814" s="119">
        <v>0.57291666666666696</v>
      </c>
      <c r="F1814" s="119">
        <v>0.73958333333333404</v>
      </c>
      <c r="G1814" s="117" t="str">
        <f>IF(NOT(ISBLANK(Tableau645[heure
début])),IF(VALUE(MID(TEXT(Tableau645[heure
début],"hh"),1,2))&lt;13,"AM","PM"),"")</f>
        <v>PM</v>
      </c>
      <c r="H1814" s="119">
        <f>F1814-E1814</f>
        <v>0.16666666666666707</v>
      </c>
      <c r="I1814" s="119"/>
      <c r="J1814" s="119" t="s">
        <v>833</v>
      </c>
      <c r="K1814" s="116" t="s">
        <v>817</v>
      </c>
      <c r="L1814" s="116" t="str">
        <f ca="1">VLOOKUP(Tableau645[[#This Row],[module]],OFFSET(INDIRECT(A1814&amp;"_code"),0,2,,2),2,0)</f>
        <v>n/a</v>
      </c>
      <c r="M1814" s="115"/>
      <c r="N1814" s="119"/>
      <c r="O1814" s="115"/>
    </row>
    <row r="1815" spans="1:25" hidden="1" x14ac:dyDescent="0.2">
      <c r="A1815" s="115" t="s">
        <v>671</v>
      </c>
      <c r="B1815" s="116" t="str">
        <f>YEAR(C1815)&amp;"-"&amp;WEEKNUM(C1815)</f>
        <v>2017-51</v>
      </c>
      <c r="C1815" s="117">
        <v>43090</v>
      </c>
      <c r="D1815" s="118">
        <f>WEEKDAY(Tableau645[[#This Row],[date]])</f>
        <v>5</v>
      </c>
      <c r="E1815" s="119">
        <v>0.57291666666666696</v>
      </c>
      <c r="F1815" s="119">
        <v>0.73958333333333404</v>
      </c>
      <c r="G1815" s="117" t="str">
        <f>IF(NOT(ISBLANK(Tableau645[heure
début])),IF(VALUE(MID(TEXT(Tableau645[heure
début],"hh"),1,2))&lt;13,"AM","PM"),"")</f>
        <v>PM</v>
      </c>
      <c r="H1815" s="119">
        <f>F1815-E1815</f>
        <v>0.16666666666666707</v>
      </c>
      <c r="I1815" s="119"/>
      <c r="J1815" s="119" t="s">
        <v>832</v>
      </c>
      <c r="K1815" s="116"/>
      <c r="L1815" s="116" t="e">
        <f ca="1">VLOOKUP(Tableau645[[#This Row],[module]],OFFSET(INDIRECT(A1815&amp;"_code"),0,2,,2),2,0)</f>
        <v>#N/A</v>
      </c>
      <c r="M1815" s="115"/>
      <c r="N1815" s="119"/>
      <c r="O1815" s="115"/>
    </row>
    <row r="1816" spans="1:25" hidden="1" x14ac:dyDescent="0.2">
      <c r="A1816" s="61" t="s">
        <v>669</v>
      </c>
      <c r="B1816" s="65" t="str">
        <f>YEAR(C1816)&amp;"-"&amp;WEEKNUM(C1816)</f>
        <v>2017-51</v>
      </c>
      <c r="C1816" s="46">
        <v>43090</v>
      </c>
      <c r="D1816" s="67">
        <f>WEEKDAY(Tableau645[[#This Row],[date]])</f>
        <v>5</v>
      </c>
      <c r="E1816" s="63">
        <v>0.57291666666666696</v>
      </c>
      <c r="F1816" s="63">
        <v>0.73958333333333404</v>
      </c>
      <c r="G1816" s="46" t="str">
        <f>IF(NOT(ISBLANK(Tableau645[heure
début])),IF(VALUE(MID(TEXT(Tableau645[heure
début],"hh"),1,2))&lt;13,"AM","PM"),"")</f>
        <v>PM</v>
      </c>
      <c r="H1816" s="47">
        <f>F1816-E1816</f>
        <v>0.16666666666666707</v>
      </c>
      <c r="I1816" s="47"/>
      <c r="J1816" s="47"/>
      <c r="K1816" s="65" t="s">
        <v>1078</v>
      </c>
      <c r="L1816" s="45" t="str">
        <f ca="1">VLOOKUP(Tableau645[[#This Row],[module]],OFFSET(INDIRECT(A1816&amp;"_code"),0,2,,2),2,0)</f>
        <v>LE GALES Julien</v>
      </c>
      <c r="M1816" s="45"/>
      <c r="N1816" s="47"/>
      <c r="O1816" s="45" t="s">
        <v>785</v>
      </c>
    </row>
    <row r="1817" spans="1:25" hidden="1" x14ac:dyDescent="0.2">
      <c r="A1817" s="45" t="s">
        <v>672</v>
      </c>
      <c r="B1817" s="65" t="str">
        <f>YEAR(C1817)&amp;"-"&amp;WEEKNUM(C1817)</f>
        <v>2017-51</v>
      </c>
      <c r="C1817" s="46">
        <v>43090</v>
      </c>
      <c r="D1817" s="67">
        <f>WEEKDAY(Tableau645[[#This Row],[date]])</f>
        <v>5</v>
      </c>
      <c r="E1817" s="47">
        <v>0.57291666666666696</v>
      </c>
      <c r="F1817" s="47">
        <v>0.73958333333333404</v>
      </c>
      <c r="G1817" s="46" t="str">
        <f>IF(NOT(ISBLANK(Tableau645[heure
début])),IF(VALUE(MID(TEXT(Tableau645[heure
début],"hh"),1,2))&lt;13,"AM","PM"),"")</f>
        <v>PM</v>
      </c>
      <c r="H1817" s="47">
        <f>F1817-E1817</f>
        <v>0.16666666666666707</v>
      </c>
      <c r="I1817" s="47"/>
      <c r="J1817" s="47" t="s">
        <v>825</v>
      </c>
      <c r="K1817" s="65" t="s">
        <v>925</v>
      </c>
      <c r="L1817" s="45" t="str">
        <f ca="1">VLOOKUP(Tableau645[[#This Row],[module]],OFFSET(INDIRECT(A1817&amp;"_code"),0,2,,2),2,0)</f>
        <v>NAKACHE Didier</v>
      </c>
      <c r="M1817" s="45"/>
      <c r="N1817" s="47"/>
      <c r="O1817" s="45"/>
    </row>
    <row r="1818" spans="1:25" hidden="1" x14ac:dyDescent="0.2">
      <c r="A1818" s="45" t="s">
        <v>676</v>
      </c>
      <c r="B1818" s="65" t="str">
        <f>YEAR(C1818)&amp;"-"&amp;WEEKNUM(C1818)</f>
        <v>2017-51</v>
      </c>
      <c r="C1818" s="46">
        <v>43090</v>
      </c>
      <c r="D1818" s="67">
        <f>WEEKDAY(Tableau645[[#This Row],[date]])</f>
        <v>5</v>
      </c>
      <c r="E1818" s="47">
        <v>0.57291666666666696</v>
      </c>
      <c r="F1818" s="47">
        <v>0.69791666666666663</v>
      </c>
      <c r="G1818" s="46" t="str">
        <f>IF(NOT(ISBLANK(Tableau645[heure
début])),IF(VALUE(MID(TEXT(Tableau645[heure
début],"hh"),1,2))&lt;13,"AM","PM"),"")</f>
        <v>PM</v>
      </c>
      <c r="H1818" s="47">
        <f>F1818-E1818</f>
        <v>0.12499999999999967</v>
      </c>
      <c r="I1818" s="47"/>
      <c r="J1818" s="47"/>
      <c r="K1818" s="65" t="s">
        <v>809</v>
      </c>
      <c r="L1818" s="45" t="str">
        <f ca="1">VLOOKUP(Tableau645[[#This Row],[module]],OFFSET(INDIRECT(A1818&amp;"_code"),0,2,,2),2,0)</f>
        <v>n/a</v>
      </c>
      <c r="M1818" s="45"/>
      <c r="N1818" s="47"/>
      <c r="O1818" s="45"/>
    </row>
    <row r="1819" spans="1:25" hidden="1" x14ac:dyDescent="0.2">
      <c r="A1819" s="45" t="s">
        <v>677</v>
      </c>
      <c r="B1819" s="65" t="str">
        <f>YEAR(C1819)&amp;"-"&amp;WEEKNUM(C1819)</f>
        <v>2017-51</v>
      </c>
      <c r="C1819" s="46">
        <v>43090</v>
      </c>
      <c r="D1819" s="67">
        <f>WEEKDAY(Tableau645[[#This Row],[date]])</f>
        <v>5</v>
      </c>
      <c r="E1819" s="47">
        <v>0.57291666666666696</v>
      </c>
      <c r="F1819" s="47">
        <v>0.69791666666666663</v>
      </c>
      <c r="G1819" s="46" t="str">
        <f>IF(NOT(ISBLANK(Tableau645[heure
début])),IF(VALUE(MID(TEXT(Tableau645[heure
début],"hh"),1,2))&lt;13,"AM","PM"),"")</f>
        <v>PM</v>
      </c>
      <c r="H1819" s="47">
        <f>F1819-E1819</f>
        <v>0.12499999999999967</v>
      </c>
      <c r="I1819" s="47"/>
      <c r="J1819" s="47"/>
      <c r="K1819" s="65" t="s">
        <v>1168</v>
      </c>
      <c r="L1819" s="45" t="str">
        <f ca="1">VLOOKUP(Tableau645[[#This Row],[module]],OFFSET(INDIRECT(A1819&amp;"_code"),0,2,,2),2,0)</f>
        <v>n/a</v>
      </c>
      <c r="M1819" s="45"/>
      <c r="N1819" s="47"/>
      <c r="O1819" s="45"/>
    </row>
    <row r="1820" spans="1:25" hidden="1" x14ac:dyDescent="0.2">
      <c r="A1820" s="45" t="s">
        <v>657</v>
      </c>
      <c r="B1820" s="65" t="str">
        <f>YEAR(C1820)&amp;"-"&amp;WEEKNUM(C1820)</f>
        <v>2017-51</v>
      </c>
      <c r="C1820" s="46">
        <v>43090</v>
      </c>
      <c r="D1820" s="67">
        <f>WEEKDAY(Tableau645[[#This Row],[date]])</f>
        <v>5</v>
      </c>
      <c r="E1820" s="47">
        <v>0.55208333333333304</v>
      </c>
      <c r="F1820" s="47">
        <v>0.71875</v>
      </c>
      <c r="G1820" s="46" t="str">
        <f>IF(NOT(ISBLANK(Tableau645[heure
début])),IF(VALUE(MID(TEXT(Tableau645[heure
début],"hh"),1,2))&lt;13,"AM","PM"),"")</f>
        <v>PM</v>
      </c>
      <c r="H1820" s="47">
        <f>F1820-E1820</f>
        <v>0.16666666666666696</v>
      </c>
      <c r="I1820" s="123"/>
      <c r="J1820" s="47"/>
      <c r="K1820" s="65" t="s">
        <v>1065</v>
      </c>
      <c r="L1820" s="45" t="str">
        <f ca="1">VLOOKUP(Tableau645[[#This Row],[module]],OFFSET(INDIRECT(A1820&amp;"_code"),0,2,,2),2,0)</f>
        <v>DUBOIS Julien</v>
      </c>
      <c r="M1820" s="45"/>
      <c r="N1820" s="47"/>
      <c r="O1820" s="45"/>
    </row>
    <row r="1821" spans="1:25" hidden="1" x14ac:dyDescent="0.2">
      <c r="A1821" s="45" t="s">
        <v>670</v>
      </c>
      <c r="B1821" s="65" t="str">
        <f>YEAR(C1821)&amp;"-"&amp;WEEKNUM(C1821)</f>
        <v>2017-51</v>
      </c>
      <c r="C1821" s="46">
        <v>43091</v>
      </c>
      <c r="D1821" s="67">
        <f>WEEKDAY(Tableau645[[#This Row],[date]])</f>
        <v>6</v>
      </c>
      <c r="E1821" s="47">
        <v>0.34375</v>
      </c>
      <c r="F1821" s="47">
        <v>0.42708333333333298</v>
      </c>
      <c r="G1821" s="46" t="str">
        <f>IF(NOT(ISBLANK(Tableau645[heure
début])),IF(VALUE(MID(TEXT(Tableau645[heure
début],"hh"),1,2))&lt;13,"AM","PM"),"")</f>
        <v>AM</v>
      </c>
      <c r="H1821" s="47">
        <f>F1821-E1821</f>
        <v>8.3333333333332982E-2</v>
      </c>
      <c r="I1821" s="47"/>
      <c r="J1821" s="47"/>
      <c r="K1821" s="65" t="s">
        <v>763</v>
      </c>
      <c r="L1821" s="45" t="str">
        <f ca="1">VLOOKUP(Tableau645[[#This Row],[module]],OFFSET(INDIRECT(A1821&amp;"_code"),0,2,,2),2,0)</f>
        <v>LE GALES Julien</v>
      </c>
      <c r="M1821" s="45"/>
      <c r="N1821" s="47"/>
      <c r="O1821" s="45"/>
    </row>
    <row r="1822" spans="1:25" hidden="1" x14ac:dyDescent="0.2">
      <c r="A1822" s="45" t="s">
        <v>671</v>
      </c>
      <c r="B1822" s="65" t="str">
        <f>YEAR(C1822)&amp;"-"&amp;WEEKNUM(C1822)</f>
        <v>2017-51</v>
      </c>
      <c r="C1822" s="46">
        <v>43091</v>
      </c>
      <c r="D1822" s="67">
        <f>WEEKDAY(Tableau645[[#This Row],[date]])</f>
        <v>6</v>
      </c>
      <c r="E1822" s="47">
        <v>0.34375</v>
      </c>
      <c r="F1822" s="47">
        <v>0.51041666666666696</v>
      </c>
      <c r="G1822" s="46" t="str">
        <f>IF(NOT(ISBLANK(Tableau645[heure
début])),IF(VALUE(MID(TEXT(Tableau645[heure
début],"hh"),1,2))&lt;13,"AM","PM"),"")</f>
        <v>AM</v>
      </c>
      <c r="H1822" s="47">
        <f>F1822-E1822</f>
        <v>0.16666666666666696</v>
      </c>
      <c r="I1822" s="47"/>
      <c r="J1822" s="47" t="s">
        <v>833</v>
      </c>
      <c r="K1822" s="65" t="s">
        <v>817</v>
      </c>
      <c r="L1822" s="45" t="str">
        <f ca="1">VLOOKUP(Tableau645[[#This Row],[module]],OFFSET(INDIRECT(A1822&amp;"_code"),0,2,,2),2,0)</f>
        <v>n/a</v>
      </c>
      <c r="M1822" s="45"/>
      <c r="N1822" s="47"/>
      <c r="O1822" s="45"/>
    </row>
    <row r="1823" spans="1:25" hidden="1" x14ac:dyDescent="0.2">
      <c r="A1823" s="45" t="s">
        <v>657</v>
      </c>
      <c r="B1823" s="65" t="str">
        <f>YEAR(C1823)&amp;"-"&amp;WEEKNUM(C1823)</f>
        <v>2017-51</v>
      </c>
      <c r="C1823" s="46">
        <v>43091</v>
      </c>
      <c r="D1823" s="67">
        <f>WEEKDAY(Tableau645[[#This Row],[date]])</f>
        <v>6</v>
      </c>
      <c r="E1823" s="47">
        <v>0.34375</v>
      </c>
      <c r="F1823" s="47">
        <v>0.51041666666666696</v>
      </c>
      <c r="G1823" s="46" t="str">
        <f>IF(NOT(ISBLANK(Tableau645[heure
début])),IF(VALUE(MID(TEXT(Tableau645[heure
début],"hh"),1,2))&lt;13,"AM","PM"),"")</f>
        <v>AM</v>
      </c>
      <c r="H1823" s="47">
        <f>F1823-E1823</f>
        <v>0.16666666666666696</v>
      </c>
      <c r="I1823" s="123"/>
      <c r="J1823" s="47"/>
      <c r="K1823" s="65" t="s">
        <v>849</v>
      </c>
      <c r="L1823" s="45" t="str">
        <f ca="1">VLOOKUP(Tableau645[[#This Row],[module]],OFFSET(INDIRECT(A1823&amp;"_code"),0,2,,2),2,0)</f>
        <v>GABER Khalid</v>
      </c>
      <c r="M1823" s="45"/>
      <c r="N1823" s="47"/>
      <c r="O1823" s="45"/>
    </row>
    <row r="1824" spans="1:25" hidden="1" x14ac:dyDescent="0.2">
      <c r="A1824" s="45" t="s">
        <v>671</v>
      </c>
      <c r="B1824" s="65" t="str">
        <f>YEAR(C1824)&amp;"-"&amp;WEEKNUM(C1824)</f>
        <v>2017-51</v>
      </c>
      <c r="C1824" s="46">
        <v>43091</v>
      </c>
      <c r="D1824" s="67">
        <f>WEEKDAY(Tableau645[[#This Row],[date]])</f>
        <v>6</v>
      </c>
      <c r="E1824" s="47">
        <v>0.34375</v>
      </c>
      <c r="F1824" s="47">
        <v>0.51041666666666696</v>
      </c>
      <c r="G1824" s="46" t="str">
        <f>IF(NOT(ISBLANK(Tableau645[heure
début])),IF(VALUE(MID(TEXT(Tableau645[heure
début],"hh"),1,2))&lt;13,"AM","PM"),"")</f>
        <v>AM</v>
      </c>
      <c r="H1824" s="47">
        <f>F1824-E1824</f>
        <v>0.16666666666666696</v>
      </c>
      <c r="I1824" s="47"/>
      <c r="J1824" s="47" t="s">
        <v>832</v>
      </c>
      <c r="K1824" s="65"/>
      <c r="L1824" s="45" t="e">
        <f ca="1">VLOOKUP(Tableau645[[#This Row],[module]],OFFSET(INDIRECT(A1824&amp;"_code"),0,2,,2),2,0)</f>
        <v>#N/A</v>
      </c>
      <c r="M1824" s="45"/>
      <c r="N1824" s="47"/>
      <c r="O1824" s="45"/>
    </row>
    <row r="1825" spans="1:15" hidden="1" x14ac:dyDescent="0.2">
      <c r="A1825" s="45" t="s">
        <v>672</v>
      </c>
      <c r="B1825" s="65" t="str">
        <f>YEAR(C1825)&amp;"-"&amp;WEEKNUM(C1825)</f>
        <v>2017-51</v>
      </c>
      <c r="C1825" s="46">
        <v>43091</v>
      </c>
      <c r="D1825" s="67">
        <f>WEEKDAY(Tableau645[[#This Row],[date]])</f>
        <v>6</v>
      </c>
      <c r="E1825" s="47">
        <v>0.34375</v>
      </c>
      <c r="F1825" s="47">
        <v>0.51041666666666696</v>
      </c>
      <c r="G1825" s="46" t="str">
        <f>IF(NOT(ISBLANK(Tableau645[heure
début])),IF(VALUE(MID(TEXT(Tableau645[heure
début],"hh"),1,2))&lt;13,"AM","PM"),"")</f>
        <v>AM</v>
      </c>
      <c r="H1825" s="47">
        <f>F1825-E1825</f>
        <v>0.16666666666666696</v>
      </c>
      <c r="I1825" s="47"/>
      <c r="J1825" s="47"/>
      <c r="K1825" s="65" t="s">
        <v>926</v>
      </c>
      <c r="L1825" s="45" t="str">
        <f ca="1">VLOOKUP(Tableau645[[#This Row],[module]],OFFSET(INDIRECT(A1825&amp;"_code"),0,2,,2),2,0)</f>
        <v>NAKACHE Didier</v>
      </c>
      <c r="M1825" s="45"/>
      <c r="N1825" s="47"/>
      <c r="O1825" s="45"/>
    </row>
    <row r="1826" spans="1:15" hidden="1" x14ac:dyDescent="0.2">
      <c r="A1826" s="45" t="s">
        <v>676</v>
      </c>
      <c r="B1826" s="65" t="str">
        <f>YEAR(C1826)&amp;"-"&amp;WEEKNUM(C1826)</f>
        <v>2017-51</v>
      </c>
      <c r="C1826" s="46">
        <v>43091</v>
      </c>
      <c r="D1826" s="67">
        <f>WEEKDAY(Tableau645[[#This Row],[date]])</f>
        <v>6</v>
      </c>
      <c r="E1826" s="47">
        <v>0.34375</v>
      </c>
      <c r="F1826" s="47">
        <v>0.51041666666666696</v>
      </c>
      <c r="G1826" s="46" t="str">
        <f>IF(NOT(ISBLANK(Tableau645[heure
début])),IF(VALUE(MID(TEXT(Tableau645[heure
début],"hh"),1,2))&lt;13,"AM","PM"),"")</f>
        <v>AM</v>
      </c>
      <c r="H1826" s="47">
        <f>F1826-E1826</f>
        <v>0.16666666666666696</v>
      </c>
      <c r="I1826" s="47"/>
      <c r="J1826" s="47"/>
      <c r="K1826" s="65" t="s">
        <v>809</v>
      </c>
      <c r="L1826" s="45" t="str">
        <f ca="1">VLOOKUP(Tableau645[[#This Row],[module]],OFFSET(INDIRECT(A1826&amp;"_code"),0,2,,2),2,0)</f>
        <v>n/a</v>
      </c>
      <c r="M1826" s="45"/>
      <c r="N1826" s="47"/>
      <c r="O1826" s="45"/>
    </row>
    <row r="1827" spans="1:15" hidden="1" x14ac:dyDescent="0.2">
      <c r="A1827" s="45" t="s">
        <v>677</v>
      </c>
      <c r="B1827" s="65" t="str">
        <f>YEAR(C1827)&amp;"-"&amp;WEEKNUM(C1827)</f>
        <v>2017-51</v>
      </c>
      <c r="C1827" s="46">
        <v>43091</v>
      </c>
      <c r="D1827" s="67">
        <f>WEEKDAY(Tableau645[[#This Row],[date]])</f>
        <v>6</v>
      </c>
      <c r="E1827" s="47">
        <v>0.34375</v>
      </c>
      <c r="F1827" s="47">
        <v>0.51041666666666696</v>
      </c>
      <c r="G1827" s="46" t="str">
        <f>IF(NOT(ISBLANK(Tableau645[heure
début])),IF(VALUE(MID(TEXT(Tableau645[heure
début],"hh"),1,2))&lt;13,"AM","PM"),"")</f>
        <v>AM</v>
      </c>
      <c r="H1827" s="47">
        <f>F1827-E1827</f>
        <v>0.16666666666666696</v>
      </c>
      <c r="I1827" s="47"/>
      <c r="J1827" s="47"/>
      <c r="K1827" s="65" t="s">
        <v>1168</v>
      </c>
      <c r="L1827" s="45" t="str">
        <f ca="1">VLOOKUP(Tableau645[[#This Row],[module]],OFFSET(INDIRECT(A1827&amp;"_code"),0,2,,2),2,0)</f>
        <v>n/a</v>
      </c>
      <c r="M1827" s="45"/>
      <c r="N1827" s="47"/>
      <c r="O1827" s="45"/>
    </row>
    <row r="1828" spans="1:15" hidden="1" x14ac:dyDescent="0.2">
      <c r="A1828" s="61" t="s">
        <v>669</v>
      </c>
      <c r="B1828" s="65" t="str">
        <f>YEAR(C1828)&amp;"-"&amp;WEEKNUM(C1828)</f>
        <v>2017-51</v>
      </c>
      <c r="C1828" s="46">
        <v>43091</v>
      </c>
      <c r="D1828" s="67">
        <f>WEEKDAY(Tableau645[[#This Row],[date]])</f>
        <v>6</v>
      </c>
      <c r="E1828" s="47">
        <v>0.34375</v>
      </c>
      <c r="F1828" s="47">
        <v>0.42708333333333298</v>
      </c>
      <c r="G1828" s="46" t="str">
        <f>IF(NOT(ISBLANK(Tableau645[heure
début])),IF(VALUE(MID(TEXT(Tableau645[heure
début],"hh"),1,2))&lt;13,"AM","PM"),"")</f>
        <v>AM</v>
      </c>
      <c r="H1828" s="47">
        <f>F1828-E1828</f>
        <v>8.3333333333332982E-2</v>
      </c>
      <c r="I1828" s="47"/>
      <c r="J1828" s="47"/>
      <c r="K1828" s="65" t="s">
        <v>1064</v>
      </c>
      <c r="L1828" s="45" t="str">
        <f ca="1">VLOOKUP(Tableau645[[#This Row],[module]],OFFSET(INDIRECT(A1828&amp;"_code"),0,2,,2),2,0)</f>
        <v>MAATI Abderrabi</v>
      </c>
      <c r="M1828" s="45"/>
      <c r="N1828" s="47"/>
      <c r="O1828" s="45"/>
    </row>
    <row r="1829" spans="1:15" hidden="1" x14ac:dyDescent="0.2">
      <c r="A1829" s="45" t="s">
        <v>670</v>
      </c>
      <c r="B1829" s="92" t="str">
        <f>YEAR(C1829)&amp;"-"&amp;WEEKNUM(C1829)</f>
        <v>2017-51</v>
      </c>
      <c r="C1829" s="46">
        <v>43091</v>
      </c>
      <c r="D1829" s="94">
        <f>WEEKDAY(Tableau645[[#This Row],[date]])</f>
        <v>6</v>
      </c>
      <c r="E1829" s="47">
        <v>0.42708333333333298</v>
      </c>
      <c r="F1829" s="47">
        <v>0.51041666666666696</v>
      </c>
      <c r="G1829" s="93" t="str">
        <f>IF(NOT(ISBLANK(Tableau645[heure
début])),IF(VALUE(MID(TEXT(Tableau645[heure
début],"hh"),1,2))&lt;13,"AM","PM"),"")</f>
        <v>AM</v>
      </c>
      <c r="H1829" s="95">
        <f>F1829-E1829</f>
        <v>8.3333333333333981E-2</v>
      </c>
      <c r="I1829" s="95"/>
      <c r="J1829" s="95"/>
      <c r="K1829" s="92" t="s">
        <v>1023</v>
      </c>
      <c r="L1829" s="92" t="str">
        <f ca="1">VLOOKUP(Tableau645[[#This Row],[module]],OFFSET(INDIRECT(A1829&amp;"_code"),0,2,,2),2,0)</f>
        <v>DELANOY Géry</v>
      </c>
      <c r="M1829" s="91"/>
      <c r="N1829" s="95"/>
      <c r="O1829" s="91"/>
    </row>
    <row r="1830" spans="1:15" hidden="1" x14ac:dyDescent="0.2">
      <c r="A1830" s="61" t="s">
        <v>669</v>
      </c>
      <c r="B1830" s="92" t="str">
        <f>YEAR(C1830)&amp;"-"&amp;WEEKNUM(C1830)</f>
        <v>2017-51</v>
      </c>
      <c r="C1830" s="46">
        <v>43091</v>
      </c>
      <c r="D1830" s="94">
        <f>WEEKDAY(Tableau645[[#This Row],[date]])</f>
        <v>6</v>
      </c>
      <c r="E1830" s="47">
        <v>0.42708333333333298</v>
      </c>
      <c r="F1830" s="47">
        <v>0.51041666666666696</v>
      </c>
      <c r="G1830" s="93" t="str">
        <f>IF(NOT(ISBLANK(Tableau645[heure
début])),IF(VALUE(MID(TEXT(Tableau645[heure
début],"hh"),1,2))&lt;13,"AM","PM"),"")</f>
        <v>AM</v>
      </c>
      <c r="H1830" s="95">
        <f>F1830-E1830</f>
        <v>8.3333333333333981E-2</v>
      </c>
      <c r="I1830" s="95"/>
      <c r="J1830" s="95"/>
      <c r="K1830" s="92" t="s">
        <v>1238</v>
      </c>
      <c r="L1830" s="92" t="str">
        <f ca="1">VLOOKUP(Tableau645[[#This Row],[module]],OFFSET(INDIRECT(A1830&amp;"_code"),0,2,,2),2,0)</f>
        <v>LEFETZ Guillaume</v>
      </c>
      <c r="M1830" s="91"/>
      <c r="N1830" s="95"/>
      <c r="O1830" s="91"/>
    </row>
    <row r="1831" spans="1:15" hidden="1" x14ac:dyDescent="0.2">
      <c r="A1831" s="45" t="s">
        <v>670</v>
      </c>
      <c r="B1831" s="92" t="str">
        <f>YEAR(C1831)&amp;"-"&amp;WEEKNUM(C1831)</f>
        <v>2017-51</v>
      </c>
      <c r="C1831" s="46">
        <v>43091</v>
      </c>
      <c r="D1831" s="94">
        <f>WEEKDAY(Tableau645[[#This Row],[date]])</f>
        <v>6</v>
      </c>
      <c r="E1831" s="47">
        <v>0.57291666666666696</v>
      </c>
      <c r="F1831" s="95">
        <v>0.65625</v>
      </c>
      <c r="G1831" s="93" t="str">
        <f>IF(NOT(ISBLANK(Tableau645[heure
début])),IF(VALUE(MID(TEXT(Tableau645[heure
début],"hh"),1,2))&lt;13,"AM","PM"),"")</f>
        <v>PM</v>
      </c>
      <c r="H1831" s="95">
        <f>F1831-E1831</f>
        <v>8.3333333333333037E-2</v>
      </c>
      <c r="I1831" s="95"/>
      <c r="J1831" s="95"/>
      <c r="K1831" s="65" t="s">
        <v>763</v>
      </c>
      <c r="L1831" s="92" t="str">
        <f ca="1">VLOOKUP(Tableau645[[#This Row],[module]],OFFSET(INDIRECT(A1831&amp;"_code"),0,2,,2),2,0)</f>
        <v>LE GALES Julien</v>
      </c>
      <c r="M1831" s="91"/>
      <c r="N1831" s="95"/>
      <c r="O1831" s="91"/>
    </row>
    <row r="1832" spans="1:15" hidden="1" x14ac:dyDescent="0.2">
      <c r="A1832" s="45" t="s">
        <v>671</v>
      </c>
      <c r="B1832" s="65" t="str">
        <f>YEAR(C1832)&amp;"-"&amp;WEEKNUM(C1832)</f>
        <v>2017-51</v>
      </c>
      <c r="C1832" s="46">
        <v>43091</v>
      </c>
      <c r="D1832" s="67">
        <f>WEEKDAY(Tableau645[[#This Row],[date]])</f>
        <v>6</v>
      </c>
      <c r="E1832" s="47">
        <v>0.57291666666666696</v>
      </c>
      <c r="F1832" s="47">
        <v>0.73958333333333404</v>
      </c>
      <c r="G1832" s="46" t="str">
        <f>IF(NOT(ISBLANK(Tableau645[heure
début])),IF(VALUE(MID(TEXT(Tableau645[heure
début],"hh"),1,2))&lt;13,"AM","PM"),"")</f>
        <v>PM</v>
      </c>
      <c r="H1832" s="47">
        <f>F1832-E1832</f>
        <v>0.16666666666666707</v>
      </c>
      <c r="I1832" s="47"/>
      <c r="J1832" s="47" t="s">
        <v>833</v>
      </c>
      <c r="K1832" s="65" t="s">
        <v>817</v>
      </c>
      <c r="L1832" s="45" t="str">
        <f ca="1">VLOOKUP(Tableau645[[#This Row],[module]],OFFSET(INDIRECT(A1832&amp;"_code"),0,2,,2),2,0)</f>
        <v>n/a</v>
      </c>
      <c r="M1832" s="45"/>
      <c r="N1832" s="47"/>
      <c r="O1832" s="45"/>
    </row>
    <row r="1833" spans="1:15" hidden="1" x14ac:dyDescent="0.2">
      <c r="A1833" s="45" t="s">
        <v>657</v>
      </c>
      <c r="B1833" s="65" t="str">
        <f>YEAR(C1833)&amp;"-"&amp;WEEKNUM(C1833)</f>
        <v>2017-51</v>
      </c>
      <c r="C1833" s="46">
        <v>43091</v>
      </c>
      <c r="D1833" s="67">
        <f>WEEKDAY(Tableau645[[#This Row],[date]])</f>
        <v>6</v>
      </c>
      <c r="E1833" s="47">
        <v>0.57291666666666696</v>
      </c>
      <c r="F1833" s="47">
        <v>0.73958333333333404</v>
      </c>
      <c r="G1833" s="46" t="str">
        <f>IF(NOT(ISBLANK(Tableau645[heure
début])),IF(VALUE(MID(TEXT(Tableau645[heure
début],"hh"),1,2))&lt;13,"AM","PM"),"")</f>
        <v>PM</v>
      </c>
      <c r="H1833" s="47">
        <f>F1833-E1833</f>
        <v>0.16666666666666707</v>
      </c>
      <c r="I1833" s="123"/>
      <c r="J1833" s="47"/>
      <c r="K1833" s="65" t="s">
        <v>849</v>
      </c>
      <c r="L1833" s="45" t="str">
        <f ca="1">VLOOKUP(Tableau645[[#This Row],[module]],OFFSET(INDIRECT(A1833&amp;"_code"),0,2,,2),2,0)</f>
        <v>GABER Khalid</v>
      </c>
      <c r="M1833" s="45"/>
      <c r="N1833" s="47"/>
      <c r="O1833" s="45"/>
    </row>
    <row r="1834" spans="1:15" hidden="1" x14ac:dyDescent="0.2">
      <c r="A1834" s="45" t="s">
        <v>671</v>
      </c>
      <c r="B1834" s="65" t="str">
        <f>YEAR(C1834)&amp;"-"&amp;WEEKNUM(C1834)</f>
        <v>2017-51</v>
      </c>
      <c r="C1834" s="46">
        <v>43091</v>
      </c>
      <c r="D1834" s="67">
        <f>WEEKDAY(Tableau645[[#This Row],[date]])</f>
        <v>6</v>
      </c>
      <c r="E1834" s="47">
        <v>0.57291666666666696</v>
      </c>
      <c r="F1834" s="47">
        <v>0.73958333333333404</v>
      </c>
      <c r="G1834" s="46" t="str">
        <f>IF(NOT(ISBLANK(Tableau645[heure
début])),IF(VALUE(MID(TEXT(Tableau645[heure
début],"hh"),1,2))&lt;13,"AM","PM"),"")</f>
        <v>PM</v>
      </c>
      <c r="H1834" s="47">
        <f>F1834-E1834</f>
        <v>0.16666666666666707</v>
      </c>
      <c r="I1834" s="47"/>
      <c r="J1834" s="47" t="s">
        <v>832</v>
      </c>
      <c r="K1834" s="65"/>
      <c r="L1834" s="45" t="e">
        <f ca="1">VLOOKUP(Tableau645[[#This Row],[module]],OFFSET(INDIRECT(A1834&amp;"_code"),0,2,,2),2,0)</f>
        <v>#N/A</v>
      </c>
      <c r="M1834" s="45"/>
      <c r="N1834" s="47"/>
      <c r="O1834" s="45"/>
    </row>
    <row r="1835" spans="1:15" hidden="1" x14ac:dyDescent="0.2">
      <c r="A1835" s="45" t="s">
        <v>672</v>
      </c>
      <c r="B1835" s="65" t="str">
        <f>YEAR(C1835)&amp;"-"&amp;WEEKNUM(C1835)</f>
        <v>2017-51</v>
      </c>
      <c r="C1835" s="46">
        <v>43091</v>
      </c>
      <c r="D1835" s="67">
        <f>WEEKDAY(Tableau645[[#This Row],[date]])</f>
        <v>6</v>
      </c>
      <c r="E1835" s="47">
        <v>0.57291666666666696</v>
      </c>
      <c r="F1835" s="47">
        <v>0.73958333333333404</v>
      </c>
      <c r="G1835" s="46" t="str">
        <f>IF(NOT(ISBLANK(Tableau645[heure
début])),IF(VALUE(MID(TEXT(Tableau645[heure
début],"hh"),1,2))&lt;13,"AM","PM"),"")</f>
        <v>PM</v>
      </c>
      <c r="H1835" s="47">
        <f>F1835-E1835</f>
        <v>0.16666666666666707</v>
      </c>
      <c r="I1835" s="47"/>
      <c r="J1835" s="47"/>
      <c r="K1835" s="65" t="s">
        <v>926</v>
      </c>
      <c r="L1835" s="45" t="str">
        <f ca="1">VLOOKUP(Tableau645[[#This Row],[module]],OFFSET(INDIRECT(A1835&amp;"_code"),0,2,,2),2,0)</f>
        <v>NAKACHE Didier</v>
      </c>
      <c r="M1835" s="45"/>
      <c r="N1835" s="47"/>
      <c r="O1835" s="45"/>
    </row>
    <row r="1836" spans="1:15" hidden="1" x14ac:dyDescent="0.2">
      <c r="A1836" s="45" t="s">
        <v>676</v>
      </c>
      <c r="B1836" s="65" t="str">
        <f>YEAR(C1836)&amp;"-"&amp;WEEKNUM(C1836)</f>
        <v>2017-51</v>
      </c>
      <c r="C1836" s="46">
        <v>43091</v>
      </c>
      <c r="D1836" s="67">
        <f>WEEKDAY(Tableau645[[#This Row],[date]])</f>
        <v>6</v>
      </c>
      <c r="E1836" s="47">
        <v>0.57291666666666696</v>
      </c>
      <c r="F1836" s="47">
        <v>0.69791666666666663</v>
      </c>
      <c r="G1836" s="46" t="str">
        <f>IF(NOT(ISBLANK(Tableau645[heure
début])),IF(VALUE(MID(TEXT(Tableau645[heure
début],"hh"),1,2))&lt;13,"AM","PM"),"")</f>
        <v>PM</v>
      </c>
      <c r="H1836" s="47">
        <f>F1836-E1836</f>
        <v>0.12499999999999967</v>
      </c>
      <c r="I1836" s="47"/>
      <c r="J1836" s="47"/>
      <c r="K1836" s="65" t="s">
        <v>809</v>
      </c>
      <c r="L1836" s="45" t="str">
        <f ca="1">VLOOKUP(Tableau645[[#This Row],[module]],OFFSET(INDIRECT(A1836&amp;"_code"),0,2,,2),2,0)</f>
        <v>n/a</v>
      </c>
      <c r="M1836" s="45"/>
      <c r="N1836" s="47"/>
      <c r="O1836" s="45"/>
    </row>
    <row r="1837" spans="1:15" hidden="1" x14ac:dyDescent="0.2">
      <c r="A1837" s="45" t="s">
        <v>677</v>
      </c>
      <c r="B1837" s="65" t="str">
        <f>YEAR(C1837)&amp;"-"&amp;WEEKNUM(C1837)</f>
        <v>2017-51</v>
      </c>
      <c r="C1837" s="46">
        <v>43091</v>
      </c>
      <c r="D1837" s="67">
        <f>WEEKDAY(Tableau645[[#This Row],[date]])</f>
        <v>6</v>
      </c>
      <c r="E1837" s="47">
        <v>0.57291666666666696</v>
      </c>
      <c r="F1837" s="47">
        <v>0.69791666666666663</v>
      </c>
      <c r="G1837" s="46" t="str">
        <f>IF(NOT(ISBLANK(Tableau645[heure
début])),IF(VALUE(MID(TEXT(Tableau645[heure
début],"hh"),1,2))&lt;13,"AM","PM"),"")</f>
        <v>PM</v>
      </c>
      <c r="H1837" s="47">
        <f>F1837-E1837</f>
        <v>0.12499999999999967</v>
      </c>
      <c r="I1837" s="47"/>
      <c r="J1837" s="47"/>
      <c r="K1837" s="65" t="s">
        <v>1168</v>
      </c>
      <c r="L1837" s="45" t="str">
        <f ca="1">VLOOKUP(Tableau645[[#This Row],[module]],OFFSET(INDIRECT(A1837&amp;"_code"),0,2,,2),2,0)</f>
        <v>n/a</v>
      </c>
      <c r="M1837" s="45"/>
      <c r="N1837" s="47"/>
      <c r="O1837" s="45"/>
    </row>
    <row r="1838" spans="1:15" hidden="1" x14ac:dyDescent="0.2">
      <c r="A1838" s="61" t="s">
        <v>669</v>
      </c>
      <c r="B1838" s="92" t="str">
        <f>YEAR(C1838)&amp;"-"&amp;WEEKNUM(C1838)</f>
        <v>2017-51</v>
      </c>
      <c r="C1838" s="46">
        <v>43091</v>
      </c>
      <c r="D1838" s="94">
        <f>WEEKDAY(Tableau645[[#This Row],[date]])</f>
        <v>6</v>
      </c>
      <c r="E1838" s="63">
        <v>0.57291666666666696</v>
      </c>
      <c r="F1838" s="63">
        <v>0.73958333333333404</v>
      </c>
      <c r="G1838" s="93" t="str">
        <f>IF(NOT(ISBLANK(Tableau645[heure
début])),IF(VALUE(MID(TEXT(Tableau645[heure
début],"hh"),1,2))&lt;13,"AM","PM"),"")</f>
        <v>PM</v>
      </c>
      <c r="H1838" s="95">
        <f>F1838-E1838</f>
        <v>0.16666666666666707</v>
      </c>
      <c r="I1838" s="95"/>
      <c r="J1838" s="95"/>
      <c r="K1838" s="65" t="s">
        <v>870</v>
      </c>
      <c r="L1838" s="92" t="str">
        <f ca="1">VLOOKUP(Tableau645[[#This Row],[module]],OFFSET(INDIRECT(A1838&amp;"_code"),0,2,,2),2,0)</f>
        <v>BRIKI Rachid</v>
      </c>
      <c r="M1838" s="91"/>
      <c r="N1838" s="95"/>
      <c r="O1838" s="91"/>
    </row>
    <row r="1839" spans="1:15" hidden="1" x14ac:dyDescent="0.2">
      <c r="A1839" s="45" t="s">
        <v>670</v>
      </c>
      <c r="B1839" s="65" t="str">
        <f>YEAR(C1839)&amp;"-"&amp;WEEKNUM(C1839)</f>
        <v>2017-51</v>
      </c>
      <c r="C1839" s="46">
        <v>43091</v>
      </c>
      <c r="D1839" s="67">
        <f>WEEKDAY(Tableau645[[#This Row],[date]])</f>
        <v>6</v>
      </c>
      <c r="E1839" s="95">
        <v>0.65625</v>
      </c>
      <c r="F1839" s="47">
        <v>0.73958333333333404</v>
      </c>
      <c r="G1839" s="46" t="str">
        <f>IF(NOT(ISBLANK(Tableau645[heure
début])),IF(VALUE(MID(TEXT(Tableau645[heure
début],"hh"),1,2))&lt;13,"AM","PM"),"")</f>
        <v>PM</v>
      </c>
      <c r="H1839" s="47">
        <f>F1839-E1839</f>
        <v>8.3333333333334036E-2</v>
      </c>
      <c r="I1839" s="47"/>
      <c r="J1839" s="47"/>
      <c r="K1839" s="92" t="s">
        <v>1023</v>
      </c>
      <c r="L1839" s="45" t="str">
        <f ca="1">VLOOKUP(Tableau645[[#This Row],[module]],OFFSET(INDIRECT(A1839&amp;"_code"),0,2,,2),2,0)</f>
        <v>DELANOY Géry</v>
      </c>
      <c r="M1839" s="45"/>
      <c r="N1839" s="47"/>
      <c r="O1839" s="45"/>
    </row>
    <row r="1840" spans="1:15" hidden="1" x14ac:dyDescent="0.2">
      <c r="A1840" s="45" t="s">
        <v>670</v>
      </c>
      <c r="B1840" s="65" t="str">
        <f>YEAR(C1840)&amp;"-"&amp;WEEKNUM(C1840)</f>
        <v>2017-51</v>
      </c>
      <c r="C1840" s="46">
        <v>43092</v>
      </c>
      <c r="D1840" s="67">
        <f>WEEKDAY(Tableau645[[#This Row],[date]])</f>
        <v>7</v>
      </c>
      <c r="E1840" s="47">
        <v>0.34375</v>
      </c>
      <c r="F1840" s="47">
        <v>0.51041666666666696</v>
      </c>
      <c r="G1840" s="46" t="str">
        <f>IF(NOT(ISBLANK(Tableau645[heure
début])),IF(VALUE(MID(TEXT(Tableau645[heure
début],"hh"),1,2))&lt;13,"AM","PM"),"")</f>
        <v>AM</v>
      </c>
      <c r="H1840" s="47">
        <f>F1840-E1840</f>
        <v>0.16666666666666696</v>
      </c>
      <c r="I1840" s="47"/>
      <c r="J1840" s="47"/>
      <c r="K1840" s="65"/>
      <c r="L1840" s="45" t="e">
        <f ca="1">VLOOKUP(Tableau645[[#This Row],[module]],OFFSET(INDIRECT(A1840&amp;"_code"),0,2,,2),2,0)</f>
        <v>#N/A</v>
      </c>
      <c r="M1840" s="45"/>
      <c r="N1840" s="47"/>
      <c r="O1840" s="45"/>
    </row>
    <row r="1841" spans="1:15" hidden="1" x14ac:dyDescent="0.2">
      <c r="A1841" s="45" t="s">
        <v>671</v>
      </c>
      <c r="B1841" s="65" t="str">
        <f>YEAR(C1841)&amp;"-"&amp;WEEKNUM(C1841)</f>
        <v>2017-51</v>
      </c>
      <c r="C1841" s="46">
        <v>43092</v>
      </c>
      <c r="D1841" s="67">
        <f>WEEKDAY(Tableau645[[#This Row],[date]])</f>
        <v>7</v>
      </c>
      <c r="E1841" s="47">
        <v>0.34375</v>
      </c>
      <c r="F1841" s="47">
        <v>0.51041666666666696</v>
      </c>
      <c r="G1841" s="46" t="str">
        <f>IF(NOT(ISBLANK(Tableau645[heure
début])),IF(VALUE(MID(TEXT(Tableau645[heure
début],"hh"),1,2))&lt;13,"AM","PM"),"")</f>
        <v>AM</v>
      </c>
      <c r="H1841" s="47">
        <f>F1841-E1841</f>
        <v>0.16666666666666696</v>
      </c>
      <c r="I1841" s="47"/>
      <c r="J1841" s="47"/>
      <c r="K1841" s="65"/>
      <c r="L1841" s="45" t="e">
        <f ca="1">VLOOKUP(Tableau645[[#This Row],[module]],OFFSET(INDIRECT(A1841&amp;"_code"),0,2,,2),2,0)</f>
        <v>#N/A</v>
      </c>
      <c r="M1841" s="45"/>
      <c r="N1841" s="47"/>
      <c r="O1841" s="45"/>
    </row>
    <row r="1842" spans="1:15" hidden="1" x14ac:dyDescent="0.2">
      <c r="A1842" s="45" t="s">
        <v>672</v>
      </c>
      <c r="B1842" s="65" t="str">
        <f>YEAR(C1842)&amp;"-"&amp;WEEKNUM(C1842)</f>
        <v>2017-51</v>
      </c>
      <c r="C1842" s="46">
        <v>43092</v>
      </c>
      <c r="D1842" s="67">
        <f>WEEKDAY(Tableau645[[#This Row],[date]])</f>
        <v>7</v>
      </c>
      <c r="E1842" s="47">
        <v>0.34375</v>
      </c>
      <c r="F1842" s="47">
        <v>0.51041666666666696</v>
      </c>
      <c r="G1842" s="46" t="str">
        <f>IF(NOT(ISBLANK(Tableau645[heure
début])),IF(VALUE(MID(TEXT(Tableau645[heure
début],"hh"),1,2))&lt;13,"AM","PM"),"")</f>
        <v>AM</v>
      </c>
      <c r="H1842" s="47">
        <f>F1842-E1842</f>
        <v>0.16666666666666696</v>
      </c>
      <c r="I1842" s="47"/>
      <c r="J1842" s="47"/>
      <c r="K1842" s="65"/>
      <c r="L1842" s="45" t="e">
        <f ca="1">VLOOKUP(Tableau645[[#This Row],[module]],OFFSET(INDIRECT(A1842&amp;"_code"),0,2,,2),2,0)</f>
        <v>#N/A</v>
      </c>
      <c r="M1842" s="45"/>
      <c r="N1842" s="47"/>
      <c r="O1842" s="45"/>
    </row>
    <row r="1843" spans="1:15" hidden="1" x14ac:dyDescent="0.2">
      <c r="A1843" s="45" t="s">
        <v>676</v>
      </c>
      <c r="B1843" s="65" t="str">
        <f>YEAR(C1843)&amp;"-"&amp;WEEKNUM(C1843)</f>
        <v>2017-51</v>
      </c>
      <c r="C1843" s="46">
        <v>43092</v>
      </c>
      <c r="D1843" s="67">
        <f>WEEKDAY(Tableau645[[#This Row],[date]])</f>
        <v>7</v>
      </c>
      <c r="E1843" s="47">
        <v>0.34375</v>
      </c>
      <c r="F1843" s="47">
        <v>0.51041666666666696</v>
      </c>
      <c r="G1843" s="46" t="str">
        <f>IF(NOT(ISBLANK(Tableau645[heure
début])),IF(VALUE(MID(TEXT(Tableau645[heure
début],"hh"),1,2))&lt;13,"AM","PM"),"")</f>
        <v>AM</v>
      </c>
      <c r="H1843" s="47">
        <f>F1843-E1843</f>
        <v>0.16666666666666696</v>
      </c>
      <c r="I1843" s="47"/>
      <c r="J1843" s="47"/>
      <c r="K1843" s="65"/>
      <c r="L1843" s="45" t="e">
        <f ca="1">VLOOKUP(Tableau645[[#This Row],[module]],OFFSET(INDIRECT(A1843&amp;"_code"),0,2,,2),2,0)</f>
        <v>#N/A</v>
      </c>
      <c r="M1843" s="45"/>
      <c r="N1843" s="47"/>
      <c r="O1843" s="45"/>
    </row>
    <row r="1844" spans="1:15" hidden="1" x14ac:dyDescent="0.2">
      <c r="A1844" s="45" t="s">
        <v>657</v>
      </c>
      <c r="B1844" s="65" t="str">
        <f>YEAR(C1844)&amp;"-"&amp;WEEKNUM(C1844)</f>
        <v>2017-51</v>
      </c>
      <c r="C1844" s="46">
        <v>43092</v>
      </c>
      <c r="D1844" s="67">
        <f>WEEKDAY(Tableau645[[#This Row],[date]])</f>
        <v>7</v>
      </c>
      <c r="E1844" s="47">
        <v>0.34375</v>
      </c>
      <c r="F1844" s="47">
        <v>0.51041666666666696</v>
      </c>
      <c r="G1844" s="46" t="str">
        <f>IF(NOT(ISBLANK(Tableau645[heure
début])),IF(VALUE(MID(TEXT(Tableau645[heure
début],"hh"),1,2))&lt;13,"AM","PM"),"")</f>
        <v>AM</v>
      </c>
      <c r="H1844" s="47">
        <f>F1844-E1844</f>
        <v>0.16666666666666696</v>
      </c>
      <c r="I1844" s="123"/>
      <c r="J1844" s="47"/>
      <c r="K1844" s="65"/>
      <c r="L1844" s="45" t="e">
        <f ca="1">VLOOKUP(Tableau645[[#This Row],[module]],OFFSET(INDIRECT(A1844&amp;"_code"),0,2,,2),2,0)</f>
        <v>#N/A</v>
      </c>
      <c r="M1844" s="45"/>
      <c r="N1844" s="47"/>
      <c r="O1844" s="45"/>
    </row>
    <row r="1845" spans="1:15" hidden="1" x14ac:dyDescent="0.2">
      <c r="A1845" s="45" t="s">
        <v>677</v>
      </c>
      <c r="B1845" s="65" t="str">
        <f>YEAR(C1845)&amp;"-"&amp;WEEKNUM(C1845)</f>
        <v>2017-51</v>
      </c>
      <c r="C1845" s="46">
        <v>43092</v>
      </c>
      <c r="D1845" s="67">
        <f>WEEKDAY(Tableau645[[#This Row],[date]])</f>
        <v>7</v>
      </c>
      <c r="E1845" s="47">
        <v>0.34375</v>
      </c>
      <c r="F1845" s="47">
        <v>0.51041666666666696</v>
      </c>
      <c r="G1845" s="46" t="str">
        <f>IF(NOT(ISBLANK(Tableau645[heure
début])),IF(VALUE(MID(TEXT(Tableau645[heure
début],"hh"),1,2))&lt;13,"AM","PM"),"")</f>
        <v>AM</v>
      </c>
      <c r="H1845" s="47">
        <f>F1845-E1845</f>
        <v>0.16666666666666696</v>
      </c>
      <c r="I1845" s="47"/>
      <c r="J1845" s="47"/>
      <c r="K1845" s="65"/>
      <c r="L1845" s="45" t="e">
        <f ca="1">VLOOKUP(Tableau645[[#This Row],[module]],OFFSET(INDIRECT(A1845&amp;"_code"),0,2,,2),2,0)</f>
        <v>#N/A</v>
      </c>
      <c r="M1845" s="45"/>
      <c r="N1845" s="47"/>
      <c r="O1845" s="45"/>
    </row>
    <row r="1846" spans="1:15" hidden="1" x14ac:dyDescent="0.2">
      <c r="A1846" s="61" t="s">
        <v>669</v>
      </c>
      <c r="B1846" s="65" t="str">
        <f>YEAR(C1846)&amp;"-"&amp;WEEKNUM(C1846)</f>
        <v>2017-51</v>
      </c>
      <c r="C1846" s="46">
        <v>43092</v>
      </c>
      <c r="D1846" s="67">
        <f>WEEKDAY(Tableau645[[#This Row],[date]])</f>
        <v>7</v>
      </c>
      <c r="E1846" s="47">
        <v>0.34375</v>
      </c>
      <c r="F1846" s="47">
        <v>0.51041666666666696</v>
      </c>
      <c r="G1846" s="46" t="str">
        <f>IF(NOT(ISBLANK(Tableau645[heure
début])),IF(VALUE(MID(TEXT(Tableau645[heure
début],"hh"),1,2))&lt;13,"AM","PM"),"")</f>
        <v>AM</v>
      </c>
      <c r="H1846" s="47">
        <f>F1846-E1846</f>
        <v>0.16666666666666696</v>
      </c>
      <c r="I1846" s="47"/>
      <c r="J1846" s="47"/>
      <c r="K1846" s="65"/>
      <c r="L1846" s="45" t="e">
        <f ca="1">VLOOKUP(Tableau645[[#This Row],[module]],OFFSET(INDIRECT(A1846&amp;"_code"),0,2,,2),2,0)</f>
        <v>#N/A</v>
      </c>
      <c r="M1846" s="45"/>
      <c r="N1846" s="47"/>
      <c r="O1846" s="45"/>
    </row>
    <row r="1847" spans="1:15" hidden="1" x14ac:dyDescent="0.2">
      <c r="A1847" s="45" t="s">
        <v>670</v>
      </c>
      <c r="B1847" s="65" t="str">
        <f>YEAR(C1847)&amp;"-"&amp;WEEKNUM(C1847)</f>
        <v>2017-51</v>
      </c>
      <c r="C1847" s="46">
        <v>43092</v>
      </c>
      <c r="D1847" s="67">
        <f>WEEKDAY(Tableau645[[#This Row],[date]])</f>
        <v>7</v>
      </c>
      <c r="E1847" s="47">
        <v>0.57291666666666696</v>
      </c>
      <c r="F1847" s="47">
        <v>0.73958333333333404</v>
      </c>
      <c r="G1847" s="46" t="str">
        <f>IF(NOT(ISBLANK(Tableau645[heure
début])),IF(VALUE(MID(TEXT(Tableau645[heure
début],"hh"),1,2))&lt;13,"AM","PM"),"")</f>
        <v>PM</v>
      </c>
      <c r="H1847" s="47">
        <f>F1847-E1847</f>
        <v>0.16666666666666707</v>
      </c>
      <c r="I1847" s="47"/>
      <c r="J1847" s="47"/>
      <c r="K1847" s="65"/>
      <c r="L1847" s="45" t="e">
        <f ca="1">VLOOKUP(Tableau645[[#This Row],[module]],OFFSET(INDIRECT(A1847&amp;"_code"),0,2,,2),2,0)</f>
        <v>#N/A</v>
      </c>
      <c r="M1847" s="45"/>
      <c r="N1847" s="47"/>
      <c r="O1847" s="45"/>
    </row>
    <row r="1848" spans="1:15" hidden="1" x14ac:dyDescent="0.2">
      <c r="A1848" s="45" t="s">
        <v>671</v>
      </c>
      <c r="B1848" s="65" t="str">
        <f>YEAR(C1848)&amp;"-"&amp;WEEKNUM(C1848)</f>
        <v>2017-51</v>
      </c>
      <c r="C1848" s="46">
        <v>43092</v>
      </c>
      <c r="D1848" s="67">
        <f>WEEKDAY(Tableau645[[#This Row],[date]])</f>
        <v>7</v>
      </c>
      <c r="E1848" s="47">
        <v>0.57291666666666696</v>
      </c>
      <c r="F1848" s="47">
        <v>0.73958333333333404</v>
      </c>
      <c r="G1848" s="46" t="str">
        <f>IF(NOT(ISBLANK(Tableau645[heure
début])),IF(VALUE(MID(TEXT(Tableau645[heure
début],"hh"),1,2))&lt;13,"AM","PM"),"")</f>
        <v>PM</v>
      </c>
      <c r="H1848" s="47">
        <f>F1848-E1848</f>
        <v>0.16666666666666707</v>
      </c>
      <c r="I1848" s="47"/>
      <c r="J1848" s="47"/>
      <c r="K1848" s="65"/>
      <c r="L1848" s="45" t="e">
        <f ca="1">VLOOKUP(Tableau645[[#This Row],[module]],OFFSET(INDIRECT(A1848&amp;"_code"),0,2,,2),2,0)</f>
        <v>#N/A</v>
      </c>
      <c r="M1848" s="45"/>
      <c r="N1848" s="47"/>
      <c r="O1848" s="45"/>
    </row>
    <row r="1849" spans="1:15" hidden="1" x14ac:dyDescent="0.2">
      <c r="A1849" s="45" t="s">
        <v>672</v>
      </c>
      <c r="B1849" s="65" t="str">
        <f>YEAR(C1849)&amp;"-"&amp;WEEKNUM(C1849)</f>
        <v>2017-51</v>
      </c>
      <c r="C1849" s="46">
        <v>43092</v>
      </c>
      <c r="D1849" s="67">
        <f>WEEKDAY(Tableau645[[#This Row],[date]])</f>
        <v>7</v>
      </c>
      <c r="E1849" s="47">
        <v>0.57291666666666696</v>
      </c>
      <c r="F1849" s="47">
        <v>0.73958333333333404</v>
      </c>
      <c r="G1849" s="46" t="str">
        <f>IF(NOT(ISBLANK(Tableau645[heure
début])),IF(VALUE(MID(TEXT(Tableau645[heure
début],"hh"),1,2))&lt;13,"AM","PM"),"")</f>
        <v>PM</v>
      </c>
      <c r="H1849" s="47">
        <f>F1849-E1849</f>
        <v>0.16666666666666707</v>
      </c>
      <c r="I1849" s="47"/>
      <c r="J1849" s="47"/>
      <c r="K1849" s="65"/>
      <c r="L1849" s="45" t="e">
        <f ca="1">VLOOKUP(Tableau645[[#This Row],[module]],OFFSET(INDIRECT(A1849&amp;"_code"),0,2,,2),2,0)</f>
        <v>#N/A</v>
      </c>
      <c r="M1849" s="45"/>
      <c r="N1849" s="47"/>
      <c r="O1849" s="45"/>
    </row>
    <row r="1850" spans="1:15" hidden="1" x14ac:dyDescent="0.2">
      <c r="A1850" s="45" t="s">
        <v>676</v>
      </c>
      <c r="B1850" s="65" t="str">
        <f>YEAR(C1850)&amp;"-"&amp;WEEKNUM(C1850)</f>
        <v>2017-51</v>
      </c>
      <c r="C1850" s="46">
        <v>43092</v>
      </c>
      <c r="D1850" s="67">
        <f>WEEKDAY(Tableau645[[#This Row],[date]])</f>
        <v>7</v>
      </c>
      <c r="E1850" s="47">
        <v>0.57291666666666696</v>
      </c>
      <c r="F1850" s="47">
        <v>0.69791666666666663</v>
      </c>
      <c r="G1850" s="46" t="str">
        <f>IF(NOT(ISBLANK(Tableau645[heure
début])),IF(VALUE(MID(TEXT(Tableau645[heure
début],"hh"),1,2))&lt;13,"AM","PM"),"")</f>
        <v>PM</v>
      </c>
      <c r="H1850" s="47">
        <f>F1850-E1850</f>
        <v>0.12499999999999967</v>
      </c>
      <c r="I1850" s="47"/>
      <c r="J1850" s="47"/>
      <c r="K1850" s="65"/>
      <c r="L1850" s="45" t="e">
        <f ca="1">VLOOKUP(Tableau645[[#This Row],[module]],OFFSET(INDIRECT(A1850&amp;"_code"),0,2,,2),2,0)</f>
        <v>#N/A</v>
      </c>
      <c r="M1850" s="45"/>
      <c r="N1850" s="47"/>
      <c r="O1850" s="45"/>
    </row>
    <row r="1851" spans="1:15" hidden="1" x14ac:dyDescent="0.2">
      <c r="A1851" s="45" t="s">
        <v>657</v>
      </c>
      <c r="B1851" s="65" t="str">
        <f>YEAR(C1851)&amp;"-"&amp;WEEKNUM(C1851)</f>
        <v>2017-51</v>
      </c>
      <c r="C1851" s="46">
        <v>43092</v>
      </c>
      <c r="D1851" s="67">
        <f>WEEKDAY(Tableau645[[#This Row],[date]])</f>
        <v>7</v>
      </c>
      <c r="E1851" s="47">
        <v>0.57291666666666696</v>
      </c>
      <c r="F1851" s="47">
        <v>0.73958333333333404</v>
      </c>
      <c r="G1851" s="46" t="str">
        <f>IF(NOT(ISBLANK(Tableau645[heure
début])),IF(VALUE(MID(TEXT(Tableau645[heure
début],"hh"),1,2))&lt;13,"AM","PM"),"")</f>
        <v>PM</v>
      </c>
      <c r="H1851" s="47">
        <f>F1851-E1851</f>
        <v>0.16666666666666707</v>
      </c>
      <c r="I1851" s="123"/>
      <c r="J1851" s="47"/>
      <c r="K1851" s="65"/>
      <c r="L1851" s="45" t="e">
        <f ca="1">VLOOKUP(Tableau645[[#This Row],[module]],OFFSET(INDIRECT(A1851&amp;"_code"),0,2,,2),2,0)</f>
        <v>#N/A</v>
      </c>
      <c r="M1851" s="45"/>
      <c r="N1851" s="47"/>
      <c r="O1851" s="45"/>
    </row>
    <row r="1852" spans="1:15" hidden="1" x14ac:dyDescent="0.2">
      <c r="A1852" s="45" t="s">
        <v>677</v>
      </c>
      <c r="B1852" s="65" t="str">
        <f>YEAR(C1852)&amp;"-"&amp;WEEKNUM(C1852)</f>
        <v>2017-51</v>
      </c>
      <c r="C1852" s="46">
        <v>43092</v>
      </c>
      <c r="D1852" s="67">
        <f>WEEKDAY(Tableau645[[#This Row],[date]])</f>
        <v>7</v>
      </c>
      <c r="E1852" s="47">
        <v>0.57291666666666696</v>
      </c>
      <c r="F1852" s="47">
        <v>0.69791666666666663</v>
      </c>
      <c r="G1852" s="46" t="str">
        <f>IF(NOT(ISBLANK(Tableau645[heure
début])),IF(VALUE(MID(TEXT(Tableau645[heure
début],"hh"),1,2))&lt;13,"AM","PM"),"")</f>
        <v>PM</v>
      </c>
      <c r="H1852" s="47">
        <f>F1852-E1852</f>
        <v>0.12499999999999967</v>
      </c>
      <c r="I1852" s="47"/>
      <c r="J1852" s="47"/>
      <c r="K1852" s="65"/>
      <c r="L1852" s="45" t="e">
        <f ca="1">VLOOKUP(Tableau645[[#This Row],[module]],OFFSET(INDIRECT(A1852&amp;"_code"),0,2,,2),2,0)</f>
        <v>#N/A</v>
      </c>
      <c r="M1852" s="45"/>
      <c r="N1852" s="47"/>
      <c r="O1852" s="45"/>
    </row>
    <row r="1853" spans="1:15" hidden="1" x14ac:dyDescent="0.2">
      <c r="A1853" s="61" t="s">
        <v>669</v>
      </c>
      <c r="B1853" s="65" t="str">
        <f>YEAR(C1853)&amp;"-"&amp;WEEKNUM(C1853)</f>
        <v>2017-51</v>
      </c>
      <c r="C1853" s="46">
        <v>43092</v>
      </c>
      <c r="D1853" s="67">
        <f>WEEKDAY(Tableau645[[#This Row],[date]])</f>
        <v>7</v>
      </c>
      <c r="E1853" s="63">
        <v>0.57291666666666696</v>
      </c>
      <c r="F1853" s="63">
        <v>0.73958333333333404</v>
      </c>
      <c r="G1853" s="46" t="str">
        <f>IF(NOT(ISBLANK(Tableau645[heure
début])),IF(VALUE(MID(TEXT(Tableau645[heure
début],"hh"),1,2))&lt;13,"AM","PM"),"")</f>
        <v>PM</v>
      </c>
      <c r="H1853" s="47">
        <f>F1853-E1853</f>
        <v>0.16666666666666707</v>
      </c>
      <c r="I1853" s="47"/>
      <c r="J1853" s="47"/>
      <c r="K1853" s="65"/>
      <c r="L1853" s="45" t="e">
        <f ca="1">VLOOKUP(Tableau645[[#This Row],[module]],OFFSET(INDIRECT(A1853&amp;"_code"),0,2,,2),2,0)</f>
        <v>#N/A</v>
      </c>
      <c r="M1853" s="45"/>
      <c r="N1853" s="47"/>
      <c r="O1853" s="45"/>
    </row>
    <row r="1854" spans="1:15" hidden="1" x14ac:dyDescent="0.2">
      <c r="A1854" s="45" t="s">
        <v>670</v>
      </c>
      <c r="B1854" s="65" t="str">
        <f>YEAR(C1854)&amp;"-"&amp;WEEKNUM(C1854)</f>
        <v>2017-52</v>
      </c>
      <c r="C1854" s="46">
        <v>43093</v>
      </c>
      <c r="D1854" s="67">
        <f>WEEKDAY(Tableau645[[#This Row],[date]])</f>
        <v>1</v>
      </c>
      <c r="E1854" s="47">
        <v>0.34375</v>
      </c>
      <c r="F1854" s="47">
        <v>0.51041666666666696</v>
      </c>
      <c r="G1854" s="46" t="str">
        <f>IF(NOT(ISBLANK(Tableau645[heure
début])),IF(VALUE(MID(TEXT(Tableau645[heure
début],"hh"),1,2))&lt;13,"AM","PM"),"")</f>
        <v>AM</v>
      </c>
      <c r="H1854" s="47">
        <f>F1854-E1854</f>
        <v>0.16666666666666696</v>
      </c>
      <c r="I1854" s="47"/>
      <c r="J1854" s="47"/>
      <c r="K1854" s="65"/>
      <c r="L1854" s="45" t="e">
        <f ca="1">VLOOKUP(Tableau645[[#This Row],[module]],OFFSET(INDIRECT(A1854&amp;"_code"),0,2,,2),2,0)</f>
        <v>#N/A</v>
      </c>
      <c r="M1854" s="45"/>
      <c r="N1854" s="47"/>
      <c r="O1854" s="45"/>
    </row>
    <row r="1855" spans="1:15" hidden="1" x14ac:dyDescent="0.2">
      <c r="A1855" s="45" t="s">
        <v>671</v>
      </c>
      <c r="B1855" s="65" t="str">
        <f>YEAR(C1855)&amp;"-"&amp;WEEKNUM(C1855)</f>
        <v>2017-52</v>
      </c>
      <c r="C1855" s="46">
        <v>43093</v>
      </c>
      <c r="D1855" s="67">
        <f>WEEKDAY(Tableau645[[#This Row],[date]])</f>
        <v>1</v>
      </c>
      <c r="E1855" s="47">
        <v>0.34375</v>
      </c>
      <c r="F1855" s="47">
        <v>0.51041666666666696</v>
      </c>
      <c r="G1855" s="46" t="str">
        <f>IF(NOT(ISBLANK(Tableau645[heure
début])),IF(VALUE(MID(TEXT(Tableau645[heure
début],"hh"),1,2))&lt;13,"AM","PM"),"")</f>
        <v>AM</v>
      </c>
      <c r="H1855" s="47">
        <f>F1855-E1855</f>
        <v>0.16666666666666696</v>
      </c>
      <c r="I1855" s="47"/>
      <c r="J1855" s="47"/>
      <c r="K1855" s="65"/>
      <c r="L1855" s="45" t="e">
        <f ca="1">VLOOKUP(Tableau645[[#This Row],[module]],OFFSET(INDIRECT(A1855&amp;"_code"),0,2,,2),2,0)</f>
        <v>#N/A</v>
      </c>
      <c r="M1855" s="45"/>
      <c r="N1855" s="47"/>
      <c r="O1855" s="45"/>
    </row>
    <row r="1856" spans="1:15" hidden="1" x14ac:dyDescent="0.2">
      <c r="A1856" s="45" t="s">
        <v>672</v>
      </c>
      <c r="B1856" s="65" t="str">
        <f>YEAR(C1856)&amp;"-"&amp;WEEKNUM(C1856)</f>
        <v>2017-52</v>
      </c>
      <c r="C1856" s="46">
        <v>43093</v>
      </c>
      <c r="D1856" s="67">
        <f>WEEKDAY(Tableau645[[#This Row],[date]])</f>
        <v>1</v>
      </c>
      <c r="E1856" s="47">
        <v>0.34375</v>
      </c>
      <c r="F1856" s="47">
        <v>0.51041666666666696</v>
      </c>
      <c r="G1856" s="46" t="str">
        <f>IF(NOT(ISBLANK(Tableau645[heure
début])),IF(VALUE(MID(TEXT(Tableau645[heure
début],"hh"),1,2))&lt;13,"AM","PM"),"")</f>
        <v>AM</v>
      </c>
      <c r="H1856" s="47">
        <f>F1856-E1856</f>
        <v>0.16666666666666696</v>
      </c>
      <c r="I1856" s="47"/>
      <c r="J1856" s="47"/>
      <c r="K1856" s="65"/>
      <c r="L1856" s="45" t="e">
        <f ca="1">VLOOKUP(Tableau645[[#This Row],[module]],OFFSET(INDIRECT(A1856&amp;"_code"),0,2,,2),2,0)</f>
        <v>#N/A</v>
      </c>
      <c r="M1856" s="45"/>
      <c r="N1856" s="47"/>
      <c r="O1856" s="45"/>
    </row>
    <row r="1857" spans="1:15" hidden="1" x14ac:dyDescent="0.2">
      <c r="A1857" s="45" t="s">
        <v>676</v>
      </c>
      <c r="B1857" s="65" t="str">
        <f>YEAR(C1857)&amp;"-"&amp;WEEKNUM(C1857)</f>
        <v>2017-52</v>
      </c>
      <c r="C1857" s="46">
        <v>43093</v>
      </c>
      <c r="D1857" s="67">
        <f>WEEKDAY(Tableau645[[#This Row],[date]])</f>
        <v>1</v>
      </c>
      <c r="E1857" s="47">
        <v>0.34375</v>
      </c>
      <c r="F1857" s="47">
        <v>0.51041666666666696</v>
      </c>
      <c r="G1857" s="46" t="str">
        <f>IF(NOT(ISBLANK(Tableau645[heure
début])),IF(VALUE(MID(TEXT(Tableau645[heure
début],"hh"),1,2))&lt;13,"AM","PM"),"")</f>
        <v>AM</v>
      </c>
      <c r="H1857" s="47">
        <f>F1857-E1857</f>
        <v>0.16666666666666696</v>
      </c>
      <c r="I1857" s="47"/>
      <c r="J1857" s="47"/>
      <c r="K1857" s="65"/>
      <c r="L1857" s="45" t="e">
        <f ca="1">VLOOKUP(Tableau645[[#This Row],[module]],OFFSET(INDIRECT(A1857&amp;"_code"),0,2,,2),2,0)</f>
        <v>#N/A</v>
      </c>
      <c r="M1857" s="45"/>
      <c r="N1857" s="47"/>
      <c r="O1857" s="45"/>
    </row>
    <row r="1858" spans="1:15" hidden="1" x14ac:dyDescent="0.2">
      <c r="A1858" s="45" t="s">
        <v>657</v>
      </c>
      <c r="B1858" s="65" t="str">
        <f>YEAR(C1858)&amp;"-"&amp;WEEKNUM(C1858)</f>
        <v>2017-52</v>
      </c>
      <c r="C1858" s="46">
        <v>43093</v>
      </c>
      <c r="D1858" s="67">
        <f>WEEKDAY(Tableau645[[#This Row],[date]])</f>
        <v>1</v>
      </c>
      <c r="E1858" s="47">
        <v>0.34375</v>
      </c>
      <c r="F1858" s="47">
        <v>0.51041666666666696</v>
      </c>
      <c r="G1858" s="46" t="str">
        <f>IF(NOT(ISBLANK(Tableau645[heure
début])),IF(VALUE(MID(TEXT(Tableau645[heure
début],"hh"),1,2))&lt;13,"AM","PM"),"")</f>
        <v>AM</v>
      </c>
      <c r="H1858" s="47">
        <f>F1858-E1858</f>
        <v>0.16666666666666696</v>
      </c>
      <c r="I1858" s="123"/>
      <c r="J1858" s="47"/>
      <c r="K1858" s="65"/>
      <c r="L1858" s="45" t="e">
        <f ca="1">VLOOKUP(Tableau645[[#This Row],[module]],OFFSET(INDIRECT(A1858&amp;"_code"),0,2,,2),2,0)</f>
        <v>#N/A</v>
      </c>
      <c r="M1858" s="45"/>
      <c r="N1858" s="47"/>
      <c r="O1858" s="45"/>
    </row>
    <row r="1859" spans="1:15" hidden="1" x14ac:dyDescent="0.2">
      <c r="A1859" s="45" t="s">
        <v>677</v>
      </c>
      <c r="B1859" s="65" t="str">
        <f>YEAR(C1859)&amp;"-"&amp;WEEKNUM(C1859)</f>
        <v>2017-52</v>
      </c>
      <c r="C1859" s="46">
        <v>43093</v>
      </c>
      <c r="D1859" s="67">
        <f>WEEKDAY(Tableau645[[#This Row],[date]])</f>
        <v>1</v>
      </c>
      <c r="E1859" s="47">
        <v>0.34375</v>
      </c>
      <c r="F1859" s="47">
        <v>0.51041666666666696</v>
      </c>
      <c r="G1859" s="46" t="str">
        <f>IF(NOT(ISBLANK(Tableau645[heure
début])),IF(VALUE(MID(TEXT(Tableau645[heure
début],"hh"),1,2))&lt;13,"AM","PM"),"")</f>
        <v>AM</v>
      </c>
      <c r="H1859" s="47">
        <f>F1859-E1859</f>
        <v>0.16666666666666696</v>
      </c>
      <c r="I1859" s="47"/>
      <c r="J1859" s="47"/>
      <c r="K1859" s="65"/>
      <c r="L1859" s="45" t="e">
        <f ca="1">VLOOKUP(Tableau645[[#This Row],[module]],OFFSET(INDIRECT(A1859&amp;"_code"),0,2,,2),2,0)</f>
        <v>#N/A</v>
      </c>
      <c r="M1859" s="45"/>
      <c r="N1859" s="47"/>
      <c r="O1859" s="45"/>
    </row>
    <row r="1860" spans="1:15" hidden="1" x14ac:dyDescent="0.2">
      <c r="A1860" s="61" t="s">
        <v>669</v>
      </c>
      <c r="B1860" s="65" t="str">
        <f>YEAR(C1860)&amp;"-"&amp;WEEKNUM(C1860)</f>
        <v>2017-52</v>
      </c>
      <c r="C1860" s="46">
        <v>43093</v>
      </c>
      <c r="D1860" s="67">
        <f>WEEKDAY(Tableau645[[#This Row],[date]])</f>
        <v>1</v>
      </c>
      <c r="E1860" s="47">
        <v>0.34375</v>
      </c>
      <c r="F1860" s="47">
        <v>0.51041666666666696</v>
      </c>
      <c r="G1860" s="46" t="str">
        <f>IF(NOT(ISBLANK(Tableau645[heure
début])),IF(VALUE(MID(TEXT(Tableau645[heure
début],"hh"),1,2))&lt;13,"AM","PM"),"")</f>
        <v>AM</v>
      </c>
      <c r="H1860" s="47">
        <f>F1860-E1860</f>
        <v>0.16666666666666696</v>
      </c>
      <c r="I1860" s="47"/>
      <c r="J1860" s="47"/>
      <c r="K1860" s="65"/>
      <c r="L1860" s="45" t="e">
        <f ca="1">VLOOKUP(Tableau645[[#This Row],[module]],OFFSET(INDIRECT(A1860&amp;"_code"),0,2,,2),2,0)</f>
        <v>#N/A</v>
      </c>
      <c r="M1860" s="45"/>
      <c r="N1860" s="47"/>
      <c r="O1860" s="45"/>
    </row>
    <row r="1861" spans="1:15" hidden="1" x14ac:dyDescent="0.2">
      <c r="A1861" s="45" t="s">
        <v>670</v>
      </c>
      <c r="B1861" s="65" t="str">
        <f>YEAR(C1861)&amp;"-"&amp;WEEKNUM(C1861)</f>
        <v>2017-52</v>
      </c>
      <c r="C1861" s="46">
        <v>43093</v>
      </c>
      <c r="D1861" s="67">
        <f>WEEKDAY(Tableau645[[#This Row],[date]])</f>
        <v>1</v>
      </c>
      <c r="E1861" s="47">
        <v>0.57291666666666696</v>
      </c>
      <c r="F1861" s="47">
        <v>0.73958333333333404</v>
      </c>
      <c r="G1861" s="46" t="str">
        <f>IF(NOT(ISBLANK(Tableau645[heure
début])),IF(VALUE(MID(TEXT(Tableau645[heure
début],"hh"),1,2))&lt;13,"AM","PM"),"")</f>
        <v>PM</v>
      </c>
      <c r="H1861" s="47">
        <f>F1861-E1861</f>
        <v>0.16666666666666707</v>
      </c>
      <c r="I1861" s="47"/>
      <c r="J1861" s="47"/>
      <c r="K1861" s="65"/>
      <c r="L1861" s="45" t="e">
        <f ca="1">VLOOKUP(Tableau645[[#This Row],[module]],OFFSET(INDIRECT(A1861&amp;"_code"),0,2,,2),2,0)</f>
        <v>#N/A</v>
      </c>
      <c r="M1861" s="45"/>
      <c r="N1861" s="47"/>
      <c r="O1861" s="45"/>
    </row>
    <row r="1862" spans="1:15" hidden="1" x14ac:dyDescent="0.2">
      <c r="A1862" s="45" t="s">
        <v>671</v>
      </c>
      <c r="B1862" s="65" t="str">
        <f>YEAR(C1862)&amp;"-"&amp;WEEKNUM(C1862)</f>
        <v>2017-52</v>
      </c>
      <c r="C1862" s="46">
        <v>43093</v>
      </c>
      <c r="D1862" s="67">
        <f>WEEKDAY(Tableau645[[#This Row],[date]])</f>
        <v>1</v>
      </c>
      <c r="E1862" s="47">
        <v>0.57291666666666696</v>
      </c>
      <c r="F1862" s="47">
        <v>0.73958333333333404</v>
      </c>
      <c r="G1862" s="46" t="str">
        <f>IF(NOT(ISBLANK(Tableau645[heure
début])),IF(VALUE(MID(TEXT(Tableau645[heure
début],"hh"),1,2))&lt;13,"AM","PM"),"")</f>
        <v>PM</v>
      </c>
      <c r="H1862" s="47">
        <f>F1862-E1862</f>
        <v>0.16666666666666707</v>
      </c>
      <c r="I1862" s="47"/>
      <c r="J1862" s="47"/>
      <c r="K1862" s="65"/>
      <c r="L1862" s="45" t="e">
        <f ca="1">VLOOKUP(Tableau645[[#This Row],[module]],OFFSET(INDIRECT(A1862&amp;"_code"),0,2,,2),2,0)</f>
        <v>#N/A</v>
      </c>
      <c r="M1862" s="45"/>
      <c r="N1862" s="47"/>
      <c r="O1862" s="45"/>
    </row>
    <row r="1863" spans="1:15" hidden="1" x14ac:dyDescent="0.2">
      <c r="A1863" s="45" t="s">
        <v>672</v>
      </c>
      <c r="B1863" s="65" t="str">
        <f>YEAR(C1863)&amp;"-"&amp;WEEKNUM(C1863)</f>
        <v>2017-52</v>
      </c>
      <c r="C1863" s="46">
        <v>43093</v>
      </c>
      <c r="D1863" s="67">
        <f>WEEKDAY(Tableau645[[#This Row],[date]])</f>
        <v>1</v>
      </c>
      <c r="E1863" s="47">
        <v>0.57291666666666696</v>
      </c>
      <c r="F1863" s="47">
        <v>0.73958333333333404</v>
      </c>
      <c r="G1863" s="46" t="str">
        <f>IF(NOT(ISBLANK(Tableau645[heure
début])),IF(VALUE(MID(TEXT(Tableau645[heure
début],"hh"),1,2))&lt;13,"AM","PM"),"")</f>
        <v>PM</v>
      </c>
      <c r="H1863" s="47">
        <f>F1863-E1863</f>
        <v>0.16666666666666707</v>
      </c>
      <c r="I1863" s="47"/>
      <c r="J1863" s="47"/>
      <c r="K1863" s="65"/>
      <c r="L1863" s="45" t="e">
        <f ca="1">VLOOKUP(Tableau645[[#This Row],[module]],OFFSET(INDIRECT(A1863&amp;"_code"),0,2,,2),2,0)</f>
        <v>#N/A</v>
      </c>
      <c r="M1863" s="45"/>
      <c r="N1863" s="47"/>
      <c r="O1863" s="45"/>
    </row>
    <row r="1864" spans="1:15" hidden="1" x14ac:dyDescent="0.2">
      <c r="A1864" s="45" t="s">
        <v>676</v>
      </c>
      <c r="B1864" s="65" t="str">
        <f>YEAR(C1864)&amp;"-"&amp;WEEKNUM(C1864)</f>
        <v>2017-52</v>
      </c>
      <c r="C1864" s="46">
        <v>43093</v>
      </c>
      <c r="D1864" s="67">
        <f>WEEKDAY(Tableau645[[#This Row],[date]])</f>
        <v>1</v>
      </c>
      <c r="E1864" s="47">
        <v>0.57291666666666696</v>
      </c>
      <c r="F1864" s="47">
        <v>0.69791666666666663</v>
      </c>
      <c r="G1864" s="46" t="str">
        <f>IF(NOT(ISBLANK(Tableau645[heure
début])),IF(VALUE(MID(TEXT(Tableau645[heure
début],"hh"),1,2))&lt;13,"AM","PM"),"")</f>
        <v>PM</v>
      </c>
      <c r="H1864" s="47">
        <f>F1864-E1864</f>
        <v>0.12499999999999967</v>
      </c>
      <c r="I1864" s="47"/>
      <c r="J1864" s="47"/>
      <c r="K1864" s="65"/>
      <c r="L1864" s="45" t="e">
        <f ca="1">VLOOKUP(Tableau645[[#This Row],[module]],OFFSET(INDIRECT(A1864&amp;"_code"),0,2,,2),2,0)</f>
        <v>#N/A</v>
      </c>
      <c r="M1864" s="45"/>
      <c r="N1864" s="47"/>
      <c r="O1864" s="45"/>
    </row>
    <row r="1865" spans="1:15" hidden="1" x14ac:dyDescent="0.2">
      <c r="A1865" s="45" t="s">
        <v>657</v>
      </c>
      <c r="B1865" s="65" t="str">
        <f>YEAR(C1865)&amp;"-"&amp;WEEKNUM(C1865)</f>
        <v>2017-52</v>
      </c>
      <c r="C1865" s="46">
        <v>43093</v>
      </c>
      <c r="D1865" s="67">
        <f>WEEKDAY(Tableau645[[#This Row],[date]])</f>
        <v>1</v>
      </c>
      <c r="E1865" s="47">
        <v>0.57291666666666696</v>
      </c>
      <c r="F1865" s="47">
        <v>0.73958333333333404</v>
      </c>
      <c r="G1865" s="46" t="str">
        <f>IF(NOT(ISBLANK(Tableau645[heure
début])),IF(VALUE(MID(TEXT(Tableau645[heure
début],"hh"),1,2))&lt;13,"AM","PM"),"")</f>
        <v>PM</v>
      </c>
      <c r="H1865" s="47">
        <f>F1865-E1865</f>
        <v>0.16666666666666707</v>
      </c>
      <c r="I1865" s="123"/>
      <c r="J1865" s="47"/>
      <c r="K1865" s="65"/>
      <c r="L1865" s="45" t="e">
        <f ca="1">VLOOKUP(Tableau645[[#This Row],[module]],OFFSET(INDIRECT(A1865&amp;"_code"),0,2,,2),2,0)</f>
        <v>#N/A</v>
      </c>
      <c r="M1865" s="45"/>
      <c r="N1865" s="47"/>
      <c r="O1865" s="45"/>
    </row>
    <row r="1866" spans="1:15" hidden="1" x14ac:dyDescent="0.2">
      <c r="A1866" s="45" t="s">
        <v>677</v>
      </c>
      <c r="B1866" s="65" t="str">
        <f>YEAR(C1866)&amp;"-"&amp;WEEKNUM(C1866)</f>
        <v>2017-52</v>
      </c>
      <c r="C1866" s="46">
        <v>43093</v>
      </c>
      <c r="D1866" s="67">
        <f>WEEKDAY(Tableau645[[#This Row],[date]])</f>
        <v>1</v>
      </c>
      <c r="E1866" s="47">
        <v>0.57291666666666696</v>
      </c>
      <c r="F1866" s="47">
        <v>0.69791666666666663</v>
      </c>
      <c r="G1866" s="46" t="str">
        <f>IF(NOT(ISBLANK(Tableau645[heure
début])),IF(VALUE(MID(TEXT(Tableau645[heure
début],"hh"),1,2))&lt;13,"AM","PM"),"")</f>
        <v>PM</v>
      </c>
      <c r="H1866" s="47">
        <f>F1866-E1866</f>
        <v>0.12499999999999967</v>
      </c>
      <c r="I1866" s="47"/>
      <c r="J1866" s="47"/>
      <c r="K1866" s="65"/>
      <c r="L1866" s="45" t="e">
        <f ca="1">VLOOKUP(Tableau645[[#This Row],[module]],OFFSET(INDIRECT(A1866&amp;"_code"),0,2,,2),2,0)</f>
        <v>#N/A</v>
      </c>
      <c r="M1866" s="45"/>
      <c r="N1866" s="47"/>
      <c r="O1866" s="45"/>
    </row>
    <row r="1867" spans="1:15" hidden="1" x14ac:dyDescent="0.2">
      <c r="A1867" s="61" t="s">
        <v>669</v>
      </c>
      <c r="B1867" s="65" t="str">
        <f>YEAR(C1867)&amp;"-"&amp;WEEKNUM(C1867)</f>
        <v>2017-52</v>
      </c>
      <c r="C1867" s="46">
        <v>43093</v>
      </c>
      <c r="D1867" s="67">
        <f>WEEKDAY(Tableau645[[#This Row],[date]])</f>
        <v>1</v>
      </c>
      <c r="E1867" s="63">
        <v>0.57291666666666696</v>
      </c>
      <c r="F1867" s="63">
        <v>0.73958333333333404</v>
      </c>
      <c r="G1867" s="46" t="str">
        <f>IF(NOT(ISBLANK(Tableau645[heure
début])),IF(VALUE(MID(TEXT(Tableau645[heure
début],"hh"),1,2))&lt;13,"AM","PM"),"")</f>
        <v>PM</v>
      </c>
      <c r="H1867" s="47">
        <f>F1867-E1867</f>
        <v>0.16666666666666707</v>
      </c>
      <c r="I1867" s="47"/>
      <c r="J1867" s="47"/>
      <c r="K1867" s="65"/>
      <c r="L1867" s="45" t="e">
        <f ca="1">VLOOKUP(Tableau645[[#This Row],[module]],OFFSET(INDIRECT(A1867&amp;"_code"),0,2,,2),2,0)</f>
        <v>#N/A</v>
      </c>
      <c r="M1867" s="45"/>
      <c r="N1867" s="47"/>
      <c r="O1867" s="45"/>
    </row>
    <row r="1868" spans="1:15" hidden="1" x14ac:dyDescent="0.2">
      <c r="A1868" s="45" t="s">
        <v>670</v>
      </c>
      <c r="B1868" s="65" t="str">
        <f>YEAR(C1868)&amp;"-"&amp;WEEKNUM(C1868)</f>
        <v>2017-52</v>
      </c>
      <c r="C1868" s="46">
        <v>43094</v>
      </c>
      <c r="D1868" s="67">
        <f>WEEKDAY(Tableau645[[#This Row],[date]])</f>
        <v>2</v>
      </c>
      <c r="E1868" s="47">
        <v>0.34375</v>
      </c>
      <c r="F1868" s="47">
        <v>0.51041666666666696</v>
      </c>
      <c r="G1868" s="46" t="str">
        <f>IF(NOT(ISBLANK(Tableau645[heure
début])),IF(VALUE(MID(TEXT(Tableau645[heure
début],"hh"),1,2))&lt;13,"AM","PM"),"")</f>
        <v>AM</v>
      </c>
      <c r="H1868" s="47">
        <f>F1868-E1868</f>
        <v>0.16666666666666696</v>
      </c>
      <c r="I1868" s="47"/>
      <c r="J1868" s="47"/>
      <c r="K1868" s="65" t="s">
        <v>791</v>
      </c>
      <c r="L1868" s="45" t="str">
        <f ca="1">VLOOKUP(Tableau645[[#This Row],[module]],OFFSET(INDIRECT(A1868&amp;"_code"),0,2,,2),2,0)</f>
        <v>n/a</v>
      </c>
      <c r="M1868" s="45"/>
      <c r="N1868" s="47"/>
      <c r="O1868" s="45"/>
    </row>
    <row r="1869" spans="1:15" hidden="1" x14ac:dyDescent="0.2">
      <c r="A1869" s="45" t="s">
        <v>657</v>
      </c>
      <c r="B1869" s="65" t="str">
        <f>YEAR(C1869)&amp;"-"&amp;WEEKNUM(C1869)</f>
        <v>2017-52</v>
      </c>
      <c r="C1869" s="46">
        <v>43094</v>
      </c>
      <c r="D1869" s="67">
        <f>WEEKDAY(Tableau645[[#This Row],[date]])</f>
        <v>2</v>
      </c>
      <c r="E1869" s="47">
        <v>0.34375</v>
      </c>
      <c r="F1869" s="47">
        <v>0.51041666666666696</v>
      </c>
      <c r="G1869" s="46" t="str">
        <f>IF(NOT(ISBLANK(Tableau645[heure
début])),IF(VALUE(MID(TEXT(Tableau645[heure
début],"hh"),1,2))&lt;13,"AM","PM"),"")</f>
        <v>AM</v>
      </c>
      <c r="H1869" s="47">
        <f>F1869-E1869</f>
        <v>0.16666666666666696</v>
      </c>
      <c r="I1869" s="123"/>
      <c r="J1869" s="47"/>
      <c r="K1869" s="65" t="s">
        <v>791</v>
      </c>
      <c r="L1869" s="45" t="str">
        <f ca="1">VLOOKUP(Tableau645[[#This Row],[module]],OFFSET(INDIRECT(A1869&amp;"_code"),0,2,,2),2,0)</f>
        <v>n/a</v>
      </c>
      <c r="M1869" s="45"/>
      <c r="N1869" s="47"/>
      <c r="O1869" s="45"/>
    </row>
    <row r="1870" spans="1:15" hidden="1" x14ac:dyDescent="0.2">
      <c r="A1870" s="45" t="s">
        <v>671</v>
      </c>
      <c r="B1870" s="65" t="str">
        <f>YEAR(C1870)&amp;"-"&amp;WEEKNUM(C1870)</f>
        <v>2017-52</v>
      </c>
      <c r="C1870" s="46">
        <v>43094</v>
      </c>
      <c r="D1870" s="67">
        <f>WEEKDAY(Tableau645[[#This Row],[date]])</f>
        <v>2</v>
      </c>
      <c r="E1870" s="47">
        <v>0.34375</v>
      </c>
      <c r="F1870" s="47">
        <v>0.51041666666666696</v>
      </c>
      <c r="G1870" s="46" t="str">
        <f>IF(NOT(ISBLANK(Tableau645[heure
début])),IF(VALUE(MID(TEXT(Tableau645[heure
début],"hh"),1,2))&lt;13,"AM","PM"),"")</f>
        <v>AM</v>
      </c>
      <c r="H1870" s="47">
        <f>F1870-E1870</f>
        <v>0.16666666666666696</v>
      </c>
      <c r="I1870" s="47"/>
      <c r="J1870" s="47"/>
      <c r="K1870" s="65" t="s">
        <v>791</v>
      </c>
      <c r="L1870" s="45" t="str">
        <f ca="1">VLOOKUP(Tableau645[[#This Row],[module]],OFFSET(INDIRECT(A1870&amp;"_code"),0,2,,2),2,0)</f>
        <v>n/a</v>
      </c>
      <c r="M1870" s="45"/>
      <c r="N1870" s="47"/>
      <c r="O1870" s="45"/>
    </row>
    <row r="1871" spans="1:15" hidden="1" x14ac:dyDescent="0.2">
      <c r="A1871" s="45" t="s">
        <v>672</v>
      </c>
      <c r="B1871" s="65" t="str">
        <f>YEAR(C1871)&amp;"-"&amp;WEEKNUM(C1871)</f>
        <v>2017-52</v>
      </c>
      <c r="C1871" s="46">
        <v>43094</v>
      </c>
      <c r="D1871" s="67">
        <f>WEEKDAY(Tableau645[[#This Row],[date]])</f>
        <v>2</v>
      </c>
      <c r="E1871" s="47">
        <v>0.34375</v>
      </c>
      <c r="F1871" s="47">
        <v>0.51041666666666696</v>
      </c>
      <c r="G1871" s="46" t="str">
        <f>IF(NOT(ISBLANK(Tableau645[heure
début])),IF(VALUE(MID(TEXT(Tableau645[heure
début],"hh"),1,2))&lt;13,"AM","PM"),"")</f>
        <v>AM</v>
      </c>
      <c r="H1871" s="47">
        <f>F1871-E1871</f>
        <v>0.16666666666666696</v>
      </c>
      <c r="I1871" s="47"/>
      <c r="J1871" s="47"/>
      <c r="K1871" s="65" t="s">
        <v>791</v>
      </c>
      <c r="L1871" s="45" t="str">
        <f ca="1">VLOOKUP(Tableau645[[#This Row],[module]],OFFSET(INDIRECT(A1871&amp;"_code"),0,2,,2),2,0)</f>
        <v>n/a</v>
      </c>
      <c r="M1871" s="45"/>
      <c r="N1871" s="47"/>
      <c r="O1871" s="45"/>
    </row>
    <row r="1872" spans="1:15" hidden="1" x14ac:dyDescent="0.2">
      <c r="A1872" s="45" t="s">
        <v>676</v>
      </c>
      <c r="B1872" s="65" t="str">
        <f>YEAR(C1872)&amp;"-"&amp;WEEKNUM(C1872)</f>
        <v>2017-52</v>
      </c>
      <c r="C1872" s="46">
        <v>43094</v>
      </c>
      <c r="D1872" s="67">
        <f>WEEKDAY(Tableau645[[#This Row],[date]])</f>
        <v>2</v>
      </c>
      <c r="E1872" s="47">
        <v>0.34375</v>
      </c>
      <c r="F1872" s="47">
        <v>0.51041666666666696</v>
      </c>
      <c r="G1872" s="46" t="str">
        <f>IF(NOT(ISBLANK(Tableau645[heure
début])),IF(VALUE(MID(TEXT(Tableau645[heure
début],"hh"),1,2))&lt;13,"AM","PM"),"")</f>
        <v>AM</v>
      </c>
      <c r="H1872" s="47">
        <f>F1872-E1872</f>
        <v>0.16666666666666696</v>
      </c>
      <c r="I1872" s="47"/>
      <c r="J1872" s="47"/>
      <c r="K1872" s="65" t="s">
        <v>791</v>
      </c>
      <c r="L1872" s="45" t="str">
        <f ca="1">VLOOKUP(Tableau645[[#This Row],[module]],OFFSET(INDIRECT(A1872&amp;"_code"),0,2,,2),2,0)</f>
        <v>n/a</v>
      </c>
      <c r="M1872" s="45"/>
      <c r="N1872" s="47"/>
      <c r="O1872" s="45"/>
    </row>
    <row r="1873" spans="1:15" hidden="1" x14ac:dyDescent="0.2">
      <c r="A1873" s="45" t="s">
        <v>677</v>
      </c>
      <c r="B1873" s="65" t="str">
        <f>YEAR(C1873)&amp;"-"&amp;WEEKNUM(C1873)</f>
        <v>2017-52</v>
      </c>
      <c r="C1873" s="46">
        <v>43094</v>
      </c>
      <c r="D1873" s="67">
        <f>WEEKDAY(Tableau645[[#This Row],[date]])</f>
        <v>2</v>
      </c>
      <c r="E1873" s="47">
        <v>0.34375</v>
      </c>
      <c r="F1873" s="47">
        <v>0.51041666666666696</v>
      </c>
      <c r="G1873" s="46" t="str">
        <f>IF(NOT(ISBLANK(Tableau645[heure
début])),IF(VALUE(MID(TEXT(Tableau645[heure
début],"hh"),1,2))&lt;13,"AM","PM"),"")</f>
        <v>AM</v>
      </c>
      <c r="H1873" s="47">
        <f>F1873-E1873</f>
        <v>0.16666666666666696</v>
      </c>
      <c r="I1873" s="47"/>
      <c r="J1873" s="47"/>
      <c r="K1873" s="65" t="s">
        <v>791</v>
      </c>
      <c r="L1873" s="45" t="str">
        <f ca="1">VLOOKUP(Tableau645[[#This Row],[module]],OFFSET(INDIRECT(A1873&amp;"_code"),0,2,,2),2,0)</f>
        <v>n/a</v>
      </c>
      <c r="M1873" s="45"/>
      <c r="N1873" s="47"/>
      <c r="O1873" s="45"/>
    </row>
    <row r="1874" spans="1:15" hidden="1" x14ac:dyDescent="0.2">
      <c r="A1874" s="61" t="s">
        <v>669</v>
      </c>
      <c r="B1874" s="65" t="str">
        <f>YEAR(C1874)&amp;"-"&amp;WEEKNUM(C1874)</f>
        <v>2017-52</v>
      </c>
      <c r="C1874" s="46">
        <v>43094</v>
      </c>
      <c r="D1874" s="67">
        <f>WEEKDAY(Tableau645[[#This Row],[date]])</f>
        <v>2</v>
      </c>
      <c r="E1874" s="47">
        <v>0.34375</v>
      </c>
      <c r="F1874" s="47">
        <v>0.51041666666666696</v>
      </c>
      <c r="G1874" s="46" t="str">
        <f>IF(NOT(ISBLANK(Tableau645[heure
début])),IF(VALUE(MID(TEXT(Tableau645[heure
début],"hh"),1,2))&lt;13,"AM","PM"),"")</f>
        <v>AM</v>
      </c>
      <c r="H1874" s="47">
        <f>F1874-E1874</f>
        <v>0.16666666666666696</v>
      </c>
      <c r="I1874" s="47"/>
      <c r="J1874" s="47"/>
      <c r="K1874" s="65" t="s">
        <v>791</v>
      </c>
      <c r="L1874" s="45" t="str">
        <f ca="1">VLOOKUP(Tableau645[[#This Row],[module]],OFFSET(INDIRECT(A1874&amp;"_code"),0,2,,2),2,0)</f>
        <v>n/a</v>
      </c>
      <c r="M1874" s="45"/>
      <c r="N1874" s="47"/>
      <c r="O1874" s="45"/>
    </row>
    <row r="1875" spans="1:15" hidden="1" x14ac:dyDescent="0.2">
      <c r="A1875" s="45" t="s">
        <v>670</v>
      </c>
      <c r="B1875" s="65" t="str">
        <f>YEAR(C1875)&amp;"-"&amp;WEEKNUM(C1875)</f>
        <v>2017-52</v>
      </c>
      <c r="C1875" s="46">
        <v>43094</v>
      </c>
      <c r="D1875" s="67">
        <f>WEEKDAY(Tableau645[[#This Row],[date]])</f>
        <v>2</v>
      </c>
      <c r="E1875" s="47">
        <v>0.57291666666666696</v>
      </c>
      <c r="F1875" s="47">
        <v>0.73958333333333404</v>
      </c>
      <c r="G1875" s="46" t="str">
        <f>IF(NOT(ISBLANK(Tableau645[heure
début])),IF(VALUE(MID(TEXT(Tableau645[heure
début],"hh"),1,2))&lt;13,"AM","PM"),"")</f>
        <v>PM</v>
      </c>
      <c r="H1875" s="47">
        <f>F1875-E1875</f>
        <v>0.16666666666666707</v>
      </c>
      <c r="I1875" s="47"/>
      <c r="J1875" s="47"/>
      <c r="K1875" s="65" t="s">
        <v>791</v>
      </c>
      <c r="L1875" s="45" t="str">
        <f ca="1">VLOOKUP(Tableau645[[#This Row],[module]],OFFSET(INDIRECT(A1875&amp;"_code"),0,2,,2),2,0)</f>
        <v>n/a</v>
      </c>
      <c r="M1875" s="45"/>
      <c r="N1875" s="47"/>
      <c r="O1875" s="45"/>
    </row>
    <row r="1876" spans="1:15" hidden="1" x14ac:dyDescent="0.2">
      <c r="A1876" s="45" t="s">
        <v>657</v>
      </c>
      <c r="B1876" s="65" t="str">
        <f>YEAR(C1876)&amp;"-"&amp;WEEKNUM(C1876)</f>
        <v>2017-52</v>
      </c>
      <c r="C1876" s="46">
        <v>43094</v>
      </c>
      <c r="D1876" s="67">
        <f>WEEKDAY(Tableau645[[#This Row],[date]])</f>
        <v>2</v>
      </c>
      <c r="E1876" s="47">
        <v>0.57291666666666696</v>
      </c>
      <c r="F1876" s="47">
        <v>0.73958333333333404</v>
      </c>
      <c r="G1876" s="46" t="str">
        <f>IF(NOT(ISBLANK(Tableau645[heure
début])),IF(VALUE(MID(TEXT(Tableau645[heure
début],"hh"),1,2))&lt;13,"AM","PM"),"")</f>
        <v>PM</v>
      </c>
      <c r="H1876" s="47">
        <f>F1876-E1876</f>
        <v>0.16666666666666707</v>
      </c>
      <c r="I1876" s="123"/>
      <c r="J1876" s="47"/>
      <c r="K1876" s="65" t="s">
        <v>791</v>
      </c>
      <c r="L1876" s="45" t="str">
        <f ca="1">VLOOKUP(Tableau645[[#This Row],[module]],OFFSET(INDIRECT(A1876&amp;"_code"),0,2,,2),2,0)</f>
        <v>n/a</v>
      </c>
      <c r="M1876" s="45"/>
      <c r="N1876" s="47"/>
      <c r="O1876" s="45"/>
    </row>
    <row r="1877" spans="1:15" hidden="1" x14ac:dyDescent="0.2">
      <c r="A1877" s="45" t="s">
        <v>671</v>
      </c>
      <c r="B1877" s="65" t="str">
        <f>YEAR(C1877)&amp;"-"&amp;WEEKNUM(C1877)</f>
        <v>2017-52</v>
      </c>
      <c r="C1877" s="46">
        <v>43094</v>
      </c>
      <c r="D1877" s="67">
        <f>WEEKDAY(Tableau645[[#This Row],[date]])</f>
        <v>2</v>
      </c>
      <c r="E1877" s="47">
        <v>0.57291666666666696</v>
      </c>
      <c r="F1877" s="47">
        <v>0.73958333333333404</v>
      </c>
      <c r="G1877" s="46" t="str">
        <f>IF(NOT(ISBLANK(Tableau645[heure
début])),IF(VALUE(MID(TEXT(Tableau645[heure
début],"hh"),1,2))&lt;13,"AM","PM"),"")</f>
        <v>PM</v>
      </c>
      <c r="H1877" s="47">
        <f>F1877-E1877</f>
        <v>0.16666666666666707</v>
      </c>
      <c r="I1877" s="47"/>
      <c r="J1877" s="47"/>
      <c r="K1877" s="65" t="s">
        <v>791</v>
      </c>
      <c r="L1877" s="45" t="str">
        <f ca="1">VLOOKUP(Tableau645[[#This Row],[module]],OFFSET(INDIRECT(A1877&amp;"_code"),0,2,,2),2,0)</f>
        <v>n/a</v>
      </c>
      <c r="M1877" s="45"/>
      <c r="N1877" s="47"/>
      <c r="O1877" s="45"/>
    </row>
    <row r="1878" spans="1:15" hidden="1" x14ac:dyDescent="0.2">
      <c r="A1878" s="45" t="s">
        <v>672</v>
      </c>
      <c r="B1878" s="65" t="str">
        <f>YEAR(C1878)&amp;"-"&amp;WEEKNUM(C1878)</f>
        <v>2017-52</v>
      </c>
      <c r="C1878" s="46">
        <v>43094</v>
      </c>
      <c r="D1878" s="67">
        <f>WEEKDAY(Tableau645[[#This Row],[date]])</f>
        <v>2</v>
      </c>
      <c r="E1878" s="47">
        <v>0.57291666666666696</v>
      </c>
      <c r="F1878" s="47">
        <v>0.73958333333333404</v>
      </c>
      <c r="G1878" s="46" t="str">
        <f>IF(NOT(ISBLANK(Tableau645[heure
début])),IF(VALUE(MID(TEXT(Tableau645[heure
début],"hh"),1,2))&lt;13,"AM","PM"),"")</f>
        <v>PM</v>
      </c>
      <c r="H1878" s="47">
        <f>F1878-E1878</f>
        <v>0.16666666666666707</v>
      </c>
      <c r="I1878" s="47"/>
      <c r="J1878" s="47"/>
      <c r="K1878" s="65" t="s">
        <v>791</v>
      </c>
      <c r="L1878" s="45" t="str">
        <f ca="1">VLOOKUP(Tableau645[[#This Row],[module]],OFFSET(INDIRECT(A1878&amp;"_code"),0,2,,2),2,0)</f>
        <v>n/a</v>
      </c>
      <c r="M1878" s="45"/>
      <c r="N1878" s="47"/>
      <c r="O1878" s="45"/>
    </row>
    <row r="1879" spans="1:15" hidden="1" x14ac:dyDescent="0.2">
      <c r="A1879" s="45" t="s">
        <v>676</v>
      </c>
      <c r="B1879" s="65" t="str">
        <f>YEAR(C1879)&amp;"-"&amp;WEEKNUM(C1879)</f>
        <v>2017-52</v>
      </c>
      <c r="C1879" s="46">
        <v>43094</v>
      </c>
      <c r="D1879" s="67">
        <f>WEEKDAY(Tableau645[[#This Row],[date]])</f>
        <v>2</v>
      </c>
      <c r="E1879" s="47">
        <v>0.57291666666666696</v>
      </c>
      <c r="F1879" s="47">
        <v>0.69791666666666663</v>
      </c>
      <c r="G1879" s="46" t="str">
        <f>IF(NOT(ISBLANK(Tableau645[heure
début])),IF(VALUE(MID(TEXT(Tableau645[heure
début],"hh"),1,2))&lt;13,"AM","PM"),"")</f>
        <v>PM</v>
      </c>
      <c r="H1879" s="47">
        <f>F1879-E1879</f>
        <v>0.12499999999999967</v>
      </c>
      <c r="I1879" s="47"/>
      <c r="J1879" s="47"/>
      <c r="K1879" s="65" t="s">
        <v>791</v>
      </c>
      <c r="L1879" s="45" t="str">
        <f ca="1">VLOOKUP(Tableau645[[#This Row],[module]],OFFSET(INDIRECT(A1879&amp;"_code"),0,2,,2),2,0)</f>
        <v>n/a</v>
      </c>
      <c r="M1879" s="45"/>
      <c r="N1879" s="47"/>
      <c r="O1879" s="45"/>
    </row>
    <row r="1880" spans="1:15" hidden="1" x14ac:dyDescent="0.2">
      <c r="A1880" s="45" t="s">
        <v>677</v>
      </c>
      <c r="B1880" s="65" t="str">
        <f>YEAR(C1880)&amp;"-"&amp;WEEKNUM(C1880)</f>
        <v>2017-52</v>
      </c>
      <c r="C1880" s="46">
        <v>43094</v>
      </c>
      <c r="D1880" s="67">
        <f>WEEKDAY(Tableau645[[#This Row],[date]])</f>
        <v>2</v>
      </c>
      <c r="E1880" s="47">
        <v>0.57291666666666696</v>
      </c>
      <c r="F1880" s="47">
        <v>0.69791666666666663</v>
      </c>
      <c r="G1880" s="46" t="str">
        <f>IF(NOT(ISBLANK(Tableau645[heure
début])),IF(VALUE(MID(TEXT(Tableau645[heure
début],"hh"),1,2))&lt;13,"AM","PM"),"")</f>
        <v>PM</v>
      </c>
      <c r="H1880" s="47">
        <f>F1880-E1880</f>
        <v>0.12499999999999967</v>
      </c>
      <c r="I1880" s="47"/>
      <c r="J1880" s="47"/>
      <c r="K1880" s="65" t="s">
        <v>791</v>
      </c>
      <c r="L1880" s="45" t="str">
        <f ca="1">VLOOKUP(Tableau645[[#This Row],[module]],OFFSET(INDIRECT(A1880&amp;"_code"),0,2,,2),2,0)</f>
        <v>n/a</v>
      </c>
      <c r="M1880" s="45"/>
      <c r="N1880" s="47"/>
      <c r="O1880" s="45"/>
    </row>
    <row r="1881" spans="1:15" hidden="1" x14ac:dyDescent="0.2">
      <c r="A1881" s="61" t="s">
        <v>669</v>
      </c>
      <c r="B1881" s="65" t="str">
        <f>YEAR(C1881)&amp;"-"&amp;WEEKNUM(C1881)</f>
        <v>2017-52</v>
      </c>
      <c r="C1881" s="46">
        <v>43094</v>
      </c>
      <c r="D1881" s="67">
        <f>WEEKDAY(Tableau645[[#This Row],[date]])</f>
        <v>2</v>
      </c>
      <c r="E1881" s="63">
        <v>0.57291666666666696</v>
      </c>
      <c r="F1881" s="63">
        <v>0.73958333333333404</v>
      </c>
      <c r="G1881" s="46" t="str">
        <f>IF(NOT(ISBLANK(Tableau645[heure
début])),IF(VALUE(MID(TEXT(Tableau645[heure
début],"hh"),1,2))&lt;13,"AM","PM"),"")</f>
        <v>PM</v>
      </c>
      <c r="H1881" s="47">
        <f>F1881-E1881</f>
        <v>0.16666666666666707</v>
      </c>
      <c r="I1881" s="47"/>
      <c r="J1881" s="47"/>
      <c r="K1881" s="65" t="s">
        <v>791</v>
      </c>
      <c r="L1881" s="45" t="str">
        <f ca="1">VLOOKUP(Tableau645[[#This Row],[module]],OFFSET(INDIRECT(A1881&amp;"_code"),0,2,,2),2,0)</f>
        <v>n/a</v>
      </c>
      <c r="M1881" s="45"/>
      <c r="N1881" s="47"/>
      <c r="O1881" s="45"/>
    </row>
    <row r="1882" spans="1:15" hidden="1" x14ac:dyDescent="0.2">
      <c r="A1882" s="45" t="s">
        <v>670</v>
      </c>
      <c r="B1882" s="65" t="str">
        <f>YEAR(C1882)&amp;"-"&amp;WEEKNUM(C1882)</f>
        <v>2017-52</v>
      </c>
      <c r="C1882" s="46">
        <v>43095</v>
      </c>
      <c r="D1882" s="67">
        <f>WEEKDAY(Tableau645[[#This Row],[date]])</f>
        <v>3</v>
      </c>
      <c r="E1882" s="47">
        <v>0.34375</v>
      </c>
      <c r="F1882" s="47">
        <v>0.51041666666666696</v>
      </c>
      <c r="G1882" s="46" t="str">
        <f>IF(NOT(ISBLANK(Tableau645[heure
début])),IF(VALUE(MID(TEXT(Tableau645[heure
début],"hh"),1,2))&lt;13,"AM","PM"),"")</f>
        <v>AM</v>
      </c>
      <c r="H1882" s="47">
        <f>F1882-E1882</f>
        <v>0.16666666666666696</v>
      </c>
      <c r="I1882" s="47"/>
      <c r="J1882" s="47"/>
      <c r="K1882" s="65" t="s">
        <v>801</v>
      </c>
      <c r="L1882" s="45" t="str">
        <f ca="1">VLOOKUP(Tableau645[[#This Row],[module]],OFFSET(INDIRECT(A1882&amp;"_code"),0,2,,2),2,0)</f>
        <v>n/a</v>
      </c>
      <c r="M1882" s="45"/>
      <c r="N1882" s="47"/>
      <c r="O1882" s="45"/>
    </row>
    <row r="1883" spans="1:15" hidden="1" x14ac:dyDescent="0.2">
      <c r="A1883" s="45" t="s">
        <v>672</v>
      </c>
      <c r="B1883" s="65" t="str">
        <f>YEAR(C1883)&amp;"-"&amp;WEEKNUM(C1883)</f>
        <v>2017-52</v>
      </c>
      <c r="C1883" s="46">
        <v>43095</v>
      </c>
      <c r="D1883" s="67">
        <f>WEEKDAY(Tableau645[[#This Row],[date]])</f>
        <v>3</v>
      </c>
      <c r="E1883" s="47">
        <v>0.34375</v>
      </c>
      <c r="F1883" s="47">
        <v>0.51041666666666696</v>
      </c>
      <c r="G1883" s="46" t="str">
        <f>IF(NOT(ISBLANK(Tableau645[heure
début])),IF(VALUE(MID(TEXT(Tableau645[heure
début],"hh"),1,2))&lt;13,"AM","PM"),"")</f>
        <v>AM</v>
      </c>
      <c r="H1883" s="47">
        <f>F1883-E1883</f>
        <v>0.16666666666666696</v>
      </c>
      <c r="I1883" s="47"/>
      <c r="J1883" s="47"/>
      <c r="K1883" s="65" t="s">
        <v>801</v>
      </c>
      <c r="L1883" s="45" t="str">
        <f ca="1">VLOOKUP(Tableau645[[#This Row],[module]],OFFSET(INDIRECT(A1883&amp;"_code"),0,2,,2),2,0)</f>
        <v>n/a</v>
      </c>
      <c r="M1883" s="45"/>
      <c r="N1883" s="47"/>
      <c r="O1883" s="45"/>
    </row>
    <row r="1884" spans="1:15" hidden="1" x14ac:dyDescent="0.2">
      <c r="A1884" s="45" t="s">
        <v>672</v>
      </c>
      <c r="B1884" s="65" t="str">
        <f>YEAR(C1884)&amp;"-"&amp;WEEKNUM(C1884)</f>
        <v>2017-52</v>
      </c>
      <c r="C1884" s="46">
        <v>43095</v>
      </c>
      <c r="D1884" s="67">
        <f>WEEKDAY(Tableau645[[#This Row],[date]])</f>
        <v>3</v>
      </c>
      <c r="E1884" s="47">
        <v>0.34375</v>
      </c>
      <c r="F1884" s="47">
        <v>0.51041666666666696</v>
      </c>
      <c r="G1884" s="46" t="str">
        <f>IF(NOT(ISBLANK(Tableau645[heure
début])),IF(VALUE(MID(TEXT(Tableau645[heure
début],"hh"),1,2))&lt;13,"AM","PM"),"")</f>
        <v>AM</v>
      </c>
      <c r="H1884" s="47">
        <f>F1884-E1884</f>
        <v>0.16666666666666696</v>
      </c>
      <c r="I1884" s="47"/>
      <c r="J1884" s="47" t="s">
        <v>833</v>
      </c>
      <c r="K1884" s="65" t="s">
        <v>817</v>
      </c>
      <c r="L1884" s="45" t="str">
        <f ca="1">VLOOKUP(Tableau645[[#This Row],[module]],OFFSET(INDIRECT(A1884&amp;"_code"),0,2,,2),2,0)</f>
        <v>n/a</v>
      </c>
      <c r="M1884" s="45"/>
      <c r="N1884" s="47"/>
      <c r="O1884" s="45"/>
    </row>
    <row r="1885" spans="1:15" hidden="1" x14ac:dyDescent="0.2">
      <c r="A1885" s="61" t="s">
        <v>669</v>
      </c>
      <c r="B1885" s="65" t="str">
        <f>YEAR(C1885)&amp;"-"&amp;WEEKNUM(C1885)</f>
        <v>2017-52</v>
      </c>
      <c r="C1885" s="46">
        <v>43095</v>
      </c>
      <c r="D1885" s="67">
        <f>WEEKDAY(Tableau645[[#This Row],[date]])</f>
        <v>3</v>
      </c>
      <c r="E1885" s="47">
        <v>0.34375</v>
      </c>
      <c r="F1885" s="47">
        <v>0.51041666666666696</v>
      </c>
      <c r="G1885" s="46" t="str">
        <f>IF(NOT(ISBLANK(Tableau645[heure
début])),IF(VALUE(MID(TEXT(Tableau645[heure
début],"hh"),1,2))&lt;13,"AM","PM"),"")</f>
        <v>AM</v>
      </c>
      <c r="H1885" s="47">
        <f>F1885-E1885</f>
        <v>0.16666666666666696</v>
      </c>
      <c r="I1885" s="47"/>
      <c r="J1885" s="47"/>
      <c r="K1885" s="65" t="s">
        <v>801</v>
      </c>
      <c r="L1885" s="45" t="str">
        <f ca="1">VLOOKUP(Tableau645[[#This Row],[module]],OFFSET(INDIRECT(A1885&amp;"_code"),0,2,,2),2,0)</f>
        <v>n/a</v>
      </c>
      <c r="M1885" s="45"/>
      <c r="N1885" s="47"/>
      <c r="O1885" s="45"/>
    </row>
    <row r="1886" spans="1:15" hidden="1" x14ac:dyDescent="0.2">
      <c r="A1886" s="45" t="s">
        <v>657</v>
      </c>
      <c r="B1886" s="65" t="str">
        <f>YEAR(C1886)&amp;"-"&amp;WEEKNUM(C1886)</f>
        <v>2017-52</v>
      </c>
      <c r="C1886" s="46">
        <v>43095</v>
      </c>
      <c r="D1886" s="67">
        <f>WEEKDAY(Tableau645[[#This Row],[date]])</f>
        <v>3</v>
      </c>
      <c r="E1886" s="47">
        <v>0.34375</v>
      </c>
      <c r="F1886" s="47">
        <v>0.42708333333333298</v>
      </c>
      <c r="G1886" s="46" t="str">
        <f>IF(NOT(ISBLANK(Tableau645[heure
début])),IF(VALUE(MID(TEXT(Tableau645[heure
début],"hh"),1,2))&lt;13,"AM","PM"),"")</f>
        <v>AM</v>
      </c>
      <c r="H1886" s="47">
        <f>F1886-E1886</f>
        <v>8.3333333333332982E-2</v>
      </c>
      <c r="I1886" s="123"/>
      <c r="J1886" s="47"/>
      <c r="K1886" s="70"/>
      <c r="L1886" s="45" t="e">
        <f ca="1">VLOOKUP(Tableau645[[#This Row],[module]],OFFSET(INDIRECT(A1886&amp;"_code"),0,2,,2),2,0)</f>
        <v>#N/A</v>
      </c>
      <c r="M1886" s="45"/>
      <c r="N1886" s="47"/>
      <c r="O1886" s="45"/>
    </row>
    <row r="1887" spans="1:15" hidden="1" x14ac:dyDescent="0.2">
      <c r="A1887" s="45" t="s">
        <v>676</v>
      </c>
      <c r="B1887" s="65" t="str">
        <f>YEAR(C1887)&amp;"-"&amp;WEEKNUM(C1887)</f>
        <v>2017-52</v>
      </c>
      <c r="C1887" s="46">
        <v>43095</v>
      </c>
      <c r="D1887" s="67">
        <f>WEEKDAY(Tableau645[[#This Row],[date]])</f>
        <v>3</v>
      </c>
      <c r="E1887" s="47">
        <v>0.34375</v>
      </c>
      <c r="F1887" s="47">
        <v>0.51041666666666696</v>
      </c>
      <c r="G1887" s="46" t="str">
        <f>IF(NOT(ISBLANK(Tableau645[heure
début])),IF(VALUE(MID(TEXT(Tableau645[heure
début],"hh"),1,2))&lt;13,"AM","PM"),"")</f>
        <v>AM</v>
      </c>
      <c r="H1887" s="47">
        <f>F1887-E1887</f>
        <v>0.16666666666666696</v>
      </c>
      <c r="I1887" s="47"/>
      <c r="J1887" s="47"/>
      <c r="K1887" s="65" t="s">
        <v>809</v>
      </c>
      <c r="L1887" s="45" t="str">
        <f ca="1">VLOOKUP(Tableau645[[#This Row],[module]],OFFSET(INDIRECT(A1887&amp;"_code"),0,2,,2),2,0)</f>
        <v>n/a</v>
      </c>
      <c r="M1887" s="45"/>
      <c r="N1887" s="47"/>
      <c r="O1887" s="45"/>
    </row>
    <row r="1888" spans="1:15" hidden="1" x14ac:dyDescent="0.2">
      <c r="A1888" s="45" t="s">
        <v>677</v>
      </c>
      <c r="B1888" s="65" t="str">
        <f>YEAR(C1888)&amp;"-"&amp;WEEKNUM(C1888)</f>
        <v>2017-52</v>
      </c>
      <c r="C1888" s="46">
        <v>43095</v>
      </c>
      <c r="D1888" s="67">
        <f>WEEKDAY(Tableau645[[#This Row],[date]])</f>
        <v>3</v>
      </c>
      <c r="E1888" s="47">
        <v>0.34375</v>
      </c>
      <c r="F1888" s="47">
        <v>0.51041666666666696</v>
      </c>
      <c r="G1888" s="46" t="str">
        <f>IF(NOT(ISBLANK(Tableau645[heure
début])),IF(VALUE(MID(TEXT(Tableau645[heure
début],"hh"),1,2))&lt;13,"AM","PM"),"")</f>
        <v>AM</v>
      </c>
      <c r="H1888" s="47">
        <f>F1888-E1888</f>
        <v>0.16666666666666696</v>
      </c>
      <c r="I1888" s="47"/>
      <c r="J1888" s="47"/>
      <c r="K1888" s="65" t="s">
        <v>1168</v>
      </c>
      <c r="L1888" s="45" t="str">
        <f ca="1">VLOOKUP(Tableau645[[#This Row],[module]],OFFSET(INDIRECT(A1888&amp;"_code"),0,2,,2),2,0)</f>
        <v>n/a</v>
      </c>
      <c r="M1888" s="45"/>
      <c r="N1888" s="47"/>
      <c r="O1888" s="45"/>
    </row>
    <row r="1889" spans="1:15" hidden="1" x14ac:dyDescent="0.2">
      <c r="A1889" s="45" t="s">
        <v>671</v>
      </c>
      <c r="B1889" s="65" t="str">
        <f>YEAR(C1889)&amp;"-"&amp;WEEKNUM(C1889)</f>
        <v>2017-52</v>
      </c>
      <c r="C1889" s="46">
        <v>43095</v>
      </c>
      <c r="D1889" s="67">
        <f>WEEKDAY(Tableau645[[#This Row],[date]])</f>
        <v>3</v>
      </c>
      <c r="E1889" s="47">
        <v>0.34375</v>
      </c>
      <c r="F1889" s="47">
        <v>0.51041666666666696</v>
      </c>
      <c r="G1889" s="46" t="str">
        <f>IF(NOT(ISBLANK(Tableau645[heure
début])),IF(VALUE(MID(TEXT(Tableau645[heure
début],"hh"),1,2))&lt;13,"AM","PM"),"")</f>
        <v>AM</v>
      </c>
      <c r="H1889" s="47">
        <f>F1889-E1889</f>
        <v>0.16666666666666696</v>
      </c>
      <c r="I1889" s="47"/>
      <c r="J1889" s="47"/>
      <c r="K1889" s="75" t="s">
        <v>809</v>
      </c>
      <c r="L1889" s="45" t="str">
        <f ca="1">VLOOKUP(Tableau645[[#This Row],[module]],OFFSET(INDIRECT(A1889&amp;"_code"),0,2,,2),2,0)</f>
        <v>n/a</v>
      </c>
      <c r="M1889" s="45"/>
      <c r="N1889" s="47"/>
      <c r="O1889" s="45"/>
    </row>
    <row r="1890" spans="1:15" hidden="1" x14ac:dyDescent="0.2">
      <c r="A1890" s="45" t="s">
        <v>657</v>
      </c>
      <c r="B1890" s="129" t="str">
        <f>YEAR(C1890)&amp;"-"&amp;WEEKNUM(C1890)</f>
        <v>2017-52</v>
      </c>
      <c r="C1890" s="46">
        <v>43095</v>
      </c>
      <c r="D1890" s="131">
        <f>WEEKDAY(Tableau645[[#This Row],[date]])</f>
        <v>3</v>
      </c>
      <c r="E1890" s="47">
        <v>0.42708333333333298</v>
      </c>
      <c r="F1890" s="47">
        <v>0.51041666666666696</v>
      </c>
      <c r="G1890" s="130" t="str">
        <f>IF(NOT(ISBLANK(Tableau645[heure
début])),IF(VALUE(MID(TEXT(Tableau645[heure
début],"hh"),1,2))&lt;13,"AM","PM"),"")</f>
        <v>AM</v>
      </c>
      <c r="H1890" s="132">
        <f>F1890-E1890</f>
        <v>8.3333333333333981E-2</v>
      </c>
      <c r="I1890" s="132"/>
      <c r="J1890" s="47"/>
      <c r="K1890" s="65"/>
      <c r="L1890" s="129" t="e">
        <f ca="1">VLOOKUP(Tableau645[[#This Row],[module]],OFFSET(INDIRECT(A1890&amp;"_code"),0,2,,2),2,0)</f>
        <v>#N/A</v>
      </c>
      <c r="M1890" s="128"/>
      <c r="N1890" s="132"/>
      <c r="O1890" s="128"/>
    </row>
    <row r="1891" spans="1:15" hidden="1" x14ac:dyDescent="0.2">
      <c r="A1891" s="45" t="s">
        <v>670</v>
      </c>
      <c r="B1891" s="65" t="str">
        <f>YEAR(C1891)&amp;"-"&amp;WEEKNUM(C1891)</f>
        <v>2017-52</v>
      </c>
      <c r="C1891" s="46">
        <v>43095</v>
      </c>
      <c r="D1891" s="67">
        <f>WEEKDAY(Tableau645[[#This Row],[date]])</f>
        <v>3</v>
      </c>
      <c r="E1891" s="47">
        <v>0.57291666666666696</v>
      </c>
      <c r="F1891" s="47">
        <v>0.73958333333333404</v>
      </c>
      <c r="G1891" s="46" t="str">
        <f>IF(NOT(ISBLANK(Tableau645[heure
début])),IF(VALUE(MID(TEXT(Tableau645[heure
début],"hh"),1,2))&lt;13,"AM","PM"),"")</f>
        <v>PM</v>
      </c>
      <c r="H1891" s="47">
        <f>F1891-E1891</f>
        <v>0.16666666666666707</v>
      </c>
      <c r="I1891" s="47"/>
      <c r="J1891" s="47"/>
      <c r="K1891" s="65" t="s">
        <v>801</v>
      </c>
      <c r="L1891" s="45" t="str">
        <f ca="1">VLOOKUP(Tableau645[[#This Row],[module]],OFFSET(INDIRECT(A1891&amp;"_code"),0,2,,2),2,0)</f>
        <v>n/a</v>
      </c>
      <c r="M1891" s="45"/>
      <c r="N1891" s="47"/>
      <c r="O1891" s="45"/>
    </row>
    <row r="1892" spans="1:15" hidden="1" x14ac:dyDescent="0.2">
      <c r="A1892" s="45" t="s">
        <v>672</v>
      </c>
      <c r="B1892" s="65" t="str">
        <f>YEAR(C1892)&amp;"-"&amp;WEEKNUM(C1892)</f>
        <v>2017-52</v>
      </c>
      <c r="C1892" s="46">
        <v>43095</v>
      </c>
      <c r="D1892" s="67">
        <f>WEEKDAY(Tableau645[[#This Row],[date]])</f>
        <v>3</v>
      </c>
      <c r="E1892" s="47">
        <v>0.57291666666666696</v>
      </c>
      <c r="F1892" s="47">
        <v>0.73958333333333404</v>
      </c>
      <c r="G1892" s="46" t="str">
        <f>IF(NOT(ISBLANK(Tableau645[heure
début])),IF(VALUE(MID(TEXT(Tableau645[heure
début],"hh"),1,2))&lt;13,"AM","PM"),"")</f>
        <v>PM</v>
      </c>
      <c r="H1892" s="47">
        <f>F1892-E1892</f>
        <v>0.16666666666666707</v>
      </c>
      <c r="I1892" s="47"/>
      <c r="J1892" s="47"/>
      <c r="K1892" s="65" t="s">
        <v>801</v>
      </c>
      <c r="L1892" s="45" t="str">
        <f ca="1">VLOOKUP(Tableau645[[#This Row],[module]],OFFSET(INDIRECT(A1892&amp;"_code"),0,2,,2),2,0)</f>
        <v>n/a</v>
      </c>
      <c r="M1892" s="45"/>
      <c r="N1892" s="47"/>
      <c r="O1892" s="45"/>
    </row>
    <row r="1893" spans="1:15" hidden="1" x14ac:dyDescent="0.2">
      <c r="A1893" s="45" t="s">
        <v>672</v>
      </c>
      <c r="B1893" s="65" t="str">
        <f>YEAR(C1893)&amp;"-"&amp;WEEKNUM(C1893)</f>
        <v>2017-52</v>
      </c>
      <c r="C1893" s="46">
        <v>43095</v>
      </c>
      <c r="D1893" s="67">
        <f>WEEKDAY(Tableau645[[#This Row],[date]])</f>
        <v>3</v>
      </c>
      <c r="E1893" s="47">
        <v>0.57291666666666696</v>
      </c>
      <c r="F1893" s="47">
        <v>0.73958333333333404</v>
      </c>
      <c r="G1893" s="46" t="str">
        <f>IF(NOT(ISBLANK(Tableau645[heure
début])),IF(VALUE(MID(TEXT(Tableau645[heure
début],"hh"),1,2))&lt;13,"AM","PM"),"")</f>
        <v>PM</v>
      </c>
      <c r="H1893" s="47">
        <f>F1893-E1893</f>
        <v>0.16666666666666707</v>
      </c>
      <c r="I1893" s="47"/>
      <c r="J1893" s="47" t="s">
        <v>833</v>
      </c>
      <c r="K1893" s="65" t="s">
        <v>817</v>
      </c>
      <c r="L1893" s="45" t="str">
        <f ca="1">VLOOKUP(Tableau645[[#This Row],[module]],OFFSET(INDIRECT(A1893&amp;"_code"),0,2,,2),2,0)</f>
        <v>n/a</v>
      </c>
      <c r="M1893" s="45"/>
      <c r="N1893" s="47"/>
      <c r="O1893" s="45"/>
    </row>
    <row r="1894" spans="1:15" hidden="1" x14ac:dyDescent="0.2">
      <c r="A1894" s="61" t="s">
        <v>669</v>
      </c>
      <c r="B1894" s="65" t="str">
        <f>YEAR(C1894)&amp;"-"&amp;WEEKNUM(C1894)</f>
        <v>2017-52</v>
      </c>
      <c r="C1894" s="46">
        <v>43095</v>
      </c>
      <c r="D1894" s="67">
        <f>WEEKDAY(Tableau645[[#This Row],[date]])</f>
        <v>3</v>
      </c>
      <c r="E1894" s="63">
        <v>0.57291666666666696</v>
      </c>
      <c r="F1894" s="63">
        <v>0.73958333333333404</v>
      </c>
      <c r="G1894" s="46" t="str">
        <f>IF(NOT(ISBLANK(Tableau645[heure
début])),IF(VALUE(MID(TEXT(Tableau645[heure
début],"hh"),1,2))&lt;13,"AM","PM"),"")</f>
        <v>PM</v>
      </c>
      <c r="H1894" s="47">
        <f>F1894-E1894</f>
        <v>0.16666666666666707</v>
      </c>
      <c r="I1894" s="47"/>
      <c r="J1894" s="47"/>
      <c r="K1894" s="65" t="s">
        <v>801</v>
      </c>
      <c r="L1894" s="45" t="str">
        <f ca="1">VLOOKUP(Tableau645[[#This Row],[module]],OFFSET(INDIRECT(A1894&amp;"_code"),0,2,,2),2,0)</f>
        <v>n/a</v>
      </c>
      <c r="M1894" s="45"/>
      <c r="N1894" s="47"/>
      <c r="O1894" s="45"/>
    </row>
    <row r="1895" spans="1:15" hidden="1" x14ac:dyDescent="0.2">
      <c r="A1895" s="45" t="s">
        <v>657</v>
      </c>
      <c r="B1895" s="65" t="str">
        <f>YEAR(C1895)&amp;"-"&amp;WEEKNUM(C1895)</f>
        <v>2017-52</v>
      </c>
      <c r="C1895" s="46">
        <v>43095</v>
      </c>
      <c r="D1895" s="67">
        <f>WEEKDAY(Tableau645[[#This Row],[date]])</f>
        <v>3</v>
      </c>
      <c r="E1895" s="47">
        <v>0.57291666666666696</v>
      </c>
      <c r="F1895" s="95">
        <v>0.65625</v>
      </c>
      <c r="G1895" s="46" t="str">
        <f>IF(NOT(ISBLANK(Tableau645[heure
début])),IF(VALUE(MID(TEXT(Tableau645[heure
début],"hh"),1,2))&lt;13,"AM","PM"),"")</f>
        <v>PM</v>
      </c>
      <c r="H1895" s="47">
        <f>F1895-E1895</f>
        <v>8.3333333333333037E-2</v>
      </c>
      <c r="I1895" s="123"/>
      <c r="J1895" s="47"/>
      <c r="K1895" s="65"/>
      <c r="L1895" s="45" t="e">
        <f ca="1">VLOOKUP(Tableau645[[#This Row],[module]],OFFSET(INDIRECT(A1895&amp;"_code"),0,2,,2),2,0)</f>
        <v>#N/A</v>
      </c>
      <c r="M1895" s="45"/>
      <c r="N1895" s="47"/>
      <c r="O1895" s="45"/>
    </row>
    <row r="1896" spans="1:15" hidden="1" x14ac:dyDescent="0.2">
      <c r="A1896" s="45" t="s">
        <v>676</v>
      </c>
      <c r="B1896" s="65" t="str">
        <f>YEAR(C1896)&amp;"-"&amp;WEEKNUM(C1896)</f>
        <v>2017-52</v>
      </c>
      <c r="C1896" s="46">
        <v>43095</v>
      </c>
      <c r="D1896" s="67">
        <f>WEEKDAY(Tableau645[[#This Row],[date]])</f>
        <v>3</v>
      </c>
      <c r="E1896" s="47">
        <v>0.57291666666666696</v>
      </c>
      <c r="F1896" s="47">
        <v>0.69791666666666663</v>
      </c>
      <c r="G1896" s="46" t="str">
        <f>IF(NOT(ISBLANK(Tableau645[heure
début])),IF(VALUE(MID(TEXT(Tableau645[heure
début],"hh"),1,2))&lt;13,"AM","PM"),"")</f>
        <v>PM</v>
      </c>
      <c r="H1896" s="47">
        <f>F1896-E1896</f>
        <v>0.12499999999999967</v>
      </c>
      <c r="I1896" s="47"/>
      <c r="J1896" s="47"/>
      <c r="K1896" s="65" t="s">
        <v>809</v>
      </c>
      <c r="L1896" s="45" t="str">
        <f ca="1">VLOOKUP(Tableau645[[#This Row],[module]],OFFSET(INDIRECT(A1896&amp;"_code"),0,2,,2),2,0)</f>
        <v>n/a</v>
      </c>
      <c r="M1896" s="45"/>
      <c r="N1896" s="47"/>
      <c r="O1896" s="45"/>
    </row>
    <row r="1897" spans="1:15" hidden="1" x14ac:dyDescent="0.2">
      <c r="A1897" s="45" t="s">
        <v>677</v>
      </c>
      <c r="B1897" s="65" t="str">
        <f>YEAR(C1897)&amp;"-"&amp;WEEKNUM(C1897)</f>
        <v>2017-52</v>
      </c>
      <c r="C1897" s="46">
        <v>43095</v>
      </c>
      <c r="D1897" s="67">
        <f>WEEKDAY(Tableau645[[#This Row],[date]])</f>
        <v>3</v>
      </c>
      <c r="E1897" s="47">
        <v>0.57291666666666696</v>
      </c>
      <c r="F1897" s="47">
        <v>0.69791666666666663</v>
      </c>
      <c r="G1897" s="46" t="str">
        <f>IF(NOT(ISBLANK(Tableau645[heure
début])),IF(VALUE(MID(TEXT(Tableau645[heure
début],"hh"),1,2))&lt;13,"AM","PM"),"")</f>
        <v>PM</v>
      </c>
      <c r="H1897" s="47">
        <f>F1897-E1897</f>
        <v>0.12499999999999967</v>
      </c>
      <c r="I1897" s="47"/>
      <c r="J1897" s="47"/>
      <c r="K1897" s="65" t="s">
        <v>1168</v>
      </c>
      <c r="L1897" s="45" t="str">
        <f ca="1">VLOOKUP(Tableau645[[#This Row],[module]],OFFSET(INDIRECT(A1897&amp;"_code"),0,2,,2),2,0)</f>
        <v>n/a</v>
      </c>
      <c r="M1897" s="45"/>
      <c r="N1897" s="47"/>
      <c r="O1897" s="45"/>
    </row>
    <row r="1898" spans="1:15" hidden="1" x14ac:dyDescent="0.2">
      <c r="A1898" s="45" t="s">
        <v>671</v>
      </c>
      <c r="B1898" s="65" t="str">
        <f>YEAR(C1898)&amp;"-"&amp;WEEKNUM(C1898)</f>
        <v>2017-52</v>
      </c>
      <c r="C1898" s="46">
        <v>43095</v>
      </c>
      <c r="D1898" s="67">
        <f>WEEKDAY(Tableau645[[#This Row],[date]])</f>
        <v>3</v>
      </c>
      <c r="E1898" s="47">
        <v>0.57291666666666696</v>
      </c>
      <c r="F1898" s="47">
        <v>0.73958333333333404</v>
      </c>
      <c r="G1898" s="46" t="str">
        <f>IF(NOT(ISBLANK(Tableau645[heure
début])),IF(VALUE(MID(TEXT(Tableau645[heure
début],"hh"),1,2))&lt;13,"AM","PM"),"")</f>
        <v>PM</v>
      </c>
      <c r="H1898" s="47">
        <f>F1898-E1898</f>
        <v>0.16666666666666707</v>
      </c>
      <c r="I1898" s="47"/>
      <c r="J1898" s="47"/>
      <c r="K1898" s="75" t="s">
        <v>809</v>
      </c>
      <c r="L1898" s="45" t="str">
        <f ca="1">VLOOKUP(Tableau645[[#This Row],[module]],OFFSET(INDIRECT(A1898&amp;"_code"),0,2,,2),2,0)</f>
        <v>n/a</v>
      </c>
      <c r="M1898" s="45"/>
      <c r="N1898" s="47"/>
      <c r="O1898" s="45"/>
    </row>
    <row r="1899" spans="1:15" hidden="1" x14ac:dyDescent="0.2">
      <c r="A1899" s="45" t="s">
        <v>657</v>
      </c>
      <c r="B1899" s="129" t="str">
        <f>YEAR(C1899)&amp;"-"&amp;WEEKNUM(C1899)</f>
        <v>2017-52</v>
      </c>
      <c r="C1899" s="46">
        <v>43095</v>
      </c>
      <c r="D1899" s="131">
        <f>WEEKDAY(Tableau645[[#This Row],[date]])</f>
        <v>3</v>
      </c>
      <c r="E1899" s="95">
        <v>0.65625</v>
      </c>
      <c r="F1899" s="47">
        <v>0.73958333333333404</v>
      </c>
      <c r="G1899" s="130" t="str">
        <f>IF(NOT(ISBLANK(Tableau645[heure
début])),IF(VALUE(MID(TEXT(Tableau645[heure
début],"hh"),1,2))&lt;13,"AM","PM"),"")</f>
        <v>PM</v>
      </c>
      <c r="H1899" s="132">
        <f>F1899-E1899</f>
        <v>8.3333333333334036E-2</v>
      </c>
      <c r="I1899" s="132"/>
      <c r="J1899" s="47"/>
      <c r="K1899" s="70"/>
      <c r="L1899" s="129" t="e">
        <f ca="1">VLOOKUP(Tableau645[[#This Row],[module]],OFFSET(INDIRECT(A1899&amp;"_code"),0,2,,2),2,0)</f>
        <v>#N/A</v>
      </c>
      <c r="M1899" s="128"/>
      <c r="N1899" s="132"/>
      <c r="O1899" s="128"/>
    </row>
    <row r="1900" spans="1:15" hidden="1" x14ac:dyDescent="0.2">
      <c r="A1900" s="45" t="s">
        <v>670</v>
      </c>
      <c r="B1900" s="65" t="str">
        <f>YEAR(C1900)&amp;"-"&amp;WEEKNUM(C1900)</f>
        <v>2017-52</v>
      </c>
      <c r="C1900" s="46">
        <v>43096</v>
      </c>
      <c r="D1900" s="67">
        <f>WEEKDAY(Tableau645[[#This Row],[date]])</f>
        <v>4</v>
      </c>
      <c r="E1900" s="47">
        <v>0.34375</v>
      </c>
      <c r="F1900" s="47">
        <v>0.51041666666666696</v>
      </c>
      <c r="G1900" s="46" t="str">
        <f>IF(NOT(ISBLANK(Tableau645[heure
début])),IF(VALUE(MID(TEXT(Tableau645[heure
début],"hh"),1,2))&lt;13,"AM","PM"),"")</f>
        <v>AM</v>
      </c>
      <c r="H1900" s="47">
        <f>F1900-E1900</f>
        <v>0.16666666666666696</v>
      </c>
      <c r="I1900" s="47"/>
      <c r="J1900" s="47"/>
      <c r="K1900" s="65" t="s">
        <v>801</v>
      </c>
      <c r="L1900" s="45" t="str">
        <f ca="1">VLOOKUP(Tableau645[[#This Row],[module]],OFFSET(INDIRECT(A1900&amp;"_code"),0,2,,2),2,0)</f>
        <v>n/a</v>
      </c>
      <c r="M1900" s="45"/>
      <c r="N1900" s="47"/>
      <c r="O1900" s="45"/>
    </row>
    <row r="1901" spans="1:15" hidden="1" x14ac:dyDescent="0.2">
      <c r="A1901" s="45" t="s">
        <v>672</v>
      </c>
      <c r="B1901" s="65" t="str">
        <f>YEAR(C1901)&amp;"-"&amp;WEEKNUM(C1901)</f>
        <v>2017-52</v>
      </c>
      <c r="C1901" s="46">
        <v>43096</v>
      </c>
      <c r="D1901" s="67">
        <f>WEEKDAY(Tableau645[[#This Row],[date]])</f>
        <v>4</v>
      </c>
      <c r="E1901" s="47">
        <v>0.34375</v>
      </c>
      <c r="F1901" s="47">
        <v>0.51041666666666696</v>
      </c>
      <c r="G1901" s="46" t="str">
        <f>IF(NOT(ISBLANK(Tableau645[heure
début])),IF(VALUE(MID(TEXT(Tableau645[heure
début],"hh"),1,2))&lt;13,"AM","PM"),"")</f>
        <v>AM</v>
      </c>
      <c r="H1901" s="47">
        <f>F1901-E1901</f>
        <v>0.16666666666666696</v>
      </c>
      <c r="I1901" s="47"/>
      <c r="J1901" s="47"/>
      <c r="K1901" s="65" t="s">
        <v>801</v>
      </c>
      <c r="L1901" s="45" t="str">
        <f ca="1">VLOOKUP(Tableau645[[#This Row],[module]],OFFSET(INDIRECT(A1901&amp;"_code"),0,2,,2),2,0)</f>
        <v>n/a</v>
      </c>
      <c r="M1901" s="45"/>
      <c r="N1901" s="47"/>
      <c r="O1901" s="45"/>
    </row>
    <row r="1902" spans="1:15" hidden="1" x14ac:dyDescent="0.2">
      <c r="A1902" s="45" t="s">
        <v>672</v>
      </c>
      <c r="B1902" s="65" t="str">
        <f>YEAR(C1902)&amp;"-"&amp;WEEKNUM(C1902)</f>
        <v>2017-52</v>
      </c>
      <c r="C1902" s="46">
        <v>43096</v>
      </c>
      <c r="D1902" s="67">
        <f>WEEKDAY(Tableau645[[#This Row],[date]])</f>
        <v>4</v>
      </c>
      <c r="E1902" s="47">
        <v>0.34375</v>
      </c>
      <c r="F1902" s="47">
        <v>0.51041666666666696</v>
      </c>
      <c r="G1902" s="46" t="str">
        <f>IF(NOT(ISBLANK(Tableau645[heure
début])),IF(VALUE(MID(TEXT(Tableau645[heure
début],"hh"),1,2))&lt;13,"AM","PM"),"")</f>
        <v>AM</v>
      </c>
      <c r="H1902" s="47">
        <f>F1902-E1902</f>
        <v>0.16666666666666696</v>
      </c>
      <c r="I1902" s="47"/>
      <c r="J1902" s="47" t="s">
        <v>833</v>
      </c>
      <c r="K1902" s="65" t="s">
        <v>817</v>
      </c>
      <c r="L1902" s="45" t="str">
        <f ca="1">VLOOKUP(Tableau645[[#This Row],[module]],OFFSET(INDIRECT(A1902&amp;"_code"),0,2,,2),2,0)</f>
        <v>n/a</v>
      </c>
      <c r="M1902" s="45"/>
      <c r="N1902" s="47"/>
      <c r="O1902" s="45"/>
    </row>
    <row r="1903" spans="1:15" hidden="1" x14ac:dyDescent="0.2">
      <c r="A1903" s="61" t="s">
        <v>669</v>
      </c>
      <c r="B1903" s="65" t="str">
        <f>YEAR(C1903)&amp;"-"&amp;WEEKNUM(C1903)</f>
        <v>2017-52</v>
      </c>
      <c r="C1903" s="46">
        <v>43096</v>
      </c>
      <c r="D1903" s="67">
        <f>WEEKDAY(Tableau645[[#This Row],[date]])</f>
        <v>4</v>
      </c>
      <c r="E1903" s="47">
        <v>0.34375</v>
      </c>
      <c r="F1903" s="47">
        <v>0.51041666666666696</v>
      </c>
      <c r="G1903" s="46" t="str">
        <f>IF(NOT(ISBLANK(Tableau645[heure
début])),IF(VALUE(MID(TEXT(Tableau645[heure
début],"hh"),1,2))&lt;13,"AM","PM"),"")</f>
        <v>AM</v>
      </c>
      <c r="H1903" s="47">
        <f>F1903-E1903</f>
        <v>0.16666666666666696</v>
      </c>
      <c r="I1903" s="47"/>
      <c r="J1903" s="47"/>
      <c r="K1903" s="65" t="s">
        <v>801</v>
      </c>
      <c r="L1903" s="45" t="str">
        <f ca="1">VLOOKUP(Tableau645[[#This Row],[module]],OFFSET(INDIRECT(A1903&amp;"_code"),0,2,,2),2,0)</f>
        <v>n/a</v>
      </c>
      <c r="M1903" s="45"/>
      <c r="N1903" s="47"/>
      <c r="O1903" s="45"/>
    </row>
    <row r="1904" spans="1:15" hidden="1" x14ac:dyDescent="0.2">
      <c r="A1904" s="45" t="s">
        <v>657</v>
      </c>
      <c r="B1904" s="65" t="str">
        <f>YEAR(C1904)&amp;"-"&amp;WEEKNUM(C1904)</f>
        <v>2017-52</v>
      </c>
      <c r="C1904" s="46">
        <v>43096</v>
      </c>
      <c r="D1904" s="67">
        <f>WEEKDAY(Tableau645[[#This Row],[date]])</f>
        <v>4</v>
      </c>
      <c r="E1904" s="47">
        <v>0.34375</v>
      </c>
      <c r="F1904" s="47">
        <v>0.51041666666666696</v>
      </c>
      <c r="G1904" s="46" t="str">
        <f>IF(NOT(ISBLANK(Tableau645[heure
début])),IF(VALUE(MID(TEXT(Tableau645[heure
début],"hh"),1,2))&lt;13,"AM","PM"),"")</f>
        <v>AM</v>
      </c>
      <c r="H1904" s="47">
        <f>F1904-E1904</f>
        <v>0.16666666666666696</v>
      </c>
      <c r="I1904" s="123"/>
      <c r="J1904" s="47"/>
      <c r="K1904" s="65"/>
      <c r="L1904" s="45" t="e">
        <f ca="1">VLOOKUP(Tableau645[[#This Row],[module]],OFFSET(INDIRECT(A1904&amp;"_code"),0,2,,2),2,0)</f>
        <v>#N/A</v>
      </c>
      <c r="M1904" s="45"/>
      <c r="N1904" s="47"/>
      <c r="O1904" s="45"/>
    </row>
    <row r="1905" spans="1:15" hidden="1" x14ac:dyDescent="0.2">
      <c r="A1905" s="45" t="s">
        <v>676</v>
      </c>
      <c r="B1905" s="65" t="str">
        <f>YEAR(C1905)&amp;"-"&amp;WEEKNUM(C1905)</f>
        <v>2017-52</v>
      </c>
      <c r="C1905" s="46">
        <v>43096</v>
      </c>
      <c r="D1905" s="67">
        <f>WEEKDAY(Tableau645[[#This Row],[date]])</f>
        <v>4</v>
      </c>
      <c r="E1905" s="47">
        <v>0.34375</v>
      </c>
      <c r="F1905" s="47">
        <v>0.51041666666666696</v>
      </c>
      <c r="G1905" s="46" t="str">
        <f>IF(NOT(ISBLANK(Tableau645[heure
début])),IF(VALUE(MID(TEXT(Tableau645[heure
début],"hh"),1,2))&lt;13,"AM","PM"),"")</f>
        <v>AM</v>
      </c>
      <c r="H1905" s="47">
        <f>F1905-E1905</f>
        <v>0.16666666666666696</v>
      </c>
      <c r="I1905" s="47"/>
      <c r="J1905" s="47"/>
      <c r="K1905" s="65" t="s">
        <v>809</v>
      </c>
      <c r="L1905" s="45" t="str">
        <f ca="1">VLOOKUP(Tableau645[[#This Row],[module]],OFFSET(INDIRECT(A1905&amp;"_code"),0,2,,2),2,0)</f>
        <v>n/a</v>
      </c>
      <c r="M1905" s="45"/>
      <c r="N1905" s="47"/>
      <c r="O1905" s="45"/>
    </row>
    <row r="1906" spans="1:15" hidden="1" x14ac:dyDescent="0.2">
      <c r="A1906" s="45" t="s">
        <v>677</v>
      </c>
      <c r="B1906" s="65" t="str">
        <f>YEAR(C1906)&amp;"-"&amp;WEEKNUM(C1906)</f>
        <v>2017-52</v>
      </c>
      <c r="C1906" s="46">
        <v>43096</v>
      </c>
      <c r="D1906" s="67">
        <f>WEEKDAY(Tableau645[[#This Row],[date]])</f>
        <v>4</v>
      </c>
      <c r="E1906" s="47">
        <v>0.34375</v>
      </c>
      <c r="F1906" s="47">
        <v>0.51041666666666696</v>
      </c>
      <c r="G1906" s="46" t="str">
        <f>IF(NOT(ISBLANK(Tableau645[heure
début])),IF(VALUE(MID(TEXT(Tableau645[heure
début],"hh"),1,2))&lt;13,"AM","PM"),"")</f>
        <v>AM</v>
      </c>
      <c r="H1906" s="47">
        <f>F1906-E1906</f>
        <v>0.16666666666666696</v>
      </c>
      <c r="I1906" s="47"/>
      <c r="J1906" s="47"/>
      <c r="K1906" s="65" t="s">
        <v>1168</v>
      </c>
      <c r="L1906" s="45" t="str">
        <f ca="1">VLOOKUP(Tableau645[[#This Row],[module]],OFFSET(INDIRECT(A1906&amp;"_code"),0,2,,2),2,0)</f>
        <v>n/a</v>
      </c>
      <c r="M1906" s="45"/>
      <c r="N1906" s="47"/>
      <c r="O1906" s="45"/>
    </row>
    <row r="1907" spans="1:15" hidden="1" x14ac:dyDescent="0.2">
      <c r="A1907" s="45" t="s">
        <v>671</v>
      </c>
      <c r="B1907" s="65" t="str">
        <f>YEAR(C1907)&amp;"-"&amp;WEEKNUM(C1907)</f>
        <v>2017-52</v>
      </c>
      <c r="C1907" s="46">
        <v>43096</v>
      </c>
      <c r="D1907" s="67">
        <f>WEEKDAY(Tableau645[[#This Row],[date]])</f>
        <v>4</v>
      </c>
      <c r="E1907" s="47">
        <v>0.34375</v>
      </c>
      <c r="F1907" s="47">
        <v>0.51041666666666696</v>
      </c>
      <c r="G1907" s="46" t="str">
        <f>IF(NOT(ISBLANK(Tableau645[heure
début])),IF(VALUE(MID(TEXT(Tableau645[heure
début],"hh"),1,2))&lt;13,"AM","PM"),"")</f>
        <v>AM</v>
      </c>
      <c r="H1907" s="47">
        <f>F1907-E1907</f>
        <v>0.16666666666666696</v>
      </c>
      <c r="I1907" s="47"/>
      <c r="J1907" s="47"/>
      <c r="K1907" s="75" t="s">
        <v>809</v>
      </c>
      <c r="L1907" s="45" t="str">
        <f ca="1">VLOOKUP(Tableau645[[#This Row],[module]],OFFSET(INDIRECT(A1907&amp;"_code"),0,2,,2),2,0)</f>
        <v>n/a</v>
      </c>
      <c r="M1907" s="45"/>
      <c r="N1907" s="47"/>
      <c r="O1907" s="45"/>
    </row>
    <row r="1908" spans="1:15" hidden="1" x14ac:dyDescent="0.2">
      <c r="A1908" s="45" t="s">
        <v>670</v>
      </c>
      <c r="B1908" s="65" t="str">
        <f>YEAR(C1908)&amp;"-"&amp;WEEKNUM(C1908)</f>
        <v>2017-52</v>
      </c>
      <c r="C1908" s="46">
        <v>43096</v>
      </c>
      <c r="D1908" s="67">
        <f>WEEKDAY(Tableau645[[#This Row],[date]])</f>
        <v>4</v>
      </c>
      <c r="E1908" s="47">
        <v>0.57291666666666696</v>
      </c>
      <c r="F1908" s="47">
        <v>0.73958333333333404</v>
      </c>
      <c r="G1908" s="46" t="str">
        <f>IF(NOT(ISBLANK(Tableau645[heure
début])),IF(VALUE(MID(TEXT(Tableau645[heure
début],"hh"),1,2))&lt;13,"AM","PM"),"")</f>
        <v>PM</v>
      </c>
      <c r="H1908" s="47">
        <f>F1908-E1908</f>
        <v>0.16666666666666707</v>
      </c>
      <c r="I1908" s="47"/>
      <c r="J1908" s="47"/>
      <c r="K1908" s="65" t="s">
        <v>801</v>
      </c>
      <c r="L1908" s="45" t="str">
        <f ca="1">VLOOKUP(Tableau645[[#This Row],[module]],OFFSET(INDIRECT(A1908&amp;"_code"),0,2,,2),2,0)</f>
        <v>n/a</v>
      </c>
      <c r="M1908" s="45"/>
      <c r="N1908" s="47"/>
      <c r="O1908" s="45"/>
    </row>
    <row r="1909" spans="1:15" hidden="1" x14ac:dyDescent="0.2">
      <c r="A1909" s="45" t="s">
        <v>672</v>
      </c>
      <c r="B1909" s="65" t="str">
        <f>YEAR(C1909)&amp;"-"&amp;WEEKNUM(C1909)</f>
        <v>2017-52</v>
      </c>
      <c r="C1909" s="46">
        <v>43096</v>
      </c>
      <c r="D1909" s="67">
        <f>WEEKDAY(Tableau645[[#This Row],[date]])</f>
        <v>4</v>
      </c>
      <c r="E1909" s="47">
        <v>0.57291666666666696</v>
      </c>
      <c r="F1909" s="47">
        <v>0.73958333333333404</v>
      </c>
      <c r="G1909" s="46" t="str">
        <f>IF(NOT(ISBLANK(Tableau645[heure
début])),IF(VALUE(MID(TEXT(Tableau645[heure
début],"hh"),1,2))&lt;13,"AM","PM"),"")</f>
        <v>PM</v>
      </c>
      <c r="H1909" s="47">
        <f>F1909-E1909</f>
        <v>0.16666666666666707</v>
      </c>
      <c r="I1909" s="47"/>
      <c r="J1909" s="47"/>
      <c r="K1909" s="65" t="s">
        <v>801</v>
      </c>
      <c r="L1909" s="45" t="str">
        <f ca="1">VLOOKUP(Tableau645[[#This Row],[module]],OFFSET(INDIRECT(A1909&amp;"_code"),0,2,,2),2,0)</f>
        <v>n/a</v>
      </c>
      <c r="M1909" s="45"/>
      <c r="N1909" s="47"/>
      <c r="O1909" s="45"/>
    </row>
    <row r="1910" spans="1:15" hidden="1" x14ac:dyDescent="0.2">
      <c r="A1910" s="45" t="s">
        <v>672</v>
      </c>
      <c r="B1910" s="65" t="str">
        <f>YEAR(C1910)&amp;"-"&amp;WEEKNUM(C1910)</f>
        <v>2017-52</v>
      </c>
      <c r="C1910" s="46">
        <v>43096</v>
      </c>
      <c r="D1910" s="67">
        <f>WEEKDAY(Tableau645[[#This Row],[date]])</f>
        <v>4</v>
      </c>
      <c r="E1910" s="47">
        <v>0.57291666666666696</v>
      </c>
      <c r="F1910" s="47">
        <v>0.73958333333333404</v>
      </c>
      <c r="G1910" s="46" t="str">
        <f>IF(NOT(ISBLANK(Tableau645[heure
début])),IF(VALUE(MID(TEXT(Tableau645[heure
début],"hh"),1,2))&lt;13,"AM","PM"),"")</f>
        <v>PM</v>
      </c>
      <c r="H1910" s="47">
        <f>F1910-E1910</f>
        <v>0.16666666666666707</v>
      </c>
      <c r="I1910" s="47"/>
      <c r="J1910" s="47" t="s">
        <v>833</v>
      </c>
      <c r="K1910" s="65" t="s">
        <v>817</v>
      </c>
      <c r="L1910" s="45" t="str">
        <f ca="1">VLOOKUP(Tableau645[[#This Row],[module]],OFFSET(INDIRECT(A1910&amp;"_code"),0,2,,2),2,0)</f>
        <v>n/a</v>
      </c>
      <c r="M1910" s="45"/>
      <c r="N1910" s="47"/>
      <c r="O1910" s="45"/>
    </row>
    <row r="1911" spans="1:15" hidden="1" x14ac:dyDescent="0.2">
      <c r="A1911" s="61" t="s">
        <v>669</v>
      </c>
      <c r="B1911" s="65" t="str">
        <f>YEAR(C1911)&amp;"-"&amp;WEEKNUM(C1911)</f>
        <v>2017-52</v>
      </c>
      <c r="C1911" s="46">
        <v>43096</v>
      </c>
      <c r="D1911" s="67">
        <f>WEEKDAY(Tableau645[[#This Row],[date]])</f>
        <v>4</v>
      </c>
      <c r="E1911" s="63">
        <v>0.57291666666666696</v>
      </c>
      <c r="F1911" s="63">
        <v>0.73958333333333404</v>
      </c>
      <c r="G1911" s="46" t="str">
        <f>IF(NOT(ISBLANK(Tableau645[heure
début])),IF(VALUE(MID(TEXT(Tableau645[heure
début],"hh"),1,2))&lt;13,"AM","PM"),"")</f>
        <v>PM</v>
      </c>
      <c r="H1911" s="47">
        <f>F1911-E1911</f>
        <v>0.16666666666666707</v>
      </c>
      <c r="I1911" s="47"/>
      <c r="J1911" s="47"/>
      <c r="K1911" s="65" t="s">
        <v>801</v>
      </c>
      <c r="L1911" s="45" t="str">
        <f ca="1">VLOOKUP(Tableau645[[#This Row],[module]],OFFSET(INDIRECT(A1911&amp;"_code"),0,2,,2),2,0)</f>
        <v>n/a</v>
      </c>
      <c r="M1911" s="45"/>
      <c r="N1911" s="47"/>
      <c r="O1911" s="45"/>
    </row>
    <row r="1912" spans="1:15" hidden="1" x14ac:dyDescent="0.2">
      <c r="A1912" s="45" t="s">
        <v>657</v>
      </c>
      <c r="B1912" s="116" t="str">
        <f>YEAR(C1912)&amp;"-"&amp;WEEKNUM(C1912)</f>
        <v>2017-52</v>
      </c>
      <c r="C1912" s="46">
        <v>43096</v>
      </c>
      <c r="D1912" s="118">
        <f>WEEKDAY(Tableau645[[#This Row],[date]])</f>
        <v>4</v>
      </c>
      <c r="E1912" s="47">
        <v>0.57291666666666696</v>
      </c>
      <c r="F1912" s="119">
        <v>0.65625</v>
      </c>
      <c r="G1912" s="117" t="str">
        <f>IF(NOT(ISBLANK(Tableau645[heure
début])),IF(VALUE(MID(TEXT(Tableau645[heure
début],"hh"),1,2))&lt;13,"AM","PM"),"")</f>
        <v>PM</v>
      </c>
      <c r="H1912" s="119">
        <f>F1912-E1912</f>
        <v>8.3333333333333037E-2</v>
      </c>
      <c r="I1912" s="119"/>
      <c r="J1912" s="119"/>
      <c r="K1912" s="116"/>
      <c r="L1912" s="116" t="e">
        <f ca="1">VLOOKUP(Tableau645[[#This Row],[module]],OFFSET(INDIRECT(A1912&amp;"_code"),0,2,,2),2,0)</f>
        <v>#N/A</v>
      </c>
      <c r="M1912" s="115"/>
      <c r="N1912" s="119"/>
      <c r="O1912" s="115"/>
    </row>
    <row r="1913" spans="1:15" hidden="1" x14ac:dyDescent="0.2">
      <c r="A1913" s="45" t="s">
        <v>671</v>
      </c>
      <c r="B1913" s="65" t="str">
        <f>YEAR(C1913)&amp;"-"&amp;WEEKNUM(C1913)</f>
        <v>2017-52</v>
      </c>
      <c r="C1913" s="46">
        <v>43096</v>
      </c>
      <c r="D1913" s="67">
        <f>WEEKDAY(Tableau645[[#This Row],[date]])</f>
        <v>4</v>
      </c>
      <c r="E1913" s="47">
        <v>0.57291666666666696</v>
      </c>
      <c r="F1913" s="47">
        <v>0.65625</v>
      </c>
      <c r="G1913" s="46" t="str">
        <f>IF(NOT(ISBLANK(Tableau645[heure
début])),IF(VALUE(MID(TEXT(Tableau645[heure
début],"hh"),1,2))&lt;13,"AM","PM"),"")</f>
        <v>PM</v>
      </c>
      <c r="H1913" s="47">
        <f>F1913-E1913</f>
        <v>8.3333333333333037E-2</v>
      </c>
      <c r="I1913" s="47"/>
      <c r="J1913" s="47"/>
      <c r="K1913" s="75" t="s">
        <v>809</v>
      </c>
      <c r="L1913" s="65" t="str">
        <f ca="1">VLOOKUP(Tableau645[[#This Row],[module]],OFFSET(INDIRECT(A1913&amp;"_code"),0,2,,2),2,0)</f>
        <v>n/a</v>
      </c>
      <c r="M1913" s="45"/>
      <c r="N1913" s="47"/>
      <c r="O1913" s="45"/>
    </row>
    <row r="1914" spans="1:15" hidden="1" x14ac:dyDescent="0.2">
      <c r="A1914" s="45" t="s">
        <v>676</v>
      </c>
      <c r="B1914" s="65" t="str">
        <f>YEAR(C1914)&amp;"-"&amp;WEEKNUM(C1914)</f>
        <v>2017-52</v>
      </c>
      <c r="C1914" s="46">
        <v>43096</v>
      </c>
      <c r="D1914" s="67">
        <f>WEEKDAY(Tableau645[[#This Row],[date]])</f>
        <v>4</v>
      </c>
      <c r="E1914" s="47">
        <v>0.57291666666666696</v>
      </c>
      <c r="F1914" s="47">
        <v>0.69791666666666663</v>
      </c>
      <c r="G1914" s="46" t="str">
        <f>IF(NOT(ISBLANK(Tableau645[heure
début])),IF(VALUE(MID(TEXT(Tableau645[heure
début],"hh"),1,2))&lt;13,"AM","PM"),"")</f>
        <v>PM</v>
      </c>
      <c r="H1914" s="47">
        <f>F1914-E1914</f>
        <v>0.12499999999999967</v>
      </c>
      <c r="I1914" s="47"/>
      <c r="J1914" s="47"/>
      <c r="K1914" s="65" t="s">
        <v>809</v>
      </c>
      <c r="L1914" s="45" t="str">
        <f ca="1">VLOOKUP(Tableau645[[#This Row],[module]],OFFSET(INDIRECT(A1914&amp;"_code"),0,2,,2),2,0)</f>
        <v>n/a</v>
      </c>
      <c r="M1914" s="45"/>
      <c r="N1914" s="47"/>
      <c r="O1914" s="45"/>
    </row>
    <row r="1915" spans="1:15" hidden="1" x14ac:dyDescent="0.2">
      <c r="A1915" s="45" t="s">
        <v>677</v>
      </c>
      <c r="B1915" s="65" t="str">
        <f>YEAR(C1915)&amp;"-"&amp;WEEKNUM(C1915)</f>
        <v>2017-52</v>
      </c>
      <c r="C1915" s="46">
        <v>43096</v>
      </c>
      <c r="D1915" s="67">
        <f>WEEKDAY(Tableau645[[#This Row],[date]])</f>
        <v>4</v>
      </c>
      <c r="E1915" s="47">
        <v>0.57291666666666696</v>
      </c>
      <c r="F1915" s="47">
        <v>0.69791666666666663</v>
      </c>
      <c r="G1915" s="46" t="str">
        <f>IF(NOT(ISBLANK(Tableau645[heure
début])),IF(VALUE(MID(TEXT(Tableau645[heure
début],"hh"),1,2))&lt;13,"AM","PM"),"")</f>
        <v>PM</v>
      </c>
      <c r="H1915" s="47">
        <f>F1915-E1915</f>
        <v>0.12499999999999967</v>
      </c>
      <c r="I1915" s="47"/>
      <c r="J1915" s="47"/>
      <c r="K1915" s="65" t="s">
        <v>1168</v>
      </c>
      <c r="L1915" s="45" t="str">
        <f ca="1">VLOOKUP(Tableau645[[#This Row],[module]],OFFSET(INDIRECT(A1915&amp;"_code"),0,2,,2),2,0)</f>
        <v>n/a</v>
      </c>
      <c r="M1915" s="45"/>
      <c r="N1915" s="47"/>
      <c r="O1915" s="45"/>
    </row>
    <row r="1916" spans="1:15" hidden="1" x14ac:dyDescent="0.2">
      <c r="A1916" s="45" t="s">
        <v>657</v>
      </c>
      <c r="B1916" s="65" t="str">
        <f>YEAR(C1916)&amp;"-"&amp;WEEKNUM(C1916)</f>
        <v>2017-52</v>
      </c>
      <c r="C1916" s="46">
        <v>43096</v>
      </c>
      <c r="D1916" s="67">
        <f>WEEKDAY(Tableau645[[#This Row],[date]])</f>
        <v>4</v>
      </c>
      <c r="E1916" s="119">
        <v>0.65625</v>
      </c>
      <c r="F1916" s="47">
        <v>0.73958333333333404</v>
      </c>
      <c r="G1916" s="46" t="str">
        <f>IF(NOT(ISBLANK(Tableau645[heure
début])),IF(VALUE(MID(TEXT(Tableau645[heure
début],"hh"),1,2))&lt;13,"AM","PM"),"")</f>
        <v>PM</v>
      </c>
      <c r="H1916" s="47">
        <f>F1916-E1916</f>
        <v>8.3333333333334036E-2</v>
      </c>
      <c r="I1916" s="123"/>
      <c r="J1916" s="47"/>
      <c r="K1916" s="65"/>
      <c r="L1916" s="45" t="e">
        <f ca="1">VLOOKUP(Tableau645[[#This Row],[module]],OFFSET(INDIRECT(A1916&amp;"_code"),0,2,,2),2,0)</f>
        <v>#N/A</v>
      </c>
      <c r="M1916" s="45"/>
      <c r="N1916" s="47"/>
      <c r="O1916" s="45"/>
    </row>
    <row r="1917" spans="1:15" hidden="1" x14ac:dyDescent="0.2">
      <c r="A1917" s="45" t="s">
        <v>671</v>
      </c>
      <c r="B1917" s="65" t="str">
        <f>YEAR(C1917)&amp;"-"&amp;WEEKNUM(C1917)</f>
        <v>2017-52</v>
      </c>
      <c r="C1917" s="46">
        <v>43096</v>
      </c>
      <c r="D1917" s="67">
        <f>WEEKDAY(Tableau645[[#This Row],[date]])</f>
        <v>4</v>
      </c>
      <c r="E1917" s="47">
        <v>0.65625</v>
      </c>
      <c r="F1917" s="47">
        <v>0.73958333333333404</v>
      </c>
      <c r="G1917" s="46" t="str">
        <f>IF(NOT(ISBLANK(Tableau645[heure
début])),IF(VALUE(MID(TEXT(Tableau645[heure
début],"hh"),1,2))&lt;13,"AM","PM"),"")</f>
        <v>PM</v>
      </c>
      <c r="H1917" s="47">
        <f>F1917-E1917</f>
        <v>8.3333333333334036E-2</v>
      </c>
      <c r="I1917" s="47"/>
      <c r="J1917" s="47"/>
      <c r="K1917" s="75" t="s">
        <v>809</v>
      </c>
      <c r="L1917" s="45" t="str">
        <f ca="1">VLOOKUP(Tableau645[[#This Row],[module]],OFFSET(INDIRECT(A1917&amp;"_code"),0,2,,2),2,0)</f>
        <v>n/a</v>
      </c>
      <c r="M1917" s="45"/>
      <c r="N1917" s="47"/>
      <c r="O1917" s="45"/>
    </row>
    <row r="1918" spans="1:15" hidden="1" x14ac:dyDescent="0.2">
      <c r="A1918" s="45" t="s">
        <v>670</v>
      </c>
      <c r="B1918" s="65" t="str">
        <f>YEAR(C1918)&amp;"-"&amp;WEEKNUM(C1918)</f>
        <v>2017-52</v>
      </c>
      <c r="C1918" s="46">
        <v>43097</v>
      </c>
      <c r="D1918" s="67">
        <f>WEEKDAY(Tableau645[[#This Row],[date]])</f>
        <v>5</v>
      </c>
      <c r="E1918" s="47">
        <v>0.34375</v>
      </c>
      <c r="F1918" s="47">
        <v>0.51041666666666696</v>
      </c>
      <c r="G1918" s="46" t="str">
        <f>IF(NOT(ISBLANK(Tableau645[heure
début])),IF(VALUE(MID(TEXT(Tableau645[heure
début],"hh"),1,2))&lt;13,"AM","PM"),"")</f>
        <v>AM</v>
      </c>
      <c r="H1918" s="47">
        <f>F1918-E1918</f>
        <v>0.16666666666666696</v>
      </c>
      <c r="I1918" s="47"/>
      <c r="J1918" s="47"/>
      <c r="K1918" s="65" t="s">
        <v>801</v>
      </c>
      <c r="L1918" s="45" t="str">
        <f ca="1">VLOOKUP(Tableau645[[#This Row],[module]],OFFSET(INDIRECT(A1918&amp;"_code"),0,2,,2),2,0)</f>
        <v>n/a</v>
      </c>
      <c r="M1918" s="45"/>
      <c r="N1918" s="47"/>
      <c r="O1918" s="45"/>
    </row>
    <row r="1919" spans="1:15" hidden="1" x14ac:dyDescent="0.2">
      <c r="A1919" s="45" t="s">
        <v>672</v>
      </c>
      <c r="B1919" s="65" t="str">
        <f>YEAR(C1919)&amp;"-"&amp;WEEKNUM(C1919)</f>
        <v>2017-52</v>
      </c>
      <c r="C1919" s="46">
        <v>43097</v>
      </c>
      <c r="D1919" s="67">
        <f>WEEKDAY(Tableau645[[#This Row],[date]])</f>
        <v>5</v>
      </c>
      <c r="E1919" s="47">
        <v>0.34375</v>
      </c>
      <c r="F1919" s="47">
        <v>0.51041666666666696</v>
      </c>
      <c r="G1919" s="46" t="str">
        <f>IF(NOT(ISBLANK(Tableau645[heure
début])),IF(VALUE(MID(TEXT(Tableau645[heure
début],"hh"),1,2))&lt;13,"AM","PM"),"")</f>
        <v>AM</v>
      </c>
      <c r="H1919" s="47">
        <f>F1919-E1919</f>
        <v>0.16666666666666696</v>
      </c>
      <c r="I1919" s="47"/>
      <c r="J1919" s="47"/>
      <c r="K1919" s="65" t="s">
        <v>801</v>
      </c>
      <c r="L1919" s="45" t="str">
        <f ca="1">VLOOKUP(Tableau645[[#This Row],[module]],OFFSET(INDIRECT(A1919&amp;"_code"),0,2,,2),2,0)</f>
        <v>n/a</v>
      </c>
      <c r="M1919" s="45"/>
      <c r="N1919" s="47"/>
      <c r="O1919" s="45"/>
    </row>
    <row r="1920" spans="1:15" hidden="1" x14ac:dyDescent="0.2">
      <c r="A1920" s="45" t="s">
        <v>672</v>
      </c>
      <c r="B1920" s="65" t="str">
        <f>YEAR(C1920)&amp;"-"&amp;WEEKNUM(C1920)</f>
        <v>2017-52</v>
      </c>
      <c r="C1920" s="46">
        <v>43097</v>
      </c>
      <c r="D1920" s="67">
        <f>WEEKDAY(Tableau645[[#This Row],[date]])</f>
        <v>5</v>
      </c>
      <c r="E1920" s="47">
        <v>0.34375</v>
      </c>
      <c r="F1920" s="47">
        <v>0.51041666666666696</v>
      </c>
      <c r="G1920" s="46" t="str">
        <f>IF(NOT(ISBLANK(Tableau645[heure
début])),IF(VALUE(MID(TEXT(Tableau645[heure
début],"hh"),1,2))&lt;13,"AM","PM"),"")</f>
        <v>AM</v>
      </c>
      <c r="H1920" s="47">
        <f>F1920-E1920</f>
        <v>0.16666666666666696</v>
      </c>
      <c r="I1920" s="47"/>
      <c r="J1920" s="47" t="s">
        <v>833</v>
      </c>
      <c r="K1920" s="65" t="s">
        <v>817</v>
      </c>
      <c r="L1920" s="45" t="str">
        <f ca="1">VLOOKUP(Tableau645[[#This Row],[module]],OFFSET(INDIRECT(A1920&amp;"_code"),0,2,,2),2,0)</f>
        <v>n/a</v>
      </c>
      <c r="M1920" s="45"/>
      <c r="N1920" s="47"/>
      <c r="O1920" s="45"/>
    </row>
    <row r="1921" spans="1:15" hidden="1" x14ac:dyDescent="0.2">
      <c r="A1921" s="61" t="s">
        <v>669</v>
      </c>
      <c r="B1921" s="65" t="str">
        <f>YEAR(C1921)&amp;"-"&amp;WEEKNUM(C1921)</f>
        <v>2017-52</v>
      </c>
      <c r="C1921" s="46">
        <v>43097</v>
      </c>
      <c r="D1921" s="67">
        <f>WEEKDAY(Tableau645[[#This Row],[date]])</f>
        <v>5</v>
      </c>
      <c r="E1921" s="47">
        <v>0.34375</v>
      </c>
      <c r="F1921" s="47">
        <v>0.51041666666666696</v>
      </c>
      <c r="G1921" s="46" t="str">
        <f>IF(NOT(ISBLANK(Tableau645[heure
début])),IF(VALUE(MID(TEXT(Tableau645[heure
début],"hh"),1,2))&lt;13,"AM","PM"),"")</f>
        <v>AM</v>
      </c>
      <c r="H1921" s="47">
        <f>F1921-E1921</f>
        <v>0.16666666666666696</v>
      </c>
      <c r="I1921" s="47"/>
      <c r="J1921" s="47"/>
      <c r="K1921" s="65" t="s">
        <v>801</v>
      </c>
      <c r="L1921" s="45" t="str">
        <f ca="1">VLOOKUP(Tableau645[[#This Row],[module]],OFFSET(INDIRECT(A1921&amp;"_code"),0,2,,2),2,0)</f>
        <v>n/a</v>
      </c>
      <c r="M1921" s="45"/>
      <c r="N1921" s="47"/>
      <c r="O1921" s="45"/>
    </row>
    <row r="1922" spans="1:15" hidden="1" x14ac:dyDescent="0.2">
      <c r="A1922" s="45" t="s">
        <v>671</v>
      </c>
      <c r="B1922" s="65" t="str">
        <f>YEAR(C1922)&amp;"-"&amp;WEEKNUM(C1922)</f>
        <v>2017-52</v>
      </c>
      <c r="C1922" s="46">
        <v>43097</v>
      </c>
      <c r="D1922" s="67">
        <f>WEEKDAY(Tableau645[[#This Row],[date]])</f>
        <v>5</v>
      </c>
      <c r="E1922" s="47">
        <v>0.34375</v>
      </c>
      <c r="F1922" s="47">
        <v>0.51041666666666696</v>
      </c>
      <c r="G1922" s="46" t="str">
        <f>IF(NOT(ISBLANK(Tableau645[heure
début])),IF(VALUE(MID(TEXT(Tableau645[heure
début],"hh"),1,2))&lt;13,"AM","PM"),"")</f>
        <v>AM</v>
      </c>
      <c r="H1922" s="47">
        <f>F1922-E1922</f>
        <v>0.16666666666666696</v>
      </c>
      <c r="I1922" s="47"/>
      <c r="J1922" s="47"/>
      <c r="K1922" s="75" t="s">
        <v>809</v>
      </c>
      <c r="L1922" s="45" t="str">
        <f ca="1">VLOOKUP(Tableau645[[#This Row],[module]],OFFSET(INDIRECT(A1922&amp;"_code"),0,2,,2),2,0)</f>
        <v>n/a</v>
      </c>
      <c r="M1922" s="45"/>
      <c r="N1922" s="47"/>
      <c r="O1922" s="45"/>
    </row>
    <row r="1923" spans="1:15" hidden="1" x14ac:dyDescent="0.2">
      <c r="A1923" s="45" t="s">
        <v>676</v>
      </c>
      <c r="B1923" s="65" t="str">
        <f>YEAR(C1923)&amp;"-"&amp;WEEKNUM(C1923)</f>
        <v>2017-52</v>
      </c>
      <c r="C1923" s="46">
        <v>43097</v>
      </c>
      <c r="D1923" s="67">
        <f>WEEKDAY(Tableau645[[#This Row],[date]])</f>
        <v>5</v>
      </c>
      <c r="E1923" s="47">
        <v>0.34375</v>
      </c>
      <c r="F1923" s="47">
        <v>0.51041666666666696</v>
      </c>
      <c r="G1923" s="46" t="str">
        <f>IF(NOT(ISBLANK(Tableau645[heure
début])),IF(VALUE(MID(TEXT(Tableau645[heure
début],"hh"),1,2))&lt;13,"AM","PM"),"")</f>
        <v>AM</v>
      </c>
      <c r="H1923" s="47">
        <f>F1923-E1923</f>
        <v>0.16666666666666696</v>
      </c>
      <c r="I1923" s="47"/>
      <c r="J1923" s="47"/>
      <c r="K1923" s="65" t="s">
        <v>809</v>
      </c>
      <c r="L1923" s="45" t="str">
        <f ca="1">VLOOKUP(Tableau645[[#This Row],[module]],OFFSET(INDIRECT(A1923&amp;"_code"),0,2,,2),2,0)</f>
        <v>n/a</v>
      </c>
      <c r="M1923" s="45"/>
      <c r="N1923" s="47"/>
      <c r="O1923" s="45"/>
    </row>
    <row r="1924" spans="1:15" hidden="1" x14ac:dyDescent="0.2">
      <c r="A1924" s="45" t="s">
        <v>677</v>
      </c>
      <c r="B1924" s="65" t="str">
        <f>YEAR(C1924)&amp;"-"&amp;WEEKNUM(C1924)</f>
        <v>2017-52</v>
      </c>
      <c r="C1924" s="46">
        <v>43097</v>
      </c>
      <c r="D1924" s="67">
        <f>WEEKDAY(Tableau645[[#This Row],[date]])</f>
        <v>5</v>
      </c>
      <c r="E1924" s="47">
        <v>0.34375</v>
      </c>
      <c r="F1924" s="47">
        <v>0.51041666666666696</v>
      </c>
      <c r="G1924" s="46" t="str">
        <f>IF(NOT(ISBLANK(Tableau645[heure
début])),IF(VALUE(MID(TEXT(Tableau645[heure
début],"hh"),1,2))&lt;13,"AM","PM"),"")</f>
        <v>AM</v>
      </c>
      <c r="H1924" s="47">
        <f>F1924-E1924</f>
        <v>0.16666666666666696</v>
      </c>
      <c r="I1924" s="47"/>
      <c r="J1924" s="47"/>
      <c r="K1924" s="65" t="s">
        <v>1168</v>
      </c>
      <c r="L1924" s="45" t="str">
        <f ca="1">VLOOKUP(Tableau645[[#This Row],[module]],OFFSET(INDIRECT(A1924&amp;"_code"),0,2,,2),2,0)</f>
        <v>n/a</v>
      </c>
      <c r="M1924" s="45"/>
      <c r="N1924" s="47"/>
      <c r="O1924" s="45"/>
    </row>
    <row r="1925" spans="1:15" hidden="1" x14ac:dyDescent="0.2">
      <c r="A1925" s="45" t="s">
        <v>657</v>
      </c>
      <c r="B1925" s="65" t="str">
        <f>YEAR(C1925)&amp;"-"&amp;WEEKNUM(C1925)</f>
        <v>2017-52</v>
      </c>
      <c r="C1925" s="46">
        <v>43097</v>
      </c>
      <c r="D1925" s="67">
        <f>WEEKDAY(Tableau645[[#This Row],[date]])</f>
        <v>5</v>
      </c>
      <c r="E1925" s="47">
        <v>0.34375</v>
      </c>
      <c r="F1925" s="47">
        <v>0.51041666666666696</v>
      </c>
      <c r="G1925" s="46" t="str">
        <f>IF(NOT(ISBLANK(Tableau645[heure
début])),IF(VALUE(MID(TEXT(Tableau645[heure
début],"hh"),1,2))&lt;13,"AM","PM"),"")</f>
        <v>AM</v>
      </c>
      <c r="H1925" s="47">
        <f>F1925-E1925</f>
        <v>0.16666666666666696</v>
      </c>
      <c r="I1925" s="123"/>
      <c r="J1925" s="47"/>
      <c r="K1925" s="65"/>
      <c r="L1925" s="45" t="e">
        <f ca="1">VLOOKUP(Tableau645[[#This Row],[module]],OFFSET(INDIRECT(A1925&amp;"_code"),0,2,,2),2,0)</f>
        <v>#N/A</v>
      </c>
      <c r="M1925" s="45"/>
      <c r="N1925" s="47"/>
      <c r="O1925" s="45"/>
    </row>
    <row r="1926" spans="1:15" hidden="1" x14ac:dyDescent="0.2">
      <c r="A1926" s="45" t="s">
        <v>670</v>
      </c>
      <c r="B1926" s="65" t="str">
        <f>YEAR(C1926)&amp;"-"&amp;WEEKNUM(C1926)</f>
        <v>2017-52</v>
      </c>
      <c r="C1926" s="46">
        <v>43097</v>
      </c>
      <c r="D1926" s="67">
        <f>WEEKDAY(Tableau645[[#This Row],[date]])</f>
        <v>5</v>
      </c>
      <c r="E1926" s="47">
        <v>0.57291666666666696</v>
      </c>
      <c r="F1926" s="47">
        <v>0.73958333333333404</v>
      </c>
      <c r="G1926" s="46" t="str">
        <f>IF(NOT(ISBLANK(Tableau645[heure
début])),IF(VALUE(MID(TEXT(Tableau645[heure
début],"hh"),1,2))&lt;13,"AM","PM"),"")</f>
        <v>PM</v>
      </c>
      <c r="H1926" s="47">
        <f>F1926-E1926</f>
        <v>0.16666666666666707</v>
      </c>
      <c r="I1926" s="47"/>
      <c r="J1926" s="47"/>
      <c r="K1926" s="65" t="s">
        <v>801</v>
      </c>
      <c r="L1926" s="45" t="str">
        <f ca="1">VLOOKUP(Tableau645[[#This Row],[module]],OFFSET(INDIRECT(A1926&amp;"_code"),0,2,,2),2,0)</f>
        <v>n/a</v>
      </c>
      <c r="M1926" s="45"/>
      <c r="N1926" s="47"/>
      <c r="O1926" s="45"/>
    </row>
    <row r="1927" spans="1:15" hidden="1" x14ac:dyDescent="0.2">
      <c r="A1927" s="45" t="s">
        <v>672</v>
      </c>
      <c r="B1927" s="65" t="str">
        <f>YEAR(C1927)&amp;"-"&amp;WEEKNUM(C1927)</f>
        <v>2017-52</v>
      </c>
      <c r="C1927" s="46">
        <v>43097</v>
      </c>
      <c r="D1927" s="67">
        <f>WEEKDAY(Tableau645[[#This Row],[date]])</f>
        <v>5</v>
      </c>
      <c r="E1927" s="47">
        <v>0.57291666666666696</v>
      </c>
      <c r="F1927" s="47">
        <v>0.73958333333333404</v>
      </c>
      <c r="G1927" s="46" t="str">
        <f>IF(NOT(ISBLANK(Tableau645[heure
début])),IF(VALUE(MID(TEXT(Tableau645[heure
début],"hh"),1,2))&lt;13,"AM","PM"),"")</f>
        <v>PM</v>
      </c>
      <c r="H1927" s="47">
        <f>F1927-E1927</f>
        <v>0.16666666666666707</v>
      </c>
      <c r="I1927" s="47"/>
      <c r="J1927" s="47"/>
      <c r="K1927" s="65" t="s">
        <v>801</v>
      </c>
      <c r="L1927" s="45" t="str">
        <f ca="1">VLOOKUP(Tableau645[[#This Row],[module]],OFFSET(INDIRECT(A1927&amp;"_code"),0,2,,2),2,0)</f>
        <v>n/a</v>
      </c>
      <c r="M1927" s="45"/>
      <c r="N1927" s="47"/>
      <c r="O1927" s="45"/>
    </row>
    <row r="1928" spans="1:15" hidden="1" x14ac:dyDescent="0.2">
      <c r="A1928" s="45" t="s">
        <v>672</v>
      </c>
      <c r="B1928" s="65" t="str">
        <f>YEAR(C1928)&amp;"-"&amp;WEEKNUM(C1928)</f>
        <v>2017-52</v>
      </c>
      <c r="C1928" s="46">
        <v>43097</v>
      </c>
      <c r="D1928" s="67">
        <f>WEEKDAY(Tableau645[[#This Row],[date]])</f>
        <v>5</v>
      </c>
      <c r="E1928" s="47">
        <v>0.57291666666666696</v>
      </c>
      <c r="F1928" s="47">
        <v>0.73958333333333404</v>
      </c>
      <c r="G1928" s="46" t="str">
        <f>IF(NOT(ISBLANK(Tableau645[heure
début])),IF(VALUE(MID(TEXT(Tableau645[heure
début],"hh"),1,2))&lt;13,"AM","PM"),"")</f>
        <v>PM</v>
      </c>
      <c r="H1928" s="47">
        <f>F1928-E1928</f>
        <v>0.16666666666666707</v>
      </c>
      <c r="I1928" s="47"/>
      <c r="J1928" s="47" t="s">
        <v>833</v>
      </c>
      <c r="K1928" s="65" t="s">
        <v>817</v>
      </c>
      <c r="L1928" s="45" t="str">
        <f ca="1">VLOOKUP(Tableau645[[#This Row],[module]],OFFSET(INDIRECT(A1928&amp;"_code"),0,2,,2),2,0)</f>
        <v>n/a</v>
      </c>
      <c r="M1928" s="45"/>
      <c r="N1928" s="47"/>
      <c r="O1928" s="45"/>
    </row>
    <row r="1929" spans="1:15" hidden="1" x14ac:dyDescent="0.2">
      <c r="A1929" s="61" t="s">
        <v>669</v>
      </c>
      <c r="B1929" s="65" t="str">
        <f>YEAR(C1929)&amp;"-"&amp;WEEKNUM(C1929)</f>
        <v>2017-52</v>
      </c>
      <c r="C1929" s="46">
        <v>43097</v>
      </c>
      <c r="D1929" s="67">
        <f>WEEKDAY(Tableau645[[#This Row],[date]])</f>
        <v>5</v>
      </c>
      <c r="E1929" s="63">
        <v>0.57291666666666696</v>
      </c>
      <c r="F1929" s="63">
        <v>0.73958333333333404</v>
      </c>
      <c r="G1929" s="46" t="str">
        <f>IF(NOT(ISBLANK(Tableau645[heure
début])),IF(VALUE(MID(TEXT(Tableau645[heure
début],"hh"),1,2))&lt;13,"AM","PM"),"")</f>
        <v>PM</v>
      </c>
      <c r="H1929" s="47">
        <f>F1929-E1929</f>
        <v>0.16666666666666707</v>
      </c>
      <c r="I1929" s="47"/>
      <c r="J1929" s="47"/>
      <c r="K1929" s="65" t="s">
        <v>801</v>
      </c>
      <c r="L1929" s="45" t="str">
        <f ca="1">VLOOKUP(Tableau645[[#This Row],[module]],OFFSET(INDIRECT(A1929&amp;"_code"),0,2,,2),2,0)</f>
        <v>n/a</v>
      </c>
      <c r="M1929" s="45"/>
      <c r="N1929" s="47"/>
      <c r="O1929" s="45"/>
    </row>
    <row r="1930" spans="1:15" hidden="1" x14ac:dyDescent="0.2">
      <c r="A1930" s="45" t="s">
        <v>671</v>
      </c>
      <c r="B1930" s="65" t="str">
        <f>YEAR(C1930)&amp;"-"&amp;WEEKNUM(C1930)</f>
        <v>2017-52</v>
      </c>
      <c r="C1930" s="46">
        <v>43097</v>
      </c>
      <c r="D1930" s="67">
        <f>WEEKDAY(Tableau645[[#This Row],[date]])</f>
        <v>5</v>
      </c>
      <c r="E1930" s="47">
        <v>0.57291666666666696</v>
      </c>
      <c r="F1930" s="47">
        <v>0.73958333333333404</v>
      </c>
      <c r="G1930" s="46" t="str">
        <f>IF(NOT(ISBLANK(Tableau645[heure
début])),IF(VALUE(MID(TEXT(Tableau645[heure
début],"hh"),1,2))&lt;13,"AM","PM"),"")</f>
        <v>PM</v>
      </c>
      <c r="H1930" s="47">
        <f>F1930-E1930</f>
        <v>0.16666666666666707</v>
      </c>
      <c r="I1930" s="47"/>
      <c r="J1930" s="47"/>
      <c r="K1930" s="75" t="s">
        <v>809</v>
      </c>
      <c r="L1930" s="45" t="str">
        <f ca="1">VLOOKUP(Tableau645[[#This Row],[module]],OFFSET(INDIRECT(A1930&amp;"_code"),0,2,,2),2,0)</f>
        <v>n/a</v>
      </c>
      <c r="M1930" s="45"/>
      <c r="N1930" s="47"/>
      <c r="O1930" s="45"/>
    </row>
    <row r="1931" spans="1:15" hidden="1" x14ac:dyDescent="0.2">
      <c r="A1931" s="45" t="s">
        <v>676</v>
      </c>
      <c r="B1931" s="65" t="str">
        <f>YEAR(C1931)&amp;"-"&amp;WEEKNUM(C1931)</f>
        <v>2017-52</v>
      </c>
      <c r="C1931" s="46">
        <v>43097</v>
      </c>
      <c r="D1931" s="67">
        <f>WEEKDAY(Tableau645[[#This Row],[date]])</f>
        <v>5</v>
      </c>
      <c r="E1931" s="47">
        <v>0.57291666666666696</v>
      </c>
      <c r="F1931" s="47">
        <v>0.69791666666666663</v>
      </c>
      <c r="G1931" s="46" t="str">
        <f>IF(NOT(ISBLANK(Tableau645[heure
début])),IF(VALUE(MID(TEXT(Tableau645[heure
début],"hh"),1,2))&lt;13,"AM","PM"),"")</f>
        <v>PM</v>
      </c>
      <c r="H1931" s="47">
        <f>F1931-E1931</f>
        <v>0.12499999999999967</v>
      </c>
      <c r="I1931" s="47"/>
      <c r="J1931" s="47"/>
      <c r="K1931" s="65" t="s">
        <v>809</v>
      </c>
      <c r="L1931" s="45" t="str">
        <f ca="1">VLOOKUP(Tableau645[[#This Row],[module]],OFFSET(INDIRECT(A1931&amp;"_code"),0,2,,2),2,0)</f>
        <v>n/a</v>
      </c>
      <c r="M1931" s="45"/>
      <c r="N1931" s="47"/>
      <c r="O1931" s="45"/>
    </row>
    <row r="1932" spans="1:15" hidden="1" x14ac:dyDescent="0.2">
      <c r="A1932" s="45" t="s">
        <v>677</v>
      </c>
      <c r="B1932" s="65" t="str">
        <f>YEAR(C1932)&amp;"-"&amp;WEEKNUM(C1932)</f>
        <v>2017-52</v>
      </c>
      <c r="C1932" s="46">
        <v>43097</v>
      </c>
      <c r="D1932" s="67">
        <f>WEEKDAY(Tableau645[[#This Row],[date]])</f>
        <v>5</v>
      </c>
      <c r="E1932" s="47">
        <v>0.57291666666666696</v>
      </c>
      <c r="F1932" s="47">
        <v>0.69791666666666663</v>
      </c>
      <c r="G1932" s="46" t="str">
        <f>IF(NOT(ISBLANK(Tableau645[heure
début])),IF(VALUE(MID(TEXT(Tableau645[heure
début],"hh"),1,2))&lt;13,"AM","PM"),"")</f>
        <v>PM</v>
      </c>
      <c r="H1932" s="47">
        <f>F1932-E1932</f>
        <v>0.12499999999999967</v>
      </c>
      <c r="I1932" s="47"/>
      <c r="J1932" s="47"/>
      <c r="K1932" s="65" t="s">
        <v>1168</v>
      </c>
      <c r="L1932" s="45" t="str">
        <f ca="1">VLOOKUP(Tableau645[[#This Row],[module]],OFFSET(INDIRECT(A1932&amp;"_code"),0,2,,2),2,0)</f>
        <v>n/a</v>
      </c>
      <c r="M1932" s="45"/>
      <c r="N1932" s="47"/>
      <c r="O1932" s="45"/>
    </row>
    <row r="1933" spans="1:15" hidden="1" x14ac:dyDescent="0.2">
      <c r="A1933" s="45" t="s">
        <v>657</v>
      </c>
      <c r="B1933" s="65" t="str">
        <f>YEAR(C1933)&amp;"-"&amp;WEEKNUM(C1933)</f>
        <v>2017-52</v>
      </c>
      <c r="C1933" s="46">
        <v>43097</v>
      </c>
      <c r="D1933" s="67">
        <f>WEEKDAY(Tableau645[[#This Row],[date]])</f>
        <v>5</v>
      </c>
      <c r="E1933" s="47">
        <v>0.57291666666666696</v>
      </c>
      <c r="F1933" s="47">
        <v>0.73958333333333404</v>
      </c>
      <c r="G1933" s="46" t="str">
        <f>IF(NOT(ISBLANK(Tableau645[heure
début])),IF(VALUE(MID(TEXT(Tableau645[heure
début],"hh"),1,2))&lt;13,"AM","PM"),"")</f>
        <v>PM</v>
      </c>
      <c r="H1933" s="47">
        <f>F1933-E1933</f>
        <v>0.16666666666666707</v>
      </c>
      <c r="I1933" s="123"/>
      <c r="J1933" s="47"/>
      <c r="K1933" s="65"/>
      <c r="L1933" s="45" t="e">
        <f ca="1">VLOOKUP(Tableau645[[#This Row],[module]],OFFSET(INDIRECT(A1933&amp;"_code"),0,2,,2),2,0)</f>
        <v>#N/A</v>
      </c>
      <c r="M1933" s="45"/>
      <c r="N1933" s="47"/>
      <c r="O1933" s="45"/>
    </row>
    <row r="1934" spans="1:15" hidden="1" x14ac:dyDescent="0.2">
      <c r="A1934" s="45" t="s">
        <v>670</v>
      </c>
      <c r="B1934" s="65" t="str">
        <f>YEAR(C1934)&amp;"-"&amp;WEEKNUM(C1934)</f>
        <v>2017-52</v>
      </c>
      <c r="C1934" s="46">
        <v>43098</v>
      </c>
      <c r="D1934" s="67">
        <f>WEEKDAY(Tableau645[[#This Row],[date]])</f>
        <v>6</v>
      </c>
      <c r="E1934" s="47">
        <v>0.34375</v>
      </c>
      <c r="F1934" s="47">
        <v>0.51041666666666696</v>
      </c>
      <c r="G1934" s="46" t="str">
        <f>IF(NOT(ISBLANK(Tableau645[heure
début])),IF(VALUE(MID(TEXT(Tableau645[heure
début],"hh"),1,2))&lt;13,"AM","PM"),"")</f>
        <v>AM</v>
      </c>
      <c r="H1934" s="47">
        <f>F1934-E1934</f>
        <v>0.16666666666666696</v>
      </c>
      <c r="I1934" s="47"/>
      <c r="J1934" s="47"/>
      <c r="K1934" s="65" t="s">
        <v>801</v>
      </c>
      <c r="L1934" s="45" t="str">
        <f ca="1">VLOOKUP(Tableau645[[#This Row],[module]],OFFSET(INDIRECT(A1934&amp;"_code"),0,2,,2),2,0)</f>
        <v>n/a</v>
      </c>
      <c r="M1934" s="45"/>
      <c r="N1934" s="47"/>
      <c r="O1934" s="45"/>
    </row>
    <row r="1935" spans="1:15" hidden="1" x14ac:dyDescent="0.2">
      <c r="A1935" s="45" t="s">
        <v>672</v>
      </c>
      <c r="B1935" s="65" t="str">
        <f>YEAR(C1935)&amp;"-"&amp;WEEKNUM(C1935)</f>
        <v>2017-52</v>
      </c>
      <c r="C1935" s="46">
        <v>43098</v>
      </c>
      <c r="D1935" s="67">
        <f>WEEKDAY(Tableau645[[#This Row],[date]])</f>
        <v>6</v>
      </c>
      <c r="E1935" s="47">
        <v>0.34375</v>
      </c>
      <c r="F1935" s="47">
        <v>0.51041666666666696</v>
      </c>
      <c r="G1935" s="46" t="str">
        <f>IF(NOT(ISBLANK(Tableau645[heure
début])),IF(VALUE(MID(TEXT(Tableau645[heure
début],"hh"),1,2))&lt;13,"AM","PM"),"")</f>
        <v>AM</v>
      </c>
      <c r="H1935" s="47">
        <f>F1935-E1935</f>
        <v>0.16666666666666696</v>
      </c>
      <c r="I1935" s="47"/>
      <c r="J1935" s="47"/>
      <c r="K1935" s="65" t="s">
        <v>801</v>
      </c>
      <c r="L1935" s="45" t="str">
        <f ca="1">VLOOKUP(Tableau645[[#This Row],[module]],OFFSET(INDIRECT(A1935&amp;"_code"),0,2,,2),2,0)</f>
        <v>n/a</v>
      </c>
      <c r="M1935" s="45"/>
      <c r="N1935" s="47"/>
      <c r="O1935" s="45"/>
    </row>
    <row r="1936" spans="1:15" hidden="1" x14ac:dyDescent="0.2">
      <c r="A1936" s="45" t="s">
        <v>672</v>
      </c>
      <c r="B1936" s="65" t="str">
        <f>YEAR(C1936)&amp;"-"&amp;WEEKNUM(C1936)</f>
        <v>2017-52</v>
      </c>
      <c r="C1936" s="46">
        <v>43098</v>
      </c>
      <c r="D1936" s="67">
        <f>WEEKDAY(Tableau645[[#This Row],[date]])</f>
        <v>6</v>
      </c>
      <c r="E1936" s="47">
        <v>0.34375</v>
      </c>
      <c r="F1936" s="47">
        <v>0.51041666666666696</v>
      </c>
      <c r="G1936" s="46" t="str">
        <f>IF(NOT(ISBLANK(Tableau645[heure
début])),IF(VALUE(MID(TEXT(Tableau645[heure
début],"hh"),1,2))&lt;13,"AM","PM"),"")</f>
        <v>AM</v>
      </c>
      <c r="H1936" s="47">
        <f>F1936-E1936</f>
        <v>0.16666666666666696</v>
      </c>
      <c r="I1936" s="47"/>
      <c r="J1936" s="47" t="s">
        <v>833</v>
      </c>
      <c r="K1936" s="65" t="s">
        <v>817</v>
      </c>
      <c r="L1936" s="45" t="str">
        <f ca="1">VLOOKUP(Tableau645[[#This Row],[module]],OFFSET(INDIRECT(A1936&amp;"_code"),0,2,,2),2,0)</f>
        <v>n/a</v>
      </c>
      <c r="M1936" s="45"/>
      <c r="N1936" s="47"/>
      <c r="O1936" s="45"/>
    </row>
    <row r="1937" spans="1:15" hidden="1" x14ac:dyDescent="0.2">
      <c r="A1937" s="61" t="s">
        <v>669</v>
      </c>
      <c r="B1937" s="65" t="str">
        <f>YEAR(C1937)&amp;"-"&amp;WEEKNUM(C1937)</f>
        <v>2017-52</v>
      </c>
      <c r="C1937" s="46">
        <v>43098</v>
      </c>
      <c r="D1937" s="67">
        <f>WEEKDAY(Tableau645[[#This Row],[date]])</f>
        <v>6</v>
      </c>
      <c r="E1937" s="47">
        <v>0.34375</v>
      </c>
      <c r="F1937" s="47">
        <v>0.51041666666666696</v>
      </c>
      <c r="G1937" s="46" t="str">
        <f>IF(NOT(ISBLANK(Tableau645[heure
début])),IF(VALUE(MID(TEXT(Tableau645[heure
début],"hh"),1,2))&lt;13,"AM","PM"),"")</f>
        <v>AM</v>
      </c>
      <c r="H1937" s="47">
        <f>F1937-E1937</f>
        <v>0.16666666666666696</v>
      </c>
      <c r="I1937" s="47"/>
      <c r="J1937" s="47"/>
      <c r="K1937" s="65" t="s">
        <v>801</v>
      </c>
      <c r="L1937" s="45" t="str">
        <f ca="1">VLOOKUP(Tableau645[[#This Row],[module]],OFFSET(INDIRECT(A1937&amp;"_code"),0,2,,2),2,0)</f>
        <v>n/a</v>
      </c>
      <c r="M1937" s="45"/>
      <c r="N1937" s="47"/>
      <c r="O1937" s="45"/>
    </row>
    <row r="1938" spans="1:15" hidden="1" x14ac:dyDescent="0.2">
      <c r="A1938" s="45" t="s">
        <v>671</v>
      </c>
      <c r="B1938" s="65" t="str">
        <f>YEAR(C1938)&amp;"-"&amp;WEEKNUM(C1938)</f>
        <v>2017-52</v>
      </c>
      <c r="C1938" s="46">
        <v>43098</v>
      </c>
      <c r="D1938" s="67">
        <f>WEEKDAY(Tableau645[[#This Row],[date]])</f>
        <v>6</v>
      </c>
      <c r="E1938" s="47">
        <v>0.34375</v>
      </c>
      <c r="F1938" s="47">
        <v>0.51041666666666696</v>
      </c>
      <c r="G1938" s="46" t="str">
        <f>IF(NOT(ISBLANK(Tableau645[heure
début])),IF(VALUE(MID(TEXT(Tableau645[heure
début],"hh"),1,2))&lt;13,"AM","PM"),"")</f>
        <v>AM</v>
      </c>
      <c r="H1938" s="47">
        <f>F1938-E1938</f>
        <v>0.16666666666666696</v>
      </c>
      <c r="I1938" s="47"/>
      <c r="J1938" s="47"/>
      <c r="K1938" s="75" t="s">
        <v>809</v>
      </c>
      <c r="L1938" s="45" t="str">
        <f ca="1">VLOOKUP(Tableau645[[#This Row],[module]],OFFSET(INDIRECT(A1938&amp;"_code"),0,2,,2),2,0)</f>
        <v>n/a</v>
      </c>
      <c r="M1938" s="45"/>
      <c r="N1938" s="47"/>
      <c r="O1938" s="45"/>
    </row>
    <row r="1939" spans="1:15" hidden="1" x14ac:dyDescent="0.2">
      <c r="A1939" s="45" t="s">
        <v>676</v>
      </c>
      <c r="B1939" s="65" t="str">
        <f>YEAR(C1939)&amp;"-"&amp;WEEKNUM(C1939)</f>
        <v>2017-52</v>
      </c>
      <c r="C1939" s="46">
        <v>43098</v>
      </c>
      <c r="D1939" s="67">
        <f>WEEKDAY(Tableau645[[#This Row],[date]])</f>
        <v>6</v>
      </c>
      <c r="E1939" s="47">
        <v>0.34375</v>
      </c>
      <c r="F1939" s="47">
        <v>0.51041666666666696</v>
      </c>
      <c r="G1939" s="46" t="str">
        <f>IF(NOT(ISBLANK(Tableau645[heure
début])),IF(VALUE(MID(TEXT(Tableau645[heure
début],"hh"),1,2))&lt;13,"AM","PM"),"")</f>
        <v>AM</v>
      </c>
      <c r="H1939" s="47">
        <f>F1939-E1939</f>
        <v>0.16666666666666696</v>
      </c>
      <c r="I1939" s="47"/>
      <c r="J1939" s="47"/>
      <c r="K1939" s="65" t="s">
        <v>809</v>
      </c>
      <c r="L1939" s="45" t="str">
        <f ca="1">VLOOKUP(Tableau645[[#This Row],[module]],OFFSET(INDIRECT(A1939&amp;"_code"),0,2,,2),2,0)</f>
        <v>n/a</v>
      </c>
      <c r="M1939" s="45"/>
      <c r="N1939" s="47"/>
      <c r="O1939" s="45"/>
    </row>
    <row r="1940" spans="1:15" hidden="1" x14ac:dyDescent="0.2">
      <c r="A1940" s="45" t="s">
        <v>677</v>
      </c>
      <c r="B1940" s="65" t="str">
        <f>YEAR(C1940)&amp;"-"&amp;WEEKNUM(C1940)</f>
        <v>2017-52</v>
      </c>
      <c r="C1940" s="46">
        <v>43098</v>
      </c>
      <c r="D1940" s="67">
        <f>WEEKDAY(Tableau645[[#This Row],[date]])</f>
        <v>6</v>
      </c>
      <c r="E1940" s="47">
        <v>0.34375</v>
      </c>
      <c r="F1940" s="47">
        <v>0.51041666666666696</v>
      </c>
      <c r="G1940" s="46" t="str">
        <f>IF(NOT(ISBLANK(Tableau645[heure
début])),IF(VALUE(MID(TEXT(Tableau645[heure
début],"hh"),1,2))&lt;13,"AM","PM"),"")</f>
        <v>AM</v>
      </c>
      <c r="H1940" s="47">
        <f>F1940-E1940</f>
        <v>0.16666666666666696</v>
      </c>
      <c r="I1940" s="47"/>
      <c r="J1940" s="47"/>
      <c r="K1940" s="65" t="s">
        <v>1168</v>
      </c>
      <c r="L1940" s="45" t="str">
        <f ca="1">VLOOKUP(Tableau645[[#This Row],[module]],OFFSET(INDIRECT(A1940&amp;"_code"),0,2,,2),2,0)</f>
        <v>n/a</v>
      </c>
      <c r="M1940" s="45"/>
      <c r="N1940" s="47"/>
      <c r="O1940" s="45"/>
    </row>
    <row r="1941" spans="1:15" hidden="1" x14ac:dyDescent="0.2">
      <c r="A1941" s="45" t="s">
        <v>657</v>
      </c>
      <c r="B1941" s="65" t="str">
        <f>YEAR(C1941)&amp;"-"&amp;WEEKNUM(C1941)</f>
        <v>2017-52</v>
      </c>
      <c r="C1941" s="46">
        <v>43098</v>
      </c>
      <c r="D1941" s="67">
        <f>WEEKDAY(Tableau645[[#This Row],[date]])</f>
        <v>6</v>
      </c>
      <c r="E1941" s="47">
        <v>0.34375</v>
      </c>
      <c r="F1941" s="47">
        <v>0.51041666666666696</v>
      </c>
      <c r="G1941" s="46" t="str">
        <f>IF(NOT(ISBLANK(Tableau645[heure
début])),IF(VALUE(MID(TEXT(Tableau645[heure
début],"hh"),1,2))&lt;13,"AM","PM"),"")</f>
        <v>AM</v>
      </c>
      <c r="H1941" s="47">
        <f>F1941-E1941</f>
        <v>0.16666666666666696</v>
      </c>
      <c r="I1941" s="123"/>
      <c r="J1941" s="47"/>
      <c r="K1941" s="65"/>
      <c r="L1941" s="45" t="e">
        <f ca="1">VLOOKUP(Tableau645[[#This Row],[module]],OFFSET(INDIRECT(A1941&amp;"_code"),0,2,,2),2,0)</f>
        <v>#N/A</v>
      </c>
      <c r="M1941" s="45"/>
      <c r="N1941" s="47"/>
      <c r="O1941" s="45"/>
    </row>
    <row r="1942" spans="1:15" hidden="1" x14ac:dyDescent="0.2">
      <c r="A1942" s="45" t="s">
        <v>670</v>
      </c>
      <c r="B1942" s="65" t="str">
        <f>YEAR(C1942)&amp;"-"&amp;WEEKNUM(C1942)</f>
        <v>2017-52</v>
      </c>
      <c r="C1942" s="46">
        <v>43098</v>
      </c>
      <c r="D1942" s="67">
        <f>WEEKDAY(Tableau645[[#This Row],[date]])</f>
        <v>6</v>
      </c>
      <c r="E1942" s="47">
        <v>0.57291666666666696</v>
      </c>
      <c r="F1942" s="47">
        <v>0.73958333333333404</v>
      </c>
      <c r="G1942" s="46" t="str">
        <f>IF(NOT(ISBLANK(Tableau645[heure
début])),IF(VALUE(MID(TEXT(Tableau645[heure
début],"hh"),1,2))&lt;13,"AM","PM"),"")</f>
        <v>PM</v>
      </c>
      <c r="H1942" s="47">
        <f>F1942-E1942</f>
        <v>0.16666666666666707</v>
      </c>
      <c r="I1942" s="47"/>
      <c r="J1942" s="47"/>
      <c r="K1942" s="65" t="s">
        <v>801</v>
      </c>
      <c r="L1942" s="45" t="str">
        <f ca="1">VLOOKUP(Tableau645[[#This Row],[module]],OFFSET(INDIRECT(A1942&amp;"_code"),0,2,,2),2,0)</f>
        <v>n/a</v>
      </c>
      <c r="M1942" s="45"/>
      <c r="N1942" s="47"/>
      <c r="O1942" s="45"/>
    </row>
    <row r="1943" spans="1:15" hidden="1" x14ac:dyDescent="0.2">
      <c r="A1943" s="45" t="s">
        <v>672</v>
      </c>
      <c r="B1943" s="65" t="str">
        <f>YEAR(C1943)&amp;"-"&amp;WEEKNUM(C1943)</f>
        <v>2017-52</v>
      </c>
      <c r="C1943" s="46">
        <v>43098</v>
      </c>
      <c r="D1943" s="67">
        <f>WEEKDAY(Tableau645[[#This Row],[date]])</f>
        <v>6</v>
      </c>
      <c r="E1943" s="47">
        <v>0.57291666666666696</v>
      </c>
      <c r="F1943" s="47">
        <v>0.73958333333333404</v>
      </c>
      <c r="G1943" s="46" t="str">
        <f>IF(NOT(ISBLANK(Tableau645[heure
début])),IF(VALUE(MID(TEXT(Tableau645[heure
début],"hh"),1,2))&lt;13,"AM","PM"),"")</f>
        <v>PM</v>
      </c>
      <c r="H1943" s="47">
        <f>F1943-E1943</f>
        <v>0.16666666666666707</v>
      </c>
      <c r="I1943" s="47"/>
      <c r="J1943" s="47"/>
      <c r="K1943" s="65" t="s">
        <v>801</v>
      </c>
      <c r="L1943" s="45" t="str">
        <f ca="1">VLOOKUP(Tableau645[[#This Row],[module]],OFFSET(INDIRECT(A1943&amp;"_code"),0,2,,2),2,0)</f>
        <v>n/a</v>
      </c>
      <c r="M1943" s="45"/>
      <c r="N1943" s="47"/>
      <c r="O1943" s="45"/>
    </row>
    <row r="1944" spans="1:15" hidden="1" x14ac:dyDescent="0.2">
      <c r="A1944" s="45" t="s">
        <v>672</v>
      </c>
      <c r="B1944" s="65" t="str">
        <f>YEAR(C1944)&amp;"-"&amp;WEEKNUM(C1944)</f>
        <v>2017-52</v>
      </c>
      <c r="C1944" s="46">
        <v>43098</v>
      </c>
      <c r="D1944" s="67">
        <f>WEEKDAY(Tableau645[[#This Row],[date]])</f>
        <v>6</v>
      </c>
      <c r="E1944" s="47">
        <v>0.57291666666666696</v>
      </c>
      <c r="F1944" s="47">
        <v>0.73958333333333404</v>
      </c>
      <c r="G1944" s="46" t="str">
        <f>IF(NOT(ISBLANK(Tableau645[heure
début])),IF(VALUE(MID(TEXT(Tableau645[heure
début],"hh"),1,2))&lt;13,"AM","PM"),"")</f>
        <v>PM</v>
      </c>
      <c r="H1944" s="47">
        <f>F1944-E1944</f>
        <v>0.16666666666666707</v>
      </c>
      <c r="I1944" s="47"/>
      <c r="J1944" s="47" t="s">
        <v>833</v>
      </c>
      <c r="K1944" s="65" t="s">
        <v>817</v>
      </c>
      <c r="L1944" s="45" t="str">
        <f ca="1">VLOOKUP(Tableau645[[#This Row],[module]],OFFSET(INDIRECT(A1944&amp;"_code"),0,2,,2),2,0)</f>
        <v>n/a</v>
      </c>
      <c r="M1944" s="45"/>
      <c r="N1944" s="47"/>
      <c r="O1944" s="45"/>
    </row>
    <row r="1945" spans="1:15" hidden="1" x14ac:dyDescent="0.2">
      <c r="A1945" s="61" t="s">
        <v>669</v>
      </c>
      <c r="B1945" s="65" t="str">
        <f>YEAR(C1945)&amp;"-"&amp;WEEKNUM(C1945)</f>
        <v>2017-52</v>
      </c>
      <c r="C1945" s="46">
        <v>43098</v>
      </c>
      <c r="D1945" s="67">
        <f>WEEKDAY(Tableau645[[#This Row],[date]])</f>
        <v>6</v>
      </c>
      <c r="E1945" s="63">
        <v>0.57291666666666696</v>
      </c>
      <c r="F1945" s="63">
        <v>0.73958333333333404</v>
      </c>
      <c r="G1945" s="46" t="str">
        <f>IF(NOT(ISBLANK(Tableau645[heure
début])),IF(VALUE(MID(TEXT(Tableau645[heure
début],"hh"),1,2))&lt;13,"AM","PM"),"")</f>
        <v>PM</v>
      </c>
      <c r="H1945" s="47">
        <f>F1945-E1945</f>
        <v>0.16666666666666707</v>
      </c>
      <c r="I1945" s="47"/>
      <c r="J1945" s="47"/>
      <c r="K1945" s="65" t="s">
        <v>801</v>
      </c>
      <c r="L1945" s="45" t="str">
        <f ca="1">VLOOKUP(Tableau645[[#This Row],[module]],OFFSET(INDIRECT(A1945&amp;"_code"),0,2,,2),2,0)</f>
        <v>n/a</v>
      </c>
      <c r="M1945" s="45"/>
      <c r="N1945" s="47"/>
      <c r="O1945" s="45"/>
    </row>
    <row r="1946" spans="1:15" hidden="1" x14ac:dyDescent="0.2">
      <c r="A1946" s="45" t="s">
        <v>671</v>
      </c>
      <c r="B1946" s="65" t="str">
        <f>YEAR(C1946)&amp;"-"&amp;WEEKNUM(C1946)</f>
        <v>2017-52</v>
      </c>
      <c r="C1946" s="46">
        <v>43098</v>
      </c>
      <c r="D1946" s="67">
        <f>WEEKDAY(Tableau645[[#This Row],[date]])</f>
        <v>6</v>
      </c>
      <c r="E1946" s="47">
        <v>0.57291666666666696</v>
      </c>
      <c r="F1946" s="47">
        <v>0.73958333333333404</v>
      </c>
      <c r="G1946" s="46" t="str">
        <f>IF(NOT(ISBLANK(Tableau645[heure
début])),IF(VALUE(MID(TEXT(Tableau645[heure
début],"hh"),1,2))&lt;13,"AM","PM"),"")</f>
        <v>PM</v>
      </c>
      <c r="H1946" s="47">
        <f>F1946-E1946</f>
        <v>0.16666666666666707</v>
      </c>
      <c r="I1946" s="47"/>
      <c r="J1946" s="47"/>
      <c r="K1946" s="75" t="s">
        <v>809</v>
      </c>
      <c r="L1946" s="45" t="str">
        <f ca="1">VLOOKUP(Tableau645[[#This Row],[module]],OFFSET(INDIRECT(A1946&amp;"_code"),0,2,,2),2,0)</f>
        <v>n/a</v>
      </c>
      <c r="M1946" s="45"/>
      <c r="N1946" s="47"/>
      <c r="O1946" s="45"/>
    </row>
    <row r="1947" spans="1:15" hidden="1" x14ac:dyDescent="0.2">
      <c r="A1947" s="45" t="s">
        <v>676</v>
      </c>
      <c r="B1947" s="65" t="str">
        <f>YEAR(C1947)&amp;"-"&amp;WEEKNUM(C1947)</f>
        <v>2017-52</v>
      </c>
      <c r="C1947" s="46">
        <v>43098</v>
      </c>
      <c r="D1947" s="67">
        <f>WEEKDAY(Tableau645[[#This Row],[date]])</f>
        <v>6</v>
      </c>
      <c r="E1947" s="47">
        <v>0.57291666666666696</v>
      </c>
      <c r="F1947" s="47">
        <v>0.69791666666666663</v>
      </c>
      <c r="G1947" s="46" t="str">
        <f>IF(NOT(ISBLANK(Tableau645[heure
début])),IF(VALUE(MID(TEXT(Tableau645[heure
début],"hh"),1,2))&lt;13,"AM","PM"),"")</f>
        <v>PM</v>
      </c>
      <c r="H1947" s="47">
        <f>F1947-E1947</f>
        <v>0.12499999999999967</v>
      </c>
      <c r="I1947" s="47"/>
      <c r="J1947" s="47"/>
      <c r="K1947" s="65" t="s">
        <v>809</v>
      </c>
      <c r="L1947" s="45" t="str">
        <f ca="1">VLOOKUP(Tableau645[[#This Row],[module]],OFFSET(INDIRECT(A1947&amp;"_code"),0,2,,2),2,0)</f>
        <v>n/a</v>
      </c>
      <c r="M1947" s="45"/>
      <c r="N1947" s="47"/>
      <c r="O1947" s="45"/>
    </row>
    <row r="1948" spans="1:15" hidden="1" x14ac:dyDescent="0.2">
      <c r="A1948" s="45" t="s">
        <v>677</v>
      </c>
      <c r="B1948" s="65" t="str">
        <f>YEAR(C1948)&amp;"-"&amp;WEEKNUM(C1948)</f>
        <v>2017-52</v>
      </c>
      <c r="C1948" s="46">
        <v>43098</v>
      </c>
      <c r="D1948" s="67">
        <f>WEEKDAY(Tableau645[[#This Row],[date]])</f>
        <v>6</v>
      </c>
      <c r="E1948" s="47">
        <v>0.57291666666666696</v>
      </c>
      <c r="F1948" s="47">
        <v>0.69791666666666663</v>
      </c>
      <c r="G1948" s="46" t="str">
        <f>IF(NOT(ISBLANK(Tableau645[heure
début])),IF(VALUE(MID(TEXT(Tableau645[heure
début],"hh"),1,2))&lt;13,"AM","PM"),"")</f>
        <v>PM</v>
      </c>
      <c r="H1948" s="47">
        <f>F1948-E1948</f>
        <v>0.12499999999999967</v>
      </c>
      <c r="I1948" s="47"/>
      <c r="J1948" s="47"/>
      <c r="K1948" s="65" t="s">
        <v>1168</v>
      </c>
      <c r="L1948" s="45" t="str">
        <f ca="1">VLOOKUP(Tableau645[[#This Row],[module]],OFFSET(INDIRECT(A1948&amp;"_code"),0,2,,2),2,0)</f>
        <v>n/a</v>
      </c>
      <c r="M1948" s="45"/>
      <c r="N1948" s="47"/>
      <c r="O1948" s="45"/>
    </row>
    <row r="1949" spans="1:15" hidden="1" x14ac:dyDescent="0.2">
      <c r="A1949" s="45" t="s">
        <v>657</v>
      </c>
      <c r="B1949" s="65" t="str">
        <f>YEAR(C1949)&amp;"-"&amp;WEEKNUM(C1949)</f>
        <v>2017-52</v>
      </c>
      <c r="C1949" s="46">
        <v>43098</v>
      </c>
      <c r="D1949" s="67">
        <f>WEEKDAY(Tableau645[[#This Row],[date]])</f>
        <v>6</v>
      </c>
      <c r="E1949" s="47">
        <v>0.57291666666666696</v>
      </c>
      <c r="F1949" s="47">
        <v>0.73958333333333404</v>
      </c>
      <c r="G1949" s="46" t="str">
        <f>IF(NOT(ISBLANK(Tableau645[heure
début])),IF(VALUE(MID(TEXT(Tableau645[heure
début],"hh"),1,2))&lt;13,"AM","PM"),"")</f>
        <v>PM</v>
      </c>
      <c r="H1949" s="47">
        <f>F1949-E1949</f>
        <v>0.16666666666666707</v>
      </c>
      <c r="I1949" s="123"/>
      <c r="J1949" s="47"/>
      <c r="K1949" s="65"/>
      <c r="L1949" s="45" t="e">
        <f ca="1">VLOOKUP(Tableau645[[#This Row],[module]],OFFSET(INDIRECT(A1949&amp;"_code"),0,2,,2),2,0)</f>
        <v>#N/A</v>
      </c>
      <c r="M1949" s="45"/>
      <c r="N1949" s="47"/>
      <c r="O1949" s="45"/>
    </row>
    <row r="1950" spans="1:15" hidden="1" x14ac:dyDescent="0.2">
      <c r="A1950" s="61" t="s">
        <v>669</v>
      </c>
      <c r="B1950" s="65" t="str">
        <f>YEAR(C1950)&amp;"-"&amp;WEEKNUM(C1950)</f>
        <v>2017-52</v>
      </c>
      <c r="C1950" s="46">
        <v>43099</v>
      </c>
      <c r="D1950" s="67">
        <f>WEEKDAY(Tableau645[[#This Row],[date]])</f>
        <v>7</v>
      </c>
      <c r="E1950" s="47">
        <v>0.34375</v>
      </c>
      <c r="F1950" s="47">
        <v>0.51041666666666696</v>
      </c>
      <c r="G1950" s="46" t="str">
        <f>IF(NOT(ISBLANK(Tableau645[heure
début])),IF(VALUE(MID(TEXT(Tableau645[heure
début],"hh"),1,2))&lt;13,"AM","PM"),"")</f>
        <v>AM</v>
      </c>
      <c r="H1950" s="47">
        <f>F1950-E1950</f>
        <v>0.16666666666666696</v>
      </c>
      <c r="I1950" s="47"/>
      <c r="J1950" s="47"/>
      <c r="K1950" s="65"/>
      <c r="L1950" s="45" t="e">
        <f ca="1">VLOOKUP(Tableau645[[#This Row],[module]],OFFSET(INDIRECT(A1950&amp;"_code"),0,2,,2),2,0)</f>
        <v>#N/A</v>
      </c>
      <c r="M1950" s="45"/>
      <c r="N1950" s="47"/>
      <c r="O1950" s="45"/>
    </row>
    <row r="1951" spans="1:15" hidden="1" x14ac:dyDescent="0.2">
      <c r="A1951" s="45" t="s">
        <v>670</v>
      </c>
      <c r="B1951" s="65" t="str">
        <f>YEAR(C1951)&amp;"-"&amp;WEEKNUM(C1951)</f>
        <v>2017-52</v>
      </c>
      <c r="C1951" s="46">
        <v>43099</v>
      </c>
      <c r="D1951" s="67">
        <f>WEEKDAY(Tableau645[[#This Row],[date]])</f>
        <v>7</v>
      </c>
      <c r="E1951" s="47">
        <v>0.34375</v>
      </c>
      <c r="F1951" s="47">
        <v>0.51041666666666696</v>
      </c>
      <c r="G1951" s="46" t="str">
        <f>IF(NOT(ISBLANK(Tableau645[heure
début])),IF(VALUE(MID(TEXT(Tableau645[heure
début],"hh"),1,2))&lt;13,"AM","PM"),"")</f>
        <v>AM</v>
      </c>
      <c r="H1951" s="47">
        <f>F1951-E1951</f>
        <v>0.16666666666666696</v>
      </c>
      <c r="I1951" s="47"/>
      <c r="J1951" s="47"/>
      <c r="K1951" s="65"/>
      <c r="L1951" s="45" t="e">
        <f ca="1">VLOOKUP(Tableau645[[#This Row],[module]],OFFSET(INDIRECT(A1951&amp;"_code"),0,2,,2),2,0)</f>
        <v>#N/A</v>
      </c>
      <c r="M1951" s="45"/>
      <c r="N1951" s="47"/>
      <c r="O1951" s="45"/>
    </row>
    <row r="1952" spans="1:15" hidden="1" x14ac:dyDescent="0.2">
      <c r="A1952" s="45" t="s">
        <v>671</v>
      </c>
      <c r="B1952" s="65" t="str">
        <f>YEAR(C1952)&amp;"-"&amp;WEEKNUM(C1952)</f>
        <v>2017-52</v>
      </c>
      <c r="C1952" s="46">
        <v>43099</v>
      </c>
      <c r="D1952" s="67">
        <f>WEEKDAY(Tableau645[[#This Row],[date]])</f>
        <v>7</v>
      </c>
      <c r="E1952" s="47">
        <v>0.34375</v>
      </c>
      <c r="F1952" s="47">
        <v>0.51041666666666696</v>
      </c>
      <c r="G1952" s="46" t="str">
        <f>IF(NOT(ISBLANK(Tableau645[heure
début])),IF(VALUE(MID(TEXT(Tableau645[heure
début],"hh"),1,2))&lt;13,"AM","PM"),"")</f>
        <v>AM</v>
      </c>
      <c r="H1952" s="47">
        <f>F1952-E1952</f>
        <v>0.16666666666666696</v>
      </c>
      <c r="I1952" s="47"/>
      <c r="J1952" s="47"/>
      <c r="K1952" s="65"/>
      <c r="L1952" s="45" t="e">
        <f ca="1">VLOOKUP(Tableau645[[#This Row],[module]],OFFSET(INDIRECT(A1952&amp;"_code"),0,2,,2),2,0)</f>
        <v>#N/A</v>
      </c>
      <c r="M1952" s="45"/>
      <c r="N1952" s="47"/>
      <c r="O1952" s="45"/>
    </row>
    <row r="1953" spans="1:15" hidden="1" x14ac:dyDescent="0.2">
      <c r="A1953" s="45" t="s">
        <v>672</v>
      </c>
      <c r="B1953" s="65" t="str">
        <f>YEAR(C1953)&amp;"-"&amp;WEEKNUM(C1953)</f>
        <v>2017-52</v>
      </c>
      <c r="C1953" s="46">
        <v>43099</v>
      </c>
      <c r="D1953" s="67">
        <f>WEEKDAY(Tableau645[[#This Row],[date]])</f>
        <v>7</v>
      </c>
      <c r="E1953" s="47">
        <v>0.34375</v>
      </c>
      <c r="F1953" s="47">
        <v>0.51041666666666696</v>
      </c>
      <c r="G1953" s="46" t="str">
        <f>IF(NOT(ISBLANK(Tableau645[heure
début])),IF(VALUE(MID(TEXT(Tableau645[heure
début],"hh"),1,2))&lt;13,"AM","PM"),"")</f>
        <v>AM</v>
      </c>
      <c r="H1953" s="47">
        <f>F1953-E1953</f>
        <v>0.16666666666666696</v>
      </c>
      <c r="I1953" s="47"/>
      <c r="J1953" s="47"/>
      <c r="K1953" s="65"/>
      <c r="L1953" s="45" t="e">
        <f ca="1">VLOOKUP(Tableau645[[#This Row],[module]],OFFSET(INDIRECT(A1953&amp;"_code"),0,2,,2),2,0)</f>
        <v>#N/A</v>
      </c>
      <c r="M1953" s="45"/>
      <c r="N1953" s="47"/>
      <c r="O1953" s="45"/>
    </row>
    <row r="1954" spans="1:15" hidden="1" x14ac:dyDescent="0.2">
      <c r="A1954" s="45" t="s">
        <v>676</v>
      </c>
      <c r="B1954" s="65" t="str">
        <f>YEAR(C1954)&amp;"-"&amp;WEEKNUM(C1954)</f>
        <v>2017-52</v>
      </c>
      <c r="C1954" s="46">
        <v>43099</v>
      </c>
      <c r="D1954" s="67">
        <f>WEEKDAY(Tableau645[[#This Row],[date]])</f>
        <v>7</v>
      </c>
      <c r="E1954" s="47">
        <v>0.34375</v>
      </c>
      <c r="F1954" s="47">
        <v>0.51041666666666696</v>
      </c>
      <c r="G1954" s="46" t="str">
        <f>IF(NOT(ISBLANK(Tableau645[heure
début])),IF(VALUE(MID(TEXT(Tableau645[heure
début],"hh"),1,2))&lt;13,"AM","PM"),"")</f>
        <v>AM</v>
      </c>
      <c r="H1954" s="47">
        <f>F1954-E1954</f>
        <v>0.16666666666666696</v>
      </c>
      <c r="I1954" s="47"/>
      <c r="J1954" s="47"/>
      <c r="K1954" s="65"/>
      <c r="L1954" s="45" t="e">
        <f ca="1">VLOOKUP(Tableau645[[#This Row],[module]],OFFSET(INDIRECT(A1954&amp;"_code"),0,2,,2),2,0)</f>
        <v>#N/A</v>
      </c>
      <c r="M1954" s="45"/>
      <c r="N1954" s="47"/>
      <c r="O1954" s="45"/>
    </row>
    <row r="1955" spans="1:15" hidden="1" x14ac:dyDescent="0.2">
      <c r="A1955" s="45" t="s">
        <v>677</v>
      </c>
      <c r="B1955" s="65" t="str">
        <f>YEAR(C1955)&amp;"-"&amp;WEEKNUM(C1955)</f>
        <v>2017-52</v>
      </c>
      <c r="C1955" s="46">
        <v>43099</v>
      </c>
      <c r="D1955" s="67">
        <f>WEEKDAY(Tableau645[[#This Row],[date]])</f>
        <v>7</v>
      </c>
      <c r="E1955" s="47">
        <v>0.34375</v>
      </c>
      <c r="F1955" s="47">
        <v>0.51041666666666696</v>
      </c>
      <c r="G1955" s="46" t="str">
        <f>IF(NOT(ISBLANK(Tableau645[heure
début])),IF(VALUE(MID(TEXT(Tableau645[heure
début],"hh"),1,2))&lt;13,"AM","PM"),"")</f>
        <v>AM</v>
      </c>
      <c r="H1955" s="47">
        <f>F1955-E1955</f>
        <v>0.16666666666666696</v>
      </c>
      <c r="I1955" s="47"/>
      <c r="J1955" s="47"/>
      <c r="K1955" s="65"/>
      <c r="L1955" s="45" t="e">
        <f ca="1">VLOOKUP(Tableau645[[#This Row],[module]],OFFSET(INDIRECT(A1955&amp;"_code"),0,2,,2),2,0)</f>
        <v>#N/A</v>
      </c>
      <c r="M1955" s="45"/>
      <c r="N1955" s="47"/>
      <c r="O1955" s="45"/>
    </row>
    <row r="1956" spans="1:15" hidden="1" x14ac:dyDescent="0.2">
      <c r="A1956" s="45" t="s">
        <v>657</v>
      </c>
      <c r="B1956" s="65" t="str">
        <f>YEAR(C1956)&amp;"-"&amp;WEEKNUM(C1956)</f>
        <v>2017-52</v>
      </c>
      <c r="C1956" s="46">
        <v>43099</v>
      </c>
      <c r="D1956" s="67">
        <f>WEEKDAY(Tableau645[[#This Row],[date]])</f>
        <v>7</v>
      </c>
      <c r="E1956" s="47">
        <v>0.34375</v>
      </c>
      <c r="F1956" s="47">
        <v>0.51041666666666696</v>
      </c>
      <c r="G1956" s="46" t="str">
        <f>IF(NOT(ISBLANK(Tableau645[heure
début])),IF(VALUE(MID(TEXT(Tableau645[heure
début],"hh"),1,2))&lt;13,"AM","PM"),"")</f>
        <v>AM</v>
      </c>
      <c r="H1956" s="47">
        <f>F1956-E1956</f>
        <v>0.16666666666666696</v>
      </c>
      <c r="I1956" s="123"/>
      <c r="J1956" s="47"/>
      <c r="K1956" s="65"/>
      <c r="L1956" s="45" t="e">
        <f ca="1">VLOOKUP(Tableau645[[#This Row],[module]],OFFSET(INDIRECT(A1956&amp;"_code"),0,2,,2),2,0)</f>
        <v>#N/A</v>
      </c>
      <c r="M1956" s="45"/>
      <c r="N1956" s="47"/>
      <c r="O1956" s="45"/>
    </row>
    <row r="1957" spans="1:15" hidden="1" x14ac:dyDescent="0.2">
      <c r="A1957" s="61" t="s">
        <v>669</v>
      </c>
      <c r="B1957" s="65" t="str">
        <f>YEAR(C1957)&amp;"-"&amp;WEEKNUM(C1957)</f>
        <v>2017-52</v>
      </c>
      <c r="C1957" s="46">
        <v>43099</v>
      </c>
      <c r="D1957" s="67">
        <f>WEEKDAY(Tableau645[[#This Row],[date]])</f>
        <v>7</v>
      </c>
      <c r="E1957" s="63">
        <v>0.57291666666666696</v>
      </c>
      <c r="F1957" s="63">
        <v>0.73958333333333404</v>
      </c>
      <c r="G1957" s="46" t="str">
        <f>IF(NOT(ISBLANK(Tableau645[heure
début])),IF(VALUE(MID(TEXT(Tableau645[heure
début],"hh"),1,2))&lt;13,"AM","PM"),"")</f>
        <v>PM</v>
      </c>
      <c r="H1957" s="47">
        <f>F1957-E1957</f>
        <v>0.16666666666666707</v>
      </c>
      <c r="I1957" s="47"/>
      <c r="J1957" s="47"/>
      <c r="K1957" s="65"/>
      <c r="L1957" s="45" t="e">
        <f ca="1">VLOOKUP(Tableau645[[#This Row],[module]],OFFSET(INDIRECT(A1957&amp;"_code"),0,2,,2),2,0)</f>
        <v>#N/A</v>
      </c>
      <c r="M1957" s="45"/>
      <c r="N1957" s="47"/>
      <c r="O1957" s="45"/>
    </row>
    <row r="1958" spans="1:15" hidden="1" x14ac:dyDescent="0.2">
      <c r="A1958" s="45" t="s">
        <v>670</v>
      </c>
      <c r="B1958" s="65" t="str">
        <f>YEAR(C1958)&amp;"-"&amp;WEEKNUM(C1958)</f>
        <v>2017-52</v>
      </c>
      <c r="C1958" s="46">
        <v>43099</v>
      </c>
      <c r="D1958" s="67">
        <f>WEEKDAY(Tableau645[[#This Row],[date]])</f>
        <v>7</v>
      </c>
      <c r="E1958" s="47">
        <v>0.57291666666666696</v>
      </c>
      <c r="F1958" s="47">
        <v>0.73958333333333404</v>
      </c>
      <c r="G1958" s="46" t="str">
        <f>IF(NOT(ISBLANK(Tableau645[heure
début])),IF(VALUE(MID(TEXT(Tableau645[heure
début],"hh"),1,2))&lt;13,"AM","PM"),"")</f>
        <v>PM</v>
      </c>
      <c r="H1958" s="47">
        <f>F1958-E1958</f>
        <v>0.16666666666666707</v>
      </c>
      <c r="I1958" s="47"/>
      <c r="J1958" s="47"/>
      <c r="K1958" s="65"/>
      <c r="L1958" s="45" t="e">
        <f ca="1">VLOOKUP(Tableau645[[#This Row],[module]],OFFSET(INDIRECT(A1958&amp;"_code"),0,2,,2),2,0)</f>
        <v>#N/A</v>
      </c>
      <c r="M1958" s="45"/>
      <c r="N1958" s="47"/>
      <c r="O1958" s="45"/>
    </row>
    <row r="1959" spans="1:15" hidden="1" x14ac:dyDescent="0.2">
      <c r="A1959" s="45" t="s">
        <v>671</v>
      </c>
      <c r="B1959" s="65" t="str">
        <f>YEAR(C1959)&amp;"-"&amp;WEEKNUM(C1959)</f>
        <v>2017-52</v>
      </c>
      <c r="C1959" s="46">
        <v>43099</v>
      </c>
      <c r="D1959" s="67">
        <f>WEEKDAY(Tableau645[[#This Row],[date]])</f>
        <v>7</v>
      </c>
      <c r="E1959" s="47">
        <v>0.57291666666666696</v>
      </c>
      <c r="F1959" s="47">
        <v>0.73958333333333404</v>
      </c>
      <c r="G1959" s="46" t="str">
        <f>IF(NOT(ISBLANK(Tableau645[heure
début])),IF(VALUE(MID(TEXT(Tableau645[heure
début],"hh"),1,2))&lt;13,"AM","PM"),"")</f>
        <v>PM</v>
      </c>
      <c r="H1959" s="47">
        <f>F1959-E1959</f>
        <v>0.16666666666666707</v>
      </c>
      <c r="I1959" s="47"/>
      <c r="J1959" s="47"/>
      <c r="K1959" s="65"/>
      <c r="L1959" s="45" t="e">
        <f ca="1">VLOOKUP(Tableau645[[#This Row],[module]],OFFSET(INDIRECT(A1959&amp;"_code"),0,2,,2),2,0)</f>
        <v>#N/A</v>
      </c>
      <c r="M1959" s="45"/>
      <c r="N1959" s="47"/>
      <c r="O1959" s="45"/>
    </row>
    <row r="1960" spans="1:15" hidden="1" x14ac:dyDescent="0.2">
      <c r="A1960" s="45" t="s">
        <v>672</v>
      </c>
      <c r="B1960" s="65" t="str">
        <f>YEAR(C1960)&amp;"-"&amp;WEEKNUM(C1960)</f>
        <v>2017-52</v>
      </c>
      <c r="C1960" s="46">
        <v>43099</v>
      </c>
      <c r="D1960" s="67">
        <f>WEEKDAY(Tableau645[[#This Row],[date]])</f>
        <v>7</v>
      </c>
      <c r="E1960" s="47">
        <v>0.57291666666666696</v>
      </c>
      <c r="F1960" s="47">
        <v>0.73958333333333404</v>
      </c>
      <c r="G1960" s="46" t="str">
        <f>IF(NOT(ISBLANK(Tableau645[heure
début])),IF(VALUE(MID(TEXT(Tableau645[heure
début],"hh"),1,2))&lt;13,"AM","PM"),"")</f>
        <v>PM</v>
      </c>
      <c r="H1960" s="47">
        <f>F1960-E1960</f>
        <v>0.16666666666666707</v>
      </c>
      <c r="I1960" s="47"/>
      <c r="J1960" s="47"/>
      <c r="K1960" s="65"/>
      <c r="L1960" s="45" t="e">
        <f ca="1">VLOOKUP(Tableau645[[#This Row],[module]],OFFSET(INDIRECT(A1960&amp;"_code"),0,2,,2),2,0)</f>
        <v>#N/A</v>
      </c>
      <c r="M1960" s="45"/>
      <c r="N1960" s="47"/>
      <c r="O1960" s="45"/>
    </row>
    <row r="1961" spans="1:15" hidden="1" x14ac:dyDescent="0.2">
      <c r="A1961" s="45" t="s">
        <v>676</v>
      </c>
      <c r="B1961" s="65" t="str">
        <f>YEAR(C1961)&amp;"-"&amp;WEEKNUM(C1961)</f>
        <v>2017-52</v>
      </c>
      <c r="C1961" s="46">
        <v>43099</v>
      </c>
      <c r="D1961" s="67">
        <f>WEEKDAY(Tableau645[[#This Row],[date]])</f>
        <v>7</v>
      </c>
      <c r="E1961" s="47">
        <v>0.57291666666666696</v>
      </c>
      <c r="F1961" s="47">
        <v>0.69791666666666663</v>
      </c>
      <c r="G1961" s="46" t="str">
        <f>IF(NOT(ISBLANK(Tableau645[heure
début])),IF(VALUE(MID(TEXT(Tableau645[heure
début],"hh"),1,2))&lt;13,"AM","PM"),"")</f>
        <v>PM</v>
      </c>
      <c r="H1961" s="47">
        <f>F1961-E1961</f>
        <v>0.12499999999999967</v>
      </c>
      <c r="I1961" s="47"/>
      <c r="J1961" s="47"/>
      <c r="K1961" s="65"/>
      <c r="L1961" s="45" t="e">
        <f ca="1">VLOOKUP(Tableau645[[#This Row],[module]],OFFSET(INDIRECT(A1961&amp;"_code"),0,2,,2),2,0)</f>
        <v>#N/A</v>
      </c>
      <c r="M1961" s="45"/>
      <c r="N1961" s="47"/>
      <c r="O1961" s="45"/>
    </row>
    <row r="1962" spans="1:15" hidden="1" x14ac:dyDescent="0.2">
      <c r="A1962" s="45" t="s">
        <v>677</v>
      </c>
      <c r="B1962" s="65" t="str">
        <f>YEAR(C1962)&amp;"-"&amp;WEEKNUM(C1962)</f>
        <v>2017-52</v>
      </c>
      <c r="C1962" s="46">
        <v>43099</v>
      </c>
      <c r="D1962" s="67">
        <f>WEEKDAY(Tableau645[[#This Row],[date]])</f>
        <v>7</v>
      </c>
      <c r="E1962" s="47">
        <v>0.57291666666666696</v>
      </c>
      <c r="F1962" s="47">
        <v>0.69791666666666663</v>
      </c>
      <c r="G1962" s="46" t="str">
        <f>IF(NOT(ISBLANK(Tableau645[heure
début])),IF(VALUE(MID(TEXT(Tableau645[heure
début],"hh"),1,2))&lt;13,"AM","PM"),"")</f>
        <v>PM</v>
      </c>
      <c r="H1962" s="47">
        <f>F1962-E1962</f>
        <v>0.12499999999999967</v>
      </c>
      <c r="I1962" s="47"/>
      <c r="J1962" s="47"/>
      <c r="K1962" s="65"/>
      <c r="L1962" s="45" t="e">
        <f ca="1">VLOOKUP(Tableau645[[#This Row],[module]],OFFSET(INDIRECT(A1962&amp;"_code"),0,2,,2),2,0)</f>
        <v>#N/A</v>
      </c>
      <c r="M1962" s="45"/>
      <c r="N1962" s="47"/>
      <c r="O1962" s="45"/>
    </row>
    <row r="1963" spans="1:15" hidden="1" x14ac:dyDescent="0.2">
      <c r="A1963" s="45" t="s">
        <v>657</v>
      </c>
      <c r="B1963" s="65" t="str">
        <f>YEAR(C1963)&amp;"-"&amp;WEEKNUM(C1963)</f>
        <v>2017-52</v>
      </c>
      <c r="C1963" s="46">
        <v>43099</v>
      </c>
      <c r="D1963" s="67">
        <f>WEEKDAY(Tableau645[[#This Row],[date]])</f>
        <v>7</v>
      </c>
      <c r="E1963" s="47">
        <v>0.57291666666666696</v>
      </c>
      <c r="F1963" s="47">
        <v>0.73958333333333404</v>
      </c>
      <c r="G1963" s="46" t="str">
        <f>IF(NOT(ISBLANK(Tableau645[heure
début])),IF(VALUE(MID(TEXT(Tableau645[heure
début],"hh"),1,2))&lt;13,"AM","PM"),"")</f>
        <v>PM</v>
      </c>
      <c r="H1963" s="47">
        <f>F1963-E1963</f>
        <v>0.16666666666666707</v>
      </c>
      <c r="I1963" s="123"/>
      <c r="J1963" s="47"/>
      <c r="K1963" s="65"/>
      <c r="L1963" s="45" t="e">
        <f ca="1">VLOOKUP(Tableau645[[#This Row],[module]],OFFSET(INDIRECT(A1963&amp;"_code"),0,2,,2),2,0)</f>
        <v>#N/A</v>
      </c>
      <c r="M1963" s="45"/>
      <c r="N1963" s="47"/>
      <c r="O1963" s="45"/>
    </row>
    <row r="1964" spans="1:15" hidden="1" x14ac:dyDescent="0.2">
      <c r="A1964" s="61" t="s">
        <v>669</v>
      </c>
      <c r="B1964" s="65" t="str">
        <f>YEAR(C1964)&amp;"-"&amp;WEEKNUM(C1964)</f>
        <v>2017-53</v>
      </c>
      <c r="C1964" s="46">
        <v>43100</v>
      </c>
      <c r="D1964" s="67">
        <f>WEEKDAY(Tableau645[[#This Row],[date]])</f>
        <v>1</v>
      </c>
      <c r="E1964" s="47">
        <v>0.34375</v>
      </c>
      <c r="F1964" s="47">
        <v>0.51041666666666696</v>
      </c>
      <c r="G1964" s="46" t="str">
        <f>IF(NOT(ISBLANK(Tableau645[heure
début])),IF(VALUE(MID(TEXT(Tableau645[heure
début],"hh"),1,2))&lt;13,"AM","PM"),"")</f>
        <v>AM</v>
      </c>
      <c r="H1964" s="47">
        <f>F1964-E1964</f>
        <v>0.16666666666666696</v>
      </c>
      <c r="I1964" s="47"/>
      <c r="J1964" s="47"/>
      <c r="K1964" s="65"/>
      <c r="L1964" s="45" t="e">
        <f ca="1">VLOOKUP(Tableau645[[#This Row],[module]],OFFSET(INDIRECT(A1964&amp;"_code"),0,2,,2),2,0)</f>
        <v>#N/A</v>
      </c>
      <c r="M1964" s="45"/>
      <c r="N1964" s="47"/>
      <c r="O1964" s="45"/>
    </row>
    <row r="1965" spans="1:15" hidden="1" x14ac:dyDescent="0.2">
      <c r="A1965" s="45" t="s">
        <v>670</v>
      </c>
      <c r="B1965" s="65" t="str">
        <f>YEAR(C1965)&amp;"-"&amp;WEEKNUM(C1965)</f>
        <v>2017-53</v>
      </c>
      <c r="C1965" s="46">
        <v>43100</v>
      </c>
      <c r="D1965" s="67">
        <f>WEEKDAY(Tableau645[[#This Row],[date]])</f>
        <v>1</v>
      </c>
      <c r="E1965" s="47">
        <v>0.34375</v>
      </c>
      <c r="F1965" s="47">
        <v>0.51041666666666696</v>
      </c>
      <c r="G1965" s="46" t="str">
        <f>IF(NOT(ISBLANK(Tableau645[heure
début])),IF(VALUE(MID(TEXT(Tableau645[heure
début],"hh"),1,2))&lt;13,"AM","PM"),"")</f>
        <v>AM</v>
      </c>
      <c r="H1965" s="47">
        <f>F1965-E1965</f>
        <v>0.16666666666666696</v>
      </c>
      <c r="I1965" s="47"/>
      <c r="J1965" s="47"/>
      <c r="K1965" s="65"/>
      <c r="L1965" s="45" t="e">
        <f ca="1">VLOOKUP(Tableau645[[#This Row],[module]],OFFSET(INDIRECT(A1965&amp;"_code"),0,2,,2),2,0)</f>
        <v>#N/A</v>
      </c>
      <c r="M1965" s="45"/>
      <c r="N1965" s="47"/>
      <c r="O1965" s="45"/>
    </row>
    <row r="1966" spans="1:15" hidden="1" x14ac:dyDescent="0.2">
      <c r="A1966" s="45" t="s">
        <v>671</v>
      </c>
      <c r="B1966" s="65" t="str">
        <f>YEAR(C1966)&amp;"-"&amp;WEEKNUM(C1966)</f>
        <v>2017-53</v>
      </c>
      <c r="C1966" s="46">
        <v>43100</v>
      </c>
      <c r="D1966" s="67">
        <f>WEEKDAY(Tableau645[[#This Row],[date]])</f>
        <v>1</v>
      </c>
      <c r="E1966" s="47">
        <v>0.34375</v>
      </c>
      <c r="F1966" s="47">
        <v>0.51041666666666696</v>
      </c>
      <c r="G1966" s="46" t="str">
        <f>IF(NOT(ISBLANK(Tableau645[heure
début])),IF(VALUE(MID(TEXT(Tableau645[heure
début],"hh"),1,2))&lt;13,"AM","PM"),"")</f>
        <v>AM</v>
      </c>
      <c r="H1966" s="47">
        <f>F1966-E1966</f>
        <v>0.16666666666666696</v>
      </c>
      <c r="I1966" s="47"/>
      <c r="J1966" s="47"/>
      <c r="K1966" s="65"/>
      <c r="L1966" s="45" t="e">
        <f ca="1">VLOOKUP(Tableau645[[#This Row],[module]],OFFSET(INDIRECT(A1966&amp;"_code"),0,2,,2),2,0)</f>
        <v>#N/A</v>
      </c>
      <c r="M1966" s="45"/>
      <c r="N1966" s="47"/>
      <c r="O1966" s="45"/>
    </row>
    <row r="1967" spans="1:15" hidden="1" x14ac:dyDescent="0.2">
      <c r="A1967" s="45" t="s">
        <v>672</v>
      </c>
      <c r="B1967" s="65" t="str">
        <f>YEAR(C1967)&amp;"-"&amp;WEEKNUM(C1967)</f>
        <v>2017-53</v>
      </c>
      <c r="C1967" s="46">
        <v>43100</v>
      </c>
      <c r="D1967" s="67">
        <f>WEEKDAY(Tableau645[[#This Row],[date]])</f>
        <v>1</v>
      </c>
      <c r="E1967" s="47">
        <v>0.34375</v>
      </c>
      <c r="F1967" s="47">
        <v>0.51041666666666696</v>
      </c>
      <c r="G1967" s="46" t="str">
        <f>IF(NOT(ISBLANK(Tableau645[heure
début])),IF(VALUE(MID(TEXT(Tableau645[heure
début],"hh"),1,2))&lt;13,"AM","PM"),"")</f>
        <v>AM</v>
      </c>
      <c r="H1967" s="47">
        <f>F1967-E1967</f>
        <v>0.16666666666666696</v>
      </c>
      <c r="I1967" s="47"/>
      <c r="J1967" s="47"/>
      <c r="K1967" s="65"/>
      <c r="L1967" s="45" t="e">
        <f ca="1">VLOOKUP(Tableau645[[#This Row],[module]],OFFSET(INDIRECT(A1967&amp;"_code"),0,2,,2),2,0)</f>
        <v>#N/A</v>
      </c>
      <c r="M1967" s="45"/>
      <c r="N1967" s="47"/>
      <c r="O1967" s="45"/>
    </row>
    <row r="1968" spans="1:15" hidden="1" x14ac:dyDescent="0.2">
      <c r="A1968" s="45" t="s">
        <v>676</v>
      </c>
      <c r="B1968" s="65" t="str">
        <f>YEAR(C1968)&amp;"-"&amp;WEEKNUM(C1968)</f>
        <v>2017-53</v>
      </c>
      <c r="C1968" s="46">
        <v>43100</v>
      </c>
      <c r="D1968" s="67">
        <f>WEEKDAY(Tableau645[[#This Row],[date]])</f>
        <v>1</v>
      </c>
      <c r="E1968" s="47">
        <v>0.34375</v>
      </c>
      <c r="F1968" s="47">
        <v>0.51041666666666696</v>
      </c>
      <c r="G1968" s="46" t="str">
        <f>IF(NOT(ISBLANK(Tableau645[heure
début])),IF(VALUE(MID(TEXT(Tableau645[heure
début],"hh"),1,2))&lt;13,"AM","PM"),"")</f>
        <v>AM</v>
      </c>
      <c r="H1968" s="47">
        <f>F1968-E1968</f>
        <v>0.16666666666666696</v>
      </c>
      <c r="I1968" s="47"/>
      <c r="J1968" s="47"/>
      <c r="K1968" s="65"/>
      <c r="L1968" s="45" t="e">
        <f ca="1">VLOOKUP(Tableau645[[#This Row],[module]],OFFSET(INDIRECT(A1968&amp;"_code"),0,2,,2),2,0)</f>
        <v>#N/A</v>
      </c>
      <c r="M1968" s="45"/>
      <c r="N1968" s="47"/>
      <c r="O1968" s="45"/>
    </row>
    <row r="1969" spans="1:15" hidden="1" x14ac:dyDescent="0.2">
      <c r="A1969" s="45" t="s">
        <v>677</v>
      </c>
      <c r="B1969" s="65" t="str">
        <f>YEAR(C1969)&amp;"-"&amp;WEEKNUM(C1969)</f>
        <v>2017-53</v>
      </c>
      <c r="C1969" s="46">
        <v>43100</v>
      </c>
      <c r="D1969" s="67">
        <f>WEEKDAY(Tableau645[[#This Row],[date]])</f>
        <v>1</v>
      </c>
      <c r="E1969" s="47">
        <v>0.34375</v>
      </c>
      <c r="F1969" s="47">
        <v>0.51041666666666696</v>
      </c>
      <c r="G1969" s="46" t="str">
        <f>IF(NOT(ISBLANK(Tableau645[heure
début])),IF(VALUE(MID(TEXT(Tableau645[heure
début],"hh"),1,2))&lt;13,"AM","PM"),"")</f>
        <v>AM</v>
      </c>
      <c r="H1969" s="47">
        <f>F1969-E1969</f>
        <v>0.16666666666666696</v>
      </c>
      <c r="I1969" s="47"/>
      <c r="J1969" s="47"/>
      <c r="K1969" s="65"/>
      <c r="L1969" s="45" t="e">
        <f ca="1">VLOOKUP(Tableau645[[#This Row],[module]],OFFSET(INDIRECT(A1969&amp;"_code"),0,2,,2),2,0)</f>
        <v>#N/A</v>
      </c>
      <c r="M1969" s="45"/>
      <c r="N1969" s="47"/>
      <c r="O1969" s="45"/>
    </row>
    <row r="1970" spans="1:15" hidden="1" x14ac:dyDescent="0.2">
      <c r="A1970" s="45" t="s">
        <v>657</v>
      </c>
      <c r="B1970" s="65" t="str">
        <f>YEAR(C1970)&amp;"-"&amp;WEEKNUM(C1970)</f>
        <v>2017-53</v>
      </c>
      <c r="C1970" s="46">
        <v>43100</v>
      </c>
      <c r="D1970" s="67">
        <f>WEEKDAY(Tableau645[[#This Row],[date]])</f>
        <v>1</v>
      </c>
      <c r="E1970" s="47">
        <v>0.34375</v>
      </c>
      <c r="F1970" s="47">
        <v>0.51041666666666696</v>
      </c>
      <c r="G1970" s="46" t="str">
        <f>IF(NOT(ISBLANK(Tableau645[heure
début])),IF(VALUE(MID(TEXT(Tableau645[heure
début],"hh"),1,2))&lt;13,"AM","PM"),"")</f>
        <v>AM</v>
      </c>
      <c r="H1970" s="47">
        <f>F1970-E1970</f>
        <v>0.16666666666666696</v>
      </c>
      <c r="I1970" s="123"/>
      <c r="J1970" s="47"/>
      <c r="K1970" s="65"/>
      <c r="L1970" s="45" t="e">
        <f ca="1">VLOOKUP(Tableau645[[#This Row],[module]],OFFSET(INDIRECT(A1970&amp;"_code"),0,2,,2),2,0)</f>
        <v>#N/A</v>
      </c>
      <c r="M1970" s="45"/>
      <c r="N1970" s="47"/>
      <c r="O1970" s="45"/>
    </row>
    <row r="1971" spans="1:15" hidden="1" x14ac:dyDescent="0.2">
      <c r="A1971" s="61" t="s">
        <v>669</v>
      </c>
      <c r="B1971" s="65" t="str">
        <f>YEAR(C1971)&amp;"-"&amp;WEEKNUM(C1971)</f>
        <v>2017-53</v>
      </c>
      <c r="C1971" s="46">
        <v>43100</v>
      </c>
      <c r="D1971" s="67">
        <f>WEEKDAY(Tableau645[[#This Row],[date]])</f>
        <v>1</v>
      </c>
      <c r="E1971" s="63">
        <v>0.57291666666666696</v>
      </c>
      <c r="F1971" s="63">
        <v>0.73958333333333404</v>
      </c>
      <c r="G1971" s="46" t="str">
        <f>IF(NOT(ISBLANK(Tableau645[heure
début])),IF(VALUE(MID(TEXT(Tableau645[heure
début],"hh"),1,2))&lt;13,"AM","PM"),"")</f>
        <v>PM</v>
      </c>
      <c r="H1971" s="47">
        <f>F1971-E1971</f>
        <v>0.16666666666666707</v>
      </c>
      <c r="I1971" s="47"/>
      <c r="J1971" s="47"/>
      <c r="K1971" s="65"/>
      <c r="L1971" s="45" t="e">
        <f ca="1">VLOOKUP(Tableau645[[#This Row],[module]],OFFSET(INDIRECT(A1971&amp;"_code"),0,2,,2),2,0)</f>
        <v>#N/A</v>
      </c>
      <c r="M1971" s="45"/>
      <c r="N1971" s="47"/>
      <c r="O1971" s="45"/>
    </row>
    <row r="1972" spans="1:15" hidden="1" x14ac:dyDescent="0.2">
      <c r="A1972" s="45" t="s">
        <v>670</v>
      </c>
      <c r="B1972" s="65" t="str">
        <f>YEAR(C1972)&amp;"-"&amp;WEEKNUM(C1972)</f>
        <v>2017-53</v>
      </c>
      <c r="C1972" s="46">
        <v>43100</v>
      </c>
      <c r="D1972" s="67">
        <f>WEEKDAY(Tableau645[[#This Row],[date]])</f>
        <v>1</v>
      </c>
      <c r="E1972" s="47">
        <v>0.57291666666666696</v>
      </c>
      <c r="F1972" s="47">
        <v>0.73958333333333404</v>
      </c>
      <c r="G1972" s="46" t="str">
        <f>IF(NOT(ISBLANK(Tableau645[heure
début])),IF(VALUE(MID(TEXT(Tableau645[heure
début],"hh"),1,2))&lt;13,"AM","PM"),"")</f>
        <v>PM</v>
      </c>
      <c r="H1972" s="47">
        <f>F1972-E1972</f>
        <v>0.16666666666666707</v>
      </c>
      <c r="I1972" s="47"/>
      <c r="J1972" s="47"/>
      <c r="K1972" s="65"/>
      <c r="L1972" s="45" t="e">
        <f ca="1">VLOOKUP(Tableau645[[#This Row],[module]],OFFSET(INDIRECT(A1972&amp;"_code"),0,2,,2),2,0)</f>
        <v>#N/A</v>
      </c>
      <c r="M1972" s="45"/>
      <c r="N1972" s="47"/>
      <c r="O1972" s="45"/>
    </row>
    <row r="1973" spans="1:15" hidden="1" x14ac:dyDescent="0.2">
      <c r="A1973" s="45" t="s">
        <v>671</v>
      </c>
      <c r="B1973" s="65" t="str">
        <f>YEAR(C1973)&amp;"-"&amp;WEEKNUM(C1973)</f>
        <v>2017-53</v>
      </c>
      <c r="C1973" s="46">
        <v>43100</v>
      </c>
      <c r="D1973" s="67">
        <f>WEEKDAY(Tableau645[[#This Row],[date]])</f>
        <v>1</v>
      </c>
      <c r="E1973" s="47">
        <v>0.57291666666666696</v>
      </c>
      <c r="F1973" s="47">
        <v>0.73958333333333404</v>
      </c>
      <c r="G1973" s="46" t="str">
        <f>IF(NOT(ISBLANK(Tableau645[heure
début])),IF(VALUE(MID(TEXT(Tableau645[heure
début],"hh"),1,2))&lt;13,"AM","PM"),"")</f>
        <v>PM</v>
      </c>
      <c r="H1973" s="47">
        <f>F1973-E1973</f>
        <v>0.16666666666666707</v>
      </c>
      <c r="I1973" s="47"/>
      <c r="J1973" s="47"/>
      <c r="K1973" s="65"/>
      <c r="L1973" s="45" t="e">
        <f ca="1">VLOOKUP(Tableau645[[#This Row],[module]],OFFSET(INDIRECT(A1973&amp;"_code"),0,2,,2),2,0)</f>
        <v>#N/A</v>
      </c>
      <c r="M1973" s="45"/>
      <c r="N1973" s="47"/>
      <c r="O1973" s="45"/>
    </row>
    <row r="1974" spans="1:15" hidden="1" x14ac:dyDescent="0.2">
      <c r="A1974" s="45" t="s">
        <v>672</v>
      </c>
      <c r="B1974" s="65" t="str">
        <f>YEAR(C1974)&amp;"-"&amp;WEEKNUM(C1974)</f>
        <v>2017-53</v>
      </c>
      <c r="C1974" s="46">
        <v>43100</v>
      </c>
      <c r="D1974" s="67">
        <f>WEEKDAY(Tableau645[[#This Row],[date]])</f>
        <v>1</v>
      </c>
      <c r="E1974" s="47">
        <v>0.57291666666666696</v>
      </c>
      <c r="F1974" s="47">
        <v>0.73958333333333404</v>
      </c>
      <c r="G1974" s="46" t="str">
        <f>IF(NOT(ISBLANK(Tableau645[heure
début])),IF(VALUE(MID(TEXT(Tableau645[heure
début],"hh"),1,2))&lt;13,"AM","PM"),"")</f>
        <v>PM</v>
      </c>
      <c r="H1974" s="47">
        <f>F1974-E1974</f>
        <v>0.16666666666666707</v>
      </c>
      <c r="I1974" s="47"/>
      <c r="J1974" s="47"/>
      <c r="K1974" s="65"/>
      <c r="L1974" s="45" t="e">
        <f ca="1">VLOOKUP(Tableau645[[#This Row],[module]],OFFSET(INDIRECT(A1974&amp;"_code"),0,2,,2),2,0)</f>
        <v>#N/A</v>
      </c>
      <c r="M1974" s="45"/>
      <c r="N1974" s="47"/>
      <c r="O1974" s="45"/>
    </row>
    <row r="1975" spans="1:15" hidden="1" x14ac:dyDescent="0.2">
      <c r="A1975" s="45" t="s">
        <v>676</v>
      </c>
      <c r="B1975" s="65" t="str">
        <f>YEAR(C1975)&amp;"-"&amp;WEEKNUM(C1975)</f>
        <v>2017-53</v>
      </c>
      <c r="C1975" s="46">
        <v>43100</v>
      </c>
      <c r="D1975" s="67">
        <f>WEEKDAY(Tableau645[[#This Row],[date]])</f>
        <v>1</v>
      </c>
      <c r="E1975" s="47">
        <v>0.57291666666666696</v>
      </c>
      <c r="F1975" s="47">
        <v>0.69791666666666663</v>
      </c>
      <c r="G1975" s="46" t="str">
        <f>IF(NOT(ISBLANK(Tableau645[heure
début])),IF(VALUE(MID(TEXT(Tableau645[heure
début],"hh"),1,2))&lt;13,"AM","PM"),"")</f>
        <v>PM</v>
      </c>
      <c r="H1975" s="47">
        <f>F1975-E1975</f>
        <v>0.12499999999999967</v>
      </c>
      <c r="I1975" s="47"/>
      <c r="J1975" s="47"/>
      <c r="K1975" s="65"/>
      <c r="L1975" s="45" t="e">
        <f ca="1">VLOOKUP(Tableau645[[#This Row],[module]],OFFSET(INDIRECT(A1975&amp;"_code"),0,2,,2),2,0)</f>
        <v>#N/A</v>
      </c>
      <c r="M1975" s="45"/>
      <c r="N1975" s="47"/>
      <c r="O1975" s="45"/>
    </row>
    <row r="1976" spans="1:15" hidden="1" x14ac:dyDescent="0.2">
      <c r="A1976" s="45" t="s">
        <v>677</v>
      </c>
      <c r="B1976" s="65" t="str">
        <f>YEAR(C1976)&amp;"-"&amp;WEEKNUM(C1976)</f>
        <v>2017-53</v>
      </c>
      <c r="C1976" s="46">
        <v>43100</v>
      </c>
      <c r="D1976" s="67">
        <f>WEEKDAY(Tableau645[[#This Row],[date]])</f>
        <v>1</v>
      </c>
      <c r="E1976" s="47">
        <v>0.57291666666666696</v>
      </c>
      <c r="F1976" s="47">
        <v>0.69791666666666663</v>
      </c>
      <c r="G1976" s="46" t="str">
        <f>IF(NOT(ISBLANK(Tableau645[heure
début])),IF(VALUE(MID(TEXT(Tableau645[heure
début],"hh"),1,2))&lt;13,"AM","PM"),"")</f>
        <v>PM</v>
      </c>
      <c r="H1976" s="47">
        <f>F1976-E1976</f>
        <v>0.12499999999999967</v>
      </c>
      <c r="I1976" s="47"/>
      <c r="J1976" s="47"/>
      <c r="K1976" s="65"/>
      <c r="L1976" s="45" t="e">
        <f ca="1">VLOOKUP(Tableau645[[#This Row],[module]],OFFSET(INDIRECT(A1976&amp;"_code"),0,2,,2),2,0)</f>
        <v>#N/A</v>
      </c>
      <c r="M1976" s="45"/>
      <c r="N1976" s="47"/>
      <c r="O1976" s="45"/>
    </row>
    <row r="1977" spans="1:15" hidden="1" x14ac:dyDescent="0.2">
      <c r="A1977" s="45" t="s">
        <v>657</v>
      </c>
      <c r="B1977" s="65" t="str">
        <f>YEAR(C1977)&amp;"-"&amp;WEEKNUM(C1977)</f>
        <v>2017-53</v>
      </c>
      <c r="C1977" s="46">
        <v>43100</v>
      </c>
      <c r="D1977" s="67">
        <f>WEEKDAY(Tableau645[[#This Row],[date]])</f>
        <v>1</v>
      </c>
      <c r="E1977" s="47">
        <v>0.57291666666666696</v>
      </c>
      <c r="F1977" s="47">
        <v>0.73958333333333404</v>
      </c>
      <c r="G1977" s="46" t="str">
        <f>IF(NOT(ISBLANK(Tableau645[heure
début])),IF(VALUE(MID(TEXT(Tableau645[heure
début],"hh"),1,2))&lt;13,"AM","PM"),"")</f>
        <v>PM</v>
      </c>
      <c r="H1977" s="47">
        <f>F1977-E1977</f>
        <v>0.16666666666666707</v>
      </c>
      <c r="I1977" s="123"/>
      <c r="J1977" s="47"/>
      <c r="K1977" s="65"/>
      <c r="L1977" s="45" t="e">
        <f ca="1">VLOOKUP(Tableau645[[#This Row],[module]],OFFSET(INDIRECT(A1977&amp;"_code"),0,2,,2),2,0)</f>
        <v>#N/A</v>
      </c>
      <c r="M1977" s="45"/>
      <c r="N1977" s="47"/>
      <c r="O1977" s="45"/>
    </row>
    <row r="1978" spans="1:15" hidden="1" x14ac:dyDescent="0.2">
      <c r="A1978" s="61" t="s">
        <v>669</v>
      </c>
      <c r="B1978" s="65" t="str">
        <f>YEAR(C1978)&amp;"-"&amp;WEEKNUM(C1978)</f>
        <v>2018-1</v>
      </c>
      <c r="C1978" s="46">
        <v>43101</v>
      </c>
      <c r="D1978" s="67">
        <f>WEEKDAY(Tableau645[[#This Row],[date]])</f>
        <v>2</v>
      </c>
      <c r="E1978" s="47">
        <v>0.34375</v>
      </c>
      <c r="F1978" s="47">
        <v>0.51041666666666696</v>
      </c>
      <c r="G1978" s="46" t="str">
        <f>IF(NOT(ISBLANK(Tableau645[heure
début])),IF(VALUE(MID(TEXT(Tableau645[heure
début],"hh"),1,2))&lt;13,"AM","PM"),"")</f>
        <v>AM</v>
      </c>
      <c r="H1978" s="47">
        <f>F1978-E1978</f>
        <v>0.16666666666666696</v>
      </c>
      <c r="I1978" s="47"/>
      <c r="J1978" s="47"/>
      <c r="K1978" s="65" t="s">
        <v>791</v>
      </c>
      <c r="L1978" s="45" t="str">
        <f ca="1">VLOOKUP(Tableau645[[#This Row],[module]],OFFSET(INDIRECT(A1978&amp;"_code"),0,2,,2),2,0)</f>
        <v>n/a</v>
      </c>
      <c r="M1978" s="45"/>
      <c r="N1978" s="47"/>
      <c r="O1978" s="45"/>
    </row>
    <row r="1979" spans="1:15" hidden="1" x14ac:dyDescent="0.2">
      <c r="A1979" s="45" t="s">
        <v>670</v>
      </c>
      <c r="B1979" s="65" t="str">
        <f>YEAR(C1979)&amp;"-"&amp;WEEKNUM(C1979)</f>
        <v>2018-1</v>
      </c>
      <c r="C1979" s="46">
        <v>43101</v>
      </c>
      <c r="D1979" s="67">
        <f>WEEKDAY(Tableau645[[#This Row],[date]])</f>
        <v>2</v>
      </c>
      <c r="E1979" s="47">
        <v>0.34375</v>
      </c>
      <c r="F1979" s="47">
        <v>0.51041666666666696</v>
      </c>
      <c r="G1979" s="46" t="str">
        <f>IF(NOT(ISBLANK(Tableau645[heure
début])),IF(VALUE(MID(TEXT(Tableau645[heure
début],"hh"),1,2))&lt;13,"AM","PM"),"")</f>
        <v>AM</v>
      </c>
      <c r="H1979" s="47">
        <f>F1979-E1979</f>
        <v>0.16666666666666696</v>
      </c>
      <c r="I1979" s="47"/>
      <c r="J1979" s="47"/>
      <c r="K1979" s="65" t="s">
        <v>791</v>
      </c>
      <c r="L1979" s="45" t="str">
        <f ca="1">VLOOKUP(Tableau645[[#This Row],[module]],OFFSET(INDIRECT(A1979&amp;"_code"),0,2,,2),2,0)</f>
        <v>n/a</v>
      </c>
      <c r="M1979" s="45"/>
      <c r="N1979" s="47"/>
      <c r="O1979" s="45"/>
    </row>
    <row r="1980" spans="1:15" hidden="1" x14ac:dyDescent="0.2">
      <c r="A1980" s="45" t="s">
        <v>671</v>
      </c>
      <c r="B1980" s="65" t="str">
        <f>YEAR(C1980)&amp;"-"&amp;WEEKNUM(C1980)</f>
        <v>2018-1</v>
      </c>
      <c r="C1980" s="46">
        <v>43101</v>
      </c>
      <c r="D1980" s="67">
        <f>WEEKDAY(Tableau645[[#This Row],[date]])</f>
        <v>2</v>
      </c>
      <c r="E1980" s="47">
        <v>0.34375</v>
      </c>
      <c r="F1980" s="47">
        <v>0.51041666666666696</v>
      </c>
      <c r="G1980" s="46" t="str">
        <f>IF(NOT(ISBLANK(Tableau645[heure
début])),IF(VALUE(MID(TEXT(Tableau645[heure
début],"hh"),1,2))&lt;13,"AM","PM"),"")</f>
        <v>AM</v>
      </c>
      <c r="H1980" s="47">
        <f>F1980-E1980</f>
        <v>0.16666666666666696</v>
      </c>
      <c r="I1980" s="47"/>
      <c r="J1980" s="47"/>
      <c r="K1980" s="65" t="s">
        <v>791</v>
      </c>
      <c r="L1980" s="45" t="str">
        <f ca="1">VLOOKUP(Tableau645[[#This Row],[module]],OFFSET(INDIRECT(A1980&amp;"_code"),0,2,,2),2,0)</f>
        <v>n/a</v>
      </c>
      <c r="M1980" s="45"/>
      <c r="N1980" s="47"/>
      <c r="O1980" s="45"/>
    </row>
    <row r="1981" spans="1:15" hidden="1" x14ac:dyDescent="0.2">
      <c r="A1981" s="45" t="s">
        <v>672</v>
      </c>
      <c r="B1981" s="65" t="str">
        <f>YEAR(C1981)&amp;"-"&amp;WEEKNUM(C1981)</f>
        <v>2018-1</v>
      </c>
      <c r="C1981" s="46">
        <v>43101</v>
      </c>
      <c r="D1981" s="67">
        <f>WEEKDAY(Tableau645[[#This Row],[date]])</f>
        <v>2</v>
      </c>
      <c r="E1981" s="47">
        <v>0.34375</v>
      </c>
      <c r="F1981" s="47">
        <v>0.51041666666666696</v>
      </c>
      <c r="G1981" s="46" t="str">
        <f>IF(NOT(ISBLANK(Tableau645[heure
début])),IF(VALUE(MID(TEXT(Tableau645[heure
début],"hh"),1,2))&lt;13,"AM","PM"),"")</f>
        <v>AM</v>
      </c>
      <c r="H1981" s="47">
        <f>F1981-E1981</f>
        <v>0.16666666666666696</v>
      </c>
      <c r="I1981" s="47"/>
      <c r="J1981" s="47"/>
      <c r="K1981" s="65" t="s">
        <v>791</v>
      </c>
      <c r="L1981" s="45" t="str">
        <f ca="1">VLOOKUP(Tableau645[[#This Row],[module]],OFFSET(INDIRECT(A1981&amp;"_code"),0,2,,2),2,0)</f>
        <v>n/a</v>
      </c>
      <c r="M1981" s="45"/>
      <c r="N1981" s="47"/>
      <c r="O1981" s="45"/>
    </row>
    <row r="1982" spans="1:15" hidden="1" x14ac:dyDescent="0.2">
      <c r="A1982" s="45" t="s">
        <v>676</v>
      </c>
      <c r="B1982" s="65" t="str">
        <f>YEAR(C1982)&amp;"-"&amp;WEEKNUM(C1982)</f>
        <v>2018-1</v>
      </c>
      <c r="C1982" s="46">
        <v>43101</v>
      </c>
      <c r="D1982" s="67">
        <f>WEEKDAY(Tableau645[[#This Row],[date]])</f>
        <v>2</v>
      </c>
      <c r="E1982" s="47">
        <v>0.34375</v>
      </c>
      <c r="F1982" s="47">
        <v>0.51041666666666696</v>
      </c>
      <c r="G1982" s="46" t="str">
        <f>IF(NOT(ISBLANK(Tableau645[heure
début])),IF(VALUE(MID(TEXT(Tableau645[heure
début],"hh"),1,2))&lt;13,"AM","PM"),"")</f>
        <v>AM</v>
      </c>
      <c r="H1982" s="47">
        <f>F1982-E1982</f>
        <v>0.16666666666666696</v>
      </c>
      <c r="I1982" s="47"/>
      <c r="J1982" s="47"/>
      <c r="K1982" s="65" t="s">
        <v>791</v>
      </c>
      <c r="L1982" s="45" t="str">
        <f ca="1">VLOOKUP(Tableau645[[#This Row],[module]],OFFSET(INDIRECT(A1982&amp;"_code"),0,2,,2),2,0)</f>
        <v>n/a</v>
      </c>
      <c r="M1982" s="45"/>
      <c r="N1982" s="47"/>
      <c r="O1982" s="45"/>
    </row>
    <row r="1983" spans="1:15" hidden="1" x14ac:dyDescent="0.2">
      <c r="A1983" s="45" t="s">
        <v>677</v>
      </c>
      <c r="B1983" s="65" t="str">
        <f>YEAR(C1983)&amp;"-"&amp;WEEKNUM(C1983)</f>
        <v>2018-1</v>
      </c>
      <c r="C1983" s="46">
        <v>43101</v>
      </c>
      <c r="D1983" s="67">
        <f>WEEKDAY(Tableau645[[#This Row],[date]])</f>
        <v>2</v>
      </c>
      <c r="E1983" s="47">
        <v>0.34375</v>
      </c>
      <c r="F1983" s="47">
        <v>0.51041666666666696</v>
      </c>
      <c r="G1983" s="46" t="str">
        <f>IF(NOT(ISBLANK(Tableau645[heure
début])),IF(VALUE(MID(TEXT(Tableau645[heure
début],"hh"),1,2))&lt;13,"AM","PM"),"")</f>
        <v>AM</v>
      </c>
      <c r="H1983" s="47">
        <f>F1983-E1983</f>
        <v>0.16666666666666696</v>
      </c>
      <c r="I1983" s="47"/>
      <c r="J1983" s="47"/>
      <c r="K1983" s="65" t="s">
        <v>791</v>
      </c>
      <c r="L1983" s="45" t="str">
        <f ca="1">VLOOKUP(Tableau645[[#This Row],[module]],OFFSET(INDIRECT(A1983&amp;"_code"),0,2,,2),2,0)</f>
        <v>n/a</v>
      </c>
      <c r="M1983" s="45"/>
      <c r="N1983" s="47"/>
      <c r="O1983" s="45"/>
    </row>
    <row r="1984" spans="1:15" hidden="1" x14ac:dyDescent="0.2">
      <c r="A1984" s="45" t="s">
        <v>657</v>
      </c>
      <c r="B1984" s="65" t="str">
        <f>YEAR(C1984)&amp;"-"&amp;WEEKNUM(C1984)</f>
        <v>2018-1</v>
      </c>
      <c r="C1984" s="46">
        <v>43101</v>
      </c>
      <c r="D1984" s="67">
        <f>WEEKDAY(Tableau645[[#This Row],[date]])</f>
        <v>2</v>
      </c>
      <c r="E1984" s="47">
        <v>0.34375</v>
      </c>
      <c r="F1984" s="47">
        <v>0.51041666666666696</v>
      </c>
      <c r="G1984" s="46" t="str">
        <f>IF(NOT(ISBLANK(Tableau645[heure
début])),IF(VALUE(MID(TEXT(Tableau645[heure
début],"hh"),1,2))&lt;13,"AM","PM"),"")</f>
        <v>AM</v>
      </c>
      <c r="H1984" s="47">
        <f>F1984-E1984</f>
        <v>0.16666666666666696</v>
      </c>
      <c r="I1984" s="123"/>
      <c r="J1984" s="47"/>
      <c r="K1984" s="65" t="s">
        <v>791</v>
      </c>
      <c r="L1984" s="45" t="str">
        <f ca="1">VLOOKUP(Tableau645[[#This Row],[module]],OFFSET(INDIRECT(A1984&amp;"_code"),0,2,,2),2,0)</f>
        <v>n/a</v>
      </c>
      <c r="M1984" s="45"/>
      <c r="N1984" s="47"/>
      <c r="O1984" s="45"/>
    </row>
    <row r="1985" spans="1:15" hidden="1" x14ac:dyDescent="0.2">
      <c r="A1985" s="61" t="s">
        <v>669</v>
      </c>
      <c r="B1985" s="65" t="str">
        <f>YEAR(C1985)&amp;"-"&amp;WEEKNUM(C1985)</f>
        <v>2018-1</v>
      </c>
      <c r="C1985" s="46">
        <v>43101</v>
      </c>
      <c r="D1985" s="67">
        <f>WEEKDAY(Tableau645[[#This Row],[date]])</f>
        <v>2</v>
      </c>
      <c r="E1985" s="63">
        <v>0.57291666666666696</v>
      </c>
      <c r="F1985" s="63">
        <v>0.73958333333333404</v>
      </c>
      <c r="G1985" s="46" t="str">
        <f>IF(NOT(ISBLANK(Tableau645[heure
début])),IF(VALUE(MID(TEXT(Tableau645[heure
début],"hh"),1,2))&lt;13,"AM","PM"),"")</f>
        <v>PM</v>
      </c>
      <c r="H1985" s="47">
        <f>F1985-E1985</f>
        <v>0.16666666666666707</v>
      </c>
      <c r="I1985" s="47"/>
      <c r="J1985" s="47"/>
      <c r="K1985" s="65" t="s">
        <v>791</v>
      </c>
      <c r="L1985" s="45" t="str">
        <f ca="1">VLOOKUP(Tableau645[[#This Row],[module]],OFFSET(INDIRECT(A1985&amp;"_code"),0,2,,2),2,0)</f>
        <v>n/a</v>
      </c>
      <c r="M1985" s="45"/>
      <c r="N1985" s="47"/>
      <c r="O1985" s="45"/>
    </row>
    <row r="1986" spans="1:15" hidden="1" x14ac:dyDescent="0.2">
      <c r="A1986" s="45" t="s">
        <v>670</v>
      </c>
      <c r="B1986" s="65" t="str">
        <f>YEAR(C1986)&amp;"-"&amp;WEEKNUM(C1986)</f>
        <v>2018-1</v>
      </c>
      <c r="C1986" s="46">
        <v>43101</v>
      </c>
      <c r="D1986" s="67">
        <f>WEEKDAY(Tableau645[[#This Row],[date]])</f>
        <v>2</v>
      </c>
      <c r="E1986" s="47">
        <v>0.57291666666666696</v>
      </c>
      <c r="F1986" s="47">
        <v>0.73958333333333404</v>
      </c>
      <c r="G1986" s="46" t="str">
        <f>IF(NOT(ISBLANK(Tableau645[heure
début])),IF(VALUE(MID(TEXT(Tableau645[heure
début],"hh"),1,2))&lt;13,"AM","PM"),"")</f>
        <v>PM</v>
      </c>
      <c r="H1986" s="47">
        <f>F1986-E1986</f>
        <v>0.16666666666666707</v>
      </c>
      <c r="I1986" s="47"/>
      <c r="J1986" s="47"/>
      <c r="K1986" s="65" t="s">
        <v>791</v>
      </c>
      <c r="L1986" s="45" t="str">
        <f ca="1">VLOOKUP(Tableau645[[#This Row],[module]],OFFSET(INDIRECT(A1986&amp;"_code"),0,2,,2),2,0)</f>
        <v>n/a</v>
      </c>
      <c r="M1986" s="45"/>
      <c r="N1986" s="47"/>
      <c r="O1986" s="45"/>
    </row>
    <row r="1987" spans="1:15" hidden="1" x14ac:dyDescent="0.2">
      <c r="A1987" s="45" t="s">
        <v>671</v>
      </c>
      <c r="B1987" s="65" t="str">
        <f>YEAR(C1987)&amp;"-"&amp;WEEKNUM(C1987)</f>
        <v>2018-1</v>
      </c>
      <c r="C1987" s="46">
        <v>43101</v>
      </c>
      <c r="D1987" s="67">
        <f>WEEKDAY(Tableau645[[#This Row],[date]])</f>
        <v>2</v>
      </c>
      <c r="E1987" s="47">
        <v>0.57291666666666696</v>
      </c>
      <c r="F1987" s="47">
        <v>0.73958333333333404</v>
      </c>
      <c r="G1987" s="46" t="str">
        <f>IF(NOT(ISBLANK(Tableau645[heure
début])),IF(VALUE(MID(TEXT(Tableau645[heure
début],"hh"),1,2))&lt;13,"AM","PM"),"")</f>
        <v>PM</v>
      </c>
      <c r="H1987" s="47">
        <f>F1987-E1987</f>
        <v>0.16666666666666707</v>
      </c>
      <c r="I1987" s="47"/>
      <c r="J1987" s="47"/>
      <c r="K1987" s="65" t="s">
        <v>791</v>
      </c>
      <c r="L1987" s="45" t="str">
        <f ca="1">VLOOKUP(Tableau645[[#This Row],[module]],OFFSET(INDIRECT(A1987&amp;"_code"),0,2,,2),2,0)</f>
        <v>n/a</v>
      </c>
      <c r="M1987" s="45"/>
      <c r="N1987" s="47"/>
      <c r="O1987" s="45"/>
    </row>
    <row r="1988" spans="1:15" hidden="1" x14ac:dyDescent="0.2">
      <c r="A1988" s="45" t="s">
        <v>672</v>
      </c>
      <c r="B1988" s="65" t="str">
        <f>YEAR(C1988)&amp;"-"&amp;WEEKNUM(C1988)</f>
        <v>2018-1</v>
      </c>
      <c r="C1988" s="46">
        <v>43101</v>
      </c>
      <c r="D1988" s="67">
        <f>WEEKDAY(Tableau645[[#This Row],[date]])</f>
        <v>2</v>
      </c>
      <c r="E1988" s="47">
        <v>0.57291666666666696</v>
      </c>
      <c r="F1988" s="47">
        <v>0.73958333333333404</v>
      </c>
      <c r="G1988" s="46" t="str">
        <f>IF(NOT(ISBLANK(Tableau645[heure
début])),IF(VALUE(MID(TEXT(Tableau645[heure
début],"hh"),1,2))&lt;13,"AM","PM"),"")</f>
        <v>PM</v>
      </c>
      <c r="H1988" s="47">
        <f>F1988-E1988</f>
        <v>0.16666666666666707</v>
      </c>
      <c r="I1988" s="47"/>
      <c r="J1988" s="47"/>
      <c r="K1988" s="65" t="s">
        <v>791</v>
      </c>
      <c r="L1988" s="45" t="str">
        <f ca="1">VLOOKUP(Tableau645[[#This Row],[module]],OFFSET(INDIRECT(A1988&amp;"_code"),0,2,,2),2,0)</f>
        <v>n/a</v>
      </c>
      <c r="M1988" s="45"/>
      <c r="N1988" s="47"/>
      <c r="O1988" s="45"/>
    </row>
    <row r="1989" spans="1:15" hidden="1" x14ac:dyDescent="0.2">
      <c r="A1989" s="45" t="s">
        <v>676</v>
      </c>
      <c r="B1989" s="65" t="str">
        <f>YEAR(C1989)&amp;"-"&amp;WEEKNUM(C1989)</f>
        <v>2018-1</v>
      </c>
      <c r="C1989" s="46">
        <v>43101</v>
      </c>
      <c r="D1989" s="67">
        <f>WEEKDAY(Tableau645[[#This Row],[date]])</f>
        <v>2</v>
      </c>
      <c r="E1989" s="47">
        <v>0.57291666666666696</v>
      </c>
      <c r="F1989" s="47">
        <v>0.69791666666666663</v>
      </c>
      <c r="G1989" s="46" t="str">
        <f>IF(NOT(ISBLANK(Tableau645[heure
début])),IF(VALUE(MID(TEXT(Tableau645[heure
début],"hh"),1,2))&lt;13,"AM","PM"),"")</f>
        <v>PM</v>
      </c>
      <c r="H1989" s="47">
        <f>F1989-E1989</f>
        <v>0.12499999999999967</v>
      </c>
      <c r="I1989" s="47"/>
      <c r="J1989" s="47"/>
      <c r="K1989" s="65" t="s">
        <v>791</v>
      </c>
      <c r="L1989" s="45" t="str">
        <f ca="1">VLOOKUP(Tableau645[[#This Row],[module]],OFFSET(INDIRECT(A1989&amp;"_code"),0,2,,2),2,0)</f>
        <v>n/a</v>
      </c>
      <c r="M1989" s="45"/>
      <c r="N1989" s="47"/>
      <c r="O1989" s="45"/>
    </row>
    <row r="1990" spans="1:15" hidden="1" x14ac:dyDescent="0.2">
      <c r="A1990" s="45" t="s">
        <v>677</v>
      </c>
      <c r="B1990" s="65" t="str">
        <f>YEAR(C1990)&amp;"-"&amp;WEEKNUM(C1990)</f>
        <v>2018-1</v>
      </c>
      <c r="C1990" s="46">
        <v>43101</v>
      </c>
      <c r="D1990" s="67">
        <f>WEEKDAY(Tableau645[[#This Row],[date]])</f>
        <v>2</v>
      </c>
      <c r="E1990" s="47">
        <v>0.57291666666666696</v>
      </c>
      <c r="F1990" s="47">
        <v>0.69791666666666663</v>
      </c>
      <c r="G1990" s="46" t="str">
        <f>IF(NOT(ISBLANK(Tableau645[heure
début])),IF(VALUE(MID(TEXT(Tableau645[heure
début],"hh"),1,2))&lt;13,"AM","PM"),"")</f>
        <v>PM</v>
      </c>
      <c r="H1990" s="47">
        <f>F1990-E1990</f>
        <v>0.12499999999999967</v>
      </c>
      <c r="I1990" s="47"/>
      <c r="J1990" s="47"/>
      <c r="K1990" s="65" t="s">
        <v>791</v>
      </c>
      <c r="L1990" s="45" t="str">
        <f ca="1">VLOOKUP(Tableau645[[#This Row],[module]],OFFSET(INDIRECT(A1990&amp;"_code"),0,2,,2),2,0)</f>
        <v>n/a</v>
      </c>
      <c r="M1990" s="45"/>
      <c r="N1990" s="47"/>
      <c r="O1990" s="45"/>
    </row>
    <row r="1991" spans="1:15" hidden="1" x14ac:dyDescent="0.2">
      <c r="A1991" s="45" t="s">
        <v>657</v>
      </c>
      <c r="B1991" s="65" t="str">
        <f>YEAR(C1991)&amp;"-"&amp;WEEKNUM(C1991)</f>
        <v>2018-1</v>
      </c>
      <c r="C1991" s="46">
        <v>43101</v>
      </c>
      <c r="D1991" s="67">
        <f>WEEKDAY(Tableau645[[#This Row],[date]])</f>
        <v>2</v>
      </c>
      <c r="E1991" s="47">
        <v>0.57291666666666696</v>
      </c>
      <c r="F1991" s="47">
        <v>0.73958333333333404</v>
      </c>
      <c r="G1991" s="46" t="str">
        <f>IF(NOT(ISBLANK(Tableau645[heure
début])),IF(VALUE(MID(TEXT(Tableau645[heure
début],"hh"),1,2))&lt;13,"AM","PM"),"")</f>
        <v>PM</v>
      </c>
      <c r="H1991" s="47">
        <f>F1991-E1991</f>
        <v>0.16666666666666707</v>
      </c>
      <c r="I1991" s="123"/>
      <c r="J1991" s="47"/>
      <c r="K1991" s="65" t="s">
        <v>791</v>
      </c>
      <c r="L1991" s="45" t="str">
        <f ca="1">VLOOKUP(Tableau645[[#This Row],[module]],OFFSET(INDIRECT(A1991&amp;"_code"),0,2,,2),2,0)</f>
        <v>n/a</v>
      </c>
      <c r="M1991" s="45"/>
      <c r="N1991" s="47"/>
      <c r="O1991" s="45"/>
    </row>
    <row r="1992" spans="1:15" hidden="1" x14ac:dyDescent="0.2">
      <c r="A1992" s="61" t="s">
        <v>669</v>
      </c>
      <c r="B1992" s="65" t="str">
        <f>YEAR(C1992)&amp;"-"&amp;WEEKNUM(C1992)</f>
        <v>2018-1</v>
      </c>
      <c r="C1992" s="46">
        <v>43102</v>
      </c>
      <c r="D1992" s="67">
        <f>WEEKDAY(Tableau645[[#This Row],[date]])</f>
        <v>3</v>
      </c>
      <c r="E1992" s="47">
        <v>0.34375</v>
      </c>
      <c r="F1992" s="47">
        <v>0.51041666666666696</v>
      </c>
      <c r="G1992" s="46" t="str">
        <f>IF(NOT(ISBLANK(Tableau645[heure
début])),IF(VALUE(MID(TEXT(Tableau645[heure
début],"hh"),1,2))&lt;13,"AM","PM"),"")</f>
        <v>AM</v>
      </c>
      <c r="H1992" s="47">
        <f>F1992-E1992</f>
        <v>0.16666666666666696</v>
      </c>
      <c r="I1992" s="47"/>
      <c r="J1992" s="47"/>
      <c r="K1992" s="65" t="s">
        <v>793</v>
      </c>
      <c r="L1992" s="45" t="str">
        <f ca="1">VLOOKUP(Tableau645[[#This Row],[module]],OFFSET(INDIRECT(A1992&amp;"_code"),0,2,,2),2,0)</f>
        <v>n/a</v>
      </c>
      <c r="M1992" s="45"/>
      <c r="N1992" s="47"/>
      <c r="O1992" s="45"/>
    </row>
    <row r="1993" spans="1:15" hidden="1" x14ac:dyDescent="0.2">
      <c r="A1993" s="45" t="s">
        <v>670</v>
      </c>
      <c r="B1993" s="65" t="str">
        <f>YEAR(C1993)&amp;"-"&amp;WEEKNUM(C1993)</f>
        <v>2018-1</v>
      </c>
      <c r="C1993" s="46">
        <v>43102</v>
      </c>
      <c r="D1993" s="67">
        <f>WEEKDAY(Tableau645[[#This Row],[date]])</f>
        <v>3</v>
      </c>
      <c r="E1993" s="47">
        <v>0.34375</v>
      </c>
      <c r="F1993" s="47">
        <v>0.51041666666666696</v>
      </c>
      <c r="G1993" s="46" t="str">
        <f>IF(NOT(ISBLANK(Tableau645[heure
début])),IF(VALUE(MID(TEXT(Tableau645[heure
début],"hh"),1,2))&lt;13,"AM","PM"),"")</f>
        <v>AM</v>
      </c>
      <c r="H1993" s="47">
        <f>F1993-E1993</f>
        <v>0.16666666666666696</v>
      </c>
      <c r="I1993" s="47"/>
      <c r="J1993" s="47"/>
      <c r="K1993" s="65" t="s">
        <v>793</v>
      </c>
      <c r="L1993" s="45" t="str">
        <f ca="1">VLOOKUP(Tableau645[[#This Row],[module]],OFFSET(INDIRECT(A1993&amp;"_code"),0,2,,2),2,0)</f>
        <v>n/a</v>
      </c>
      <c r="M1993" s="45"/>
      <c r="N1993" s="47"/>
      <c r="O1993" s="45"/>
    </row>
    <row r="1994" spans="1:15" hidden="1" x14ac:dyDescent="0.2">
      <c r="A1994" s="45" t="s">
        <v>671</v>
      </c>
      <c r="B1994" s="65" t="str">
        <f>YEAR(C1994)&amp;"-"&amp;WEEKNUM(C1994)</f>
        <v>2018-1</v>
      </c>
      <c r="C1994" s="46">
        <v>43102</v>
      </c>
      <c r="D1994" s="67">
        <f>WEEKDAY(Tableau645[[#This Row],[date]])</f>
        <v>3</v>
      </c>
      <c r="E1994" s="47">
        <v>0.34375</v>
      </c>
      <c r="F1994" s="47">
        <v>0.51041666666666696</v>
      </c>
      <c r="G1994" s="46" t="str">
        <f>IF(NOT(ISBLANK(Tableau645[heure
début])),IF(VALUE(MID(TEXT(Tableau645[heure
début],"hh"),1,2))&lt;13,"AM","PM"),"")</f>
        <v>AM</v>
      </c>
      <c r="H1994" s="47">
        <f>F1994-E1994</f>
        <v>0.16666666666666696</v>
      </c>
      <c r="I1994" s="47"/>
      <c r="J1994" s="47"/>
      <c r="K1994" s="65" t="s">
        <v>793</v>
      </c>
      <c r="L1994" s="45" t="str">
        <f ca="1">VLOOKUP(Tableau645[[#This Row],[module]],OFFSET(INDIRECT(A1994&amp;"_code"),0,2,,2),2,0)</f>
        <v>n/a</v>
      </c>
      <c r="M1994" s="45"/>
      <c r="N1994" s="47"/>
      <c r="O1994" s="45"/>
    </row>
    <row r="1995" spans="1:15" hidden="1" x14ac:dyDescent="0.2">
      <c r="A1995" s="45" t="s">
        <v>672</v>
      </c>
      <c r="B1995" s="65" t="str">
        <f>YEAR(C1995)&amp;"-"&amp;WEEKNUM(C1995)</f>
        <v>2018-1</v>
      </c>
      <c r="C1995" s="46">
        <v>43102</v>
      </c>
      <c r="D1995" s="67">
        <f>WEEKDAY(Tableau645[[#This Row],[date]])</f>
        <v>3</v>
      </c>
      <c r="E1995" s="47">
        <v>0.34375</v>
      </c>
      <c r="F1995" s="47">
        <v>0.51041666666666696</v>
      </c>
      <c r="G1995" s="46" t="str">
        <f>IF(NOT(ISBLANK(Tableau645[heure
début])),IF(VALUE(MID(TEXT(Tableau645[heure
début],"hh"),1,2))&lt;13,"AM","PM"),"")</f>
        <v>AM</v>
      </c>
      <c r="H1995" s="47">
        <f>F1995-E1995</f>
        <v>0.16666666666666696</v>
      </c>
      <c r="I1995" s="47"/>
      <c r="J1995" s="47"/>
      <c r="K1995" s="65" t="s">
        <v>793</v>
      </c>
      <c r="L1995" s="45" t="str">
        <f ca="1">VLOOKUP(Tableau645[[#This Row],[module]],OFFSET(INDIRECT(A1995&amp;"_code"),0,2,,2),2,0)</f>
        <v>n/a</v>
      </c>
      <c r="M1995" s="45"/>
      <c r="N1995" s="47"/>
      <c r="O1995" s="45"/>
    </row>
    <row r="1996" spans="1:15" hidden="1" x14ac:dyDescent="0.2">
      <c r="A1996" s="45" t="s">
        <v>676</v>
      </c>
      <c r="B1996" s="65" t="str">
        <f>YEAR(C1996)&amp;"-"&amp;WEEKNUM(C1996)</f>
        <v>2018-1</v>
      </c>
      <c r="C1996" s="46">
        <v>43102</v>
      </c>
      <c r="D1996" s="67">
        <f>WEEKDAY(Tableau645[[#This Row],[date]])</f>
        <v>3</v>
      </c>
      <c r="E1996" s="47">
        <v>0.34375</v>
      </c>
      <c r="F1996" s="47">
        <v>0.51041666666666696</v>
      </c>
      <c r="G1996" s="46" t="str">
        <f>IF(NOT(ISBLANK(Tableau645[heure
début])),IF(VALUE(MID(TEXT(Tableau645[heure
début],"hh"),1,2))&lt;13,"AM","PM"),"")</f>
        <v>AM</v>
      </c>
      <c r="H1996" s="47">
        <f>F1996-E1996</f>
        <v>0.16666666666666696</v>
      </c>
      <c r="I1996" s="47"/>
      <c r="J1996" s="47"/>
      <c r="K1996" s="65" t="s">
        <v>793</v>
      </c>
      <c r="L1996" s="45" t="str">
        <f ca="1">VLOOKUP(Tableau645[[#This Row],[module]],OFFSET(INDIRECT(A1996&amp;"_code"),0,2,,2),2,0)</f>
        <v>n/a</v>
      </c>
      <c r="M1996" s="45"/>
      <c r="N1996" s="47"/>
      <c r="O1996" s="45"/>
    </row>
    <row r="1997" spans="1:15" hidden="1" x14ac:dyDescent="0.2">
      <c r="A1997" s="45" t="s">
        <v>677</v>
      </c>
      <c r="B1997" s="65" t="str">
        <f>YEAR(C1997)&amp;"-"&amp;WEEKNUM(C1997)</f>
        <v>2018-1</v>
      </c>
      <c r="C1997" s="46">
        <v>43102</v>
      </c>
      <c r="D1997" s="67">
        <f>WEEKDAY(Tableau645[[#This Row],[date]])</f>
        <v>3</v>
      </c>
      <c r="E1997" s="47">
        <v>0.34375</v>
      </c>
      <c r="F1997" s="47">
        <v>0.51041666666666696</v>
      </c>
      <c r="G1997" s="46" t="str">
        <f>IF(NOT(ISBLANK(Tableau645[heure
début])),IF(VALUE(MID(TEXT(Tableau645[heure
début],"hh"),1,2))&lt;13,"AM","PM"),"")</f>
        <v>AM</v>
      </c>
      <c r="H1997" s="47">
        <f>F1997-E1997</f>
        <v>0.16666666666666696</v>
      </c>
      <c r="I1997" s="47"/>
      <c r="J1997" s="47"/>
      <c r="K1997" s="65" t="s">
        <v>793</v>
      </c>
      <c r="L1997" s="45" t="str">
        <f ca="1">VLOOKUP(Tableau645[[#This Row],[module]],OFFSET(INDIRECT(A1997&amp;"_code"),0,2,,2),2,0)</f>
        <v>n/a</v>
      </c>
      <c r="M1997" s="45"/>
      <c r="N1997" s="47"/>
      <c r="O1997" s="45"/>
    </row>
    <row r="1998" spans="1:15" hidden="1" x14ac:dyDescent="0.2">
      <c r="A1998" s="45" t="s">
        <v>657</v>
      </c>
      <c r="B1998" s="65" t="str">
        <f>YEAR(C1998)&amp;"-"&amp;WEEKNUM(C1998)</f>
        <v>2018-1</v>
      </c>
      <c r="C1998" s="46">
        <v>43102</v>
      </c>
      <c r="D1998" s="67">
        <f>WEEKDAY(Tableau645[[#This Row],[date]])</f>
        <v>3</v>
      </c>
      <c r="E1998" s="47">
        <v>0.34375</v>
      </c>
      <c r="F1998" s="47">
        <v>0.51041666666666696</v>
      </c>
      <c r="G1998" s="46" t="str">
        <f>IF(NOT(ISBLANK(Tableau645[heure
début])),IF(VALUE(MID(TEXT(Tableau645[heure
début],"hh"),1,2))&lt;13,"AM","PM"),"")</f>
        <v>AM</v>
      </c>
      <c r="H1998" s="47">
        <f>F1998-E1998</f>
        <v>0.16666666666666696</v>
      </c>
      <c r="I1998" s="123"/>
      <c r="J1998" s="47"/>
      <c r="K1998" s="65" t="s">
        <v>793</v>
      </c>
      <c r="L1998" s="45" t="str">
        <f ca="1">VLOOKUP(Tableau645[[#This Row],[module]],OFFSET(INDIRECT(A1998&amp;"_code"),0,2,,2),2,0)</f>
        <v>n/a</v>
      </c>
      <c r="M1998" s="45"/>
      <c r="N1998" s="47"/>
      <c r="O1998" s="45"/>
    </row>
    <row r="1999" spans="1:15" hidden="1" x14ac:dyDescent="0.2">
      <c r="A1999" s="61" t="s">
        <v>669</v>
      </c>
      <c r="B1999" s="65" t="str">
        <f>YEAR(C1999)&amp;"-"&amp;WEEKNUM(C1999)</f>
        <v>2018-1</v>
      </c>
      <c r="C1999" s="46">
        <v>43102</v>
      </c>
      <c r="D1999" s="67">
        <f>WEEKDAY(Tableau645[[#This Row],[date]])</f>
        <v>3</v>
      </c>
      <c r="E1999" s="63">
        <v>0.57291666666666696</v>
      </c>
      <c r="F1999" s="63">
        <v>0.73958333333333404</v>
      </c>
      <c r="G1999" s="46" t="str">
        <f>IF(NOT(ISBLANK(Tableau645[heure
début])),IF(VALUE(MID(TEXT(Tableau645[heure
début],"hh"),1,2))&lt;13,"AM","PM"),"")</f>
        <v>PM</v>
      </c>
      <c r="H1999" s="47">
        <f>F1999-E1999</f>
        <v>0.16666666666666707</v>
      </c>
      <c r="I1999" s="47"/>
      <c r="J1999" s="47"/>
      <c r="K1999" s="65" t="s">
        <v>793</v>
      </c>
      <c r="L1999" s="45" t="str">
        <f ca="1">VLOOKUP(Tableau645[[#This Row],[module]],OFFSET(INDIRECT(A1999&amp;"_code"),0,2,,2),2,0)</f>
        <v>n/a</v>
      </c>
      <c r="M1999" s="45"/>
      <c r="N1999" s="47"/>
      <c r="O1999" s="45"/>
    </row>
    <row r="2000" spans="1:15" hidden="1" x14ac:dyDescent="0.2">
      <c r="A2000" s="45" t="s">
        <v>670</v>
      </c>
      <c r="B2000" s="65" t="str">
        <f>YEAR(C2000)&amp;"-"&amp;WEEKNUM(C2000)</f>
        <v>2018-1</v>
      </c>
      <c r="C2000" s="46">
        <v>43102</v>
      </c>
      <c r="D2000" s="67">
        <f>WEEKDAY(Tableau645[[#This Row],[date]])</f>
        <v>3</v>
      </c>
      <c r="E2000" s="47">
        <v>0.57291666666666696</v>
      </c>
      <c r="F2000" s="47">
        <v>0.73958333333333404</v>
      </c>
      <c r="G2000" s="46" t="str">
        <f>IF(NOT(ISBLANK(Tableau645[heure
début])),IF(VALUE(MID(TEXT(Tableau645[heure
début],"hh"),1,2))&lt;13,"AM","PM"),"")</f>
        <v>PM</v>
      </c>
      <c r="H2000" s="47">
        <f>F2000-E2000</f>
        <v>0.16666666666666707</v>
      </c>
      <c r="I2000" s="47"/>
      <c r="J2000" s="47"/>
      <c r="K2000" s="65" t="s">
        <v>793</v>
      </c>
      <c r="L2000" s="45" t="str">
        <f ca="1">VLOOKUP(Tableau645[[#This Row],[module]],OFFSET(INDIRECT(A2000&amp;"_code"),0,2,,2),2,0)</f>
        <v>n/a</v>
      </c>
      <c r="M2000" s="45"/>
      <c r="N2000" s="47"/>
      <c r="O2000" s="45"/>
    </row>
    <row r="2001" spans="1:15" hidden="1" x14ac:dyDescent="0.2">
      <c r="A2001" s="45" t="s">
        <v>671</v>
      </c>
      <c r="B2001" s="65" t="str">
        <f>YEAR(C2001)&amp;"-"&amp;WEEKNUM(C2001)</f>
        <v>2018-1</v>
      </c>
      <c r="C2001" s="46">
        <v>43102</v>
      </c>
      <c r="D2001" s="67">
        <f>WEEKDAY(Tableau645[[#This Row],[date]])</f>
        <v>3</v>
      </c>
      <c r="E2001" s="47">
        <v>0.57291666666666696</v>
      </c>
      <c r="F2001" s="47">
        <v>0.73958333333333404</v>
      </c>
      <c r="G2001" s="46" t="str">
        <f>IF(NOT(ISBLANK(Tableau645[heure
début])),IF(VALUE(MID(TEXT(Tableau645[heure
début],"hh"),1,2))&lt;13,"AM","PM"),"")</f>
        <v>PM</v>
      </c>
      <c r="H2001" s="47">
        <f>F2001-E2001</f>
        <v>0.16666666666666707</v>
      </c>
      <c r="I2001" s="47"/>
      <c r="J2001" s="47"/>
      <c r="K2001" s="65" t="s">
        <v>793</v>
      </c>
      <c r="L2001" s="45" t="str">
        <f ca="1">VLOOKUP(Tableau645[[#This Row],[module]],OFFSET(INDIRECT(A2001&amp;"_code"),0,2,,2),2,0)</f>
        <v>n/a</v>
      </c>
      <c r="M2001" s="45"/>
      <c r="N2001" s="47"/>
      <c r="O2001" s="45"/>
    </row>
    <row r="2002" spans="1:15" hidden="1" x14ac:dyDescent="0.2">
      <c r="A2002" s="45" t="s">
        <v>672</v>
      </c>
      <c r="B2002" s="65" t="str">
        <f>YEAR(C2002)&amp;"-"&amp;WEEKNUM(C2002)</f>
        <v>2018-1</v>
      </c>
      <c r="C2002" s="46">
        <v>43102</v>
      </c>
      <c r="D2002" s="67">
        <f>WEEKDAY(Tableau645[[#This Row],[date]])</f>
        <v>3</v>
      </c>
      <c r="E2002" s="47">
        <v>0.57291666666666696</v>
      </c>
      <c r="F2002" s="47">
        <v>0.73958333333333404</v>
      </c>
      <c r="G2002" s="46" t="str">
        <f>IF(NOT(ISBLANK(Tableau645[heure
début])),IF(VALUE(MID(TEXT(Tableau645[heure
début],"hh"),1,2))&lt;13,"AM","PM"),"")</f>
        <v>PM</v>
      </c>
      <c r="H2002" s="47">
        <f>F2002-E2002</f>
        <v>0.16666666666666707</v>
      </c>
      <c r="I2002" s="47"/>
      <c r="J2002" s="47"/>
      <c r="K2002" s="65" t="s">
        <v>793</v>
      </c>
      <c r="L2002" s="45" t="str">
        <f ca="1">VLOOKUP(Tableau645[[#This Row],[module]],OFFSET(INDIRECT(A2002&amp;"_code"),0,2,,2),2,0)</f>
        <v>n/a</v>
      </c>
      <c r="M2002" s="45"/>
      <c r="N2002" s="47"/>
      <c r="O2002" s="45"/>
    </row>
    <row r="2003" spans="1:15" hidden="1" x14ac:dyDescent="0.2">
      <c r="A2003" s="45" t="s">
        <v>676</v>
      </c>
      <c r="B2003" s="65" t="str">
        <f>YEAR(C2003)&amp;"-"&amp;WEEKNUM(C2003)</f>
        <v>2018-1</v>
      </c>
      <c r="C2003" s="46">
        <v>43102</v>
      </c>
      <c r="D2003" s="67">
        <f>WEEKDAY(Tableau645[[#This Row],[date]])</f>
        <v>3</v>
      </c>
      <c r="E2003" s="47">
        <v>0.57291666666666696</v>
      </c>
      <c r="F2003" s="47">
        <v>0.69791666666666663</v>
      </c>
      <c r="G2003" s="46" t="str">
        <f>IF(NOT(ISBLANK(Tableau645[heure
début])),IF(VALUE(MID(TEXT(Tableau645[heure
début],"hh"),1,2))&lt;13,"AM","PM"),"")</f>
        <v>PM</v>
      </c>
      <c r="H2003" s="47">
        <f>F2003-E2003</f>
        <v>0.12499999999999967</v>
      </c>
      <c r="I2003" s="47"/>
      <c r="J2003" s="47"/>
      <c r="K2003" s="65" t="s">
        <v>793</v>
      </c>
      <c r="L2003" s="45" t="str">
        <f ca="1">VLOOKUP(Tableau645[[#This Row],[module]],OFFSET(INDIRECT(A2003&amp;"_code"),0,2,,2),2,0)</f>
        <v>n/a</v>
      </c>
      <c r="M2003" s="45"/>
      <c r="N2003" s="47"/>
      <c r="O2003" s="45"/>
    </row>
    <row r="2004" spans="1:15" hidden="1" x14ac:dyDescent="0.2">
      <c r="A2004" s="45" t="s">
        <v>677</v>
      </c>
      <c r="B2004" s="65" t="str">
        <f>YEAR(C2004)&amp;"-"&amp;WEEKNUM(C2004)</f>
        <v>2018-1</v>
      </c>
      <c r="C2004" s="46">
        <v>43102</v>
      </c>
      <c r="D2004" s="67">
        <f>WEEKDAY(Tableau645[[#This Row],[date]])</f>
        <v>3</v>
      </c>
      <c r="E2004" s="47">
        <v>0.57291666666666696</v>
      </c>
      <c r="F2004" s="47">
        <v>0.69791666666666663</v>
      </c>
      <c r="G2004" s="46" t="str">
        <f>IF(NOT(ISBLANK(Tableau645[heure
début])),IF(VALUE(MID(TEXT(Tableau645[heure
début],"hh"),1,2))&lt;13,"AM","PM"),"")</f>
        <v>PM</v>
      </c>
      <c r="H2004" s="47">
        <f>F2004-E2004</f>
        <v>0.12499999999999967</v>
      </c>
      <c r="I2004" s="47"/>
      <c r="J2004" s="47"/>
      <c r="K2004" s="65" t="s">
        <v>793</v>
      </c>
      <c r="L2004" s="45" t="str">
        <f ca="1">VLOOKUP(Tableau645[[#This Row],[module]],OFFSET(INDIRECT(A2004&amp;"_code"),0,2,,2),2,0)</f>
        <v>n/a</v>
      </c>
      <c r="M2004" s="45"/>
      <c r="N2004" s="47"/>
      <c r="O2004" s="45"/>
    </row>
    <row r="2005" spans="1:15" hidden="1" x14ac:dyDescent="0.2">
      <c r="A2005" s="45" t="s">
        <v>657</v>
      </c>
      <c r="B2005" s="65" t="str">
        <f>YEAR(C2005)&amp;"-"&amp;WEEKNUM(C2005)</f>
        <v>2018-1</v>
      </c>
      <c r="C2005" s="46">
        <v>43102</v>
      </c>
      <c r="D2005" s="67">
        <f>WEEKDAY(Tableau645[[#This Row],[date]])</f>
        <v>3</v>
      </c>
      <c r="E2005" s="47">
        <v>0.57291666666666696</v>
      </c>
      <c r="F2005" s="47">
        <v>0.73958333333333404</v>
      </c>
      <c r="G2005" s="46" t="str">
        <f>IF(NOT(ISBLANK(Tableau645[heure
début])),IF(VALUE(MID(TEXT(Tableau645[heure
début],"hh"),1,2))&lt;13,"AM","PM"),"")</f>
        <v>PM</v>
      </c>
      <c r="H2005" s="47">
        <f>F2005-E2005</f>
        <v>0.16666666666666707</v>
      </c>
      <c r="I2005" s="123"/>
      <c r="J2005" s="47"/>
      <c r="K2005" s="65" t="s">
        <v>793</v>
      </c>
      <c r="L2005" s="45" t="str">
        <f ca="1">VLOOKUP(Tableau645[[#This Row],[module]],OFFSET(INDIRECT(A2005&amp;"_code"),0,2,,2),2,0)</f>
        <v>n/a</v>
      </c>
      <c r="M2005" s="45"/>
      <c r="N2005" s="47"/>
      <c r="O2005" s="45"/>
    </row>
    <row r="2006" spans="1:15" hidden="1" x14ac:dyDescent="0.2">
      <c r="A2006" s="61" t="s">
        <v>669</v>
      </c>
      <c r="B2006" s="65" t="str">
        <f>YEAR(C2006)&amp;"-"&amp;WEEKNUM(C2006)</f>
        <v>2018-1</v>
      </c>
      <c r="C2006" s="46">
        <v>43103</v>
      </c>
      <c r="D2006" s="67">
        <f>WEEKDAY(Tableau645[[#This Row],[date]])</f>
        <v>4</v>
      </c>
      <c r="E2006" s="47">
        <v>0.34375</v>
      </c>
      <c r="F2006" s="47">
        <v>0.51041666666666696</v>
      </c>
      <c r="G2006" s="46" t="str">
        <f>IF(NOT(ISBLANK(Tableau645[heure
début])),IF(VALUE(MID(TEXT(Tableau645[heure
début],"hh"),1,2))&lt;13,"AM","PM"),"")</f>
        <v>AM</v>
      </c>
      <c r="H2006" s="47">
        <f>F2006-E2006</f>
        <v>0.16666666666666696</v>
      </c>
      <c r="I2006" s="47"/>
      <c r="J2006" s="47"/>
      <c r="K2006" s="65" t="s">
        <v>801</v>
      </c>
      <c r="L2006" s="45" t="str">
        <f ca="1">VLOOKUP(Tableau645[[#This Row],[module]],OFFSET(INDIRECT(A2006&amp;"_code"),0,2,,2),2,0)</f>
        <v>n/a</v>
      </c>
      <c r="M2006" s="45"/>
      <c r="N2006" s="47"/>
      <c r="O2006" s="45"/>
    </row>
    <row r="2007" spans="1:15" hidden="1" x14ac:dyDescent="0.2">
      <c r="A2007" s="45" t="s">
        <v>670</v>
      </c>
      <c r="B2007" s="65" t="str">
        <f>YEAR(C2007)&amp;"-"&amp;WEEKNUM(C2007)</f>
        <v>2018-1</v>
      </c>
      <c r="C2007" s="46">
        <v>43103</v>
      </c>
      <c r="D2007" s="67">
        <f>WEEKDAY(Tableau645[[#This Row],[date]])</f>
        <v>4</v>
      </c>
      <c r="E2007" s="47">
        <v>0.34375</v>
      </c>
      <c r="F2007" s="47">
        <v>0.51041666666666696</v>
      </c>
      <c r="G2007" s="46" t="str">
        <f>IF(NOT(ISBLANK(Tableau645[heure
début])),IF(VALUE(MID(TEXT(Tableau645[heure
début],"hh"),1,2))&lt;13,"AM","PM"),"")</f>
        <v>AM</v>
      </c>
      <c r="H2007" s="47">
        <f>F2007-E2007</f>
        <v>0.16666666666666696</v>
      </c>
      <c r="I2007" s="47"/>
      <c r="J2007" s="47"/>
      <c r="K2007" s="65" t="s">
        <v>806</v>
      </c>
      <c r="L2007" s="45" t="str">
        <f ca="1">VLOOKUP(Tableau645[[#This Row],[module]],OFFSET(INDIRECT(A2007&amp;"_code"),0,2,,2),2,0)</f>
        <v>n/a</v>
      </c>
      <c r="M2007" s="45"/>
      <c r="N2007" s="47"/>
      <c r="O2007" s="45"/>
    </row>
    <row r="2008" spans="1:15" hidden="1" x14ac:dyDescent="0.2">
      <c r="A2008" s="45" t="s">
        <v>657</v>
      </c>
      <c r="B2008" s="65" t="str">
        <f>YEAR(C2008)&amp;"-"&amp;WEEKNUM(C2008)</f>
        <v>2018-1</v>
      </c>
      <c r="C2008" s="46">
        <v>43103</v>
      </c>
      <c r="D2008" s="67">
        <f>WEEKDAY(Tableau645[[#This Row],[date]])</f>
        <v>4</v>
      </c>
      <c r="E2008" s="47">
        <v>0.34375</v>
      </c>
      <c r="F2008" s="47">
        <v>0.51041666666666696</v>
      </c>
      <c r="G2008" s="46" t="str">
        <f>IF(NOT(ISBLANK(Tableau645[heure
début])),IF(VALUE(MID(TEXT(Tableau645[heure
début],"hh"),1,2))&lt;13,"AM","PM"),"")</f>
        <v>AM</v>
      </c>
      <c r="H2008" s="47">
        <f>F2008-E2008</f>
        <v>0.16666666666666696</v>
      </c>
      <c r="I2008" s="123"/>
      <c r="J2008" s="47" t="s">
        <v>832</v>
      </c>
      <c r="K2008" s="65" t="s">
        <v>806</v>
      </c>
      <c r="L2008" s="45" t="str">
        <f ca="1">VLOOKUP(Tableau645[[#This Row],[module]],OFFSET(INDIRECT(A2008&amp;"_code"),0,2,,2),2,0)</f>
        <v>n/a</v>
      </c>
      <c r="M2008" s="45"/>
      <c r="N2008" s="47"/>
      <c r="O2008" s="45"/>
    </row>
    <row r="2009" spans="1:15" hidden="1" x14ac:dyDescent="0.2">
      <c r="A2009" s="45" t="s">
        <v>671</v>
      </c>
      <c r="B2009" s="65" t="str">
        <f>YEAR(C2009)&amp;"-"&amp;WEEKNUM(C2009)</f>
        <v>2018-1</v>
      </c>
      <c r="C2009" s="46">
        <v>43103</v>
      </c>
      <c r="D2009" s="67">
        <f>WEEKDAY(Tableau645[[#This Row],[date]])</f>
        <v>4</v>
      </c>
      <c r="E2009" s="47">
        <v>0.34375</v>
      </c>
      <c r="F2009" s="47">
        <v>0.51041666666666696</v>
      </c>
      <c r="G2009" s="46" t="str">
        <f>IF(NOT(ISBLANK(Tableau645[heure
début])),IF(VALUE(MID(TEXT(Tableau645[heure
début],"hh"),1,2))&lt;13,"AM","PM"),"")</f>
        <v>AM</v>
      </c>
      <c r="H2009" s="47">
        <f>F2009-E2009</f>
        <v>0.16666666666666696</v>
      </c>
      <c r="I2009" s="47"/>
      <c r="J2009" s="47" t="s">
        <v>833</v>
      </c>
      <c r="K2009" s="65" t="s">
        <v>817</v>
      </c>
      <c r="L2009" s="45" t="str">
        <f ca="1">VLOOKUP(Tableau645[[#This Row],[module]],OFFSET(INDIRECT(A2009&amp;"_code"),0,2,,2),2,0)</f>
        <v>n/a</v>
      </c>
      <c r="M2009" s="45"/>
      <c r="N2009" s="47"/>
      <c r="O2009" s="45"/>
    </row>
    <row r="2010" spans="1:15" hidden="1" x14ac:dyDescent="0.2">
      <c r="A2010" s="45" t="s">
        <v>671</v>
      </c>
      <c r="B2010" s="65" t="str">
        <f>YEAR(C2010)&amp;"-"&amp;WEEKNUM(C2010)</f>
        <v>2018-1</v>
      </c>
      <c r="C2010" s="46">
        <v>43103</v>
      </c>
      <c r="D2010" s="67">
        <f>WEEKDAY(Tableau645[[#This Row],[date]])</f>
        <v>4</v>
      </c>
      <c r="E2010" s="47">
        <v>0.34375</v>
      </c>
      <c r="F2010" s="47">
        <v>0.51041666666666696</v>
      </c>
      <c r="G2010" s="46" t="str">
        <f>IF(NOT(ISBLANK(Tableau645[heure
début])),IF(VALUE(MID(TEXT(Tableau645[heure
début],"hh"),1,2))&lt;13,"AM","PM"),"")</f>
        <v>AM</v>
      </c>
      <c r="H2010" s="47">
        <f>F2010-E2010</f>
        <v>0.16666666666666696</v>
      </c>
      <c r="I2010" s="47"/>
      <c r="J2010" s="47" t="s">
        <v>832</v>
      </c>
      <c r="K2010" s="65" t="s">
        <v>806</v>
      </c>
      <c r="L2010" s="45" t="str">
        <f ca="1">VLOOKUP(Tableau645[[#This Row],[module]],OFFSET(INDIRECT(A2010&amp;"_code"),0,2,,2),2,0)</f>
        <v>n/a</v>
      </c>
      <c r="M2010" s="45"/>
      <c r="N2010" s="47"/>
      <c r="O2010" s="45"/>
    </row>
    <row r="2011" spans="1:15" hidden="1" x14ac:dyDescent="0.2">
      <c r="A2011" s="45" t="s">
        <v>672</v>
      </c>
      <c r="B2011" s="65" t="str">
        <f>YEAR(C2011)&amp;"-"&amp;WEEKNUM(C2011)</f>
        <v>2018-1</v>
      </c>
      <c r="C2011" s="46">
        <v>43103</v>
      </c>
      <c r="D2011" s="67">
        <f>WEEKDAY(Tableau645[[#This Row],[date]])</f>
        <v>4</v>
      </c>
      <c r="E2011" s="47">
        <v>0.34375</v>
      </c>
      <c r="F2011" s="47">
        <v>0.51041666666666696</v>
      </c>
      <c r="G2011" s="46" t="str">
        <f>IF(NOT(ISBLANK(Tableau645[heure
début])),IF(VALUE(MID(TEXT(Tableau645[heure
début],"hh"),1,2))&lt;13,"AM","PM"),"")</f>
        <v>AM</v>
      </c>
      <c r="H2011" s="47">
        <f>F2011-E2011</f>
        <v>0.16666666666666696</v>
      </c>
      <c r="I2011" s="47"/>
      <c r="J2011" s="47"/>
      <c r="K2011" s="65" t="s">
        <v>801</v>
      </c>
      <c r="L2011" s="45" t="str">
        <f ca="1">VLOOKUP(Tableau645[[#This Row],[module]],OFFSET(INDIRECT(A2011&amp;"_code"),0,2,,2),2,0)</f>
        <v>n/a</v>
      </c>
      <c r="M2011" s="45"/>
      <c r="N2011" s="47"/>
      <c r="O2011" s="45"/>
    </row>
    <row r="2012" spans="1:15" hidden="1" x14ac:dyDescent="0.2">
      <c r="A2012" s="45" t="s">
        <v>672</v>
      </c>
      <c r="B2012" s="65" t="str">
        <f>YEAR(C2012)&amp;"-"&amp;WEEKNUM(C2012)</f>
        <v>2018-1</v>
      </c>
      <c r="C2012" s="46">
        <v>43103</v>
      </c>
      <c r="D2012" s="67">
        <f>WEEKDAY(Tableau645[[#This Row],[date]])</f>
        <v>4</v>
      </c>
      <c r="E2012" s="47">
        <v>0.34375</v>
      </c>
      <c r="F2012" s="47">
        <v>0.51041666666666696</v>
      </c>
      <c r="G2012" s="46" t="str">
        <f>IF(NOT(ISBLANK(Tableau645[heure
début])),IF(VALUE(MID(TEXT(Tableau645[heure
début],"hh"),1,2))&lt;13,"AM","PM"),"")</f>
        <v>AM</v>
      </c>
      <c r="H2012" s="47">
        <f>F2012-E2012</f>
        <v>0.16666666666666696</v>
      </c>
      <c r="I2012" s="47"/>
      <c r="J2012" s="47" t="s">
        <v>833</v>
      </c>
      <c r="K2012" s="65" t="s">
        <v>817</v>
      </c>
      <c r="L2012" s="45" t="str">
        <f ca="1">VLOOKUP(Tableau645[[#This Row],[module]],OFFSET(INDIRECT(A2012&amp;"_code"),0,2,,2),2,0)</f>
        <v>n/a</v>
      </c>
      <c r="M2012" s="45"/>
      <c r="N2012" s="47"/>
      <c r="O2012" s="45"/>
    </row>
    <row r="2013" spans="1:15" hidden="1" x14ac:dyDescent="0.2">
      <c r="A2013" s="45" t="s">
        <v>676</v>
      </c>
      <c r="B2013" s="65" t="str">
        <f>YEAR(C2013)&amp;"-"&amp;WEEKNUM(C2013)</f>
        <v>2018-1</v>
      </c>
      <c r="C2013" s="46">
        <v>43103</v>
      </c>
      <c r="D2013" s="67">
        <f>WEEKDAY(Tableau645[[#This Row],[date]])</f>
        <v>4</v>
      </c>
      <c r="E2013" s="47">
        <v>0.34375</v>
      </c>
      <c r="F2013" s="47">
        <v>0.51041666666666696</v>
      </c>
      <c r="G2013" s="46" t="str">
        <f>IF(NOT(ISBLANK(Tableau645[heure
début])),IF(VALUE(MID(TEXT(Tableau645[heure
début],"hh"),1,2))&lt;13,"AM","PM"),"")</f>
        <v>AM</v>
      </c>
      <c r="H2013" s="47">
        <f>F2013-E2013</f>
        <v>0.16666666666666696</v>
      </c>
      <c r="I2013" s="47"/>
      <c r="J2013" s="47"/>
      <c r="K2013" s="65" t="s">
        <v>809</v>
      </c>
      <c r="L2013" s="45" t="str">
        <f ca="1">VLOOKUP(Tableau645[[#This Row],[module]],OFFSET(INDIRECT(A2013&amp;"_code"),0,2,,2),2,0)</f>
        <v>n/a</v>
      </c>
      <c r="M2013" s="45"/>
      <c r="N2013" s="47"/>
      <c r="O2013" s="45"/>
    </row>
    <row r="2014" spans="1:15" hidden="1" x14ac:dyDescent="0.2">
      <c r="A2014" s="45" t="s">
        <v>677</v>
      </c>
      <c r="B2014" s="65" t="str">
        <f>YEAR(C2014)&amp;"-"&amp;WEEKNUM(C2014)</f>
        <v>2018-1</v>
      </c>
      <c r="C2014" s="46">
        <v>43103</v>
      </c>
      <c r="D2014" s="67">
        <f>WEEKDAY(Tableau645[[#This Row],[date]])</f>
        <v>4</v>
      </c>
      <c r="E2014" s="47">
        <v>0.34375</v>
      </c>
      <c r="F2014" s="47">
        <v>0.51041666666666696</v>
      </c>
      <c r="G2014" s="46" t="str">
        <f>IF(NOT(ISBLANK(Tableau645[heure
début])),IF(VALUE(MID(TEXT(Tableau645[heure
début],"hh"),1,2))&lt;13,"AM","PM"),"")</f>
        <v>AM</v>
      </c>
      <c r="H2014" s="47">
        <f>F2014-E2014</f>
        <v>0.16666666666666696</v>
      </c>
      <c r="I2014" s="47"/>
      <c r="J2014" s="47"/>
      <c r="K2014" s="65" t="s">
        <v>1168</v>
      </c>
      <c r="L2014" s="45" t="str">
        <f ca="1">VLOOKUP(Tableau645[[#This Row],[module]],OFFSET(INDIRECT(A2014&amp;"_code"),0,2,,2),2,0)</f>
        <v>n/a</v>
      </c>
      <c r="M2014" s="45"/>
      <c r="N2014" s="47"/>
      <c r="O2014" s="45"/>
    </row>
    <row r="2015" spans="1:15" hidden="1" x14ac:dyDescent="0.2">
      <c r="A2015" s="45" t="s">
        <v>657</v>
      </c>
      <c r="B2015" s="65" t="str">
        <f>YEAR(C2015)&amp;"-"&amp;WEEKNUM(C2015)</f>
        <v>2018-1</v>
      </c>
      <c r="C2015" s="46">
        <v>43103</v>
      </c>
      <c r="D2015" s="67">
        <f>WEEKDAY(Tableau645[[#This Row],[date]])</f>
        <v>4</v>
      </c>
      <c r="E2015" s="47">
        <v>0.34375</v>
      </c>
      <c r="F2015" s="47">
        <v>0.51041666666666696</v>
      </c>
      <c r="G2015" s="46" t="str">
        <f>IF(NOT(ISBLANK(Tableau645[heure
début])),IF(VALUE(MID(TEXT(Tableau645[heure
début],"hh"),1,2))&lt;13,"AM","PM"),"")</f>
        <v>AM</v>
      </c>
      <c r="H2015" s="47">
        <f>F2015-E2015</f>
        <v>0.16666666666666696</v>
      </c>
      <c r="I2015" s="123"/>
      <c r="J2015" s="47" t="s">
        <v>833</v>
      </c>
      <c r="K2015" s="65" t="s">
        <v>817</v>
      </c>
      <c r="L2015" s="45" t="str">
        <f ca="1">VLOOKUP(Tableau645[[#This Row],[module]],OFFSET(INDIRECT(A2015&amp;"_code"),0,2,,2),2,0)</f>
        <v>n/a</v>
      </c>
      <c r="M2015" s="45"/>
      <c r="N2015" s="47"/>
      <c r="O2015" s="45"/>
    </row>
    <row r="2016" spans="1:15" hidden="1" x14ac:dyDescent="0.2">
      <c r="A2016" s="61" t="s">
        <v>669</v>
      </c>
      <c r="B2016" s="65" t="str">
        <f>YEAR(C2016)&amp;"-"&amp;WEEKNUM(C2016)</f>
        <v>2018-1</v>
      </c>
      <c r="C2016" s="46">
        <v>43103</v>
      </c>
      <c r="D2016" s="67">
        <f>WEEKDAY(Tableau645[[#This Row],[date]])</f>
        <v>4</v>
      </c>
      <c r="E2016" s="63">
        <v>0.57291666666666696</v>
      </c>
      <c r="F2016" s="63">
        <v>0.73958333333333404</v>
      </c>
      <c r="G2016" s="46" t="str">
        <f>IF(NOT(ISBLANK(Tableau645[heure
début])),IF(VALUE(MID(TEXT(Tableau645[heure
début],"hh"),1,2))&lt;13,"AM","PM"),"")</f>
        <v>PM</v>
      </c>
      <c r="H2016" s="47">
        <f>F2016-E2016</f>
        <v>0.16666666666666707</v>
      </c>
      <c r="I2016" s="47"/>
      <c r="J2016" s="47"/>
      <c r="K2016" s="65" t="s">
        <v>801</v>
      </c>
      <c r="L2016" s="45" t="str">
        <f ca="1">VLOOKUP(Tableau645[[#This Row],[module]],OFFSET(INDIRECT(A2016&amp;"_code"),0,2,,2),2,0)</f>
        <v>n/a</v>
      </c>
      <c r="M2016" s="45"/>
      <c r="N2016" s="47"/>
      <c r="O2016" s="45"/>
    </row>
    <row r="2017" spans="1:15" hidden="1" x14ac:dyDescent="0.2">
      <c r="A2017" s="45" t="s">
        <v>670</v>
      </c>
      <c r="B2017" s="65" t="str">
        <f>YEAR(C2017)&amp;"-"&amp;WEEKNUM(C2017)</f>
        <v>2018-1</v>
      </c>
      <c r="C2017" s="46">
        <v>43103</v>
      </c>
      <c r="D2017" s="67">
        <f>WEEKDAY(Tableau645[[#This Row],[date]])</f>
        <v>4</v>
      </c>
      <c r="E2017" s="47">
        <v>0.57291666666666696</v>
      </c>
      <c r="F2017" s="47">
        <v>0.73958333333333404</v>
      </c>
      <c r="G2017" s="46" t="str">
        <f>IF(NOT(ISBLANK(Tableau645[heure
début])),IF(VALUE(MID(TEXT(Tableau645[heure
début],"hh"),1,2))&lt;13,"AM","PM"),"")</f>
        <v>PM</v>
      </c>
      <c r="H2017" s="47">
        <f>F2017-E2017</f>
        <v>0.16666666666666707</v>
      </c>
      <c r="I2017" s="47"/>
      <c r="J2017" s="47"/>
      <c r="K2017" s="65" t="s">
        <v>806</v>
      </c>
      <c r="L2017" s="45" t="str">
        <f ca="1">VLOOKUP(Tableau645[[#This Row],[module]],OFFSET(INDIRECT(A2017&amp;"_code"),0,2,,2),2,0)</f>
        <v>n/a</v>
      </c>
      <c r="M2017" s="45"/>
      <c r="N2017" s="47"/>
      <c r="O2017" s="45"/>
    </row>
    <row r="2018" spans="1:15" hidden="1" x14ac:dyDescent="0.2">
      <c r="A2018" s="45" t="s">
        <v>657</v>
      </c>
      <c r="B2018" s="65" t="str">
        <f>YEAR(C2018)&amp;"-"&amp;WEEKNUM(C2018)</f>
        <v>2018-1</v>
      </c>
      <c r="C2018" s="46">
        <v>43103</v>
      </c>
      <c r="D2018" s="67">
        <f>WEEKDAY(Tableau645[[#This Row],[date]])</f>
        <v>4</v>
      </c>
      <c r="E2018" s="47">
        <v>0.57291666666666696</v>
      </c>
      <c r="F2018" s="47">
        <v>0.73958333333333404</v>
      </c>
      <c r="G2018" s="46" t="str">
        <f>IF(NOT(ISBLANK(Tableau645[heure
début])),IF(VALUE(MID(TEXT(Tableau645[heure
début],"hh"),1,2))&lt;13,"AM","PM"),"")</f>
        <v>PM</v>
      </c>
      <c r="H2018" s="47">
        <f>F2018-E2018</f>
        <v>0.16666666666666707</v>
      </c>
      <c r="I2018" s="123"/>
      <c r="J2018" s="47" t="s">
        <v>832</v>
      </c>
      <c r="K2018" s="65" t="s">
        <v>806</v>
      </c>
      <c r="L2018" s="45" t="str">
        <f ca="1">VLOOKUP(Tableau645[[#This Row],[module]],OFFSET(INDIRECT(A2018&amp;"_code"),0,2,,2),2,0)</f>
        <v>n/a</v>
      </c>
      <c r="M2018" s="45"/>
      <c r="N2018" s="47"/>
      <c r="O2018" s="45"/>
    </row>
    <row r="2019" spans="1:15" hidden="1" x14ac:dyDescent="0.2">
      <c r="A2019" s="45" t="s">
        <v>671</v>
      </c>
      <c r="B2019" s="65" t="str">
        <f>YEAR(C2019)&amp;"-"&amp;WEEKNUM(C2019)</f>
        <v>2018-1</v>
      </c>
      <c r="C2019" s="46">
        <v>43103</v>
      </c>
      <c r="D2019" s="67">
        <f>WEEKDAY(Tableau645[[#This Row],[date]])</f>
        <v>4</v>
      </c>
      <c r="E2019" s="47">
        <v>0.57291666666666696</v>
      </c>
      <c r="F2019" s="47">
        <v>0.73958333333333404</v>
      </c>
      <c r="G2019" s="46" t="str">
        <f>IF(NOT(ISBLANK(Tableau645[heure
début])),IF(VALUE(MID(TEXT(Tableau645[heure
début],"hh"),1,2))&lt;13,"AM","PM"),"")</f>
        <v>PM</v>
      </c>
      <c r="H2019" s="47">
        <f>F2019-E2019</f>
        <v>0.16666666666666707</v>
      </c>
      <c r="I2019" s="47"/>
      <c r="J2019" s="47" t="s">
        <v>833</v>
      </c>
      <c r="K2019" s="65" t="s">
        <v>817</v>
      </c>
      <c r="L2019" s="45" t="str">
        <f ca="1">VLOOKUP(Tableau645[[#This Row],[module]],OFFSET(INDIRECT(A2019&amp;"_code"),0,2,,2),2,0)</f>
        <v>n/a</v>
      </c>
      <c r="M2019" s="45"/>
      <c r="N2019" s="47"/>
      <c r="O2019" s="45"/>
    </row>
    <row r="2020" spans="1:15" hidden="1" x14ac:dyDescent="0.2">
      <c r="A2020" s="45" t="s">
        <v>671</v>
      </c>
      <c r="B2020" s="65" t="str">
        <f>YEAR(C2020)&amp;"-"&amp;WEEKNUM(C2020)</f>
        <v>2018-1</v>
      </c>
      <c r="C2020" s="46">
        <v>43103</v>
      </c>
      <c r="D2020" s="67">
        <f>WEEKDAY(Tableau645[[#This Row],[date]])</f>
        <v>4</v>
      </c>
      <c r="E2020" s="47">
        <v>0.57291666666666696</v>
      </c>
      <c r="F2020" s="47">
        <v>0.73958333333333404</v>
      </c>
      <c r="G2020" s="46" t="str">
        <f>IF(NOT(ISBLANK(Tableau645[heure
début])),IF(VALUE(MID(TEXT(Tableau645[heure
début],"hh"),1,2))&lt;13,"AM","PM"),"")</f>
        <v>PM</v>
      </c>
      <c r="H2020" s="47">
        <f>F2020-E2020</f>
        <v>0.16666666666666707</v>
      </c>
      <c r="I2020" s="47"/>
      <c r="J2020" s="47" t="s">
        <v>832</v>
      </c>
      <c r="K2020" s="65" t="s">
        <v>806</v>
      </c>
      <c r="L2020" s="45" t="str">
        <f ca="1">VLOOKUP(Tableau645[[#This Row],[module]],OFFSET(INDIRECT(A2020&amp;"_code"),0,2,,2),2,0)</f>
        <v>n/a</v>
      </c>
      <c r="M2020" s="45"/>
      <c r="N2020" s="47"/>
      <c r="O2020" s="45"/>
    </row>
    <row r="2021" spans="1:15" hidden="1" x14ac:dyDescent="0.2">
      <c r="A2021" s="45" t="s">
        <v>672</v>
      </c>
      <c r="B2021" s="65" t="str">
        <f>YEAR(C2021)&amp;"-"&amp;WEEKNUM(C2021)</f>
        <v>2018-1</v>
      </c>
      <c r="C2021" s="46">
        <v>43103</v>
      </c>
      <c r="D2021" s="67">
        <f>WEEKDAY(Tableau645[[#This Row],[date]])</f>
        <v>4</v>
      </c>
      <c r="E2021" s="47">
        <v>0.57291666666666696</v>
      </c>
      <c r="F2021" s="47">
        <v>0.73958333333333404</v>
      </c>
      <c r="G2021" s="46" t="str">
        <f>IF(NOT(ISBLANK(Tableau645[heure
début])),IF(VALUE(MID(TEXT(Tableau645[heure
début],"hh"),1,2))&lt;13,"AM","PM"),"")</f>
        <v>PM</v>
      </c>
      <c r="H2021" s="47">
        <f>F2021-E2021</f>
        <v>0.16666666666666707</v>
      </c>
      <c r="I2021" s="47"/>
      <c r="J2021" s="47"/>
      <c r="K2021" s="65" t="s">
        <v>801</v>
      </c>
      <c r="L2021" s="45" t="str">
        <f ca="1">VLOOKUP(Tableau645[[#This Row],[module]],OFFSET(INDIRECT(A2021&amp;"_code"),0,2,,2),2,0)</f>
        <v>n/a</v>
      </c>
      <c r="M2021" s="45"/>
      <c r="N2021" s="47"/>
      <c r="O2021" s="45"/>
    </row>
    <row r="2022" spans="1:15" hidden="1" x14ac:dyDescent="0.2">
      <c r="A2022" s="45" t="s">
        <v>672</v>
      </c>
      <c r="B2022" s="65" t="str">
        <f>YEAR(C2022)&amp;"-"&amp;WEEKNUM(C2022)</f>
        <v>2018-1</v>
      </c>
      <c r="C2022" s="46">
        <v>43103</v>
      </c>
      <c r="D2022" s="67">
        <f>WEEKDAY(Tableau645[[#This Row],[date]])</f>
        <v>4</v>
      </c>
      <c r="E2022" s="47">
        <v>0.57291666666666696</v>
      </c>
      <c r="F2022" s="47">
        <v>0.73958333333333404</v>
      </c>
      <c r="G2022" s="46" t="str">
        <f>IF(NOT(ISBLANK(Tableau645[heure
début])),IF(VALUE(MID(TEXT(Tableau645[heure
début],"hh"),1,2))&lt;13,"AM","PM"),"")</f>
        <v>PM</v>
      </c>
      <c r="H2022" s="47">
        <f>F2022-E2022</f>
        <v>0.16666666666666707</v>
      </c>
      <c r="I2022" s="47"/>
      <c r="J2022" s="47" t="s">
        <v>833</v>
      </c>
      <c r="K2022" s="65" t="s">
        <v>817</v>
      </c>
      <c r="L2022" s="45" t="str">
        <f ca="1">VLOOKUP(Tableau645[[#This Row],[module]],OFFSET(INDIRECT(A2022&amp;"_code"),0,2,,2),2,0)</f>
        <v>n/a</v>
      </c>
      <c r="M2022" s="45"/>
      <c r="N2022" s="47"/>
      <c r="O2022" s="45"/>
    </row>
    <row r="2023" spans="1:15" hidden="1" x14ac:dyDescent="0.2">
      <c r="A2023" s="45" t="s">
        <v>676</v>
      </c>
      <c r="B2023" s="65" t="str">
        <f>YEAR(C2023)&amp;"-"&amp;WEEKNUM(C2023)</f>
        <v>2018-1</v>
      </c>
      <c r="C2023" s="46">
        <v>43103</v>
      </c>
      <c r="D2023" s="67">
        <f>WEEKDAY(Tableau645[[#This Row],[date]])</f>
        <v>4</v>
      </c>
      <c r="E2023" s="47">
        <v>0.57291666666666696</v>
      </c>
      <c r="F2023" s="47">
        <v>0.69791666666666663</v>
      </c>
      <c r="G2023" s="46" t="str">
        <f>IF(NOT(ISBLANK(Tableau645[heure
début])),IF(VALUE(MID(TEXT(Tableau645[heure
début],"hh"),1,2))&lt;13,"AM","PM"),"")</f>
        <v>PM</v>
      </c>
      <c r="H2023" s="47">
        <f>F2023-E2023</f>
        <v>0.12499999999999967</v>
      </c>
      <c r="I2023" s="47"/>
      <c r="J2023" s="47"/>
      <c r="K2023" s="65" t="s">
        <v>809</v>
      </c>
      <c r="L2023" s="45" t="str">
        <f ca="1">VLOOKUP(Tableau645[[#This Row],[module]],OFFSET(INDIRECT(A2023&amp;"_code"),0,2,,2),2,0)</f>
        <v>n/a</v>
      </c>
      <c r="M2023" s="45"/>
      <c r="N2023" s="47"/>
      <c r="O2023" s="45"/>
    </row>
    <row r="2024" spans="1:15" hidden="1" x14ac:dyDescent="0.2">
      <c r="A2024" s="45" t="s">
        <v>677</v>
      </c>
      <c r="B2024" s="65" t="str">
        <f>YEAR(C2024)&amp;"-"&amp;WEEKNUM(C2024)</f>
        <v>2018-1</v>
      </c>
      <c r="C2024" s="46">
        <v>43103</v>
      </c>
      <c r="D2024" s="67">
        <f>WEEKDAY(Tableau645[[#This Row],[date]])</f>
        <v>4</v>
      </c>
      <c r="E2024" s="47">
        <v>0.57291666666666696</v>
      </c>
      <c r="F2024" s="47">
        <v>0.69791666666666663</v>
      </c>
      <c r="G2024" s="46" t="str">
        <f>IF(NOT(ISBLANK(Tableau645[heure
début])),IF(VALUE(MID(TEXT(Tableau645[heure
début],"hh"),1,2))&lt;13,"AM","PM"),"")</f>
        <v>PM</v>
      </c>
      <c r="H2024" s="47">
        <f>F2024-E2024</f>
        <v>0.12499999999999967</v>
      </c>
      <c r="I2024" s="47"/>
      <c r="J2024" s="47"/>
      <c r="K2024" s="65" t="s">
        <v>1168</v>
      </c>
      <c r="L2024" s="45" t="str">
        <f ca="1">VLOOKUP(Tableau645[[#This Row],[module]],OFFSET(INDIRECT(A2024&amp;"_code"),0,2,,2),2,0)</f>
        <v>n/a</v>
      </c>
      <c r="M2024" s="45"/>
      <c r="N2024" s="47"/>
      <c r="O2024" s="45"/>
    </row>
    <row r="2025" spans="1:15" hidden="1" x14ac:dyDescent="0.2">
      <c r="A2025" s="45" t="s">
        <v>657</v>
      </c>
      <c r="B2025" s="65" t="str">
        <f>YEAR(C2025)&amp;"-"&amp;WEEKNUM(C2025)</f>
        <v>2018-1</v>
      </c>
      <c r="C2025" s="46">
        <v>43103</v>
      </c>
      <c r="D2025" s="67">
        <f>WEEKDAY(Tableau645[[#This Row],[date]])</f>
        <v>4</v>
      </c>
      <c r="E2025" s="47">
        <v>0.57291666666666696</v>
      </c>
      <c r="F2025" s="47">
        <v>0.73958333333333404</v>
      </c>
      <c r="G2025" s="46" t="str">
        <f>IF(NOT(ISBLANK(Tableau645[heure
début])),IF(VALUE(MID(TEXT(Tableau645[heure
début],"hh"),1,2))&lt;13,"AM","PM"),"")</f>
        <v>PM</v>
      </c>
      <c r="H2025" s="47">
        <f>F2025-E2025</f>
        <v>0.16666666666666707</v>
      </c>
      <c r="I2025" s="123"/>
      <c r="J2025" s="47" t="s">
        <v>833</v>
      </c>
      <c r="K2025" s="65" t="s">
        <v>817</v>
      </c>
      <c r="L2025" s="45" t="str">
        <f ca="1">VLOOKUP(Tableau645[[#This Row],[module]],OFFSET(INDIRECT(A2025&amp;"_code"),0,2,,2),2,0)</f>
        <v>n/a</v>
      </c>
      <c r="M2025" s="45"/>
      <c r="N2025" s="47"/>
      <c r="O2025" s="45"/>
    </row>
    <row r="2026" spans="1:15" hidden="1" x14ac:dyDescent="0.2">
      <c r="A2026" s="61" t="s">
        <v>669</v>
      </c>
      <c r="B2026" s="65" t="str">
        <f>YEAR(C2026)&amp;"-"&amp;WEEKNUM(C2026)</f>
        <v>2018-1</v>
      </c>
      <c r="C2026" s="46">
        <v>43104</v>
      </c>
      <c r="D2026" s="67">
        <f>WEEKDAY(Tableau645[[#This Row],[date]])</f>
        <v>5</v>
      </c>
      <c r="E2026" s="47">
        <v>0.34375</v>
      </c>
      <c r="F2026" s="47">
        <v>0.51041666666666696</v>
      </c>
      <c r="G2026" s="46" t="str">
        <f>IF(NOT(ISBLANK(Tableau645[heure
début])),IF(VALUE(MID(TEXT(Tableau645[heure
début],"hh"),1,2))&lt;13,"AM","PM"),"")</f>
        <v>AM</v>
      </c>
      <c r="H2026" s="47">
        <f>F2026-E2026</f>
        <v>0.16666666666666696</v>
      </c>
      <c r="I2026" s="47"/>
      <c r="J2026" s="47"/>
      <c r="K2026" s="65" t="s">
        <v>801</v>
      </c>
      <c r="L2026" s="45" t="str">
        <f ca="1">VLOOKUP(Tableau645[[#This Row],[module]],OFFSET(INDIRECT(A2026&amp;"_code"),0,2,,2),2,0)</f>
        <v>n/a</v>
      </c>
      <c r="M2026" s="45"/>
      <c r="N2026" s="47"/>
      <c r="O2026" s="45"/>
    </row>
    <row r="2027" spans="1:15" hidden="1" x14ac:dyDescent="0.2">
      <c r="A2027" s="45" t="s">
        <v>670</v>
      </c>
      <c r="B2027" s="65" t="str">
        <f>YEAR(C2027)&amp;"-"&amp;WEEKNUM(C2027)</f>
        <v>2018-1</v>
      </c>
      <c r="C2027" s="46">
        <v>43104</v>
      </c>
      <c r="D2027" s="67">
        <f>WEEKDAY(Tableau645[[#This Row],[date]])</f>
        <v>5</v>
      </c>
      <c r="E2027" s="47">
        <v>0.34375</v>
      </c>
      <c r="F2027" s="47">
        <v>0.51041666666666696</v>
      </c>
      <c r="G2027" s="46" t="str">
        <f>IF(NOT(ISBLANK(Tableau645[heure
début])),IF(VALUE(MID(TEXT(Tableau645[heure
début],"hh"),1,2))&lt;13,"AM","PM"),"")</f>
        <v>AM</v>
      </c>
      <c r="H2027" s="47">
        <f>F2027-E2027</f>
        <v>0.16666666666666696</v>
      </c>
      <c r="I2027" s="47"/>
      <c r="J2027" s="47"/>
      <c r="K2027" s="65" t="s">
        <v>806</v>
      </c>
      <c r="L2027" s="45" t="str">
        <f ca="1">VLOOKUP(Tableau645[[#This Row],[module]],OFFSET(INDIRECT(A2027&amp;"_code"),0,2,,2),2,0)</f>
        <v>n/a</v>
      </c>
      <c r="M2027" s="45"/>
      <c r="N2027" s="47"/>
      <c r="O2027" s="45"/>
    </row>
    <row r="2028" spans="1:15" hidden="1" x14ac:dyDescent="0.2">
      <c r="A2028" s="45" t="s">
        <v>657</v>
      </c>
      <c r="B2028" s="65" t="str">
        <f>YEAR(C2028)&amp;"-"&amp;WEEKNUM(C2028)</f>
        <v>2018-1</v>
      </c>
      <c r="C2028" s="46">
        <v>43104</v>
      </c>
      <c r="D2028" s="67">
        <f>WEEKDAY(Tableau645[[#This Row],[date]])</f>
        <v>5</v>
      </c>
      <c r="E2028" s="47">
        <v>0.34375</v>
      </c>
      <c r="F2028" s="47">
        <v>0.51041666666666696</v>
      </c>
      <c r="G2028" s="46" t="str">
        <f>IF(NOT(ISBLANK(Tableau645[heure
début])),IF(VALUE(MID(TEXT(Tableau645[heure
début],"hh"),1,2))&lt;13,"AM","PM"),"")</f>
        <v>AM</v>
      </c>
      <c r="H2028" s="47">
        <f>F2028-E2028</f>
        <v>0.16666666666666696</v>
      </c>
      <c r="I2028" s="123"/>
      <c r="J2028" s="47" t="s">
        <v>832</v>
      </c>
      <c r="K2028" s="65" t="s">
        <v>806</v>
      </c>
      <c r="L2028" s="45" t="str">
        <f ca="1">VLOOKUP(Tableau645[[#This Row],[module]],OFFSET(INDIRECT(A2028&amp;"_code"),0,2,,2),2,0)</f>
        <v>n/a</v>
      </c>
      <c r="M2028" s="45"/>
      <c r="N2028" s="47"/>
      <c r="O2028" s="45"/>
    </row>
    <row r="2029" spans="1:15" hidden="1" x14ac:dyDescent="0.2">
      <c r="A2029" s="45" t="s">
        <v>671</v>
      </c>
      <c r="B2029" s="65" t="str">
        <f>YEAR(C2029)&amp;"-"&amp;WEEKNUM(C2029)</f>
        <v>2018-1</v>
      </c>
      <c r="C2029" s="46">
        <v>43104</v>
      </c>
      <c r="D2029" s="67">
        <f>WEEKDAY(Tableau645[[#This Row],[date]])</f>
        <v>5</v>
      </c>
      <c r="E2029" s="47">
        <v>0.34375</v>
      </c>
      <c r="F2029" s="47">
        <v>0.51041666666666696</v>
      </c>
      <c r="G2029" s="46" t="str">
        <f>IF(NOT(ISBLANK(Tableau645[heure
début])),IF(VALUE(MID(TEXT(Tableau645[heure
début],"hh"),1,2))&lt;13,"AM","PM"),"")</f>
        <v>AM</v>
      </c>
      <c r="H2029" s="47">
        <f>F2029-E2029</f>
        <v>0.16666666666666696</v>
      </c>
      <c r="I2029" s="47"/>
      <c r="J2029" s="47" t="s">
        <v>833</v>
      </c>
      <c r="K2029" s="65" t="s">
        <v>817</v>
      </c>
      <c r="L2029" s="45" t="str">
        <f ca="1">VLOOKUP(Tableau645[[#This Row],[module]],OFFSET(INDIRECT(A2029&amp;"_code"),0,2,,2),2,0)</f>
        <v>n/a</v>
      </c>
      <c r="M2029" s="45"/>
      <c r="N2029" s="47"/>
      <c r="O2029" s="45"/>
    </row>
    <row r="2030" spans="1:15" hidden="1" x14ac:dyDescent="0.2">
      <c r="A2030" s="45" t="s">
        <v>671</v>
      </c>
      <c r="B2030" s="65" t="str">
        <f>YEAR(C2030)&amp;"-"&amp;WEEKNUM(C2030)</f>
        <v>2018-1</v>
      </c>
      <c r="C2030" s="46">
        <v>43104</v>
      </c>
      <c r="D2030" s="67">
        <f>WEEKDAY(Tableau645[[#This Row],[date]])</f>
        <v>5</v>
      </c>
      <c r="E2030" s="47">
        <v>0.34375</v>
      </c>
      <c r="F2030" s="47">
        <v>0.51041666666666696</v>
      </c>
      <c r="G2030" s="46" t="str">
        <f>IF(NOT(ISBLANK(Tableau645[heure
début])),IF(VALUE(MID(TEXT(Tableau645[heure
début],"hh"),1,2))&lt;13,"AM","PM"),"")</f>
        <v>AM</v>
      </c>
      <c r="H2030" s="47">
        <f>F2030-E2030</f>
        <v>0.16666666666666696</v>
      </c>
      <c r="I2030" s="47"/>
      <c r="J2030" s="47" t="s">
        <v>832</v>
      </c>
      <c r="K2030" s="65" t="s">
        <v>806</v>
      </c>
      <c r="L2030" s="45" t="str">
        <f ca="1">VLOOKUP(Tableau645[[#This Row],[module]],OFFSET(INDIRECT(A2030&amp;"_code"),0,2,,2),2,0)</f>
        <v>n/a</v>
      </c>
      <c r="M2030" s="45"/>
      <c r="N2030" s="47"/>
      <c r="O2030" s="45"/>
    </row>
    <row r="2031" spans="1:15" hidden="1" x14ac:dyDescent="0.2">
      <c r="A2031" s="45" t="s">
        <v>672</v>
      </c>
      <c r="B2031" s="65" t="str">
        <f>YEAR(C2031)&amp;"-"&amp;WEEKNUM(C2031)</f>
        <v>2018-1</v>
      </c>
      <c r="C2031" s="46">
        <v>43104</v>
      </c>
      <c r="D2031" s="67">
        <f>WEEKDAY(Tableau645[[#This Row],[date]])</f>
        <v>5</v>
      </c>
      <c r="E2031" s="47">
        <v>0.34375</v>
      </c>
      <c r="F2031" s="47">
        <v>0.51041666666666696</v>
      </c>
      <c r="G2031" s="46" t="str">
        <f>IF(NOT(ISBLANK(Tableau645[heure
début])),IF(VALUE(MID(TEXT(Tableau645[heure
début],"hh"),1,2))&lt;13,"AM","PM"),"")</f>
        <v>AM</v>
      </c>
      <c r="H2031" s="47">
        <f>F2031-E2031</f>
        <v>0.16666666666666696</v>
      </c>
      <c r="I2031" s="47"/>
      <c r="J2031" s="47"/>
      <c r="K2031" s="65" t="s">
        <v>801</v>
      </c>
      <c r="L2031" s="45" t="str">
        <f ca="1">VLOOKUP(Tableau645[[#This Row],[module]],OFFSET(INDIRECT(A2031&amp;"_code"),0,2,,2),2,0)</f>
        <v>n/a</v>
      </c>
      <c r="M2031" s="45"/>
      <c r="N2031" s="47"/>
      <c r="O2031" s="45"/>
    </row>
    <row r="2032" spans="1:15" hidden="1" x14ac:dyDescent="0.2">
      <c r="A2032" s="45" t="s">
        <v>672</v>
      </c>
      <c r="B2032" s="65" t="str">
        <f>YEAR(C2032)&amp;"-"&amp;WEEKNUM(C2032)</f>
        <v>2018-1</v>
      </c>
      <c r="C2032" s="46">
        <v>43104</v>
      </c>
      <c r="D2032" s="67">
        <f>WEEKDAY(Tableau645[[#This Row],[date]])</f>
        <v>5</v>
      </c>
      <c r="E2032" s="47">
        <v>0.34375</v>
      </c>
      <c r="F2032" s="47">
        <v>0.51041666666666696</v>
      </c>
      <c r="G2032" s="46" t="str">
        <f>IF(NOT(ISBLANK(Tableau645[heure
début])),IF(VALUE(MID(TEXT(Tableau645[heure
début],"hh"),1,2))&lt;13,"AM","PM"),"")</f>
        <v>AM</v>
      </c>
      <c r="H2032" s="47">
        <f>F2032-E2032</f>
        <v>0.16666666666666696</v>
      </c>
      <c r="I2032" s="47"/>
      <c r="J2032" s="47" t="s">
        <v>833</v>
      </c>
      <c r="K2032" s="65" t="s">
        <v>817</v>
      </c>
      <c r="L2032" s="45" t="str">
        <f ca="1">VLOOKUP(Tableau645[[#This Row],[module]],OFFSET(INDIRECT(A2032&amp;"_code"),0,2,,2),2,0)</f>
        <v>n/a</v>
      </c>
      <c r="M2032" s="45"/>
      <c r="N2032" s="47"/>
      <c r="O2032" s="45"/>
    </row>
    <row r="2033" spans="1:15" hidden="1" x14ac:dyDescent="0.2">
      <c r="A2033" s="45" t="s">
        <v>676</v>
      </c>
      <c r="B2033" s="65" t="str">
        <f>YEAR(C2033)&amp;"-"&amp;WEEKNUM(C2033)</f>
        <v>2018-1</v>
      </c>
      <c r="C2033" s="46">
        <v>43104</v>
      </c>
      <c r="D2033" s="67">
        <f>WEEKDAY(Tableau645[[#This Row],[date]])</f>
        <v>5</v>
      </c>
      <c r="E2033" s="47">
        <v>0.34375</v>
      </c>
      <c r="F2033" s="47">
        <v>0.51041666666666696</v>
      </c>
      <c r="G2033" s="46" t="str">
        <f>IF(NOT(ISBLANK(Tableau645[heure
début])),IF(VALUE(MID(TEXT(Tableau645[heure
début],"hh"),1,2))&lt;13,"AM","PM"),"")</f>
        <v>AM</v>
      </c>
      <c r="H2033" s="47">
        <f>F2033-E2033</f>
        <v>0.16666666666666696</v>
      </c>
      <c r="I2033" s="47"/>
      <c r="J2033" s="47"/>
      <c r="K2033" s="65" t="s">
        <v>809</v>
      </c>
      <c r="L2033" s="45" t="str">
        <f ca="1">VLOOKUP(Tableau645[[#This Row],[module]],OFFSET(INDIRECT(A2033&amp;"_code"),0,2,,2),2,0)</f>
        <v>n/a</v>
      </c>
      <c r="M2033" s="45"/>
      <c r="N2033" s="47"/>
      <c r="O2033" s="45"/>
    </row>
    <row r="2034" spans="1:15" hidden="1" x14ac:dyDescent="0.2">
      <c r="A2034" s="45" t="s">
        <v>677</v>
      </c>
      <c r="B2034" s="65" t="str">
        <f>YEAR(C2034)&amp;"-"&amp;WEEKNUM(C2034)</f>
        <v>2018-1</v>
      </c>
      <c r="C2034" s="46">
        <v>43104</v>
      </c>
      <c r="D2034" s="67">
        <f>WEEKDAY(Tableau645[[#This Row],[date]])</f>
        <v>5</v>
      </c>
      <c r="E2034" s="47">
        <v>0.34375</v>
      </c>
      <c r="F2034" s="47">
        <v>0.51041666666666696</v>
      </c>
      <c r="G2034" s="46" t="str">
        <f>IF(NOT(ISBLANK(Tableau645[heure
début])),IF(VALUE(MID(TEXT(Tableau645[heure
début],"hh"),1,2))&lt;13,"AM","PM"),"")</f>
        <v>AM</v>
      </c>
      <c r="H2034" s="47">
        <f>F2034-E2034</f>
        <v>0.16666666666666696</v>
      </c>
      <c r="I2034" s="47"/>
      <c r="J2034" s="47"/>
      <c r="K2034" s="65" t="s">
        <v>1168</v>
      </c>
      <c r="L2034" s="45" t="str">
        <f ca="1">VLOOKUP(Tableau645[[#This Row],[module]],OFFSET(INDIRECT(A2034&amp;"_code"),0,2,,2),2,0)</f>
        <v>n/a</v>
      </c>
      <c r="M2034" s="45"/>
      <c r="N2034" s="47"/>
      <c r="O2034" s="45"/>
    </row>
    <row r="2035" spans="1:15" hidden="1" x14ac:dyDescent="0.2">
      <c r="A2035" s="45" t="s">
        <v>657</v>
      </c>
      <c r="B2035" s="65" t="str">
        <f>YEAR(C2035)&amp;"-"&amp;WEEKNUM(C2035)</f>
        <v>2018-1</v>
      </c>
      <c r="C2035" s="46">
        <v>43104</v>
      </c>
      <c r="D2035" s="67">
        <f>WEEKDAY(Tableau645[[#This Row],[date]])</f>
        <v>5</v>
      </c>
      <c r="E2035" s="47">
        <v>0.34375</v>
      </c>
      <c r="F2035" s="47">
        <v>0.51041666666666696</v>
      </c>
      <c r="G2035" s="46" t="str">
        <f>IF(NOT(ISBLANK(Tableau645[heure
début])),IF(VALUE(MID(TEXT(Tableau645[heure
début],"hh"),1,2))&lt;13,"AM","PM"),"")</f>
        <v>AM</v>
      </c>
      <c r="H2035" s="47">
        <f>F2035-E2035</f>
        <v>0.16666666666666696</v>
      </c>
      <c r="I2035" s="123"/>
      <c r="J2035" s="47" t="s">
        <v>833</v>
      </c>
      <c r="K2035" s="65" t="s">
        <v>817</v>
      </c>
      <c r="L2035" s="45" t="str">
        <f ca="1">VLOOKUP(Tableau645[[#This Row],[module]],OFFSET(INDIRECT(A2035&amp;"_code"),0,2,,2),2,0)</f>
        <v>n/a</v>
      </c>
      <c r="M2035" s="45"/>
      <c r="N2035" s="47"/>
      <c r="O2035" s="45"/>
    </row>
    <row r="2036" spans="1:15" hidden="1" x14ac:dyDescent="0.2">
      <c r="A2036" s="61" t="s">
        <v>669</v>
      </c>
      <c r="B2036" s="65" t="str">
        <f>YEAR(C2036)&amp;"-"&amp;WEEKNUM(C2036)</f>
        <v>2018-1</v>
      </c>
      <c r="C2036" s="46">
        <v>43104</v>
      </c>
      <c r="D2036" s="67">
        <f>WEEKDAY(Tableau645[[#This Row],[date]])</f>
        <v>5</v>
      </c>
      <c r="E2036" s="63">
        <v>0.57291666666666696</v>
      </c>
      <c r="F2036" s="63">
        <v>0.73958333333333404</v>
      </c>
      <c r="G2036" s="46" t="str">
        <f>IF(NOT(ISBLANK(Tableau645[heure
début])),IF(VALUE(MID(TEXT(Tableau645[heure
début],"hh"),1,2))&lt;13,"AM","PM"),"")</f>
        <v>PM</v>
      </c>
      <c r="H2036" s="47">
        <f>F2036-E2036</f>
        <v>0.16666666666666707</v>
      </c>
      <c r="I2036" s="47"/>
      <c r="J2036" s="47"/>
      <c r="K2036" s="65" t="s">
        <v>801</v>
      </c>
      <c r="L2036" s="45" t="str">
        <f ca="1">VLOOKUP(Tableau645[[#This Row],[module]],OFFSET(INDIRECT(A2036&amp;"_code"),0,2,,2),2,0)</f>
        <v>n/a</v>
      </c>
      <c r="M2036" s="45"/>
      <c r="N2036" s="47"/>
      <c r="O2036" s="45"/>
    </row>
    <row r="2037" spans="1:15" hidden="1" x14ac:dyDescent="0.2">
      <c r="A2037" s="45" t="s">
        <v>670</v>
      </c>
      <c r="B2037" s="65" t="str">
        <f>YEAR(C2037)&amp;"-"&amp;WEEKNUM(C2037)</f>
        <v>2018-1</v>
      </c>
      <c r="C2037" s="46">
        <v>43104</v>
      </c>
      <c r="D2037" s="67">
        <f>WEEKDAY(Tableau645[[#This Row],[date]])</f>
        <v>5</v>
      </c>
      <c r="E2037" s="47">
        <v>0.57291666666666696</v>
      </c>
      <c r="F2037" s="47">
        <v>0.73958333333333404</v>
      </c>
      <c r="G2037" s="46" t="str">
        <f>IF(NOT(ISBLANK(Tableau645[heure
début])),IF(VALUE(MID(TEXT(Tableau645[heure
début],"hh"),1,2))&lt;13,"AM","PM"),"")</f>
        <v>PM</v>
      </c>
      <c r="H2037" s="47">
        <f>F2037-E2037</f>
        <v>0.16666666666666707</v>
      </c>
      <c r="I2037" s="47"/>
      <c r="J2037" s="47"/>
      <c r="K2037" s="65" t="s">
        <v>806</v>
      </c>
      <c r="L2037" s="45" t="str">
        <f ca="1">VLOOKUP(Tableau645[[#This Row],[module]],OFFSET(INDIRECT(A2037&amp;"_code"),0,2,,2),2,0)</f>
        <v>n/a</v>
      </c>
      <c r="M2037" s="45"/>
      <c r="N2037" s="47"/>
      <c r="O2037" s="45"/>
    </row>
    <row r="2038" spans="1:15" hidden="1" x14ac:dyDescent="0.2">
      <c r="A2038" s="45" t="s">
        <v>657</v>
      </c>
      <c r="B2038" s="65" t="str">
        <f>YEAR(C2038)&amp;"-"&amp;WEEKNUM(C2038)</f>
        <v>2018-1</v>
      </c>
      <c r="C2038" s="46">
        <v>43104</v>
      </c>
      <c r="D2038" s="67">
        <f>WEEKDAY(Tableau645[[#This Row],[date]])</f>
        <v>5</v>
      </c>
      <c r="E2038" s="47">
        <v>0.57291666666666696</v>
      </c>
      <c r="F2038" s="47">
        <v>0.73958333333333404</v>
      </c>
      <c r="G2038" s="46" t="str">
        <f>IF(NOT(ISBLANK(Tableau645[heure
début])),IF(VALUE(MID(TEXT(Tableau645[heure
début],"hh"),1,2))&lt;13,"AM","PM"),"")</f>
        <v>PM</v>
      </c>
      <c r="H2038" s="47">
        <f>F2038-E2038</f>
        <v>0.16666666666666707</v>
      </c>
      <c r="I2038" s="123"/>
      <c r="J2038" s="47" t="s">
        <v>832</v>
      </c>
      <c r="K2038" s="65" t="s">
        <v>806</v>
      </c>
      <c r="L2038" s="45" t="str">
        <f ca="1">VLOOKUP(Tableau645[[#This Row],[module]],OFFSET(INDIRECT(A2038&amp;"_code"),0,2,,2),2,0)</f>
        <v>n/a</v>
      </c>
      <c r="M2038" s="45"/>
      <c r="N2038" s="47"/>
      <c r="O2038" s="45"/>
    </row>
    <row r="2039" spans="1:15" hidden="1" x14ac:dyDescent="0.2">
      <c r="A2039" s="45" t="s">
        <v>671</v>
      </c>
      <c r="B2039" s="65" t="str">
        <f>YEAR(C2039)&amp;"-"&amp;WEEKNUM(C2039)</f>
        <v>2018-1</v>
      </c>
      <c r="C2039" s="46">
        <v>43104</v>
      </c>
      <c r="D2039" s="67">
        <f>WEEKDAY(Tableau645[[#This Row],[date]])</f>
        <v>5</v>
      </c>
      <c r="E2039" s="47">
        <v>0.57291666666666696</v>
      </c>
      <c r="F2039" s="47">
        <v>0.73958333333333404</v>
      </c>
      <c r="G2039" s="46" t="str">
        <f>IF(NOT(ISBLANK(Tableau645[heure
début])),IF(VALUE(MID(TEXT(Tableau645[heure
début],"hh"),1,2))&lt;13,"AM","PM"),"")</f>
        <v>PM</v>
      </c>
      <c r="H2039" s="47">
        <f>F2039-E2039</f>
        <v>0.16666666666666707</v>
      </c>
      <c r="I2039" s="47"/>
      <c r="J2039" s="47" t="s">
        <v>833</v>
      </c>
      <c r="K2039" s="65" t="s">
        <v>817</v>
      </c>
      <c r="L2039" s="45" t="str">
        <f ca="1">VLOOKUP(Tableau645[[#This Row],[module]],OFFSET(INDIRECT(A2039&amp;"_code"),0,2,,2),2,0)</f>
        <v>n/a</v>
      </c>
      <c r="M2039" s="45"/>
      <c r="N2039" s="47"/>
      <c r="O2039" s="45"/>
    </row>
    <row r="2040" spans="1:15" hidden="1" x14ac:dyDescent="0.2">
      <c r="A2040" s="45" t="s">
        <v>671</v>
      </c>
      <c r="B2040" s="65" t="str">
        <f>YEAR(C2040)&amp;"-"&amp;WEEKNUM(C2040)</f>
        <v>2018-1</v>
      </c>
      <c r="C2040" s="46">
        <v>43104</v>
      </c>
      <c r="D2040" s="67">
        <f>WEEKDAY(Tableau645[[#This Row],[date]])</f>
        <v>5</v>
      </c>
      <c r="E2040" s="47">
        <v>0.57291666666666696</v>
      </c>
      <c r="F2040" s="47">
        <v>0.73958333333333404</v>
      </c>
      <c r="G2040" s="46" t="str">
        <f>IF(NOT(ISBLANK(Tableau645[heure
début])),IF(VALUE(MID(TEXT(Tableau645[heure
début],"hh"),1,2))&lt;13,"AM","PM"),"")</f>
        <v>PM</v>
      </c>
      <c r="H2040" s="47">
        <f>F2040-E2040</f>
        <v>0.16666666666666707</v>
      </c>
      <c r="I2040" s="47"/>
      <c r="J2040" s="47" t="s">
        <v>832</v>
      </c>
      <c r="K2040" s="65" t="s">
        <v>806</v>
      </c>
      <c r="L2040" s="45" t="str">
        <f ca="1">VLOOKUP(Tableau645[[#This Row],[module]],OFFSET(INDIRECT(A2040&amp;"_code"),0,2,,2),2,0)</f>
        <v>n/a</v>
      </c>
      <c r="M2040" s="45"/>
      <c r="N2040" s="47"/>
      <c r="O2040" s="45"/>
    </row>
    <row r="2041" spans="1:15" hidden="1" x14ac:dyDescent="0.2">
      <c r="A2041" s="45" t="s">
        <v>672</v>
      </c>
      <c r="B2041" s="65" t="str">
        <f>YEAR(C2041)&amp;"-"&amp;WEEKNUM(C2041)</f>
        <v>2018-1</v>
      </c>
      <c r="C2041" s="46">
        <v>43104</v>
      </c>
      <c r="D2041" s="67">
        <f>WEEKDAY(Tableau645[[#This Row],[date]])</f>
        <v>5</v>
      </c>
      <c r="E2041" s="47">
        <v>0.57291666666666696</v>
      </c>
      <c r="F2041" s="47">
        <v>0.73958333333333404</v>
      </c>
      <c r="G2041" s="46" t="str">
        <f>IF(NOT(ISBLANK(Tableau645[heure
début])),IF(VALUE(MID(TEXT(Tableau645[heure
début],"hh"),1,2))&lt;13,"AM","PM"),"")</f>
        <v>PM</v>
      </c>
      <c r="H2041" s="47">
        <f>F2041-E2041</f>
        <v>0.16666666666666707</v>
      </c>
      <c r="I2041" s="47"/>
      <c r="J2041" s="47"/>
      <c r="K2041" s="65" t="s">
        <v>801</v>
      </c>
      <c r="L2041" s="45" t="str">
        <f ca="1">VLOOKUP(Tableau645[[#This Row],[module]],OFFSET(INDIRECT(A2041&amp;"_code"),0,2,,2),2,0)</f>
        <v>n/a</v>
      </c>
      <c r="M2041" s="45"/>
      <c r="N2041" s="47"/>
      <c r="O2041" s="45"/>
    </row>
    <row r="2042" spans="1:15" hidden="1" x14ac:dyDescent="0.2">
      <c r="A2042" s="45" t="s">
        <v>672</v>
      </c>
      <c r="B2042" s="65" t="str">
        <f>YEAR(C2042)&amp;"-"&amp;WEEKNUM(C2042)</f>
        <v>2018-1</v>
      </c>
      <c r="C2042" s="46">
        <v>43104</v>
      </c>
      <c r="D2042" s="67">
        <f>WEEKDAY(Tableau645[[#This Row],[date]])</f>
        <v>5</v>
      </c>
      <c r="E2042" s="47">
        <v>0.57291666666666696</v>
      </c>
      <c r="F2042" s="47">
        <v>0.73958333333333404</v>
      </c>
      <c r="G2042" s="46" t="str">
        <f>IF(NOT(ISBLANK(Tableau645[heure
début])),IF(VALUE(MID(TEXT(Tableau645[heure
début],"hh"),1,2))&lt;13,"AM","PM"),"")</f>
        <v>PM</v>
      </c>
      <c r="H2042" s="47">
        <f>F2042-E2042</f>
        <v>0.16666666666666707</v>
      </c>
      <c r="I2042" s="47"/>
      <c r="J2042" s="47" t="s">
        <v>833</v>
      </c>
      <c r="K2042" s="65" t="s">
        <v>817</v>
      </c>
      <c r="L2042" s="45" t="str">
        <f ca="1">VLOOKUP(Tableau645[[#This Row],[module]],OFFSET(INDIRECT(A2042&amp;"_code"),0,2,,2),2,0)</f>
        <v>n/a</v>
      </c>
      <c r="M2042" s="45"/>
      <c r="N2042" s="47"/>
      <c r="O2042" s="45"/>
    </row>
    <row r="2043" spans="1:15" hidden="1" x14ac:dyDescent="0.2">
      <c r="A2043" s="45" t="s">
        <v>676</v>
      </c>
      <c r="B2043" s="65" t="str">
        <f>YEAR(C2043)&amp;"-"&amp;WEEKNUM(C2043)</f>
        <v>2018-1</v>
      </c>
      <c r="C2043" s="46">
        <v>43104</v>
      </c>
      <c r="D2043" s="67">
        <f>WEEKDAY(Tableau645[[#This Row],[date]])</f>
        <v>5</v>
      </c>
      <c r="E2043" s="47">
        <v>0.57291666666666696</v>
      </c>
      <c r="F2043" s="47">
        <v>0.69791666666666663</v>
      </c>
      <c r="G2043" s="46" t="str">
        <f>IF(NOT(ISBLANK(Tableau645[heure
début])),IF(VALUE(MID(TEXT(Tableau645[heure
début],"hh"),1,2))&lt;13,"AM","PM"),"")</f>
        <v>PM</v>
      </c>
      <c r="H2043" s="47">
        <f>F2043-E2043</f>
        <v>0.12499999999999967</v>
      </c>
      <c r="I2043" s="47"/>
      <c r="J2043" s="47"/>
      <c r="K2043" s="65" t="s">
        <v>809</v>
      </c>
      <c r="L2043" s="45" t="str">
        <f ca="1">VLOOKUP(Tableau645[[#This Row],[module]],OFFSET(INDIRECT(A2043&amp;"_code"),0,2,,2),2,0)</f>
        <v>n/a</v>
      </c>
      <c r="M2043" s="45"/>
      <c r="N2043" s="47"/>
      <c r="O2043" s="45"/>
    </row>
    <row r="2044" spans="1:15" hidden="1" x14ac:dyDescent="0.2">
      <c r="A2044" s="45" t="s">
        <v>677</v>
      </c>
      <c r="B2044" s="65" t="str">
        <f>YEAR(C2044)&amp;"-"&amp;WEEKNUM(C2044)</f>
        <v>2018-1</v>
      </c>
      <c r="C2044" s="46">
        <v>43104</v>
      </c>
      <c r="D2044" s="67">
        <f>WEEKDAY(Tableau645[[#This Row],[date]])</f>
        <v>5</v>
      </c>
      <c r="E2044" s="47">
        <v>0.57291666666666696</v>
      </c>
      <c r="F2044" s="47">
        <v>0.69791666666666663</v>
      </c>
      <c r="G2044" s="46" t="str">
        <f>IF(NOT(ISBLANK(Tableau645[heure
début])),IF(VALUE(MID(TEXT(Tableau645[heure
début],"hh"),1,2))&lt;13,"AM","PM"),"")</f>
        <v>PM</v>
      </c>
      <c r="H2044" s="47">
        <f>F2044-E2044</f>
        <v>0.12499999999999967</v>
      </c>
      <c r="I2044" s="47"/>
      <c r="J2044" s="47"/>
      <c r="K2044" s="65" t="s">
        <v>1168</v>
      </c>
      <c r="L2044" s="45" t="str">
        <f ca="1">VLOOKUP(Tableau645[[#This Row],[module]],OFFSET(INDIRECT(A2044&amp;"_code"),0,2,,2),2,0)</f>
        <v>n/a</v>
      </c>
      <c r="M2044" s="45"/>
      <c r="N2044" s="47"/>
      <c r="O2044" s="45"/>
    </row>
    <row r="2045" spans="1:15" hidden="1" x14ac:dyDescent="0.2">
      <c r="A2045" s="45" t="s">
        <v>657</v>
      </c>
      <c r="B2045" s="65" t="str">
        <f>YEAR(C2045)&amp;"-"&amp;WEEKNUM(C2045)</f>
        <v>2018-1</v>
      </c>
      <c r="C2045" s="46">
        <v>43104</v>
      </c>
      <c r="D2045" s="67">
        <f>WEEKDAY(Tableau645[[#This Row],[date]])</f>
        <v>5</v>
      </c>
      <c r="E2045" s="47">
        <v>0.57291666666666696</v>
      </c>
      <c r="F2045" s="47">
        <v>0.73958333333333404</v>
      </c>
      <c r="G2045" s="46" t="str">
        <f>IF(NOT(ISBLANK(Tableau645[heure
début])),IF(VALUE(MID(TEXT(Tableau645[heure
début],"hh"),1,2))&lt;13,"AM","PM"),"")</f>
        <v>PM</v>
      </c>
      <c r="H2045" s="47">
        <f>F2045-E2045</f>
        <v>0.16666666666666707</v>
      </c>
      <c r="I2045" s="123"/>
      <c r="J2045" s="47" t="s">
        <v>833</v>
      </c>
      <c r="K2045" s="65" t="s">
        <v>817</v>
      </c>
      <c r="L2045" s="45" t="str">
        <f ca="1">VLOOKUP(Tableau645[[#This Row],[module]],OFFSET(INDIRECT(A2045&amp;"_code"),0,2,,2),2,0)</f>
        <v>n/a</v>
      </c>
      <c r="M2045" s="45"/>
      <c r="N2045" s="47"/>
      <c r="O2045" s="45"/>
    </row>
    <row r="2046" spans="1:15" hidden="1" x14ac:dyDescent="0.2">
      <c r="A2046" s="61" t="s">
        <v>669</v>
      </c>
      <c r="B2046" s="65" t="str">
        <f>YEAR(C2046)&amp;"-"&amp;WEEKNUM(C2046)</f>
        <v>2018-1</v>
      </c>
      <c r="C2046" s="46">
        <v>43105</v>
      </c>
      <c r="D2046" s="67">
        <f>WEEKDAY(Tableau645[[#This Row],[date]])</f>
        <v>6</v>
      </c>
      <c r="E2046" s="47">
        <v>0.34375</v>
      </c>
      <c r="F2046" s="47">
        <v>0.51041666666666696</v>
      </c>
      <c r="G2046" s="46" t="str">
        <f>IF(NOT(ISBLANK(Tableau645[heure
début])),IF(VALUE(MID(TEXT(Tableau645[heure
début],"hh"),1,2))&lt;13,"AM","PM"),"")</f>
        <v>AM</v>
      </c>
      <c r="H2046" s="47">
        <f>F2046-E2046</f>
        <v>0.16666666666666696</v>
      </c>
      <c r="I2046" s="47"/>
      <c r="J2046" s="47"/>
      <c r="K2046" s="65" t="s">
        <v>801</v>
      </c>
      <c r="L2046" s="45" t="str">
        <f ca="1">VLOOKUP(Tableau645[[#This Row],[module]],OFFSET(INDIRECT(A2046&amp;"_code"),0,2,,2),2,0)</f>
        <v>n/a</v>
      </c>
      <c r="M2046" s="45"/>
      <c r="N2046" s="47"/>
      <c r="O2046" s="45"/>
    </row>
    <row r="2047" spans="1:15" hidden="1" x14ac:dyDescent="0.2">
      <c r="A2047" s="45" t="s">
        <v>670</v>
      </c>
      <c r="B2047" s="65" t="str">
        <f>YEAR(C2047)&amp;"-"&amp;WEEKNUM(C2047)</f>
        <v>2018-1</v>
      </c>
      <c r="C2047" s="46">
        <v>43105</v>
      </c>
      <c r="D2047" s="67">
        <f>WEEKDAY(Tableau645[[#This Row],[date]])</f>
        <v>6</v>
      </c>
      <c r="E2047" s="47">
        <v>0.34375</v>
      </c>
      <c r="F2047" s="47">
        <v>0.51041666666666696</v>
      </c>
      <c r="G2047" s="46" t="str">
        <f>IF(NOT(ISBLANK(Tableau645[heure
début])),IF(VALUE(MID(TEXT(Tableau645[heure
début],"hh"),1,2))&lt;13,"AM","PM"),"")</f>
        <v>AM</v>
      </c>
      <c r="H2047" s="47">
        <f>F2047-E2047</f>
        <v>0.16666666666666696</v>
      </c>
      <c r="I2047" s="47"/>
      <c r="J2047" s="47"/>
      <c r="K2047" s="65" t="s">
        <v>806</v>
      </c>
      <c r="L2047" s="45" t="str">
        <f ca="1">VLOOKUP(Tableau645[[#This Row],[module]],OFFSET(INDIRECT(A2047&amp;"_code"),0,2,,2),2,0)</f>
        <v>n/a</v>
      </c>
      <c r="M2047" s="45"/>
      <c r="N2047" s="47"/>
      <c r="O2047" s="45"/>
    </row>
    <row r="2048" spans="1:15" hidden="1" x14ac:dyDescent="0.2">
      <c r="A2048" s="45" t="s">
        <v>657</v>
      </c>
      <c r="B2048" s="65" t="str">
        <f>YEAR(C2048)&amp;"-"&amp;WEEKNUM(C2048)</f>
        <v>2018-1</v>
      </c>
      <c r="C2048" s="46">
        <v>43105</v>
      </c>
      <c r="D2048" s="67">
        <f>WEEKDAY(Tableau645[[#This Row],[date]])</f>
        <v>6</v>
      </c>
      <c r="E2048" s="47">
        <v>0.34375</v>
      </c>
      <c r="F2048" s="47">
        <v>0.51041666666666696</v>
      </c>
      <c r="G2048" s="46" t="str">
        <f>IF(NOT(ISBLANK(Tableau645[heure
début])),IF(VALUE(MID(TEXT(Tableau645[heure
début],"hh"),1,2))&lt;13,"AM","PM"),"")</f>
        <v>AM</v>
      </c>
      <c r="H2048" s="47">
        <f>F2048-E2048</f>
        <v>0.16666666666666696</v>
      </c>
      <c r="I2048" s="123"/>
      <c r="J2048" s="47" t="s">
        <v>832</v>
      </c>
      <c r="K2048" s="65" t="s">
        <v>806</v>
      </c>
      <c r="L2048" s="45" t="str">
        <f ca="1">VLOOKUP(Tableau645[[#This Row],[module]],OFFSET(INDIRECT(A2048&amp;"_code"),0,2,,2),2,0)</f>
        <v>n/a</v>
      </c>
      <c r="M2048" s="45"/>
      <c r="N2048" s="47"/>
      <c r="O2048" s="45"/>
    </row>
    <row r="2049" spans="1:15" hidden="1" x14ac:dyDescent="0.2">
      <c r="A2049" s="45" t="s">
        <v>671</v>
      </c>
      <c r="B2049" s="65" t="str">
        <f>YEAR(C2049)&amp;"-"&amp;WEEKNUM(C2049)</f>
        <v>2018-1</v>
      </c>
      <c r="C2049" s="46">
        <v>43105</v>
      </c>
      <c r="D2049" s="67">
        <f>WEEKDAY(Tableau645[[#This Row],[date]])</f>
        <v>6</v>
      </c>
      <c r="E2049" s="47">
        <v>0.34375</v>
      </c>
      <c r="F2049" s="47">
        <v>0.51041666666666696</v>
      </c>
      <c r="G2049" s="46" t="str">
        <f>IF(NOT(ISBLANK(Tableau645[heure
début])),IF(VALUE(MID(TEXT(Tableau645[heure
début],"hh"),1,2))&lt;13,"AM","PM"),"")</f>
        <v>AM</v>
      </c>
      <c r="H2049" s="47">
        <f>F2049-E2049</f>
        <v>0.16666666666666696</v>
      </c>
      <c r="I2049" s="47"/>
      <c r="J2049" s="47" t="s">
        <v>833</v>
      </c>
      <c r="K2049" s="65" t="s">
        <v>817</v>
      </c>
      <c r="L2049" s="45" t="str">
        <f ca="1">VLOOKUP(Tableau645[[#This Row],[module]],OFFSET(INDIRECT(A2049&amp;"_code"),0,2,,2),2,0)</f>
        <v>n/a</v>
      </c>
      <c r="M2049" s="45"/>
      <c r="N2049" s="47"/>
      <c r="O2049" s="45"/>
    </row>
    <row r="2050" spans="1:15" hidden="1" x14ac:dyDescent="0.2">
      <c r="A2050" s="45" t="s">
        <v>671</v>
      </c>
      <c r="B2050" s="65" t="str">
        <f>YEAR(C2050)&amp;"-"&amp;WEEKNUM(C2050)</f>
        <v>2018-1</v>
      </c>
      <c r="C2050" s="46">
        <v>43105</v>
      </c>
      <c r="D2050" s="67">
        <f>WEEKDAY(Tableau645[[#This Row],[date]])</f>
        <v>6</v>
      </c>
      <c r="E2050" s="47">
        <v>0.34375</v>
      </c>
      <c r="F2050" s="47">
        <v>0.51041666666666696</v>
      </c>
      <c r="G2050" s="46" t="str">
        <f>IF(NOT(ISBLANK(Tableau645[heure
début])),IF(VALUE(MID(TEXT(Tableau645[heure
début],"hh"),1,2))&lt;13,"AM","PM"),"")</f>
        <v>AM</v>
      </c>
      <c r="H2050" s="47">
        <f>F2050-E2050</f>
        <v>0.16666666666666696</v>
      </c>
      <c r="I2050" s="47"/>
      <c r="J2050" s="47" t="s">
        <v>832</v>
      </c>
      <c r="K2050" s="65" t="s">
        <v>806</v>
      </c>
      <c r="L2050" s="45" t="str">
        <f ca="1">VLOOKUP(Tableau645[[#This Row],[module]],OFFSET(INDIRECT(A2050&amp;"_code"),0,2,,2),2,0)</f>
        <v>n/a</v>
      </c>
      <c r="M2050" s="45"/>
      <c r="N2050" s="47"/>
      <c r="O2050" s="45"/>
    </row>
    <row r="2051" spans="1:15" hidden="1" x14ac:dyDescent="0.2">
      <c r="A2051" s="45" t="s">
        <v>672</v>
      </c>
      <c r="B2051" s="65" t="str">
        <f>YEAR(C2051)&amp;"-"&amp;WEEKNUM(C2051)</f>
        <v>2018-1</v>
      </c>
      <c r="C2051" s="46">
        <v>43105</v>
      </c>
      <c r="D2051" s="67">
        <f>WEEKDAY(Tableau645[[#This Row],[date]])</f>
        <v>6</v>
      </c>
      <c r="E2051" s="47">
        <v>0.34375</v>
      </c>
      <c r="F2051" s="47">
        <v>0.51041666666666696</v>
      </c>
      <c r="G2051" s="46" t="str">
        <f>IF(NOT(ISBLANK(Tableau645[heure
début])),IF(VALUE(MID(TEXT(Tableau645[heure
début],"hh"),1,2))&lt;13,"AM","PM"),"")</f>
        <v>AM</v>
      </c>
      <c r="H2051" s="47">
        <f>F2051-E2051</f>
        <v>0.16666666666666696</v>
      </c>
      <c r="I2051" s="47"/>
      <c r="J2051" s="47"/>
      <c r="K2051" s="65" t="s">
        <v>801</v>
      </c>
      <c r="L2051" s="45" t="str">
        <f ca="1">VLOOKUP(Tableau645[[#This Row],[module]],OFFSET(INDIRECT(A2051&amp;"_code"),0,2,,2),2,0)</f>
        <v>n/a</v>
      </c>
      <c r="M2051" s="45"/>
      <c r="N2051" s="47"/>
      <c r="O2051" s="45"/>
    </row>
    <row r="2052" spans="1:15" hidden="1" x14ac:dyDescent="0.2">
      <c r="A2052" s="45" t="s">
        <v>672</v>
      </c>
      <c r="B2052" s="65" t="str">
        <f>YEAR(C2052)&amp;"-"&amp;WEEKNUM(C2052)</f>
        <v>2018-1</v>
      </c>
      <c r="C2052" s="46">
        <v>43105</v>
      </c>
      <c r="D2052" s="67">
        <f>WEEKDAY(Tableau645[[#This Row],[date]])</f>
        <v>6</v>
      </c>
      <c r="E2052" s="47">
        <v>0.34375</v>
      </c>
      <c r="F2052" s="47">
        <v>0.51041666666666696</v>
      </c>
      <c r="G2052" s="46" t="str">
        <f>IF(NOT(ISBLANK(Tableau645[heure
début])),IF(VALUE(MID(TEXT(Tableau645[heure
début],"hh"),1,2))&lt;13,"AM","PM"),"")</f>
        <v>AM</v>
      </c>
      <c r="H2052" s="47">
        <f>F2052-E2052</f>
        <v>0.16666666666666696</v>
      </c>
      <c r="I2052" s="47"/>
      <c r="J2052" s="47" t="s">
        <v>833</v>
      </c>
      <c r="K2052" s="65" t="s">
        <v>817</v>
      </c>
      <c r="L2052" s="45" t="str">
        <f ca="1">VLOOKUP(Tableau645[[#This Row],[module]],OFFSET(INDIRECT(A2052&amp;"_code"),0,2,,2),2,0)</f>
        <v>n/a</v>
      </c>
      <c r="M2052" s="45"/>
      <c r="N2052" s="47"/>
      <c r="O2052" s="45"/>
    </row>
    <row r="2053" spans="1:15" hidden="1" x14ac:dyDescent="0.2">
      <c r="A2053" s="45" t="s">
        <v>676</v>
      </c>
      <c r="B2053" s="65" t="str">
        <f>YEAR(C2053)&amp;"-"&amp;WEEKNUM(C2053)</f>
        <v>2018-1</v>
      </c>
      <c r="C2053" s="46">
        <v>43105</v>
      </c>
      <c r="D2053" s="67">
        <f>WEEKDAY(Tableau645[[#This Row],[date]])</f>
        <v>6</v>
      </c>
      <c r="E2053" s="47">
        <v>0.34375</v>
      </c>
      <c r="F2053" s="47">
        <v>0.51041666666666696</v>
      </c>
      <c r="G2053" s="46" t="str">
        <f>IF(NOT(ISBLANK(Tableau645[heure
début])),IF(VALUE(MID(TEXT(Tableau645[heure
début],"hh"),1,2))&lt;13,"AM","PM"),"")</f>
        <v>AM</v>
      </c>
      <c r="H2053" s="47">
        <f>F2053-E2053</f>
        <v>0.16666666666666696</v>
      </c>
      <c r="I2053" s="47"/>
      <c r="J2053" s="47"/>
      <c r="K2053" s="65" t="s">
        <v>809</v>
      </c>
      <c r="L2053" s="45" t="str">
        <f ca="1">VLOOKUP(Tableau645[[#This Row],[module]],OFFSET(INDIRECT(A2053&amp;"_code"),0,2,,2),2,0)</f>
        <v>n/a</v>
      </c>
      <c r="M2053" s="45"/>
      <c r="N2053" s="47"/>
      <c r="O2053" s="45"/>
    </row>
    <row r="2054" spans="1:15" hidden="1" x14ac:dyDescent="0.2">
      <c r="A2054" s="45" t="s">
        <v>677</v>
      </c>
      <c r="B2054" s="65" t="str">
        <f>YEAR(C2054)&amp;"-"&amp;WEEKNUM(C2054)</f>
        <v>2018-1</v>
      </c>
      <c r="C2054" s="46">
        <v>43105</v>
      </c>
      <c r="D2054" s="67">
        <f>WEEKDAY(Tableau645[[#This Row],[date]])</f>
        <v>6</v>
      </c>
      <c r="E2054" s="47">
        <v>0.34375</v>
      </c>
      <c r="F2054" s="47">
        <v>0.51041666666666696</v>
      </c>
      <c r="G2054" s="46" t="str">
        <f>IF(NOT(ISBLANK(Tableau645[heure
début])),IF(VALUE(MID(TEXT(Tableau645[heure
début],"hh"),1,2))&lt;13,"AM","PM"),"")</f>
        <v>AM</v>
      </c>
      <c r="H2054" s="47">
        <f>F2054-E2054</f>
        <v>0.16666666666666696</v>
      </c>
      <c r="I2054" s="47"/>
      <c r="J2054" s="47"/>
      <c r="K2054" s="65" t="s">
        <v>1168</v>
      </c>
      <c r="L2054" s="45" t="str">
        <f ca="1">VLOOKUP(Tableau645[[#This Row],[module]],OFFSET(INDIRECT(A2054&amp;"_code"),0,2,,2),2,0)</f>
        <v>n/a</v>
      </c>
      <c r="M2054" s="45"/>
      <c r="N2054" s="47"/>
      <c r="O2054" s="45"/>
    </row>
    <row r="2055" spans="1:15" hidden="1" x14ac:dyDescent="0.2">
      <c r="A2055" s="45" t="s">
        <v>657</v>
      </c>
      <c r="B2055" s="65" t="str">
        <f>YEAR(C2055)&amp;"-"&amp;WEEKNUM(C2055)</f>
        <v>2018-1</v>
      </c>
      <c r="C2055" s="46">
        <v>43105</v>
      </c>
      <c r="D2055" s="67">
        <f>WEEKDAY(Tableau645[[#This Row],[date]])</f>
        <v>6</v>
      </c>
      <c r="E2055" s="47">
        <v>0.34375</v>
      </c>
      <c r="F2055" s="47">
        <v>0.51041666666666696</v>
      </c>
      <c r="G2055" s="46" t="str">
        <f>IF(NOT(ISBLANK(Tableau645[heure
début])),IF(VALUE(MID(TEXT(Tableau645[heure
début],"hh"),1,2))&lt;13,"AM","PM"),"")</f>
        <v>AM</v>
      </c>
      <c r="H2055" s="47">
        <f>F2055-E2055</f>
        <v>0.16666666666666696</v>
      </c>
      <c r="I2055" s="123"/>
      <c r="J2055" s="47" t="s">
        <v>833</v>
      </c>
      <c r="K2055" s="65" t="s">
        <v>817</v>
      </c>
      <c r="L2055" s="45" t="str">
        <f ca="1">VLOOKUP(Tableau645[[#This Row],[module]],OFFSET(INDIRECT(A2055&amp;"_code"),0,2,,2),2,0)</f>
        <v>n/a</v>
      </c>
      <c r="M2055" s="45"/>
      <c r="N2055" s="47"/>
      <c r="O2055" s="45"/>
    </row>
    <row r="2056" spans="1:15" hidden="1" x14ac:dyDescent="0.2">
      <c r="A2056" s="61" t="s">
        <v>669</v>
      </c>
      <c r="B2056" s="65" t="str">
        <f>YEAR(C2056)&amp;"-"&amp;WEEKNUM(C2056)</f>
        <v>2018-1</v>
      </c>
      <c r="C2056" s="46">
        <v>43105</v>
      </c>
      <c r="D2056" s="67">
        <f>WEEKDAY(Tableau645[[#This Row],[date]])</f>
        <v>6</v>
      </c>
      <c r="E2056" s="63">
        <v>0.57291666666666696</v>
      </c>
      <c r="F2056" s="63">
        <v>0.73958333333333404</v>
      </c>
      <c r="G2056" s="46" t="str">
        <f>IF(NOT(ISBLANK(Tableau645[heure
début])),IF(VALUE(MID(TEXT(Tableau645[heure
début],"hh"),1,2))&lt;13,"AM","PM"),"")</f>
        <v>PM</v>
      </c>
      <c r="H2056" s="47">
        <f>F2056-E2056</f>
        <v>0.16666666666666707</v>
      </c>
      <c r="I2056" s="47"/>
      <c r="J2056" s="47"/>
      <c r="K2056" s="65" t="s">
        <v>801</v>
      </c>
      <c r="L2056" s="45" t="str">
        <f ca="1">VLOOKUP(Tableau645[[#This Row],[module]],OFFSET(INDIRECT(A2056&amp;"_code"),0,2,,2),2,0)</f>
        <v>n/a</v>
      </c>
      <c r="M2056" s="45"/>
      <c r="N2056" s="47"/>
      <c r="O2056" s="45"/>
    </row>
    <row r="2057" spans="1:15" hidden="1" x14ac:dyDescent="0.2">
      <c r="A2057" s="45" t="s">
        <v>670</v>
      </c>
      <c r="B2057" s="65" t="str">
        <f>YEAR(C2057)&amp;"-"&amp;WEEKNUM(C2057)</f>
        <v>2018-1</v>
      </c>
      <c r="C2057" s="46">
        <v>43105</v>
      </c>
      <c r="D2057" s="67">
        <f>WEEKDAY(Tableau645[[#This Row],[date]])</f>
        <v>6</v>
      </c>
      <c r="E2057" s="47">
        <v>0.57291666666666696</v>
      </c>
      <c r="F2057" s="47">
        <v>0.73958333333333404</v>
      </c>
      <c r="G2057" s="46" t="str">
        <f>IF(NOT(ISBLANK(Tableau645[heure
début])),IF(VALUE(MID(TEXT(Tableau645[heure
début],"hh"),1,2))&lt;13,"AM","PM"),"")</f>
        <v>PM</v>
      </c>
      <c r="H2057" s="47">
        <f>F2057-E2057</f>
        <v>0.16666666666666707</v>
      </c>
      <c r="I2057" s="47"/>
      <c r="J2057" s="47"/>
      <c r="K2057" s="65" t="s">
        <v>806</v>
      </c>
      <c r="L2057" s="45" t="str">
        <f ca="1">VLOOKUP(Tableau645[[#This Row],[module]],OFFSET(INDIRECT(A2057&amp;"_code"),0,2,,2),2,0)</f>
        <v>n/a</v>
      </c>
      <c r="M2057" s="45"/>
      <c r="N2057" s="47"/>
      <c r="O2057" s="45"/>
    </row>
    <row r="2058" spans="1:15" hidden="1" x14ac:dyDescent="0.2">
      <c r="A2058" s="45" t="s">
        <v>657</v>
      </c>
      <c r="B2058" s="65" t="str">
        <f>YEAR(C2058)&amp;"-"&amp;WEEKNUM(C2058)</f>
        <v>2018-1</v>
      </c>
      <c r="C2058" s="46">
        <v>43105</v>
      </c>
      <c r="D2058" s="67">
        <f>WEEKDAY(Tableau645[[#This Row],[date]])</f>
        <v>6</v>
      </c>
      <c r="E2058" s="47">
        <v>0.57291666666666696</v>
      </c>
      <c r="F2058" s="47">
        <v>0.73958333333333404</v>
      </c>
      <c r="G2058" s="46" t="str">
        <f>IF(NOT(ISBLANK(Tableau645[heure
début])),IF(VALUE(MID(TEXT(Tableau645[heure
début],"hh"),1,2))&lt;13,"AM","PM"),"")</f>
        <v>PM</v>
      </c>
      <c r="H2058" s="47">
        <f>F2058-E2058</f>
        <v>0.16666666666666707</v>
      </c>
      <c r="I2058" s="123"/>
      <c r="J2058" s="47" t="s">
        <v>832</v>
      </c>
      <c r="K2058" s="65" t="s">
        <v>806</v>
      </c>
      <c r="L2058" s="45" t="str">
        <f ca="1">VLOOKUP(Tableau645[[#This Row],[module]],OFFSET(INDIRECT(A2058&amp;"_code"),0,2,,2),2,0)</f>
        <v>n/a</v>
      </c>
      <c r="M2058" s="45"/>
      <c r="N2058" s="47"/>
      <c r="O2058" s="45"/>
    </row>
    <row r="2059" spans="1:15" hidden="1" x14ac:dyDescent="0.2">
      <c r="A2059" s="45" t="s">
        <v>671</v>
      </c>
      <c r="B2059" s="65" t="str">
        <f>YEAR(C2059)&amp;"-"&amp;WEEKNUM(C2059)</f>
        <v>2018-1</v>
      </c>
      <c r="C2059" s="46">
        <v>43105</v>
      </c>
      <c r="D2059" s="67">
        <f>WEEKDAY(Tableau645[[#This Row],[date]])</f>
        <v>6</v>
      </c>
      <c r="E2059" s="47">
        <v>0.57291666666666696</v>
      </c>
      <c r="F2059" s="47">
        <v>0.73958333333333404</v>
      </c>
      <c r="G2059" s="46" t="str">
        <f>IF(NOT(ISBLANK(Tableau645[heure
début])),IF(VALUE(MID(TEXT(Tableau645[heure
début],"hh"),1,2))&lt;13,"AM","PM"),"")</f>
        <v>PM</v>
      </c>
      <c r="H2059" s="47">
        <f>F2059-E2059</f>
        <v>0.16666666666666707</v>
      </c>
      <c r="I2059" s="47"/>
      <c r="J2059" s="47" t="s">
        <v>833</v>
      </c>
      <c r="K2059" s="65" t="s">
        <v>817</v>
      </c>
      <c r="L2059" s="45" t="str">
        <f ca="1">VLOOKUP(Tableau645[[#This Row],[module]],OFFSET(INDIRECT(A2059&amp;"_code"),0,2,,2),2,0)</f>
        <v>n/a</v>
      </c>
      <c r="M2059" s="45"/>
      <c r="N2059" s="47"/>
      <c r="O2059" s="45"/>
    </row>
    <row r="2060" spans="1:15" hidden="1" x14ac:dyDescent="0.2">
      <c r="A2060" s="45" t="s">
        <v>671</v>
      </c>
      <c r="B2060" s="65" t="str">
        <f>YEAR(C2060)&amp;"-"&amp;WEEKNUM(C2060)</f>
        <v>2018-1</v>
      </c>
      <c r="C2060" s="46">
        <v>43105</v>
      </c>
      <c r="D2060" s="67">
        <f>WEEKDAY(Tableau645[[#This Row],[date]])</f>
        <v>6</v>
      </c>
      <c r="E2060" s="47">
        <v>0.57291666666666696</v>
      </c>
      <c r="F2060" s="47">
        <v>0.73958333333333404</v>
      </c>
      <c r="G2060" s="46" t="str">
        <f>IF(NOT(ISBLANK(Tableau645[heure
début])),IF(VALUE(MID(TEXT(Tableau645[heure
début],"hh"),1,2))&lt;13,"AM","PM"),"")</f>
        <v>PM</v>
      </c>
      <c r="H2060" s="47">
        <f>F2060-E2060</f>
        <v>0.16666666666666707</v>
      </c>
      <c r="I2060" s="47"/>
      <c r="J2060" s="47" t="s">
        <v>832</v>
      </c>
      <c r="K2060" s="65" t="s">
        <v>806</v>
      </c>
      <c r="L2060" s="45" t="str">
        <f ca="1">VLOOKUP(Tableau645[[#This Row],[module]],OFFSET(INDIRECT(A2060&amp;"_code"),0,2,,2),2,0)</f>
        <v>n/a</v>
      </c>
      <c r="M2060" s="45"/>
      <c r="N2060" s="47"/>
      <c r="O2060" s="45"/>
    </row>
    <row r="2061" spans="1:15" hidden="1" x14ac:dyDescent="0.2">
      <c r="A2061" s="45" t="s">
        <v>672</v>
      </c>
      <c r="B2061" s="65" t="str">
        <f>YEAR(C2061)&amp;"-"&amp;WEEKNUM(C2061)</f>
        <v>2018-1</v>
      </c>
      <c r="C2061" s="46">
        <v>43105</v>
      </c>
      <c r="D2061" s="67">
        <f>WEEKDAY(Tableau645[[#This Row],[date]])</f>
        <v>6</v>
      </c>
      <c r="E2061" s="47">
        <v>0.57291666666666696</v>
      </c>
      <c r="F2061" s="47">
        <v>0.73958333333333404</v>
      </c>
      <c r="G2061" s="46" t="str">
        <f>IF(NOT(ISBLANK(Tableau645[heure
début])),IF(VALUE(MID(TEXT(Tableau645[heure
début],"hh"),1,2))&lt;13,"AM","PM"),"")</f>
        <v>PM</v>
      </c>
      <c r="H2061" s="47">
        <f>F2061-E2061</f>
        <v>0.16666666666666707</v>
      </c>
      <c r="I2061" s="47"/>
      <c r="J2061" s="47"/>
      <c r="K2061" s="65" t="s">
        <v>801</v>
      </c>
      <c r="L2061" s="45" t="str">
        <f ca="1">VLOOKUP(Tableau645[[#This Row],[module]],OFFSET(INDIRECT(A2061&amp;"_code"),0,2,,2),2,0)</f>
        <v>n/a</v>
      </c>
      <c r="M2061" s="45"/>
      <c r="N2061" s="47"/>
      <c r="O2061" s="45"/>
    </row>
    <row r="2062" spans="1:15" hidden="1" x14ac:dyDescent="0.2">
      <c r="A2062" s="45" t="s">
        <v>672</v>
      </c>
      <c r="B2062" s="65" t="str">
        <f>YEAR(C2062)&amp;"-"&amp;WEEKNUM(C2062)</f>
        <v>2018-1</v>
      </c>
      <c r="C2062" s="46">
        <v>43105</v>
      </c>
      <c r="D2062" s="67">
        <f>WEEKDAY(Tableau645[[#This Row],[date]])</f>
        <v>6</v>
      </c>
      <c r="E2062" s="47">
        <v>0.57291666666666696</v>
      </c>
      <c r="F2062" s="47">
        <v>0.73958333333333404</v>
      </c>
      <c r="G2062" s="46" t="str">
        <f>IF(NOT(ISBLANK(Tableau645[heure
début])),IF(VALUE(MID(TEXT(Tableau645[heure
début],"hh"),1,2))&lt;13,"AM","PM"),"")</f>
        <v>PM</v>
      </c>
      <c r="H2062" s="47">
        <f>F2062-E2062</f>
        <v>0.16666666666666707</v>
      </c>
      <c r="I2062" s="47"/>
      <c r="J2062" s="47" t="s">
        <v>833</v>
      </c>
      <c r="K2062" s="65" t="s">
        <v>817</v>
      </c>
      <c r="L2062" s="45" t="str">
        <f ca="1">VLOOKUP(Tableau645[[#This Row],[module]],OFFSET(INDIRECT(A2062&amp;"_code"),0,2,,2),2,0)</f>
        <v>n/a</v>
      </c>
      <c r="M2062" s="45"/>
      <c r="N2062" s="47"/>
      <c r="O2062" s="45"/>
    </row>
    <row r="2063" spans="1:15" hidden="1" x14ac:dyDescent="0.2">
      <c r="A2063" s="45" t="s">
        <v>676</v>
      </c>
      <c r="B2063" s="65" t="str">
        <f>YEAR(C2063)&amp;"-"&amp;WEEKNUM(C2063)</f>
        <v>2018-1</v>
      </c>
      <c r="C2063" s="46">
        <v>43105</v>
      </c>
      <c r="D2063" s="67">
        <f>WEEKDAY(Tableau645[[#This Row],[date]])</f>
        <v>6</v>
      </c>
      <c r="E2063" s="47">
        <v>0.57291666666666696</v>
      </c>
      <c r="F2063" s="47">
        <v>0.69791666666666663</v>
      </c>
      <c r="G2063" s="46" t="str">
        <f>IF(NOT(ISBLANK(Tableau645[heure
début])),IF(VALUE(MID(TEXT(Tableau645[heure
début],"hh"),1,2))&lt;13,"AM","PM"),"")</f>
        <v>PM</v>
      </c>
      <c r="H2063" s="47">
        <f>F2063-E2063</f>
        <v>0.12499999999999967</v>
      </c>
      <c r="I2063" s="47"/>
      <c r="J2063" s="47"/>
      <c r="K2063" s="65" t="s">
        <v>809</v>
      </c>
      <c r="L2063" s="45" t="str">
        <f ca="1">VLOOKUP(Tableau645[[#This Row],[module]],OFFSET(INDIRECT(A2063&amp;"_code"),0,2,,2),2,0)</f>
        <v>n/a</v>
      </c>
      <c r="M2063" s="45"/>
      <c r="N2063" s="47"/>
      <c r="O2063" s="45"/>
    </row>
    <row r="2064" spans="1:15" hidden="1" x14ac:dyDescent="0.2">
      <c r="A2064" s="45" t="s">
        <v>677</v>
      </c>
      <c r="B2064" s="65" t="str">
        <f>YEAR(C2064)&amp;"-"&amp;WEEKNUM(C2064)</f>
        <v>2018-1</v>
      </c>
      <c r="C2064" s="46">
        <v>43105</v>
      </c>
      <c r="D2064" s="67">
        <f>WEEKDAY(Tableau645[[#This Row],[date]])</f>
        <v>6</v>
      </c>
      <c r="E2064" s="47">
        <v>0.57291666666666696</v>
      </c>
      <c r="F2064" s="47">
        <v>0.69791666666666663</v>
      </c>
      <c r="G2064" s="46" t="str">
        <f>IF(NOT(ISBLANK(Tableau645[heure
début])),IF(VALUE(MID(TEXT(Tableau645[heure
début],"hh"),1,2))&lt;13,"AM","PM"),"")</f>
        <v>PM</v>
      </c>
      <c r="H2064" s="47">
        <f>F2064-E2064</f>
        <v>0.12499999999999967</v>
      </c>
      <c r="I2064" s="47"/>
      <c r="J2064" s="47"/>
      <c r="K2064" s="65" t="s">
        <v>1168</v>
      </c>
      <c r="L2064" s="45" t="str">
        <f ca="1">VLOOKUP(Tableau645[[#This Row],[module]],OFFSET(INDIRECT(A2064&amp;"_code"),0,2,,2),2,0)</f>
        <v>n/a</v>
      </c>
      <c r="M2064" s="45"/>
      <c r="N2064" s="47"/>
      <c r="O2064" s="45"/>
    </row>
    <row r="2065" spans="1:15" hidden="1" x14ac:dyDescent="0.2">
      <c r="A2065" s="45" t="s">
        <v>657</v>
      </c>
      <c r="B2065" s="65" t="str">
        <f>YEAR(C2065)&amp;"-"&amp;WEEKNUM(C2065)</f>
        <v>2018-1</v>
      </c>
      <c r="C2065" s="46">
        <v>43105</v>
      </c>
      <c r="D2065" s="67">
        <f>WEEKDAY(Tableau645[[#This Row],[date]])</f>
        <v>6</v>
      </c>
      <c r="E2065" s="47">
        <v>0.57291666666666696</v>
      </c>
      <c r="F2065" s="47">
        <v>0.73958333333333404</v>
      </c>
      <c r="G2065" s="46" t="str">
        <f>IF(NOT(ISBLANK(Tableau645[heure
début])),IF(VALUE(MID(TEXT(Tableau645[heure
début],"hh"),1,2))&lt;13,"AM","PM"),"")</f>
        <v>PM</v>
      </c>
      <c r="H2065" s="47">
        <f>F2065-E2065</f>
        <v>0.16666666666666707</v>
      </c>
      <c r="I2065" s="123"/>
      <c r="J2065" s="47" t="s">
        <v>833</v>
      </c>
      <c r="K2065" s="65" t="s">
        <v>817</v>
      </c>
      <c r="L2065" s="45" t="str">
        <f ca="1">VLOOKUP(Tableau645[[#This Row],[module]],OFFSET(INDIRECT(A2065&amp;"_code"),0,2,,2),2,0)</f>
        <v>n/a</v>
      </c>
      <c r="M2065" s="45"/>
      <c r="N2065" s="47"/>
      <c r="O2065" s="45"/>
    </row>
    <row r="2066" spans="1:15" hidden="1" x14ac:dyDescent="0.2">
      <c r="A2066" s="61" t="s">
        <v>669</v>
      </c>
      <c r="B2066" s="65" t="str">
        <f>YEAR(C2066)&amp;"-"&amp;WEEKNUM(C2066)</f>
        <v>2018-1</v>
      </c>
      <c r="C2066" s="46">
        <v>43106</v>
      </c>
      <c r="D2066" s="67">
        <f>WEEKDAY(Tableau645[[#This Row],[date]])</f>
        <v>7</v>
      </c>
      <c r="E2066" s="47">
        <v>0.34375</v>
      </c>
      <c r="F2066" s="47">
        <v>0.51041666666666696</v>
      </c>
      <c r="G2066" s="46" t="str">
        <f>IF(NOT(ISBLANK(Tableau645[heure
début])),IF(VALUE(MID(TEXT(Tableau645[heure
début],"hh"),1,2))&lt;13,"AM","PM"),"")</f>
        <v>AM</v>
      </c>
      <c r="H2066" s="47">
        <f>F2066-E2066</f>
        <v>0.16666666666666696</v>
      </c>
      <c r="I2066" s="47"/>
      <c r="J2066" s="47"/>
      <c r="K2066" s="65"/>
      <c r="L2066" s="45" t="e">
        <f ca="1">VLOOKUP(Tableau645[[#This Row],[module]],OFFSET(INDIRECT(A2066&amp;"_code"),0,2,,2),2,0)</f>
        <v>#N/A</v>
      </c>
      <c r="M2066" s="45"/>
      <c r="N2066" s="47"/>
      <c r="O2066" s="45"/>
    </row>
    <row r="2067" spans="1:15" hidden="1" x14ac:dyDescent="0.2">
      <c r="A2067" s="45" t="s">
        <v>670</v>
      </c>
      <c r="B2067" s="65" t="str">
        <f>YEAR(C2067)&amp;"-"&amp;WEEKNUM(C2067)</f>
        <v>2018-1</v>
      </c>
      <c r="C2067" s="46">
        <v>43106</v>
      </c>
      <c r="D2067" s="67">
        <f>WEEKDAY(Tableau645[[#This Row],[date]])</f>
        <v>7</v>
      </c>
      <c r="E2067" s="47">
        <v>0.34375</v>
      </c>
      <c r="F2067" s="47">
        <v>0.51041666666666696</v>
      </c>
      <c r="G2067" s="46" t="str">
        <f>IF(NOT(ISBLANK(Tableau645[heure
début])),IF(VALUE(MID(TEXT(Tableau645[heure
début],"hh"),1,2))&lt;13,"AM","PM"),"")</f>
        <v>AM</v>
      </c>
      <c r="H2067" s="47">
        <f>F2067-E2067</f>
        <v>0.16666666666666696</v>
      </c>
      <c r="I2067" s="47"/>
      <c r="J2067" s="47"/>
      <c r="K2067" s="65"/>
      <c r="L2067" s="45" t="e">
        <f ca="1">VLOOKUP(Tableau645[[#This Row],[module]],OFFSET(INDIRECT(A2067&amp;"_code"),0,2,,2),2,0)</f>
        <v>#N/A</v>
      </c>
      <c r="M2067" s="45"/>
      <c r="N2067" s="47"/>
      <c r="O2067" s="45"/>
    </row>
    <row r="2068" spans="1:15" hidden="1" x14ac:dyDescent="0.2">
      <c r="A2068" s="45" t="s">
        <v>671</v>
      </c>
      <c r="B2068" s="65" t="str">
        <f>YEAR(C2068)&amp;"-"&amp;WEEKNUM(C2068)</f>
        <v>2018-1</v>
      </c>
      <c r="C2068" s="46">
        <v>43106</v>
      </c>
      <c r="D2068" s="67">
        <f>WEEKDAY(Tableau645[[#This Row],[date]])</f>
        <v>7</v>
      </c>
      <c r="E2068" s="47">
        <v>0.34375</v>
      </c>
      <c r="F2068" s="47">
        <v>0.51041666666666696</v>
      </c>
      <c r="G2068" s="46" t="str">
        <f>IF(NOT(ISBLANK(Tableau645[heure
début])),IF(VALUE(MID(TEXT(Tableau645[heure
début],"hh"),1,2))&lt;13,"AM","PM"),"")</f>
        <v>AM</v>
      </c>
      <c r="H2068" s="47">
        <f>F2068-E2068</f>
        <v>0.16666666666666696</v>
      </c>
      <c r="I2068" s="47"/>
      <c r="J2068" s="47"/>
      <c r="K2068" s="65"/>
      <c r="L2068" s="45" t="e">
        <f ca="1">VLOOKUP(Tableau645[[#This Row],[module]],OFFSET(INDIRECT(A2068&amp;"_code"),0,2,,2),2,0)</f>
        <v>#N/A</v>
      </c>
      <c r="M2068" s="45"/>
      <c r="N2068" s="47"/>
      <c r="O2068" s="45"/>
    </row>
    <row r="2069" spans="1:15" hidden="1" x14ac:dyDescent="0.2">
      <c r="A2069" s="45" t="s">
        <v>672</v>
      </c>
      <c r="B2069" s="65" t="str">
        <f>YEAR(C2069)&amp;"-"&amp;WEEKNUM(C2069)</f>
        <v>2018-1</v>
      </c>
      <c r="C2069" s="46">
        <v>43106</v>
      </c>
      <c r="D2069" s="67">
        <f>WEEKDAY(Tableau645[[#This Row],[date]])</f>
        <v>7</v>
      </c>
      <c r="E2069" s="47">
        <v>0.34375</v>
      </c>
      <c r="F2069" s="47">
        <v>0.51041666666666696</v>
      </c>
      <c r="G2069" s="46" t="str">
        <f>IF(NOT(ISBLANK(Tableau645[heure
début])),IF(VALUE(MID(TEXT(Tableau645[heure
début],"hh"),1,2))&lt;13,"AM","PM"),"")</f>
        <v>AM</v>
      </c>
      <c r="H2069" s="47">
        <f>F2069-E2069</f>
        <v>0.16666666666666696</v>
      </c>
      <c r="I2069" s="47"/>
      <c r="J2069" s="47"/>
      <c r="K2069" s="65"/>
      <c r="L2069" s="45" t="e">
        <f ca="1">VLOOKUP(Tableau645[[#This Row],[module]],OFFSET(INDIRECT(A2069&amp;"_code"),0,2,,2),2,0)</f>
        <v>#N/A</v>
      </c>
      <c r="M2069" s="45"/>
      <c r="N2069" s="47"/>
      <c r="O2069" s="45"/>
    </row>
    <row r="2070" spans="1:15" hidden="1" x14ac:dyDescent="0.2">
      <c r="A2070" s="45" t="s">
        <v>676</v>
      </c>
      <c r="B2070" s="65" t="str">
        <f>YEAR(C2070)&amp;"-"&amp;WEEKNUM(C2070)</f>
        <v>2018-1</v>
      </c>
      <c r="C2070" s="46">
        <v>43106</v>
      </c>
      <c r="D2070" s="67">
        <f>WEEKDAY(Tableau645[[#This Row],[date]])</f>
        <v>7</v>
      </c>
      <c r="E2070" s="47">
        <v>0.34375</v>
      </c>
      <c r="F2070" s="47">
        <v>0.51041666666666696</v>
      </c>
      <c r="G2070" s="46" t="str">
        <f>IF(NOT(ISBLANK(Tableau645[heure
début])),IF(VALUE(MID(TEXT(Tableau645[heure
début],"hh"),1,2))&lt;13,"AM","PM"),"")</f>
        <v>AM</v>
      </c>
      <c r="H2070" s="47">
        <f>F2070-E2070</f>
        <v>0.16666666666666696</v>
      </c>
      <c r="I2070" s="47"/>
      <c r="J2070" s="47"/>
      <c r="K2070" s="65"/>
      <c r="L2070" s="45" t="e">
        <f ca="1">VLOOKUP(Tableau645[[#This Row],[module]],OFFSET(INDIRECT(A2070&amp;"_code"),0,2,,2),2,0)</f>
        <v>#N/A</v>
      </c>
      <c r="M2070" s="45"/>
      <c r="N2070" s="47"/>
      <c r="O2070" s="45"/>
    </row>
    <row r="2071" spans="1:15" hidden="1" x14ac:dyDescent="0.2">
      <c r="A2071" s="45" t="s">
        <v>677</v>
      </c>
      <c r="B2071" s="65" t="str">
        <f>YEAR(C2071)&amp;"-"&amp;WEEKNUM(C2071)</f>
        <v>2018-1</v>
      </c>
      <c r="C2071" s="46">
        <v>43106</v>
      </c>
      <c r="D2071" s="67">
        <f>WEEKDAY(Tableau645[[#This Row],[date]])</f>
        <v>7</v>
      </c>
      <c r="E2071" s="47">
        <v>0.34375</v>
      </c>
      <c r="F2071" s="47">
        <v>0.51041666666666696</v>
      </c>
      <c r="G2071" s="46" t="str">
        <f>IF(NOT(ISBLANK(Tableau645[heure
début])),IF(VALUE(MID(TEXT(Tableau645[heure
début],"hh"),1,2))&lt;13,"AM","PM"),"")</f>
        <v>AM</v>
      </c>
      <c r="H2071" s="47">
        <f>F2071-E2071</f>
        <v>0.16666666666666696</v>
      </c>
      <c r="I2071" s="47"/>
      <c r="J2071" s="47"/>
      <c r="K2071" s="65"/>
      <c r="L2071" s="45" t="e">
        <f ca="1">VLOOKUP(Tableau645[[#This Row],[module]],OFFSET(INDIRECT(A2071&amp;"_code"),0,2,,2),2,0)</f>
        <v>#N/A</v>
      </c>
      <c r="M2071" s="45"/>
      <c r="N2071" s="47"/>
      <c r="O2071" s="45"/>
    </row>
    <row r="2072" spans="1:15" hidden="1" x14ac:dyDescent="0.2">
      <c r="A2072" s="45" t="s">
        <v>657</v>
      </c>
      <c r="B2072" s="65" t="str">
        <f>YEAR(C2072)&amp;"-"&amp;WEEKNUM(C2072)</f>
        <v>2018-1</v>
      </c>
      <c r="C2072" s="46">
        <v>43106</v>
      </c>
      <c r="D2072" s="67">
        <f>WEEKDAY(Tableau645[[#This Row],[date]])</f>
        <v>7</v>
      </c>
      <c r="E2072" s="47">
        <v>0.34375</v>
      </c>
      <c r="F2072" s="47">
        <v>0.51041666666666696</v>
      </c>
      <c r="G2072" s="46" t="str">
        <f>IF(NOT(ISBLANK(Tableau645[heure
début])),IF(VALUE(MID(TEXT(Tableau645[heure
début],"hh"),1,2))&lt;13,"AM","PM"),"")</f>
        <v>AM</v>
      </c>
      <c r="H2072" s="47">
        <f>F2072-E2072</f>
        <v>0.16666666666666696</v>
      </c>
      <c r="I2072" s="123"/>
      <c r="J2072" s="47"/>
      <c r="K2072" s="65"/>
      <c r="L2072" s="45" t="e">
        <f ca="1">VLOOKUP(Tableau645[[#This Row],[module]],OFFSET(INDIRECT(A2072&amp;"_code"),0,2,,2),2,0)</f>
        <v>#N/A</v>
      </c>
      <c r="M2072" s="45"/>
      <c r="N2072" s="47"/>
      <c r="O2072" s="45"/>
    </row>
    <row r="2073" spans="1:15" hidden="1" x14ac:dyDescent="0.2">
      <c r="A2073" s="61" t="s">
        <v>669</v>
      </c>
      <c r="B2073" s="65" t="str">
        <f>YEAR(C2073)&amp;"-"&amp;WEEKNUM(C2073)</f>
        <v>2018-1</v>
      </c>
      <c r="C2073" s="46">
        <v>43106</v>
      </c>
      <c r="D2073" s="67">
        <f>WEEKDAY(Tableau645[[#This Row],[date]])</f>
        <v>7</v>
      </c>
      <c r="E2073" s="63">
        <v>0.57291666666666696</v>
      </c>
      <c r="F2073" s="63">
        <v>0.73958333333333404</v>
      </c>
      <c r="G2073" s="46" t="str">
        <f>IF(NOT(ISBLANK(Tableau645[heure
début])),IF(VALUE(MID(TEXT(Tableau645[heure
début],"hh"),1,2))&lt;13,"AM","PM"),"")</f>
        <v>PM</v>
      </c>
      <c r="H2073" s="47">
        <f>F2073-E2073</f>
        <v>0.16666666666666707</v>
      </c>
      <c r="I2073" s="47"/>
      <c r="J2073" s="47"/>
      <c r="K2073" s="65"/>
      <c r="L2073" s="45" t="e">
        <f ca="1">VLOOKUP(Tableau645[[#This Row],[module]],OFFSET(INDIRECT(A2073&amp;"_code"),0,2,,2),2,0)</f>
        <v>#N/A</v>
      </c>
      <c r="M2073" s="45"/>
      <c r="N2073" s="47"/>
      <c r="O2073" s="45"/>
    </row>
    <row r="2074" spans="1:15" hidden="1" x14ac:dyDescent="0.2">
      <c r="A2074" s="45" t="s">
        <v>670</v>
      </c>
      <c r="B2074" s="65" t="str">
        <f>YEAR(C2074)&amp;"-"&amp;WEEKNUM(C2074)</f>
        <v>2018-1</v>
      </c>
      <c r="C2074" s="46">
        <v>43106</v>
      </c>
      <c r="D2074" s="67">
        <f>WEEKDAY(Tableau645[[#This Row],[date]])</f>
        <v>7</v>
      </c>
      <c r="E2074" s="47">
        <v>0.57291666666666696</v>
      </c>
      <c r="F2074" s="47">
        <v>0.73958333333333404</v>
      </c>
      <c r="G2074" s="46" t="str">
        <f>IF(NOT(ISBLANK(Tableau645[heure
début])),IF(VALUE(MID(TEXT(Tableau645[heure
début],"hh"),1,2))&lt;13,"AM","PM"),"")</f>
        <v>PM</v>
      </c>
      <c r="H2074" s="47">
        <f>F2074-E2074</f>
        <v>0.16666666666666707</v>
      </c>
      <c r="I2074" s="47"/>
      <c r="J2074" s="47"/>
      <c r="K2074" s="65"/>
      <c r="L2074" s="45" t="e">
        <f ca="1">VLOOKUP(Tableau645[[#This Row],[module]],OFFSET(INDIRECT(A2074&amp;"_code"),0,2,,2),2,0)</f>
        <v>#N/A</v>
      </c>
      <c r="M2074" s="45"/>
      <c r="N2074" s="47"/>
      <c r="O2074" s="45"/>
    </row>
    <row r="2075" spans="1:15" hidden="1" x14ac:dyDescent="0.2">
      <c r="A2075" s="45" t="s">
        <v>671</v>
      </c>
      <c r="B2075" s="65" t="str">
        <f>YEAR(C2075)&amp;"-"&amp;WEEKNUM(C2075)</f>
        <v>2018-1</v>
      </c>
      <c r="C2075" s="46">
        <v>43106</v>
      </c>
      <c r="D2075" s="67">
        <f>WEEKDAY(Tableau645[[#This Row],[date]])</f>
        <v>7</v>
      </c>
      <c r="E2075" s="47">
        <v>0.57291666666666696</v>
      </c>
      <c r="F2075" s="47">
        <v>0.73958333333333404</v>
      </c>
      <c r="G2075" s="46" t="str">
        <f>IF(NOT(ISBLANK(Tableau645[heure
début])),IF(VALUE(MID(TEXT(Tableau645[heure
début],"hh"),1,2))&lt;13,"AM","PM"),"")</f>
        <v>PM</v>
      </c>
      <c r="H2075" s="47">
        <f>F2075-E2075</f>
        <v>0.16666666666666707</v>
      </c>
      <c r="I2075" s="47"/>
      <c r="J2075" s="47"/>
      <c r="K2075" s="65"/>
      <c r="L2075" s="45" t="e">
        <f ca="1">VLOOKUP(Tableau645[[#This Row],[module]],OFFSET(INDIRECT(A2075&amp;"_code"),0,2,,2),2,0)</f>
        <v>#N/A</v>
      </c>
      <c r="M2075" s="45"/>
      <c r="N2075" s="47"/>
      <c r="O2075" s="45"/>
    </row>
    <row r="2076" spans="1:15" hidden="1" x14ac:dyDescent="0.2">
      <c r="A2076" s="45" t="s">
        <v>672</v>
      </c>
      <c r="B2076" s="65" t="str">
        <f>YEAR(C2076)&amp;"-"&amp;WEEKNUM(C2076)</f>
        <v>2018-1</v>
      </c>
      <c r="C2076" s="46">
        <v>43106</v>
      </c>
      <c r="D2076" s="67">
        <f>WEEKDAY(Tableau645[[#This Row],[date]])</f>
        <v>7</v>
      </c>
      <c r="E2076" s="47">
        <v>0.57291666666666696</v>
      </c>
      <c r="F2076" s="47">
        <v>0.73958333333333404</v>
      </c>
      <c r="G2076" s="46" t="str">
        <f>IF(NOT(ISBLANK(Tableau645[heure
début])),IF(VALUE(MID(TEXT(Tableau645[heure
début],"hh"),1,2))&lt;13,"AM","PM"),"")</f>
        <v>PM</v>
      </c>
      <c r="H2076" s="47">
        <f>F2076-E2076</f>
        <v>0.16666666666666707</v>
      </c>
      <c r="I2076" s="47"/>
      <c r="J2076" s="47"/>
      <c r="K2076" s="65"/>
      <c r="L2076" s="45" t="e">
        <f ca="1">VLOOKUP(Tableau645[[#This Row],[module]],OFFSET(INDIRECT(A2076&amp;"_code"),0,2,,2),2,0)</f>
        <v>#N/A</v>
      </c>
      <c r="M2076" s="45"/>
      <c r="N2076" s="47"/>
      <c r="O2076" s="45"/>
    </row>
    <row r="2077" spans="1:15" hidden="1" x14ac:dyDescent="0.2">
      <c r="A2077" s="45" t="s">
        <v>676</v>
      </c>
      <c r="B2077" s="65" t="str">
        <f>YEAR(C2077)&amp;"-"&amp;WEEKNUM(C2077)</f>
        <v>2018-1</v>
      </c>
      <c r="C2077" s="46">
        <v>43106</v>
      </c>
      <c r="D2077" s="67">
        <f>WEEKDAY(Tableau645[[#This Row],[date]])</f>
        <v>7</v>
      </c>
      <c r="E2077" s="47">
        <v>0.57291666666666696</v>
      </c>
      <c r="F2077" s="47">
        <v>0.69791666666666663</v>
      </c>
      <c r="G2077" s="46" t="str">
        <f>IF(NOT(ISBLANK(Tableau645[heure
début])),IF(VALUE(MID(TEXT(Tableau645[heure
début],"hh"),1,2))&lt;13,"AM","PM"),"")</f>
        <v>PM</v>
      </c>
      <c r="H2077" s="47">
        <f>F2077-E2077</f>
        <v>0.12499999999999967</v>
      </c>
      <c r="I2077" s="47"/>
      <c r="J2077" s="47"/>
      <c r="K2077" s="65"/>
      <c r="L2077" s="45" t="e">
        <f ca="1">VLOOKUP(Tableau645[[#This Row],[module]],OFFSET(INDIRECT(A2077&amp;"_code"),0,2,,2),2,0)</f>
        <v>#N/A</v>
      </c>
      <c r="M2077" s="45"/>
      <c r="N2077" s="47"/>
      <c r="O2077" s="45"/>
    </row>
    <row r="2078" spans="1:15" hidden="1" x14ac:dyDescent="0.2">
      <c r="A2078" s="45" t="s">
        <v>677</v>
      </c>
      <c r="B2078" s="65" t="str">
        <f>YEAR(C2078)&amp;"-"&amp;WEEKNUM(C2078)</f>
        <v>2018-1</v>
      </c>
      <c r="C2078" s="46">
        <v>43106</v>
      </c>
      <c r="D2078" s="67">
        <f>WEEKDAY(Tableau645[[#This Row],[date]])</f>
        <v>7</v>
      </c>
      <c r="E2078" s="47">
        <v>0.57291666666666696</v>
      </c>
      <c r="F2078" s="47">
        <v>0.69791666666666663</v>
      </c>
      <c r="G2078" s="46" t="str">
        <f>IF(NOT(ISBLANK(Tableau645[heure
début])),IF(VALUE(MID(TEXT(Tableau645[heure
début],"hh"),1,2))&lt;13,"AM","PM"),"")</f>
        <v>PM</v>
      </c>
      <c r="H2078" s="47">
        <f>F2078-E2078</f>
        <v>0.12499999999999967</v>
      </c>
      <c r="I2078" s="47"/>
      <c r="J2078" s="47"/>
      <c r="K2078" s="65"/>
      <c r="L2078" s="45" t="e">
        <f ca="1">VLOOKUP(Tableau645[[#This Row],[module]],OFFSET(INDIRECT(A2078&amp;"_code"),0,2,,2),2,0)</f>
        <v>#N/A</v>
      </c>
      <c r="M2078" s="45"/>
      <c r="N2078" s="47"/>
      <c r="O2078" s="45"/>
    </row>
    <row r="2079" spans="1:15" hidden="1" x14ac:dyDescent="0.2">
      <c r="A2079" s="45" t="s">
        <v>657</v>
      </c>
      <c r="B2079" s="65" t="str">
        <f>YEAR(C2079)&amp;"-"&amp;WEEKNUM(C2079)</f>
        <v>2018-1</v>
      </c>
      <c r="C2079" s="46">
        <v>43106</v>
      </c>
      <c r="D2079" s="67">
        <f>WEEKDAY(Tableau645[[#This Row],[date]])</f>
        <v>7</v>
      </c>
      <c r="E2079" s="47">
        <v>0.57291666666666696</v>
      </c>
      <c r="F2079" s="47">
        <v>0.73958333333333404</v>
      </c>
      <c r="G2079" s="46" t="str">
        <f>IF(NOT(ISBLANK(Tableau645[heure
début])),IF(VALUE(MID(TEXT(Tableau645[heure
début],"hh"),1,2))&lt;13,"AM","PM"),"")</f>
        <v>PM</v>
      </c>
      <c r="H2079" s="47">
        <f>F2079-E2079</f>
        <v>0.16666666666666707</v>
      </c>
      <c r="I2079" s="123"/>
      <c r="J2079" s="47"/>
      <c r="K2079" s="65"/>
      <c r="L2079" s="45" t="e">
        <f ca="1">VLOOKUP(Tableau645[[#This Row],[module]],OFFSET(INDIRECT(A2079&amp;"_code"),0,2,,2),2,0)</f>
        <v>#N/A</v>
      </c>
      <c r="M2079" s="45"/>
      <c r="N2079" s="47"/>
      <c r="O2079" s="45"/>
    </row>
    <row r="2080" spans="1:15" hidden="1" x14ac:dyDescent="0.2">
      <c r="A2080" s="61" t="s">
        <v>669</v>
      </c>
      <c r="B2080" s="65" t="str">
        <f>YEAR(C2080)&amp;"-"&amp;WEEKNUM(C2080)</f>
        <v>2018-2</v>
      </c>
      <c r="C2080" s="46">
        <v>43107</v>
      </c>
      <c r="D2080" s="67">
        <f>WEEKDAY(Tableau645[[#This Row],[date]])</f>
        <v>1</v>
      </c>
      <c r="E2080" s="47">
        <v>0.34375</v>
      </c>
      <c r="F2080" s="47">
        <v>0.51041666666666696</v>
      </c>
      <c r="G2080" s="46" t="str">
        <f>IF(NOT(ISBLANK(Tableau645[heure
début])),IF(VALUE(MID(TEXT(Tableau645[heure
début],"hh"),1,2))&lt;13,"AM","PM"),"")</f>
        <v>AM</v>
      </c>
      <c r="H2080" s="47">
        <f>F2080-E2080</f>
        <v>0.16666666666666696</v>
      </c>
      <c r="I2080" s="47"/>
      <c r="J2080" s="47"/>
      <c r="K2080" s="65"/>
      <c r="L2080" s="45" t="e">
        <f ca="1">VLOOKUP(Tableau645[[#This Row],[module]],OFFSET(INDIRECT(A2080&amp;"_code"),0,2,,2),2,0)</f>
        <v>#N/A</v>
      </c>
      <c r="M2080" s="45"/>
      <c r="N2080" s="47"/>
      <c r="O2080" s="45"/>
    </row>
    <row r="2081" spans="1:15" hidden="1" x14ac:dyDescent="0.2">
      <c r="A2081" s="45" t="s">
        <v>670</v>
      </c>
      <c r="B2081" s="65" t="str">
        <f>YEAR(C2081)&amp;"-"&amp;WEEKNUM(C2081)</f>
        <v>2018-2</v>
      </c>
      <c r="C2081" s="46">
        <v>43107</v>
      </c>
      <c r="D2081" s="67">
        <f>WEEKDAY(Tableau645[[#This Row],[date]])</f>
        <v>1</v>
      </c>
      <c r="E2081" s="47">
        <v>0.34375</v>
      </c>
      <c r="F2081" s="47">
        <v>0.51041666666666696</v>
      </c>
      <c r="G2081" s="46" t="str">
        <f>IF(NOT(ISBLANK(Tableau645[heure
début])),IF(VALUE(MID(TEXT(Tableau645[heure
début],"hh"),1,2))&lt;13,"AM","PM"),"")</f>
        <v>AM</v>
      </c>
      <c r="H2081" s="47">
        <f>F2081-E2081</f>
        <v>0.16666666666666696</v>
      </c>
      <c r="I2081" s="47"/>
      <c r="J2081" s="47"/>
      <c r="K2081" s="65"/>
      <c r="L2081" s="45" t="e">
        <f ca="1">VLOOKUP(Tableau645[[#This Row],[module]],OFFSET(INDIRECT(A2081&amp;"_code"),0,2,,2),2,0)</f>
        <v>#N/A</v>
      </c>
      <c r="M2081" s="45"/>
      <c r="N2081" s="47"/>
      <c r="O2081" s="45"/>
    </row>
    <row r="2082" spans="1:15" hidden="1" x14ac:dyDescent="0.2">
      <c r="A2082" s="45" t="s">
        <v>671</v>
      </c>
      <c r="B2082" s="65" t="str">
        <f>YEAR(C2082)&amp;"-"&amp;WEEKNUM(C2082)</f>
        <v>2018-2</v>
      </c>
      <c r="C2082" s="46">
        <v>43107</v>
      </c>
      <c r="D2082" s="67">
        <f>WEEKDAY(Tableau645[[#This Row],[date]])</f>
        <v>1</v>
      </c>
      <c r="E2082" s="47">
        <v>0.34375</v>
      </c>
      <c r="F2082" s="47">
        <v>0.51041666666666696</v>
      </c>
      <c r="G2082" s="46" t="str">
        <f>IF(NOT(ISBLANK(Tableau645[heure
début])),IF(VALUE(MID(TEXT(Tableau645[heure
début],"hh"),1,2))&lt;13,"AM","PM"),"")</f>
        <v>AM</v>
      </c>
      <c r="H2082" s="47">
        <f>F2082-E2082</f>
        <v>0.16666666666666696</v>
      </c>
      <c r="I2082" s="47"/>
      <c r="J2082" s="47"/>
      <c r="K2082" s="65"/>
      <c r="L2082" s="45" t="e">
        <f ca="1">VLOOKUP(Tableau645[[#This Row],[module]],OFFSET(INDIRECT(A2082&amp;"_code"),0,2,,2),2,0)</f>
        <v>#N/A</v>
      </c>
      <c r="M2082" s="45"/>
      <c r="N2082" s="47"/>
      <c r="O2082" s="45"/>
    </row>
    <row r="2083" spans="1:15" hidden="1" x14ac:dyDescent="0.2">
      <c r="A2083" s="45" t="s">
        <v>672</v>
      </c>
      <c r="B2083" s="65" t="str">
        <f>YEAR(C2083)&amp;"-"&amp;WEEKNUM(C2083)</f>
        <v>2018-2</v>
      </c>
      <c r="C2083" s="46">
        <v>43107</v>
      </c>
      <c r="D2083" s="67">
        <f>WEEKDAY(Tableau645[[#This Row],[date]])</f>
        <v>1</v>
      </c>
      <c r="E2083" s="47">
        <v>0.34375</v>
      </c>
      <c r="F2083" s="47">
        <v>0.51041666666666696</v>
      </c>
      <c r="G2083" s="46" t="str">
        <f>IF(NOT(ISBLANK(Tableau645[heure
début])),IF(VALUE(MID(TEXT(Tableau645[heure
début],"hh"),1,2))&lt;13,"AM","PM"),"")</f>
        <v>AM</v>
      </c>
      <c r="H2083" s="47">
        <f>F2083-E2083</f>
        <v>0.16666666666666696</v>
      </c>
      <c r="I2083" s="47"/>
      <c r="J2083" s="47"/>
      <c r="K2083" s="65"/>
      <c r="L2083" s="45" t="e">
        <f ca="1">VLOOKUP(Tableau645[[#This Row],[module]],OFFSET(INDIRECT(A2083&amp;"_code"),0,2,,2),2,0)</f>
        <v>#N/A</v>
      </c>
      <c r="M2083" s="45"/>
      <c r="N2083" s="47"/>
      <c r="O2083" s="45"/>
    </row>
    <row r="2084" spans="1:15" hidden="1" x14ac:dyDescent="0.2">
      <c r="A2084" s="45" t="s">
        <v>676</v>
      </c>
      <c r="B2084" s="65" t="str">
        <f>YEAR(C2084)&amp;"-"&amp;WEEKNUM(C2084)</f>
        <v>2018-2</v>
      </c>
      <c r="C2084" s="46">
        <v>43107</v>
      </c>
      <c r="D2084" s="67">
        <f>WEEKDAY(Tableau645[[#This Row],[date]])</f>
        <v>1</v>
      </c>
      <c r="E2084" s="47">
        <v>0.34375</v>
      </c>
      <c r="F2084" s="47">
        <v>0.51041666666666696</v>
      </c>
      <c r="G2084" s="46" t="str">
        <f>IF(NOT(ISBLANK(Tableau645[heure
début])),IF(VALUE(MID(TEXT(Tableau645[heure
début],"hh"),1,2))&lt;13,"AM","PM"),"")</f>
        <v>AM</v>
      </c>
      <c r="H2084" s="47">
        <f>F2084-E2084</f>
        <v>0.16666666666666696</v>
      </c>
      <c r="I2084" s="47"/>
      <c r="J2084" s="47"/>
      <c r="K2084" s="65"/>
      <c r="L2084" s="45" t="e">
        <f ca="1">VLOOKUP(Tableau645[[#This Row],[module]],OFFSET(INDIRECT(A2084&amp;"_code"),0,2,,2),2,0)</f>
        <v>#N/A</v>
      </c>
      <c r="M2084" s="45"/>
      <c r="N2084" s="47"/>
      <c r="O2084" s="45"/>
    </row>
    <row r="2085" spans="1:15" hidden="1" x14ac:dyDescent="0.2">
      <c r="A2085" s="45" t="s">
        <v>677</v>
      </c>
      <c r="B2085" s="65" t="str">
        <f>YEAR(C2085)&amp;"-"&amp;WEEKNUM(C2085)</f>
        <v>2018-2</v>
      </c>
      <c r="C2085" s="46">
        <v>43107</v>
      </c>
      <c r="D2085" s="67">
        <f>WEEKDAY(Tableau645[[#This Row],[date]])</f>
        <v>1</v>
      </c>
      <c r="E2085" s="47">
        <v>0.34375</v>
      </c>
      <c r="F2085" s="47">
        <v>0.51041666666666696</v>
      </c>
      <c r="G2085" s="46" t="str">
        <f>IF(NOT(ISBLANK(Tableau645[heure
début])),IF(VALUE(MID(TEXT(Tableau645[heure
début],"hh"),1,2))&lt;13,"AM","PM"),"")</f>
        <v>AM</v>
      </c>
      <c r="H2085" s="47">
        <f>F2085-E2085</f>
        <v>0.16666666666666696</v>
      </c>
      <c r="I2085" s="47"/>
      <c r="J2085" s="47"/>
      <c r="K2085" s="65"/>
      <c r="L2085" s="45" t="e">
        <f ca="1">VLOOKUP(Tableau645[[#This Row],[module]],OFFSET(INDIRECT(A2085&amp;"_code"),0,2,,2),2,0)</f>
        <v>#N/A</v>
      </c>
      <c r="M2085" s="45"/>
      <c r="N2085" s="47"/>
      <c r="O2085" s="45"/>
    </row>
    <row r="2086" spans="1:15" hidden="1" x14ac:dyDescent="0.2">
      <c r="A2086" s="45" t="s">
        <v>657</v>
      </c>
      <c r="B2086" s="65" t="str">
        <f>YEAR(C2086)&amp;"-"&amp;WEEKNUM(C2086)</f>
        <v>2018-2</v>
      </c>
      <c r="C2086" s="46">
        <v>43107</v>
      </c>
      <c r="D2086" s="67">
        <f>WEEKDAY(Tableau645[[#This Row],[date]])</f>
        <v>1</v>
      </c>
      <c r="E2086" s="47">
        <v>0.34375</v>
      </c>
      <c r="F2086" s="47">
        <v>0.51041666666666696</v>
      </c>
      <c r="G2086" s="46" t="str">
        <f>IF(NOT(ISBLANK(Tableau645[heure
début])),IF(VALUE(MID(TEXT(Tableau645[heure
début],"hh"),1,2))&lt;13,"AM","PM"),"")</f>
        <v>AM</v>
      </c>
      <c r="H2086" s="47">
        <f>F2086-E2086</f>
        <v>0.16666666666666696</v>
      </c>
      <c r="I2086" s="123"/>
      <c r="J2086" s="47"/>
      <c r="K2086" s="65"/>
      <c r="L2086" s="45" t="e">
        <f ca="1">VLOOKUP(Tableau645[[#This Row],[module]],OFFSET(INDIRECT(A2086&amp;"_code"),0,2,,2),2,0)</f>
        <v>#N/A</v>
      </c>
      <c r="M2086" s="45"/>
      <c r="N2086" s="47"/>
      <c r="O2086" s="45"/>
    </row>
    <row r="2087" spans="1:15" hidden="1" x14ac:dyDescent="0.2">
      <c r="A2087" s="61" t="s">
        <v>669</v>
      </c>
      <c r="B2087" s="65" t="str">
        <f>YEAR(C2087)&amp;"-"&amp;WEEKNUM(C2087)</f>
        <v>2018-2</v>
      </c>
      <c r="C2087" s="46">
        <v>43107</v>
      </c>
      <c r="D2087" s="67">
        <f>WEEKDAY(Tableau645[[#This Row],[date]])</f>
        <v>1</v>
      </c>
      <c r="E2087" s="63">
        <v>0.57291666666666696</v>
      </c>
      <c r="F2087" s="63">
        <v>0.73958333333333404</v>
      </c>
      <c r="G2087" s="46" t="str">
        <f>IF(NOT(ISBLANK(Tableau645[heure
début])),IF(VALUE(MID(TEXT(Tableau645[heure
début],"hh"),1,2))&lt;13,"AM","PM"),"")</f>
        <v>PM</v>
      </c>
      <c r="H2087" s="47">
        <f>F2087-E2087</f>
        <v>0.16666666666666707</v>
      </c>
      <c r="I2087" s="47"/>
      <c r="J2087" s="47"/>
      <c r="K2087" s="65"/>
      <c r="L2087" s="45" t="e">
        <f ca="1">VLOOKUP(Tableau645[[#This Row],[module]],OFFSET(INDIRECT(A2087&amp;"_code"),0,2,,2),2,0)</f>
        <v>#N/A</v>
      </c>
      <c r="M2087" s="45"/>
      <c r="N2087" s="47"/>
      <c r="O2087" s="45"/>
    </row>
    <row r="2088" spans="1:15" hidden="1" x14ac:dyDescent="0.2">
      <c r="A2088" s="45" t="s">
        <v>670</v>
      </c>
      <c r="B2088" s="65" t="str">
        <f>YEAR(C2088)&amp;"-"&amp;WEEKNUM(C2088)</f>
        <v>2018-2</v>
      </c>
      <c r="C2088" s="46">
        <v>43107</v>
      </c>
      <c r="D2088" s="67">
        <f>WEEKDAY(Tableau645[[#This Row],[date]])</f>
        <v>1</v>
      </c>
      <c r="E2088" s="47">
        <v>0.57291666666666696</v>
      </c>
      <c r="F2088" s="47">
        <v>0.73958333333333404</v>
      </c>
      <c r="G2088" s="46" t="str">
        <f>IF(NOT(ISBLANK(Tableau645[heure
début])),IF(VALUE(MID(TEXT(Tableau645[heure
début],"hh"),1,2))&lt;13,"AM","PM"),"")</f>
        <v>PM</v>
      </c>
      <c r="H2088" s="47">
        <f>F2088-E2088</f>
        <v>0.16666666666666707</v>
      </c>
      <c r="I2088" s="47"/>
      <c r="J2088" s="47"/>
      <c r="K2088" s="65"/>
      <c r="L2088" s="45" t="e">
        <f ca="1">VLOOKUP(Tableau645[[#This Row],[module]],OFFSET(INDIRECT(A2088&amp;"_code"),0,2,,2),2,0)</f>
        <v>#N/A</v>
      </c>
      <c r="M2088" s="45"/>
      <c r="N2088" s="47"/>
      <c r="O2088" s="45"/>
    </row>
    <row r="2089" spans="1:15" hidden="1" x14ac:dyDescent="0.2">
      <c r="A2089" s="45" t="s">
        <v>671</v>
      </c>
      <c r="B2089" s="65" t="str">
        <f>YEAR(C2089)&amp;"-"&amp;WEEKNUM(C2089)</f>
        <v>2018-2</v>
      </c>
      <c r="C2089" s="46">
        <v>43107</v>
      </c>
      <c r="D2089" s="67">
        <f>WEEKDAY(Tableau645[[#This Row],[date]])</f>
        <v>1</v>
      </c>
      <c r="E2089" s="47">
        <v>0.57291666666666696</v>
      </c>
      <c r="F2089" s="47">
        <v>0.73958333333333404</v>
      </c>
      <c r="G2089" s="46" t="str">
        <f>IF(NOT(ISBLANK(Tableau645[heure
début])),IF(VALUE(MID(TEXT(Tableau645[heure
début],"hh"),1,2))&lt;13,"AM","PM"),"")</f>
        <v>PM</v>
      </c>
      <c r="H2089" s="47">
        <f>F2089-E2089</f>
        <v>0.16666666666666707</v>
      </c>
      <c r="I2089" s="47"/>
      <c r="J2089" s="47"/>
      <c r="K2089" s="65"/>
      <c r="L2089" s="45" t="e">
        <f ca="1">VLOOKUP(Tableau645[[#This Row],[module]],OFFSET(INDIRECT(A2089&amp;"_code"),0,2,,2),2,0)</f>
        <v>#N/A</v>
      </c>
      <c r="M2089" s="45"/>
      <c r="N2089" s="47"/>
      <c r="O2089" s="45"/>
    </row>
    <row r="2090" spans="1:15" hidden="1" x14ac:dyDescent="0.2">
      <c r="A2090" s="45" t="s">
        <v>672</v>
      </c>
      <c r="B2090" s="65" t="str">
        <f>YEAR(C2090)&amp;"-"&amp;WEEKNUM(C2090)</f>
        <v>2018-2</v>
      </c>
      <c r="C2090" s="46">
        <v>43107</v>
      </c>
      <c r="D2090" s="67">
        <f>WEEKDAY(Tableau645[[#This Row],[date]])</f>
        <v>1</v>
      </c>
      <c r="E2090" s="47">
        <v>0.57291666666666696</v>
      </c>
      <c r="F2090" s="47">
        <v>0.73958333333333404</v>
      </c>
      <c r="G2090" s="46" t="str">
        <f>IF(NOT(ISBLANK(Tableau645[heure
début])),IF(VALUE(MID(TEXT(Tableau645[heure
début],"hh"),1,2))&lt;13,"AM","PM"),"")</f>
        <v>PM</v>
      </c>
      <c r="H2090" s="47">
        <f>F2090-E2090</f>
        <v>0.16666666666666707</v>
      </c>
      <c r="I2090" s="47"/>
      <c r="J2090" s="47"/>
      <c r="K2090" s="65"/>
      <c r="L2090" s="45" t="e">
        <f ca="1">VLOOKUP(Tableau645[[#This Row],[module]],OFFSET(INDIRECT(A2090&amp;"_code"),0,2,,2),2,0)</f>
        <v>#N/A</v>
      </c>
      <c r="M2090" s="45"/>
      <c r="N2090" s="47"/>
      <c r="O2090" s="45"/>
    </row>
    <row r="2091" spans="1:15" hidden="1" x14ac:dyDescent="0.2">
      <c r="A2091" s="45" t="s">
        <v>676</v>
      </c>
      <c r="B2091" s="65" t="str">
        <f>YEAR(C2091)&amp;"-"&amp;WEEKNUM(C2091)</f>
        <v>2018-2</v>
      </c>
      <c r="C2091" s="46">
        <v>43107</v>
      </c>
      <c r="D2091" s="67">
        <f>WEEKDAY(Tableau645[[#This Row],[date]])</f>
        <v>1</v>
      </c>
      <c r="E2091" s="47">
        <v>0.57291666666666696</v>
      </c>
      <c r="F2091" s="47">
        <v>0.69791666666666663</v>
      </c>
      <c r="G2091" s="46" t="str">
        <f>IF(NOT(ISBLANK(Tableau645[heure
début])),IF(VALUE(MID(TEXT(Tableau645[heure
début],"hh"),1,2))&lt;13,"AM","PM"),"")</f>
        <v>PM</v>
      </c>
      <c r="H2091" s="47">
        <f>F2091-E2091</f>
        <v>0.12499999999999967</v>
      </c>
      <c r="I2091" s="47"/>
      <c r="J2091" s="47"/>
      <c r="K2091" s="65"/>
      <c r="L2091" s="45" t="e">
        <f ca="1">VLOOKUP(Tableau645[[#This Row],[module]],OFFSET(INDIRECT(A2091&amp;"_code"),0,2,,2),2,0)</f>
        <v>#N/A</v>
      </c>
      <c r="M2091" s="45"/>
      <c r="N2091" s="47"/>
      <c r="O2091" s="45"/>
    </row>
    <row r="2092" spans="1:15" hidden="1" x14ac:dyDescent="0.2">
      <c r="A2092" s="45" t="s">
        <v>677</v>
      </c>
      <c r="B2092" s="65" t="str">
        <f>YEAR(C2092)&amp;"-"&amp;WEEKNUM(C2092)</f>
        <v>2018-2</v>
      </c>
      <c r="C2092" s="46">
        <v>43107</v>
      </c>
      <c r="D2092" s="67">
        <f>WEEKDAY(Tableau645[[#This Row],[date]])</f>
        <v>1</v>
      </c>
      <c r="E2092" s="47">
        <v>0.57291666666666696</v>
      </c>
      <c r="F2092" s="47">
        <v>0.69791666666666663</v>
      </c>
      <c r="G2092" s="46" t="str">
        <f>IF(NOT(ISBLANK(Tableau645[heure
début])),IF(VALUE(MID(TEXT(Tableau645[heure
début],"hh"),1,2))&lt;13,"AM","PM"),"")</f>
        <v>PM</v>
      </c>
      <c r="H2092" s="47">
        <f>F2092-E2092</f>
        <v>0.12499999999999967</v>
      </c>
      <c r="I2092" s="47"/>
      <c r="J2092" s="47"/>
      <c r="K2092" s="65"/>
      <c r="L2092" s="45" t="e">
        <f ca="1">VLOOKUP(Tableau645[[#This Row],[module]],OFFSET(INDIRECT(A2092&amp;"_code"),0,2,,2),2,0)</f>
        <v>#N/A</v>
      </c>
      <c r="M2092" s="45"/>
      <c r="N2092" s="47"/>
      <c r="O2092" s="45"/>
    </row>
    <row r="2093" spans="1:15" hidden="1" x14ac:dyDescent="0.2">
      <c r="A2093" s="45" t="s">
        <v>657</v>
      </c>
      <c r="B2093" s="65" t="str">
        <f>YEAR(C2093)&amp;"-"&amp;WEEKNUM(C2093)</f>
        <v>2018-2</v>
      </c>
      <c r="C2093" s="46">
        <v>43107</v>
      </c>
      <c r="D2093" s="67">
        <f>WEEKDAY(Tableau645[[#This Row],[date]])</f>
        <v>1</v>
      </c>
      <c r="E2093" s="47">
        <v>0.57291666666666696</v>
      </c>
      <c r="F2093" s="47">
        <v>0.73958333333333404</v>
      </c>
      <c r="G2093" s="46" t="str">
        <f>IF(NOT(ISBLANK(Tableau645[heure
début])),IF(VALUE(MID(TEXT(Tableau645[heure
début],"hh"),1,2))&lt;13,"AM","PM"),"")</f>
        <v>PM</v>
      </c>
      <c r="H2093" s="47">
        <f>F2093-E2093</f>
        <v>0.16666666666666707</v>
      </c>
      <c r="I2093" s="123"/>
      <c r="J2093" s="47"/>
      <c r="K2093" s="65"/>
      <c r="L2093" s="45" t="e">
        <f ca="1">VLOOKUP(Tableau645[[#This Row],[module]],OFFSET(INDIRECT(A2093&amp;"_code"),0,2,,2),2,0)</f>
        <v>#N/A</v>
      </c>
      <c r="M2093" s="45"/>
      <c r="N2093" s="47"/>
      <c r="O2093" s="45"/>
    </row>
    <row r="2094" spans="1:15" hidden="1" x14ac:dyDescent="0.2">
      <c r="A2094" s="61" t="s">
        <v>669</v>
      </c>
      <c r="B2094" s="65" t="str">
        <f>YEAR(C2094)&amp;"-"&amp;WEEKNUM(C2094)</f>
        <v>2018-2</v>
      </c>
      <c r="C2094" s="46">
        <v>43108</v>
      </c>
      <c r="D2094" s="67">
        <f>WEEKDAY(Tableau645[[#This Row],[date]])</f>
        <v>2</v>
      </c>
      <c r="E2094" s="47">
        <v>0.34375</v>
      </c>
      <c r="F2094" s="47">
        <v>0.51041666666666696</v>
      </c>
      <c r="G2094" s="46" t="str">
        <f>IF(NOT(ISBLANK(Tableau645[heure
début])),IF(VALUE(MID(TEXT(Tableau645[heure
début],"hh"),1,2))&lt;13,"AM","PM"),"")</f>
        <v>AM</v>
      </c>
      <c r="H2094" s="47">
        <f>F2094-E2094</f>
        <v>0.16666666666666696</v>
      </c>
      <c r="I2094" s="47"/>
      <c r="J2094" s="47"/>
      <c r="K2094" s="65" t="s">
        <v>860</v>
      </c>
      <c r="L2094" s="45" t="str">
        <f ca="1">VLOOKUP(Tableau645[[#This Row],[module]],OFFSET(INDIRECT(A2094&amp;"_code"),0,2,,2),2,0)</f>
        <v>BOUTONNET Jean-Pierre</v>
      </c>
      <c r="M2094" s="45"/>
      <c r="N2094" s="47"/>
      <c r="O2094" s="45"/>
    </row>
    <row r="2095" spans="1:15" hidden="1" x14ac:dyDescent="0.2">
      <c r="A2095" s="45" t="s">
        <v>670</v>
      </c>
      <c r="B2095" s="65" t="str">
        <f>YEAR(C2095)&amp;"-"&amp;WEEKNUM(C2095)</f>
        <v>2018-2</v>
      </c>
      <c r="C2095" s="46">
        <v>43108</v>
      </c>
      <c r="D2095" s="67">
        <f>WEEKDAY(Tableau645[[#This Row],[date]])</f>
        <v>2</v>
      </c>
      <c r="E2095" s="47">
        <v>0.34375</v>
      </c>
      <c r="F2095" s="47">
        <v>0.51041666666666696</v>
      </c>
      <c r="G2095" s="46" t="str">
        <f>IF(NOT(ISBLANK(Tableau645[heure
début])),IF(VALUE(MID(TEXT(Tableau645[heure
début],"hh"),1,2))&lt;13,"AM","PM"),"")</f>
        <v>AM</v>
      </c>
      <c r="H2095" s="47">
        <f>F2095-E2095</f>
        <v>0.16666666666666696</v>
      </c>
      <c r="I2095" s="47"/>
      <c r="J2095" s="47"/>
      <c r="K2095" s="65" t="s">
        <v>806</v>
      </c>
      <c r="L2095" s="45" t="str">
        <f ca="1">VLOOKUP(Tableau645[[#This Row],[module]],OFFSET(INDIRECT(A2095&amp;"_code"),0,2,,2),2,0)</f>
        <v>n/a</v>
      </c>
      <c r="M2095" s="45"/>
      <c r="N2095" s="47"/>
      <c r="O2095" s="45"/>
    </row>
    <row r="2096" spans="1:15" hidden="1" x14ac:dyDescent="0.2">
      <c r="A2096" s="45" t="s">
        <v>657</v>
      </c>
      <c r="B2096" s="65" t="str">
        <f>YEAR(C2096)&amp;"-"&amp;WEEKNUM(C2096)</f>
        <v>2018-2</v>
      </c>
      <c r="C2096" s="46">
        <v>43108</v>
      </c>
      <c r="D2096" s="67">
        <f>WEEKDAY(Tableau645[[#This Row],[date]])</f>
        <v>2</v>
      </c>
      <c r="E2096" s="47">
        <v>0.34375</v>
      </c>
      <c r="F2096" s="47">
        <v>0.51041666666666696</v>
      </c>
      <c r="G2096" s="46" t="str">
        <f>IF(NOT(ISBLANK(Tableau645[heure
début])),IF(VALUE(MID(TEXT(Tableau645[heure
début],"hh"),1,2))&lt;13,"AM","PM"),"")</f>
        <v>AM</v>
      </c>
      <c r="H2096" s="47">
        <f>F2096-E2096</f>
        <v>0.16666666666666696</v>
      </c>
      <c r="I2096" s="123"/>
      <c r="J2096" s="47" t="s">
        <v>832</v>
      </c>
      <c r="K2096" s="65" t="s">
        <v>806</v>
      </c>
      <c r="L2096" s="45" t="str">
        <f ca="1">VLOOKUP(Tableau645[[#This Row],[module]],OFFSET(INDIRECT(A2096&amp;"_code"),0,2,,2),2,0)</f>
        <v>n/a</v>
      </c>
      <c r="M2096" s="45"/>
      <c r="N2096" s="47"/>
      <c r="O2096" s="45"/>
    </row>
    <row r="2097" spans="1:15" hidden="1" x14ac:dyDescent="0.2">
      <c r="A2097" s="45" t="s">
        <v>671</v>
      </c>
      <c r="B2097" s="65" t="str">
        <f>YEAR(C2097)&amp;"-"&amp;WEEKNUM(C2097)</f>
        <v>2018-2</v>
      </c>
      <c r="C2097" s="46">
        <v>43108</v>
      </c>
      <c r="D2097" s="67">
        <f>WEEKDAY(Tableau645[[#This Row],[date]])</f>
        <v>2</v>
      </c>
      <c r="E2097" s="47">
        <v>0.34375</v>
      </c>
      <c r="F2097" s="47">
        <v>0.51041666666666696</v>
      </c>
      <c r="G2097" s="46" t="str">
        <f>IF(NOT(ISBLANK(Tableau645[heure
début])),IF(VALUE(MID(TEXT(Tableau645[heure
début],"hh"),1,2))&lt;13,"AM","PM"),"")</f>
        <v>AM</v>
      </c>
      <c r="H2097" s="47">
        <f>F2097-E2097</f>
        <v>0.16666666666666696</v>
      </c>
      <c r="I2097" s="47"/>
      <c r="J2097" s="47" t="s">
        <v>833</v>
      </c>
      <c r="K2097" s="65" t="s">
        <v>817</v>
      </c>
      <c r="L2097" s="45" t="str">
        <f ca="1">VLOOKUP(Tableau645[[#This Row],[module]],OFFSET(INDIRECT(A2097&amp;"_code"),0,2,,2),2,0)</f>
        <v>n/a</v>
      </c>
      <c r="M2097" s="45"/>
      <c r="N2097" s="47"/>
      <c r="O2097" s="45"/>
    </row>
    <row r="2098" spans="1:15" hidden="1" x14ac:dyDescent="0.2">
      <c r="A2098" s="45" t="s">
        <v>671</v>
      </c>
      <c r="B2098" s="65" t="str">
        <f>YEAR(C2098)&amp;"-"&amp;WEEKNUM(C2098)</f>
        <v>2018-2</v>
      </c>
      <c r="C2098" s="46">
        <v>43108</v>
      </c>
      <c r="D2098" s="67">
        <f>WEEKDAY(Tableau645[[#This Row],[date]])</f>
        <v>2</v>
      </c>
      <c r="E2098" s="47">
        <v>0.34375</v>
      </c>
      <c r="F2098" s="47">
        <v>0.51041666666666696</v>
      </c>
      <c r="G2098" s="46" t="str">
        <f>IF(NOT(ISBLANK(Tableau645[heure
début])),IF(VALUE(MID(TEXT(Tableau645[heure
début],"hh"),1,2))&lt;13,"AM","PM"),"")</f>
        <v>AM</v>
      </c>
      <c r="H2098" s="47">
        <f>F2098-E2098</f>
        <v>0.16666666666666696</v>
      </c>
      <c r="I2098" s="47"/>
      <c r="J2098" s="47" t="s">
        <v>832</v>
      </c>
      <c r="K2098" s="65" t="s">
        <v>806</v>
      </c>
      <c r="L2098" s="45" t="str">
        <f ca="1">VLOOKUP(Tableau645[[#This Row],[module]],OFFSET(INDIRECT(A2098&amp;"_code"),0,2,,2),2,0)</f>
        <v>n/a</v>
      </c>
      <c r="M2098" s="45"/>
      <c r="N2098" s="47"/>
      <c r="O2098" s="45"/>
    </row>
    <row r="2099" spans="1:15" hidden="1" x14ac:dyDescent="0.2">
      <c r="A2099" s="45" t="s">
        <v>672</v>
      </c>
      <c r="B2099" s="65" t="str">
        <f>YEAR(C2099)&amp;"-"&amp;WEEKNUM(C2099)</f>
        <v>2018-2</v>
      </c>
      <c r="C2099" s="46">
        <v>43108</v>
      </c>
      <c r="D2099" s="67">
        <f>WEEKDAY(Tableau645[[#This Row],[date]])</f>
        <v>2</v>
      </c>
      <c r="E2099" s="47">
        <v>0.34375</v>
      </c>
      <c r="F2099" s="47">
        <v>0.51041666666666696</v>
      </c>
      <c r="G2099" s="46" t="str">
        <f>IF(NOT(ISBLANK(Tableau645[heure
début])),IF(VALUE(MID(TEXT(Tableau645[heure
début],"hh"),1,2))&lt;13,"AM","PM"),"")</f>
        <v>AM</v>
      </c>
      <c r="H2099" s="47">
        <f>F2099-E2099</f>
        <v>0.16666666666666696</v>
      </c>
      <c r="I2099" s="47"/>
      <c r="J2099" s="47" t="s">
        <v>832</v>
      </c>
      <c r="K2099" s="65"/>
      <c r="L2099" s="45" t="e">
        <f ca="1">VLOOKUP(Tableau645[[#This Row],[module]],OFFSET(INDIRECT(A2099&amp;"_code"),0,2,,2),2,0)</f>
        <v>#N/A</v>
      </c>
      <c r="M2099" s="45"/>
      <c r="N2099" s="47"/>
      <c r="O2099" s="45"/>
    </row>
    <row r="2100" spans="1:15" hidden="1" x14ac:dyDescent="0.2">
      <c r="A2100" s="45" t="s">
        <v>672</v>
      </c>
      <c r="B2100" s="65" t="str">
        <f>YEAR(C2100)&amp;"-"&amp;WEEKNUM(C2100)</f>
        <v>2018-2</v>
      </c>
      <c r="C2100" s="46">
        <v>43108</v>
      </c>
      <c r="D2100" s="67">
        <f>WEEKDAY(Tableau645[[#This Row],[date]])</f>
        <v>2</v>
      </c>
      <c r="E2100" s="47">
        <v>0.34375</v>
      </c>
      <c r="F2100" s="47">
        <v>0.51041666666666696</v>
      </c>
      <c r="G2100" s="46" t="str">
        <f>IF(NOT(ISBLANK(Tableau645[heure
début])),IF(VALUE(MID(TEXT(Tableau645[heure
début],"hh"),1,2))&lt;13,"AM","PM"),"")</f>
        <v>AM</v>
      </c>
      <c r="H2100" s="47">
        <f>F2100-E2100</f>
        <v>0.16666666666666696</v>
      </c>
      <c r="I2100" s="47"/>
      <c r="J2100" s="47" t="s">
        <v>833</v>
      </c>
      <c r="K2100" s="65" t="s">
        <v>817</v>
      </c>
      <c r="L2100" s="45" t="str">
        <f ca="1">VLOOKUP(Tableau645[[#This Row],[module]],OFFSET(INDIRECT(A2100&amp;"_code"),0,2,,2),2,0)</f>
        <v>n/a</v>
      </c>
      <c r="M2100" s="45"/>
      <c r="N2100" s="47"/>
      <c r="O2100" s="45"/>
    </row>
    <row r="2101" spans="1:15" hidden="1" x14ac:dyDescent="0.2">
      <c r="A2101" s="45" t="s">
        <v>676</v>
      </c>
      <c r="B2101" s="65" t="str">
        <f>YEAR(C2101)&amp;"-"&amp;WEEKNUM(C2101)</f>
        <v>2018-2</v>
      </c>
      <c r="C2101" s="46">
        <v>43108</v>
      </c>
      <c r="D2101" s="67">
        <f>WEEKDAY(Tableau645[[#This Row],[date]])</f>
        <v>2</v>
      </c>
      <c r="E2101" s="47">
        <v>0.34375</v>
      </c>
      <c r="F2101" s="47">
        <v>0.51041666666666696</v>
      </c>
      <c r="G2101" s="46" t="str">
        <f>IF(NOT(ISBLANK(Tableau645[heure
début])),IF(VALUE(MID(TEXT(Tableau645[heure
début],"hh"),1,2))&lt;13,"AM","PM"),"")</f>
        <v>AM</v>
      </c>
      <c r="H2101" s="47">
        <f>F2101-E2101</f>
        <v>0.16666666666666696</v>
      </c>
      <c r="I2101" s="47"/>
      <c r="J2101" s="47"/>
      <c r="K2101" s="65" t="s">
        <v>809</v>
      </c>
      <c r="L2101" s="45" t="str">
        <f ca="1">VLOOKUP(Tableau645[[#This Row],[module]],OFFSET(INDIRECT(A2101&amp;"_code"),0,2,,2),2,0)</f>
        <v>n/a</v>
      </c>
      <c r="M2101" s="45"/>
      <c r="N2101" s="47"/>
      <c r="O2101" s="45"/>
    </row>
    <row r="2102" spans="1:15" hidden="1" x14ac:dyDescent="0.2">
      <c r="A2102" s="45" t="s">
        <v>677</v>
      </c>
      <c r="B2102" s="65" t="str">
        <f>YEAR(C2102)&amp;"-"&amp;WEEKNUM(C2102)</f>
        <v>2018-2</v>
      </c>
      <c r="C2102" s="46">
        <v>43108</v>
      </c>
      <c r="D2102" s="67">
        <f>WEEKDAY(Tableau645[[#This Row],[date]])</f>
        <v>2</v>
      </c>
      <c r="E2102" s="47">
        <v>0.34375</v>
      </c>
      <c r="F2102" s="47">
        <v>0.51041666666666696</v>
      </c>
      <c r="G2102" s="46" t="str">
        <f>IF(NOT(ISBLANK(Tableau645[heure
début])),IF(VALUE(MID(TEXT(Tableau645[heure
début],"hh"),1,2))&lt;13,"AM","PM"),"")</f>
        <v>AM</v>
      </c>
      <c r="H2102" s="47">
        <f>F2102-E2102</f>
        <v>0.16666666666666696</v>
      </c>
      <c r="I2102" s="47"/>
      <c r="J2102" s="47"/>
      <c r="K2102" s="65" t="s">
        <v>1168</v>
      </c>
      <c r="L2102" s="45" t="str">
        <f ca="1">VLOOKUP(Tableau645[[#This Row],[module]],OFFSET(INDIRECT(A2102&amp;"_code"),0,2,,2),2,0)</f>
        <v>n/a</v>
      </c>
      <c r="M2102" s="45"/>
      <c r="N2102" s="47"/>
      <c r="O2102" s="45"/>
    </row>
    <row r="2103" spans="1:15" hidden="1" x14ac:dyDescent="0.2">
      <c r="A2103" s="45" t="s">
        <v>657</v>
      </c>
      <c r="B2103" s="65" t="str">
        <f>YEAR(C2103)&amp;"-"&amp;WEEKNUM(C2103)</f>
        <v>2018-2</v>
      </c>
      <c r="C2103" s="46">
        <v>43108</v>
      </c>
      <c r="D2103" s="67">
        <f>WEEKDAY(Tableau645[[#This Row],[date]])</f>
        <v>2</v>
      </c>
      <c r="E2103" s="47">
        <v>0.34375</v>
      </c>
      <c r="F2103" s="47">
        <v>0.51041666666666696</v>
      </c>
      <c r="G2103" s="46" t="str">
        <f>IF(NOT(ISBLANK(Tableau645[heure
début])),IF(VALUE(MID(TEXT(Tableau645[heure
début],"hh"),1,2))&lt;13,"AM","PM"),"")</f>
        <v>AM</v>
      </c>
      <c r="H2103" s="47">
        <f>F2103-E2103</f>
        <v>0.16666666666666696</v>
      </c>
      <c r="I2103" s="123"/>
      <c r="J2103" s="47" t="s">
        <v>833</v>
      </c>
      <c r="K2103" s="65" t="s">
        <v>817</v>
      </c>
      <c r="L2103" s="45" t="str">
        <f ca="1">VLOOKUP(Tableau645[[#This Row],[module]],OFFSET(INDIRECT(A2103&amp;"_code"),0,2,,2),2,0)</f>
        <v>n/a</v>
      </c>
      <c r="M2103" s="45"/>
      <c r="N2103" s="47"/>
      <c r="O2103" s="45"/>
    </row>
    <row r="2104" spans="1:15" hidden="1" x14ac:dyDescent="0.2">
      <c r="A2104" s="45" t="s">
        <v>670</v>
      </c>
      <c r="B2104" s="65" t="str">
        <f>YEAR(C2104)&amp;"-"&amp;WEEKNUM(C2104)</f>
        <v>2018-2</v>
      </c>
      <c r="C2104" s="46">
        <v>43108</v>
      </c>
      <c r="D2104" s="67">
        <f>WEEKDAY(Tableau645[[#This Row],[date]])</f>
        <v>2</v>
      </c>
      <c r="E2104" s="47">
        <v>0.57291666666666696</v>
      </c>
      <c r="F2104" s="47">
        <v>0.73958333333333404</v>
      </c>
      <c r="G2104" s="46" t="str">
        <f>IF(NOT(ISBLANK(Tableau645[heure
début])),IF(VALUE(MID(TEXT(Tableau645[heure
début],"hh"),1,2))&lt;13,"AM","PM"),"")</f>
        <v>PM</v>
      </c>
      <c r="H2104" s="47">
        <f>F2104-E2104</f>
        <v>0.16666666666666707</v>
      </c>
      <c r="I2104" s="47"/>
      <c r="J2104" s="47"/>
      <c r="K2104" s="65" t="s">
        <v>806</v>
      </c>
      <c r="L2104" s="45" t="str">
        <f ca="1">VLOOKUP(Tableau645[[#This Row],[module]],OFFSET(INDIRECT(A2104&amp;"_code"),0,2,,2),2,0)</f>
        <v>n/a</v>
      </c>
      <c r="M2104" s="45"/>
      <c r="N2104" s="47"/>
      <c r="O2104" s="45"/>
    </row>
    <row r="2105" spans="1:15" hidden="1" x14ac:dyDescent="0.2">
      <c r="A2105" s="45" t="s">
        <v>657</v>
      </c>
      <c r="B2105" s="65" t="str">
        <f>YEAR(C2105)&amp;"-"&amp;WEEKNUM(C2105)</f>
        <v>2018-2</v>
      </c>
      <c r="C2105" s="46">
        <v>43108</v>
      </c>
      <c r="D2105" s="67">
        <f>WEEKDAY(Tableau645[[#This Row],[date]])</f>
        <v>2</v>
      </c>
      <c r="E2105" s="47">
        <v>0.57291666666666696</v>
      </c>
      <c r="F2105" s="47">
        <v>0.73958333333333404</v>
      </c>
      <c r="G2105" s="46" t="str">
        <f>IF(NOT(ISBLANK(Tableau645[heure
début])),IF(VALUE(MID(TEXT(Tableau645[heure
début],"hh"),1,2))&lt;13,"AM","PM"),"")</f>
        <v>PM</v>
      </c>
      <c r="H2105" s="47">
        <f>F2105-E2105</f>
        <v>0.16666666666666707</v>
      </c>
      <c r="I2105" s="123"/>
      <c r="J2105" s="47" t="s">
        <v>832</v>
      </c>
      <c r="K2105" s="65" t="s">
        <v>806</v>
      </c>
      <c r="L2105" s="45" t="str">
        <f ca="1">VLOOKUP(Tableau645[[#This Row],[module]],OFFSET(INDIRECT(A2105&amp;"_code"),0,2,,2),2,0)</f>
        <v>n/a</v>
      </c>
      <c r="M2105" s="45"/>
      <c r="N2105" s="47"/>
      <c r="O2105" s="45"/>
    </row>
    <row r="2106" spans="1:15" hidden="1" x14ac:dyDescent="0.2">
      <c r="A2106" s="45" t="s">
        <v>657</v>
      </c>
      <c r="B2106" s="65" t="str">
        <f>YEAR(C2106)&amp;"-"&amp;WEEKNUM(C2106)</f>
        <v>2018-2</v>
      </c>
      <c r="C2106" s="46">
        <v>43108</v>
      </c>
      <c r="D2106" s="67">
        <f>WEEKDAY(Tableau645[[#This Row],[date]])</f>
        <v>2</v>
      </c>
      <c r="E2106" s="47">
        <v>0.57291666666666696</v>
      </c>
      <c r="F2106" s="47">
        <v>0.73958333333333404</v>
      </c>
      <c r="G2106" s="46" t="str">
        <f>IF(NOT(ISBLANK(Tableau645[heure
début])),IF(VALUE(MID(TEXT(Tableau645[heure
début],"hh"),1,2))&lt;13,"AM","PM"),"")</f>
        <v>PM</v>
      </c>
      <c r="H2106" s="47">
        <f>F2106-E2106</f>
        <v>0.16666666666666707</v>
      </c>
      <c r="I2106" s="123"/>
      <c r="J2106" s="47" t="s">
        <v>833</v>
      </c>
      <c r="K2106" s="65" t="s">
        <v>817</v>
      </c>
      <c r="L2106" s="45" t="str">
        <f ca="1">VLOOKUP(Tableau645[[#This Row],[module]],OFFSET(INDIRECT(A2106&amp;"_code"),0,2,,2),2,0)</f>
        <v>n/a</v>
      </c>
      <c r="M2106" s="45"/>
      <c r="N2106" s="47"/>
      <c r="O2106" s="45"/>
    </row>
    <row r="2107" spans="1:15" hidden="1" x14ac:dyDescent="0.2">
      <c r="A2107" s="45" t="s">
        <v>671</v>
      </c>
      <c r="B2107" s="65" t="str">
        <f>YEAR(C2107)&amp;"-"&amp;WEEKNUM(C2107)</f>
        <v>2018-2</v>
      </c>
      <c r="C2107" s="46">
        <v>43108</v>
      </c>
      <c r="D2107" s="67">
        <f>WEEKDAY(Tableau645[[#This Row],[date]])</f>
        <v>2</v>
      </c>
      <c r="E2107" s="47">
        <v>0.57291666666666696</v>
      </c>
      <c r="F2107" s="47">
        <v>0.73958333333333404</v>
      </c>
      <c r="G2107" s="46" t="str">
        <f>IF(NOT(ISBLANK(Tableau645[heure
début])),IF(VALUE(MID(TEXT(Tableau645[heure
début],"hh"),1,2))&lt;13,"AM","PM"),"")</f>
        <v>PM</v>
      </c>
      <c r="H2107" s="47">
        <f>F2107-E2107</f>
        <v>0.16666666666666707</v>
      </c>
      <c r="I2107" s="47"/>
      <c r="J2107" s="47" t="s">
        <v>833</v>
      </c>
      <c r="K2107" s="65" t="s">
        <v>817</v>
      </c>
      <c r="L2107" s="45" t="str">
        <f ca="1">VLOOKUP(Tableau645[[#This Row],[module]],OFFSET(INDIRECT(A2107&amp;"_code"),0,2,,2),2,0)</f>
        <v>n/a</v>
      </c>
      <c r="M2107" s="45"/>
      <c r="N2107" s="47"/>
      <c r="O2107" s="45"/>
    </row>
    <row r="2108" spans="1:15" hidden="1" x14ac:dyDescent="0.2">
      <c r="A2108" s="45" t="s">
        <v>671</v>
      </c>
      <c r="B2108" s="65" t="str">
        <f>YEAR(C2108)&amp;"-"&amp;WEEKNUM(C2108)</f>
        <v>2018-2</v>
      </c>
      <c r="C2108" s="46">
        <v>43108</v>
      </c>
      <c r="D2108" s="67">
        <f>WEEKDAY(Tableau645[[#This Row],[date]])</f>
        <v>2</v>
      </c>
      <c r="E2108" s="47">
        <v>0.57291666666666696</v>
      </c>
      <c r="F2108" s="47">
        <v>0.73958333333333404</v>
      </c>
      <c r="G2108" s="46" t="str">
        <f>IF(NOT(ISBLANK(Tableau645[heure
début])),IF(VALUE(MID(TEXT(Tableau645[heure
début],"hh"),1,2))&lt;13,"AM","PM"),"")</f>
        <v>PM</v>
      </c>
      <c r="H2108" s="47">
        <f>F2108-E2108</f>
        <v>0.16666666666666707</v>
      </c>
      <c r="I2108" s="47"/>
      <c r="J2108" s="47" t="s">
        <v>832</v>
      </c>
      <c r="K2108" s="65" t="s">
        <v>806</v>
      </c>
      <c r="L2108" s="45" t="str">
        <f ca="1">VLOOKUP(Tableau645[[#This Row],[module]],OFFSET(INDIRECT(A2108&amp;"_code"),0,2,,2),2,0)</f>
        <v>n/a</v>
      </c>
      <c r="M2108" s="45"/>
      <c r="N2108" s="47"/>
      <c r="O2108" s="45"/>
    </row>
    <row r="2109" spans="1:15" hidden="1" x14ac:dyDescent="0.2">
      <c r="A2109" s="45" t="s">
        <v>672</v>
      </c>
      <c r="B2109" s="65" t="str">
        <f>YEAR(C2109)&amp;"-"&amp;WEEKNUM(C2109)</f>
        <v>2018-2</v>
      </c>
      <c r="C2109" s="46">
        <v>43108</v>
      </c>
      <c r="D2109" s="67">
        <f>WEEKDAY(Tableau645[[#This Row],[date]])</f>
        <v>2</v>
      </c>
      <c r="E2109" s="47">
        <v>0.57291666666666696</v>
      </c>
      <c r="F2109" s="47">
        <v>0.73958333333333404</v>
      </c>
      <c r="G2109" s="46" t="str">
        <f>IF(NOT(ISBLANK(Tableau645[heure
début])),IF(VALUE(MID(TEXT(Tableau645[heure
début],"hh"),1,2))&lt;13,"AM","PM"),"")</f>
        <v>PM</v>
      </c>
      <c r="H2109" s="47">
        <f>F2109-E2109</f>
        <v>0.16666666666666707</v>
      </c>
      <c r="I2109" s="47"/>
      <c r="J2109" s="47" t="s">
        <v>832</v>
      </c>
      <c r="K2109" s="65"/>
      <c r="L2109" s="45" t="e">
        <f ca="1">VLOOKUP(Tableau645[[#This Row],[module]],OFFSET(INDIRECT(A2109&amp;"_code"),0,2,,2),2,0)</f>
        <v>#N/A</v>
      </c>
      <c r="M2109" s="45"/>
      <c r="N2109" s="47"/>
      <c r="O2109" s="45"/>
    </row>
    <row r="2110" spans="1:15" hidden="1" x14ac:dyDescent="0.2">
      <c r="A2110" s="45" t="s">
        <v>672</v>
      </c>
      <c r="B2110" s="65" t="str">
        <f>YEAR(C2110)&amp;"-"&amp;WEEKNUM(C2110)</f>
        <v>2018-2</v>
      </c>
      <c r="C2110" s="46">
        <v>43108</v>
      </c>
      <c r="D2110" s="67">
        <f>WEEKDAY(Tableau645[[#This Row],[date]])</f>
        <v>2</v>
      </c>
      <c r="E2110" s="47">
        <v>0.57291666666666696</v>
      </c>
      <c r="F2110" s="47">
        <v>0.73958333333333404</v>
      </c>
      <c r="G2110" s="46" t="str">
        <f>IF(NOT(ISBLANK(Tableau645[heure
début])),IF(VALUE(MID(TEXT(Tableau645[heure
début],"hh"),1,2))&lt;13,"AM","PM"),"")</f>
        <v>PM</v>
      </c>
      <c r="H2110" s="47">
        <f>F2110-E2110</f>
        <v>0.16666666666666707</v>
      </c>
      <c r="I2110" s="47"/>
      <c r="J2110" s="47" t="s">
        <v>833</v>
      </c>
      <c r="K2110" s="65" t="s">
        <v>817</v>
      </c>
      <c r="L2110" s="45" t="str">
        <f ca="1">VLOOKUP(Tableau645[[#This Row],[module]],OFFSET(INDIRECT(A2110&amp;"_code"),0,2,,2),2,0)</f>
        <v>n/a</v>
      </c>
      <c r="M2110" s="45"/>
      <c r="N2110" s="47"/>
      <c r="O2110" s="45"/>
    </row>
    <row r="2111" spans="1:15" hidden="1" x14ac:dyDescent="0.2">
      <c r="A2111" s="45" t="s">
        <v>676</v>
      </c>
      <c r="B2111" s="65" t="str">
        <f>YEAR(C2111)&amp;"-"&amp;WEEKNUM(C2111)</f>
        <v>2018-2</v>
      </c>
      <c r="C2111" s="46">
        <v>43108</v>
      </c>
      <c r="D2111" s="67">
        <f>WEEKDAY(Tableau645[[#This Row],[date]])</f>
        <v>2</v>
      </c>
      <c r="E2111" s="47">
        <v>0.57291666666666696</v>
      </c>
      <c r="F2111" s="47">
        <v>0.69791666666666663</v>
      </c>
      <c r="G2111" s="46" t="str">
        <f>IF(NOT(ISBLANK(Tableau645[heure
début])),IF(VALUE(MID(TEXT(Tableau645[heure
début],"hh"),1,2))&lt;13,"AM","PM"),"")</f>
        <v>PM</v>
      </c>
      <c r="H2111" s="47">
        <f>F2111-E2111</f>
        <v>0.12499999999999967</v>
      </c>
      <c r="I2111" s="47"/>
      <c r="J2111" s="47"/>
      <c r="K2111" s="65" t="s">
        <v>809</v>
      </c>
      <c r="L2111" s="45" t="str">
        <f ca="1">VLOOKUP(Tableau645[[#This Row],[module]],OFFSET(INDIRECT(A2111&amp;"_code"),0,2,,2),2,0)</f>
        <v>n/a</v>
      </c>
      <c r="M2111" s="45"/>
      <c r="N2111" s="47"/>
      <c r="O2111" s="45"/>
    </row>
    <row r="2112" spans="1:15" hidden="1" x14ac:dyDescent="0.2">
      <c r="A2112" s="45" t="s">
        <v>677</v>
      </c>
      <c r="B2112" s="65" t="str">
        <f>YEAR(C2112)&amp;"-"&amp;WEEKNUM(C2112)</f>
        <v>2018-2</v>
      </c>
      <c r="C2112" s="46">
        <v>43108</v>
      </c>
      <c r="D2112" s="67">
        <f>WEEKDAY(Tableau645[[#This Row],[date]])</f>
        <v>2</v>
      </c>
      <c r="E2112" s="47">
        <v>0.57291666666666696</v>
      </c>
      <c r="F2112" s="47">
        <v>0.69791666666666663</v>
      </c>
      <c r="G2112" s="46" t="str">
        <f>IF(NOT(ISBLANK(Tableau645[heure
début])),IF(VALUE(MID(TEXT(Tableau645[heure
début],"hh"),1,2))&lt;13,"AM","PM"),"")</f>
        <v>PM</v>
      </c>
      <c r="H2112" s="47">
        <f>F2112-E2112</f>
        <v>0.12499999999999967</v>
      </c>
      <c r="I2112" s="47"/>
      <c r="J2112" s="47"/>
      <c r="K2112" s="65" t="s">
        <v>1168</v>
      </c>
      <c r="L2112" s="45" t="str">
        <f ca="1">VLOOKUP(Tableau645[[#This Row],[module]],OFFSET(INDIRECT(A2112&amp;"_code"),0,2,,2),2,0)</f>
        <v>n/a</v>
      </c>
      <c r="M2112" s="45"/>
      <c r="N2112" s="47"/>
      <c r="O2112" s="45"/>
    </row>
    <row r="2113" spans="1:15" hidden="1" x14ac:dyDescent="0.2">
      <c r="A2113" s="61" t="s">
        <v>669</v>
      </c>
      <c r="B2113" s="65" t="str">
        <f>YEAR(C2113)&amp;"-"&amp;WEEKNUM(C2113)</f>
        <v>2018-2</v>
      </c>
      <c r="C2113" s="46">
        <v>43108</v>
      </c>
      <c r="D2113" s="67">
        <f>WEEKDAY(Tableau645[[#This Row],[date]])</f>
        <v>2</v>
      </c>
      <c r="E2113" s="63">
        <v>0.57291666666666696</v>
      </c>
      <c r="F2113" s="63">
        <v>0.73958333333333404</v>
      </c>
      <c r="G2113" s="46" t="str">
        <f>IF(NOT(ISBLANK(Tableau645[heure
début])),IF(VALUE(MID(TEXT(Tableau645[heure
début],"hh"),1,2))&lt;13,"AM","PM"),"")</f>
        <v>PM</v>
      </c>
      <c r="H2113" s="47">
        <f>F2113-E2113</f>
        <v>0.16666666666666707</v>
      </c>
      <c r="I2113" s="47"/>
      <c r="J2113" s="47"/>
      <c r="K2113" s="65" t="s">
        <v>1060</v>
      </c>
      <c r="L2113" s="45" t="str">
        <f ca="1">VLOOKUP(Tableau645[[#This Row],[module]],OFFSET(INDIRECT(A2113&amp;"_code"),0,2,,2),2,0)</f>
        <v>LABIS Solveig</v>
      </c>
      <c r="M2113" s="45"/>
      <c r="N2113" s="47"/>
      <c r="O2113" s="45"/>
    </row>
    <row r="2114" spans="1:15" hidden="1" x14ac:dyDescent="0.2">
      <c r="A2114" s="45" t="s">
        <v>670</v>
      </c>
      <c r="B2114" s="65" t="str">
        <f>YEAR(C2114)&amp;"-"&amp;WEEKNUM(C2114)</f>
        <v>2018-2</v>
      </c>
      <c r="C2114" s="46">
        <v>43109</v>
      </c>
      <c r="D2114" s="67">
        <f>WEEKDAY(Tableau645[[#This Row],[date]])</f>
        <v>3</v>
      </c>
      <c r="E2114" s="47">
        <v>0.34375</v>
      </c>
      <c r="F2114" s="47">
        <v>0.51041666666666696</v>
      </c>
      <c r="G2114" s="46" t="str">
        <f>IF(NOT(ISBLANK(Tableau645[heure
début])),IF(VALUE(MID(TEXT(Tableau645[heure
début],"hh"),1,2))&lt;13,"AM","PM"),"")</f>
        <v>AM</v>
      </c>
      <c r="H2114" s="47">
        <f>F2114-E2114</f>
        <v>0.16666666666666696</v>
      </c>
      <c r="I2114" s="47"/>
      <c r="J2114" s="47"/>
      <c r="K2114" s="65" t="s">
        <v>806</v>
      </c>
      <c r="L2114" s="45" t="str">
        <f ca="1">VLOOKUP(Tableau645[[#This Row],[module]],OFFSET(INDIRECT(A2114&amp;"_code"),0,2,,2),2,0)</f>
        <v>n/a</v>
      </c>
      <c r="M2114" s="45"/>
      <c r="N2114" s="47"/>
      <c r="O2114" s="45"/>
    </row>
    <row r="2115" spans="1:15" hidden="1" x14ac:dyDescent="0.2">
      <c r="A2115" s="45" t="s">
        <v>657</v>
      </c>
      <c r="B2115" s="65" t="str">
        <f>YEAR(C2115)&amp;"-"&amp;WEEKNUM(C2115)</f>
        <v>2018-2</v>
      </c>
      <c r="C2115" s="46">
        <v>43109</v>
      </c>
      <c r="D2115" s="67">
        <f>WEEKDAY(Tableau645[[#This Row],[date]])</f>
        <v>3</v>
      </c>
      <c r="E2115" s="47">
        <v>0.34375</v>
      </c>
      <c r="F2115" s="47">
        <v>0.51041666666666696</v>
      </c>
      <c r="G2115" s="46" t="str">
        <f>IF(NOT(ISBLANK(Tableau645[heure
début])),IF(VALUE(MID(TEXT(Tableau645[heure
début],"hh"),1,2))&lt;13,"AM","PM"),"")</f>
        <v>AM</v>
      </c>
      <c r="H2115" s="47">
        <f>F2115-E2115</f>
        <v>0.16666666666666696</v>
      </c>
      <c r="I2115" s="123"/>
      <c r="J2115" s="47" t="s">
        <v>832</v>
      </c>
      <c r="K2115" s="65" t="s">
        <v>806</v>
      </c>
      <c r="L2115" s="45" t="str">
        <f ca="1">VLOOKUP(Tableau645[[#This Row],[module]],OFFSET(INDIRECT(A2115&amp;"_code"),0,2,,2),2,0)</f>
        <v>n/a</v>
      </c>
      <c r="M2115" s="45"/>
      <c r="N2115" s="47"/>
      <c r="O2115" s="45"/>
    </row>
    <row r="2116" spans="1:15" hidden="1" x14ac:dyDescent="0.2">
      <c r="A2116" s="45" t="s">
        <v>657</v>
      </c>
      <c r="B2116" s="65" t="str">
        <f>YEAR(C2116)&amp;"-"&amp;WEEKNUM(C2116)</f>
        <v>2018-2</v>
      </c>
      <c r="C2116" s="46">
        <v>43109</v>
      </c>
      <c r="D2116" s="67">
        <f>WEEKDAY(Tableau645[[#This Row],[date]])</f>
        <v>3</v>
      </c>
      <c r="E2116" s="47">
        <v>0.34375</v>
      </c>
      <c r="F2116" s="47">
        <v>0.51041666666666696</v>
      </c>
      <c r="G2116" s="46" t="str">
        <f>IF(NOT(ISBLANK(Tableau645[heure
début])),IF(VALUE(MID(TEXT(Tableau645[heure
début],"hh"),1,2))&lt;13,"AM","PM"),"")</f>
        <v>AM</v>
      </c>
      <c r="H2116" s="47">
        <f>F2116-E2116</f>
        <v>0.16666666666666696</v>
      </c>
      <c r="I2116" s="123"/>
      <c r="J2116" s="47" t="s">
        <v>833</v>
      </c>
      <c r="K2116" s="65" t="s">
        <v>817</v>
      </c>
      <c r="L2116" s="45" t="str">
        <f ca="1">VLOOKUP(Tableau645[[#This Row],[module]],OFFSET(INDIRECT(A2116&amp;"_code"),0,2,,2),2,0)</f>
        <v>n/a</v>
      </c>
      <c r="M2116" s="45"/>
      <c r="N2116" s="47"/>
      <c r="O2116" s="45"/>
    </row>
    <row r="2117" spans="1:15" hidden="1" x14ac:dyDescent="0.2">
      <c r="A2117" s="45" t="s">
        <v>671</v>
      </c>
      <c r="B2117" s="65" t="str">
        <f>YEAR(C2117)&amp;"-"&amp;WEEKNUM(C2117)</f>
        <v>2018-2</v>
      </c>
      <c r="C2117" s="46">
        <v>43109</v>
      </c>
      <c r="D2117" s="67">
        <f>WEEKDAY(Tableau645[[#This Row],[date]])</f>
        <v>3</v>
      </c>
      <c r="E2117" s="47">
        <v>0.34375</v>
      </c>
      <c r="F2117" s="47">
        <v>0.51041666666666696</v>
      </c>
      <c r="G2117" s="46" t="str">
        <f>IF(NOT(ISBLANK(Tableau645[heure
début])),IF(VALUE(MID(TEXT(Tableau645[heure
début],"hh"),1,2))&lt;13,"AM","PM"),"")</f>
        <v>AM</v>
      </c>
      <c r="H2117" s="47">
        <f>F2117-E2117</f>
        <v>0.16666666666666696</v>
      </c>
      <c r="I2117" s="47"/>
      <c r="J2117" s="47" t="s">
        <v>833</v>
      </c>
      <c r="K2117" s="65" t="s">
        <v>817</v>
      </c>
      <c r="L2117" s="45" t="str">
        <f ca="1">VLOOKUP(Tableau645[[#This Row],[module]],OFFSET(INDIRECT(A2117&amp;"_code"),0,2,,2),2,0)</f>
        <v>n/a</v>
      </c>
      <c r="M2117" s="45"/>
      <c r="N2117" s="47"/>
      <c r="O2117" s="45"/>
    </row>
    <row r="2118" spans="1:15" hidden="1" x14ac:dyDescent="0.2">
      <c r="A2118" s="45" t="s">
        <v>671</v>
      </c>
      <c r="B2118" s="65" t="str">
        <f>YEAR(C2118)&amp;"-"&amp;WEEKNUM(C2118)</f>
        <v>2018-2</v>
      </c>
      <c r="C2118" s="46">
        <v>43109</v>
      </c>
      <c r="D2118" s="67">
        <f>WEEKDAY(Tableau645[[#This Row],[date]])</f>
        <v>3</v>
      </c>
      <c r="E2118" s="47">
        <v>0.34375</v>
      </c>
      <c r="F2118" s="47">
        <v>0.51041666666666696</v>
      </c>
      <c r="G2118" s="46" t="str">
        <f>IF(NOT(ISBLANK(Tableau645[heure
début])),IF(VALUE(MID(TEXT(Tableau645[heure
début],"hh"),1,2))&lt;13,"AM","PM"),"")</f>
        <v>AM</v>
      </c>
      <c r="H2118" s="47">
        <f>F2118-E2118</f>
        <v>0.16666666666666696</v>
      </c>
      <c r="I2118" s="47"/>
      <c r="J2118" s="47" t="s">
        <v>832</v>
      </c>
      <c r="K2118" s="65" t="s">
        <v>806</v>
      </c>
      <c r="L2118" s="45" t="str">
        <f ca="1">VLOOKUP(Tableau645[[#This Row],[module]],OFFSET(INDIRECT(A2118&amp;"_code"),0,2,,2),2,0)</f>
        <v>n/a</v>
      </c>
      <c r="M2118" s="45"/>
      <c r="N2118" s="47"/>
      <c r="O2118" s="45"/>
    </row>
    <row r="2119" spans="1:15" hidden="1" x14ac:dyDescent="0.2">
      <c r="A2119" s="45" t="s">
        <v>672</v>
      </c>
      <c r="B2119" s="65" t="str">
        <f>YEAR(C2119)&amp;"-"&amp;WEEKNUM(C2119)</f>
        <v>2018-2</v>
      </c>
      <c r="C2119" s="46">
        <v>43109</v>
      </c>
      <c r="D2119" s="67">
        <f>WEEKDAY(Tableau645[[#This Row],[date]])</f>
        <v>3</v>
      </c>
      <c r="E2119" s="47">
        <v>0.34375</v>
      </c>
      <c r="F2119" s="47">
        <v>0.51041666666666696</v>
      </c>
      <c r="G2119" s="46" t="str">
        <f>IF(NOT(ISBLANK(Tableau645[heure
début])),IF(VALUE(MID(TEXT(Tableau645[heure
début],"hh"),1,2))&lt;13,"AM","PM"),"")</f>
        <v>AM</v>
      </c>
      <c r="H2119" s="47">
        <f>F2119-E2119</f>
        <v>0.16666666666666696</v>
      </c>
      <c r="I2119" s="47"/>
      <c r="J2119" s="47" t="s">
        <v>832</v>
      </c>
      <c r="K2119" s="65"/>
      <c r="L2119" s="45" t="e">
        <f ca="1">VLOOKUP(Tableau645[[#This Row],[module]],OFFSET(INDIRECT(A2119&amp;"_code"),0,2,,2),2,0)</f>
        <v>#N/A</v>
      </c>
      <c r="M2119" s="45"/>
      <c r="N2119" s="47"/>
      <c r="O2119" s="45"/>
    </row>
    <row r="2120" spans="1:15" hidden="1" x14ac:dyDescent="0.2">
      <c r="A2120" s="45" t="s">
        <v>672</v>
      </c>
      <c r="B2120" s="65" t="str">
        <f>YEAR(C2120)&amp;"-"&amp;WEEKNUM(C2120)</f>
        <v>2018-2</v>
      </c>
      <c r="C2120" s="46">
        <v>43109</v>
      </c>
      <c r="D2120" s="67">
        <f>WEEKDAY(Tableau645[[#This Row],[date]])</f>
        <v>3</v>
      </c>
      <c r="E2120" s="47">
        <v>0.34375</v>
      </c>
      <c r="F2120" s="47">
        <v>0.51041666666666696</v>
      </c>
      <c r="G2120" s="46" t="str">
        <f>IF(NOT(ISBLANK(Tableau645[heure
début])),IF(VALUE(MID(TEXT(Tableau645[heure
début],"hh"),1,2))&lt;13,"AM","PM"),"")</f>
        <v>AM</v>
      </c>
      <c r="H2120" s="47">
        <f>F2120-E2120</f>
        <v>0.16666666666666696</v>
      </c>
      <c r="I2120" s="47"/>
      <c r="J2120" s="47" t="s">
        <v>833</v>
      </c>
      <c r="K2120" s="65" t="s">
        <v>817</v>
      </c>
      <c r="L2120" s="45" t="str">
        <f ca="1">VLOOKUP(Tableau645[[#This Row],[module]],OFFSET(INDIRECT(A2120&amp;"_code"),0,2,,2),2,0)</f>
        <v>n/a</v>
      </c>
      <c r="M2120" s="45"/>
      <c r="N2120" s="47"/>
      <c r="O2120" s="45"/>
    </row>
    <row r="2121" spans="1:15" hidden="1" x14ac:dyDescent="0.2">
      <c r="A2121" s="45" t="s">
        <v>676</v>
      </c>
      <c r="B2121" s="65" t="str">
        <f>YEAR(C2121)&amp;"-"&amp;WEEKNUM(C2121)</f>
        <v>2018-2</v>
      </c>
      <c r="C2121" s="46">
        <v>43109</v>
      </c>
      <c r="D2121" s="67">
        <f>WEEKDAY(Tableau645[[#This Row],[date]])</f>
        <v>3</v>
      </c>
      <c r="E2121" s="47">
        <v>0.34375</v>
      </c>
      <c r="F2121" s="47">
        <v>0.51041666666666696</v>
      </c>
      <c r="G2121" s="46" t="str">
        <f>IF(NOT(ISBLANK(Tableau645[heure
début])),IF(VALUE(MID(TEXT(Tableau645[heure
début],"hh"),1,2))&lt;13,"AM","PM"),"")</f>
        <v>AM</v>
      </c>
      <c r="H2121" s="47">
        <f>F2121-E2121</f>
        <v>0.16666666666666696</v>
      </c>
      <c r="I2121" s="47"/>
      <c r="J2121" s="47"/>
      <c r="K2121" s="65" t="s">
        <v>809</v>
      </c>
      <c r="L2121" s="45" t="str">
        <f ca="1">VLOOKUP(Tableau645[[#This Row],[module]],OFFSET(INDIRECT(A2121&amp;"_code"),0,2,,2),2,0)</f>
        <v>n/a</v>
      </c>
      <c r="M2121" s="45"/>
      <c r="N2121" s="47"/>
      <c r="O2121" s="45"/>
    </row>
    <row r="2122" spans="1:15" hidden="1" x14ac:dyDescent="0.2">
      <c r="A2122" s="45" t="s">
        <v>677</v>
      </c>
      <c r="B2122" s="65" t="str">
        <f>YEAR(C2122)&amp;"-"&amp;WEEKNUM(C2122)</f>
        <v>2018-2</v>
      </c>
      <c r="C2122" s="46">
        <v>43109</v>
      </c>
      <c r="D2122" s="67">
        <f>WEEKDAY(Tableau645[[#This Row],[date]])</f>
        <v>3</v>
      </c>
      <c r="E2122" s="47">
        <v>0.34375</v>
      </c>
      <c r="F2122" s="47">
        <v>0.51041666666666696</v>
      </c>
      <c r="G2122" s="46" t="str">
        <f>IF(NOT(ISBLANK(Tableau645[heure
début])),IF(VALUE(MID(TEXT(Tableau645[heure
début],"hh"),1,2))&lt;13,"AM","PM"),"")</f>
        <v>AM</v>
      </c>
      <c r="H2122" s="47">
        <f>F2122-E2122</f>
        <v>0.16666666666666696</v>
      </c>
      <c r="I2122" s="47"/>
      <c r="J2122" s="47"/>
      <c r="K2122" s="65" t="s">
        <v>1168</v>
      </c>
      <c r="L2122" s="45" t="str">
        <f ca="1">VLOOKUP(Tableau645[[#This Row],[module]],OFFSET(INDIRECT(A2122&amp;"_code"),0,2,,2),2,0)</f>
        <v>n/a</v>
      </c>
      <c r="M2122" s="45"/>
      <c r="N2122" s="47"/>
      <c r="O2122" s="45"/>
    </row>
    <row r="2123" spans="1:15" hidden="1" x14ac:dyDescent="0.2">
      <c r="A2123" s="61" t="s">
        <v>669</v>
      </c>
      <c r="B2123" s="65" t="str">
        <f>YEAR(C2123)&amp;"-"&amp;WEEKNUM(C2123)</f>
        <v>2018-2</v>
      </c>
      <c r="C2123" s="46">
        <v>43109</v>
      </c>
      <c r="D2123" s="67">
        <f>WEEKDAY(Tableau645[[#This Row],[date]])</f>
        <v>3</v>
      </c>
      <c r="E2123" s="47">
        <v>0.34375</v>
      </c>
      <c r="F2123" s="47">
        <v>0.51041666666666696</v>
      </c>
      <c r="G2123" s="46" t="str">
        <f>IF(NOT(ISBLANK(Tableau645[heure
début])),IF(VALUE(MID(TEXT(Tableau645[heure
début],"hh"),1,2))&lt;13,"AM","PM"),"")</f>
        <v>AM</v>
      </c>
      <c r="H2123" s="47">
        <f>F2123-E2123</f>
        <v>0.16666666666666696</v>
      </c>
      <c r="I2123" s="47"/>
      <c r="J2123" s="47"/>
      <c r="K2123" s="65" t="s">
        <v>1108</v>
      </c>
      <c r="L2123" s="45" t="str">
        <f ca="1">VLOOKUP(Tableau645[[#This Row],[module]],OFFSET(INDIRECT(A2123&amp;"_code"),0,2,,2),2,0)</f>
        <v>DUBOIS Julien</v>
      </c>
      <c r="M2123" s="45"/>
      <c r="N2123" s="47"/>
      <c r="O2123" s="45"/>
    </row>
    <row r="2124" spans="1:15" hidden="1" x14ac:dyDescent="0.2">
      <c r="A2124" s="45" t="s">
        <v>670</v>
      </c>
      <c r="B2124" s="65" t="str">
        <f>YEAR(C2124)&amp;"-"&amp;WEEKNUM(C2124)</f>
        <v>2018-2</v>
      </c>
      <c r="C2124" s="46">
        <v>43109</v>
      </c>
      <c r="D2124" s="67">
        <f>WEEKDAY(Tableau645[[#This Row],[date]])</f>
        <v>3</v>
      </c>
      <c r="E2124" s="47">
        <v>0.57291666666666696</v>
      </c>
      <c r="F2124" s="47">
        <v>0.73958333333333404</v>
      </c>
      <c r="G2124" s="46" t="str">
        <f>IF(NOT(ISBLANK(Tableau645[heure
début])),IF(VALUE(MID(TEXT(Tableau645[heure
début],"hh"),1,2))&lt;13,"AM","PM"),"")</f>
        <v>PM</v>
      </c>
      <c r="H2124" s="47">
        <f>F2124-E2124</f>
        <v>0.16666666666666707</v>
      </c>
      <c r="I2124" s="47"/>
      <c r="J2124" s="47"/>
      <c r="K2124" s="65" t="s">
        <v>806</v>
      </c>
      <c r="L2124" s="45" t="str">
        <f ca="1">VLOOKUP(Tableau645[[#This Row],[module]],OFFSET(INDIRECT(A2124&amp;"_code"),0,2,,2),2,0)</f>
        <v>n/a</v>
      </c>
      <c r="M2124" s="45"/>
      <c r="N2124" s="47"/>
      <c r="O2124" s="45"/>
    </row>
    <row r="2125" spans="1:15" hidden="1" x14ac:dyDescent="0.2">
      <c r="A2125" s="45" t="s">
        <v>657</v>
      </c>
      <c r="B2125" s="65" t="str">
        <f>YEAR(C2125)&amp;"-"&amp;WEEKNUM(C2125)</f>
        <v>2018-2</v>
      </c>
      <c r="C2125" s="46">
        <v>43109</v>
      </c>
      <c r="D2125" s="67">
        <f>WEEKDAY(Tableau645[[#This Row],[date]])</f>
        <v>3</v>
      </c>
      <c r="E2125" s="47">
        <v>0.57291666666666696</v>
      </c>
      <c r="F2125" s="47">
        <v>0.73958333333333404</v>
      </c>
      <c r="G2125" s="46" t="str">
        <f>IF(NOT(ISBLANK(Tableau645[heure
début])),IF(VALUE(MID(TEXT(Tableau645[heure
début],"hh"),1,2))&lt;13,"AM","PM"),"")</f>
        <v>PM</v>
      </c>
      <c r="H2125" s="47">
        <f>F2125-E2125</f>
        <v>0.16666666666666707</v>
      </c>
      <c r="I2125" s="123"/>
      <c r="J2125" s="47" t="s">
        <v>832</v>
      </c>
      <c r="K2125" s="65" t="s">
        <v>806</v>
      </c>
      <c r="L2125" s="45" t="str">
        <f ca="1">VLOOKUP(Tableau645[[#This Row],[module]],OFFSET(INDIRECT(A2125&amp;"_code"),0,2,,2),2,0)</f>
        <v>n/a</v>
      </c>
      <c r="M2125" s="45"/>
      <c r="N2125" s="47"/>
      <c r="O2125" s="45"/>
    </row>
    <row r="2126" spans="1:15" hidden="1" x14ac:dyDescent="0.2">
      <c r="A2126" s="45" t="s">
        <v>657</v>
      </c>
      <c r="B2126" s="65" t="str">
        <f>YEAR(C2126)&amp;"-"&amp;WEEKNUM(C2126)</f>
        <v>2018-2</v>
      </c>
      <c r="C2126" s="46">
        <v>43109</v>
      </c>
      <c r="D2126" s="67">
        <f>WEEKDAY(Tableau645[[#This Row],[date]])</f>
        <v>3</v>
      </c>
      <c r="E2126" s="47">
        <v>0.57291666666666696</v>
      </c>
      <c r="F2126" s="47">
        <v>0.73958333333333404</v>
      </c>
      <c r="G2126" s="46" t="str">
        <f>IF(NOT(ISBLANK(Tableau645[heure
début])),IF(VALUE(MID(TEXT(Tableau645[heure
début],"hh"),1,2))&lt;13,"AM","PM"),"")</f>
        <v>PM</v>
      </c>
      <c r="H2126" s="47">
        <f>F2126-E2126</f>
        <v>0.16666666666666707</v>
      </c>
      <c r="I2126" s="123"/>
      <c r="J2126" s="47" t="s">
        <v>833</v>
      </c>
      <c r="K2126" s="65" t="s">
        <v>817</v>
      </c>
      <c r="L2126" s="45" t="str">
        <f ca="1">VLOOKUP(Tableau645[[#This Row],[module]],OFFSET(INDIRECT(A2126&amp;"_code"),0,2,,2),2,0)</f>
        <v>n/a</v>
      </c>
      <c r="M2126" s="45"/>
      <c r="N2126" s="47"/>
      <c r="O2126" s="45"/>
    </row>
    <row r="2127" spans="1:15" hidden="1" x14ac:dyDescent="0.2">
      <c r="A2127" s="45" t="s">
        <v>671</v>
      </c>
      <c r="B2127" s="65" t="str">
        <f>YEAR(C2127)&amp;"-"&amp;WEEKNUM(C2127)</f>
        <v>2018-2</v>
      </c>
      <c r="C2127" s="46">
        <v>43109</v>
      </c>
      <c r="D2127" s="67">
        <f>WEEKDAY(Tableau645[[#This Row],[date]])</f>
        <v>3</v>
      </c>
      <c r="E2127" s="47">
        <v>0.57291666666666696</v>
      </c>
      <c r="F2127" s="47">
        <v>0.73958333333333404</v>
      </c>
      <c r="G2127" s="46" t="str">
        <f>IF(NOT(ISBLANK(Tableau645[heure
début])),IF(VALUE(MID(TEXT(Tableau645[heure
début],"hh"),1,2))&lt;13,"AM","PM"),"")</f>
        <v>PM</v>
      </c>
      <c r="H2127" s="47">
        <f>F2127-E2127</f>
        <v>0.16666666666666707</v>
      </c>
      <c r="I2127" s="47"/>
      <c r="J2127" s="47" t="s">
        <v>833</v>
      </c>
      <c r="K2127" s="65" t="s">
        <v>817</v>
      </c>
      <c r="L2127" s="45" t="str">
        <f ca="1">VLOOKUP(Tableau645[[#This Row],[module]],OFFSET(INDIRECT(A2127&amp;"_code"),0,2,,2),2,0)</f>
        <v>n/a</v>
      </c>
      <c r="M2127" s="45"/>
      <c r="N2127" s="47"/>
      <c r="O2127" s="45"/>
    </row>
    <row r="2128" spans="1:15" hidden="1" x14ac:dyDescent="0.2">
      <c r="A2128" s="45" t="s">
        <v>671</v>
      </c>
      <c r="B2128" s="65" t="str">
        <f>YEAR(C2128)&amp;"-"&amp;WEEKNUM(C2128)</f>
        <v>2018-2</v>
      </c>
      <c r="C2128" s="46">
        <v>43109</v>
      </c>
      <c r="D2128" s="67">
        <f>WEEKDAY(Tableau645[[#This Row],[date]])</f>
        <v>3</v>
      </c>
      <c r="E2128" s="47">
        <v>0.57291666666666696</v>
      </c>
      <c r="F2128" s="47">
        <v>0.73958333333333404</v>
      </c>
      <c r="G2128" s="46" t="str">
        <f>IF(NOT(ISBLANK(Tableau645[heure
début])),IF(VALUE(MID(TEXT(Tableau645[heure
début],"hh"),1,2))&lt;13,"AM","PM"),"")</f>
        <v>PM</v>
      </c>
      <c r="H2128" s="47">
        <f>F2128-E2128</f>
        <v>0.16666666666666707</v>
      </c>
      <c r="I2128" s="47"/>
      <c r="J2128" s="47" t="s">
        <v>832</v>
      </c>
      <c r="K2128" s="65" t="s">
        <v>806</v>
      </c>
      <c r="L2128" s="45" t="str">
        <f ca="1">VLOOKUP(Tableau645[[#This Row],[module]],OFFSET(INDIRECT(A2128&amp;"_code"),0,2,,2),2,0)</f>
        <v>n/a</v>
      </c>
      <c r="M2128" s="45"/>
      <c r="N2128" s="47"/>
      <c r="O2128" s="45"/>
    </row>
    <row r="2129" spans="1:15" hidden="1" x14ac:dyDescent="0.2">
      <c r="A2129" s="45" t="s">
        <v>672</v>
      </c>
      <c r="B2129" s="65" t="str">
        <f>YEAR(C2129)&amp;"-"&amp;WEEKNUM(C2129)</f>
        <v>2018-2</v>
      </c>
      <c r="C2129" s="46">
        <v>43109</v>
      </c>
      <c r="D2129" s="67">
        <f>WEEKDAY(Tableau645[[#This Row],[date]])</f>
        <v>3</v>
      </c>
      <c r="E2129" s="47">
        <v>0.57291666666666696</v>
      </c>
      <c r="F2129" s="47">
        <v>0.73958333333333404</v>
      </c>
      <c r="G2129" s="46" t="str">
        <f>IF(NOT(ISBLANK(Tableau645[heure
début])),IF(VALUE(MID(TEXT(Tableau645[heure
début],"hh"),1,2))&lt;13,"AM","PM"),"")</f>
        <v>PM</v>
      </c>
      <c r="H2129" s="47">
        <f>F2129-E2129</f>
        <v>0.16666666666666707</v>
      </c>
      <c r="I2129" s="47"/>
      <c r="J2129" s="47" t="s">
        <v>832</v>
      </c>
      <c r="K2129" s="65"/>
      <c r="L2129" s="45" t="e">
        <f ca="1">VLOOKUP(Tableau645[[#This Row],[module]],OFFSET(INDIRECT(A2129&amp;"_code"),0,2,,2),2,0)</f>
        <v>#N/A</v>
      </c>
      <c r="M2129" s="45"/>
      <c r="N2129" s="47"/>
      <c r="O2129" s="45"/>
    </row>
    <row r="2130" spans="1:15" hidden="1" x14ac:dyDescent="0.2">
      <c r="A2130" s="45" t="s">
        <v>672</v>
      </c>
      <c r="B2130" s="65" t="str">
        <f>YEAR(C2130)&amp;"-"&amp;WEEKNUM(C2130)</f>
        <v>2018-2</v>
      </c>
      <c r="C2130" s="46">
        <v>43109</v>
      </c>
      <c r="D2130" s="67">
        <f>WEEKDAY(Tableau645[[#This Row],[date]])</f>
        <v>3</v>
      </c>
      <c r="E2130" s="47">
        <v>0.57291666666666696</v>
      </c>
      <c r="F2130" s="47">
        <v>0.73958333333333404</v>
      </c>
      <c r="G2130" s="46" t="str">
        <f>IF(NOT(ISBLANK(Tableau645[heure
début])),IF(VALUE(MID(TEXT(Tableau645[heure
début],"hh"),1,2))&lt;13,"AM","PM"),"")</f>
        <v>PM</v>
      </c>
      <c r="H2130" s="47">
        <f>F2130-E2130</f>
        <v>0.16666666666666707</v>
      </c>
      <c r="I2130" s="47"/>
      <c r="J2130" s="47" t="s">
        <v>833</v>
      </c>
      <c r="K2130" s="65" t="s">
        <v>817</v>
      </c>
      <c r="L2130" s="45" t="str">
        <f ca="1">VLOOKUP(Tableau645[[#This Row],[module]],OFFSET(INDIRECT(A2130&amp;"_code"),0,2,,2),2,0)</f>
        <v>n/a</v>
      </c>
      <c r="M2130" s="45"/>
      <c r="N2130" s="47"/>
      <c r="O2130" s="45"/>
    </row>
    <row r="2131" spans="1:15" hidden="1" x14ac:dyDescent="0.2">
      <c r="A2131" s="45" t="s">
        <v>676</v>
      </c>
      <c r="B2131" s="65" t="str">
        <f>YEAR(C2131)&amp;"-"&amp;WEEKNUM(C2131)</f>
        <v>2018-2</v>
      </c>
      <c r="C2131" s="46">
        <v>43109</v>
      </c>
      <c r="D2131" s="67">
        <f>WEEKDAY(Tableau645[[#This Row],[date]])</f>
        <v>3</v>
      </c>
      <c r="E2131" s="47">
        <v>0.57291666666666696</v>
      </c>
      <c r="F2131" s="47">
        <v>0.69791666666666663</v>
      </c>
      <c r="G2131" s="46" t="str">
        <f>IF(NOT(ISBLANK(Tableau645[heure
début])),IF(VALUE(MID(TEXT(Tableau645[heure
début],"hh"),1,2))&lt;13,"AM","PM"),"")</f>
        <v>PM</v>
      </c>
      <c r="H2131" s="47">
        <f>F2131-E2131</f>
        <v>0.12499999999999967</v>
      </c>
      <c r="I2131" s="47"/>
      <c r="J2131" s="47"/>
      <c r="K2131" s="65" t="s">
        <v>809</v>
      </c>
      <c r="L2131" s="45" t="str">
        <f ca="1">VLOOKUP(Tableau645[[#This Row],[module]],OFFSET(INDIRECT(A2131&amp;"_code"),0,2,,2),2,0)</f>
        <v>n/a</v>
      </c>
      <c r="M2131" s="45"/>
      <c r="N2131" s="47"/>
      <c r="O2131" s="45"/>
    </row>
    <row r="2132" spans="1:15" hidden="1" x14ac:dyDescent="0.2">
      <c r="A2132" s="45" t="s">
        <v>677</v>
      </c>
      <c r="B2132" s="65" t="str">
        <f>YEAR(C2132)&amp;"-"&amp;WEEKNUM(C2132)</f>
        <v>2018-2</v>
      </c>
      <c r="C2132" s="46">
        <v>43109</v>
      </c>
      <c r="D2132" s="67">
        <f>WEEKDAY(Tableau645[[#This Row],[date]])</f>
        <v>3</v>
      </c>
      <c r="E2132" s="47">
        <v>0.57291666666666696</v>
      </c>
      <c r="F2132" s="47">
        <v>0.69791666666666663</v>
      </c>
      <c r="G2132" s="46" t="str">
        <f>IF(NOT(ISBLANK(Tableau645[heure
début])),IF(VALUE(MID(TEXT(Tableau645[heure
début],"hh"),1,2))&lt;13,"AM","PM"),"")</f>
        <v>PM</v>
      </c>
      <c r="H2132" s="47">
        <f>F2132-E2132</f>
        <v>0.12499999999999967</v>
      </c>
      <c r="I2132" s="47"/>
      <c r="J2132" s="47"/>
      <c r="K2132" s="65" t="s">
        <v>1168</v>
      </c>
      <c r="L2132" s="45" t="str">
        <f ca="1">VLOOKUP(Tableau645[[#This Row],[module]],OFFSET(INDIRECT(A2132&amp;"_code"),0,2,,2),2,0)</f>
        <v>n/a</v>
      </c>
      <c r="M2132" s="45"/>
      <c r="N2132" s="47"/>
      <c r="O2132" s="45"/>
    </row>
    <row r="2133" spans="1:15" hidden="1" x14ac:dyDescent="0.2">
      <c r="A2133" s="61" t="s">
        <v>669</v>
      </c>
      <c r="B2133" s="65" t="str">
        <f>YEAR(C2133)&amp;"-"&amp;WEEKNUM(C2133)</f>
        <v>2018-2</v>
      </c>
      <c r="C2133" s="46">
        <v>43109</v>
      </c>
      <c r="D2133" s="67">
        <f>WEEKDAY(Tableau645[[#This Row],[date]])</f>
        <v>3</v>
      </c>
      <c r="E2133" s="63">
        <v>0.57291666666666696</v>
      </c>
      <c r="F2133" s="63">
        <v>0.73958333333333404</v>
      </c>
      <c r="G2133" s="46" t="str">
        <f>IF(NOT(ISBLANK(Tableau645[heure
début])),IF(VALUE(MID(TEXT(Tableau645[heure
début],"hh"),1,2))&lt;13,"AM","PM"),"")</f>
        <v>PM</v>
      </c>
      <c r="H2133" s="47">
        <f>F2133-E2133</f>
        <v>0.16666666666666707</v>
      </c>
      <c r="I2133" s="47"/>
      <c r="J2133" s="47"/>
      <c r="K2133" s="65" t="s">
        <v>761</v>
      </c>
      <c r="L2133" s="45" t="str">
        <f ca="1">VLOOKUP(Tableau645[[#This Row],[module]],OFFSET(INDIRECT(A2133&amp;"_code"),0,2,,2),2,0)</f>
        <v>GABER Khalid</v>
      </c>
      <c r="M2133" s="45"/>
      <c r="N2133" s="47"/>
      <c r="O2133" s="45"/>
    </row>
    <row r="2134" spans="1:15" hidden="1" x14ac:dyDescent="0.2">
      <c r="A2134" s="45" t="s">
        <v>670</v>
      </c>
      <c r="B2134" s="65" t="str">
        <f>YEAR(C2134)&amp;"-"&amp;WEEKNUM(C2134)</f>
        <v>2018-2</v>
      </c>
      <c r="C2134" s="46">
        <v>43110</v>
      </c>
      <c r="D2134" s="67">
        <f>WEEKDAY(Tableau645[[#This Row],[date]])</f>
        <v>4</v>
      </c>
      <c r="E2134" s="47">
        <v>0.34375</v>
      </c>
      <c r="F2134" s="47">
        <v>0.51041666666666696</v>
      </c>
      <c r="G2134" s="46" t="str">
        <f>IF(NOT(ISBLANK(Tableau645[heure
début])),IF(VALUE(MID(TEXT(Tableau645[heure
début],"hh"),1,2))&lt;13,"AM","PM"),"")</f>
        <v>AM</v>
      </c>
      <c r="H2134" s="47">
        <f>F2134-E2134</f>
        <v>0.16666666666666696</v>
      </c>
      <c r="I2134" s="47"/>
      <c r="J2134" s="47"/>
      <c r="K2134" s="65" t="s">
        <v>806</v>
      </c>
      <c r="L2134" s="45" t="str">
        <f ca="1">VLOOKUP(Tableau645[[#This Row],[module]],OFFSET(INDIRECT(A2134&amp;"_code"),0,2,,2),2,0)</f>
        <v>n/a</v>
      </c>
      <c r="M2134" s="45"/>
      <c r="N2134" s="47"/>
      <c r="O2134" s="45"/>
    </row>
    <row r="2135" spans="1:15" hidden="1" x14ac:dyDescent="0.2">
      <c r="A2135" s="45" t="s">
        <v>657</v>
      </c>
      <c r="B2135" s="65" t="str">
        <f>YEAR(C2135)&amp;"-"&amp;WEEKNUM(C2135)</f>
        <v>2018-2</v>
      </c>
      <c r="C2135" s="46">
        <v>43110</v>
      </c>
      <c r="D2135" s="67">
        <f>WEEKDAY(Tableau645[[#This Row],[date]])</f>
        <v>4</v>
      </c>
      <c r="E2135" s="47">
        <v>0.34375</v>
      </c>
      <c r="F2135" s="47">
        <v>0.51041666666666696</v>
      </c>
      <c r="G2135" s="46" t="str">
        <f>IF(NOT(ISBLANK(Tableau645[heure
début])),IF(VALUE(MID(TEXT(Tableau645[heure
début],"hh"),1,2))&lt;13,"AM","PM"),"")</f>
        <v>AM</v>
      </c>
      <c r="H2135" s="47">
        <f>F2135-E2135</f>
        <v>0.16666666666666696</v>
      </c>
      <c r="I2135" s="123"/>
      <c r="J2135" s="47" t="s">
        <v>832</v>
      </c>
      <c r="K2135" s="65" t="s">
        <v>806</v>
      </c>
      <c r="L2135" s="45" t="str">
        <f ca="1">VLOOKUP(Tableau645[[#This Row],[module]],OFFSET(INDIRECT(A2135&amp;"_code"),0,2,,2),2,0)</f>
        <v>n/a</v>
      </c>
      <c r="M2135" s="45"/>
      <c r="N2135" s="47"/>
      <c r="O2135" s="45"/>
    </row>
    <row r="2136" spans="1:15" hidden="1" x14ac:dyDescent="0.2">
      <c r="A2136" s="45" t="s">
        <v>657</v>
      </c>
      <c r="B2136" s="65" t="str">
        <f>YEAR(C2136)&amp;"-"&amp;WEEKNUM(C2136)</f>
        <v>2018-2</v>
      </c>
      <c r="C2136" s="46">
        <v>43110</v>
      </c>
      <c r="D2136" s="67">
        <f>WEEKDAY(Tableau645[[#This Row],[date]])</f>
        <v>4</v>
      </c>
      <c r="E2136" s="47">
        <v>0.34375</v>
      </c>
      <c r="F2136" s="47">
        <v>0.51041666666666696</v>
      </c>
      <c r="G2136" s="46" t="str">
        <f>IF(NOT(ISBLANK(Tableau645[heure
début])),IF(VALUE(MID(TEXT(Tableau645[heure
début],"hh"),1,2))&lt;13,"AM","PM"),"")</f>
        <v>AM</v>
      </c>
      <c r="H2136" s="47">
        <f>F2136-E2136</f>
        <v>0.16666666666666696</v>
      </c>
      <c r="I2136" s="123"/>
      <c r="J2136" s="47" t="s">
        <v>833</v>
      </c>
      <c r="K2136" s="65" t="s">
        <v>817</v>
      </c>
      <c r="L2136" s="45" t="str">
        <f ca="1">VLOOKUP(Tableau645[[#This Row],[module]],OFFSET(INDIRECT(A2136&amp;"_code"),0,2,,2),2,0)</f>
        <v>n/a</v>
      </c>
      <c r="M2136" s="45"/>
      <c r="N2136" s="47"/>
      <c r="O2136" s="45"/>
    </row>
    <row r="2137" spans="1:15" hidden="1" x14ac:dyDescent="0.2">
      <c r="A2137" s="45" t="s">
        <v>671</v>
      </c>
      <c r="B2137" s="65" t="str">
        <f>YEAR(C2137)&amp;"-"&amp;WEEKNUM(C2137)</f>
        <v>2018-2</v>
      </c>
      <c r="C2137" s="46">
        <v>43110</v>
      </c>
      <c r="D2137" s="67">
        <f>WEEKDAY(Tableau645[[#This Row],[date]])</f>
        <v>4</v>
      </c>
      <c r="E2137" s="47">
        <v>0.34375</v>
      </c>
      <c r="F2137" s="47">
        <v>0.51041666666666696</v>
      </c>
      <c r="G2137" s="46" t="str">
        <f>IF(NOT(ISBLANK(Tableau645[heure
début])),IF(VALUE(MID(TEXT(Tableau645[heure
début],"hh"),1,2))&lt;13,"AM","PM"),"")</f>
        <v>AM</v>
      </c>
      <c r="H2137" s="47">
        <f>F2137-E2137</f>
        <v>0.16666666666666696</v>
      </c>
      <c r="I2137" s="47"/>
      <c r="J2137" s="47" t="s">
        <v>833</v>
      </c>
      <c r="K2137" s="65" t="s">
        <v>817</v>
      </c>
      <c r="L2137" s="45" t="str">
        <f ca="1">VLOOKUP(Tableau645[[#This Row],[module]],OFFSET(INDIRECT(A2137&amp;"_code"),0,2,,2),2,0)</f>
        <v>n/a</v>
      </c>
      <c r="M2137" s="45"/>
      <c r="N2137" s="47"/>
      <c r="O2137" s="45"/>
    </row>
    <row r="2138" spans="1:15" hidden="1" x14ac:dyDescent="0.2">
      <c r="A2138" s="45" t="s">
        <v>671</v>
      </c>
      <c r="B2138" s="65" t="str">
        <f>YEAR(C2138)&amp;"-"&amp;WEEKNUM(C2138)</f>
        <v>2018-2</v>
      </c>
      <c r="C2138" s="46">
        <v>43110</v>
      </c>
      <c r="D2138" s="67">
        <f>WEEKDAY(Tableau645[[#This Row],[date]])</f>
        <v>4</v>
      </c>
      <c r="E2138" s="47">
        <v>0.34375</v>
      </c>
      <c r="F2138" s="47">
        <v>0.51041666666666696</v>
      </c>
      <c r="G2138" s="46" t="str">
        <f>IF(NOT(ISBLANK(Tableau645[heure
début])),IF(VALUE(MID(TEXT(Tableau645[heure
début],"hh"),1,2))&lt;13,"AM","PM"),"")</f>
        <v>AM</v>
      </c>
      <c r="H2138" s="47">
        <f>F2138-E2138</f>
        <v>0.16666666666666696</v>
      </c>
      <c r="I2138" s="47"/>
      <c r="J2138" s="47" t="s">
        <v>832</v>
      </c>
      <c r="K2138" s="65" t="s">
        <v>806</v>
      </c>
      <c r="L2138" s="45" t="str">
        <f ca="1">VLOOKUP(Tableau645[[#This Row],[module]],OFFSET(INDIRECT(A2138&amp;"_code"),0,2,,2),2,0)</f>
        <v>n/a</v>
      </c>
      <c r="M2138" s="45"/>
      <c r="N2138" s="47"/>
      <c r="O2138" s="45"/>
    </row>
    <row r="2139" spans="1:15" hidden="1" x14ac:dyDescent="0.2">
      <c r="A2139" s="45" t="s">
        <v>672</v>
      </c>
      <c r="B2139" s="65" t="str">
        <f>YEAR(C2139)&amp;"-"&amp;WEEKNUM(C2139)</f>
        <v>2018-2</v>
      </c>
      <c r="C2139" s="46">
        <v>43110</v>
      </c>
      <c r="D2139" s="67">
        <f>WEEKDAY(Tableau645[[#This Row],[date]])</f>
        <v>4</v>
      </c>
      <c r="E2139" s="47">
        <v>0.34375</v>
      </c>
      <c r="F2139" s="47">
        <v>0.51041666666666696</v>
      </c>
      <c r="G2139" s="46" t="str">
        <f>IF(NOT(ISBLANK(Tableau645[heure
début])),IF(VALUE(MID(TEXT(Tableau645[heure
début],"hh"),1,2))&lt;13,"AM","PM"),"")</f>
        <v>AM</v>
      </c>
      <c r="H2139" s="47">
        <f>F2139-E2139</f>
        <v>0.16666666666666696</v>
      </c>
      <c r="I2139" s="47"/>
      <c r="J2139" s="47" t="s">
        <v>832</v>
      </c>
      <c r="K2139" s="65"/>
      <c r="L2139" s="45" t="e">
        <f ca="1">VLOOKUP(Tableau645[[#This Row],[module]],OFFSET(INDIRECT(A2139&amp;"_code"),0,2,,2),2,0)</f>
        <v>#N/A</v>
      </c>
      <c r="M2139" s="45"/>
      <c r="N2139" s="47"/>
      <c r="O2139" s="45"/>
    </row>
    <row r="2140" spans="1:15" hidden="1" x14ac:dyDescent="0.2">
      <c r="A2140" s="45" t="s">
        <v>672</v>
      </c>
      <c r="B2140" s="65" t="str">
        <f>YEAR(C2140)&amp;"-"&amp;WEEKNUM(C2140)</f>
        <v>2018-2</v>
      </c>
      <c r="C2140" s="46">
        <v>43110</v>
      </c>
      <c r="D2140" s="67">
        <f>WEEKDAY(Tableau645[[#This Row],[date]])</f>
        <v>4</v>
      </c>
      <c r="E2140" s="47">
        <v>0.34375</v>
      </c>
      <c r="F2140" s="47">
        <v>0.51041666666666696</v>
      </c>
      <c r="G2140" s="46" t="str">
        <f>IF(NOT(ISBLANK(Tableau645[heure
début])),IF(VALUE(MID(TEXT(Tableau645[heure
début],"hh"),1,2))&lt;13,"AM","PM"),"")</f>
        <v>AM</v>
      </c>
      <c r="H2140" s="47">
        <f>F2140-E2140</f>
        <v>0.16666666666666696</v>
      </c>
      <c r="I2140" s="47"/>
      <c r="J2140" s="47" t="s">
        <v>833</v>
      </c>
      <c r="K2140" s="65" t="s">
        <v>817</v>
      </c>
      <c r="L2140" s="45" t="str">
        <f ca="1">VLOOKUP(Tableau645[[#This Row],[module]],OFFSET(INDIRECT(A2140&amp;"_code"),0,2,,2),2,0)</f>
        <v>n/a</v>
      </c>
      <c r="M2140" s="45"/>
      <c r="N2140" s="47"/>
      <c r="O2140" s="45"/>
    </row>
    <row r="2141" spans="1:15" hidden="1" x14ac:dyDescent="0.2">
      <c r="A2141" s="45" t="s">
        <v>676</v>
      </c>
      <c r="B2141" s="65" t="str">
        <f>YEAR(C2141)&amp;"-"&amp;WEEKNUM(C2141)</f>
        <v>2018-2</v>
      </c>
      <c r="C2141" s="46">
        <v>43110</v>
      </c>
      <c r="D2141" s="67">
        <f>WEEKDAY(Tableau645[[#This Row],[date]])</f>
        <v>4</v>
      </c>
      <c r="E2141" s="47">
        <v>0.34375</v>
      </c>
      <c r="F2141" s="47">
        <v>0.51041666666666696</v>
      </c>
      <c r="G2141" s="46" t="str">
        <f>IF(NOT(ISBLANK(Tableau645[heure
début])),IF(VALUE(MID(TEXT(Tableau645[heure
début],"hh"),1,2))&lt;13,"AM","PM"),"")</f>
        <v>AM</v>
      </c>
      <c r="H2141" s="47">
        <f>F2141-E2141</f>
        <v>0.16666666666666696</v>
      </c>
      <c r="I2141" s="47"/>
      <c r="J2141" s="47"/>
      <c r="K2141" s="65" t="s">
        <v>809</v>
      </c>
      <c r="L2141" s="45" t="str">
        <f ca="1">VLOOKUP(Tableau645[[#This Row],[module]],OFFSET(INDIRECT(A2141&amp;"_code"),0,2,,2),2,0)</f>
        <v>n/a</v>
      </c>
      <c r="M2141" s="45"/>
      <c r="N2141" s="47"/>
      <c r="O2141" s="45"/>
    </row>
    <row r="2142" spans="1:15" hidden="1" x14ac:dyDescent="0.2">
      <c r="A2142" s="45" t="s">
        <v>677</v>
      </c>
      <c r="B2142" s="65" t="str">
        <f>YEAR(C2142)&amp;"-"&amp;WEEKNUM(C2142)</f>
        <v>2018-2</v>
      </c>
      <c r="C2142" s="46">
        <v>43110</v>
      </c>
      <c r="D2142" s="67">
        <f>WEEKDAY(Tableau645[[#This Row],[date]])</f>
        <v>4</v>
      </c>
      <c r="E2142" s="47">
        <v>0.34375</v>
      </c>
      <c r="F2142" s="47">
        <v>0.51041666666666696</v>
      </c>
      <c r="G2142" s="46" t="str">
        <f>IF(NOT(ISBLANK(Tableau645[heure
début])),IF(VALUE(MID(TEXT(Tableau645[heure
début],"hh"),1,2))&lt;13,"AM","PM"),"")</f>
        <v>AM</v>
      </c>
      <c r="H2142" s="47">
        <f>F2142-E2142</f>
        <v>0.16666666666666696</v>
      </c>
      <c r="I2142" s="47"/>
      <c r="J2142" s="47"/>
      <c r="K2142" s="65" t="s">
        <v>1168</v>
      </c>
      <c r="L2142" s="45" t="str">
        <f ca="1">VLOOKUP(Tableau645[[#This Row],[module]],OFFSET(INDIRECT(A2142&amp;"_code"),0,2,,2),2,0)</f>
        <v>n/a</v>
      </c>
      <c r="M2142" s="45"/>
      <c r="N2142" s="47"/>
      <c r="O2142" s="45"/>
    </row>
    <row r="2143" spans="1:15" hidden="1" x14ac:dyDescent="0.2">
      <c r="A2143" s="61" t="s">
        <v>669</v>
      </c>
      <c r="B2143" s="65" t="str">
        <f>YEAR(C2143)&amp;"-"&amp;WEEKNUM(C2143)</f>
        <v>2018-2</v>
      </c>
      <c r="C2143" s="46">
        <v>43110</v>
      </c>
      <c r="D2143" s="67">
        <f>WEEKDAY(Tableau645[[#This Row],[date]])</f>
        <v>4</v>
      </c>
      <c r="E2143" s="47">
        <v>0.34375</v>
      </c>
      <c r="F2143" s="47">
        <v>0.51041666666666696</v>
      </c>
      <c r="G2143" s="46" t="str">
        <f>IF(NOT(ISBLANK(Tableau645[heure
début])),IF(VALUE(MID(TEXT(Tableau645[heure
début],"hh"),1,2))&lt;13,"AM","PM"),"")</f>
        <v>AM</v>
      </c>
      <c r="H2143" s="47">
        <f>F2143-E2143</f>
        <v>0.16666666666666696</v>
      </c>
      <c r="I2143" s="47"/>
      <c r="J2143" s="47"/>
      <c r="K2143" s="65" t="s">
        <v>1049</v>
      </c>
      <c r="L2143" s="45" t="str">
        <f ca="1">VLOOKUP(Tableau645[[#This Row],[module]],OFFSET(INDIRECT(A2143&amp;"_code"),0,2,,2),2,0)</f>
        <v>FRENEA Marylène</v>
      </c>
      <c r="M2143" s="45"/>
      <c r="N2143" s="47"/>
      <c r="O2143" s="45"/>
    </row>
    <row r="2144" spans="1:15" hidden="1" x14ac:dyDescent="0.2">
      <c r="A2144" s="45" t="s">
        <v>670</v>
      </c>
      <c r="B2144" s="65" t="str">
        <f>YEAR(C2144)&amp;"-"&amp;WEEKNUM(C2144)</f>
        <v>2018-2</v>
      </c>
      <c r="C2144" s="46">
        <v>43110</v>
      </c>
      <c r="D2144" s="67">
        <f>WEEKDAY(Tableau645[[#This Row],[date]])</f>
        <v>4</v>
      </c>
      <c r="E2144" s="47">
        <v>0.57291666666666696</v>
      </c>
      <c r="F2144" s="47">
        <v>0.73958333333333404</v>
      </c>
      <c r="G2144" s="46" t="str">
        <f>IF(NOT(ISBLANK(Tableau645[heure
début])),IF(VALUE(MID(TEXT(Tableau645[heure
début],"hh"),1,2))&lt;13,"AM","PM"),"")</f>
        <v>PM</v>
      </c>
      <c r="H2144" s="47">
        <f>F2144-E2144</f>
        <v>0.16666666666666707</v>
      </c>
      <c r="I2144" s="47"/>
      <c r="J2144" s="47"/>
      <c r="K2144" s="65" t="s">
        <v>806</v>
      </c>
      <c r="L2144" s="45" t="str">
        <f ca="1">VLOOKUP(Tableau645[[#This Row],[module]],OFFSET(INDIRECT(A2144&amp;"_code"),0,2,,2),2,0)</f>
        <v>n/a</v>
      </c>
      <c r="M2144" s="45"/>
      <c r="N2144" s="47"/>
      <c r="O2144" s="45"/>
    </row>
    <row r="2145" spans="1:15" hidden="1" x14ac:dyDescent="0.2">
      <c r="A2145" s="45" t="s">
        <v>657</v>
      </c>
      <c r="B2145" s="65" t="str">
        <f>YEAR(C2145)&amp;"-"&amp;WEEKNUM(C2145)</f>
        <v>2018-2</v>
      </c>
      <c r="C2145" s="46">
        <v>43110</v>
      </c>
      <c r="D2145" s="67">
        <f>WEEKDAY(Tableau645[[#This Row],[date]])</f>
        <v>4</v>
      </c>
      <c r="E2145" s="47">
        <v>0.57291666666666696</v>
      </c>
      <c r="F2145" s="47">
        <v>0.73958333333333404</v>
      </c>
      <c r="G2145" s="46" t="str">
        <f>IF(NOT(ISBLANK(Tableau645[heure
début])),IF(VALUE(MID(TEXT(Tableau645[heure
début],"hh"),1,2))&lt;13,"AM","PM"),"")</f>
        <v>PM</v>
      </c>
      <c r="H2145" s="47">
        <f>F2145-E2145</f>
        <v>0.16666666666666707</v>
      </c>
      <c r="I2145" s="123"/>
      <c r="J2145" s="47" t="s">
        <v>832</v>
      </c>
      <c r="K2145" s="65" t="s">
        <v>806</v>
      </c>
      <c r="L2145" s="45" t="str">
        <f ca="1">VLOOKUP(Tableau645[[#This Row],[module]],OFFSET(INDIRECT(A2145&amp;"_code"),0,2,,2),2,0)</f>
        <v>n/a</v>
      </c>
      <c r="M2145" s="45"/>
      <c r="N2145" s="47"/>
      <c r="O2145" s="45"/>
    </row>
    <row r="2146" spans="1:15" hidden="1" x14ac:dyDescent="0.2">
      <c r="A2146" s="45" t="s">
        <v>657</v>
      </c>
      <c r="B2146" s="65" t="str">
        <f>YEAR(C2146)&amp;"-"&amp;WEEKNUM(C2146)</f>
        <v>2018-2</v>
      </c>
      <c r="C2146" s="46">
        <v>43110</v>
      </c>
      <c r="D2146" s="67">
        <f>WEEKDAY(Tableau645[[#This Row],[date]])</f>
        <v>4</v>
      </c>
      <c r="E2146" s="47">
        <v>0.57291666666666696</v>
      </c>
      <c r="F2146" s="47">
        <v>0.73958333333333404</v>
      </c>
      <c r="G2146" s="46" t="str">
        <f>IF(NOT(ISBLANK(Tableau645[heure
début])),IF(VALUE(MID(TEXT(Tableau645[heure
début],"hh"),1,2))&lt;13,"AM","PM"),"")</f>
        <v>PM</v>
      </c>
      <c r="H2146" s="47">
        <f>F2146-E2146</f>
        <v>0.16666666666666707</v>
      </c>
      <c r="I2146" s="123"/>
      <c r="J2146" s="47" t="s">
        <v>833</v>
      </c>
      <c r="K2146" s="65" t="s">
        <v>817</v>
      </c>
      <c r="L2146" s="45" t="str">
        <f ca="1">VLOOKUP(Tableau645[[#This Row],[module]],OFFSET(INDIRECT(A2146&amp;"_code"),0,2,,2),2,0)</f>
        <v>n/a</v>
      </c>
      <c r="M2146" s="45"/>
      <c r="N2146" s="47"/>
      <c r="O2146" s="45"/>
    </row>
    <row r="2147" spans="1:15" hidden="1" x14ac:dyDescent="0.2">
      <c r="A2147" s="45" t="s">
        <v>671</v>
      </c>
      <c r="B2147" s="65" t="str">
        <f>YEAR(C2147)&amp;"-"&amp;WEEKNUM(C2147)</f>
        <v>2018-2</v>
      </c>
      <c r="C2147" s="46">
        <v>43110</v>
      </c>
      <c r="D2147" s="67">
        <f>WEEKDAY(Tableau645[[#This Row],[date]])</f>
        <v>4</v>
      </c>
      <c r="E2147" s="47">
        <v>0.57291666666666696</v>
      </c>
      <c r="F2147" s="47">
        <v>0.73958333333333404</v>
      </c>
      <c r="G2147" s="46" t="str">
        <f>IF(NOT(ISBLANK(Tableau645[heure
début])),IF(VALUE(MID(TEXT(Tableau645[heure
début],"hh"),1,2))&lt;13,"AM","PM"),"")</f>
        <v>PM</v>
      </c>
      <c r="H2147" s="47">
        <f>F2147-E2147</f>
        <v>0.16666666666666707</v>
      </c>
      <c r="I2147" s="47"/>
      <c r="J2147" s="47" t="s">
        <v>833</v>
      </c>
      <c r="K2147" s="65" t="s">
        <v>817</v>
      </c>
      <c r="L2147" s="45" t="str">
        <f ca="1">VLOOKUP(Tableau645[[#This Row],[module]],OFFSET(INDIRECT(A2147&amp;"_code"),0,2,,2),2,0)</f>
        <v>n/a</v>
      </c>
      <c r="M2147" s="45"/>
      <c r="N2147" s="47"/>
      <c r="O2147" s="45"/>
    </row>
    <row r="2148" spans="1:15" hidden="1" x14ac:dyDescent="0.2">
      <c r="A2148" s="45" t="s">
        <v>671</v>
      </c>
      <c r="B2148" s="65" t="str">
        <f>YEAR(C2148)&amp;"-"&amp;WEEKNUM(C2148)</f>
        <v>2018-2</v>
      </c>
      <c r="C2148" s="46">
        <v>43110</v>
      </c>
      <c r="D2148" s="67">
        <f>WEEKDAY(Tableau645[[#This Row],[date]])</f>
        <v>4</v>
      </c>
      <c r="E2148" s="47">
        <v>0.57291666666666696</v>
      </c>
      <c r="F2148" s="47">
        <v>0.73958333333333404</v>
      </c>
      <c r="G2148" s="46" t="str">
        <f>IF(NOT(ISBLANK(Tableau645[heure
début])),IF(VALUE(MID(TEXT(Tableau645[heure
début],"hh"),1,2))&lt;13,"AM","PM"),"")</f>
        <v>PM</v>
      </c>
      <c r="H2148" s="47">
        <f>F2148-E2148</f>
        <v>0.16666666666666707</v>
      </c>
      <c r="I2148" s="47"/>
      <c r="J2148" s="47" t="s">
        <v>832</v>
      </c>
      <c r="K2148" s="65" t="s">
        <v>806</v>
      </c>
      <c r="L2148" s="45" t="str">
        <f ca="1">VLOOKUP(Tableau645[[#This Row],[module]],OFFSET(INDIRECT(A2148&amp;"_code"),0,2,,2),2,0)</f>
        <v>n/a</v>
      </c>
      <c r="M2148" s="45"/>
      <c r="N2148" s="47"/>
      <c r="O2148" s="45"/>
    </row>
    <row r="2149" spans="1:15" hidden="1" x14ac:dyDescent="0.2">
      <c r="A2149" s="45" t="s">
        <v>672</v>
      </c>
      <c r="B2149" s="65" t="str">
        <f>YEAR(C2149)&amp;"-"&amp;WEEKNUM(C2149)</f>
        <v>2018-2</v>
      </c>
      <c r="C2149" s="46">
        <v>43110</v>
      </c>
      <c r="D2149" s="67">
        <f>WEEKDAY(Tableau645[[#This Row],[date]])</f>
        <v>4</v>
      </c>
      <c r="E2149" s="47">
        <v>0.57291666666666696</v>
      </c>
      <c r="F2149" s="47">
        <v>0.73958333333333404</v>
      </c>
      <c r="G2149" s="46" t="str">
        <f>IF(NOT(ISBLANK(Tableau645[heure
début])),IF(VALUE(MID(TEXT(Tableau645[heure
début],"hh"),1,2))&lt;13,"AM","PM"),"")</f>
        <v>PM</v>
      </c>
      <c r="H2149" s="47">
        <f>F2149-E2149</f>
        <v>0.16666666666666707</v>
      </c>
      <c r="I2149" s="47"/>
      <c r="J2149" s="47" t="s">
        <v>832</v>
      </c>
      <c r="K2149" s="65"/>
      <c r="L2149" s="45" t="e">
        <f ca="1">VLOOKUP(Tableau645[[#This Row],[module]],OFFSET(INDIRECT(A2149&amp;"_code"),0,2,,2),2,0)</f>
        <v>#N/A</v>
      </c>
      <c r="M2149" s="45"/>
      <c r="N2149" s="47"/>
      <c r="O2149" s="45"/>
    </row>
    <row r="2150" spans="1:15" hidden="1" x14ac:dyDescent="0.2">
      <c r="A2150" s="45" t="s">
        <v>672</v>
      </c>
      <c r="B2150" s="65" t="str">
        <f>YEAR(C2150)&amp;"-"&amp;WEEKNUM(C2150)</f>
        <v>2018-2</v>
      </c>
      <c r="C2150" s="46">
        <v>43110</v>
      </c>
      <c r="D2150" s="67">
        <f>WEEKDAY(Tableau645[[#This Row],[date]])</f>
        <v>4</v>
      </c>
      <c r="E2150" s="47">
        <v>0.57291666666666696</v>
      </c>
      <c r="F2150" s="47">
        <v>0.73958333333333404</v>
      </c>
      <c r="G2150" s="46" t="str">
        <f>IF(NOT(ISBLANK(Tableau645[heure
début])),IF(VALUE(MID(TEXT(Tableau645[heure
début],"hh"),1,2))&lt;13,"AM","PM"),"")</f>
        <v>PM</v>
      </c>
      <c r="H2150" s="47">
        <f>F2150-E2150</f>
        <v>0.16666666666666707</v>
      </c>
      <c r="I2150" s="47"/>
      <c r="J2150" s="47" t="s">
        <v>833</v>
      </c>
      <c r="K2150" s="65" t="s">
        <v>817</v>
      </c>
      <c r="L2150" s="45" t="str">
        <f ca="1">VLOOKUP(Tableau645[[#This Row],[module]],OFFSET(INDIRECT(A2150&amp;"_code"),0,2,,2),2,0)</f>
        <v>n/a</v>
      </c>
      <c r="M2150" s="45"/>
      <c r="N2150" s="47"/>
      <c r="O2150" s="45"/>
    </row>
    <row r="2151" spans="1:15" hidden="1" x14ac:dyDescent="0.2">
      <c r="A2151" s="45" t="s">
        <v>676</v>
      </c>
      <c r="B2151" s="65" t="str">
        <f>YEAR(C2151)&amp;"-"&amp;WEEKNUM(C2151)</f>
        <v>2018-2</v>
      </c>
      <c r="C2151" s="46">
        <v>43110</v>
      </c>
      <c r="D2151" s="67">
        <f>WEEKDAY(Tableau645[[#This Row],[date]])</f>
        <v>4</v>
      </c>
      <c r="E2151" s="47">
        <v>0.57291666666666696</v>
      </c>
      <c r="F2151" s="47">
        <v>0.69791666666666663</v>
      </c>
      <c r="G2151" s="46" t="str">
        <f>IF(NOT(ISBLANK(Tableau645[heure
début])),IF(VALUE(MID(TEXT(Tableau645[heure
début],"hh"),1,2))&lt;13,"AM","PM"),"")</f>
        <v>PM</v>
      </c>
      <c r="H2151" s="47">
        <f>F2151-E2151</f>
        <v>0.12499999999999967</v>
      </c>
      <c r="I2151" s="47"/>
      <c r="J2151" s="47"/>
      <c r="K2151" s="65" t="s">
        <v>809</v>
      </c>
      <c r="L2151" s="45" t="str">
        <f ca="1">VLOOKUP(Tableau645[[#This Row],[module]],OFFSET(INDIRECT(A2151&amp;"_code"),0,2,,2),2,0)</f>
        <v>n/a</v>
      </c>
      <c r="M2151" s="45"/>
      <c r="N2151" s="47"/>
      <c r="O2151" s="45"/>
    </row>
    <row r="2152" spans="1:15" hidden="1" x14ac:dyDescent="0.2">
      <c r="A2152" s="45" t="s">
        <v>677</v>
      </c>
      <c r="B2152" s="65" t="str">
        <f>YEAR(C2152)&amp;"-"&amp;WEEKNUM(C2152)</f>
        <v>2018-2</v>
      </c>
      <c r="C2152" s="46">
        <v>43110</v>
      </c>
      <c r="D2152" s="67">
        <f>WEEKDAY(Tableau645[[#This Row],[date]])</f>
        <v>4</v>
      </c>
      <c r="E2152" s="47">
        <v>0.57291666666666696</v>
      </c>
      <c r="F2152" s="47">
        <v>0.69791666666666663</v>
      </c>
      <c r="G2152" s="46" t="str">
        <f>IF(NOT(ISBLANK(Tableau645[heure
début])),IF(VALUE(MID(TEXT(Tableau645[heure
début],"hh"),1,2))&lt;13,"AM","PM"),"")</f>
        <v>PM</v>
      </c>
      <c r="H2152" s="47">
        <f>F2152-E2152</f>
        <v>0.12499999999999967</v>
      </c>
      <c r="I2152" s="47"/>
      <c r="J2152" s="47"/>
      <c r="K2152" s="65" t="s">
        <v>1168</v>
      </c>
      <c r="L2152" s="45" t="str">
        <f ca="1">VLOOKUP(Tableau645[[#This Row],[module]],OFFSET(INDIRECT(A2152&amp;"_code"),0,2,,2),2,0)</f>
        <v>n/a</v>
      </c>
      <c r="M2152" s="45"/>
      <c r="N2152" s="47"/>
      <c r="O2152" s="45"/>
    </row>
    <row r="2153" spans="1:15" hidden="1" x14ac:dyDescent="0.2">
      <c r="A2153" s="61" t="s">
        <v>669</v>
      </c>
      <c r="B2153" s="65" t="str">
        <f>YEAR(C2153)&amp;"-"&amp;WEEKNUM(C2153)</f>
        <v>2018-2</v>
      </c>
      <c r="C2153" s="46">
        <v>43110</v>
      </c>
      <c r="D2153" s="67">
        <f>WEEKDAY(Tableau645[[#This Row],[date]])</f>
        <v>4</v>
      </c>
      <c r="E2153" s="63">
        <v>0.57291666666666696</v>
      </c>
      <c r="F2153" s="63">
        <v>0.73958333333333404</v>
      </c>
      <c r="G2153" s="46" t="str">
        <f>IF(NOT(ISBLANK(Tableau645[heure
début])),IF(VALUE(MID(TEXT(Tableau645[heure
début],"hh"),1,2))&lt;13,"AM","PM"),"")</f>
        <v>PM</v>
      </c>
      <c r="H2153" s="47">
        <f>F2153-E2153</f>
        <v>0.16666666666666707</v>
      </c>
      <c r="I2153" s="47"/>
      <c r="J2153" s="47"/>
      <c r="K2153" s="65" t="s">
        <v>764</v>
      </c>
      <c r="L2153" s="45" t="str">
        <f ca="1">VLOOKUP(Tableau645[[#This Row],[module]],OFFSET(INDIRECT(A2153&amp;"_code"),0,2,,2),2,0)</f>
        <v>GABER Khalid</v>
      </c>
      <c r="M2153" s="45"/>
      <c r="N2153" s="47"/>
      <c r="O2153" s="45"/>
    </row>
    <row r="2154" spans="1:15" hidden="1" x14ac:dyDescent="0.2">
      <c r="A2154" s="45" t="s">
        <v>670</v>
      </c>
      <c r="B2154" s="65" t="str">
        <f>YEAR(C2154)&amp;"-"&amp;WEEKNUM(C2154)</f>
        <v>2018-2</v>
      </c>
      <c r="C2154" s="46">
        <v>43111</v>
      </c>
      <c r="D2154" s="67">
        <f>WEEKDAY(Tableau645[[#This Row],[date]])</f>
        <v>5</v>
      </c>
      <c r="E2154" s="47">
        <v>0.34375</v>
      </c>
      <c r="F2154" s="47">
        <v>0.51041666666666696</v>
      </c>
      <c r="G2154" s="46" t="str">
        <f>IF(NOT(ISBLANK(Tableau645[heure
début])),IF(VALUE(MID(TEXT(Tableau645[heure
début],"hh"),1,2))&lt;13,"AM","PM"),"")</f>
        <v>AM</v>
      </c>
      <c r="H2154" s="47">
        <f>F2154-E2154</f>
        <v>0.16666666666666696</v>
      </c>
      <c r="I2154" s="47"/>
      <c r="J2154" s="47"/>
      <c r="K2154" s="65" t="s">
        <v>806</v>
      </c>
      <c r="L2154" s="45" t="str">
        <f ca="1">VLOOKUP(Tableau645[[#This Row],[module]],OFFSET(INDIRECT(A2154&amp;"_code"),0,2,,2),2,0)</f>
        <v>n/a</v>
      </c>
      <c r="M2154" s="45"/>
      <c r="N2154" s="47"/>
      <c r="O2154" s="45"/>
    </row>
    <row r="2155" spans="1:15" hidden="1" x14ac:dyDescent="0.2">
      <c r="A2155" s="45" t="s">
        <v>657</v>
      </c>
      <c r="B2155" s="65" t="str">
        <f>YEAR(C2155)&amp;"-"&amp;WEEKNUM(C2155)</f>
        <v>2018-2</v>
      </c>
      <c r="C2155" s="46">
        <v>43111</v>
      </c>
      <c r="D2155" s="67">
        <f>WEEKDAY(Tableau645[[#This Row],[date]])</f>
        <v>5</v>
      </c>
      <c r="E2155" s="47">
        <v>0.34375</v>
      </c>
      <c r="F2155" s="47">
        <v>0.51041666666666696</v>
      </c>
      <c r="G2155" s="46" t="str">
        <f>IF(NOT(ISBLANK(Tableau645[heure
début])),IF(VALUE(MID(TEXT(Tableau645[heure
début],"hh"),1,2))&lt;13,"AM","PM"),"")</f>
        <v>AM</v>
      </c>
      <c r="H2155" s="47">
        <f>F2155-E2155</f>
        <v>0.16666666666666696</v>
      </c>
      <c r="I2155" s="123"/>
      <c r="J2155" s="47" t="s">
        <v>832</v>
      </c>
      <c r="K2155" s="65" t="s">
        <v>806</v>
      </c>
      <c r="L2155" s="45" t="str">
        <f ca="1">VLOOKUP(Tableau645[[#This Row],[module]],OFFSET(INDIRECT(A2155&amp;"_code"),0,2,,2),2,0)</f>
        <v>n/a</v>
      </c>
      <c r="M2155" s="45"/>
      <c r="N2155" s="47"/>
      <c r="O2155" s="45"/>
    </row>
    <row r="2156" spans="1:15" hidden="1" x14ac:dyDescent="0.2">
      <c r="A2156" s="45" t="s">
        <v>657</v>
      </c>
      <c r="B2156" s="65" t="str">
        <f>YEAR(C2156)&amp;"-"&amp;WEEKNUM(C2156)</f>
        <v>2018-2</v>
      </c>
      <c r="C2156" s="46">
        <v>43111</v>
      </c>
      <c r="D2156" s="67">
        <f>WEEKDAY(Tableau645[[#This Row],[date]])</f>
        <v>5</v>
      </c>
      <c r="E2156" s="47">
        <v>0.34375</v>
      </c>
      <c r="F2156" s="47">
        <v>0.51041666666666696</v>
      </c>
      <c r="G2156" s="46" t="str">
        <f>IF(NOT(ISBLANK(Tableau645[heure
début])),IF(VALUE(MID(TEXT(Tableau645[heure
début],"hh"),1,2))&lt;13,"AM","PM"),"")</f>
        <v>AM</v>
      </c>
      <c r="H2156" s="47">
        <f>F2156-E2156</f>
        <v>0.16666666666666696</v>
      </c>
      <c r="I2156" s="123"/>
      <c r="J2156" s="47" t="s">
        <v>833</v>
      </c>
      <c r="K2156" s="65" t="s">
        <v>817</v>
      </c>
      <c r="L2156" s="45" t="str">
        <f ca="1">VLOOKUP(Tableau645[[#This Row],[module]],OFFSET(INDIRECT(A2156&amp;"_code"),0,2,,2),2,0)</f>
        <v>n/a</v>
      </c>
      <c r="M2156" s="45"/>
      <c r="N2156" s="47"/>
      <c r="O2156" s="45"/>
    </row>
    <row r="2157" spans="1:15" hidden="1" x14ac:dyDescent="0.2">
      <c r="A2157" s="45" t="s">
        <v>671</v>
      </c>
      <c r="B2157" s="65" t="str">
        <f>YEAR(C2157)&amp;"-"&amp;WEEKNUM(C2157)</f>
        <v>2018-2</v>
      </c>
      <c r="C2157" s="46">
        <v>43111</v>
      </c>
      <c r="D2157" s="67">
        <f>WEEKDAY(Tableau645[[#This Row],[date]])</f>
        <v>5</v>
      </c>
      <c r="E2157" s="47">
        <v>0.34375</v>
      </c>
      <c r="F2157" s="47">
        <v>0.51041666666666696</v>
      </c>
      <c r="G2157" s="46" t="str">
        <f>IF(NOT(ISBLANK(Tableau645[heure
début])),IF(VALUE(MID(TEXT(Tableau645[heure
début],"hh"),1,2))&lt;13,"AM","PM"),"")</f>
        <v>AM</v>
      </c>
      <c r="H2157" s="47">
        <f>F2157-E2157</f>
        <v>0.16666666666666696</v>
      </c>
      <c r="I2157" s="47"/>
      <c r="J2157" s="47" t="s">
        <v>833</v>
      </c>
      <c r="K2157" s="65" t="s">
        <v>817</v>
      </c>
      <c r="L2157" s="45" t="str">
        <f ca="1">VLOOKUP(Tableau645[[#This Row],[module]],OFFSET(INDIRECT(A2157&amp;"_code"),0,2,,2),2,0)</f>
        <v>n/a</v>
      </c>
      <c r="M2157" s="45"/>
      <c r="N2157" s="47"/>
      <c r="O2157" s="45"/>
    </row>
    <row r="2158" spans="1:15" hidden="1" x14ac:dyDescent="0.2">
      <c r="A2158" s="45" t="s">
        <v>671</v>
      </c>
      <c r="B2158" s="65" t="str">
        <f>YEAR(C2158)&amp;"-"&amp;WEEKNUM(C2158)</f>
        <v>2018-2</v>
      </c>
      <c r="C2158" s="46">
        <v>43111</v>
      </c>
      <c r="D2158" s="67">
        <f>WEEKDAY(Tableau645[[#This Row],[date]])</f>
        <v>5</v>
      </c>
      <c r="E2158" s="47">
        <v>0.34375</v>
      </c>
      <c r="F2158" s="47">
        <v>0.51041666666666696</v>
      </c>
      <c r="G2158" s="46" t="str">
        <f>IF(NOT(ISBLANK(Tableau645[heure
début])),IF(VALUE(MID(TEXT(Tableau645[heure
début],"hh"),1,2))&lt;13,"AM","PM"),"")</f>
        <v>AM</v>
      </c>
      <c r="H2158" s="47">
        <f>F2158-E2158</f>
        <v>0.16666666666666696</v>
      </c>
      <c r="I2158" s="47"/>
      <c r="J2158" s="47" t="s">
        <v>832</v>
      </c>
      <c r="K2158" s="65" t="s">
        <v>806</v>
      </c>
      <c r="L2158" s="45" t="str">
        <f ca="1">VLOOKUP(Tableau645[[#This Row],[module]],OFFSET(INDIRECT(A2158&amp;"_code"),0,2,,2),2,0)</f>
        <v>n/a</v>
      </c>
      <c r="M2158" s="45"/>
      <c r="N2158" s="47"/>
      <c r="O2158" s="45"/>
    </row>
    <row r="2159" spans="1:15" hidden="1" x14ac:dyDescent="0.2">
      <c r="A2159" s="45" t="s">
        <v>672</v>
      </c>
      <c r="B2159" s="65" t="str">
        <f>YEAR(C2159)&amp;"-"&amp;WEEKNUM(C2159)</f>
        <v>2018-2</v>
      </c>
      <c r="C2159" s="46">
        <v>43111</v>
      </c>
      <c r="D2159" s="67">
        <f>WEEKDAY(Tableau645[[#This Row],[date]])</f>
        <v>5</v>
      </c>
      <c r="E2159" s="47">
        <v>0.34375</v>
      </c>
      <c r="F2159" s="47">
        <v>0.51041666666666696</v>
      </c>
      <c r="G2159" s="46" t="str">
        <f>IF(NOT(ISBLANK(Tableau645[heure
début])),IF(VALUE(MID(TEXT(Tableau645[heure
début],"hh"),1,2))&lt;13,"AM","PM"),"")</f>
        <v>AM</v>
      </c>
      <c r="H2159" s="47">
        <f>F2159-E2159</f>
        <v>0.16666666666666696</v>
      </c>
      <c r="I2159" s="47"/>
      <c r="J2159" s="47" t="s">
        <v>832</v>
      </c>
      <c r="K2159" s="65"/>
      <c r="L2159" s="45" t="e">
        <f ca="1">VLOOKUP(Tableau645[[#This Row],[module]],OFFSET(INDIRECT(A2159&amp;"_code"),0,2,,2),2,0)</f>
        <v>#N/A</v>
      </c>
      <c r="M2159" s="45"/>
      <c r="N2159" s="47"/>
      <c r="O2159" s="45"/>
    </row>
    <row r="2160" spans="1:15" hidden="1" x14ac:dyDescent="0.2">
      <c r="A2160" s="45" t="s">
        <v>672</v>
      </c>
      <c r="B2160" s="65" t="str">
        <f>YEAR(C2160)&amp;"-"&amp;WEEKNUM(C2160)</f>
        <v>2018-2</v>
      </c>
      <c r="C2160" s="46">
        <v>43111</v>
      </c>
      <c r="D2160" s="67">
        <f>WEEKDAY(Tableau645[[#This Row],[date]])</f>
        <v>5</v>
      </c>
      <c r="E2160" s="47">
        <v>0.34375</v>
      </c>
      <c r="F2160" s="47">
        <v>0.51041666666666696</v>
      </c>
      <c r="G2160" s="46" t="str">
        <f>IF(NOT(ISBLANK(Tableau645[heure
début])),IF(VALUE(MID(TEXT(Tableau645[heure
début],"hh"),1,2))&lt;13,"AM","PM"),"")</f>
        <v>AM</v>
      </c>
      <c r="H2160" s="47">
        <f>F2160-E2160</f>
        <v>0.16666666666666696</v>
      </c>
      <c r="I2160" s="47"/>
      <c r="J2160" s="47" t="s">
        <v>833</v>
      </c>
      <c r="K2160" s="65" t="s">
        <v>817</v>
      </c>
      <c r="L2160" s="45" t="str">
        <f ca="1">VLOOKUP(Tableau645[[#This Row],[module]],OFFSET(INDIRECT(A2160&amp;"_code"),0,2,,2),2,0)</f>
        <v>n/a</v>
      </c>
      <c r="M2160" s="45"/>
      <c r="N2160" s="47"/>
      <c r="O2160" s="45"/>
    </row>
    <row r="2161" spans="1:15" hidden="1" x14ac:dyDescent="0.2">
      <c r="A2161" s="45" t="s">
        <v>676</v>
      </c>
      <c r="B2161" s="65" t="str">
        <f>YEAR(C2161)&amp;"-"&amp;WEEKNUM(C2161)</f>
        <v>2018-2</v>
      </c>
      <c r="C2161" s="46">
        <v>43111</v>
      </c>
      <c r="D2161" s="67">
        <f>WEEKDAY(Tableau645[[#This Row],[date]])</f>
        <v>5</v>
      </c>
      <c r="E2161" s="47">
        <v>0.34375</v>
      </c>
      <c r="F2161" s="47">
        <v>0.51041666666666696</v>
      </c>
      <c r="G2161" s="46" t="str">
        <f>IF(NOT(ISBLANK(Tableau645[heure
début])),IF(VALUE(MID(TEXT(Tableau645[heure
début],"hh"),1,2))&lt;13,"AM","PM"),"")</f>
        <v>AM</v>
      </c>
      <c r="H2161" s="47">
        <f>F2161-E2161</f>
        <v>0.16666666666666696</v>
      </c>
      <c r="I2161" s="47"/>
      <c r="J2161" s="47"/>
      <c r="K2161" s="65" t="s">
        <v>809</v>
      </c>
      <c r="L2161" s="45" t="str">
        <f ca="1">VLOOKUP(Tableau645[[#This Row],[module]],OFFSET(INDIRECT(A2161&amp;"_code"),0,2,,2),2,0)</f>
        <v>n/a</v>
      </c>
      <c r="M2161" s="45"/>
      <c r="N2161" s="47"/>
      <c r="O2161" s="45"/>
    </row>
    <row r="2162" spans="1:15" hidden="1" x14ac:dyDescent="0.2">
      <c r="A2162" s="45" t="s">
        <v>677</v>
      </c>
      <c r="B2162" s="65" t="str">
        <f>YEAR(C2162)&amp;"-"&amp;WEEKNUM(C2162)</f>
        <v>2018-2</v>
      </c>
      <c r="C2162" s="46">
        <v>43111</v>
      </c>
      <c r="D2162" s="67">
        <f>WEEKDAY(Tableau645[[#This Row],[date]])</f>
        <v>5</v>
      </c>
      <c r="E2162" s="47">
        <v>0.34375</v>
      </c>
      <c r="F2162" s="47">
        <v>0.51041666666666696</v>
      </c>
      <c r="G2162" s="46" t="str">
        <f>IF(NOT(ISBLANK(Tableau645[heure
début])),IF(VALUE(MID(TEXT(Tableau645[heure
début],"hh"),1,2))&lt;13,"AM","PM"),"")</f>
        <v>AM</v>
      </c>
      <c r="H2162" s="47">
        <f>F2162-E2162</f>
        <v>0.16666666666666696</v>
      </c>
      <c r="I2162" s="47"/>
      <c r="J2162" s="47"/>
      <c r="K2162" s="65" t="s">
        <v>1168</v>
      </c>
      <c r="L2162" s="45" t="str">
        <f ca="1">VLOOKUP(Tableau645[[#This Row],[module]],OFFSET(INDIRECT(A2162&amp;"_code"),0,2,,2),2,0)</f>
        <v>n/a</v>
      </c>
      <c r="M2162" s="45"/>
      <c r="N2162" s="47"/>
      <c r="O2162" s="45"/>
    </row>
    <row r="2163" spans="1:15" hidden="1" x14ac:dyDescent="0.2">
      <c r="A2163" s="61" t="s">
        <v>669</v>
      </c>
      <c r="B2163" s="65" t="str">
        <f>YEAR(C2163)&amp;"-"&amp;WEEKNUM(C2163)</f>
        <v>2018-2</v>
      </c>
      <c r="C2163" s="46">
        <v>43111</v>
      </c>
      <c r="D2163" s="67">
        <f>WEEKDAY(Tableau645[[#This Row],[date]])</f>
        <v>5</v>
      </c>
      <c r="E2163" s="47">
        <v>0.34375</v>
      </c>
      <c r="F2163" s="47">
        <v>0.51041666666666696</v>
      </c>
      <c r="G2163" s="46" t="str">
        <f>IF(NOT(ISBLANK(Tableau645[heure
début])),IF(VALUE(MID(TEXT(Tableau645[heure
début],"hh"),1,2))&lt;13,"AM","PM"),"")</f>
        <v>AM</v>
      </c>
      <c r="H2163" s="47">
        <f>F2163-E2163</f>
        <v>0.16666666666666696</v>
      </c>
      <c r="I2163" s="47"/>
      <c r="J2163" s="47"/>
      <c r="K2163" s="65" t="s">
        <v>803</v>
      </c>
      <c r="L2163" s="45" t="str">
        <f ca="1">VLOOKUP(Tableau645[[#This Row],[module]],OFFSET(INDIRECT(A2163&amp;"_code"),0,2,,2),2,0)</f>
        <v>n/a</v>
      </c>
      <c r="M2163" s="45"/>
      <c r="N2163" s="47"/>
      <c r="O2163" s="45"/>
    </row>
    <row r="2164" spans="1:15" hidden="1" x14ac:dyDescent="0.2">
      <c r="A2164" s="45" t="s">
        <v>670</v>
      </c>
      <c r="B2164" s="65" t="str">
        <f>YEAR(C2164)&amp;"-"&amp;WEEKNUM(C2164)</f>
        <v>2018-2</v>
      </c>
      <c r="C2164" s="46">
        <v>43111</v>
      </c>
      <c r="D2164" s="67">
        <f>WEEKDAY(Tableau645[[#This Row],[date]])</f>
        <v>5</v>
      </c>
      <c r="E2164" s="47">
        <v>0.57291666666666696</v>
      </c>
      <c r="F2164" s="47">
        <v>0.73958333333333404</v>
      </c>
      <c r="G2164" s="46" t="str">
        <f>IF(NOT(ISBLANK(Tableau645[heure
début])),IF(VALUE(MID(TEXT(Tableau645[heure
début],"hh"),1,2))&lt;13,"AM","PM"),"")</f>
        <v>PM</v>
      </c>
      <c r="H2164" s="47">
        <f>F2164-E2164</f>
        <v>0.16666666666666707</v>
      </c>
      <c r="I2164" s="47"/>
      <c r="J2164" s="47"/>
      <c r="K2164" s="65" t="s">
        <v>806</v>
      </c>
      <c r="L2164" s="45" t="str">
        <f ca="1">VLOOKUP(Tableau645[[#This Row],[module]],OFFSET(INDIRECT(A2164&amp;"_code"),0,2,,2),2,0)</f>
        <v>n/a</v>
      </c>
      <c r="M2164" s="45"/>
      <c r="N2164" s="47"/>
      <c r="O2164" s="45"/>
    </row>
    <row r="2165" spans="1:15" hidden="1" x14ac:dyDescent="0.2">
      <c r="A2165" s="45" t="s">
        <v>657</v>
      </c>
      <c r="B2165" s="65" t="str">
        <f>YEAR(C2165)&amp;"-"&amp;WEEKNUM(C2165)</f>
        <v>2018-2</v>
      </c>
      <c r="C2165" s="46">
        <v>43111</v>
      </c>
      <c r="D2165" s="67">
        <f>WEEKDAY(Tableau645[[#This Row],[date]])</f>
        <v>5</v>
      </c>
      <c r="E2165" s="47">
        <v>0.57291666666666696</v>
      </c>
      <c r="F2165" s="47">
        <v>0.73958333333333404</v>
      </c>
      <c r="G2165" s="46" t="str">
        <f>IF(NOT(ISBLANK(Tableau645[heure
début])),IF(VALUE(MID(TEXT(Tableau645[heure
début],"hh"),1,2))&lt;13,"AM","PM"),"")</f>
        <v>PM</v>
      </c>
      <c r="H2165" s="47">
        <f>F2165-E2165</f>
        <v>0.16666666666666707</v>
      </c>
      <c r="I2165" s="123"/>
      <c r="J2165" s="47" t="s">
        <v>832</v>
      </c>
      <c r="K2165" s="65" t="s">
        <v>806</v>
      </c>
      <c r="L2165" s="45" t="str">
        <f ca="1">VLOOKUP(Tableau645[[#This Row],[module]],OFFSET(INDIRECT(A2165&amp;"_code"),0,2,,2),2,0)</f>
        <v>n/a</v>
      </c>
      <c r="M2165" s="45"/>
      <c r="N2165" s="47"/>
      <c r="O2165" s="45"/>
    </row>
    <row r="2166" spans="1:15" hidden="1" x14ac:dyDescent="0.2">
      <c r="A2166" s="45" t="s">
        <v>657</v>
      </c>
      <c r="B2166" s="65" t="str">
        <f>YEAR(C2166)&amp;"-"&amp;WEEKNUM(C2166)</f>
        <v>2018-2</v>
      </c>
      <c r="C2166" s="46">
        <v>43111</v>
      </c>
      <c r="D2166" s="67">
        <f>WEEKDAY(Tableau645[[#This Row],[date]])</f>
        <v>5</v>
      </c>
      <c r="E2166" s="47">
        <v>0.57291666666666696</v>
      </c>
      <c r="F2166" s="47">
        <v>0.73958333333333404</v>
      </c>
      <c r="G2166" s="46" t="str">
        <f>IF(NOT(ISBLANK(Tableau645[heure
début])),IF(VALUE(MID(TEXT(Tableau645[heure
début],"hh"),1,2))&lt;13,"AM","PM"),"")</f>
        <v>PM</v>
      </c>
      <c r="H2166" s="47">
        <f>F2166-E2166</f>
        <v>0.16666666666666707</v>
      </c>
      <c r="I2166" s="123"/>
      <c r="J2166" s="47" t="s">
        <v>833</v>
      </c>
      <c r="K2166" s="65" t="s">
        <v>817</v>
      </c>
      <c r="L2166" s="45" t="str">
        <f ca="1">VLOOKUP(Tableau645[[#This Row],[module]],OFFSET(INDIRECT(A2166&amp;"_code"),0,2,,2),2,0)</f>
        <v>n/a</v>
      </c>
      <c r="M2166" s="45"/>
      <c r="N2166" s="47"/>
      <c r="O2166" s="45"/>
    </row>
    <row r="2167" spans="1:15" hidden="1" x14ac:dyDescent="0.2">
      <c r="A2167" s="45" t="s">
        <v>671</v>
      </c>
      <c r="B2167" s="65" t="str">
        <f>YEAR(C2167)&amp;"-"&amp;WEEKNUM(C2167)</f>
        <v>2018-2</v>
      </c>
      <c r="C2167" s="46">
        <v>43111</v>
      </c>
      <c r="D2167" s="67">
        <f>WEEKDAY(Tableau645[[#This Row],[date]])</f>
        <v>5</v>
      </c>
      <c r="E2167" s="47">
        <v>0.57291666666666696</v>
      </c>
      <c r="F2167" s="47">
        <v>0.73958333333333404</v>
      </c>
      <c r="G2167" s="46" t="str">
        <f>IF(NOT(ISBLANK(Tableau645[heure
début])),IF(VALUE(MID(TEXT(Tableau645[heure
début],"hh"),1,2))&lt;13,"AM","PM"),"")</f>
        <v>PM</v>
      </c>
      <c r="H2167" s="47">
        <f>F2167-E2167</f>
        <v>0.16666666666666707</v>
      </c>
      <c r="I2167" s="47"/>
      <c r="J2167" s="47" t="s">
        <v>833</v>
      </c>
      <c r="K2167" s="65" t="s">
        <v>817</v>
      </c>
      <c r="L2167" s="45" t="str">
        <f ca="1">VLOOKUP(Tableau645[[#This Row],[module]],OFFSET(INDIRECT(A2167&amp;"_code"),0,2,,2),2,0)</f>
        <v>n/a</v>
      </c>
      <c r="M2167" s="45"/>
      <c r="N2167" s="47"/>
      <c r="O2167" s="45"/>
    </row>
    <row r="2168" spans="1:15" hidden="1" x14ac:dyDescent="0.2">
      <c r="A2168" s="45" t="s">
        <v>671</v>
      </c>
      <c r="B2168" s="65" t="str">
        <f>YEAR(C2168)&amp;"-"&amp;WEEKNUM(C2168)</f>
        <v>2018-2</v>
      </c>
      <c r="C2168" s="46">
        <v>43111</v>
      </c>
      <c r="D2168" s="67">
        <f>WEEKDAY(Tableau645[[#This Row],[date]])</f>
        <v>5</v>
      </c>
      <c r="E2168" s="47">
        <v>0.57291666666666696</v>
      </c>
      <c r="F2168" s="47">
        <v>0.73958333333333404</v>
      </c>
      <c r="G2168" s="46" t="str">
        <f>IF(NOT(ISBLANK(Tableau645[heure
début])),IF(VALUE(MID(TEXT(Tableau645[heure
début],"hh"),1,2))&lt;13,"AM","PM"),"")</f>
        <v>PM</v>
      </c>
      <c r="H2168" s="47">
        <f>F2168-E2168</f>
        <v>0.16666666666666707</v>
      </c>
      <c r="I2168" s="47"/>
      <c r="J2168" s="47" t="s">
        <v>832</v>
      </c>
      <c r="K2168" s="65" t="s">
        <v>806</v>
      </c>
      <c r="L2168" s="45" t="str">
        <f ca="1">VLOOKUP(Tableau645[[#This Row],[module]],OFFSET(INDIRECT(A2168&amp;"_code"),0,2,,2),2,0)</f>
        <v>n/a</v>
      </c>
      <c r="M2168" s="45"/>
      <c r="N2168" s="47"/>
      <c r="O2168" s="45"/>
    </row>
    <row r="2169" spans="1:15" hidden="1" x14ac:dyDescent="0.2">
      <c r="A2169" s="45" t="s">
        <v>672</v>
      </c>
      <c r="B2169" s="65" t="str">
        <f>YEAR(C2169)&amp;"-"&amp;WEEKNUM(C2169)</f>
        <v>2018-2</v>
      </c>
      <c r="C2169" s="46">
        <v>43111</v>
      </c>
      <c r="D2169" s="67">
        <f>WEEKDAY(Tableau645[[#This Row],[date]])</f>
        <v>5</v>
      </c>
      <c r="E2169" s="47">
        <v>0.57291666666666696</v>
      </c>
      <c r="F2169" s="47">
        <v>0.73958333333333404</v>
      </c>
      <c r="G2169" s="46" t="str">
        <f>IF(NOT(ISBLANK(Tableau645[heure
début])),IF(VALUE(MID(TEXT(Tableau645[heure
début],"hh"),1,2))&lt;13,"AM","PM"),"")</f>
        <v>PM</v>
      </c>
      <c r="H2169" s="47">
        <f>F2169-E2169</f>
        <v>0.16666666666666707</v>
      </c>
      <c r="I2169" s="47"/>
      <c r="J2169" s="47" t="s">
        <v>832</v>
      </c>
      <c r="K2169" s="65"/>
      <c r="L2169" s="45" t="e">
        <f ca="1">VLOOKUP(Tableau645[[#This Row],[module]],OFFSET(INDIRECT(A2169&amp;"_code"),0,2,,2),2,0)</f>
        <v>#N/A</v>
      </c>
      <c r="M2169" s="45"/>
      <c r="N2169" s="47"/>
      <c r="O2169" s="45"/>
    </row>
    <row r="2170" spans="1:15" hidden="1" x14ac:dyDescent="0.2">
      <c r="A2170" s="45" t="s">
        <v>672</v>
      </c>
      <c r="B2170" s="65" t="str">
        <f>YEAR(C2170)&amp;"-"&amp;WEEKNUM(C2170)</f>
        <v>2018-2</v>
      </c>
      <c r="C2170" s="46">
        <v>43111</v>
      </c>
      <c r="D2170" s="67">
        <f>WEEKDAY(Tableau645[[#This Row],[date]])</f>
        <v>5</v>
      </c>
      <c r="E2170" s="47">
        <v>0.57291666666666696</v>
      </c>
      <c r="F2170" s="47">
        <v>0.73958333333333404</v>
      </c>
      <c r="G2170" s="46" t="str">
        <f>IF(NOT(ISBLANK(Tableau645[heure
début])),IF(VALUE(MID(TEXT(Tableau645[heure
début],"hh"),1,2))&lt;13,"AM","PM"),"")</f>
        <v>PM</v>
      </c>
      <c r="H2170" s="47">
        <f>F2170-E2170</f>
        <v>0.16666666666666707</v>
      </c>
      <c r="I2170" s="47"/>
      <c r="J2170" s="47" t="s">
        <v>833</v>
      </c>
      <c r="K2170" s="65" t="s">
        <v>817</v>
      </c>
      <c r="L2170" s="45" t="str">
        <f ca="1">VLOOKUP(Tableau645[[#This Row],[module]],OFFSET(INDIRECT(A2170&amp;"_code"),0,2,,2),2,0)</f>
        <v>n/a</v>
      </c>
      <c r="M2170" s="45"/>
      <c r="N2170" s="47"/>
      <c r="O2170" s="45"/>
    </row>
    <row r="2171" spans="1:15" hidden="1" x14ac:dyDescent="0.2">
      <c r="A2171" s="45" t="s">
        <v>676</v>
      </c>
      <c r="B2171" s="65" t="str">
        <f>YEAR(C2171)&amp;"-"&amp;WEEKNUM(C2171)</f>
        <v>2018-2</v>
      </c>
      <c r="C2171" s="46">
        <v>43111</v>
      </c>
      <c r="D2171" s="67">
        <f>WEEKDAY(Tableau645[[#This Row],[date]])</f>
        <v>5</v>
      </c>
      <c r="E2171" s="47">
        <v>0.57291666666666696</v>
      </c>
      <c r="F2171" s="47">
        <v>0.69791666666666663</v>
      </c>
      <c r="G2171" s="46" t="str">
        <f>IF(NOT(ISBLANK(Tableau645[heure
début])),IF(VALUE(MID(TEXT(Tableau645[heure
début],"hh"),1,2))&lt;13,"AM","PM"),"")</f>
        <v>PM</v>
      </c>
      <c r="H2171" s="47">
        <f>F2171-E2171</f>
        <v>0.12499999999999967</v>
      </c>
      <c r="I2171" s="47"/>
      <c r="J2171" s="47"/>
      <c r="K2171" s="65" t="s">
        <v>809</v>
      </c>
      <c r="L2171" s="45" t="str">
        <f ca="1">VLOOKUP(Tableau645[[#This Row],[module]],OFFSET(INDIRECT(A2171&amp;"_code"),0,2,,2),2,0)</f>
        <v>n/a</v>
      </c>
      <c r="M2171" s="45"/>
      <c r="N2171" s="47"/>
      <c r="O2171" s="45"/>
    </row>
    <row r="2172" spans="1:15" hidden="1" x14ac:dyDescent="0.2">
      <c r="A2172" s="45" t="s">
        <v>677</v>
      </c>
      <c r="B2172" s="65" t="str">
        <f>YEAR(C2172)&amp;"-"&amp;WEEKNUM(C2172)</f>
        <v>2018-2</v>
      </c>
      <c r="C2172" s="46">
        <v>43111</v>
      </c>
      <c r="D2172" s="67">
        <f>WEEKDAY(Tableau645[[#This Row],[date]])</f>
        <v>5</v>
      </c>
      <c r="E2172" s="47">
        <v>0.57291666666666696</v>
      </c>
      <c r="F2172" s="47">
        <v>0.69791666666666663</v>
      </c>
      <c r="G2172" s="46" t="str">
        <f>IF(NOT(ISBLANK(Tableau645[heure
début])),IF(VALUE(MID(TEXT(Tableau645[heure
début],"hh"),1,2))&lt;13,"AM","PM"),"")</f>
        <v>PM</v>
      </c>
      <c r="H2172" s="47">
        <f>F2172-E2172</f>
        <v>0.12499999999999967</v>
      </c>
      <c r="I2172" s="47"/>
      <c r="J2172" s="47"/>
      <c r="K2172" s="65" t="s">
        <v>1168</v>
      </c>
      <c r="L2172" s="45" t="str">
        <f ca="1">VLOOKUP(Tableau645[[#This Row],[module]],OFFSET(INDIRECT(A2172&amp;"_code"),0,2,,2),2,0)</f>
        <v>n/a</v>
      </c>
      <c r="M2172" s="45"/>
      <c r="N2172" s="47"/>
      <c r="O2172" s="45"/>
    </row>
    <row r="2173" spans="1:15" hidden="1" x14ac:dyDescent="0.2">
      <c r="A2173" s="61" t="s">
        <v>669</v>
      </c>
      <c r="B2173" s="65" t="str">
        <f>YEAR(C2173)&amp;"-"&amp;WEEKNUM(C2173)</f>
        <v>2018-2</v>
      </c>
      <c r="C2173" s="46">
        <v>43111</v>
      </c>
      <c r="D2173" s="67">
        <f>WEEKDAY(Tableau645[[#This Row],[date]])</f>
        <v>5</v>
      </c>
      <c r="E2173" s="63">
        <v>0.57291666666666696</v>
      </c>
      <c r="F2173" s="63">
        <v>0.73958333333333404</v>
      </c>
      <c r="G2173" s="46" t="str">
        <f>IF(NOT(ISBLANK(Tableau645[heure
début])),IF(VALUE(MID(TEXT(Tableau645[heure
début],"hh"),1,2))&lt;13,"AM","PM"),"")</f>
        <v>PM</v>
      </c>
      <c r="H2173" s="47">
        <f>F2173-E2173</f>
        <v>0.16666666666666707</v>
      </c>
      <c r="I2173" s="47"/>
      <c r="J2173" s="47"/>
      <c r="K2173" s="65" t="s">
        <v>803</v>
      </c>
      <c r="L2173" s="45" t="str">
        <f ca="1">VLOOKUP(Tableau645[[#This Row],[module]],OFFSET(INDIRECT(A2173&amp;"_code"),0,2,,2),2,0)</f>
        <v>n/a</v>
      </c>
      <c r="M2173" s="45"/>
      <c r="N2173" s="47"/>
      <c r="O2173" s="45"/>
    </row>
    <row r="2174" spans="1:15" hidden="1" x14ac:dyDescent="0.2">
      <c r="A2174" s="45" t="s">
        <v>670</v>
      </c>
      <c r="B2174" s="65" t="str">
        <f>YEAR(C2174)&amp;"-"&amp;WEEKNUM(C2174)</f>
        <v>2018-2</v>
      </c>
      <c r="C2174" s="46">
        <v>43112</v>
      </c>
      <c r="D2174" s="67">
        <f>WEEKDAY(Tableau645[[#This Row],[date]])</f>
        <v>6</v>
      </c>
      <c r="E2174" s="47">
        <v>0.34375</v>
      </c>
      <c r="F2174" s="47">
        <v>0.51041666666666696</v>
      </c>
      <c r="G2174" s="46" t="str">
        <f>IF(NOT(ISBLANK(Tableau645[heure
début])),IF(VALUE(MID(TEXT(Tableau645[heure
début],"hh"),1,2))&lt;13,"AM","PM"),"")</f>
        <v>AM</v>
      </c>
      <c r="H2174" s="47">
        <f>F2174-E2174</f>
        <v>0.16666666666666696</v>
      </c>
      <c r="I2174" s="47"/>
      <c r="J2174" s="47"/>
      <c r="K2174" s="65" t="s">
        <v>806</v>
      </c>
      <c r="L2174" s="45" t="str">
        <f ca="1">VLOOKUP(Tableau645[[#This Row],[module]],OFFSET(INDIRECT(A2174&amp;"_code"),0,2,,2),2,0)</f>
        <v>n/a</v>
      </c>
      <c r="M2174" s="45"/>
      <c r="N2174" s="47"/>
      <c r="O2174" s="45"/>
    </row>
    <row r="2175" spans="1:15" hidden="1" x14ac:dyDescent="0.2">
      <c r="A2175" s="45" t="s">
        <v>657</v>
      </c>
      <c r="B2175" s="65" t="str">
        <f>YEAR(C2175)&amp;"-"&amp;WEEKNUM(C2175)</f>
        <v>2018-2</v>
      </c>
      <c r="C2175" s="46">
        <v>43112</v>
      </c>
      <c r="D2175" s="67">
        <f>WEEKDAY(Tableau645[[#This Row],[date]])</f>
        <v>6</v>
      </c>
      <c r="E2175" s="47">
        <v>0.34375</v>
      </c>
      <c r="F2175" s="47">
        <v>0.51041666666666696</v>
      </c>
      <c r="G2175" s="46" t="str">
        <f>IF(NOT(ISBLANK(Tableau645[heure
début])),IF(VALUE(MID(TEXT(Tableau645[heure
début],"hh"),1,2))&lt;13,"AM","PM"),"")</f>
        <v>AM</v>
      </c>
      <c r="H2175" s="47">
        <f>F2175-E2175</f>
        <v>0.16666666666666696</v>
      </c>
      <c r="I2175" s="123"/>
      <c r="J2175" s="47" t="s">
        <v>832</v>
      </c>
      <c r="K2175" s="65" t="s">
        <v>806</v>
      </c>
      <c r="L2175" s="45" t="str">
        <f ca="1">VLOOKUP(Tableau645[[#This Row],[module]],OFFSET(INDIRECT(A2175&amp;"_code"),0,2,,2),2,0)</f>
        <v>n/a</v>
      </c>
      <c r="M2175" s="45"/>
      <c r="N2175" s="47"/>
      <c r="O2175" s="45"/>
    </row>
    <row r="2176" spans="1:15" hidden="1" x14ac:dyDescent="0.2">
      <c r="A2176" s="45" t="s">
        <v>657</v>
      </c>
      <c r="B2176" s="65" t="str">
        <f>YEAR(C2176)&amp;"-"&amp;WEEKNUM(C2176)</f>
        <v>2018-2</v>
      </c>
      <c r="C2176" s="46">
        <v>43112</v>
      </c>
      <c r="D2176" s="67">
        <f>WEEKDAY(Tableau645[[#This Row],[date]])</f>
        <v>6</v>
      </c>
      <c r="E2176" s="47">
        <v>0.34375</v>
      </c>
      <c r="F2176" s="47">
        <v>0.51041666666666696</v>
      </c>
      <c r="G2176" s="46" t="str">
        <f>IF(NOT(ISBLANK(Tableau645[heure
début])),IF(VALUE(MID(TEXT(Tableau645[heure
début],"hh"),1,2))&lt;13,"AM","PM"),"")</f>
        <v>AM</v>
      </c>
      <c r="H2176" s="47">
        <f>F2176-E2176</f>
        <v>0.16666666666666696</v>
      </c>
      <c r="I2176" s="123"/>
      <c r="J2176" s="47" t="s">
        <v>833</v>
      </c>
      <c r="K2176" s="65" t="s">
        <v>817</v>
      </c>
      <c r="L2176" s="45" t="str">
        <f ca="1">VLOOKUP(Tableau645[[#This Row],[module]],OFFSET(INDIRECT(A2176&amp;"_code"),0,2,,2),2,0)</f>
        <v>n/a</v>
      </c>
      <c r="M2176" s="45"/>
      <c r="N2176" s="47"/>
      <c r="O2176" s="45"/>
    </row>
    <row r="2177" spans="1:15" hidden="1" x14ac:dyDescent="0.2">
      <c r="A2177" s="45" t="s">
        <v>671</v>
      </c>
      <c r="B2177" s="65" t="str">
        <f>YEAR(C2177)&amp;"-"&amp;WEEKNUM(C2177)</f>
        <v>2018-2</v>
      </c>
      <c r="C2177" s="46">
        <v>43112</v>
      </c>
      <c r="D2177" s="67">
        <f>WEEKDAY(Tableau645[[#This Row],[date]])</f>
        <v>6</v>
      </c>
      <c r="E2177" s="47">
        <v>0.34375</v>
      </c>
      <c r="F2177" s="47">
        <v>0.51041666666666696</v>
      </c>
      <c r="G2177" s="46" t="str">
        <f>IF(NOT(ISBLANK(Tableau645[heure
début])),IF(VALUE(MID(TEXT(Tableau645[heure
début],"hh"),1,2))&lt;13,"AM","PM"),"")</f>
        <v>AM</v>
      </c>
      <c r="H2177" s="47">
        <f>F2177-E2177</f>
        <v>0.16666666666666696</v>
      </c>
      <c r="I2177" s="47"/>
      <c r="J2177" s="47" t="s">
        <v>833</v>
      </c>
      <c r="K2177" s="65" t="s">
        <v>817</v>
      </c>
      <c r="L2177" s="45" t="str">
        <f ca="1">VLOOKUP(Tableau645[[#This Row],[module]],OFFSET(INDIRECT(A2177&amp;"_code"),0,2,,2),2,0)</f>
        <v>n/a</v>
      </c>
      <c r="M2177" s="45"/>
      <c r="N2177" s="47"/>
      <c r="O2177" s="45"/>
    </row>
    <row r="2178" spans="1:15" hidden="1" x14ac:dyDescent="0.2">
      <c r="A2178" s="45" t="s">
        <v>671</v>
      </c>
      <c r="B2178" s="65" t="str">
        <f>YEAR(C2178)&amp;"-"&amp;WEEKNUM(C2178)</f>
        <v>2018-2</v>
      </c>
      <c r="C2178" s="46">
        <v>43112</v>
      </c>
      <c r="D2178" s="67">
        <f>WEEKDAY(Tableau645[[#This Row],[date]])</f>
        <v>6</v>
      </c>
      <c r="E2178" s="47">
        <v>0.34375</v>
      </c>
      <c r="F2178" s="47">
        <v>0.51041666666666696</v>
      </c>
      <c r="G2178" s="46" t="str">
        <f>IF(NOT(ISBLANK(Tableau645[heure
début])),IF(VALUE(MID(TEXT(Tableau645[heure
début],"hh"),1,2))&lt;13,"AM","PM"),"")</f>
        <v>AM</v>
      </c>
      <c r="H2178" s="47">
        <f>F2178-E2178</f>
        <v>0.16666666666666696</v>
      </c>
      <c r="I2178" s="47"/>
      <c r="J2178" s="47" t="s">
        <v>832</v>
      </c>
      <c r="K2178" s="65" t="s">
        <v>806</v>
      </c>
      <c r="L2178" s="45" t="str">
        <f ca="1">VLOOKUP(Tableau645[[#This Row],[module]],OFFSET(INDIRECT(A2178&amp;"_code"),0,2,,2),2,0)</f>
        <v>n/a</v>
      </c>
      <c r="M2178" s="45"/>
      <c r="N2178" s="47"/>
      <c r="O2178" s="45"/>
    </row>
    <row r="2179" spans="1:15" hidden="1" x14ac:dyDescent="0.2">
      <c r="A2179" s="45" t="s">
        <v>672</v>
      </c>
      <c r="B2179" s="65" t="str">
        <f>YEAR(C2179)&amp;"-"&amp;WEEKNUM(C2179)</f>
        <v>2018-2</v>
      </c>
      <c r="C2179" s="46">
        <v>43112</v>
      </c>
      <c r="D2179" s="67">
        <f>WEEKDAY(Tableau645[[#This Row],[date]])</f>
        <v>6</v>
      </c>
      <c r="E2179" s="47">
        <v>0.34375</v>
      </c>
      <c r="F2179" s="47">
        <v>0.51041666666666696</v>
      </c>
      <c r="G2179" s="46" t="str">
        <f>IF(NOT(ISBLANK(Tableau645[heure
début])),IF(VALUE(MID(TEXT(Tableau645[heure
début],"hh"),1,2))&lt;13,"AM","PM"),"")</f>
        <v>AM</v>
      </c>
      <c r="H2179" s="47">
        <f>F2179-E2179</f>
        <v>0.16666666666666696</v>
      </c>
      <c r="I2179" s="47"/>
      <c r="J2179" s="47" t="s">
        <v>832</v>
      </c>
      <c r="K2179" s="65"/>
      <c r="L2179" s="45" t="e">
        <f ca="1">VLOOKUP(Tableau645[[#This Row],[module]],OFFSET(INDIRECT(A2179&amp;"_code"),0,2,,2),2,0)</f>
        <v>#N/A</v>
      </c>
      <c r="M2179" s="45"/>
      <c r="N2179" s="47"/>
      <c r="O2179" s="45"/>
    </row>
    <row r="2180" spans="1:15" hidden="1" x14ac:dyDescent="0.2">
      <c r="A2180" s="45" t="s">
        <v>672</v>
      </c>
      <c r="B2180" s="65" t="str">
        <f>YEAR(C2180)&amp;"-"&amp;WEEKNUM(C2180)</f>
        <v>2018-2</v>
      </c>
      <c r="C2180" s="46">
        <v>43112</v>
      </c>
      <c r="D2180" s="67">
        <f>WEEKDAY(Tableau645[[#This Row],[date]])</f>
        <v>6</v>
      </c>
      <c r="E2180" s="47">
        <v>0.34375</v>
      </c>
      <c r="F2180" s="47">
        <v>0.51041666666666696</v>
      </c>
      <c r="G2180" s="46" t="str">
        <f>IF(NOT(ISBLANK(Tableau645[heure
début])),IF(VALUE(MID(TEXT(Tableau645[heure
début],"hh"),1,2))&lt;13,"AM","PM"),"")</f>
        <v>AM</v>
      </c>
      <c r="H2180" s="47">
        <f>F2180-E2180</f>
        <v>0.16666666666666696</v>
      </c>
      <c r="I2180" s="47"/>
      <c r="J2180" s="47" t="s">
        <v>833</v>
      </c>
      <c r="K2180" s="65" t="s">
        <v>817</v>
      </c>
      <c r="L2180" s="45" t="str">
        <f ca="1">VLOOKUP(Tableau645[[#This Row],[module]],OFFSET(INDIRECT(A2180&amp;"_code"),0,2,,2),2,0)</f>
        <v>n/a</v>
      </c>
      <c r="M2180" s="45"/>
      <c r="N2180" s="47"/>
      <c r="O2180" s="45"/>
    </row>
    <row r="2181" spans="1:15" hidden="1" x14ac:dyDescent="0.2">
      <c r="A2181" s="45" t="s">
        <v>676</v>
      </c>
      <c r="B2181" s="65" t="str">
        <f>YEAR(C2181)&amp;"-"&amp;WEEKNUM(C2181)</f>
        <v>2018-2</v>
      </c>
      <c r="C2181" s="46">
        <v>43112</v>
      </c>
      <c r="D2181" s="67">
        <f>WEEKDAY(Tableau645[[#This Row],[date]])</f>
        <v>6</v>
      </c>
      <c r="E2181" s="47">
        <v>0.34375</v>
      </c>
      <c r="F2181" s="47">
        <v>0.51041666666666696</v>
      </c>
      <c r="G2181" s="46" t="str">
        <f>IF(NOT(ISBLANK(Tableau645[heure
début])),IF(VALUE(MID(TEXT(Tableau645[heure
début],"hh"),1,2))&lt;13,"AM","PM"),"")</f>
        <v>AM</v>
      </c>
      <c r="H2181" s="47">
        <f>F2181-E2181</f>
        <v>0.16666666666666696</v>
      </c>
      <c r="I2181" s="47"/>
      <c r="J2181" s="47"/>
      <c r="K2181" s="65" t="s">
        <v>809</v>
      </c>
      <c r="L2181" s="45" t="str">
        <f ca="1">VLOOKUP(Tableau645[[#This Row],[module]],OFFSET(INDIRECT(A2181&amp;"_code"),0,2,,2),2,0)</f>
        <v>n/a</v>
      </c>
      <c r="M2181" s="45"/>
      <c r="N2181" s="47"/>
      <c r="O2181" s="45"/>
    </row>
    <row r="2182" spans="1:15" hidden="1" x14ac:dyDescent="0.2">
      <c r="A2182" s="45" t="s">
        <v>677</v>
      </c>
      <c r="B2182" s="65" t="str">
        <f>YEAR(C2182)&amp;"-"&amp;WEEKNUM(C2182)</f>
        <v>2018-2</v>
      </c>
      <c r="C2182" s="46">
        <v>43112</v>
      </c>
      <c r="D2182" s="67">
        <f>WEEKDAY(Tableau645[[#This Row],[date]])</f>
        <v>6</v>
      </c>
      <c r="E2182" s="47">
        <v>0.34375</v>
      </c>
      <c r="F2182" s="47">
        <v>0.51041666666666696</v>
      </c>
      <c r="G2182" s="46" t="str">
        <f>IF(NOT(ISBLANK(Tableau645[heure
début])),IF(VALUE(MID(TEXT(Tableau645[heure
début],"hh"),1,2))&lt;13,"AM","PM"),"")</f>
        <v>AM</v>
      </c>
      <c r="H2182" s="47">
        <f>F2182-E2182</f>
        <v>0.16666666666666696</v>
      </c>
      <c r="I2182" s="47"/>
      <c r="J2182" s="47"/>
      <c r="K2182" s="65" t="s">
        <v>1168</v>
      </c>
      <c r="L2182" s="45" t="str">
        <f ca="1">VLOOKUP(Tableau645[[#This Row],[module]],OFFSET(INDIRECT(A2182&amp;"_code"),0,2,,2),2,0)</f>
        <v>n/a</v>
      </c>
      <c r="M2182" s="45"/>
      <c r="N2182" s="47"/>
      <c r="O2182" s="45"/>
    </row>
    <row r="2183" spans="1:15" hidden="1" x14ac:dyDescent="0.2">
      <c r="A2183" s="61" t="s">
        <v>669</v>
      </c>
      <c r="B2183" s="65" t="str">
        <f>YEAR(C2183)&amp;"-"&amp;WEEKNUM(C2183)</f>
        <v>2018-2</v>
      </c>
      <c r="C2183" s="46">
        <v>43112</v>
      </c>
      <c r="D2183" s="67">
        <f>WEEKDAY(Tableau645[[#This Row],[date]])</f>
        <v>6</v>
      </c>
      <c r="E2183" s="47">
        <v>0.34375</v>
      </c>
      <c r="F2183" s="47">
        <v>0.51041666666666696</v>
      </c>
      <c r="G2183" s="46" t="str">
        <f>IF(NOT(ISBLANK(Tableau645[heure
début])),IF(VALUE(MID(TEXT(Tableau645[heure
début],"hh"),1,2))&lt;13,"AM","PM"),"")</f>
        <v>AM</v>
      </c>
      <c r="H2183" s="47">
        <f>F2183-E2183</f>
        <v>0.16666666666666696</v>
      </c>
      <c r="I2183" s="47"/>
      <c r="J2183" s="47"/>
      <c r="K2183" s="65" t="s">
        <v>803</v>
      </c>
      <c r="L2183" s="45" t="str">
        <f ca="1">VLOOKUP(Tableau645[[#This Row],[module]],OFFSET(INDIRECT(A2183&amp;"_code"),0,2,,2),2,0)</f>
        <v>n/a</v>
      </c>
      <c r="M2183" s="45"/>
      <c r="N2183" s="47"/>
      <c r="O2183" s="45"/>
    </row>
    <row r="2184" spans="1:15" hidden="1" x14ac:dyDescent="0.2">
      <c r="A2184" s="45" t="s">
        <v>670</v>
      </c>
      <c r="B2184" s="65" t="str">
        <f>YEAR(C2184)&amp;"-"&amp;WEEKNUM(C2184)</f>
        <v>2018-2</v>
      </c>
      <c r="C2184" s="46">
        <v>43112</v>
      </c>
      <c r="D2184" s="67">
        <f>WEEKDAY(Tableau645[[#This Row],[date]])</f>
        <v>6</v>
      </c>
      <c r="E2184" s="47">
        <v>0.57291666666666696</v>
      </c>
      <c r="F2184" s="47">
        <v>0.73958333333333404</v>
      </c>
      <c r="G2184" s="46" t="str">
        <f>IF(NOT(ISBLANK(Tableau645[heure
début])),IF(VALUE(MID(TEXT(Tableau645[heure
début],"hh"),1,2))&lt;13,"AM","PM"),"")</f>
        <v>PM</v>
      </c>
      <c r="H2184" s="47">
        <f>F2184-E2184</f>
        <v>0.16666666666666707</v>
      </c>
      <c r="I2184" s="47"/>
      <c r="J2184" s="47"/>
      <c r="K2184" s="65" t="s">
        <v>806</v>
      </c>
      <c r="L2184" s="45" t="str">
        <f ca="1">VLOOKUP(Tableau645[[#This Row],[module]],OFFSET(INDIRECT(A2184&amp;"_code"),0,2,,2),2,0)</f>
        <v>n/a</v>
      </c>
      <c r="M2184" s="45"/>
      <c r="N2184" s="47"/>
      <c r="O2184" s="45"/>
    </row>
    <row r="2185" spans="1:15" hidden="1" x14ac:dyDescent="0.2">
      <c r="A2185" s="45" t="s">
        <v>657</v>
      </c>
      <c r="B2185" s="65" t="str">
        <f>YEAR(C2185)&amp;"-"&amp;WEEKNUM(C2185)</f>
        <v>2018-2</v>
      </c>
      <c r="C2185" s="46">
        <v>43112</v>
      </c>
      <c r="D2185" s="67">
        <f>WEEKDAY(Tableau645[[#This Row],[date]])</f>
        <v>6</v>
      </c>
      <c r="E2185" s="47">
        <v>0.57291666666666696</v>
      </c>
      <c r="F2185" s="47">
        <v>0.73958333333333404</v>
      </c>
      <c r="G2185" s="46" t="str">
        <f>IF(NOT(ISBLANK(Tableau645[heure
début])),IF(VALUE(MID(TEXT(Tableau645[heure
début],"hh"),1,2))&lt;13,"AM","PM"),"")</f>
        <v>PM</v>
      </c>
      <c r="H2185" s="47">
        <f>F2185-E2185</f>
        <v>0.16666666666666707</v>
      </c>
      <c r="I2185" s="123"/>
      <c r="J2185" s="47" t="s">
        <v>832</v>
      </c>
      <c r="K2185" s="65" t="s">
        <v>806</v>
      </c>
      <c r="L2185" s="45" t="str">
        <f ca="1">VLOOKUP(Tableau645[[#This Row],[module]],OFFSET(INDIRECT(A2185&amp;"_code"),0,2,,2),2,0)</f>
        <v>n/a</v>
      </c>
      <c r="M2185" s="45"/>
      <c r="N2185" s="47"/>
      <c r="O2185" s="45"/>
    </row>
    <row r="2186" spans="1:15" hidden="1" x14ac:dyDescent="0.2">
      <c r="A2186" s="45" t="s">
        <v>657</v>
      </c>
      <c r="B2186" s="65" t="str">
        <f>YEAR(C2186)&amp;"-"&amp;WEEKNUM(C2186)</f>
        <v>2018-2</v>
      </c>
      <c r="C2186" s="46">
        <v>43112</v>
      </c>
      <c r="D2186" s="67">
        <f>WEEKDAY(Tableau645[[#This Row],[date]])</f>
        <v>6</v>
      </c>
      <c r="E2186" s="47">
        <v>0.57291666666666696</v>
      </c>
      <c r="F2186" s="47">
        <v>0.73958333333333404</v>
      </c>
      <c r="G2186" s="46" t="str">
        <f>IF(NOT(ISBLANK(Tableau645[heure
début])),IF(VALUE(MID(TEXT(Tableau645[heure
début],"hh"),1,2))&lt;13,"AM","PM"),"")</f>
        <v>PM</v>
      </c>
      <c r="H2186" s="47">
        <f>F2186-E2186</f>
        <v>0.16666666666666707</v>
      </c>
      <c r="I2186" s="123"/>
      <c r="J2186" s="47" t="s">
        <v>833</v>
      </c>
      <c r="K2186" s="65" t="s">
        <v>817</v>
      </c>
      <c r="L2186" s="45" t="str">
        <f ca="1">VLOOKUP(Tableau645[[#This Row],[module]],OFFSET(INDIRECT(A2186&amp;"_code"),0,2,,2),2,0)</f>
        <v>n/a</v>
      </c>
      <c r="M2186" s="45"/>
      <c r="N2186" s="47"/>
      <c r="O2186" s="45"/>
    </row>
    <row r="2187" spans="1:15" hidden="1" x14ac:dyDescent="0.2">
      <c r="A2187" s="45" t="s">
        <v>671</v>
      </c>
      <c r="B2187" s="65" t="str">
        <f>YEAR(C2187)&amp;"-"&amp;WEEKNUM(C2187)</f>
        <v>2018-2</v>
      </c>
      <c r="C2187" s="46">
        <v>43112</v>
      </c>
      <c r="D2187" s="67">
        <f>WEEKDAY(Tableau645[[#This Row],[date]])</f>
        <v>6</v>
      </c>
      <c r="E2187" s="47">
        <v>0.57291666666666696</v>
      </c>
      <c r="F2187" s="47">
        <v>0.73958333333333404</v>
      </c>
      <c r="G2187" s="46" t="str">
        <f>IF(NOT(ISBLANK(Tableau645[heure
début])),IF(VALUE(MID(TEXT(Tableau645[heure
début],"hh"),1,2))&lt;13,"AM","PM"),"")</f>
        <v>PM</v>
      </c>
      <c r="H2187" s="47">
        <f>F2187-E2187</f>
        <v>0.16666666666666707</v>
      </c>
      <c r="I2187" s="47"/>
      <c r="J2187" s="47" t="s">
        <v>833</v>
      </c>
      <c r="K2187" s="65" t="s">
        <v>817</v>
      </c>
      <c r="L2187" s="45" t="str">
        <f ca="1">VLOOKUP(Tableau645[[#This Row],[module]],OFFSET(INDIRECT(A2187&amp;"_code"),0,2,,2),2,0)</f>
        <v>n/a</v>
      </c>
      <c r="M2187" s="45"/>
      <c r="N2187" s="47"/>
      <c r="O2187" s="45"/>
    </row>
    <row r="2188" spans="1:15" hidden="1" x14ac:dyDescent="0.2">
      <c r="A2188" s="45" t="s">
        <v>671</v>
      </c>
      <c r="B2188" s="65" t="str">
        <f>YEAR(C2188)&amp;"-"&amp;WEEKNUM(C2188)</f>
        <v>2018-2</v>
      </c>
      <c r="C2188" s="46">
        <v>43112</v>
      </c>
      <c r="D2188" s="67">
        <f>WEEKDAY(Tableau645[[#This Row],[date]])</f>
        <v>6</v>
      </c>
      <c r="E2188" s="47">
        <v>0.57291666666666696</v>
      </c>
      <c r="F2188" s="47">
        <v>0.73958333333333404</v>
      </c>
      <c r="G2188" s="46" t="str">
        <f>IF(NOT(ISBLANK(Tableau645[heure
début])),IF(VALUE(MID(TEXT(Tableau645[heure
début],"hh"),1,2))&lt;13,"AM","PM"),"")</f>
        <v>PM</v>
      </c>
      <c r="H2188" s="47">
        <f>F2188-E2188</f>
        <v>0.16666666666666707</v>
      </c>
      <c r="I2188" s="47"/>
      <c r="J2188" s="47" t="s">
        <v>832</v>
      </c>
      <c r="K2188" s="65" t="s">
        <v>806</v>
      </c>
      <c r="L2188" s="45" t="str">
        <f ca="1">VLOOKUP(Tableau645[[#This Row],[module]],OFFSET(INDIRECT(A2188&amp;"_code"),0,2,,2),2,0)</f>
        <v>n/a</v>
      </c>
      <c r="M2188" s="45"/>
      <c r="N2188" s="47"/>
      <c r="O2188" s="45"/>
    </row>
    <row r="2189" spans="1:15" hidden="1" x14ac:dyDescent="0.2">
      <c r="A2189" s="45" t="s">
        <v>672</v>
      </c>
      <c r="B2189" s="65" t="str">
        <f>YEAR(C2189)&amp;"-"&amp;WEEKNUM(C2189)</f>
        <v>2018-2</v>
      </c>
      <c r="C2189" s="46">
        <v>43112</v>
      </c>
      <c r="D2189" s="67">
        <f>WEEKDAY(Tableau645[[#This Row],[date]])</f>
        <v>6</v>
      </c>
      <c r="E2189" s="47">
        <v>0.57291666666666696</v>
      </c>
      <c r="F2189" s="47">
        <v>0.73958333333333404</v>
      </c>
      <c r="G2189" s="46" t="str">
        <f>IF(NOT(ISBLANK(Tableau645[heure
début])),IF(VALUE(MID(TEXT(Tableau645[heure
début],"hh"),1,2))&lt;13,"AM","PM"),"")</f>
        <v>PM</v>
      </c>
      <c r="H2189" s="47">
        <f>F2189-E2189</f>
        <v>0.16666666666666707</v>
      </c>
      <c r="I2189" s="47"/>
      <c r="J2189" s="47" t="s">
        <v>832</v>
      </c>
      <c r="K2189" s="65"/>
      <c r="L2189" s="45" t="e">
        <f ca="1">VLOOKUP(Tableau645[[#This Row],[module]],OFFSET(INDIRECT(A2189&amp;"_code"),0,2,,2),2,0)</f>
        <v>#N/A</v>
      </c>
      <c r="M2189" s="45"/>
      <c r="N2189" s="47"/>
      <c r="O2189" s="45"/>
    </row>
    <row r="2190" spans="1:15" hidden="1" x14ac:dyDescent="0.2">
      <c r="A2190" s="45" t="s">
        <v>672</v>
      </c>
      <c r="B2190" s="65" t="str">
        <f>YEAR(C2190)&amp;"-"&amp;WEEKNUM(C2190)</f>
        <v>2018-2</v>
      </c>
      <c r="C2190" s="46">
        <v>43112</v>
      </c>
      <c r="D2190" s="67">
        <f>WEEKDAY(Tableau645[[#This Row],[date]])</f>
        <v>6</v>
      </c>
      <c r="E2190" s="47">
        <v>0.57291666666666696</v>
      </c>
      <c r="F2190" s="47">
        <v>0.73958333333333404</v>
      </c>
      <c r="G2190" s="46" t="str">
        <f>IF(NOT(ISBLANK(Tableau645[heure
début])),IF(VALUE(MID(TEXT(Tableau645[heure
début],"hh"),1,2))&lt;13,"AM","PM"),"")</f>
        <v>PM</v>
      </c>
      <c r="H2190" s="47">
        <f>F2190-E2190</f>
        <v>0.16666666666666707</v>
      </c>
      <c r="I2190" s="47"/>
      <c r="J2190" s="47" t="s">
        <v>833</v>
      </c>
      <c r="K2190" s="65" t="s">
        <v>817</v>
      </c>
      <c r="L2190" s="45" t="str">
        <f ca="1">VLOOKUP(Tableau645[[#This Row],[module]],OFFSET(INDIRECT(A2190&amp;"_code"),0,2,,2),2,0)</f>
        <v>n/a</v>
      </c>
      <c r="M2190" s="45"/>
      <c r="N2190" s="47"/>
      <c r="O2190" s="45"/>
    </row>
    <row r="2191" spans="1:15" hidden="1" x14ac:dyDescent="0.2">
      <c r="A2191" s="45" t="s">
        <v>676</v>
      </c>
      <c r="B2191" s="65" t="str">
        <f>YEAR(C2191)&amp;"-"&amp;WEEKNUM(C2191)</f>
        <v>2018-2</v>
      </c>
      <c r="C2191" s="46">
        <v>43112</v>
      </c>
      <c r="D2191" s="67">
        <f>WEEKDAY(Tableau645[[#This Row],[date]])</f>
        <v>6</v>
      </c>
      <c r="E2191" s="47">
        <v>0.57291666666666696</v>
      </c>
      <c r="F2191" s="47">
        <v>0.69791666666666663</v>
      </c>
      <c r="G2191" s="46" t="str">
        <f>IF(NOT(ISBLANK(Tableau645[heure
début])),IF(VALUE(MID(TEXT(Tableau645[heure
début],"hh"),1,2))&lt;13,"AM","PM"),"")</f>
        <v>PM</v>
      </c>
      <c r="H2191" s="47">
        <f>F2191-E2191</f>
        <v>0.12499999999999967</v>
      </c>
      <c r="I2191" s="47"/>
      <c r="J2191" s="47"/>
      <c r="K2191" s="65" t="s">
        <v>809</v>
      </c>
      <c r="L2191" s="45" t="str">
        <f ca="1">VLOOKUP(Tableau645[[#This Row],[module]],OFFSET(INDIRECT(A2191&amp;"_code"),0,2,,2),2,0)</f>
        <v>n/a</v>
      </c>
      <c r="M2191" s="45"/>
      <c r="N2191" s="47"/>
      <c r="O2191" s="45"/>
    </row>
    <row r="2192" spans="1:15" hidden="1" x14ac:dyDescent="0.2">
      <c r="A2192" s="45" t="s">
        <v>677</v>
      </c>
      <c r="B2192" s="65" t="str">
        <f>YEAR(C2192)&amp;"-"&amp;WEEKNUM(C2192)</f>
        <v>2018-2</v>
      </c>
      <c r="C2192" s="46">
        <v>43112</v>
      </c>
      <c r="D2192" s="67">
        <f>WEEKDAY(Tableau645[[#This Row],[date]])</f>
        <v>6</v>
      </c>
      <c r="E2192" s="47">
        <v>0.57291666666666696</v>
      </c>
      <c r="F2192" s="47">
        <v>0.69791666666666663</v>
      </c>
      <c r="G2192" s="46" t="str">
        <f>IF(NOT(ISBLANK(Tableau645[heure
début])),IF(VALUE(MID(TEXT(Tableau645[heure
début],"hh"),1,2))&lt;13,"AM","PM"),"")</f>
        <v>PM</v>
      </c>
      <c r="H2192" s="47">
        <f>F2192-E2192</f>
        <v>0.12499999999999967</v>
      </c>
      <c r="I2192" s="47"/>
      <c r="J2192" s="47"/>
      <c r="K2192" s="65" t="s">
        <v>1168</v>
      </c>
      <c r="L2192" s="45" t="str">
        <f ca="1">VLOOKUP(Tableau645[[#This Row],[module]],OFFSET(INDIRECT(A2192&amp;"_code"),0,2,,2),2,0)</f>
        <v>n/a</v>
      </c>
      <c r="M2192" s="45"/>
      <c r="N2192" s="47"/>
      <c r="O2192" s="45"/>
    </row>
    <row r="2193" spans="1:15" hidden="1" x14ac:dyDescent="0.2">
      <c r="A2193" s="61" t="s">
        <v>669</v>
      </c>
      <c r="B2193" s="65" t="str">
        <f>YEAR(C2193)&amp;"-"&amp;WEEKNUM(C2193)</f>
        <v>2018-2</v>
      </c>
      <c r="C2193" s="46">
        <v>43112</v>
      </c>
      <c r="D2193" s="67">
        <f>WEEKDAY(Tableau645[[#This Row],[date]])</f>
        <v>6</v>
      </c>
      <c r="E2193" s="63">
        <v>0.57291666666666696</v>
      </c>
      <c r="F2193" s="63">
        <v>0.73958333333333404</v>
      </c>
      <c r="G2193" s="46" t="str">
        <f>IF(NOT(ISBLANK(Tableau645[heure
début])),IF(VALUE(MID(TEXT(Tableau645[heure
début],"hh"),1,2))&lt;13,"AM","PM"),"")</f>
        <v>PM</v>
      </c>
      <c r="H2193" s="47">
        <f>F2193-E2193</f>
        <v>0.16666666666666707</v>
      </c>
      <c r="I2193" s="47"/>
      <c r="J2193" s="47"/>
      <c r="K2193" s="65" t="s">
        <v>803</v>
      </c>
      <c r="L2193" s="45" t="str">
        <f ca="1">VLOOKUP(Tableau645[[#This Row],[module]],OFFSET(INDIRECT(A2193&amp;"_code"),0,2,,2),2,0)</f>
        <v>n/a</v>
      </c>
      <c r="M2193" s="45"/>
      <c r="N2193" s="47"/>
      <c r="O2193" s="45"/>
    </row>
    <row r="2194" spans="1:15" hidden="1" x14ac:dyDescent="0.2">
      <c r="A2194" s="45" t="s">
        <v>670</v>
      </c>
      <c r="B2194" s="65" t="str">
        <f>YEAR(C2194)&amp;"-"&amp;WEEKNUM(C2194)</f>
        <v>2018-2</v>
      </c>
      <c r="C2194" s="46">
        <v>43113</v>
      </c>
      <c r="D2194" s="67">
        <f>WEEKDAY(Tableau645[[#This Row],[date]])</f>
        <v>7</v>
      </c>
      <c r="E2194" s="47">
        <v>0.34375</v>
      </c>
      <c r="F2194" s="47">
        <v>0.51041666666666696</v>
      </c>
      <c r="G2194" s="46" t="str">
        <f>IF(NOT(ISBLANK(Tableau645[heure
début])),IF(VALUE(MID(TEXT(Tableau645[heure
début],"hh"),1,2))&lt;13,"AM","PM"),"")</f>
        <v>AM</v>
      </c>
      <c r="H2194" s="47">
        <f>F2194-E2194</f>
        <v>0.16666666666666696</v>
      </c>
      <c r="I2194" s="47"/>
      <c r="J2194" s="47"/>
      <c r="K2194" s="65"/>
      <c r="L2194" s="45" t="e">
        <f ca="1">VLOOKUP(Tableau645[[#This Row],[module]],OFFSET(INDIRECT(A2194&amp;"_code"),0,2,,2),2,0)</f>
        <v>#N/A</v>
      </c>
      <c r="M2194" s="45"/>
      <c r="N2194" s="47"/>
      <c r="O2194" s="45"/>
    </row>
    <row r="2195" spans="1:15" hidden="1" x14ac:dyDescent="0.2">
      <c r="A2195" s="45" t="s">
        <v>657</v>
      </c>
      <c r="B2195" s="65" t="str">
        <f>YEAR(C2195)&amp;"-"&amp;WEEKNUM(C2195)</f>
        <v>2018-2</v>
      </c>
      <c r="C2195" s="46">
        <v>43113</v>
      </c>
      <c r="D2195" s="67">
        <f>WEEKDAY(Tableau645[[#This Row],[date]])</f>
        <v>7</v>
      </c>
      <c r="E2195" s="47">
        <v>0.34375</v>
      </c>
      <c r="F2195" s="47">
        <v>0.51041666666666696</v>
      </c>
      <c r="G2195" s="46" t="str">
        <f>IF(NOT(ISBLANK(Tableau645[heure
début])),IF(VALUE(MID(TEXT(Tableau645[heure
début],"hh"),1,2))&lt;13,"AM","PM"),"")</f>
        <v>AM</v>
      </c>
      <c r="H2195" s="47">
        <f>F2195-E2195</f>
        <v>0.16666666666666696</v>
      </c>
      <c r="I2195" s="123"/>
      <c r="J2195" s="47"/>
      <c r="K2195" s="65"/>
      <c r="L2195" s="45" t="e">
        <f ca="1">VLOOKUP(Tableau645[[#This Row],[module]],OFFSET(INDIRECT(A2195&amp;"_code"),0,2,,2),2,0)</f>
        <v>#N/A</v>
      </c>
      <c r="M2195" s="45"/>
      <c r="N2195" s="47"/>
      <c r="O2195" s="45"/>
    </row>
    <row r="2196" spans="1:15" hidden="1" x14ac:dyDescent="0.2">
      <c r="A2196" s="45" t="s">
        <v>671</v>
      </c>
      <c r="B2196" s="65" t="str">
        <f>YEAR(C2196)&amp;"-"&amp;WEEKNUM(C2196)</f>
        <v>2018-2</v>
      </c>
      <c r="C2196" s="46">
        <v>43113</v>
      </c>
      <c r="D2196" s="67">
        <f>WEEKDAY(Tableau645[[#This Row],[date]])</f>
        <v>7</v>
      </c>
      <c r="E2196" s="47">
        <v>0.34375</v>
      </c>
      <c r="F2196" s="47">
        <v>0.51041666666666696</v>
      </c>
      <c r="G2196" s="46" t="str">
        <f>IF(NOT(ISBLANK(Tableau645[heure
début])),IF(VALUE(MID(TEXT(Tableau645[heure
début],"hh"),1,2))&lt;13,"AM","PM"),"")</f>
        <v>AM</v>
      </c>
      <c r="H2196" s="47">
        <f>F2196-E2196</f>
        <v>0.16666666666666696</v>
      </c>
      <c r="I2196" s="47"/>
      <c r="J2196" s="47"/>
      <c r="K2196" s="65"/>
      <c r="L2196" s="45" t="e">
        <f ca="1">VLOOKUP(Tableau645[[#This Row],[module]],OFFSET(INDIRECT(A2196&amp;"_code"),0,2,,2),2,0)</f>
        <v>#N/A</v>
      </c>
      <c r="M2196" s="45"/>
      <c r="N2196" s="47"/>
      <c r="O2196" s="45"/>
    </row>
    <row r="2197" spans="1:15" hidden="1" x14ac:dyDescent="0.2">
      <c r="A2197" s="45" t="s">
        <v>672</v>
      </c>
      <c r="B2197" s="65" t="str">
        <f>YEAR(C2197)&amp;"-"&amp;WEEKNUM(C2197)</f>
        <v>2018-2</v>
      </c>
      <c r="C2197" s="46">
        <v>43113</v>
      </c>
      <c r="D2197" s="67">
        <f>WEEKDAY(Tableau645[[#This Row],[date]])</f>
        <v>7</v>
      </c>
      <c r="E2197" s="47">
        <v>0.34375</v>
      </c>
      <c r="F2197" s="47">
        <v>0.51041666666666696</v>
      </c>
      <c r="G2197" s="46" t="str">
        <f>IF(NOT(ISBLANK(Tableau645[heure
début])),IF(VALUE(MID(TEXT(Tableau645[heure
début],"hh"),1,2))&lt;13,"AM","PM"),"")</f>
        <v>AM</v>
      </c>
      <c r="H2197" s="47">
        <f>F2197-E2197</f>
        <v>0.16666666666666696</v>
      </c>
      <c r="I2197" s="47"/>
      <c r="J2197" s="47"/>
      <c r="K2197" s="65" t="s">
        <v>1093</v>
      </c>
      <c r="L2197" s="45" t="str">
        <f ca="1">VLOOKUP(Tableau645[[#This Row],[module]],OFFSET(INDIRECT(A2197&amp;"_code"),0,2,,2),2,0)</f>
        <v>SPELLA Michel</v>
      </c>
      <c r="M2197" s="45"/>
      <c r="N2197" s="47"/>
      <c r="O2197" s="45"/>
    </row>
    <row r="2198" spans="1:15" hidden="1" x14ac:dyDescent="0.2">
      <c r="A2198" s="45" t="s">
        <v>676</v>
      </c>
      <c r="B2198" s="65" t="str">
        <f>YEAR(C2198)&amp;"-"&amp;WEEKNUM(C2198)</f>
        <v>2018-2</v>
      </c>
      <c r="C2198" s="46">
        <v>43113</v>
      </c>
      <c r="D2198" s="67">
        <f>WEEKDAY(Tableau645[[#This Row],[date]])</f>
        <v>7</v>
      </c>
      <c r="E2198" s="47">
        <v>0.34375</v>
      </c>
      <c r="F2198" s="47">
        <v>0.51041666666666696</v>
      </c>
      <c r="G2198" s="46" t="str">
        <f>IF(NOT(ISBLANK(Tableau645[heure
début])),IF(VALUE(MID(TEXT(Tableau645[heure
début],"hh"),1,2))&lt;13,"AM","PM"),"")</f>
        <v>AM</v>
      </c>
      <c r="H2198" s="47">
        <f>F2198-E2198</f>
        <v>0.16666666666666696</v>
      </c>
      <c r="I2198" s="47"/>
      <c r="J2198" s="47"/>
      <c r="K2198" s="65"/>
      <c r="L2198" s="45" t="e">
        <f ca="1">VLOOKUP(Tableau645[[#This Row],[module]],OFFSET(INDIRECT(A2198&amp;"_code"),0,2,,2),2,0)</f>
        <v>#N/A</v>
      </c>
      <c r="M2198" s="45"/>
      <c r="N2198" s="47"/>
      <c r="O2198" s="45"/>
    </row>
    <row r="2199" spans="1:15" hidden="1" x14ac:dyDescent="0.2">
      <c r="A2199" s="45" t="s">
        <v>677</v>
      </c>
      <c r="B2199" s="65" t="str">
        <f>YEAR(C2199)&amp;"-"&amp;WEEKNUM(C2199)</f>
        <v>2018-2</v>
      </c>
      <c r="C2199" s="46">
        <v>43113</v>
      </c>
      <c r="D2199" s="67">
        <f>WEEKDAY(Tableau645[[#This Row],[date]])</f>
        <v>7</v>
      </c>
      <c r="E2199" s="47">
        <v>0.34375</v>
      </c>
      <c r="F2199" s="47">
        <v>0.51041666666666696</v>
      </c>
      <c r="G2199" s="46" t="str">
        <f>IF(NOT(ISBLANK(Tableau645[heure
début])),IF(VALUE(MID(TEXT(Tableau645[heure
début],"hh"),1,2))&lt;13,"AM","PM"),"")</f>
        <v>AM</v>
      </c>
      <c r="H2199" s="47">
        <f>F2199-E2199</f>
        <v>0.16666666666666696</v>
      </c>
      <c r="I2199" s="47"/>
      <c r="J2199" s="47"/>
      <c r="K2199" s="65"/>
      <c r="L2199" s="45" t="e">
        <f ca="1">VLOOKUP(Tableau645[[#This Row],[module]],OFFSET(INDIRECT(A2199&amp;"_code"),0,2,,2),2,0)</f>
        <v>#N/A</v>
      </c>
      <c r="M2199" s="45"/>
      <c r="N2199" s="47"/>
      <c r="O2199" s="45"/>
    </row>
    <row r="2200" spans="1:15" hidden="1" x14ac:dyDescent="0.2">
      <c r="A2200" s="61" t="s">
        <v>669</v>
      </c>
      <c r="B2200" s="65" t="str">
        <f>YEAR(C2200)&amp;"-"&amp;WEEKNUM(C2200)</f>
        <v>2018-2</v>
      </c>
      <c r="C2200" s="46">
        <v>43113</v>
      </c>
      <c r="D2200" s="67">
        <f>WEEKDAY(Tableau645[[#This Row],[date]])</f>
        <v>7</v>
      </c>
      <c r="E2200" s="47">
        <v>0.34375</v>
      </c>
      <c r="F2200" s="47">
        <v>0.51041666666666696</v>
      </c>
      <c r="G2200" s="46" t="str">
        <f>IF(NOT(ISBLANK(Tableau645[heure
début])),IF(VALUE(MID(TEXT(Tableau645[heure
début],"hh"),1,2))&lt;13,"AM","PM"),"")</f>
        <v>AM</v>
      </c>
      <c r="H2200" s="47">
        <f>F2200-E2200</f>
        <v>0.16666666666666696</v>
      </c>
      <c r="I2200" s="47"/>
      <c r="J2200" s="47"/>
      <c r="K2200" s="65"/>
      <c r="L2200" s="45" t="e">
        <f ca="1">VLOOKUP(Tableau645[[#This Row],[module]],OFFSET(INDIRECT(A2200&amp;"_code"),0,2,,2),2,0)</f>
        <v>#N/A</v>
      </c>
      <c r="M2200" s="45"/>
      <c r="N2200" s="47"/>
      <c r="O2200" s="45"/>
    </row>
    <row r="2201" spans="1:15" hidden="1" x14ac:dyDescent="0.2">
      <c r="A2201" s="45" t="s">
        <v>670</v>
      </c>
      <c r="B2201" s="65" t="str">
        <f>YEAR(C2201)&amp;"-"&amp;WEEKNUM(C2201)</f>
        <v>2018-2</v>
      </c>
      <c r="C2201" s="46">
        <v>43113</v>
      </c>
      <c r="D2201" s="67">
        <f>WEEKDAY(Tableau645[[#This Row],[date]])</f>
        <v>7</v>
      </c>
      <c r="E2201" s="47">
        <v>0.57291666666666696</v>
      </c>
      <c r="F2201" s="47">
        <v>0.73958333333333404</v>
      </c>
      <c r="G2201" s="46" t="str">
        <f>IF(NOT(ISBLANK(Tableau645[heure
début])),IF(VALUE(MID(TEXT(Tableau645[heure
début],"hh"),1,2))&lt;13,"AM","PM"),"")</f>
        <v>PM</v>
      </c>
      <c r="H2201" s="47">
        <f>F2201-E2201</f>
        <v>0.16666666666666707</v>
      </c>
      <c r="I2201" s="47"/>
      <c r="J2201" s="47"/>
      <c r="K2201" s="65"/>
      <c r="L2201" s="45" t="e">
        <f ca="1">VLOOKUP(Tableau645[[#This Row],[module]],OFFSET(INDIRECT(A2201&amp;"_code"),0,2,,2),2,0)</f>
        <v>#N/A</v>
      </c>
      <c r="M2201" s="45"/>
      <c r="N2201" s="47"/>
      <c r="O2201" s="45"/>
    </row>
    <row r="2202" spans="1:15" hidden="1" x14ac:dyDescent="0.2">
      <c r="A2202" s="45" t="s">
        <v>657</v>
      </c>
      <c r="B2202" s="65" t="str">
        <f>YEAR(C2202)&amp;"-"&amp;WEEKNUM(C2202)</f>
        <v>2018-2</v>
      </c>
      <c r="C2202" s="46">
        <v>43113</v>
      </c>
      <c r="D2202" s="67">
        <f>WEEKDAY(Tableau645[[#This Row],[date]])</f>
        <v>7</v>
      </c>
      <c r="E2202" s="47">
        <v>0.57291666666666696</v>
      </c>
      <c r="F2202" s="47">
        <v>0.73958333333333404</v>
      </c>
      <c r="G2202" s="46" t="str">
        <f>IF(NOT(ISBLANK(Tableau645[heure
début])),IF(VALUE(MID(TEXT(Tableau645[heure
début],"hh"),1,2))&lt;13,"AM","PM"),"")</f>
        <v>PM</v>
      </c>
      <c r="H2202" s="47">
        <f>F2202-E2202</f>
        <v>0.16666666666666707</v>
      </c>
      <c r="I2202" s="123"/>
      <c r="J2202" s="47"/>
      <c r="K2202" s="65"/>
      <c r="L2202" s="45" t="e">
        <f ca="1">VLOOKUP(Tableau645[[#This Row],[module]],OFFSET(INDIRECT(A2202&amp;"_code"),0,2,,2),2,0)</f>
        <v>#N/A</v>
      </c>
      <c r="M2202" s="45"/>
      <c r="N2202" s="47"/>
      <c r="O2202" s="45"/>
    </row>
    <row r="2203" spans="1:15" hidden="1" x14ac:dyDescent="0.2">
      <c r="A2203" s="45" t="s">
        <v>671</v>
      </c>
      <c r="B2203" s="65" t="str">
        <f>YEAR(C2203)&amp;"-"&amp;WEEKNUM(C2203)</f>
        <v>2018-2</v>
      </c>
      <c r="C2203" s="46">
        <v>43113</v>
      </c>
      <c r="D2203" s="67">
        <f>WEEKDAY(Tableau645[[#This Row],[date]])</f>
        <v>7</v>
      </c>
      <c r="E2203" s="47">
        <v>0.57291666666666696</v>
      </c>
      <c r="F2203" s="47">
        <v>0.73958333333333404</v>
      </c>
      <c r="G2203" s="46" t="str">
        <f>IF(NOT(ISBLANK(Tableau645[heure
début])),IF(VALUE(MID(TEXT(Tableau645[heure
début],"hh"),1,2))&lt;13,"AM","PM"),"")</f>
        <v>PM</v>
      </c>
      <c r="H2203" s="47">
        <f>F2203-E2203</f>
        <v>0.16666666666666707</v>
      </c>
      <c r="I2203" s="47"/>
      <c r="J2203" s="47"/>
      <c r="K2203" s="65"/>
      <c r="L2203" s="45" t="e">
        <f ca="1">VLOOKUP(Tableau645[[#This Row],[module]],OFFSET(INDIRECT(A2203&amp;"_code"),0,2,,2),2,0)</f>
        <v>#N/A</v>
      </c>
      <c r="M2203" s="45"/>
      <c r="N2203" s="47"/>
      <c r="O2203" s="45"/>
    </row>
    <row r="2204" spans="1:15" hidden="1" x14ac:dyDescent="0.2">
      <c r="A2204" s="45" t="s">
        <v>672</v>
      </c>
      <c r="B2204" s="65" t="str">
        <f>YEAR(C2204)&amp;"-"&amp;WEEKNUM(C2204)</f>
        <v>2018-2</v>
      </c>
      <c r="C2204" s="46">
        <v>43113</v>
      </c>
      <c r="D2204" s="67">
        <f>WEEKDAY(Tableau645[[#This Row],[date]])</f>
        <v>7</v>
      </c>
      <c r="E2204" s="47">
        <v>0.57291666666666696</v>
      </c>
      <c r="F2204" s="47">
        <v>0.73958333333333404</v>
      </c>
      <c r="G2204" s="46" t="str">
        <f>IF(NOT(ISBLANK(Tableau645[heure
début])),IF(VALUE(MID(TEXT(Tableau645[heure
début],"hh"),1,2))&lt;13,"AM","PM"),"")</f>
        <v>PM</v>
      </c>
      <c r="H2204" s="47">
        <f>F2204-E2204</f>
        <v>0.16666666666666707</v>
      </c>
      <c r="I2204" s="47"/>
      <c r="J2204" s="47"/>
      <c r="K2204" s="65"/>
      <c r="L2204" s="45" t="e">
        <f ca="1">VLOOKUP(Tableau645[[#This Row],[module]],OFFSET(INDIRECT(A2204&amp;"_code"),0,2,,2),2,0)</f>
        <v>#N/A</v>
      </c>
      <c r="M2204" s="45"/>
      <c r="N2204" s="47"/>
      <c r="O2204" s="45"/>
    </row>
    <row r="2205" spans="1:15" hidden="1" x14ac:dyDescent="0.2">
      <c r="A2205" s="45" t="s">
        <v>676</v>
      </c>
      <c r="B2205" s="65" t="str">
        <f>YEAR(C2205)&amp;"-"&amp;WEEKNUM(C2205)</f>
        <v>2018-2</v>
      </c>
      <c r="C2205" s="46">
        <v>43113</v>
      </c>
      <c r="D2205" s="67">
        <f>WEEKDAY(Tableau645[[#This Row],[date]])</f>
        <v>7</v>
      </c>
      <c r="E2205" s="47">
        <v>0.57291666666666696</v>
      </c>
      <c r="F2205" s="47">
        <v>0.69791666666666663</v>
      </c>
      <c r="G2205" s="46" t="str">
        <f>IF(NOT(ISBLANK(Tableau645[heure
début])),IF(VALUE(MID(TEXT(Tableau645[heure
début],"hh"),1,2))&lt;13,"AM","PM"),"")</f>
        <v>PM</v>
      </c>
      <c r="H2205" s="47">
        <f>F2205-E2205</f>
        <v>0.12499999999999967</v>
      </c>
      <c r="I2205" s="47"/>
      <c r="J2205" s="47"/>
      <c r="K2205" s="65"/>
      <c r="L2205" s="45" t="e">
        <f ca="1">VLOOKUP(Tableau645[[#This Row],[module]],OFFSET(INDIRECT(A2205&amp;"_code"),0,2,,2),2,0)</f>
        <v>#N/A</v>
      </c>
      <c r="M2205" s="45"/>
      <c r="N2205" s="47"/>
      <c r="O2205" s="45"/>
    </row>
    <row r="2206" spans="1:15" hidden="1" x14ac:dyDescent="0.2">
      <c r="A2206" s="45" t="s">
        <v>677</v>
      </c>
      <c r="B2206" s="65" t="str">
        <f>YEAR(C2206)&amp;"-"&amp;WEEKNUM(C2206)</f>
        <v>2018-2</v>
      </c>
      <c r="C2206" s="46">
        <v>43113</v>
      </c>
      <c r="D2206" s="67">
        <f>WEEKDAY(Tableau645[[#This Row],[date]])</f>
        <v>7</v>
      </c>
      <c r="E2206" s="47">
        <v>0.57291666666666696</v>
      </c>
      <c r="F2206" s="47">
        <v>0.69791666666666663</v>
      </c>
      <c r="G2206" s="46" t="str">
        <f>IF(NOT(ISBLANK(Tableau645[heure
début])),IF(VALUE(MID(TEXT(Tableau645[heure
début],"hh"),1,2))&lt;13,"AM","PM"),"")</f>
        <v>PM</v>
      </c>
      <c r="H2206" s="47">
        <f>F2206-E2206</f>
        <v>0.12499999999999967</v>
      </c>
      <c r="I2206" s="47"/>
      <c r="J2206" s="47"/>
      <c r="K2206" s="65"/>
      <c r="L2206" s="45" t="e">
        <f ca="1">VLOOKUP(Tableau645[[#This Row],[module]],OFFSET(INDIRECT(A2206&amp;"_code"),0,2,,2),2,0)</f>
        <v>#N/A</v>
      </c>
      <c r="M2206" s="45"/>
      <c r="N2206" s="47"/>
      <c r="O2206" s="45"/>
    </row>
    <row r="2207" spans="1:15" hidden="1" x14ac:dyDescent="0.2">
      <c r="A2207" s="61" t="s">
        <v>669</v>
      </c>
      <c r="B2207" s="65" t="str">
        <f>YEAR(C2207)&amp;"-"&amp;WEEKNUM(C2207)</f>
        <v>2018-2</v>
      </c>
      <c r="C2207" s="46">
        <v>43113</v>
      </c>
      <c r="D2207" s="67">
        <f>WEEKDAY(Tableau645[[#This Row],[date]])</f>
        <v>7</v>
      </c>
      <c r="E2207" s="63">
        <v>0.57291666666666696</v>
      </c>
      <c r="F2207" s="63">
        <v>0.73958333333333404</v>
      </c>
      <c r="G2207" s="46" t="str">
        <f>IF(NOT(ISBLANK(Tableau645[heure
début])),IF(VALUE(MID(TEXT(Tableau645[heure
début],"hh"),1,2))&lt;13,"AM","PM"),"")</f>
        <v>PM</v>
      </c>
      <c r="H2207" s="47">
        <f>F2207-E2207</f>
        <v>0.16666666666666707</v>
      </c>
      <c r="I2207" s="47"/>
      <c r="J2207" s="47"/>
      <c r="K2207" s="65"/>
      <c r="L2207" s="45" t="e">
        <f ca="1">VLOOKUP(Tableau645[[#This Row],[module]],OFFSET(INDIRECT(A2207&amp;"_code"),0,2,,2),2,0)</f>
        <v>#N/A</v>
      </c>
      <c r="M2207" s="45"/>
      <c r="N2207" s="47"/>
      <c r="O2207" s="45"/>
    </row>
    <row r="2208" spans="1:15" hidden="1" x14ac:dyDescent="0.2">
      <c r="A2208" s="45" t="s">
        <v>670</v>
      </c>
      <c r="B2208" s="65" t="str">
        <f>YEAR(C2208)&amp;"-"&amp;WEEKNUM(C2208)</f>
        <v>2018-3</v>
      </c>
      <c r="C2208" s="46">
        <v>43114</v>
      </c>
      <c r="D2208" s="67">
        <f>WEEKDAY(Tableau645[[#This Row],[date]])</f>
        <v>1</v>
      </c>
      <c r="E2208" s="47">
        <v>0.34375</v>
      </c>
      <c r="F2208" s="47">
        <v>0.51041666666666696</v>
      </c>
      <c r="G2208" s="46" t="str">
        <f>IF(NOT(ISBLANK(Tableau645[heure
début])),IF(VALUE(MID(TEXT(Tableau645[heure
début],"hh"),1,2))&lt;13,"AM","PM"),"")</f>
        <v>AM</v>
      </c>
      <c r="H2208" s="47">
        <f>F2208-E2208</f>
        <v>0.16666666666666696</v>
      </c>
      <c r="I2208" s="47"/>
      <c r="J2208" s="47"/>
      <c r="K2208" s="65"/>
      <c r="L2208" s="45" t="e">
        <f ca="1">VLOOKUP(Tableau645[[#This Row],[module]],OFFSET(INDIRECT(A2208&amp;"_code"),0,2,,2),2,0)</f>
        <v>#N/A</v>
      </c>
      <c r="M2208" s="45"/>
      <c r="N2208" s="47"/>
      <c r="O2208" s="45"/>
    </row>
    <row r="2209" spans="1:15" hidden="1" x14ac:dyDescent="0.2">
      <c r="A2209" s="45" t="s">
        <v>657</v>
      </c>
      <c r="B2209" s="65" t="str">
        <f>YEAR(C2209)&amp;"-"&amp;WEEKNUM(C2209)</f>
        <v>2018-3</v>
      </c>
      <c r="C2209" s="46">
        <v>43114</v>
      </c>
      <c r="D2209" s="67">
        <f>WEEKDAY(Tableau645[[#This Row],[date]])</f>
        <v>1</v>
      </c>
      <c r="E2209" s="47">
        <v>0.34375</v>
      </c>
      <c r="F2209" s="47">
        <v>0.51041666666666696</v>
      </c>
      <c r="G2209" s="46" t="str">
        <f>IF(NOT(ISBLANK(Tableau645[heure
début])),IF(VALUE(MID(TEXT(Tableau645[heure
début],"hh"),1,2))&lt;13,"AM","PM"),"")</f>
        <v>AM</v>
      </c>
      <c r="H2209" s="47">
        <f>F2209-E2209</f>
        <v>0.16666666666666696</v>
      </c>
      <c r="I2209" s="123"/>
      <c r="J2209" s="47"/>
      <c r="K2209" s="65"/>
      <c r="L2209" s="45" t="e">
        <f ca="1">VLOOKUP(Tableau645[[#This Row],[module]],OFFSET(INDIRECT(A2209&amp;"_code"),0,2,,2),2,0)</f>
        <v>#N/A</v>
      </c>
      <c r="M2209" s="45"/>
      <c r="N2209" s="47"/>
      <c r="O2209" s="45"/>
    </row>
    <row r="2210" spans="1:15" hidden="1" x14ac:dyDescent="0.2">
      <c r="A2210" s="45" t="s">
        <v>671</v>
      </c>
      <c r="B2210" s="65" t="str">
        <f>YEAR(C2210)&amp;"-"&amp;WEEKNUM(C2210)</f>
        <v>2018-3</v>
      </c>
      <c r="C2210" s="46">
        <v>43114</v>
      </c>
      <c r="D2210" s="67">
        <f>WEEKDAY(Tableau645[[#This Row],[date]])</f>
        <v>1</v>
      </c>
      <c r="E2210" s="47">
        <v>0.34375</v>
      </c>
      <c r="F2210" s="47">
        <v>0.51041666666666696</v>
      </c>
      <c r="G2210" s="46" t="str">
        <f>IF(NOT(ISBLANK(Tableau645[heure
début])),IF(VALUE(MID(TEXT(Tableau645[heure
début],"hh"),1,2))&lt;13,"AM","PM"),"")</f>
        <v>AM</v>
      </c>
      <c r="H2210" s="47">
        <f>F2210-E2210</f>
        <v>0.16666666666666696</v>
      </c>
      <c r="I2210" s="47"/>
      <c r="J2210" s="47"/>
      <c r="K2210" s="65"/>
      <c r="L2210" s="45" t="e">
        <f ca="1">VLOOKUP(Tableau645[[#This Row],[module]],OFFSET(INDIRECT(A2210&amp;"_code"),0,2,,2),2,0)</f>
        <v>#N/A</v>
      </c>
      <c r="M2210" s="45"/>
      <c r="N2210" s="47"/>
      <c r="O2210" s="45"/>
    </row>
    <row r="2211" spans="1:15" hidden="1" x14ac:dyDescent="0.2">
      <c r="A2211" s="45" t="s">
        <v>672</v>
      </c>
      <c r="B2211" s="65" t="str">
        <f>YEAR(C2211)&amp;"-"&amp;WEEKNUM(C2211)</f>
        <v>2018-3</v>
      </c>
      <c r="C2211" s="46">
        <v>43114</v>
      </c>
      <c r="D2211" s="67">
        <f>WEEKDAY(Tableau645[[#This Row],[date]])</f>
        <v>1</v>
      </c>
      <c r="E2211" s="47">
        <v>0.34375</v>
      </c>
      <c r="F2211" s="47">
        <v>0.51041666666666696</v>
      </c>
      <c r="G2211" s="46" t="str">
        <f>IF(NOT(ISBLANK(Tableau645[heure
début])),IF(VALUE(MID(TEXT(Tableau645[heure
début],"hh"),1,2))&lt;13,"AM","PM"),"")</f>
        <v>AM</v>
      </c>
      <c r="H2211" s="47">
        <f>F2211-E2211</f>
        <v>0.16666666666666696</v>
      </c>
      <c r="I2211" s="47"/>
      <c r="J2211" s="47"/>
      <c r="K2211" s="65"/>
      <c r="L2211" s="45" t="e">
        <f ca="1">VLOOKUP(Tableau645[[#This Row],[module]],OFFSET(INDIRECT(A2211&amp;"_code"),0,2,,2),2,0)</f>
        <v>#N/A</v>
      </c>
      <c r="M2211" s="45"/>
      <c r="N2211" s="47"/>
      <c r="O2211" s="45"/>
    </row>
    <row r="2212" spans="1:15" hidden="1" x14ac:dyDescent="0.2">
      <c r="A2212" s="45" t="s">
        <v>676</v>
      </c>
      <c r="B2212" s="65" t="str">
        <f>YEAR(C2212)&amp;"-"&amp;WEEKNUM(C2212)</f>
        <v>2018-3</v>
      </c>
      <c r="C2212" s="46">
        <v>43114</v>
      </c>
      <c r="D2212" s="67">
        <f>WEEKDAY(Tableau645[[#This Row],[date]])</f>
        <v>1</v>
      </c>
      <c r="E2212" s="47">
        <v>0.34375</v>
      </c>
      <c r="F2212" s="47">
        <v>0.51041666666666696</v>
      </c>
      <c r="G2212" s="46" t="str">
        <f>IF(NOT(ISBLANK(Tableau645[heure
début])),IF(VALUE(MID(TEXT(Tableau645[heure
début],"hh"),1,2))&lt;13,"AM","PM"),"")</f>
        <v>AM</v>
      </c>
      <c r="H2212" s="47">
        <f>F2212-E2212</f>
        <v>0.16666666666666696</v>
      </c>
      <c r="I2212" s="47"/>
      <c r="J2212" s="47"/>
      <c r="K2212" s="65"/>
      <c r="L2212" s="45" t="e">
        <f ca="1">VLOOKUP(Tableau645[[#This Row],[module]],OFFSET(INDIRECT(A2212&amp;"_code"),0,2,,2),2,0)</f>
        <v>#N/A</v>
      </c>
      <c r="M2212" s="45"/>
      <c r="N2212" s="47"/>
      <c r="O2212" s="45"/>
    </row>
    <row r="2213" spans="1:15" hidden="1" x14ac:dyDescent="0.2">
      <c r="A2213" s="45" t="s">
        <v>677</v>
      </c>
      <c r="B2213" s="65" t="str">
        <f>YEAR(C2213)&amp;"-"&amp;WEEKNUM(C2213)</f>
        <v>2018-3</v>
      </c>
      <c r="C2213" s="46">
        <v>43114</v>
      </c>
      <c r="D2213" s="67">
        <f>WEEKDAY(Tableau645[[#This Row],[date]])</f>
        <v>1</v>
      </c>
      <c r="E2213" s="47">
        <v>0.34375</v>
      </c>
      <c r="F2213" s="47">
        <v>0.51041666666666696</v>
      </c>
      <c r="G2213" s="46" t="str">
        <f>IF(NOT(ISBLANK(Tableau645[heure
début])),IF(VALUE(MID(TEXT(Tableau645[heure
début],"hh"),1,2))&lt;13,"AM","PM"),"")</f>
        <v>AM</v>
      </c>
      <c r="H2213" s="47">
        <f>F2213-E2213</f>
        <v>0.16666666666666696</v>
      </c>
      <c r="I2213" s="47"/>
      <c r="J2213" s="47"/>
      <c r="K2213" s="65"/>
      <c r="L2213" s="45" t="e">
        <f ca="1">VLOOKUP(Tableau645[[#This Row],[module]],OFFSET(INDIRECT(A2213&amp;"_code"),0,2,,2),2,0)</f>
        <v>#N/A</v>
      </c>
      <c r="M2213" s="45"/>
      <c r="N2213" s="47"/>
      <c r="O2213" s="45"/>
    </row>
    <row r="2214" spans="1:15" hidden="1" x14ac:dyDescent="0.2">
      <c r="A2214" s="61" t="s">
        <v>669</v>
      </c>
      <c r="B2214" s="65" t="str">
        <f>YEAR(C2214)&amp;"-"&amp;WEEKNUM(C2214)</f>
        <v>2018-3</v>
      </c>
      <c r="C2214" s="46">
        <v>43114</v>
      </c>
      <c r="D2214" s="67">
        <f>WEEKDAY(Tableau645[[#This Row],[date]])</f>
        <v>1</v>
      </c>
      <c r="E2214" s="47">
        <v>0.34375</v>
      </c>
      <c r="F2214" s="47">
        <v>0.51041666666666696</v>
      </c>
      <c r="G2214" s="46" t="str">
        <f>IF(NOT(ISBLANK(Tableau645[heure
début])),IF(VALUE(MID(TEXT(Tableau645[heure
début],"hh"),1,2))&lt;13,"AM","PM"),"")</f>
        <v>AM</v>
      </c>
      <c r="H2214" s="47">
        <f>F2214-E2214</f>
        <v>0.16666666666666696</v>
      </c>
      <c r="I2214" s="47"/>
      <c r="J2214" s="47"/>
      <c r="K2214" s="65"/>
      <c r="L2214" s="45" t="e">
        <f ca="1">VLOOKUP(Tableau645[[#This Row],[module]],OFFSET(INDIRECT(A2214&amp;"_code"),0,2,,2),2,0)</f>
        <v>#N/A</v>
      </c>
      <c r="M2214" s="45"/>
      <c r="N2214" s="47"/>
      <c r="O2214" s="45"/>
    </row>
    <row r="2215" spans="1:15" hidden="1" x14ac:dyDescent="0.2">
      <c r="A2215" s="45" t="s">
        <v>670</v>
      </c>
      <c r="B2215" s="65" t="str">
        <f>YEAR(C2215)&amp;"-"&amp;WEEKNUM(C2215)</f>
        <v>2018-3</v>
      </c>
      <c r="C2215" s="46">
        <v>43114</v>
      </c>
      <c r="D2215" s="67">
        <f>WEEKDAY(Tableau645[[#This Row],[date]])</f>
        <v>1</v>
      </c>
      <c r="E2215" s="47">
        <v>0.57291666666666696</v>
      </c>
      <c r="F2215" s="47">
        <v>0.73958333333333404</v>
      </c>
      <c r="G2215" s="46" t="str">
        <f>IF(NOT(ISBLANK(Tableau645[heure
début])),IF(VALUE(MID(TEXT(Tableau645[heure
début],"hh"),1,2))&lt;13,"AM","PM"),"")</f>
        <v>PM</v>
      </c>
      <c r="H2215" s="47">
        <f>F2215-E2215</f>
        <v>0.16666666666666707</v>
      </c>
      <c r="I2215" s="47"/>
      <c r="J2215" s="47"/>
      <c r="K2215" s="65"/>
      <c r="L2215" s="45" t="e">
        <f ca="1">VLOOKUP(Tableau645[[#This Row],[module]],OFFSET(INDIRECT(A2215&amp;"_code"),0,2,,2),2,0)</f>
        <v>#N/A</v>
      </c>
      <c r="M2215" s="45"/>
      <c r="N2215" s="47"/>
      <c r="O2215" s="45"/>
    </row>
    <row r="2216" spans="1:15" hidden="1" x14ac:dyDescent="0.2">
      <c r="A2216" s="45" t="s">
        <v>657</v>
      </c>
      <c r="B2216" s="65" t="str">
        <f>YEAR(C2216)&amp;"-"&amp;WEEKNUM(C2216)</f>
        <v>2018-3</v>
      </c>
      <c r="C2216" s="46">
        <v>43114</v>
      </c>
      <c r="D2216" s="67">
        <f>WEEKDAY(Tableau645[[#This Row],[date]])</f>
        <v>1</v>
      </c>
      <c r="E2216" s="47">
        <v>0.57291666666666696</v>
      </c>
      <c r="F2216" s="47">
        <v>0.73958333333333404</v>
      </c>
      <c r="G2216" s="46" t="str">
        <f>IF(NOT(ISBLANK(Tableau645[heure
début])),IF(VALUE(MID(TEXT(Tableau645[heure
début],"hh"),1,2))&lt;13,"AM","PM"),"")</f>
        <v>PM</v>
      </c>
      <c r="H2216" s="47">
        <f>F2216-E2216</f>
        <v>0.16666666666666707</v>
      </c>
      <c r="I2216" s="123"/>
      <c r="J2216" s="47"/>
      <c r="K2216" s="65"/>
      <c r="L2216" s="45" t="e">
        <f ca="1">VLOOKUP(Tableau645[[#This Row],[module]],OFFSET(INDIRECT(A2216&amp;"_code"),0,2,,2),2,0)</f>
        <v>#N/A</v>
      </c>
      <c r="M2216" s="45"/>
      <c r="N2216" s="47"/>
      <c r="O2216" s="45"/>
    </row>
    <row r="2217" spans="1:15" hidden="1" x14ac:dyDescent="0.2">
      <c r="A2217" s="45" t="s">
        <v>671</v>
      </c>
      <c r="B2217" s="65" t="str">
        <f>YEAR(C2217)&amp;"-"&amp;WEEKNUM(C2217)</f>
        <v>2018-3</v>
      </c>
      <c r="C2217" s="46">
        <v>43114</v>
      </c>
      <c r="D2217" s="67">
        <f>WEEKDAY(Tableau645[[#This Row],[date]])</f>
        <v>1</v>
      </c>
      <c r="E2217" s="47">
        <v>0.57291666666666696</v>
      </c>
      <c r="F2217" s="47">
        <v>0.73958333333333404</v>
      </c>
      <c r="G2217" s="46" t="str">
        <f>IF(NOT(ISBLANK(Tableau645[heure
début])),IF(VALUE(MID(TEXT(Tableau645[heure
début],"hh"),1,2))&lt;13,"AM","PM"),"")</f>
        <v>PM</v>
      </c>
      <c r="H2217" s="47">
        <f>F2217-E2217</f>
        <v>0.16666666666666707</v>
      </c>
      <c r="I2217" s="47"/>
      <c r="J2217" s="47"/>
      <c r="K2217" s="65"/>
      <c r="L2217" s="45" t="e">
        <f ca="1">VLOOKUP(Tableau645[[#This Row],[module]],OFFSET(INDIRECT(A2217&amp;"_code"),0,2,,2),2,0)</f>
        <v>#N/A</v>
      </c>
      <c r="M2217" s="45"/>
      <c r="N2217" s="47"/>
      <c r="O2217" s="45"/>
    </row>
    <row r="2218" spans="1:15" hidden="1" x14ac:dyDescent="0.2">
      <c r="A2218" s="45" t="s">
        <v>672</v>
      </c>
      <c r="B2218" s="65" t="str">
        <f>YEAR(C2218)&amp;"-"&amp;WEEKNUM(C2218)</f>
        <v>2018-3</v>
      </c>
      <c r="C2218" s="46">
        <v>43114</v>
      </c>
      <c r="D2218" s="67">
        <f>WEEKDAY(Tableau645[[#This Row],[date]])</f>
        <v>1</v>
      </c>
      <c r="E2218" s="47">
        <v>0.57291666666666696</v>
      </c>
      <c r="F2218" s="47">
        <v>0.73958333333333404</v>
      </c>
      <c r="G2218" s="46" t="str">
        <f>IF(NOT(ISBLANK(Tableau645[heure
début])),IF(VALUE(MID(TEXT(Tableau645[heure
début],"hh"),1,2))&lt;13,"AM","PM"),"")</f>
        <v>PM</v>
      </c>
      <c r="H2218" s="47">
        <f>F2218-E2218</f>
        <v>0.16666666666666707</v>
      </c>
      <c r="I2218" s="47"/>
      <c r="J2218" s="47"/>
      <c r="K2218" s="65"/>
      <c r="L2218" s="45" t="e">
        <f ca="1">VLOOKUP(Tableau645[[#This Row],[module]],OFFSET(INDIRECT(A2218&amp;"_code"),0,2,,2),2,0)</f>
        <v>#N/A</v>
      </c>
      <c r="M2218" s="45"/>
      <c r="N2218" s="47"/>
      <c r="O2218" s="45"/>
    </row>
    <row r="2219" spans="1:15" hidden="1" x14ac:dyDescent="0.2">
      <c r="A2219" s="45" t="s">
        <v>676</v>
      </c>
      <c r="B2219" s="65" t="str">
        <f>YEAR(C2219)&amp;"-"&amp;WEEKNUM(C2219)</f>
        <v>2018-3</v>
      </c>
      <c r="C2219" s="46">
        <v>43114</v>
      </c>
      <c r="D2219" s="67">
        <f>WEEKDAY(Tableau645[[#This Row],[date]])</f>
        <v>1</v>
      </c>
      <c r="E2219" s="47">
        <v>0.57291666666666696</v>
      </c>
      <c r="F2219" s="47">
        <v>0.69791666666666663</v>
      </c>
      <c r="G2219" s="46" t="str">
        <f>IF(NOT(ISBLANK(Tableau645[heure
début])),IF(VALUE(MID(TEXT(Tableau645[heure
début],"hh"),1,2))&lt;13,"AM","PM"),"")</f>
        <v>PM</v>
      </c>
      <c r="H2219" s="47">
        <f>F2219-E2219</f>
        <v>0.12499999999999967</v>
      </c>
      <c r="I2219" s="47"/>
      <c r="J2219" s="47"/>
      <c r="K2219" s="65"/>
      <c r="L2219" s="45" t="e">
        <f ca="1">VLOOKUP(Tableau645[[#This Row],[module]],OFFSET(INDIRECT(A2219&amp;"_code"),0,2,,2),2,0)</f>
        <v>#N/A</v>
      </c>
      <c r="M2219" s="45"/>
      <c r="N2219" s="47"/>
      <c r="O2219" s="45"/>
    </row>
    <row r="2220" spans="1:15" hidden="1" x14ac:dyDescent="0.2">
      <c r="A2220" s="45" t="s">
        <v>677</v>
      </c>
      <c r="B2220" s="65" t="str">
        <f>YEAR(C2220)&amp;"-"&amp;WEEKNUM(C2220)</f>
        <v>2018-3</v>
      </c>
      <c r="C2220" s="46">
        <v>43114</v>
      </c>
      <c r="D2220" s="67">
        <f>WEEKDAY(Tableau645[[#This Row],[date]])</f>
        <v>1</v>
      </c>
      <c r="E2220" s="47">
        <v>0.57291666666666696</v>
      </c>
      <c r="F2220" s="47">
        <v>0.69791666666666663</v>
      </c>
      <c r="G2220" s="46" t="str">
        <f>IF(NOT(ISBLANK(Tableau645[heure
début])),IF(VALUE(MID(TEXT(Tableau645[heure
début],"hh"),1,2))&lt;13,"AM","PM"),"")</f>
        <v>PM</v>
      </c>
      <c r="H2220" s="47">
        <f>F2220-E2220</f>
        <v>0.12499999999999967</v>
      </c>
      <c r="I2220" s="47"/>
      <c r="J2220" s="47"/>
      <c r="K2220" s="65"/>
      <c r="L2220" s="45" t="e">
        <f ca="1">VLOOKUP(Tableau645[[#This Row],[module]],OFFSET(INDIRECT(A2220&amp;"_code"),0,2,,2),2,0)</f>
        <v>#N/A</v>
      </c>
      <c r="M2220" s="45"/>
      <c r="N2220" s="47"/>
      <c r="O2220" s="45"/>
    </row>
    <row r="2221" spans="1:15" hidden="1" x14ac:dyDescent="0.2">
      <c r="A2221" s="61" t="s">
        <v>669</v>
      </c>
      <c r="B2221" s="65" t="str">
        <f>YEAR(C2221)&amp;"-"&amp;WEEKNUM(C2221)</f>
        <v>2018-3</v>
      </c>
      <c r="C2221" s="46">
        <v>43114</v>
      </c>
      <c r="D2221" s="67">
        <f>WEEKDAY(Tableau645[[#This Row],[date]])</f>
        <v>1</v>
      </c>
      <c r="E2221" s="63">
        <v>0.57291666666666696</v>
      </c>
      <c r="F2221" s="63">
        <v>0.73958333333333404</v>
      </c>
      <c r="G2221" s="46" t="str">
        <f>IF(NOT(ISBLANK(Tableau645[heure
début])),IF(VALUE(MID(TEXT(Tableau645[heure
début],"hh"),1,2))&lt;13,"AM","PM"),"")</f>
        <v>PM</v>
      </c>
      <c r="H2221" s="47">
        <f>F2221-E2221</f>
        <v>0.16666666666666707</v>
      </c>
      <c r="I2221" s="47"/>
      <c r="J2221" s="47"/>
      <c r="K2221" s="65"/>
      <c r="L2221" s="45" t="e">
        <f ca="1">VLOOKUP(Tableau645[[#This Row],[module]],OFFSET(INDIRECT(A2221&amp;"_code"),0,2,,2),2,0)</f>
        <v>#N/A</v>
      </c>
      <c r="M2221" s="45"/>
      <c r="N2221" s="47"/>
      <c r="O2221" s="45"/>
    </row>
    <row r="2222" spans="1:15" hidden="1" x14ac:dyDescent="0.2">
      <c r="A2222" s="45" t="s">
        <v>670</v>
      </c>
      <c r="B2222" s="65" t="str">
        <f>YEAR(C2222)&amp;"-"&amp;WEEKNUM(C2222)</f>
        <v>2018-3</v>
      </c>
      <c r="C2222" s="46">
        <v>43115</v>
      </c>
      <c r="D2222" s="67">
        <f>WEEKDAY(Tableau645[[#This Row],[date]])</f>
        <v>2</v>
      </c>
      <c r="E2222" s="47">
        <v>0.34375</v>
      </c>
      <c r="F2222" s="47">
        <v>0.51041666666666696</v>
      </c>
      <c r="G2222" s="46" t="str">
        <f>IF(NOT(ISBLANK(Tableau645[heure
début])),IF(VALUE(MID(TEXT(Tableau645[heure
début],"hh"),1,2))&lt;13,"AM","PM"),"")</f>
        <v>AM</v>
      </c>
      <c r="H2222" s="47">
        <f>F2222-E2222</f>
        <v>0.16666666666666696</v>
      </c>
      <c r="I2222" s="47"/>
      <c r="J2222" s="47"/>
      <c r="K2222" s="65" t="s">
        <v>806</v>
      </c>
      <c r="L2222" s="45" t="str">
        <f ca="1">VLOOKUP(Tableau645[[#This Row],[module]],OFFSET(INDIRECT(A2222&amp;"_code"),0,2,,2),2,0)</f>
        <v>n/a</v>
      </c>
      <c r="M2222" s="45"/>
      <c r="N2222" s="47"/>
      <c r="O2222" s="45"/>
    </row>
    <row r="2223" spans="1:15" hidden="1" x14ac:dyDescent="0.2">
      <c r="A2223" s="45" t="s">
        <v>657</v>
      </c>
      <c r="B2223" s="65" t="str">
        <f>YEAR(C2223)&amp;"-"&amp;WEEKNUM(C2223)</f>
        <v>2018-3</v>
      </c>
      <c r="C2223" s="46">
        <v>43115</v>
      </c>
      <c r="D2223" s="67">
        <f>WEEKDAY(Tableau645[[#This Row],[date]])</f>
        <v>2</v>
      </c>
      <c r="E2223" s="47">
        <v>0.34375</v>
      </c>
      <c r="F2223" s="47">
        <v>0.51041666666666696</v>
      </c>
      <c r="G2223" s="46" t="str">
        <f>IF(NOT(ISBLANK(Tableau645[heure
début])),IF(VALUE(MID(TEXT(Tableau645[heure
début],"hh"),1,2))&lt;13,"AM","PM"),"")</f>
        <v>AM</v>
      </c>
      <c r="H2223" s="47">
        <f>F2223-E2223</f>
        <v>0.16666666666666696</v>
      </c>
      <c r="I2223" s="123"/>
      <c r="J2223" s="47" t="s">
        <v>832</v>
      </c>
      <c r="K2223" s="65" t="s">
        <v>806</v>
      </c>
      <c r="L2223" s="45" t="str">
        <f ca="1">VLOOKUP(Tableau645[[#This Row],[module]],OFFSET(INDIRECT(A2223&amp;"_code"),0,2,,2),2,0)</f>
        <v>n/a</v>
      </c>
      <c r="M2223" s="45"/>
      <c r="N2223" s="47"/>
      <c r="O2223" s="45"/>
    </row>
    <row r="2224" spans="1:15" hidden="1" x14ac:dyDescent="0.2">
      <c r="A2224" s="45" t="s">
        <v>657</v>
      </c>
      <c r="B2224" s="65" t="str">
        <f>YEAR(C2224)&amp;"-"&amp;WEEKNUM(C2224)</f>
        <v>2018-3</v>
      </c>
      <c r="C2224" s="46">
        <v>43115</v>
      </c>
      <c r="D2224" s="67">
        <f>WEEKDAY(Tableau645[[#This Row],[date]])</f>
        <v>2</v>
      </c>
      <c r="E2224" s="47">
        <v>0.34375</v>
      </c>
      <c r="F2224" s="47">
        <v>0.51041666666666696</v>
      </c>
      <c r="G2224" s="46" t="str">
        <f>IF(NOT(ISBLANK(Tableau645[heure
début])),IF(VALUE(MID(TEXT(Tableau645[heure
début],"hh"),1,2))&lt;13,"AM","PM"),"")</f>
        <v>AM</v>
      </c>
      <c r="H2224" s="47">
        <f>F2224-E2224</f>
        <v>0.16666666666666696</v>
      </c>
      <c r="I2224" s="123"/>
      <c r="J2224" s="47" t="s">
        <v>833</v>
      </c>
      <c r="K2224" s="65" t="s">
        <v>817</v>
      </c>
      <c r="L2224" s="45" t="str">
        <f ca="1">VLOOKUP(Tableau645[[#This Row],[module]],OFFSET(INDIRECT(A2224&amp;"_code"),0,2,,2),2,0)</f>
        <v>n/a</v>
      </c>
      <c r="M2224" s="45"/>
      <c r="N2224" s="47"/>
      <c r="O2224" s="45"/>
    </row>
    <row r="2225" spans="1:15" hidden="1" x14ac:dyDescent="0.2">
      <c r="A2225" s="45" t="s">
        <v>671</v>
      </c>
      <c r="B2225" s="65" t="str">
        <f>YEAR(C2225)&amp;"-"&amp;WEEKNUM(C2225)</f>
        <v>2018-3</v>
      </c>
      <c r="C2225" s="46">
        <v>43115</v>
      </c>
      <c r="D2225" s="67">
        <f>WEEKDAY(Tableau645[[#This Row],[date]])</f>
        <v>2</v>
      </c>
      <c r="E2225" s="47">
        <v>0.34375</v>
      </c>
      <c r="F2225" s="47">
        <v>0.51041666666666696</v>
      </c>
      <c r="G2225" s="46" t="str">
        <f>IF(NOT(ISBLANK(Tableau645[heure
début])),IF(VALUE(MID(TEXT(Tableau645[heure
début],"hh"),1,2))&lt;13,"AM","PM"),"")</f>
        <v>AM</v>
      </c>
      <c r="H2225" s="47">
        <f>F2225-E2225</f>
        <v>0.16666666666666696</v>
      </c>
      <c r="I2225" s="47"/>
      <c r="J2225" s="47" t="s">
        <v>833</v>
      </c>
      <c r="K2225" s="65" t="s">
        <v>817</v>
      </c>
      <c r="L2225" s="45" t="str">
        <f ca="1">VLOOKUP(Tableau645[[#This Row],[module]],OFFSET(INDIRECT(A2225&amp;"_code"),0,2,,2),2,0)</f>
        <v>n/a</v>
      </c>
      <c r="M2225" s="45"/>
      <c r="N2225" s="47"/>
      <c r="O2225" s="45"/>
    </row>
    <row r="2226" spans="1:15" hidden="1" x14ac:dyDescent="0.2">
      <c r="A2226" s="45" t="s">
        <v>671</v>
      </c>
      <c r="B2226" s="65" t="str">
        <f>YEAR(C2226)&amp;"-"&amp;WEEKNUM(C2226)</f>
        <v>2018-3</v>
      </c>
      <c r="C2226" s="46">
        <v>43115</v>
      </c>
      <c r="D2226" s="67">
        <f>WEEKDAY(Tableau645[[#This Row],[date]])</f>
        <v>2</v>
      </c>
      <c r="E2226" s="47">
        <v>0.34375</v>
      </c>
      <c r="F2226" s="47">
        <v>0.51041666666666696</v>
      </c>
      <c r="G2226" s="46" t="str">
        <f>IF(NOT(ISBLANK(Tableau645[heure
début])),IF(VALUE(MID(TEXT(Tableau645[heure
début],"hh"),1,2))&lt;13,"AM","PM"),"")</f>
        <v>AM</v>
      </c>
      <c r="H2226" s="47">
        <f>F2226-E2226</f>
        <v>0.16666666666666696</v>
      </c>
      <c r="I2226" s="47"/>
      <c r="J2226" s="47" t="s">
        <v>832</v>
      </c>
      <c r="K2226" s="65" t="s">
        <v>806</v>
      </c>
      <c r="L2226" s="45" t="str">
        <f ca="1">VLOOKUP(Tableau645[[#This Row],[module]],OFFSET(INDIRECT(A2226&amp;"_code"),0,2,,2),2,0)</f>
        <v>n/a</v>
      </c>
      <c r="M2226" s="45"/>
      <c r="N2226" s="47"/>
      <c r="O2226" s="45"/>
    </row>
    <row r="2227" spans="1:15" hidden="1" x14ac:dyDescent="0.2">
      <c r="A2227" s="115" t="s">
        <v>672</v>
      </c>
      <c r="B2227" s="116" t="str">
        <f>YEAR(C2227)&amp;"-"&amp;WEEKNUM(C2227)</f>
        <v>2018-3</v>
      </c>
      <c r="C2227" s="117">
        <v>43115</v>
      </c>
      <c r="D2227" s="118">
        <f>WEEKDAY(Tableau645[[#This Row],[date]])</f>
        <v>2</v>
      </c>
      <c r="E2227" s="119">
        <v>0.34375</v>
      </c>
      <c r="F2227" s="119">
        <v>0.51041666666666696</v>
      </c>
      <c r="G2227" s="117" t="str">
        <f>IF(NOT(ISBLANK(Tableau645[heure
début])),IF(VALUE(MID(TEXT(Tableau645[heure
début],"hh"),1,2))&lt;13,"AM","PM"),"")</f>
        <v>AM</v>
      </c>
      <c r="H2227" s="119">
        <f>F2227-E2227</f>
        <v>0.16666666666666696</v>
      </c>
      <c r="I2227" s="119"/>
      <c r="J2227" s="47" t="s">
        <v>821</v>
      </c>
      <c r="K2227" s="65" t="s">
        <v>1103</v>
      </c>
      <c r="L2227" s="116" t="str">
        <f ca="1">VLOOKUP(Tableau645[[#This Row],[module]],OFFSET(INDIRECT(A2227&amp;"_code"),0,2,,2),2,0)</f>
        <v>DELIESSCHE Christian</v>
      </c>
      <c r="M2227" s="115"/>
      <c r="N2227" s="119"/>
      <c r="O2227" s="115"/>
    </row>
    <row r="2228" spans="1:15" hidden="1" x14ac:dyDescent="0.2">
      <c r="A2228" s="115" t="s">
        <v>672</v>
      </c>
      <c r="B2228" s="116" t="str">
        <f>YEAR(C2228)&amp;"-"&amp;WEEKNUM(C2228)</f>
        <v>2018-3</v>
      </c>
      <c r="C2228" s="117">
        <v>43115</v>
      </c>
      <c r="D2228" s="118">
        <f>WEEKDAY(Tableau645[[#This Row],[date]])</f>
        <v>2</v>
      </c>
      <c r="E2228" s="119">
        <v>0.34375</v>
      </c>
      <c r="F2228" s="119">
        <v>0.51041666666666696</v>
      </c>
      <c r="G2228" s="117" t="str">
        <f>IF(NOT(ISBLANK(Tableau645[heure
début])),IF(VALUE(MID(TEXT(Tableau645[heure
début],"hh"),1,2))&lt;13,"AM","PM"),"")</f>
        <v>AM</v>
      </c>
      <c r="H2228" s="119">
        <f>F2228-E2228</f>
        <v>0.16666666666666696</v>
      </c>
      <c r="I2228" s="119"/>
      <c r="J2228" s="119" t="s">
        <v>820</v>
      </c>
      <c r="K2228" s="116" t="s">
        <v>946</v>
      </c>
      <c r="L2228" s="116" t="str">
        <f ca="1">VLOOKUP(Tableau645[[#This Row],[module]],OFFSET(INDIRECT(A2228&amp;"_code"),0,2,,2),2,0)</f>
        <v>MAATI Abderrabi</v>
      </c>
      <c r="M2228" s="115"/>
      <c r="N2228" s="119"/>
      <c r="O2228" s="115"/>
    </row>
    <row r="2229" spans="1:15" hidden="1" x14ac:dyDescent="0.2">
      <c r="A2229" s="115" t="s">
        <v>676</v>
      </c>
      <c r="B2229" s="116" t="str">
        <f>YEAR(C2229)&amp;"-"&amp;WEEKNUM(C2229)</f>
        <v>2018-3</v>
      </c>
      <c r="C2229" s="117">
        <v>43115</v>
      </c>
      <c r="D2229" s="118">
        <f>WEEKDAY(Tableau645[[#This Row],[date]])</f>
        <v>2</v>
      </c>
      <c r="E2229" s="119">
        <v>0.34375</v>
      </c>
      <c r="F2229" s="119">
        <v>0.51041666666666696</v>
      </c>
      <c r="G2229" s="117" t="str">
        <f>IF(NOT(ISBLANK(Tableau645[heure
début])),IF(VALUE(MID(TEXT(Tableau645[heure
début],"hh"),1,2))&lt;13,"AM","PM"),"")</f>
        <v>AM</v>
      </c>
      <c r="H2229" s="119">
        <f>F2229-E2229</f>
        <v>0.16666666666666696</v>
      </c>
      <c r="I2229" s="119"/>
      <c r="J2229" s="119"/>
      <c r="K2229" s="116" t="s">
        <v>809</v>
      </c>
      <c r="L2229" s="116" t="str">
        <f ca="1">VLOOKUP(Tableau645[[#This Row],[module]],OFFSET(INDIRECT(A2229&amp;"_code"),0,2,,2),2,0)</f>
        <v>n/a</v>
      </c>
      <c r="M2229" s="115"/>
      <c r="N2229" s="119"/>
      <c r="O2229" s="115"/>
    </row>
    <row r="2230" spans="1:15" hidden="1" x14ac:dyDescent="0.2">
      <c r="A2230" s="115" t="s">
        <v>677</v>
      </c>
      <c r="B2230" s="116" t="str">
        <f>YEAR(C2230)&amp;"-"&amp;WEEKNUM(C2230)</f>
        <v>2018-3</v>
      </c>
      <c r="C2230" s="117">
        <v>43115</v>
      </c>
      <c r="D2230" s="118">
        <f>WEEKDAY(Tableau645[[#This Row],[date]])</f>
        <v>2</v>
      </c>
      <c r="E2230" s="119">
        <v>0.34375</v>
      </c>
      <c r="F2230" s="119">
        <v>0.51041666666666696</v>
      </c>
      <c r="G2230" s="117" t="str">
        <f>IF(NOT(ISBLANK(Tableau645[heure
début])),IF(VALUE(MID(TEXT(Tableau645[heure
début],"hh"),1,2))&lt;13,"AM","PM"),"")</f>
        <v>AM</v>
      </c>
      <c r="H2230" s="119">
        <f>F2230-E2230</f>
        <v>0.16666666666666696</v>
      </c>
      <c r="I2230" s="119"/>
      <c r="J2230" s="119"/>
      <c r="K2230" s="116" t="s">
        <v>1168</v>
      </c>
      <c r="L2230" s="116" t="str">
        <f ca="1">VLOOKUP(Tableau645[[#This Row],[module]],OFFSET(INDIRECT(A2230&amp;"_code"),0,2,,2),2,0)</f>
        <v>n/a</v>
      </c>
      <c r="M2230" s="115"/>
      <c r="N2230" s="119"/>
      <c r="O2230" s="115"/>
    </row>
    <row r="2231" spans="1:15" hidden="1" x14ac:dyDescent="0.2">
      <c r="A2231" s="115" t="s">
        <v>669</v>
      </c>
      <c r="B2231" s="116" t="str">
        <f>YEAR(C2231)&amp;"-"&amp;WEEKNUM(C2231)</f>
        <v>2018-3</v>
      </c>
      <c r="C2231" s="117">
        <v>43115</v>
      </c>
      <c r="D2231" s="118">
        <f>WEEKDAY(Tableau645[[#This Row],[date]])</f>
        <v>2</v>
      </c>
      <c r="E2231" s="119">
        <v>0.34375</v>
      </c>
      <c r="F2231" s="119">
        <v>0.51041666666666696</v>
      </c>
      <c r="G2231" s="117" t="str">
        <f>IF(NOT(ISBLANK(Tableau645[heure
début])),IF(VALUE(MID(TEXT(Tableau645[heure
début],"hh"),1,2))&lt;13,"AM","PM"),"")</f>
        <v>AM</v>
      </c>
      <c r="H2231" s="119">
        <f>F2231-E2231</f>
        <v>0.16666666666666696</v>
      </c>
      <c r="I2231" s="119"/>
      <c r="J2231" s="119"/>
      <c r="K2231" s="116" t="s">
        <v>860</v>
      </c>
      <c r="L2231" s="116" t="str">
        <f ca="1">VLOOKUP(Tableau645[[#This Row],[module]],OFFSET(INDIRECT(A2231&amp;"_code"),0,2,,2),2,0)</f>
        <v>BOUTONNET Jean-Pierre</v>
      </c>
      <c r="M2231" s="115"/>
      <c r="N2231" s="119"/>
      <c r="O2231" s="115"/>
    </row>
    <row r="2232" spans="1:15" hidden="1" x14ac:dyDescent="0.2">
      <c r="A2232" s="115" t="s">
        <v>672</v>
      </c>
      <c r="B2232" s="116" t="str">
        <f>YEAR(C2232)&amp;"-"&amp;WEEKNUM(C2232)</f>
        <v>2018-3</v>
      </c>
      <c r="C2232" s="117">
        <v>43115</v>
      </c>
      <c r="D2232" s="118">
        <f>WEEKDAY(Tableau645[[#This Row],[date]])</f>
        <v>2</v>
      </c>
      <c r="E2232" s="47">
        <v>0.57291666666666696</v>
      </c>
      <c r="F2232" s="119">
        <v>0.65625</v>
      </c>
      <c r="G2232" s="117" t="str">
        <f>IF(NOT(ISBLANK(Tableau645[heure
début])),IF(VALUE(MID(TEXT(Tableau645[heure
début],"hh"),1,2))&lt;13,"AM","PM"),"")</f>
        <v>PM</v>
      </c>
      <c r="H2232" s="119">
        <f>F2232-E2232</f>
        <v>8.3333333333333037E-2</v>
      </c>
      <c r="I2232" s="119"/>
      <c r="J2232" s="47" t="s">
        <v>821</v>
      </c>
      <c r="K2232" s="65" t="s">
        <v>1103</v>
      </c>
      <c r="L2232" s="116" t="str">
        <f ca="1">VLOOKUP(Tableau645[[#This Row],[module]],OFFSET(INDIRECT(A2232&amp;"_code"),0,2,,2),2,0)</f>
        <v>DELIESSCHE Christian</v>
      </c>
      <c r="M2232" s="115"/>
      <c r="N2232" s="119"/>
      <c r="O2232" s="115"/>
    </row>
    <row r="2233" spans="1:15" hidden="1" x14ac:dyDescent="0.2">
      <c r="A2233" s="115" t="s">
        <v>670</v>
      </c>
      <c r="B2233" s="116" t="str">
        <f>YEAR(C2233)&amp;"-"&amp;WEEKNUM(C2233)</f>
        <v>2018-3</v>
      </c>
      <c r="C2233" s="117">
        <v>43115</v>
      </c>
      <c r="D2233" s="118">
        <f>WEEKDAY(Tableau645[[#This Row],[date]])</f>
        <v>2</v>
      </c>
      <c r="E2233" s="119">
        <v>0.57291666666666696</v>
      </c>
      <c r="F2233" s="119">
        <v>0.73958333333333404</v>
      </c>
      <c r="G2233" s="117" t="str">
        <f>IF(NOT(ISBLANK(Tableau645[heure
début])),IF(VALUE(MID(TEXT(Tableau645[heure
début],"hh"),1,2))&lt;13,"AM","PM"),"")</f>
        <v>PM</v>
      </c>
      <c r="H2233" s="119">
        <f>F2233-E2233</f>
        <v>0.16666666666666707</v>
      </c>
      <c r="I2233" s="119"/>
      <c r="J2233" s="119"/>
      <c r="K2233" s="116" t="s">
        <v>806</v>
      </c>
      <c r="L2233" s="116" t="str">
        <f ca="1">VLOOKUP(Tableau645[[#This Row],[module]],OFFSET(INDIRECT(A2233&amp;"_code"),0,2,,2),2,0)</f>
        <v>n/a</v>
      </c>
      <c r="M2233" s="115"/>
      <c r="N2233" s="119"/>
      <c r="O2233" s="115"/>
    </row>
    <row r="2234" spans="1:15" hidden="1" x14ac:dyDescent="0.2">
      <c r="A2234" s="115" t="s">
        <v>657</v>
      </c>
      <c r="B2234" s="116" t="str">
        <f>YEAR(C2234)&amp;"-"&amp;WEEKNUM(C2234)</f>
        <v>2018-3</v>
      </c>
      <c r="C2234" s="117">
        <v>43115</v>
      </c>
      <c r="D2234" s="118">
        <f>WEEKDAY(Tableau645[[#This Row],[date]])</f>
        <v>2</v>
      </c>
      <c r="E2234" s="119">
        <v>0.57291666666666696</v>
      </c>
      <c r="F2234" s="119">
        <v>0.73958333333333404</v>
      </c>
      <c r="G2234" s="117" t="str">
        <f>IF(NOT(ISBLANK(Tableau645[heure
début])),IF(VALUE(MID(TEXT(Tableau645[heure
début],"hh"),1,2))&lt;13,"AM","PM"),"")</f>
        <v>PM</v>
      </c>
      <c r="H2234" s="119">
        <f>F2234-E2234</f>
        <v>0.16666666666666707</v>
      </c>
      <c r="I2234" s="119"/>
      <c r="J2234" s="119" t="s">
        <v>832</v>
      </c>
      <c r="K2234" s="116" t="s">
        <v>806</v>
      </c>
      <c r="L2234" s="116" t="str">
        <f ca="1">VLOOKUP(Tableau645[[#This Row],[module]],OFFSET(INDIRECT(A2234&amp;"_code"),0,2,,2),2,0)</f>
        <v>n/a</v>
      </c>
      <c r="M2234" s="115"/>
      <c r="N2234" s="119"/>
      <c r="O2234" s="115"/>
    </row>
    <row r="2235" spans="1:15" hidden="1" x14ac:dyDescent="0.2">
      <c r="A2235" s="115" t="s">
        <v>657</v>
      </c>
      <c r="B2235" s="116" t="str">
        <f>YEAR(C2235)&amp;"-"&amp;WEEKNUM(C2235)</f>
        <v>2018-3</v>
      </c>
      <c r="C2235" s="117">
        <v>43115</v>
      </c>
      <c r="D2235" s="118">
        <f>WEEKDAY(Tableau645[[#This Row],[date]])</f>
        <v>2</v>
      </c>
      <c r="E2235" s="119">
        <v>0.57291666666666696</v>
      </c>
      <c r="F2235" s="119">
        <v>0.73958333333333404</v>
      </c>
      <c r="G2235" s="117" t="str">
        <f>IF(NOT(ISBLANK(Tableau645[heure
début])),IF(VALUE(MID(TEXT(Tableau645[heure
début],"hh"),1,2))&lt;13,"AM","PM"),"")</f>
        <v>PM</v>
      </c>
      <c r="H2235" s="119">
        <f>F2235-E2235</f>
        <v>0.16666666666666707</v>
      </c>
      <c r="I2235" s="119"/>
      <c r="J2235" s="119" t="s">
        <v>833</v>
      </c>
      <c r="K2235" s="116" t="s">
        <v>817</v>
      </c>
      <c r="L2235" s="116" t="str">
        <f ca="1">VLOOKUP(Tableau645[[#This Row],[module]],OFFSET(INDIRECT(A2235&amp;"_code"),0,2,,2),2,0)</f>
        <v>n/a</v>
      </c>
      <c r="M2235" s="115"/>
      <c r="N2235" s="119"/>
      <c r="O2235" s="115"/>
    </row>
    <row r="2236" spans="1:15" hidden="1" x14ac:dyDescent="0.2">
      <c r="A2236" s="115" t="s">
        <v>671</v>
      </c>
      <c r="B2236" s="116" t="str">
        <f>YEAR(C2236)&amp;"-"&amp;WEEKNUM(C2236)</f>
        <v>2018-3</v>
      </c>
      <c r="C2236" s="117">
        <v>43115</v>
      </c>
      <c r="D2236" s="118">
        <f>WEEKDAY(Tableau645[[#This Row],[date]])</f>
        <v>2</v>
      </c>
      <c r="E2236" s="119">
        <v>0.57291666666666696</v>
      </c>
      <c r="F2236" s="119">
        <v>0.73958333333333404</v>
      </c>
      <c r="G2236" s="117" t="str">
        <f>IF(NOT(ISBLANK(Tableau645[heure
début])),IF(VALUE(MID(TEXT(Tableau645[heure
début],"hh"),1,2))&lt;13,"AM","PM"),"")</f>
        <v>PM</v>
      </c>
      <c r="H2236" s="119">
        <f>F2236-E2236</f>
        <v>0.16666666666666707</v>
      </c>
      <c r="I2236" s="119"/>
      <c r="J2236" s="119" t="s">
        <v>833</v>
      </c>
      <c r="K2236" s="116" t="s">
        <v>817</v>
      </c>
      <c r="L2236" s="116" t="str">
        <f ca="1">VLOOKUP(Tableau645[[#This Row],[module]],OFFSET(INDIRECT(A2236&amp;"_code"),0,2,,2),2,0)</f>
        <v>n/a</v>
      </c>
      <c r="M2236" s="115"/>
      <c r="N2236" s="119"/>
      <c r="O2236" s="115"/>
    </row>
    <row r="2237" spans="1:15" hidden="1" x14ac:dyDescent="0.2">
      <c r="A2237" s="45" t="s">
        <v>671</v>
      </c>
      <c r="B2237" s="65" t="str">
        <f>YEAR(C2237)&amp;"-"&amp;WEEKNUM(C2237)</f>
        <v>2018-3</v>
      </c>
      <c r="C2237" s="46">
        <v>43115</v>
      </c>
      <c r="D2237" s="67">
        <f>WEEKDAY(Tableau645[[#This Row],[date]])</f>
        <v>2</v>
      </c>
      <c r="E2237" s="47">
        <v>0.57291666666666696</v>
      </c>
      <c r="F2237" s="47">
        <v>0.73958333333333404</v>
      </c>
      <c r="G2237" s="46" t="str">
        <f>IF(NOT(ISBLANK(Tableau645[heure
début])),IF(VALUE(MID(TEXT(Tableau645[heure
début],"hh"),1,2))&lt;13,"AM","PM"),"")</f>
        <v>PM</v>
      </c>
      <c r="H2237" s="47">
        <f>F2237-E2237</f>
        <v>0.16666666666666707</v>
      </c>
      <c r="I2237" s="47"/>
      <c r="J2237" s="47" t="s">
        <v>832</v>
      </c>
      <c r="K2237" s="65" t="s">
        <v>806</v>
      </c>
      <c r="L2237" s="45" t="str">
        <f ca="1">VLOOKUP(Tableau645[[#This Row],[module]],OFFSET(INDIRECT(A2237&amp;"_code"),0,2,,2),2,0)</f>
        <v>n/a</v>
      </c>
      <c r="M2237" s="45"/>
      <c r="N2237" s="47"/>
      <c r="O2237" s="45"/>
    </row>
    <row r="2238" spans="1:15" hidden="1" x14ac:dyDescent="0.2">
      <c r="A2238" s="45" t="s">
        <v>672</v>
      </c>
      <c r="B2238" s="116" t="str">
        <f>YEAR(C2238)&amp;"-"&amp;WEEKNUM(C2238)</f>
        <v>2018-3</v>
      </c>
      <c r="C2238" s="46">
        <v>43115</v>
      </c>
      <c r="D2238" s="118">
        <f>WEEKDAY(Tableau645[[#This Row],[date]])</f>
        <v>2</v>
      </c>
      <c r="E2238" s="47">
        <v>0.57291666666666696</v>
      </c>
      <c r="F2238" s="119">
        <v>0.65625</v>
      </c>
      <c r="G2238" s="117" t="str">
        <f>IF(NOT(ISBLANK(Tableau645[heure
début])),IF(VALUE(MID(TEXT(Tableau645[heure
début],"hh"),1,2))&lt;13,"AM","PM"),"")</f>
        <v>PM</v>
      </c>
      <c r="H2238" s="119">
        <f>F2238-E2238</f>
        <v>8.3333333333333037E-2</v>
      </c>
      <c r="I2238" s="119"/>
      <c r="J2238" s="47" t="s">
        <v>820</v>
      </c>
      <c r="K2238" s="65" t="s">
        <v>946</v>
      </c>
      <c r="L2238" s="116" t="str">
        <f ca="1">VLOOKUP(Tableau645[[#This Row],[module]],OFFSET(INDIRECT(A2238&amp;"_code"),0,2,,2),2,0)</f>
        <v>MAATI Abderrabi</v>
      </c>
      <c r="M2238" s="115"/>
      <c r="N2238" s="119"/>
      <c r="O2238" s="115"/>
    </row>
    <row r="2239" spans="1:15" hidden="1" x14ac:dyDescent="0.2">
      <c r="A2239" s="45" t="s">
        <v>676</v>
      </c>
      <c r="B2239" s="65" t="str">
        <f>YEAR(C2239)&amp;"-"&amp;WEEKNUM(C2239)</f>
        <v>2018-3</v>
      </c>
      <c r="C2239" s="46">
        <v>43115</v>
      </c>
      <c r="D2239" s="67">
        <f>WEEKDAY(Tableau645[[#This Row],[date]])</f>
        <v>2</v>
      </c>
      <c r="E2239" s="47">
        <v>0.57291666666666696</v>
      </c>
      <c r="F2239" s="47">
        <v>0.69791666666666663</v>
      </c>
      <c r="G2239" s="46" t="str">
        <f>IF(NOT(ISBLANK(Tableau645[heure
début])),IF(VALUE(MID(TEXT(Tableau645[heure
début],"hh"),1,2))&lt;13,"AM","PM"),"")</f>
        <v>PM</v>
      </c>
      <c r="H2239" s="47">
        <f>F2239-E2239</f>
        <v>0.12499999999999967</v>
      </c>
      <c r="I2239" s="47"/>
      <c r="J2239" s="47"/>
      <c r="K2239" s="65" t="s">
        <v>809</v>
      </c>
      <c r="L2239" s="45" t="str">
        <f ca="1">VLOOKUP(Tableau645[[#This Row],[module]],OFFSET(INDIRECT(A2239&amp;"_code"),0,2,,2),2,0)</f>
        <v>n/a</v>
      </c>
      <c r="M2239" s="45"/>
      <c r="N2239" s="47"/>
      <c r="O2239" s="45"/>
    </row>
    <row r="2240" spans="1:15" hidden="1" x14ac:dyDescent="0.2">
      <c r="A2240" s="45" t="s">
        <v>677</v>
      </c>
      <c r="B2240" s="65" t="str">
        <f>YEAR(C2240)&amp;"-"&amp;WEEKNUM(C2240)</f>
        <v>2018-3</v>
      </c>
      <c r="C2240" s="46">
        <v>43115</v>
      </c>
      <c r="D2240" s="67">
        <f>WEEKDAY(Tableau645[[#This Row],[date]])</f>
        <v>2</v>
      </c>
      <c r="E2240" s="47">
        <v>0.57291666666666696</v>
      </c>
      <c r="F2240" s="47">
        <v>0.69791666666666663</v>
      </c>
      <c r="G2240" s="46" t="str">
        <f>IF(NOT(ISBLANK(Tableau645[heure
début])),IF(VALUE(MID(TEXT(Tableau645[heure
début],"hh"),1,2))&lt;13,"AM","PM"),"")</f>
        <v>PM</v>
      </c>
      <c r="H2240" s="47">
        <f>F2240-E2240</f>
        <v>0.12499999999999967</v>
      </c>
      <c r="I2240" s="47"/>
      <c r="J2240" s="47"/>
      <c r="K2240" s="65" t="s">
        <v>1168</v>
      </c>
      <c r="L2240" s="45" t="str">
        <f ca="1">VLOOKUP(Tableau645[[#This Row],[module]],OFFSET(INDIRECT(A2240&amp;"_code"),0,2,,2),2,0)</f>
        <v>n/a</v>
      </c>
      <c r="M2240" s="45"/>
      <c r="N2240" s="47"/>
      <c r="O2240" s="45"/>
    </row>
    <row r="2241" spans="1:15" hidden="1" x14ac:dyDescent="0.2">
      <c r="A2241" s="61" t="s">
        <v>669</v>
      </c>
      <c r="B2241" s="65" t="str">
        <f>YEAR(C2241)&amp;"-"&amp;WEEKNUM(C2241)</f>
        <v>2018-3</v>
      </c>
      <c r="C2241" s="46">
        <v>43115</v>
      </c>
      <c r="D2241" s="67">
        <f>WEEKDAY(Tableau645[[#This Row],[date]])</f>
        <v>2</v>
      </c>
      <c r="E2241" s="63">
        <v>0.57291666666666696</v>
      </c>
      <c r="F2241" s="63">
        <v>0.73958333333333404</v>
      </c>
      <c r="G2241" s="46" t="str">
        <f>IF(NOT(ISBLANK(Tableau645[heure
début])),IF(VALUE(MID(TEXT(Tableau645[heure
début],"hh"),1,2))&lt;13,"AM","PM"),"")</f>
        <v>PM</v>
      </c>
      <c r="H2241" s="47">
        <f>F2241-E2241</f>
        <v>0.16666666666666707</v>
      </c>
      <c r="I2241" s="47"/>
      <c r="J2241" s="47"/>
      <c r="K2241" s="65" t="s">
        <v>1060</v>
      </c>
      <c r="L2241" s="45" t="str">
        <f ca="1">VLOOKUP(Tableau645[[#This Row],[module]],OFFSET(INDIRECT(A2241&amp;"_code"),0,2,,2),2,0)</f>
        <v>LABIS Solveig</v>
      </c>
      <c r="M2241" s="45"/>
      <c r="N2241" s="47"/>
      <c r="O2241" s="45"/>
    </row>
    <row r="2242" spans="1:15" hidden="1" x14ac:dyDescent="0.2">
      <c r="A2242" s="45" t="s">
        <v>672</v>
      </c>
      <c r="B2242" s="65" t="str">
        <f>YEAR(C2242)&amp;"-"&amp;WEEKNUM(C2242)</f>
        <v>2018-3</v>
      </c>
      <c r="C2242" s="46">
        <v>43115</v>
      </c>
      <c r="D2242" s="67">
        <f>WEEKDAY(Tableau645[[#This Row],[date]])</f>
        <v>2</v>
      </c>
      <c r="E2242" s="119">
        <v>0.65625</v>
      </c>
      <c r="F2242" s="47">
        <v>0.73958333333333404</v>
      </c>
      <c r="G2242" s="46" t="str">
        <f>IF(NOT(ISBLANK(Tableau645[heure
début])),IF(VALUE(MID(TEXT(Tableau645[heure
début],"hh"),1,2))&lt;13,"AM","PM"),"")</f>
        <v>PM</v>
      </c>
      <c r="H2242" s="47">
        <f>F2242-E2242</f>
        <v>8.3333333333334036E-2</v>
      </c>
      <c r="I2242" s="47"/>
      <c r="J2242" s="47"/>
      <c r="K2242" s="65" t="s">
        <v>525</v>
      </c>
      <c r="L2242" s="45" t="str">
        <f ca="1">VLOOKUP(Tableau645[[#This Row],[module]],OFFSET(INDIRECT(A2242&amp;"_code"),0,2,,2),2,0)</f>
        <v>HARDSTAFF Debra</v>
      </c>
      <c r="M2242" s="45"/>
      <c r="N2242" s="47"/>
      <c r="O2242" s="45"/>
    </row>
    <row r="2243" spans="1:15" hidden="1" x14ac:dyDescent="0.2">
      <c r="A2243" s="45" t="s">
        <v>670</v>
      </c>
      <c r="B2243" s="65" t="str">
        <f>YEAR(C2243)&amp;"-"&amp;WEEKNUM(C2243)</f>
        <v>2018-3</v>
      </c>
      <c r="C2243" s="46">
        <v>43116</v>
      </c>
      <c r="D2243" s="67">
        <f>WEEKDAY(Tableau645[[#This Row],[date]])</f>
        <v>3</v>
      </c>
      <c r="E2243" s="47">
        <v>0.34375</v>
      </c>
      <c r="F2243" s="47">
        <v>0.51041666666666696</v>
      </c>
      <c r="G2243" s="46" t="str">
        <f>IF(NOT(ISBLANK(Tableau645[heure
début])),IF(VALUE(MID(TEXT(Tableau645[heure
début],"hh"),1,2))&lt;13,"AM","PM"),"")</f>
        <v>AM</v>
      </c>
      <c r="H2243" s="47">
        <f>F2243-E2243</f>
        <v>0.16666666666666696</v>
      </c>
      <c r="I2243" s="47"/>
      <c r="J2243" s="47"/>
      <c r="K2243" s="65" t="s">
        <v>806</v>
      </c>
      <c r="L2243" s="45" t="str">
        <f ca="1">VLOOKUP(Tableau645[[#This Row],[module]],OFFSET(INDIRECT(A2243&amp;"_code"),0,2,,2),2,0)</f>
        <v>n/a</v>
      </c>
      <c r="M2243" s="45"/>
      <c r="N2243" s="47"/>
      <c r="O2243" s="45"/>
    </row>
    <row r="2244" spans="1:15" hidden="1" x14ac:dyDescent="0.2">
      <c r="A2244" s="45" t="s">
        <v>657</v>
      </c>
      <c r="B2244" s="65" t="str">
        <f>YEAR(C2244)&amp;"-"&amp;WEEKNUM(C2244)</f>
        <v>2018-3</v>
      </c>
      <c r="C2244" s="46">
        <v>43116</v>
      </c>
      <c r="D2244" s="67">
        <f>WEEKDAY(Tableau645[[#This Row],[date]])</f>
        <v>3</v>
      </c>
      <c r="E2244" s="47">
        <v>0.34375</v>
      </c>
      <c r="F2244" s="47">
        <v>0.51041666666666696</v>
      </c>
      <c r="G2244" s="46" t="str">
        <f>IF(NOT(ISBLANK(Tableau645[heure
début])),IF(VALUE(MID(TEXT(Tableau645[heure
début],"hh"),1,2))&lt;13,"AM","PM"),"")</f>
        <v>AM</v>
      </c>
      <c r="H2244" s="47">
        <f>F2244-E2244</f>
        <v>0.16666666666666696</v>
      </c>
      <c r="I2244" s="123"/>
      <c r="J2244" s="47" t="s">
        <v>832</v>
      </c>
      <c r="K2244" s="65" t="s">
        <v>806</v>
      </c>
      <c r="L2244" s="45" t="str">
        <f ca="1">VLOOKUP(Tableau645[[#This Row],[module]],OFFSET(INDIRECT(A2244&amp;"_code"),0,2,,2),2,0)</f>
        <v>n/a</v>
      </c>
      <c r="M2244" s="45"/>
      <c r="N2244" s="47"/>
      <c r="O2244" s="45"/>
    </row>
    <row r="2245" spans="1:15" hidden="1" x14ac:dyDescent="0.2">
      <c r="A2245" s="45" t="s">
        <v>657</v>
      </c>
      <c r="B2245" s="65" t="str">
        <f>YEAR(C2245)&amp;"-"&amp;WEEKNUM(C2245)</f>
        <v>2018-3</v>
      </c>
      <c r="C2245" s="46">
        <v>43116</v>
      </c>
      <c r="D2245" s="67">
        <f>WEEKDAY(Tableau645[[#This Row],[date]])</f>
        <v>3</v>
      </c>
      <c r="E2245" s="47">
        <v>0.34375</v>
      </c>
      <c r="F2245" s="47">
        <v>0.51041666666666696</v>
      </c>
      <c r="G2245" s="46" t="str">
        <f>IF(NOT(ISBLANK(Tableau645[heure
début])),IF(VALUE(MID(TEXT(Tableau645[heure
début],"hh"),1,2))&lt;13,"AM","PM"),"")</f>
        <v>AM</v>
      </c>
      <c r="H2245" s="47">
        <f>F2245-E2245</f>
        <v>0.16666666666666696</v>
      </c>
      <c r="I2245" s="123"/>
      <c r="J2245" s="47" t="s">
        <v>833</v>
      </c>
      <c r="K2245" s="65" t="s">
        <v>817</v>
      </c>
      <c r="L2245" s="45" t="str">
        <f ca="1">VLOOKUP(Tableau645[[#This Row],[module]],OFFSET(INDIRECT(A2245&amp;"_code"),0,2,,2),2,0)</f>
        <v>n/a</v>
      </c>
      <c r="M2245" s="45"/>
      <c r="N2245" s="47"/>
      <c r="O2245" s="45"/>
    </row>
    <row r="2246" spans="1:15" hidden="1" x14ac:dyDescent="0.2">
      <c r="A2246" s="45" t="s">
        <v>671</v>
      </c>
      <c r="B2246" s="65" t="str">
        <f>YEAR(C2246)&amp;"-"&amp;WEEKNUM(C2246)</f>
        <v>2018-3</v>
      </c>
      <c r="C2246" s="46">
        <v>43116</v>
      </c>
      <c r="D2246" s="67">
        <f>WEEKDAY(Tableau645[[#This Row],[date]])</f>
        <v>3</v>
      </c>
      <c r="E2246" s="47">
        <v>0.34375</v>
      </c>
      <c r="F2246" s="47">
        <v>0.51041666666666696</v>
      </c>
      <c r="G2246" s="46" t="str">
        <f>IF(NOT(ISBLANK(Tableau645[heure
début])),IF(VALUE(MID(TEXT(Tableau645[heure
début],"hh"),1,2))&lt;13,"AM","PM"),"")</f>
        <v>AM</v>
      </c>
      <c r="H2246" s="47">
        <f>F2246-E2246</f>
        <v>0.16666666666666696</v>
      </c>
      <c r="I2246" s="47"/>
      <c r="J2246" s="47" t="s">
        <v>833</v>
      </c>
      <c r="K2246" s="65" t="s">
        <v>817</v>
      </c>
      <c r="L2246" s="45" t="str">
        <f ca="1">VLOOKUP(Tableau645[[#This Row],[module]],OFFSET(INDIRECT(A2246&amp;"_code"),0,2,,2),2,0)</f>
        <v>n/a</v>
      </c>
      <c r="M2246" s="45"/>
      <c r="N2246" s="47"/>
      <c r="O2246" s="45"/>
    </row>
    <row r="2247" spans="1:15" hidden="1" x14ac:dyDescent="0.2">
      <c r="A2247" s="45" t="s">
        <v>671</v>
      </c>
      <c r="B2247" s="65" t="str">
        <f>YEAR(C2247)&amp;"-"&amp;WEEKNUM(C2247)</f>
        <v>2018-3</v>
      </c>
      <c r="C2247" s="46">
        <v>43116</v>
      </c>
      <c r="D2247" s="67">
        <f>WEEKDAY(Tableau645[[#This Row],[date]])</f>
        <v>3</v>
      </c>
      <c r="E2247" s="47">
        <v>0.34375</v>
      </c>
      <c r="F2247" s="47">
        <v>0.51041666666666696</v>
      </c>
      <c r="G2247" s="46" t="str">
        <f>IF(NOT(ISBLANK(Tableau645[heure
début])),IF(VALUE(MID(TEXT(Tableau645[heure
début],"hh"),1,2))&lt;13,"AM","PM"),"")</f>
        <v>AM</v>
      </c>
      <c r="H2247" s="47">
        <f>F2247-E2247</f>
        <v>0.16666666666666696</v>
      </c>
      <c r="I2247" s="47"/>
      <c r="J2247" s="47" t="s">
        <v>832</v>
      </c>
      <c r="K2247" s="65" t="s">
        <v>806</v>
      </c>
      <c r="L2247" s="45" t="str">
        <f ca="1">VLOOKUP(Tableau645[[#This Row],[module]],OFFSET(INDIRECT(A2247&amp;"_code"),0,2,,2),2,0)</f>
        <v>n/a</v>
      </c>
      <c r="M2247" s="45"/>
      <c r="N2247" s="47"/>
      <c r="O2247" s="45"/>
    </row>
    <row r="2248" spans="1:15" hidden="1" x14ac:dyDescent="0.2">
      <c r="A2248" s="45" t="s">
        <v>672</v>
      </c>
      <c r="B2248" s="65" t="str">
        <f>YEAR(C2248)&amp;"-"&amp;WEEKNUM(C2248)</f>
        <v>2018-3</v>
      </c>
      <c r="C2248" s="46">
        <v>43116</v>
      </c>
      <c r="D2248" s="67">
        <f>WEEKDAY(Tableau645[[#This Row],[date]])</f>
        <v>3</v>
      </c>
      <c r="E2248" s="47">
        <v>0.34375</v>
      </c>
      <c r="F2248" s="47">
        <v>0.42708333333333298</v>
      </c>
      <c r="G2248" s="46" t="str">
        <f>IF(NOT(ISBLANK(Tableau645[heure
début])),IF(VALUE(MID(TEXT(Tableau645[heure
début],"hh"),1,2))&lt;13,"AM","PM"),"")</f>
        <v>AM</v>
      </c>
      <c r="H2248" s="47">
        <f>F2248-E2248</f>
        <v>8.3333333333332982E-2</v>
      </c>
      <c r="I2248" s="47"/>
      <c r="J2248" s="47" t="s">
        <v>823</v>
      </c>
      <c r="K2248" s="65" t="s">
        <v>1104</v>
      </c>
      <c r="L2248" s="45" t="str">
        <f ca="1">VLOOKUP(Tableau645[[#This Row],[module]],OFFSET(INDIRECT(A2248&amp;"_code"),0,2,,2),2,0)</f>
        <v>DELIESSCHE Christian</v>
      </c>
      <c r="M2248" s="45"/>
      <c r="N2248" s="47"/>
      <c r="O2248" s="45"/>
    </row>
    <row r="2249" spans="1:15" hidden="1" x14ac:dyDescent="0.2">
      <c r="A2249" s="45" t="s">
        <v>676</v>
      </c>
      <c r="B2249" s="65" t="str">
        <f>YEAR(C2249)&amp;"-"&amp;WEEKNUM(C2249)</f>
        <v>2018-3</v>
      </c>
      <c r="C2249" s="46">
        <v>43116</v>
      </c>
      <c r="D2249" s="67">
        <f>WEEKDAY(Tableau645[[#This Row],[date]])</f>
        <v>3</v>
      </c>
      <c r="E2249" s="47">
        <v>0.34375</v>
      </c>
      <c r="F2249" s="47">
        <v>0.51041666666666696</v>
      </c>
      <c r="G2249" s="46" t="str">
        <f>IF(NOT(ISBLANK(Tableau645[heure
début])),IF(VALUE(MID(TEXT(Tableau645[heure
début],"hh"),1,2))&lt;13,"AM","PM"),"")</f>
        <v>AM</v>
      </c>
      <c r="H2249" s="47">
        <f>F2249-E2249</f>
        <v>0.16666666666666696</v>
      </c>
      <c r="I2249" s="47"/>
      <c r="J2249" s="47"/>
      <c r="K2249" s="65" t="s">
        <v>809</v>
      </c>
      <c r="L2249" s="45" t="str">
        <f ca="1">VLOOKUP(Tableau645[[#This Row],[module]],OFFSET(INDIRECT(A2249&amp;"_code"),0,2,,2),2,0)</f>
        <v>n/a</v>
      </c>
      <c r="M2249" s="45"/>
      <c r="N2249" s="47"/>
      <c r="O2249" s="45"/>
    </row>
    <row r="2250" spans="1:15" hidden="1" x14ac:dyDescent="0.2">
      <c r="A2250" s="45" t="s">
        <v>677</v>
      </c>
      <c r="B2250" s="65" t="str">
        <f>YEAR(C2250)&amp;"-"&amp;WEEKNUM(C2250)</f>
        <v>2018-3</v>
      </c>
      <c r="C2250" s="46">
        <v>43116</v>
      </c>
      <c r="D2250" s="67">
        <f>WEEKDAY(Tableau645[[#This Row],[date]])</f>
        <v>3</v>
      </c>
      <c r="E2250" s="47">
        <v>0.34375</v>
      </c>
      <c r="F2250" s="47">
        <v>0.51041666666666696</v>
      </c>
      <c r="G2250" s="46" t="str">
        <f>IF(NOT(ISBLANK(Tableau645[heure
début])),IF(VALUE(MID(TEXT(Tableau645[heure
début],"hh"),1,2))&lt;13,"AM","PM"),"")</f>
        <v>AM</v>
      </c>
      <c r="H2250" s="47">
        <f>F2250-E2250</f>
        <v>0.16666666666666696</v>
      </c>
      <c r="I2250" s="47"/>
      <c r="J2250" s="47"/>
      <c r="K2250" s="65" t="s">
        <v>1168</v>
      </c>
      <c r="L2250" s="45" t="str">
        <f ca="1">VLOOKUP(Tableau645[[#This Row],[module]],OFFSET(INDIRECT(A2250&amp;"_code"),0,2,,2),2,0)</f>
        <v>n/a</v>
      </c>
      <c r="M2250" s="45"/>
      <c r="N2250" s="47"/>
      <c r="O2250" s="45"/>
    </row>
    <row r="2251" spans="1:15" hidden="1" x14ac:dyDescent="0.2">
      <c r="A2251" s="61" t="s">
        <v>669</v>
      </c>
      <c r="B2251" s="65" t="str">
        <f>YEAR(C2251)&amp;"-"&amp;WEEKNUM(C2251)</f>
        <v>2018-3</v>
      </c>
      <c r="C2251" s="46">
        <v>43116</v>
      </c>
      <c r="D2251" s="67">
        <f>WEEKDAY(Tableau645[[#This Row],[date]])</f>
        <v>3</v>
      </c>
      <c r="E2251" s="47">
        <v>0.34375</v>
      </c>
      <c r="F2251" s="47">
        <v>0.42708333333333298</v>
      </c>
      <c r="G2251" s="46" t="str">
        <f>IF(NOT(ISBLANK(Tableau645[heure
début])),IF(VALUE(MID(TEXT(Tableau645[heure
début],"hh"),1,2))&lt;13,"AM","PM"),"")</f>
        <v>AM</v>
      </c>
      <c r="H2251" s="47">
        <f>F2251-E2251</f>
        <v>8.3333333333332982E-2</v>
      </c>
      <c r="I2251" s="47"/>
      <c r="J2251" s="47"/>
      <c r="K2251" s="65"/>
      <c r="L2251" s="45" t="e">
        <f ca="1">VLOOKUP(Tableau645[[#This Row],[module]],OFFSET(INDIRECT(A2251&amp;"_code"),0,2,,2),2,0)</f>
        <v>#N/A</v>
      </c>
      <c r="M2251" s="45"/>
      <c r="N2251" s="47"/>
      <c r="O2251" s="45"/>
    </row>
    <row r="2252" spans="1:15" hidden="1" x14ac:dyDescent="0.2">
      <c r="A2252" s="45" t="s">
        <v>672</v>
      </c>
      <c r="B2252" s="150" t="str">
        <f>YEAR(C2252)&amp;"-"&amp;WEEKNUM(C2252)</f>
        <v>2018-3</v>
      </c>
      <c r="C2252" s="46">
        <v>43116</v>
      </c>
      <c r="D2252" s="152">
        <f>WEEKDAY(Tableau645[[#This Row],[date]])</f>
        <v>3</v>
      </c>
      <c r="E2252" s="47">
        <v>0.34375</v>
      </c>
      <c r="F2252" s="47">
        <v>0.51041666666666696</v>
      </c>
      <c r="G2252" s="151" t="str">
        <f>IF(NOT(ISBLANK(Tableau645[heure
début])),IF(VALUE(MID(TEXT(Tableau645[heure
début],"hh"),1,2))&lt;13,"AM","PM"),"")</f>
        <v>AM</v>
      </c>
      <c r="H2252" s="153">
        <f>F2252-E2252</f>
        <v>0.16666666666666696</v>
      </c>
      <c r="I2252" s="153"/>
      <c r="J2252" s="153" t="s">
        <v>824</v>
      </c>
      <c r="K2252" s="150" t="s">
        <v>1235</v>
      </c>
      <c r="L2252" s="150" t="str">
        <f ca="1">VLOOKUP(Tableau645[[#This Row],[module]],OFFSET(INDIRECT(A2252&amp;"_code"),0,2,,2),2,0)</f>
        <v>LEFETZ Guillaume</v>
      </c>
      <c r="M2252" s="149"/>
      <c r="N2252" s="153"/>
      <c r="O2252" s="149"/>
    </row>
    <row r="2253" spans="1:15" hidden="1" x14ac:dyDescent="0.2">
      <c r="A2253" s="45" t="s">
        <v>672</v>
      </c>
      <c r="B2253" s="150" t="str">
        <f>YEAR(C2253)&amp;"-"&amp;WEEKNUM(C2253)</f>
        <v>2018-3</v>
      </c>
      <c r="C2253" s="46">
        <v>43116</v>
      </c>
      <c r="D2253" s="152">
        <f>WEEKDAY(Tableau645[[#This Row],[date]])</f>
        <v>3</v>
      </c>
      <c r="E2253" s="47">
        <v>0.34375</v>
      </c>
      <c r="F2253" s="47">
        <v>0.51041666666666696</v>
      </c>
      <c r="G2253" s="151" t="str">
        <f>IF(NOT(ISBLANK(Tableau645[heure
début])),IF(VALUE(MID(TEXT(Tableau645[heure
début],"hh"),1,2))&lt;13,"AM","PM"),"")</f>
        <v>AM</v>
      </c>
      <c r="H2253" s="153">
        <f>F2253-E2253</f>
        <v>0.16666666666666696</v>
      </c>
      <c r="I2253" s="153"/>
      <c r="J2253" s="153" t="s">
        <v>825</v>
      </c>
      <c r="K2253" s="150" t="s">
        <v>1235</v>
      </c>
      <c r="L2253" s="150" t="str">
        <f ca="1">VLOOKUP(Tableau645[[#This Row],[module]],OFFSET(INDIRECT(A2253&amp;"_code"),0,2,,2),2,0)</f>
        <v>LEFETZ Guillaume</v>
      </c>
      <c r="M2253" s="149"/>
      <c r="N2253" s="153"/>
      <c r="O2253" s="149"/>
    </row>
    <row r="2254" spans="1:15" hidden="1" x14ac:dyDescent="0.2">
      <c r="A2254" s="45" t="s">
        <v>672</v>
      </c>
      <c r="B2254" s="150" t="str">
        <f>YEAR(C2254)&amp;"-"&amp;WEEKNUM(C2254)</f>
        <v>2018-3</v>
      </c>
      <c r="C2254" s="46">
        <v>43116</v>
      </c>
      <c r="D2254" s="152">
        <f>WEEKDAY(Tableau645[[#This Row],[date]])</f>
        <v>3</v>
      </c>
      <c r="E2254" s="47">
        <v>0.34375</v>
      </c>
      <c r="F2254" s="47">
        <v>0.51041666666666696</v>
      </c>
      <c r="G2254" s="151" t="str">
        <f>IF(NOT(ISBLANK(Tableau645[heure
début])),IF(VALUE(MID(TEXT(Tableau645[heure
début],"hh"),1,2))&lt;13,"AM","PM"),"")</f>
        <v>AM</v>
      </c>
      <c r="H2254" s="153">
        <f>F2254-E2254</f>
        <v>0.16666666666666696</v>
      </c>
      <c r="I2254" s="153"/>
      <c r="J2254" s="153" t="s">
        <v>826</v>
      </c>
      <c r="K2254" s="150" t="s">
        <v>1235</v>
      </c>
      <c r="L2254" s="150" t="str">
        <f ca="1">VLOOKUP(Tableau645[[#This Row],[module]],OFFSET(INDIRECT(A2254&amp;"_code"),0,2,,2),2,0)</f>
        <v>LEFETZ Guillaume</v>
      </c>
      <c r="M2254" s="149"/>
      <c r="N2254" s="153"/>
      <c r="O2254" s="149"/>
    </row>
    <row r="2255" spans="1:15" hidden="1" x14ac:dyDescent="0.2">
      <c r="A2255" s="61" t="s">
        <v>669</v>
      </c>
      <c r="B2255" s="65" t="str">
        <f>YEAR(C2255)&amp;"-"&amp;WEEKNUM(C2255)</f>
        <v>2018-3</v>
      </c>
      <c r="C2255" s="46">
        <v>43116</v>
      </c>
      <c r="D2255" s="67">
        <f>WEEKDAY(Tableau645[[#This Row],[date]])</f>
        <v>3</v>
      </c>
      <c r="E2255" s="47">
        <v>0.42708333333333298</v>
      </c>
      <c r="F2255" s="47">
        <v>0.51041666666666696</v>
      </c>
      <c r="G2255" s="46" t="str">
        <f>IF(NOT(ISBLANK(Tableau645[heure
début])),IF(VALUE(MID(TEXT(Tableau645[heure
début],"hh"),1,2))&lt;13,"AM","PM"),"")</f>
        <v>AM</v>
      </c>
      <c r="H2255" s="47">
        <f>F2255-E2255</f>
        <v>8.3333333333333981E-2</v>
      </c>
      <c r="I2255" s="47"/>
      <c r="J2255" s="47"/>
      <c r="K2255" s="65" t="s">
        <v>1049</v>
      </c>
      <c r="L2255" s="65" t="str">
        <f ca="1">VLOOKUP(Tableau645[[#This Row],[module]],OFFSET(INDIRECT(A2255&amp;"_code"),0,2,,2),2,0)</f>
        <v>FRENEA Marylène</v>
      </c>
      <c r="M2255" s="45"/>
      <c r="N2255" s="47"/>
      <c r="O2255" s="45"/>
    </row>
    <row r="2256" spans="1:15" hidden="1" x14ac:dyDescent="0.2">
      <c r="A2256" s="45" t="s">
        <v>672</v>
      </c>
      <c r="B2256" s="116" t="str">
        <f>YEAR(C2256)&amp;"-"&amp;WEEKNUM(C2256)</f>
        <v>2018-3</v>
      </c>
      <c r="C2256" s="46">
        <v>43116</v>
      </c>
      <c r="D2256" s="118">
        <f>WEEKDAY(Tableau645[[#This Row],[date]])</f>
        <v>3</v>
      </c>
      <c r="E2256" s="47">
        <v>0.42708333333333298</v>
      </c>
      <c r="F2256" s="47">
        <v>0.51041666666666696</v>
      </c>
      <c r="G2256" s="117" t="str">
        <f>IF(NOT(ISBLANK(Tableau645[heure
début])),IF(VALUE(MID(TEXT(Tableau645[heure
début],"hh"),1,2))&lt;13,"AM","PM"),"")</f>
        <v>AM</v>
      </c>
      <c r="H2256" s="119">
        <f>F2256-E2256</f>
        <v>8.3333333333333981E-2</v>
      </c>
      <c r="I2256" s="119"/>
      <c r="J2256" s="47" t="s">
        <v>823</v>
      </c>
      <c r="K2256" s="65" t="s">
        <v>1105</v>
      </c>
      <c r="L2256" s="116" t="str">
        <f ca="1">VLOOKUP(Tableau645[[#This Row],[module]],OFFSET(INDIRECT(A2256&amp;"_code"),0,2,,2),2,0)</f>
        <v>DELIESSCHE Christian</v>
      </c>
      <c r="M2256" s="115"/>
      <c r="N2256" s="119"/>
      <c r="O2256" s="115"/>
    </row>
    <row r="2257" spans="1:15" hidden="1" x14ac:dyDescent="0.2">
      <c r="A2257" s="45" t="s">
        <v>670</v>
      </c>
      <c r="B2257" s="65" t="str">
        <f>YEAR(C2257)&amp;"-"&amp;WEEKNUM(C2257)</f>
        <v>2018-3</v>
      </c>
      <c r="C2257" s="46">
        <v>43116</v>
      </c>
      <c r="D2257" s="67">
        <f>WEEKDAY(Tableau645[[#This Row],[date]])</f>
        <v>3</v>
      </c>
      <c r="E2257" s="47">
        <v>0.57291666666666696</v>
      </c>
      <c r="F2257" s="47">
        <v>0.73958333333333404</v>
      </c>
      <c r="G2257" s="46" t="str">
        <f>IF(NOT(ISBLANK(Tableau645[heure
début])),IF(VALUE(MID(TEXT(Tableau645[heure
début],"hh"),1,2))&lt;13,"AM","PM"),"")</f>
        <v>PM</v>
      </c>
      <c r="H2257" s="47">
        <f>F2257-E2257</f>
        <v>0.16666666666666707</v>
      </c>
      <c r="I2257" s="47"/>
      <c r="J2257" s="47"/>
      <c r="K2257" s="65" t="s">
        <v>806</v>
      </c>
      <c r="L2257" s="45" t="str">
        <f ca="1">VLOOKUP(Tableau645[[#This Row],[module]],OFFSET(INDIRECT(A2257&amp;"_code"),0,2,,2),2,0)</f>
        <v>n/a</v>
      </c>
      <c r="M2257" s="45"/>
      <c r="N2257" s="47"/>
      <c r="O2257" s="45"/>
    </row>
    <row r="2258" spans="1:15" hidden="1" x14ac:dyDescent="0.2">
      <c r="A2258" s="45" t="s">
        <v>657</v>
      </c>
      <c r="B2258" s="65" t="str">
        <f>YEAR(C2258)&amp;"-"&amp;WEEKNUM(C2258)</f>
        <v>2018-3</v>
      </c>
      <c r="C2258" s="46">
        <v>43116</v>
      </c>
      <c r="D2258" s="67">
        <f>WEEKDAY(Tableau645[[#This Row],[date]])</f>
        <v>3</v>
      </c>
      <c r="E2258" s="47">
        <v>0.57291666666666696</v>
      </c>
      <c r="F2258" s="47">
        <v>0.73958333333333404</v>
      </c>
      <c r="G2258" s="46" t="str">
        <f>IF(NOT(ISBLANK(Tableau645[heure
début])),IF(VALUE(MID(TEXT(Tableau645[heure
début],"hh"),1,2))&lt;13,"AM","PM"),"")</f>
        <v>PM</v>
      </c>
      <c r="H2258" s="47">
        <f>F2258-E2258</f>
        <v>0.16666666666666707</v>
      </c>
      <c r="I2258" s="123"/>
      <c r="J2258" s="47" t="s">
        <v>832</v>
      </c>
      <c r="K2258" s="65" t="s">
        <v>806</v>
      </c>
      <c r="L2258" s="45" t="str">
        <f ca="1">VLOOKUP(Tableau645[[#This Row],[module]],OFFSET(INDIRECT(A2258&amp;"_code"),0,2,,2),2,0)</f>
        <v>n/a</v>
      </c>
      <c r="M2258" s="45"/>
      <c r="N2258" s="47"/>
      <c r="O2258" s="45"/>
    </row>
    <row r="2259" spans="1:15" hidden="1" x14ac:dyDescent="0.2">
      <c r="A2259" s="45" t="s">
        <v>657</v>
      </c>
      <c r="B2259" s="65" t="str">
        <f>YEAR(C2259)&amp;"-"&amp;WEEKNUM(C2259)</f>
        <v>2018-3</v>
      </c>
      <c r="C2259" s="46">
        <v>43116</v>
      </c>
      <c r="D2259" s="67">
        <f>WEEKDAY(Tableau645[[#This Row],[date]])</f>
        <v>3</v>
      </c>
      <c r="E2259" s="47">
        <v>0.57291666666666696</v>
      </c>
      <c r="F2259" s="47">
        <v>0.73958333333333404</v>
      </c>
      <c r="G2259" s="46" t="str">
        <f>IF(NOT(ISBLANK(Tableau645[heure
début])),IF(VALUE(MID(TEXT(Tableau645[heure
début],"hh"),1,2))&lt;13,"AM","PM"),"")</f>
        <v>PM</v>
      </c>
      <c r="H2259" s="47">
        <f>F2259-E2259</f>
        <v>0.16666666666666707</v>
      </c>
      <c r="I2259" s="123"/>
      <c r="J2259" s="47" t="s">
        <v>833</v>
      </c>
      <c r="K2259" s="65" t="s">
        <v>817</v>
      </c>
      <c r="L2259" s="45" t="str">
        <f ca="1">VLOOKUP(Tableau645[[#This Row],[module]],OFFSET(INDIRECT(A2259&amp;"_code"),0,2,,2),2,0)</f>
        <v>n/a</v>
      </c>
      <c r="M2259" s="45"/>
      <c r="N2259" s="47"/>
      <c r="O2259" s="45"/>
    </row>
    <row r="2260" spans="1:15" hidden="1" x14ac:dyDescent="0.2">
      <c r="A2260" s="45" t="s">
        <v>671</v>
      </c>
      <c r="B2260" s="65" t="str">
        <f>YEAR(C2260)&amp;"-"&amp;WEEKNUM(C2260)</f>
        <v>2018-3</v>
      </c>
      <c r="C2260" s="46">
        <v>43116</v>
      </c>
      <c r="D2260" s="67">
        <f>WEEKDAY(Tableau645[[#This Row],[date]])</f>
        <v>3</v>
      </c>
      <c r="E2260" s="47">
        <v>0.57291666666666696</v>
      </c>
      <c r="F2260" s="47">
        <v>0.73958333333333404</v>
      </c>
      <c r="G2260" s="46" t="str">
        <f>IF(NOT(ISBLANK(Tableau645[heure
début])),IF(VALUE(MID(TEXT(Tableau645[heure
début],"hh"),1,2))&lt;13,"AM","PM"),"")</f>
        <v>PM</v>
      </c>
      <c r="H2260" s="47">
        <f>F2260-E2260</f>
        <v>0.16666666666666707</v>
      </c>
      <c r="I2260" s="47"/>
      <c r="J2260" s="47" t="s">
        <v>833</v>
      </c>
      <c r="K2260" s="65" t="s">
        <v>817</v>
      </c>
      <c r="L2260" s="45" t="str">
        <f ca="1">VLOOKUP(Tableau645[[#This Row],[module]],OFFSET(INDIRECT(A2260&amp;"_code"),0,2,,2),2,0)</f>
        <v>n/a</v>
      </c>
      <c r="M2260" s="45"/>
      <c r="N2260" s="47"/>
      <c r="O2260" s="45"/>
    </row>
    <row r="2261" spans="1:15" hidden="1" x14ac:dyDescent="0.2">
      <c r="A2261" s="45" t="s">
        <v>671</v>
      </c>
      <c r="B2261" s="65" t="str">
        <f>YEAR(C2261)&amp;"-"&amp;WEEKNUM(C2261)</f>
        <v>2018-3</v>
      </c>
      <c r="C2261" s="46">
        <v>43116</v>
      </c>
      <c r="D2261" s="67">
        <f>WEEKDAY(Tableau645[[#This Row],[date]])</f>
        <v>3</v>
      </c>
      <c r="E2261" s="47">
        <v>0.57291666666666696</v>
      </c>
      <c r="F2261" s="47">
        <v>0.73958333333333404</v>
      </c>
      <c r="G2261" s="46" t="str">
        <f>IF(NOT(ISBLANK(Tableau645[heure
début])),IF(VALUE(MID(TEXT(Tableau645[heure
début],"hh"),1,2))&lt;13,"AM","PM"),"")</f>
        <v>PM</v>
      </c>
      <c r="H2261" s="47">
        <f>F2261-E2261</f>
        <v>0.16666666666666707</v>
      </c>
      <c r="I2261" s="47"/>
      <c r="J2261" s="47" t="s">
        <v>832</v>
      </c>
      <c r="K2261" s="65" t="s">
        <v>806</v>
      </c>
      <c r="L2261" s="45" t="str">
        <f ca="1">VLOOKUP(Tableau645[[#This Row],[module]],OFFSET(INDIRECT(A2261&amp;"_code"),0,2,,2),2,0)</f>
        <v>n/a</v>
      </c>
      <c r="M2261" s="45"/>
      <c r="N2261" s="47"/>
      <c r="O2261" s="45"/>
    </row>
    <row r="2262" spans="1:15" hidden="1" x14ac:dyDescent="0.2">
      <c r="A2262" s="45" t="s">
        <v>676</v>
      </c>
      <c r="B2262" s="65" t="str">
        <f>YEAR(C2262)&amp;"-"&amp;WEEKNUM(C2262)</f>
        <v>2018-3</v>
      </c>
      <c r="C2262" s="46">
        <v>43116</v>
      </c>
      <c r="D2262" s="67">
        <f>WEEKDAY(Tableau645[[#This Row],[date]])</f>
        <v>3</v>
      </c>
      <c r="E2262" s="47">
        <v>0.57291666666666696</v>
      </c>
      <c r="F2262" s="47">
        <v>0.69791666666666663</v>
      </c>
      <c r="G2262" s="46" t="str">
        <f>IF(NOT(ISBLANK(Tableau645[heure
début])),IF(VALUE(MID(TEXT(Tableau645[heure
début],"hh"),1,2))&lt;13,"AM","PM"),"")</f>
        <v>PM</v>
      </c>
      <c r="H2262" s="47">
        <f>F2262-E2262</f>
        <v>0.12499999999999967</v>
      </c>
      <c r="I2262" s="47"/>
      <c r="J2262" s="47"/>
      <c r="K2262" s="65" t="s">
        <v>809</v>
      </c>
      <c r="L2262" s="45" t="str">
        <f ca="1">VLOOKUP(Tableau645[[#This Row],[module]],OFFSET(INDIRECT(A2262&amp;"_code"),0,2,,2),2,0)</f>
        <v>n/a</v>
      </c>
      <c r="M2262" s="45"/>
      <c r="N2262" s="47"/>
      <c r="O2262" s="45"/>
    </row>
    <row r="2263" spans="1:15" hidden="1" x14ac:dyDescent="0.2">
      <c r="A2263" s="45" t="s">
        <v>677</v>
      </c>
      <c r="B2263" s="65" t="str">
        <f>YEAR(C2263)&amp;"-"&amp;WEEKNUM(C2263)</f>
        <v>2018-3</v>
      </c>
      <c r="C2263" s="46">
        <v>43116</v>
      </c>
      <c r="D2263" s="67">
        <f>WEEKDAY(Tableau645[[#This Row],[date]])</f>
        <v>3</v>
      </c>
      <c r="E2263" s="47">
        <v>0.57291666666666696</v>
      </c>
      <c r="F2263" s="47">
        <v>0.69791666666666663</v>
      </c>
      <c r="G2263" s="46" t="str">
        <f>IF(NOT(ISBLANK(Tableau645[heure
début])),IF(VALUE(MID(TEXT(Tableau645[heure
début],"hh"),1,2))&lt;13,"AM","PM"),"")</f>
        <v>PM</v>
      </c>
      <c r="H2263" s="47">
        <f>F2263-E2263</f>
        <v>0.12499999999999967</v>
      </c>
      <c r="I2263" s="47"/>
      <c r="J2263" s="47"/>
      <c r="K2263" s="65" t="s">
        <v>1168</v>
      </c>
      <c r="L2263" s="45" t="str">
        <f ca="1">VLOOKUP(Tableau645[[#This Row],[module]],OFFSET(INDIRECT(A2263&amp;"_code"),0,2,,2),2,0)</f>
        <v>n/a</v>
      </c>
      <c r="M2263" s="45"/>
      <c r="N2263" s="47"/>
      <c r="O2263" s="45"/>
    </row>
    <row r="2264" spans="1:15" hidden="1" x14ac:dyDescent="0.2">
      <c r="A2264" s="61" t="s">
        <v>669</v>
      </c>
      <c r="B2264" s="65" t="str">
        <f>YEAR(C2264)&amp;"-"&amp;WEEKNUM(C2264)</f>
        <v>2018-3</v>
      </c>
      <c r="C2264" s="46">
        <v>43116</v>
      </c>
      <c r="D2264" s="67">
        <f>WEEKDAY(Tableau645[[#This Row],[date]])</f>
        <v>3</v>
      </c>
      <c r="E2264" s="63">
        <v>0.57291666666666696</v>
      </c>
      <c r="F2264" s="63">
        <v>0.73958333333333404</v>
      </c>
      <c r="G2264" s="46" t="str">
        <f>IF(NOT(ISBLANK(Tableau645[heure
début])),IF(VALUE(MID(TEXT(Tableau645[heure
début],"hh"),1,2))&lt;13,"AM","PM"),"")</f>
        <v>PM</v>
      </c>
      <c r="H2264" s="47">
        <f>F2264-E2264</f>
        <v>0.16666666666666707</v>
      </c>
      <c r="I2264" s="47"/>
      <c r="J2264" s="47"/>
      <c r="K2264" s="65" t="s">
        <v>761</v>
      </c>
      <c r="L2264" s="45" t="str">
        <f ca="1">VLOOKUP(Tableau645[[#This Row],[module]],OFFSET(INDIRECT(A2264&amp;"_code"),0,2,,2),2,0)</f>
        <v>GABER Khalid</v>
      </c>
      <c r="M2264" s="45"/>
      <c r="N2264" s="47"/>
      <c r="O2264" s="45"/>
    </row>
    <row r="2265" spans="1:15" hidden="1" x14ac:dyDescent="0.2">
      <c r="A2265" s="45" t="s">
        <v>672</v>
      </c>
      <c r="B2265" s="65" t="str">
        <f>YEAR(C2265)&amp;"-"&amp;WEEKNUM(C2265)</f>
        <v>2018-3</v>
      </c>
      <c r="C2265" s="46">
        <v>43116</v>
      </c>
      <c r="D2265" s="67">
        <f>WEEKDAY(Tableau645[[#This Row],[date]])</f>
        <v>3</v>
      </c>
      <c r="E2265" s="47">
        <v>0.57291666666666696</v>
      </c>
      <c r="F2265" s="47">
        <v>0.73958333333333404</v>
      </c>
      <c r="G2265" s="46" t="str">
        <f>IF(NOT(ISBLANK(Tableau645[heure
début])),IF(VALUE(MID(TEXT(Tableau645[heure
début],"hh"),1,2))&lt;13,"AM","PM"),"")</f>
        <v>PM</v>
      </c>
      <c r="H2265" s="47">
        <f>F2265-E2265</f>
        <v>0.16666666666666707</v>
      </c>
      <c r="I2265" s="47"/>
      <c r="J2265" s="47"/>
      <c r="K2265" s="65" t="s">
        <v>926</v>
      </c>
      <c r="L2265" s="45" t="str">
        <f ca="1">VLOOKUP(Tableau645[[#This Row],[module]],OFFSET(INDIRECT(A2265&amp;"_code"),0,2,,2),2,0)</f>
        <v>NAKACHE Didier</v>
      </c>
      <c r="M2265" s="45"/>
      <c r="N2265" s="47"/>
      <c r="O2265" s="45"/>
    </row>
    <row r="2266" spans="1:15" hidden="1" x14ac:dyDescent="0.2">
      <c r="A2266" s="45" t="s">
        <v>670</v>
      </c>
      <c r="B2266" s="65" t="str">
        <f>YEAR(C2266)&amp;"-"&amp;WEEKNUM(C2266)</f>
        <v>2018-3</v>
      </c>
      <c r="C2266" s="46">
        <v>43117</v>
      </c>
      <c r="D2266" s="67">
        <f>WEEKDAY(Tableau645[[#This Row],[date]])</f>
        <v>4</v>
      </c>
      <c r="E2266" s="47">
        <v>0.34375</v>
      </c>
      <c r="F2266" s="47">
        <v>0.51041666666666696</v>
      </c>
      <c r="G2266" s="46" t="str">
        <f>IF(NOT(ISBLANK(Tableau645[heure
début])),IF(VALUE(MID(TEXT(Tableau645[heure
début],"hh"),1,2))&lt;13,"AM","PM"),"")</f>
        <v>AM</v>
      </c>
      <c r="H2266" s="47">
        <f>F2266-E2266</f>
        <v>0.16666666666666696</v>
      </c>
      <c r="I2266" s="47"/>
      <c r="J2266" s="47"/>
      <c r="K2266" s="65" t="s">
        <v>806</v>
      </c>
      <c r="L2266" s="45" t="str">
        <f ca="1">VLOOKUP(Tableau645[[#This Row],[module]],OFFSET(INDIRECT(A2266&amp;"_code"),0,2,,2),2,0)</f>
        <v>n/a</v>
      </c>
      <c r="M2266" s="45"/>
      <c r="N2266" s="47"/>
      <c r="O2266" s="45"/>
    </row>
    <row r="2267" spans="1:15" hidden="1" x14ac:dyDescent="0.2">
      <c r="A2267" s="45" t="s">
        <v>657</v>
      </c>
      <c r="B2267" s="65" t="str">
        <f>YEAR(C2267)&amp;"-"&amp;WEEKNUM(C2267)</f>
        <v>2018-3</v>
      </c>
      <c r="C2267" s="46">
        <v>43117</v>
      </c>
      <c r="D2267" s="67">
        <f>WEEKDAY(Tableau645[[#This Row],[date]])</f>
        <v>4</v>
      </c>
      <c r="E2267" s="47">
        <v>0.34375</v>
      </c>
      <c r="F2267" s="47">
        <v>0.51041666666666696</v>
      </c>
      <c r="G2267" s="46" t="str">
        <f>IF(NOT(ISBLANK(Tableau645[heure
début])),IF(VALUE(MID(TEXT(Tableau645[heure
début],"hh"),1,2))&lt;13,"AM","PM"),"")</f>
        <v>AM</v>
      </c>
      <c r="H2267" s="47">
        <f>F2267-E2267</f>
        <v>0.16666666666666696</v>
      </c>
      <c r="I2267" s="123"/>
      <c r="J2267" s="47" t="s">
        <v>832</v>
      </c>
      <c r="K2267" s="65" t="s">
        <v>806</v>
      </c>
      <c r="L2267" s="45" t="str">
        <f ca="1">VLOOKUP(Tableau645[[#This Row],[module]],OFFSET(INDIRECT(A2267&amp;"_code"),0,2,,2),2,0)</f>
        <v>n/a</v>
      </c>
      <c r="M2267" s="45"/>
      <c r="N2267" s="47"/>
      <c r="O2267" s="45"/>
    </row>
    <row r="2268" spans="1:15" hidden="1" x14ac:dyDescent="0.2">
      <c r="A2268" s="45" t="s">
        <v>657</v>
      </c>
      <c r="B2268" s="65" t="str">
        <f>YEAR(C2268)&amp;"-"&amp;WEEKNUM(C2268)</f>
        <v>2018-3</v>
      </c>
      <c r="C2268" s="46">
        <v>43117</v>
      </c>
      <c r="D2268" s="67">
        <f>WEEKDAY(Tableau645[[#This Row],[date]])</f>
        <v>4</v>
      </c>
      <c r="E2268" s="47">
        <v>0.34375</v>
      </c>
      <c r="F2268" s="47">
        <v>0.51041666666666696</v>
      </c>
      <c r="G2268" s="46" t="str">
        <f>IF(NOT(ISBLANK(Tableau645[heure
début])),IF(VALUE(MID(TEXT(Tableau645[heure
début],"hh"),1,2))&lt;13,"AM","PM"),"")</f>
        <v>AM</v>
      </c>
      <c r="H2268" s="47">
        <f>F2268-E2268</f>
        <v>0.16666666666666696</v>
      </c>
      <c r="I2268" s="123"/>
      <c r="J2268" s="47" t="s">
        <v>833</v>
      </c>
      <c r="K2268" s="65" t="s">
        <v>817</v>
      </c>
      <c r="L2268" s="45" t="str">
        <f ca="1">VLOOKUP(Tableau645[[#This Row],[module]],OFFSET(INDIRECT(A2268&amp;"_code"),0,2,,2),2,0)</f>
        <v>n/a</v>
      </c>
      <c r="M2268" s="45"/>
      <c r="N2268" s="47"/>
      <c r="O2268" s="45"/>
    </row>
    <row r="2269" spans="1:15" hidden="1" x14ac:dyDescent="0.2">
      <c r="A2269" s="45" t="s">
        <v>671</v>
      </c>
      <c r="B2269" s="65" t="str">
        <f>YEAR(C2269)&amp;"-"&amp;WEEKNUM(C2269)</f>
        <v>2018-3</v>
      </c>
      <c r="C2269" s="46">
        <v>43117</v>
      </c>
      <c r="D2269" s="67">
        <f>WEEKDAY(Tableau645[[#This Row],[date]])</f>
        <v>4</v>
      </c>
      <c r="E2269" s="47">
        <v>0.34375</v>
      </c>
      <c r="F2269" s="47">
        <v>0.51041666666666696</v>
      </c>
      <c r="G2269" s="46" t="str">
        <f>IF(NOT(ISBLANK(Tableau645[heure
début])),IF(VALUE(MID(TEXT(Tableau645[heure
début],"hh"),1,2))&lt;13,"AM","PM"),"")</f>
        <v>AM</v>
      </c>
      <c r="H2269" s="47">
        <f>F2269-E2269</f>
        <v>0.16666666666666696</v>
      </c>
      <c r="I2269" s="47"/>
      <c r="J2269" s="47" t="s">
        <v>833</v>
      </c>
      <c r="K2269" s="65" t="s">
        <v>817</v>
      </c>
      <c r="L2269" s="45" t="str">
        <f ca="1">VLOOKUP(Tableau645[[#This Row],[module]],OFFSET(INDIRECT(A2269&amp;"_code"),0,2,,2),2,0)</f>
        <v>n/a</v>
      </c>
      <c r="M2269" s="45"/>
      <c r="N2269" s="47"/>
      <c r="O2269" s="45"/>
    </row>
    <row r="2270" spans="1:15" hidden="1" x14ac:dyDescent="0.2">
      <c r="A2270" s="45" t="s">
        <v>671</v>
      </c>
      <c r="B2270" s="65" t="str">
        <f>YEAR(C2270)&amp;"-"&amp;WEEKNUM(C2270)</f>
        <v>2018-3</v>
      </c>
      <c r="C2270" s="46">
        <v>43117</v>
      </c>
      <c r="D2270" s="67">
        <f>WEEKDAY(Tableau645[[#This Row],[date]])</f>
        <v>4</v>
      </c>
      <c r="E2270" s="47">
        <v>0.34375</v>
      </c>
      <c r="F2270" s="47">
        <v>0.51041666666666696</v>
      </c>
      <c r="G2270" s="46" t="str">
        <f>IF(NOT(ISBLANK(Tableau645[heure
début])),IF(VALUE(MID(TEXT(Tableau645[heure
début],"hh"),1,2))&lt;13,"AM","PM"),"")</f>
        <v>AM</v>
      </c>
      <c r="H2270" s="47">
        <f>F2270-E2270</f>
        <v>0.16666666666666696</v>
      </c>
      <c r="I2270" s="47"/>
      <c r="J2270" s="47" t="s">
        <v>832</v>
      </c>
      <c r="K2270" s="65" t="s">
        <v>806</v>
      </c>
      <c r="L2270" s="45" t="str">
        <f ca="1">VLOOKUP(Tableau645[[#This Row],[module]],OFFSET(INDIRECT(A2270&amp;"_code"),0,2,,2),2,0)</f>
        <v>n/a</v>
      </c>
      <c r="M2270" s="45"/>
      <c r="N2270" s="47"/>
      <c r="O2270" s="45"/>
    </row>
    <row r="2271" spans="1:15" hidden="1" x14ac:dyDescent="0.2">
      <c r="A2271" s="45" t="s">
        <v>672</v>
      </c>
      <c r="B2271" s="70" t="str">
        <f>YEAR(C2271)&amp;"-"&amp;WEEKNUM(C2271)</f>
        <v>2018-3</v>
      </c>
      <c r="C2271" s="46">
        <v>43117</v>
      </c>
      <c r="D2271" s="68">
        <f>WEEKDAY(Tableau645[[#This Row],[date]])</f>
        <v>4</v>
      </c>
      <c r="E2271" s="47">
        <v>0.34375</v>
      </c>
      <c r="F2271" s="47">
        <v>0.51041666666666696</v>
      </c>
      <c r="G2271" s="62" t="str">
        <f>IF(NOT(ISBLANK(Tableau645[heure
début])),IF(VALUE(MID(TEXT(Tableau645[heure
début],"hh"),1,2))&lt;13,"AM","PM"),"")</f>
        <v>AM</v>
      </c>
      <c r="H2271" s="63">
        <f>F2271-E2271</f>
        <v>0.16666666666666696</v>
      </c>
      <c r="I2271" s="63"/>
      <c r="J2271" s="47"/>
      <c r="K2271" s="70" t="s">
        <v>842</v>
      </c>
      <c r="L2271" s="70" t="str">
        <f ca="1">VLOOKUP(Tableau645[[#This Row],[module]],OFFSET(INDIRECT(A2271&amp;"_code"),0,2,,2),2,0)</f>
        <v>VERMERSCH Olivier</v>
      </c>
      <c r="M2271" s="61"/>
      <c r="N2271" s="63"/>
      <c r="O2271" s="61" t="s">
        <v>845</v>
      </c>
    </row>
    <row r="2272" spans="1:15" hidden="1" x14ac:dyDescent="0.2">
      <c r="A2272" s="45" t="s">
        <v>676</v>
      </c>
      <c r="B2272" s="65" t="str">
        <f>YEAR(C2272)&amp;"-"&amp;WEEKNUM(C2272)</f>
        <v>2018-3</v>
      </c>
      <c r="C2272" s="46">
        <v>43117</v>
      </c>
      <c r="D2272" s="67">
        <f>WEEKDAY(Tableau645[[#This Row],[date]])</f>
        <v>4</v>
      </c>
      <c r="E2272" s="47">
        <v>0.34375</v>
      </c>
      <c r="F2272" s="47">
        <v>0.51041666666666696</v>
      </c>
      <c r="G2272" s="46" t="str">
        <f>IF(NOT(ISBLANK(Tableau645[heure
début])),IF(VALUE(MID(TEXT(Tableau645[heure
début],"hh"),1,2))&lt;13,"AM","PM"),"")</f>
        <v>AM</v>
      </c>
      <c r="H2272" s="47">
        <f>F2272-E2272</f>
        <v>0.16666666666666696</v>
      </c>
      <c r="I2272" s="47"/>
      <c r="J2272" s="47"/>
      <c r="K2272" s="65" t="s">
        <v>809</v>
      </c>
      <c r="L2272" s="45" t="str">
        <f ca="1">VLOOKUP(Tableau645[[#This Row],[module]],OFFSET(INDIRECT(A2272&amp;"_code"),0,2,,2),2,0)</f>
        <v>n/a</v>
      </c>
      <c r="M2272" s="45"/>
      <c r="N2272" s="47"/>
      <c r="O2272" s="45"/>
    </row>
    <row r="2273" spans="1:15" hidden="1" x14ac:dyDescent="0.2">
      <c r="A2273" s="45" t="s">
        <v>677</v>
      </c>
      <c r="B2273" s="65" t="str">
        <f>YEAR(C2273)&amp;"-"&amp;WEEKNUM(C2273)</f>
        <v>2018-3</v>
      </c>
      <c r="C2273" s="46">
        <v>43117</v>
      </c>
      <c r="D2273" s="67">
        <f>WEEKDAY(Tableau645[[#This Row],[date]])</f>
        <v>4</v>
      </c>
      <c r="E2273" s="47">
        <v>0.34375</v>
      </c>
      <c r="F2273" s="47">
        <v>0.51041666666666696</v>
      </c>
      <c r="G2273" s="46" t="str">
        <f>IF(NOT(ISBLANK(Tableau645[heure
début])),IF(VALUE(MID(TEXT(Tableau645[heure
début],"hh"),1,2))&lt;13,"AM","PM"),"")</f>
        <v>AM</v>
      </c>
      <c r="H2273" s="47">
        <f>F2273-E2273</f>
        <v>0.16666666666666696</v>
      </c>
      <c r="I2273" s="47"/>
      <c r="J2273" s="47"/>
      <c r="K2273" s="65" t="s">
        <v>1168</v>
      </c>
      <c r="L2273" s="45" t="str">
        <f ca="1">VLOOKUP(Tableau645[[#This Row],[module]],OFFSET(INDIRECT(A2273&amp;"_code"),0,2,,2),2,0)</f>
        <v>n/a</v>
      </c>
      <c r="M2273" s="45"/>
      <c r="N2273" s="47"/>
      <c r="O2273" s="45"/>
    </row>
    <row r="2274" spans="1:15" hidden="1" x14ac:dyDescent="0.2">
      <c r="A2274" s="61" t="s">
        <v>669</v>
      </c>
      <c r="B2274" s="65" t="str">
        <f>YEAR(C2274)&amp;"-"&amp;WEEKNUM(C2274)</f>
        <v>2018-3</v>
      </c>
      <c r="C2274" s="46">
        <v>43117</v>
      </c>
      <c r="D2274" s="67">
        <f>WEEKDAY(Tableau645[[#This Row],[date]])</f>
        <v>4</v>
      </c>
      <c r="E2274" s="47">
        <v>0.34375</v>
      </c>
      <c r="F2274" s="47">
        <v>0.51041666666666696</v>
      </c>
      <c r="G2274" s="46" t="str">
        <f>IF(NOT(ISBLANK(Tableau645[heure
début])),IF(VALUE(MID(TEXT(Tableau645[heure
début],"hh"),1,2))&lt;13,"AM","PM"),"")</f>
        <v>AM</v>
      </c>
      <c r="H2274" s="47">
        <f>F2274-E2274</f>
        <v>0.16666666666666696</v>
      </c>
      <c r="I2274" s="47"/>
      <c r="J2274" s="47"/>
      <c r="K2274" s="65" t="s">
        <v>846</v>
      </c>
      <c r="L2274" s="45" t="str">
        <f ca="1">VLOOKUP(Tableau645[[#This Row],[module]],OFFSET(INDIRECT(A2274&amp;"_code"),0,2,,2),2,0)</f>
        <v>GABER Khalid</v>
      </c>
      <c r="M2274" s="45"/>
      <c r="N2274" s="47"/>
      <c r="O2274" s="45"/>
    </row>
    <row r="2275" spans="1:15" hidden="1" x14ac:dyDescent="0.2">
      <c r="A2275" s="45" t="s">
        <v>670</v>
      </c>
      <c r="B2275" s="65" t="str">
        <f>YEAR(C2275)&amp;"-"&amp;WEEKNUM(C2275)</f>
        <v>2018-3</v>
      </c>
      <c r="C2275" s="46">
        <v>43117</v>
      </c>
      <c r="D2275" s="67">
        <f>WEEKDAY(Tableau645[[#This Row],[date]])</f>
        <v>4</v>
      </c>
      <c r="E2275" s="47">
        <v>0.57291666666666696</v>
      </c>
      <c r="F2275" s="47">
        <v>0.73958333333333404</v>
      </c>
      <c r="G2275" s="46" t="str">
        <f>IF(NOT(ISBLANK(Tableau645[heure
début])),IF(VALUE(MID(TEXT(Tableau645[heure
début],"hh"),1,2))&lt;13,"AM","PM"),"")</f>
        <v>PM</v>
      </c>
      <c r="H2275" s="47">
        <f>F2275-E2275</f>
        <v>0.16666666666666707</v>
      </c>
      <c r="I2275" s="47"/>
      <c r="J2275" s="47"/>
      <c r="K2275" s="65" t="s">
        <v>806</v>
      </c>
      <c r="L2275" s="45" t="str">
        <f ca="1">VLOOKUP(Tableau645[[#This Row],[module]],OFFSET(INDIRECT(A2275&amp;"_code"),0,2,,2),2,0)</f>
        <v>n/a</v>
      </c>
      <c r="M2275" s="45"/>
      <c r="N2275" s="47"/>
      <c r="O2275" s="45"/>
    </row>
    <row r="2276" spans="1:15" hidden="1" x14ac:dyDescent="0.2">
      <c r="A2276" s="45" t="s">
        <v>657</v>
      </c>
      <c r="B2276" s="65" t="str">
        <f>YEAR(C2276)&amp;"-"&amp;WEEKNUM(C2276)</f>
        <v>2018-3</v>
      </c>
      <c r="C2276" s="46">
        <v>43117</v>
      </c>
      <c r="D2276" s="67">
        <f>WEEKDAY(Tableau645[[#This Row],[date]])</f>
        <v>4</v>
      </c>
      <c r="E2276" s="47">
        <v>0.57291666666666696</v>
      </c>
      <c r="F2276" s="47">
        <v>0.73958333333333404</v>
      </c>
      <c r="G2276" s="46" t="str">
        <f>IF(NOT(ISBLANK(Tableau645[heure
début])),IF(VALUE(MID(TEXT(Tableau645[heure
début],"hh"),1,2))&lt;13,"AM","PM"),"")</f>
        <v>PM</v>
      </c>
      <c r="H2276" s="47">
        <f>F2276-E2276</f>
        <v>0.16666666666666707</v>
      </c>
      <c r="I2276" s="123"/>
      <c r="J2276" s="47" t="s">
        <v>832</v>
      </c>
      <c r="K2276" s="65" t="s">
        <v>806</v>
      </c>
      <c r="L2276" s="45" t="str">
        <f ca="1">VLOOKUP(Tableau645[[#This Row],[module]],OFFSET(INDIRECT(A2276&amp;"_code"),0,2,,2),2,0)</f>
        <v>n/a</v>
      </c>
      <c r="M2276" s="45"/>
      <c r="N2276" s="47"/>
      <c r="O2276" s="45"/>
    </row>
    <row r="2277" spans="1:15" hidden="1" x14ac:dyDescent="0.2">
      <c r="A2277" s="45" t="s">
        <v>657</v>
      </c>
      <c r="B2277" s="65" t="str">
        <f>YEAR(C2277)&amp;"-"&amp;WEEKNUM(C2277)</f>
        <v>2018-3</v>
      </c>
      <c r="C2277" s="46">
        <v>43117</v>
      </c>
      <c r="D2277" s="67">
        <f>WEEKDAY(Tableau645[[#This Row],[date]])</f>
        <v>4</v>
      </c>
      <c r="E2277" s="47">
        <v>0.57291666666666696</v>
      </c>
      <c r="F2277" s="47">
        <v>0.73958333333333404</v>
      </c>
      <c r="G2277" s="46" t="str">
        <f>IF(NOT(ISBLANK(Tableau645[heure
début])),IF(VALUE(MID(TEXT(Tableau645[heure
début],"hh"),1,2))&lt;13,"AM","PM"),"")</f>
        <v>PM</v>
      </c>
      <c r="H2277" s="47">
        <f>F2277-E2277</f>
        <v>0.16666666666666707</v>
      </c>
      <c r="I2277" s="123"/>
      <c r="J2277" s="47" t="s">
        <v>833</v>
      </c>
      <c r="K2277" s="65" t="s">
        <v>817</v>
      </c>
      <c r="L2277" s="45" t="str">
        <f ca="1">VLOOKUP(Tableau645[[#This Row],[module]],OFFSET(INDIRECT(A2277&amp;"_code"),0,2,,2),2,0)</f>
        <v>n/a</v>
      </c>
      <c r="M2277" s="45"/>
      <c r="N2277" s="47"/>
      <c r="O2277" s="45"/>
    </row>
    <row r="2278" spans="1:15" hidden="1" x14ac:dyDescent="0.2">
      <c r="A2278" s="45" t="s">
        <v>671</v>
      </c>
      <c r="B2278" s="65" t="str">
        <f>YEAR(C2278)&amp;"-"&amp;WEEKNUM(C2278)</f>
        <v>2018-3</v>
      </c>
      <c r="C2278" s="46">
        <v>43117</v>
      </c>
      <c r="D2278" s="67">
        <f>WEEKDAY(Tableau645[[#This Row],[date]])</f>
        <v>4</v>
      </c>
      <c r="E2278" s="47">
        <v>0.57291666666666696</v>
      </c>
      <c r="F2278" s="47">
        <v>0.73958333333333404</v>
      </c>
      <c r="G2278" s="46" t="str">
        <f>IF(NOT(ISBLANK(Tableau645[heure
début])),IF(VALUE(MID(TEXT(Tableau645[heure
début],"hh"),1,2))&lt;13,"AM","PM"),"")</f>
        <v>PM</v>
      </c>
      <c r="H2278" s="47">
        <f>F2278-E2278</f>
        <v>0.16666666666666707</v>
      </c>
      <c r="I2278" s="47"/>
      <c r="J2278" s="47" t="s">
        <v>833</v>
      </c>
      <c r="K2278" s="65" t="s">
        <v>817</v>
      </c>
      <c r="L2278" s="45" t="str">
        <f ca="1">VLOOKUP(Tableau645[[#This Row],[module]],OFFSET(INDIRECT(A2278&amp;"_code"),0,2,,2),2,0)</f>
        <v>n/a</v>
      </c>
      <c r="M2278" s="45"/>
      <c r="N2278" s="47"/>
      <c r="O2278" s="45"/>
    </row>
    <row r="2279" spans="1:15" hidden="1" x14ac:dyDescent="0.2">
      <c r="A2279" s="45" t="s">
        <v>671</v>
      </c>
      <c r="B2279" s="65" t="str">
        <f>YEAR(C2279)&amp;"-"&amp;WEEKNUM(C2279)</f>
        <v>2018-3</v>
      </c>
      <c r="C2279" s="46">
        <v>43117</v>
      </c>
      <c r="D2279" s="67">
        <f>WEEKDAY(Tableau645[[#This Row],[date]])</f>
        <v>4</v>
      </c>
      <c r="E2279" s="47">
        <v>0.57291666666666696</v>
      </c>
      <c r="F2279" s="47">
        <v>0.73958333333333404</v>
      </c>
      <c r="G2279" s="46" t="str">
        <f>IF(NOT(ISBLANK(Tableau645[heure
début])),IF(VALUE(MID(TEXT(Tableau645[heure
début],"hh"),1,2))&lt;13,"AM","PM"),"")</f>
        <v>PM</v>
      </c>
      <c r="H2279" s="47">
        <f>F2279-E2279</f>
        <v>0.16666666666666707</v>
      </c>
      <c r="I2279" s="47"/>
      <c r="J2279" s="47" t="s">
        <v>832</v>
      </c>
      <c r="K2279" s="65" t="s">
        <v>806</v>
      </c>
      <c r="L2279" s="45" t="str">
        <f ca="1">VLOOKUP(Tableau645[[#This Row],[module]],OFFSET(INDIRECT(A2279&amp;"_code"),0,2,,2),2,0)</f>
        <v>n/a</v>
      </c>
      <c r="M2279" s="45"/>
      <c r="N2279" s="47"/>
      <c r="O2279" s="45"/>
    </row>
    <row r="2280" spans="1:15" hidden="1" x14ac:dyDescent="0.2">
      <c r="A2280" s="45" t="s">
        <v>672</v>
      </c>
      <c r="B2280" s="65" t="str">
        <f>YEAR(C2280)&amp;"-"&amp;WEEKNUM(C2280)</f>
        <v>2018-3</v>
      </c>
      <c r="C2280" s="46">
        <v>43117</v>
      </c>
      <c r="D2280" s="67">
        <f>WEEKDAY(Tableau645[[#This Row],[date]])</f>
        <v>4</v>
      </c>
      <c r="E2280" s="47">
        <v>0.57291666666666696</v>
      </c>
      <c r="F2280" s="47">
        <v>0.73958333333333404</v>
      </c>
      <c r="G2280" s="46" t="str">
        <f>IF(NOT(ISBLANK(Tableau645[heure
début])),IF(VALUE(MID(TEXT(Tableau645[heure
début],"hh"),1,2))&lt;13,"AM","PM"),"")</f>
        <v>PM</v>
      </c>
      <c r="H2280" s="47">
        <f>F2280-E2280</f>
        <v>0.16666666666666707</v>
      </c>
      <c r="I2280" s="47"/>
      <c r="J2280" s="47"/>
      <c r="K2280" s="65" t="s">
        <v>525</v>
      </c>
      <c r="L2280" s="45" t="str">
        <f ca="1">VLOOKUP(Tableau645[[#This Row],[module]],OFFSET(INDIRECT(A2280&amp;"_code"),0,2,,2),2,0)</f>
        <v>HARDSTAFF Debra</v>
      </c>
      <c r="M2280" s="45"/>
      <c r="N2280" s="47"/>
      <c r="O2280" s="45"/>
    </row>
    <row r="2281" spans="1:15" hidden="1" x14ac:dyDescent="0.2">
      <c r="A2281" s="45" t="s">
        <v>676</v>
      </c>
      <c r="B2281" s="65" t="str">
        <f>YEAR(C2281)&amp;"-"&amp;WEEKNUM(C2281)</f>
        <v>2018-3</v>
      </c>
      <c r="C2281" s="46">
        <v>43117</v>
      </c>
      <c r="D2281" s="67">
        <f>WEEKDAY(Tableau645[[#This Row],[date]])</f>
        <v>4</v>
      </c>
      <c r="E2281" s="47">
        <v>0.57291666666666696</v>
      </c>
      <c r="F2281" s="47">
        <v>0.69791666666666663</v>
      </c>
      <c r="G2281" s="46" t="str">
        <f>IF(NOT(ISBLANK(Tableau645[heure
début])),IF(VALUE(MID(TEXT(Tableau645[heure
début],"hh"),1,2))&lt;13,"AM","PM"),"")</f>
        <v>PM</v>
      </c>
      <c r="H2281" s="47">
        <f>F2281-E2281</f>
        <v>0.12499999999999967</v>
      </c>
      <c r="I2281" s="47"/>
      <c r="J2281" s="47"/>
      <c r="K2281" s="65" t="s">
        <v>809</v>
      </c>
      <c r="L2281" s="45" t="str">
        <f ca="1">VLOOKUP(Tableau645[[#This Row],[module]],OFFSET(INDIRECT(A2281&amp;"_code"),0,2,,2),2,0)</f>
        <v>n/a</v>
      </c>
      <c r="M2281" s="45"/>
      <c r="N2281" s="47"/>
      <c r="O2281" s="45"/>
    </row>
    <row r="2282" spans="1:15" hidden="1" x14ac:dyDescent="0.2">
      <c r="A2282" s="45" t="s">
        <v>677</v>
      </c>
      <c r="B2282" s="65" t="str">
        <f>YEAR(C2282)&amp;"-"&amp;WEEKNUM(C2282)</f>
        <v>2018-3</v>
      </c>
      <c r="C2282" s="46">
        <v>43117</v>
      </c>
      <c r="D2282" s="67">
        <f>WEEKDAY(Tableau645[[#This Row],[date]])</f>
        <v>4</v>
      </c>
      <c r="E2282" s="47">
        <v>0.57291666666666696</v>
      </c>
      <c r="F2282" s="47">
        <v>0.69791666666666663</v>
      </c>
      <c r="G2282" s="46" t="str">
        <f>IF(NOT(ISBLANK(Tableau645[heure
début])),IF(VALUE(MID(TEXT(Tableau645[heure
début],"hh"),1,2))&lt;13,"AM","PM"),"")</f>
        <v>PM</v>
      </c>
      <c r="H2282" s="47">
        <f>F2282-E2282</f>
        <v>0.12499999999999967</v>
      </c>
      <c r="I2282" s="47"/>
      <c r="J2282" s="47"/>
      <c r="K2282" s="65" t="s">
        <v>1168</v>
      </c>
      <c r="L2282" s="45" t="str">
        <f ca="1">VLOOKUP(Tableau645[[#This Row],[module]],OFFSET(INDIRECT(A2282&amp;"_code"),0,2,,2),2,0)</f>
        <v>n/a</v>
      </c>
      <c r="M2282" s="45"/>
      <c r="N2282" s="47"/>
      <c r="O2282" s="45"/>
    </row>
    <row r="2283" spans="1:15" hidden="1" x14ac:dyDescent="0.2">
      <c r="A2283" s="61" t="s">
        <v>669</v>
      </c>
      <c r="B2283" s="65" t="str">
        <f>YEAR(C2283)&amp;"-"&amp;WEEKNUM(C2283)</f>
        <v>2018-3</v>
      </c>
      <c r="C2283" s="46">
        <v>43117</v>
      </c>
      <c r="D2283" s="67">
        <f>WEEKDAY(Tableau645[[#This Row],[date]])</f>
        <v>4</v>
      </c>
      <c r="E2283" s="63">
        <v>0.57291666666666696</v>
      </c>
      <c r="F2283" s="63">
        <v>0.73958333333333404</v>
      </c>
      <c r="G2283" s="46" t="str">
        <f>IF(NOT(ISBLANK(Tableau645[heure
début])),IF(VALUE(MID(TEXT(Tableau645[heure
début],"hh"),1,2))&lt;13,"AM","PM"),"")</f>
        <v>PM</v>
      </c>
      <c r="H2283" s="47">
        <f>F2283-E2283</f>
        <v>0.16666666666666707</v>
      </c>
      <c r="I2283" s="47"/>
      <c r="J2283" s="47"/>
      <c r="K2283" s="65"/>
      <c r="L2283" s="45" t="e">
        <f ca="1">VLOOKUP(Tableau645[[#This Row],[module]],OFFSET(INDIRECT(A2283&amp;"_code"),0,2,,2),2,0)</f>
        <v>#N/A</v>
      </c>
      <c r="M2283" s="45"/>
      <c r="N2283" s="47"/>
      <c r="O2283" s="45"/>
    </row>
    <row r="2284" spans="1:15" hidden="1" x14ac:dyDescent="0.2">
      <c r="A2284" s="45" t="s">
        <v>670</v>
      </c>
      <c r="B2284" s="65" t="str">
        <f>YEAR(C2284)&amp;"-"&amp;WEEKNUM(C2284)</f>
        <v>2018-3</v>
      </c>
      <c r="C2284" s="46">
        <v>43118</v>
      </c>
      <c r="D2284" s="67">
        <f>WEEKDAY(Tableau645[[#This Row],[date]])</f>
        <v>5</v>
      </c>
      <c r="E2284" s="47">
        <v>0.34375</v>
      </c>
      <c r="F2284" s="47">
        <v>0.51041666666666696</v>
      </c>
      <c r="G2284" s="46" t="str">
        <f>IF(NOT(ISBLANK(Tableau645[heure
début])),IF(VALUE(MID(TEXT(Tableau645[heure
début],"hh"),1,2))&lt;13,"AM","PM"),"")</f>
        <v>AM</v>
      </c>
      <c r="H2284" s="47">
        <f>F2284-E2284</f>
        <v>0.16666666666666696</v>
      </c>
      <c r="I2284" s="47"/>
      <c r="J2284" s="47"/>
      <c r="K2284" s="65" t="s">
        <v>806</v>
      </c>
      <c r="L2284" s="45" t="str">
        <f ca="1">VLOOKUP(Tableau645[[#This Row],[module]],OFFSET(INDIRECT(A2284&amp;"_code"),0,2,,2),2,0)</f>
        <v>n/a</v>
      </c>
      <c r="M2284" s="45"/>
      <c r="N2284" s="47"/>
      <c r="O2284" s="45"/>
    </row>
    <row r="2285" spans="1:15" hidden="1" x14ac:dyDescent="0.2">
      <c r="A2285" s="45" t="s">
        <v>657</v>
      </c>
      <c r="B2285" s="65" t="str">
        <f>YEAR(C2285)&amp;"-"&amp;WEEKNUM(C2285)</f>
        <v>2018-3</v>
      </c>
      <c r="C2285" s="46">
        <v>43118</v>
      </c>
      <c r="D2285" s="67">
        <f>WEEKDAY(Tableau645[[#This Row],[date]])</f>
        <v>5</v>
      </c>
      <c r="E2285" s="47">
        <v>0.34375</v>
      </c>
      <c r="F2285" s="47">
        <v>0.51041666666666696</v>
      </c>
      <c r="G2285" s="46" t="str">
        <f>IF(NOT(ISBLANK(Tableau645[heure
début])),IF(VALUE(MID(TEXT(Tableau645[heure
début],"hh"),1,2))&lt;13,"AM","PM"),"")</f>
        <v>AM</v>
      </c>
      <c r="H2285" s="47">
        <f>F2285-E2285</f>
        <v>0.16666666666666696</v>
      </c>
      <c r="I2285" s="123"/>
      <c r="J2285" s="47" t="s">
        <v>832</v>
      </c>
      <c r="K2285" s="65" t="s">
        <v>806</v>
      </c>
      <c r="L2285" s="45" t="str">
        <f ca="1">VLOOKUP(Tableau645[[#This Row],[module]],OFFSET(INDIRECT(A2285&amp;"_code"),0,2,,2),2,0)</f>
        <v>n/a</v>
      </c>
      <c r="M2285" s="45"/>
      <c r="N2285" s="47"/>
      <c r="O2285" s="45"/>
    </row>
    <row r="2286" spans="1:15" hidden="1" x14ac:dyDescent="0.2">
      <c r="A2286" s="45" t="s">
        <v>657</v>
      </c>
      <c r="B2286" s="65" t="str">
        <f>YEAR(C2286)&amp;"-"&amp;WEEKNUM(C2286)</f>
        <v>2018-3</v>
      </c>
      <c r="C2286" s="46">
        <v>43118</v>
      </c>
      <c r="D2286" s="67">
        <f>WEEKDAY(Tableau645[[#This Row],[date]])</f>
        <v>5</v>
      </c>
      <c r="E2286" s="47">
        <v>0.34375</v>
      </c>
      <c r="F2286" s="47">
        <v>0.51041666666666696</v>
      </c>
      <c r="G2286" s="46" t="str">
        <f>IF(NOT(ISBLANK(Tableau645[heure
début])),IF(VALUE(MID(TEXT(Tableau645[heure
début],"hh"),1,2))&lt;13,"AM","PM"),"")</f>
        <v>AM</v>
      </c>
      <c r="H2286" s="47">
        <f>F2286-E2286</f>
        <v>0.16666666666666696</v>
      </c>
      <c r="I2286" s="123"/>
      <c r="J2286" s="47" t="s">
        <v>833</v>
      </c>
      <c r="K2286" s="65" t="s">
        <v>817</v>
      </c>
      <c r="L2286" s="45" t="str">
        <f ca="1">VLOOKUP(Tableau645[[#This Row],[module]],OFFSET(INDIRECT(A2286&amp;"_code"),0,2,,2),2,0)</f>
        <v>n/a</v>
      </c>
      <c r="M2286" s="45"/>
      <c r="N2286" s="47"/>
      <c r="O2286" s="45"/>
    </row>
    <row r="2287" spans="1:15" hidden="1" x14ac:dyDescent="0.2">
      <c r="A2287" s="45" t="s">
        <v>671</v>
      </c>
      <c r="B2287" s="65" t="str">
        <f>YEAR(C2287)&amp;"-"&amp;WEEKNUM(C2287)</f>
        <v>2018-3</v>
      </c>
      <c r="C2287" s="46">
        <v>43118</v>
      </c>
      <c r="D2287" s="67">
        <f>WEEKDAY(Tableau645[[#This Row],[date]])</f>
        <v>5</v>
      </c>
      <c r="E2287" s="47">
        <v>0.34375</v>
      </c>
      <c r="F2287" s="47">
        <v>0.51041666666666696</v>
      </c>
      <c r="G2287" s="46" t="str">
        <f>IF(NOT(ISBLANK(Tableau645[heure
début])),IF(VALUE(MID(TEXT(Tableau645[heure
début],"hh"),1,2))&lt;13,"AM","PM"),"")</f>
        <v>AM</v>
      </c>
      <c r="H2287" s="47">
        <f>F2287-E2287</f>
        <v>0.16666666666666696</v>
      </c>
      <c r="I2287" s="47"/>
      <c r="J2287" s="47" t="s">
        <v>833</v>
      </c>
      <c r="K2287" s="65" t="s">
        <v>817</v>
      </c>
      <c r="L2287" s="45" t="str">
        <f ca="1">VLOOKUP(Tableau645[[#This Row],[module]],OFFSET(INDIRECT(A2287&amp;"_code"),0,2,,2),2,0)</f>
        <v>n/a</v>
      </c>
      <c r="M2287" s="45"/>
      <c r="N2287" s="47"/>
      <c r="O2287" s="45"/>
    </row>
    <row r="2288" spans="1:15" hidden="1" x14ac:dyDescent="0.2">
      <c r="A2288" s="45" t="s">
        <v>671</v>
      </c>
      <c r="B2288" s="65" t="str">
        <f>YEAR(C2288)&amp;"-"&amp;WEEKNUM(C2288)</f>
        <v>2018-3</v>
      </c>
      <c r="C2288" s="46">
        <v>43118</v>
      </c>
      <c r="D2288" s="67">
        <f>WEEKDAY(Tableau645[[#This Row],[date]])</f>
        <v>5</v>
      </c>
      <c r="E2288" s="47">
        <v>0.34375</v>
      </c>
      <c r="F2288" s="47">
        <v>0.51041666666666696</v>
      </c>
      <c r="G2288" s="46" t="str">
        <f>IF(NOT(ISBLANK(Tableau645[heure
début])),IF(VALUE(MID(TEXT(Tableau645[heure
début],"hh"),1,2))&lt;13,"AM","PM"),"")</f>
        <v>AM</v>
      </c>
      <c r="H2288" s="47">
        <f>F2288-E2288</f>
        <v>0.16666666666666696</v>
      </c>
      <c r="I2288" s="47"/>
      <c r="J2288" s="47" t="s">
        <v>832</v>
      </c>
      <c r="K2288" s="65" t="s">
        <v>806</v>
      </c>
      <c r="L2288" s="45" t="str">
        <f ca="1">VLOOKUP(Tableau645[[#This Row],[module]],OFFSET(INDIRECT(A2288&amp;"_code"),0,2,,2),2,0)</f>
        <v>n/a</v>
      </c>
      <c r="M2288" s="45"/>
      <c r="N2288" s="47"/>
      <c r="O2288" s="45"/>
    </row>
    <row r="2289" spans="1:15" hidden="1" x14ac:dyDescent="0.2">
      <c r="A2289" s="45" t="s">
        <v>672</v>
      </c>
      <c r="B2289" s="65" t="str">
        <f>YEAR(C2289)&amp;"-"&amp;WEEKNUM(C2289)</f>
        <v>2018-3</v>
      </c>
      <c r="C2289" s="46">
        <v>43118</v>
      </c>
      <c r="D2289" s="67">
        <f>WEEKDAY(Tableau645[[#This Row],[date]])</f>
        <v>5</v>
      </c>
      <c r="E2289" s="47">
        <v>0.34375</v>
      </c>
      <c r="F2289" s="47">
        <v>0.51041666666666696</v>
      </c>
      <c r="G2289" s="46" t="str">
        <f>IF(NOT(ISBLANK(Tableau645[heure
début])),IF(VALUE(MID(TEXT(Tableau645[heure
début],"hh"),1,2))&lt;13,"AM","PM"),"")</f>
        <v>AM</v>
      </c>
      <c r="H2289" s="47">
        <f>F2289-E2289</f>
        <v>0.16666666666666696</v>
      </c>
      <c r="I2289" s="47"/>
      <c r="J2289" s="47"/>
      <c r="K2289" s="65" t="s">
        <v>926</v>
      </c>
      <c r="L2289" s="45" t="str">
        <f ca="1">VLOOKUP(Tableau645[[#This Row],[module]],OFFSET(INDIRECT(A2289&amp;"_code"),0,2,,2),2,0)</f>
        <v>NAKACHE Didier</v>
      </c>
      <c r="M2289" s="45"/>
      <c r="N2289" s="47"/>
      <c r="O2289" s="45"/>
    </row>
    <row r="2290" spans="1:15" hidden="1" x14ac:dyDescent="0.2">
      <c r="A2290" s="45" t="s">
        <v>676</v>
      </c>
      <c r="B2290" s="65" t="str">
        <f>YEAR(C2290)&amp;"-"&amp;WEEKNUM(C2290)</f>
        <v>2018-3</v>
      </c>
      <c r="C2290" s="46">
        <v>43118</v>
      </c>
      <c r="D2290" s="67">
        <f>WEEKDAY(Tableau645[[#This Row],[date]])</f>
        <v>5</v>
      </c>
      <c r="E2290" s="47">
        <v>0.34375</v>
      </c>
      <c r="F2290" s="47">
        <v>0.51041666666666696</v>
      </c>
      <c r="G2290" s="46" t="str">
        <f>IF(NOT(ISBLANK(Tableau645[heure
début])),IF(VALUE(MID(TEXT(Tableau645[heure
début],"hh"),1,2))&lt;13,"AM","PM"),"")</f>
        <v>AM</v>
      </c>
      <c r="H2290" s="47">
        <f>F2290-E2290</f>
        <v>0.16666666666666696</v>
      </c>
      <c r="I2290" s="47"/>
      <c r="J2290" s="47"/>
      <c r="K2290" s="65" t="s">
        <v>809</v>
      </c>
      <c r="L2290" s="45" t="str">
        <f ca="1">VLOOKUP(Tableau645[[#This Row],[module]],OFFSET(INDIRECT(A2290&amp;"_code"),0,2,,2),2,0)</f>
        <v>n/a</v>
      </c>
      <c r="M2290" s="45"/>
      <c r="N2290" s="47"/>
      <c r="O2290" s="45"/>
    </row>
    <row r="2291" spans="1:15" hidden="1" x14ac:dyDescent="0.2">
      <c r="A2291" s="45" t="s">
        <v>677</v>
      </c>
      <c r="B2291" s="65" t="str">
        <f>YEAR(C2291)&amp;"-"&amp;WEEKNUM(C2291)</f>
        <v>2018-3</v>
      </c>
      <c r="C2291" s="46">
        <v>43118</v>
      </c>
      <c r="D2291" s="67">
        <f>WEEKDAY(Tableau645[[#This Row],[date]])</f>
        <v>5</v>
      </c>
      <c r="E2291" s="47">
        <v>0.34375</v>
      </c>
      <c r="F2291" s="47">
        <v>0.51041666666666696</v>
      </c>
      <c r="G2291" s="46" t="str">
        <f>IF(NOT(ISBLANK(Tableau645[heure
début])),IF(VALUE(MID(TEXT(Tableau645[heure
début],"hh"),1,2))&lt;13,"AM","PM"),"")</f>
        <v>AM</v>
      </c>
      <c r="H2291" s="47">
        <f>F2291-E2291</f>
        <v>0.16666666666666696</v>
      </c>
      <c r="I2291" s="47"/>
      <c r="J2291" s="47"/>
      <c r="K2291" s="65" t="s">
        <v>1168</v>
      </c>
      <c r="L2291" s="45" t="str">
        <f ca="1">VLOOKUP(Tableau645[[#This Row],[module]],OFFSET(INDIRECT(A2291&amp;"_code"),0,2,,2),2,0)</f>
        <v>n/a</v>
      </c>
      <c r="M2291" s="45"/>
      <c r="N2291" s="47"/>
      <c r="O2291" s="45"/>
    </row>
    <row r="2292" spans="1:15" hidden="1" x14ac:dyDescent="0.2">
      <c r="A2292" s="61" t="s">
        <v>669</v>
      </c>
      <c r="B2292" s="65" t="str">
        <f>YEAR(C2292)&amp;"-"&amp;WEEKNUM(C2292)</f>
        <v>2018-3</v>
      </c>
      <c r="C2292" s="46">
        <v>43118</v>
      </c>
      <c r="D2292" s="67">
        <f>WEEKDAY(Tableau645[[#This Row],[date]])</f>
        <v>5</v>
      </c>
      <c r="E2292" s="47">
        <v>0.34375</v>
      </c>
      <c r="F2292" s="47">
        <v>0.51041666666666696</v>
      </c>
      <c r="G2292" s="46" t="str">
        <f>IF(NOT(ISBLANK(Tableau645[heure
début])),IF(VALUE(MID(TEXT(Tableau645[heure
début],"hh"),1,2))&lt;13,"AM","PM"),"")</f>
        <v>AM</v>
      </c>
      <c r="H2292" s="47">
        <f>F2292-E2292</f>
        <v>0.16666666666666696</v>
      </c>
      <c r="I2292" s="47"/>
      <c r="J2292" s="47"/>
      <c r="K2292" s="65" t="s">
        <v>844</v>
      </c>
      <c r="L2292" s="45" t="str">
        <f ca="1">VLOOKUP(Tableau645[[#This Row],[module]],OFFSET(INDIRECT(A2292&amp;"_code"),0,2,,2),2,0)</f>
        <v>SINTIVE Xavier</v>
      </c>
      <c r="M2292" s="45"/>
      <c r="N2292" s="47"/>
      <c r="O2292" s="45"/>
    </row>
    <row r="2293" spans="1:15" hidden="1" x14ac:dyDescent="0.2">
      <c r="A2293" s="45" t="s">
        <v>670</v>
      </c>
      <c r="B2293" s="65" t="str">
        <f>YEAR(C2293)&amp;"-"&amp;WEEKNUM(C2293)</f>
        <v>2018-3</v>
      </c>
      <c r="C2293" s="46">
        <v>43118</v>
      </c>
      <c r="D2293" s="67">
        <f>WEEKDAY(Tableau645[[#This Row],[date]])</f>
        <v>5</v>
      </c>
      <c r="E2293" s="47">
        <v>0.57291666666666696</v>
      </c>
      <c r="F2293" s="47">
        <v>0.73958333333333404</v>
      </c>
      <c r="G2293" s="46" t="str">
        <f>IF(NOT(ISBLANK(Tableau645[heure
début])),IF(VALUE(MID(TEXT(Tableau645[heure
début],"hh"),1,2))&lt;13,"AM","PM"),"")</f>
        <v>PM</v>
      </c>
      <c r="H2293" s="47">
        <f>F2293-E2293</f>
        <v>0.16666666666666707</v>
      </c>
      <c r="I2293" s="47"/>
      <c r="J2293" s="47"/>
      <c r="K2293" s="65" t="s">
        <v>806</v>
      </c>
      <c r="L2293" s="45" t="str">
        <f ca="1">VLOOKUP(Tableau645[[#This Row],[module]],OFFSET(INDIRECT(A2293&amp;"_code"),0,2,,2),2,0)</f>
        <v>n/a</v>
      </c>
      <c r="M2293" s="45"/>
      <c r="N2293" s="47"/>
      <c r="O2293" s="45"/>
    </row>
    <row r="2294" spans="1:15" hidden="1" x14ac:dyDescent="0.2">
      <c r="A2294" s="45" t="s">
        <v>657</v>
      </c>
      <c r="B2294" s="65" t="str">
        <f>YEAR(C2294)&amp;"-"&amp;WEEKNUM(C2294)</f>
        <v>2018-3</v>
      </c>
      <c r="C2294" s="46">
        <v>43118</v>
      </c>
      <c r="D2294" s="67">
        <f>WEEKDAY(Tableau645[[#This Row],[date]])</f>
        <v>5</v>
      </c>
      <c r="E2294" s="47">
        <v>0.57291666666666696</v>
      </c>
      <c r="F2294" s="47">
        <v>0.73958333333333404</v>
      </c>
      <c r="G2294" s="46" t="str">
        <f>IF(NOT(ISBLANK(Tableau645[heure
début])),IF(VALUE(MID(TEXT(Tableau645[heure
début],"hh"),1,2))&lt;13,"AM","PM"),"")</f>
        <v>PM</v>
      </c>
      <c r="H2294" s="47">
        <f>F2294-E2294</f>
        <v>0.16666666666666707</v>
      </c>
      <c r="I2294" s="123"/>
      <c r="J2294" s="47" t="s">
        <v>832</v>
      </c>
      <c r="K2294" s="65" t="s">
        <v>806</v>
      </c>
      <c r="L2294" s="45" t="str">
        <f ca="1">VLOOKUP(Tableau645[[#This Row],[module]],OFFSET(INDIRECT(A2294&amp;"_code"),0,2,,2),2,0)</f>
        <v>n/a</v>
      </c>
      <c r="M2294" s="45"/>
      <c r="N2294" s="47"/>
      <c r="O2294" s="45"/>
    </row>
    <row r="2295" spans="1:15" hidden="1" x14ac:dyDescent="0.2">
      <c r="A2295" s="45" t="s">
        <v>657</v>
      </c>
      <c r="B2295" s="65" t="str">
        <f>YEAR(C2295)&amp;"-"&amp;WEEKNUM(C2295)</f>
        <v>2018-3</v>
      </c>
      <c r="C2295" s="46">
        <v>43118</v>
      </c>
      <c r="D2295" s="67">
        <f>WEEKDAY(Tableau645[[#This Row],[date]])</f>
        <v>5</v>
      </c>
      <c r="E2295" s="47">
        <v>0.57291666666666696</v>
      </c>
      <c r="F2295" s="47">
        <v>0.73958333333333404</v>
      </c>
      <c r="G2295" s="46" t="str">
        <f>IF(NOT(ISBLANK(Tableau645[heure
début])),IF(VALUE(MID(TEXT(Tableau645[heure
début],"hh"),1,2))&lt;13,"AM","PM"),"")</f>
        <v>PM</v>
      </c>
      <c r="H2295" s="47">
        <f>F2295-E2295</f>
        <v>0.16666666666666707</v>
      </c>
      <c r="I2295" s="123"/>
      <c r="J2295" s="47" t="s">
        <v>833</v>
      </c>
      <c r="K2295" s="65" t="s">
        <v>817</v>
      </c>
      <c r="L2295" s="45" t="str">
        <f ca="1">VLOOKUP(Tableau645[[#This Row],[module]],OFFSET(INDIRECT(A2295&amp;"_code"),0,2,,2),2,0)</f>
        <v>n/a</v>
      </c>
      <c r="M2295" s="45"/>
      <c r="N2295" s="47"/>
      <c r="O2295" s="45"/>
    </row>
    <row r="2296" spans="1:15" hidden="1" x14ac:dyDescent="0.2">
      <c r="A2296" s="45" t="s">
        <v>671</v>
      </c>
      <c r="B2296" s="65" t="str">
        <f>YEAR(C2296)&amp;"-"&amp;WEEKNUM(C2296)</f>
        <v>2018-3</v>
      </c>
      <c r="C2296" s="46">
        <v>43118</v>
      </c>
      <c r="D2296" s="67">
        <f>WEEKDAY(Tableau645[[#This Row],[date]])</f>
        <v>5</v>
      </c>
      <c r="E2296" s="47">
        <v>0.57291666666666696</v>
      </c>
      <c r="F2296" s="47">
        <v>0.73958333333333404</v>
      </c>
      <c r="G2296" s="46" t="str">
        <f>IF(NOT(ISBLANK(Tableau645[heure
début])),IF(VALUE(MID(TEXT(Tableau645[heure
début],"hh"),1,2))&lt;13,"AM","PM"),"")</f>
        <v>PM</v>
      </c>
      <c r="H2296" s="47">
        <f>F2296-E2296</f>
        <v>0.16666666666666707</v>
      </c>
      <c r="I2296" s="47"/>
      <c r="J2296" s="47" t="s">
        <v>833</v>
      </c>
      <c r="K2296" s="65" t="s">
        <v>817</v>
      </c>
      <c r="L2296" s="45" t="str">
        <f ca="1">VLOOKUP(Tableau645[[#This Row],[module]],OFFSET(INDIRECT(A2296&amp;"_code"),0,2,,2),2,0)</f>
        <v>n/a</v>
      </c>
      <c r="M2296" s="45"/>
      <c r="N2296" s="47"/>
      <c r="O2296" s="45"/>
    </row>
    <row r="2297" spans="1:15" hidden="1" x14ac:dyDescent="0.2">
      <c r="A2297" s="45" t="s">
        <v>671</v>
      </c>
      <c r="B2297" s="65" t="str">
        <f>YEAR(C2297)&amp;"-"&amp;WEEKNUM(C2297)</f>
        <v>2018-3</v>
      </c>
      <c r="C2297" s="46">
        <v>43118</v>
      </c>
      <c r="D2297" s="67">
        <f>WEEKDAY(Tableau645[[#This Row],[date]])</f>
        <v>5</v>
      </c>
      <c r="E2297" s="47">
        <v>0.57291666666666696</v>
      </c>
      <c r="F2297" s="47">
        <v>0.73958333333333404</v>
      </c>
      <c r="G2297" s="46" t="str">
        <f>IF(NOT(ISBLANK(Tableau645[heure
début])),IF(VALUE(MID(TEXT(Tableau645[heure
début],"hh"),1,2))&lt;13,"AM","PM"),"")</f>
        <v>PM</v>
      </c>
      <c r="H2297" s="47">
        <f>F2297-E2297</f>
        <v>0.16666666666666707</v>
      </c>
      <c r="I2297" s="47"/>
      <c r="J2297" s="47" t="s">
        <v>832</v>
      </c>
      <c r="K2297" s="65" t="s">
        <v>806</v>
      </c>
      <c r="L2297" s="45" t="str">
        <f ca="1">VLOOKUP(Tableau645[[#This Row],[module]],OFFSET(INDIRECT(A2297&amp;"_code"),0,2,,2),2,0)</f>
        <v>n/a</v>
      </c>
      <c r="M2297" s="45"/>
      <c r="N2297" s="47"/>
      <c r="O2297" s="45"/>
    </row>
    <row r="2298" spans="1:15" hidden="1" x14ac:dyDescent="0.2">
      <c r="A2298" s="45" t="s">
        <v>672</v>
      </c>
      <c r="B2298" s="65" t="str">
        <f>YEAR(C2298)&amp;"-"&amp;WEEKNUM(C2298)</f>
        <v>2018-3</v>
      </c>
      <c r="C2298" s="46">
        <v>43118</v>
      </c>
      <c r="D2298" s="67">
        <f>WEEKDAY(Tableau645[[#This Row],[date]])</f>
        <v>5</v>
      </c>
      <c r="E2298" s="47">
        <v>0.57291666666666696</v>
      </c>
      <c r="F2298" s="47">
        <v>0.73958333333333404</v>
      </c>
      <c r="G2298" s="46" t="str">
        <f>IF(NOT(ISBLANK(Tableau645[heure
début])),IF(VALUE(MID(TEXT(Tableau645[heure
début],"hh"),1,2))&lt;13,"AM","PM"),"")</f>
        <v>PM</v>
      </c>
      <c r="H2298" s="47">
        <f>F2298-E2298</f>
        <v>0.16666666666666707</v>
      </c>
      <c r="I2298" s="47"/>
      <c r="J2298" s="47"/>
      <c r="K2298" s="65" t="s">
        <v>1032</v>
      </c>
      <c r="L2298" s="45" t="str">
        <f ca="1">VLOOKUP(Tableau645[[#This Row],[module]],OFFSET(INDIRECT(A2298&amp;"_code"),0,2,,2),2,0)</f>
        <v>SEIFERT Anthony</v>
      </c>
      <c r="M2298" s="45"/>
      <c r="N2298" s="47"/>
      <c r="O2298" s="45"/>
    </row>
    <row r="2299" spans="1:15" hidden="1" x14ac:dyDescent="0.2">
      <c r="A2299" s="45" t="s">
        <v>676</v>
      </c>
      <c r="B2299" s="65" t="str">
        <f>YEAR(C2299)&amp;"-"&amp;WEEKNUM(C2299)</f>
        <v>2018-3</v>
      </c>
      <c r="C2299" s="46">
        <v>43118</v>
      </c>
      <c r="D2299" s="67">
        <f>WEEKDAY(Tableau645[[#This Row],[date]])</f>
        <v>5</v>
      </c>
      <c r="E2299" s="47">
        <v>0.57291666666666696</v>
      </c>
      <c r="F2299" s="47">
        <v>0.69791666666666663</v>
      </c>
      <c r="G2299" s="46" t="str">
        <f>IF(NOT(ISBLANK(Tableau645[heure
début])),IF(VALUE(MID(TEXT(Tableau645[heure
début],"hh"),1,2))&lt;13,"AM","PM"),"")</f>
        <v>PM</v>
      </c>
      <c r="H2299" s="47">
        <f>F2299-E2299</f>
        <v>0.12499999999999967</v>
      </c>
      <c r="I2299" s="47"/>
      <c r="J2299" s="47"/>
      <c r="K2299" s="65" t="s">
        <v>809</v>
      </c>
      <c r="L2299" s="45" t="str">
        <f ca="1">VLOOKUP(Tableau645[[#This Row],[module]],OFFSET(INDIRECT(A2299&amp;"_code"),0,2,,2),2,0)</f>
        <v>n/a</v>
      </c>
      <c r="M2299" s="45"/>
      <c r="N2299" s="47"/>
      <c r="O2299" s="45"/>
    </row>
    <row r="2300" spans="1:15" hidden="1" x14ac:dyDescent="0.2">
      <c r="A2300" s="45" t="s">
        <v>677</v>
      </c>
      <c r="B2300" s="65" t="str">
        <f>YEAR(C2300)&amp;"-"&amp;WEEKNUM(C2300)</f>
        <v>2018-3</v>
      </c>
      <c r="C2300" s="46">
        <v>43118</v>
      </c>
      <c r="D2300" s="67">
        <f>WEEKDAY(Tableau645[[#This Row],[date]])</f>
        <v>5</v>
      </c>
      <c r="E2300" s="47">
        <v>0.57291666666666696</v>
      </c>
      <c r="F2300" s="47">
        <v>0.69791666666666663</v>
      </c>
      <c r="G2300" s="46" t="str">
        <f>IF(NOT(ISBLANK(Tableau645[heure
début])),IF(VALUE(MID(TEXT(Tableau645[heure
début],"hh"),1,2))&lt;13,"AM","PM"),"")</f>
        <v>PM</v>
      </c>
      <c r="H2300" s="47">
        <f>F2300-E2300</f>
        <v>0.12499999999999967</v>
      </c>
      <c r="I2300" s="47"/>
      <c r="J2300" s="47"/>
      <c r="K2300" s="65" t="s">
        <v>1168</v>
      </c>
      <c r="L2300" s="45" t="str">
        <f ca="1">VLOOKUP(Tableau645[[#This Row],[module]],OFFSET(INDIRECT(A2300&amp;"_code"),0,2,,2),2,0)</f>
        <v>n/a</v>
      </c>
      <c r="M2300" s="45"/>
      <c r="N2300" s="47"/>
      <c r="O2300" s="45"/>
    </row>
    <row r="2301" spans="1:15" hidden="1" x14ac:dyDescent="0.2">
      <c r="A2301" s="61" t="s">
        <v>669</v>
      </c>
      <c r="B2301" s="65" t="str">
        <f>YEAR(C2301)&amp;"-"&amp;WEEKNUM(C2301)</f>
        <v>2018-3</v>
      </c>
      <c r="C2301" s="46">
        <v>43118</v>
      </c>
      <c r="D2301" s="67">
        <f>WEEKDAY(Tableau645[[#This Row],[date]])</f>
        <v>5</v>
      </c>
      <c r="E2301" s="63">
        <v>0.57291666666666696</v>
      </c>
      <c r="F2301" s="63">
        <v>0.73958333333333404</v>
      </c>
      <c r="G2301" s="46" t="str">
        <f>IF(NOT(ISBLANK(Tableau645[heure
début])),IF(VALUE(MID(TEXT(Tableau645[heure
début],"hh"),1,2))&lt;13,"AM","PM"),"")</f>
        <v>PM</v>
      </c>
      <c r="H2301" s="47">
        <f>F2301-E2301</f>
        <v>0.16666666666666707</v>
      </c>
      <c r="I2301" s="47"/>
      <c r="J2301" s="47"/>
      <c r="K2301" s="65" t="s">
        <v>844</v>
      </c>
      <c r="L2301" s="45" t="str">
        <f ca="1">VLOOKUP(Tableau645[[#This Row],[module]],OFFSET(INDIRECT(A2301&amp;"_code"),0,2,,2),2,0)</f>
        <v>SINTIVE Xavier</v>
      </c>
      <c r="M2301" s="45"/>
      <c r="N2301" s="47"/>
      <c r="O2301" s="45"/>
    </row>
    <row r="2302" spans="1:15" hidden="1" x14ac:dyDescent="0.2">
      <c r="A2302" s="45" t="s">
        <v>670</v>
      </c>
      <c r="B2302" s="65" t="str">
        <f>YEAR(C2302)&amp;"-"&amp;WEEKNUM(C2302)</f>
        <v>2018-3</v>
      </c>
      <c r="C2302" s="46">
        <v>43119</v>
      </c>
      <c r="D2302" s="67">
        <f>WEEKDAY(Tableau645[[#This Row],[date]])</f>
        <v>6</v>
      </c>
      <c r="E2302" s="47">
        <v>0.34375</v>
      </c>
      <c r="F2302" s="47">
        <v>0.51041666666666696</v>
      </c>
      <c r="G2302" s="46" t="str">
        <f>IF(NOT(ISBLANK(Tableau645[heure
début])),IF(VALUE(MID(TEXT(Tableau645[heure
début],"hh"),1,2))&lt;13,"AM","PM"),"")</f>
        <v>AM</v>
      </c>
      <c r="H2302" s="47">
        <f>F2302-E2302</f>
        <v>0.16666666666666696</v>
      </c>
      <c r="I2302" s="47"/>
      <c r="J2302" s="47"/>
      <c r="K2302" s="65" t="s">
        <v>806</v>
      </c>
      <c r="L2302" s="45" t="str">
        <f ca="1">VLOOKUP(Tableau645[[#This Row],[module]],OFFSET(INDIRECT(A2302&amp;"_code"),0,2,,2),2,0)</f>
        <v>n/a</v>
      </c>
      <c r="M2302" s="45"/>
      <c r="N2302" s="47"/>
      <c r="O2302" s="45"/>
    </row>
    <row r="2303" spans="1:15" hidden="1" x14ac:dyDescent="0.2">
      <c r="A2303" s="45" t="s">
        <v>657</v>
      </c>
      <c r="B2303" s="65" t="str">
        <f>YEAR(C2303)&amp;"-"&amp;WEEKNUM(C2303)</f>
        <v>2018-3</v>
      </c>
      <c r="C2303" s="46">
        <v>43119</v>
      </c>
      <c r="D2303" s="67">
        <f>WEEKDAY(Tableau645[[#This Row],[date]])</f>
        <v>6</v>
      </c>
      <c r="E2303" s="47">
        <v>0.34375</v>
      </c>
      <c r="F2303" s="47">
        <v>0.51041666666666696</v>
      </c>
      <c r="G2303" s="46" t="str">
        <f>IF(NOT(ISBLANK(Tableau645[heure
début])),IF(VALUE(MID(TEXT(Tableau645[heure
début],"hh"),1,2))&lt;13,"AM","PM"),"")</f>
        <v>AM</v>
      </c>
      <c r="H2303" s="47">
        <f>F2303-E2303</f>
        <v>0.16666666666666696</v>
      </c>
      <c r="I2303" s="123"/>
      <c r="J2303" s="47" t="s">
        <v>832</v>
      </c>
      <c r="K2303" s="65" t="s">
        <v>806</v>
      </c>
      <c r="L2303" s="45" t="str">
        <f ca="1">VLOOKUP(Tableau645[[#This Row],[module]],OFFSET(INDIRECT(A2303&amp;"_code"),0,2,,2),2,0)</f>
        <v>n/a</v>
      </c>
      <c r="M2303" s="45"/>
      <c r="N2303" s="47"/>
      <c r="O2303" s="45"/>
    </row>
    <row r="2304" spans="1:15" hidden="1" x14ac:dyDescent="0.2">
      <c r="A2304" s="45" t="s">
        <v>657</v>
      </c>
      <c r="B2304" s="65" t="str">
        <f>YEAR(C2304)&amp;"-"&amp;WEEKNUM(C2304)</f>
        <v>2018-3</v>
      </c>
      <c r="C2304" s="46">
        <v>43119</v>
      </c>
      <c r="D2304" s="67">
        <f>WEEKDAY(Tableau645[[#This Row],[date]])</f>
        <v>6</v>
      </c>
      <c r="E2304" s="47">
        <v>0.34375</v>
      </c>
      <c r="F2304" s="47">
        <v>0.51041666666666696</v>
      </c>
      <c r="G2304" s="46" t="str">
        <f>IF(NOT(ISBLANK(Tableau645[heure
début])),IF(VALUE(MID(TEXT(Tableau645[heure
début],"hh"),1,2))&lt;13,"AM","PM"),"")</f>
        <v>AM</v>
      </c>
      <c r="H2304" s="47">
        <f>F2304-E2304</f>
        <v>0.16666666666666696</v>
      </c>
      <c r="I2304" s="123"/>
      <c r="J2304" s="47" t="s">
        <v>833</v>
      </c>
      <c r="K2304" s="65" t="s">
        <v>817</v>
      </c>
      <c r="L2304" s="45" t="str">
        <f ca="1">VLOOKUP(Tableau645[[#This Row],[module]],OFFSET(INDIRECT(A2304&amp;"_code"),0,2,,2),2,0)</f>
        <v>n/a</v>
      </c>
      <c r="M2304" s="45"/>
      <c r="N2304" s="47"/>
      <c r="O2304" s="45"/>
    </row>
    <row r="2305" spans="1:15" hidden="1" x14ac:dyDescent="0.2">
      <c r="A2305" s="45" t="s">
        <v>671</v>
      </c>
      <c r="B2305" s="65" t="str">
        <f>YEAR(C2305)&amp;"-"&amp;WEEKNUM(C2305)</f>
        <v>2018-3</v>
      </c>
      <c r="C2305" s="46">
        <v>43119</v>
      </c>
      <c r="D2305" s="67">
        <f>WEEKDAY(Tableau645[[#This Row],[date]])</f>
        <v>6</v>
      </c>
      <c r="E2305" s="47">
        <v>0.34375</v>
      </c>
      <c r="F2305" s="47">
        <v>0.51041666666666696</v>
      </c>
      <c r="G2305" s="46" t="str">
        <f>IF(NOT(ISBLANK(Tableau645[heure
début])),IF(VALUE(MID(TEXT(Tableau645[heure
début],"hh"),1,2))&lt;13,"AM","PM"),"")</f>
        <v>AM</v>
      </c>
      <c r="H2305" s="47">
        <f>F2305-E2305</f>
        <v>0.16666666666666696</v>
      </c>
      <c r="I2305" s="47"/>
      <c r="J2305" s="47" t="s">
        <v>833</v>
      </c>
      <c r="K2305" s="65" t="s">
        <v>817</v>
      </c>
      <c r="L2305" s="45" t="str">
        <f ca="1">VLOOKUP(Tableau645[[#This Row],[module]],OFFSET(INDIRECT(A2305&amp;"_code"),0,2,,2),2,0)</f>
        <v>n/a</v>
      </c>
      <c r="M2305" s="45"/>
      <c r="N2305" s="47"/>
      <c r="O2305" s="45"/>
    </row>
    <row r="2306" spans="1:15" hidden="1" x14ac:dyDescent="0.2">
      <c r="A2306" s="45" t="s">
        <v>671</v>
      </c>
      <c r="B2306" s="65" t="str">
        <f>YEAR(C2306)&amp;"-"&amp;WEEKNUM(C2306)</f>
        <v>2018-3</v>
      </c>
      <c r="C2306" s="46">
        <v>43119</v>
      </c>
      <c r="D2306" s="67">
        <f>WEEKDAY(Tableau645[[#This Row],[date]])</f>
        <v>6</v>
      </c>
      <c r="E2306" s="47">
        <v>0.34375</v>
      </c>
      <c r="F2306" s="47">
        <v>0.51041666666666696</v>
      </c>
      <c r="G2306" s="46" t="str">
        <f>IF(NOT(ISBLANK(Tableau645[heure
début])),IF(VALUE(MID(TEXT(Tableau645[heure
début],"hh"),1,2))&lt;13,"AM","PM"),"")</f>
        <v>AM</v>
      </c>
      <c r="H2306" s="47">
        <f>F2306-E2306</f>
        <v>0.16666666666666696</v>
      </c>
      <c r="I2306" s="47"/>
      <c r="J2306" s="47" t="s">
        <v>832</v>
      </c>
      <c r="K2306" s="65" t="s">
        <v>806</v>
      </c>
      <c r="L2306" s="45" t="str">
        <f ca="1">VLOOKUP(Tableau645[[#This Row],[module]],OFFSET(INDIRECT(A2306&amp;"_code"),0,2,,2),2,0)</f>
        <v>n/a</v>
      </c>
      <c r="M2306" s="45"/>
      <c r="N2306" s="47"/>
      <c r="O2306" s="45"/>
    </row>
    <row r="2307" spans="1:15" hidden="1" x14ac:dyDescent="0.2">
      <c r="A2307" s="45" t="s">
        <v>672</v>
      </c>
      <c r="B2307" s="65" t="str">
        <f>YEAR(C2307)&amp;"-"&amp;WEEKNUM(C2307)</f>
        <v>2018-3</v>
      </c>
      <c r="C2307" s="46">
        <v>43119</v>
      </c>
      <c r="D2307" s="67">
        <f>WEEKDAY(Tableau645[[#This Row],[date]])</f>
        <v>6</v>
      </c>
      <c r="E2307" s="47">
        <v>0.34375</v>
      </c>
      <c r="F2307" s="47">
        <v>0.51041666666666696</v>
      </c>
      <c r="G2307" s="46" t="str">
        <f>IF(NOT(ISBLANK(Tableau645[heure
début])),IF(VALUE(MID(TEXT(Tableau645[heure
début],"hh"),1,2))&lt;13,"AM","PM"),"")</f>
        <v>AM</v>
      </c>
      <c r="H2307" s="47">
        <f>F2307-E2307</f>
        <v>0.16666666666666696</v>
      </c>
      <c r="I2307" s="47"/>
      <c r="J2307" s="47"/>
      <c r="K2307" s="65" t="s">
        <v>524</v>
      </c>
      <c r="L2307" s="45" t="str">
        <f ca="1">VLOOKUP(Tableau645[[#This Row],[module]],OFFSET(INDIRECT(A2307&amp;"_code"),0,2,,2),2,0)</f>
        <v>GABER Oussama</v>
      </c>
      <c r="M2307" s="45"/>
      <c r="N2307" s="47"/>
      <c r="O2307" s="71" t="s">
        <v>941</v>
      </c>
    </row>
    <row r="2308" spans="1:15" hidden="1" x14ac:dyDescent="0.2">
      <c r="A2308" s="45" t="s">
        <v>676</v>
      </c>
      <c r="B2308" s="65" t="str">
        <f>YEAR(C2308)&amp;"-"&amp;WEEKNUM(C2308)</f>
        <v>2018-3</v>
      </c>
      <c r="C2308" s="46">
        <v>43119</v>
      </c>
      <c r="D2308" s="67">
        <f>WEEKDAY(Tableau645[[#This Row],[date]])</f>
        <v>6</v>
      </c>
      <c r="E2308" s="47">
        <v>0.34375</v>
      </c>
      <c r="F2308" s="47">
        <v>0.51041666666666696</v>
      </c>
      <c r="G2308" s="46" t="str">
        <f>IF(NOT(ISBLANK(Tableau645[heure
début])),IF(VALUE(MID(TEXT(Tableau645[heure
début],"hh"),1,2))&lt;13,"AM","PM"),"")</f>
        <v>AM</v>
      </c>
      <c r="H2308" s="47">
        <f>F2308-E2308</f>
        <v>0.16666666666666696</v>
      </c>
      <c r="I2308" s="47"/>
      <c r="J2308" s="47"/>
      <c r="K2308" s="65" t="s">
        <v>809</v>
      </c>
      <c r="L2308" s="45" t="str">
        <f ca="1">VLOOKUP(Tableau645[[#This Row],[module]],OFFSET(INDIRECT(A2308&amp;"_code"),0,2,,2),2,0)</f>
        <v>n/a</v>
      </c>
      <c r="M2308" s="45"/>
      <c r="N2308" s="47"/>
      <c r="O2308" s="45"/>
    </row>
    <row r="2309" spans="1:15" hidden="1" x14ac:dyDescent="0.2">
      <c r="A2309" s="45" t="s">
        <v>677</v>
      </c>
      <c r="B2309" s="65" t="str">
        <f>YEAR(C2309)&amp;"-"&amp;WEEKNUM(C2309)</f>
        <v>2018-3</v>
      </c>
      <c r="C2309" s="46">
        <v>43119</v>
      </c>
      <c r="D2309" s="67">
        <f>WEEKDAY(Tableau645[[#This Row],[date]])</f>
        <v>6</v>
      </c>
      <c r="E2309" s="47">
        <v>0.34375</v>
      </c>
      <c r="F2309" s="47">
        <v>0.51041666666666696</v>
      </c>
      <c r="G2309" s="46" t="str">
        <f>IF(NOT(ISBLANK(Tableau645[heure
début])),IF(VALUE(MID(TEXT(Tableau645[heure
début],"hh"),1,2))&lt;13,"AM","PM"),"")</f>
        <v>AM</v>
      </c>
      <c r="H2309" s="47">
        <f>F2309-E2309</f>
        <v>0.16666666666666696</v>
      </c>
      <c r="I2309" s="47"/>
      <c r="J2309" s="47"/>
      <c r="K2309" s="65" t="s">
        <v>1168</v>
      </c>
      <c r="L2309" s="45" t="str">
        <f ca="1">VLOOKUP(Tableau645[[#This Row],[module]],OFFSET(INDIRECT(A2309&amp;"_code"),0,2,,2),2,0)</f>
        <v>n/a</v>
      </c>
      <c r="M2309" s="45"/>
      <c r="N2309" s="47"/>
      <c r="O2309" s="45"/>
    </row>
    <row r="2310" spans="1:15" hidden="1" x14ac:dyDescent="0.2">
      <c r="A2310" s="61" t="s">
        <v>669</v>
      </c>
      <c r="B2310" s="65" t="str">
        <f>YEAR(C2310)&amp;"-"&amp;WEEKNUM(C2310)</f>
        <v>2018-3</v>
      </c>
      <c r="C2310" s="46">
        <v>43119</v>
      </c>
      <c r="D2310" s="67">
        <f>WEEKDAY(Tableau645[[#This Row],[date]])</f>
        <v>6</v>
      </c>
      <c r="E2310" s="47">
        <v>0.34375</v>
      </c>
      <c r="F2310" s="47">
        <v>0.51041666666666696</v>
      </c>
      <c r="G2310" s="46" t="str">
        <f>IF(NOT(ISBLANK(Tableau645[heure
début])),IF(VALUE(MID(TEXT(Tableau645[heure
début],"hh"),1,2))&lt;13,"AM","PM"),"")</f>
        <v>AM</v>
      </c>
      <c r="H2310" s="47">
        <f>F2310-E2310</f>
        <v>0.16666666666666696</v>
      </c>
      <c r="I2310" s="47"/>
      <c r="J2310" s="47"/>
      <c r="K2310" s="65" t="s">
        <v>844</v>
      </c>
      <c r="L2310" s="45" t="str">
        <f ca="1">VLOOKUP(Tableau645[[#This Row],[module]],OFFSET(INDIRECT(A2310&amp;"_code"),0,2,,2),2,0)</f>
        <v>SINTIVE Xavier</v>
      </c>
      <c r="M2310" s="45"/>
      <c r="N2310" s="47"/>
      <c r="O2310" s="45"/>
    </row>
    <row r="2311" spans="1:15" hidden="1" x14ac:dyDescent="0.2">
      <c r="A2311" s="45" t="s">
        <v>670</v>
      </c>
      <c r="B2311" s="65" t="str">
        <f>YEAR(C2311)&amp;"-"&amp;WEEKNUM(C2311)</f>
        <v>2018-3</v>
      </c>
      <c r="C2311" s="46">
        <v>43119</v>
      </c>
      <c r="D2311" s="67">
        <f>WEEKDAY(Tableau645[[#This Row],[date]])</f>
        <v>6</v>
      </c>
      <c r="E2311" s="47">
        <v>0.57291666666666696</v>
      </c>
      <c r="F2311" s="47">
        <v>0.73958333333333404</v>
      </c>
      <c r="G2311" s="46" t="str">
        <f>IF(NOT(ISBLANK(Tableau645[heure
début])),IF(VALUE(MID(TEXT(Tableau645[heure
début],"hh"),1,2))&lt;13,"AM","PM"),"")</f>
        <v>PM</v>
      </c>
      <c r="H2311" s="47">
        <f>F2311-E2311</f>
        <v>0.16666666666666707</v>
      </c>
      <c r="I2311" s="47"/>
      <c r="J2311" s="47"/>
      <c r="K2311" s="65" t="s">
        <v>806</v>
      </c>
      <c r="L2311" s="45" t="str">
        <f ca="1">VLOOKUP(Tableau645[[#This Row],[module]],OFFSET(INDIRECT(A2311&amp;"_code"),0,2,,2),2,0)</f>
        <v>n/a</v>
      </c>
      <c r="M2311" s="45"/>
      <c r="N2311" s="47"/>
      <c r="O2311" s="45"/>
    </row>
    <row r="2312" spans="1:15" hidden="1" x14ac:dyDescent="0.2">
      <c r="A2312" s="45" t="s">
        <v>657</v>
      </c>
      <c r="B2312" s="65" t="str">
        <f>YEAR(C2312)&amp;"-"&amp;WEEKNUM(C2312)</f>
        <v>2018-3</v>
      </c>
      <c r="C2312" s="46">
        <v>43119</v>
      </c>
      <c r="D2312" s="67">
        <f>WEEKDAY(Tableau645[[#This Row],[date]])</f>
        <v>6</v>
      </c>
      <c r="E2312" s="47">
        <v>0.57291666666666696</v>
      </c>
      <c r="F2312" s="47">
        <v>0.73958333333333404</v>
      </c>
      <c r="G2312" s="46" t="str">
        <f>IF(NOT(ISBLANK(Tableau645[heure
début])),IF(VALUE(MID(TEXT(Tableau645[heure
début],"hh"),1,2))&lt;13,"AM","PM"),"")</f>
        <v>PM</v>
      </c>
      <c r="H2312" s="47">
        <f>F2312-E2312</f>
        <v>0.16666666666666707</v>
      </c>
      <c r="I2312" s="123"/>
      <c r="J2312" s="47" t="s">
        <v>832</v>
      </c>
      <c r="K2312" s="65" t="s">
        <v>806</v>
      </c>
      <c r="L2312" s="45" t="str">
        <f ca="1">VLOOKUP(Tableau645[[#This Row],[module]],OFFSET(INDIRECT(A2312&amp;"_code"),0,2,,2),2,0)</f>
        <v>n/a</v>
      </c>
      <c r="M2312" s="45"/>
      <c r="N2312" s="47"/>
      <c r="O2312" s="45"/>
    </row>
    <row r="2313" spans="1:15" hidden="1" x14ac:dyDescent="0.2">
      <c r="A2313" s="45" t="s">
        <v>657</v>
      </c>
      <c r="B2313" s="65" t="str">
        <f>YEAR(C2313)&amp;"-"&amp;WEEKNUM(C2313)</f>
        <v>2018-3</v>
      </c>
      <c r="C2313" s="46">
        <v>43119</v>
      </c>
      <c r="D2313" s="67">
        <f>WEEKDAY(Tableau645[[#This Row],[date]])</f>
        <v>6</v>
      </c>
      <c r="E2313" s="47">
        <v>0.57291666666666696</v>
      </c>
      <c r="F2313" s="47">
        <v>0.73958333333333404</v>
      </c>
      <c r="G2313" s="46" t="str">
        <f>IF(NOT(ISBLANK(Tableau645[heure
début])),IF(VALUE(MID(TEXT(Tableau645[heure
début],"hh"),1,2))&lt;13,"AM","PM"),"")</f>
        <v>PM</v>
      </c>
      <c r="H2313" s="47">
        <f>F2313-E2313</f>
        <v>0.16666666666666707</v>
      </c>
      <c r="I2313" s="123"/>
      <c r="J2313" s="47" t="s">
        <v>833</v>
      </c>
      <c r="K2313" s="65" t="s">
        <v>817</v>
      </c>
      <c r="L2313" s="45" t="str">
        <f ca="1">VLOOKUP(Tableau645[[#This Row],[module]],OFFSET(INDIRECT(A2313&amp;"_code"),0,2,,2),2,0)</f>
        <v>n/a</v>
      </c>
      <c r="M2313" s="45"/>
      <c r="N2313" s="47"/>
      <c r="O2313" s="45"/>
    </row>
    <row r="2314" spans="1:15" hidden="1" x14ac:dyDescent="0.2">
      <c r="A2314" s="45" t="s">
        <v>671</v>
      </c>
      <c r="B2314" s="65" t="str">
        <f>YEAR(C2314)&amp;"-"&amp;WEEKNUM(C2314)</f>
        <v>2018-3</v>
      </c>
      <c r="C2314" s="46">
        <v>43119</v>
      </c>
      <c r="D2314" s="67">
        <f>WEEKDAY(Tableau645[[#This Row],[date]])</f>
        <v>6</v>
      </c>
      <c r="E2314" s="47">
        <v>0.57291666666666696</v>
      </c>
      <c r="F2314" s="47">
        <v>0.73958333333333404</v>
      </c>
      <c r="G2314" s="46" t="str">
        <f>IF(NOT(ISBLANK(Tableau645[heure
début])),IF(VALUE(MID(TEXT(Tableau645[heure
début],"hh"),1,2))&lt;13,"AM","PM"),"")</f>
        <v>PM</v>
      </c>
      <c r="H2314" s="47">
        <f>F2314-E2314</f>
        <v>0.16666666666666707</v>
      </c>
      <c r="I2314" s="47"/>
      <c r="J2314" s="47" t="s">
        <v>833</v>
      </c>
      <c r="K2314" s="65" t="s">
        <v>817</v>
      </c>
      <c r="L2314" s="45" t="str">
        <f ca="1">VLOOKUP(Tableau645[[#This Row],[module]],OFFSET(INDIRECT(A2314&amp;"_code"),0,2,,2),2,0)</f>
        <v>n/a</v>
      </c>
      <c r="M2314" s="45"/>
      <c r="N2314" s="47"/>
      <c r="O2314" s="45"/>
    </row>
    <row r="2315" spans="1:15" hidden="1" x14ac:dyDescent="0.2">
      <c r="A2315" s="45" t="s">
        <v>671</v>
      </c>
      <c r="B2315" s="65" t="str">
        <f>YEAR(C2315)&amp;"-"&amp;WEEKNUM(C2315)</f>
        <v>2018-3</v>
      </c>
      <c r="C2315" s="46">
        <v>43119</v>
      </c>
      <c r="D2315" s="67">
        <f>WEEKDAY(Tableau645[[#This Row],[date]])</f>
        <v>6</v>
      </c>
      <c r="E2315" s="47">
        <v>0.57291666666666696</v>
      </c>
      <c r="F2315" s="47">
        <v>0.73958333333333404</v>
      </c>
      <c r="G2315" s="46" t="str">
        <f>IF(NOT(ISBLANK(Tableau645[heure
début])),IF(VALUE(MID(TEXT(Tableau645[heure
début],"hh"),1,2))&lt;13,"AM","PM"),"")</f>
        <v>PM</v>
      </c>
      <c r="H2315" s="47">
        <f>F2315-E2315</f>
        <v>0.16666666666666707</v>
      </c>
      <c r="I2315" s="47"/>
      <c r="J2315" s="47" t="s">
        <v>832</v>
      </c>
      <c r="K2315" s="65" t="s">
        <v>806</v>
      </c>
      <c r="L2315" s="45" t="str">
        <f ca="1">VLOOKUP(Tableau645[[#This Row],[module]],OFFSET(INDIRECT(A2315&amp;"_code"),0,2,,2),2,0)</f>
        <v>n/a</v>
      </c>
      <c r="M2315" s="45"/>
      <c r="N2315" s="47"/>
      <c r="O2315" s="45"/>
    </row>
    <row r="2316" spans="1:15" hidden="1" x14ac:dyDescent="0.2">
      <c r="A2316" s="45" t="s">
        <v>672</v>
      </c>
      <c r="B2316" s="65" t="str">
        <f>YEAR(C2316)&amp;"-"&amp;WEEKNUM(C2316)</f>
        <v>2018-3</v>
      </c>
      <c r="C2316" s="46">
        <v>43119</v>
      </c>
      <c r="D2316" s="67">
        <f>WEEKDAY(Tableau645[[#This Row],[date]])</f>
        <v>6</v>
      </c>
      <c r="E2316" s="47">
        <v>0.57291666666666696</v>
      </c>
      <c r="F2316" s="47">
        <v>0.73958333333333404</v>
      </c>
      <c r="G2316" s="46" t="str">
        <f>IF(NOT(ISBLANK(Tableau645[heure
début])),IF(VALUE(MID(TEXT(Tableau645[heure
début],"hh"),1,2))&lt;13,"AM","PM"),"")</f>
        <v>PM</v>
      </c>
      <c r="H2316" s="47">
        <f>F2316-E2316</f>
        <v>0.16666666666666707</v>
      </c>
      <c r="I2316" s="47"/>
      <c r="J2316" s="47"/>
      <c r="K2316" s="65" t="s">
        <v>524</v>
      </c>
      <c r="L2316" s="45" t="str">
        <f ca="1">VLOOKUP(Tableau645[[#This Row],[module]],OFFSET(INDIRECT(A2316&amp;"_code"),0,2,,2),2,0)</f>
        <v>GABER Oussama</v>
      </c>
      <c r="M2316" s="45"/>
      <c r="N2316" s="47"/>
      <c r="O2316" s="71" t="s">
        <v>941</v>
      </c>
    </row>
    <row r="2317" spans="1:15" hidden="1" x14ac:dyDescent="0.2">
      <c r="A2317" s="45" t="s">
        <v>676</v>
      </c>
      <c r="B2317" s="65" t="str">
        <f>YEAR(C2317)&amp;"-"&amp;WEEKNUM(C2317)</f>
        <v>2018-3</v>
      </c>
      <c r="C2317" s="46">
        <v>43119</v>
      </c>
      <c r="D2317" s="67">
        <f>WEEKDAY(Tableau645[[#This Row],[date]])</f>
        <v>6</v>
      </c>
      <c r="E2317" s="47">
        <v>0.57291666666666696</v>
      </c>
      <c r="F2317" s="47">
        <v>0.69791666666666663</v>
      </c>
      <c r="G2317" s="46" t="str">
        <f>IF(NOT(ISBLANK(Tableau645[heure
début])),IF(VALUE(MID(TEXT(Tableau645[heure
début],"hh"),1,2))&lt;13,"AM","PM"),"")</f>
        <v>PM</v>
      </c>
      <c r="H2317" s="47">
        <f>F2317-E2317</f>
        <v>0.12499999999999967</v>
      </c>
      <c r="I2317" s="47"/>
      <c r="J2317" s="47"/>
      <c r="K2317" s="65" t="s">
        <v>809</v>
      </c>
      <c r="L2317" s="45" t="str">
        <f ca="1">VLOOKUP(Tableau645[[#This Row],[module]],OFFSET(INDIRECT(A2317&amp;"_code"),0,2,,2),2,0)</f>
        <v>n/a</v>
      </c>
      <c r="M2317" s="45"/>
      <c r="N2317" s="47"/>
      <c r="O2317" s="45"/>
    </row>
    <row r="2318" spans="1:15" hidden="1" x14ac:dyDescent="0.2">
      <c r="A2318" s="45" t="s">
        <v>677</v>
      </c>
      <c r="B2318" s="65" t="str">
        <f>YEAR(C2318)&amp;"-"&amp;WEEKNUM(C2318)</f>
        <v>2018-3</v>
      </c>
      <c r="C2318" s="46">
        <v>43119</v>
      </c>
      <c r="D2318" s="67">
        <f>WEEKDAY(Tableau645[[#This Row],[date]])</f>
        <v>6</v>
      </c>
      <c r="E2318" s="47">
        <v>0.57291666666666696</v>
      </c>
      <c r="F2318" s="47">
        <v>0.69791666666666663</v>
      </c>
      <c r="G2318" s="46" t="str">
        <f>IF(NOT(ISBLANK(Tableau645[heure
début])),IF(VALUE(MID(TEXT(Tableau645[heure
début],"hh"),1,2))&lt;13,"AM","PM"),"")</f>
        <v>PM</v>
      </c>
      <c r="H2318" s="47">
        <f>F2318-E2318</f>
        <v>0.12499999999999967</v>
      </c>
      <c r="I2318" s="47"/>
      <c r="J2318" s="47"/>
      <c r="K2318" s="65" t="s">
        <v>1168</v>
      </c>
      <c r="L2318" s="45" t="str">
        <f ca="1">VLOOKUP(Tableau645[[#This Row],[module]],OFFSET(INDIRECT(A2318&amp;"_code"),0,2,,2),2,0)</f>
        <v>n/a</v>
      </c>
      <c r="M2318" s="45"/>
      <c r="N2318" s="47"/>
      <c r="O2318" s="45"/>
    </row>
    <row r="2319" spans="1:15" hidden="1" x14ac:dyDescent="0.2">
      <c r="A2319" s="61" t="s">
        <v>669</v>
      </c>
      <c r="B2319" s="65" t="str">
        <f>YEAR(C2319)&amp;"-"&amp;WEEKNUM(C2319)</f>
        <v>2018-3</v>
      </c>
      <c r="C2319" s="46">
        <v>43119</v>
      </c>
      <c r="D2319" s="67">
        <f>WEEKDAY(Tableau645[[#This Row],[date]])</f>
        <v>6</v>
      </c>
      <c r="E2319" s="63">
        <v>0.57291666666666696</v>
      </c>
      <c r="F2319" s="63">
        <v>0.73958333333333404</v>
      </c>
      <c r="G2319" s="46" t="str">
        <f>IF(NOT(ISBLANK(Tableau645[heure
début])),IF(VALUE(MID(TEXT(Tableau645[heure
début],"hh"),1,2))&lt;13,"AM","PM"),"")</f>
        <v>PM</v>
      </c>
      <c r="H2319" s="47">
        <f>F2319-E2319</f>
        <v>0.16666666666666707</v>
      </c>
      <c r="I2319" s="47"/>
      <c r="J2319" s="47"/>
      <c r="K2319" s="65" t="s">
        <v>844</v>
      </c>
      <c r="L2319" s="45" t="str">
        <f ca="1">VLOOKUP(Tableau645[[#This Row],[module]],OFFSET(INDIRECT(A2319&amp;"_code"),0,2,,2),2,0)</f>
        <v>SINTIVE Xavier</v>
      </c>
      <c r="M2319" s="45"/>
      <c r="N2319" s="47"/>
      <c r="O2319" s="45"/>
    </row>
    <row r="2320" spans="1:15" hidden="1" x14ac:dyDescent="0.2">
      <c r="A2320" s="45" t="s">
        <v>670</v>
      </c>
      <c r="B2320" s="65" t="str">
        <f>YEAR(C2320)&amp;"-"&amp;WEEKNUM(C2320)</f>
        <v>2018-3</v>
      </c>
      <c r="C2320" s="46">
        <v>43120</v>
      </c>
      <c r="D2320" s="67">
        <f>WEEKDAY(Tableau645[[#This Row],[date]])</f>
        <v>7</v>
      </c>
      <c r="E2320" s="47">
        <v>0.34375</v>
      </c>
      <c r="F2320" s="47">
        <v>0.51041666666666696</v>
      </c>
      <c r="G2320" s="46" t="str">
        <f>IF(NOT(ISBLANK(Tableau645[heure
début])),IF(VALUE(MID(TEXT(Tableau645[heure
début],"hh"),1,2))&lt;13,"AM","PM"),"")</f>
        <v>AM</v>
      </c>
      <c r="H2320" s="47">
        <f>F2320-E2320</f>
        <v>0.16666666666666696</v>
      </c>
      <c r="I2320" s="47"/>
      <c r="J2320" s="47"/>
      <c r="K2320" s="65"/>
      <c r="L2320" s="45" t="e">
        <f ca="1">VLOOKUP(Tableau645[[#This Row],[module]],OFFSET(INDIRECT(A2320&amp;"_code"),0,2,,2),2,0)</f>
        <v>#N/A</v>
      </c>
      <c r="M2320" s="45"/>
      <c r="N2320" s="47"/>
      <c r="O2320" s="45"/>
    </row>
    <row r="2321" spans="1:15" hidden="1" x14ac:dyDescent="0.2">
      <c r="A2321" s="45" t="s">
        <v>657</v>
      </c>
      <c r="B2321" s="65" t="str">
        <f>YEAR(C2321)&amp;"-"&amp;WEEKNUM(C2321)</f>
        <v>2018-3</v>
      </c>
      <c r="C2321" s="46">
        <v>43120</v>
      </c>
      <c r="D2321" s="67">
        <f>WEEKDAY(Tableau645[[#This Row],[date]])</f>
        <v>7</v>
      </c>
      <c r="E2321" s="47">
        <v>0.34375</v>
      </c>
      <c r="F2321" s="47">
        <v>0.51041666666666696</v>
      </c>
      <c r="G2321" s="46" t="str">
        <f>IF(NOT(ISBLANK(Tableau645[heure
début])),IF(VALUE(MID(TEXT(Tableau645[heure
début],"hh"),1,2))&lt;13,"AM","PM"),"")</f>
        <v>AM</v>
      </c>
      <c r="H2321" s="47">
        <f>F2321-E2321</f>
        <v>0.16666666666666696</v>
      </c>
      <c r="I2321" s="123"/>
      <c r="J2321" s="47"/>
      <c r="K2321" s="65"/>
      <c r="L2321" s="45" t="e">
        <f ca="1">VLOOKUP(Tableau645[[#This Row],[module]],OFFSET(INDIRECT(A2321&amp;"_code"),0,2,,2),2,0)</f>
        <v>#N/A</v>
      </c>
      <c r="M2321" s="45"/>
      <c r="N2321" s="47"/>
      <c r="O2321" s="45"/>
    </row>
    <row r="2322" spans="1:15" hidden="1" x14ac:dyDescent="0.2">
      <c r="A2322" s="45" t="s">
        <v>671</v>
      </c>
      <c r="B2322" s="65" t="str">
        <f>YEAR(C2322)&amp;"-"&amp;WEEKNUM(C2322)</f>
        <v>2018-3</v>
      </c>
      <c r="C2322" s="46">
        <v>43120</v>
      </c>
      <c r="D2322" s="67">
        <f>WEEKDAY(Tableau645[[#This Row],[date]])</f>
        <v>7</v>
      </c>
      <c r="E2322" s="47">
        <v>0.34375</v>
      </c>
      <c r="F2322" s="47">
        <v>0.51041666666666696</v>
      </c>
      <c r="G2322" s="46" t="str">
        <f>IF(NOT(ISBLANK(Tableau645[heure
début])),IF(VALUE(MID(TEXT(Tableau645[heure
début],"hh"),1,2))&lt;13,"AM","PM"),"")</f>
        <v>AM</v>
      </c>
      <c r="H2322" s="47">
        <f>F2322-E2322</f>
        <v>0.16666666666666696</v>
      </c>
      <c r="I2322" s="47"/>
      <c r="J2322" s="47"/>
      <c r="K2322" s="65"/>
      <c r="L2322" s="45" t="e">
        <f ca="1">VLOOKUP(Tableau645[[#This Row],[module]],OFFSET(INDIRECT(A2322&amp;"_code"),0,2,,2),2,0)</f>
        <v>#N/A</v>
      </c>
      <c r="M2322" s="45"/>
      <c r="N2322" s="47"/>
      <c r="O2322" s="45"/>
    </row>
    <row r="2323" spans="1:15" hidden="1" x14ac:dyDescent="0.2">
      <c r="A2323" s="45" t="s">
        <v>672</v>
      </c>
      <c r="B2323" s="65" t="str">
        <f>YEAR(C2323)&amp;"-"&amp;WEEKNUM(C2323)</f>
        <v>2018-3</v>
      </c>
      <c r="C2323" s="46">
        <v>43120</v>
      </c>
      <c r="D2323" s="67">
        <f>WEEKDAY(Tableau645[[#This Row],[date]])</f>
        <v>7</v>
      </c>
      <c r="E2323" s="47">
        <v>0.34375</v>
      </c>
      <c r="F2323" s="47">
        <v>0.51041666666666696</v>
      </c>
      <c r="G2323" s="46" t="str">
        <f>IF(NOT(ISBLANK(Tableau645[heure
début])),IF(VALUE(MID(TEXT(Tableau645[heure
début],"hh"),1,2))&lt;13,"AM","PM"),"")</f>
        <v>AM</v>
      </c>
      <c r="H2323" s="47">
        <f>F2323-E2323</f>
        <v>0.16666666666666696</v>
      </c>
      <c r="I2323" s="47"/>
      <c r="J2323" s="47"/>
      <c r="K2323" s="65" t="s">
        <v>524</v>
      </c>
      <c r="L2323" s="45" t="str">
        <f ca="1">VLOOKUP(Tableau645[[#This Row],[module]],OFFSET(INDIRECT(A2323&amp;"_code"),0,2,,2),2,0)</f>
        <v>GABER Oussama</v>
      </c>
      <c r="M2323" s="45"/>
      <c r="N2323" s="47"/>
      <c r="O2323" s="71" t="s">
        <v>942</v>
      </c>
    </row>
    <row r="2324" spans="1:15" hidden="1" x14ac:dyDescent="0.2">
      <c r="A2324" s="45" t="s">
        <v>676</v>
      </c>
      <c r="B2324" s="65" t="str">
        <f>YEAR(C2324)&amp;"-"&amp;WEEKNUM(C2324)</f>
        <v>2018-3</v>
      </c>
      <c r="C2324" s="46">
        <v>43120</v>
      </c>
      <c r="D2324" s="67">
        <f>WEEKDAY(Tableau645[[#This Row],[date]])</f>
        <v>7</v>
      </c>
      <c r="E2324" s="47">
        <v>0.34375</v>
      </c>
      <c r="F2324" s="47">
        <v>0.51041666666666696</v>
      </c>
      <c r="G2324" s="46" t="str">
        <f>IF(NOT(ISBLANK(Tableau645[heure
début])),IF(VALUE(MID(TEXT(Tableau645[heure
début],"hh"),1,2))&lt;13,"AM","PM"),"")</f>
        <v>AM</v>
      </c>
      <c r="H2324" s="47">
        <f>F2324-E2324</f>
        <v>0.16666666666666696</v>
      </c>
      <c r="I2324" s="47"/>
      <c r="J2324" s="47"/>
      <c r="K2324" s="65"/>
      <c r="L2324" s="45" t="e">
        <f ca="1">VLOOKUP(Tableau645[[#This Row],[module]],OFFSET(INDIRECT(A2324&amp;"_code"),0,2,,2),2,0)</f>
        <v>#N/A</v>
      </c>
      <c r="M2324" s="45"/>
      <c r="N2324" s="47"/>
      <c r="O2324" s="45"/>
    </row>
    <row r="2325" spans="1:15" hidden="1" x14ac:dyDescent="0.2">
      <c r="A2325" s="45" t="s">
        <v>677</v>
      </c>
      <c r="B2325" s="65" t="str">
        <f>YEAR(C2325)&amp;"-"&amp;WEEKNUM(C2325)</f>
        <v>2018-3</v>
      </c>
      <c r="C2325" s="46">
        <v>43120</v>
      </c>
      <c r="D2325" s="67">
        <f>WEEKDAY(Tableau645[[#This Row],[date]])</f>
        <v>7</v>
      </c>
      <c r="E2325" s="47">
        <v>0.34375</v>
      </c>
      <c r="F2325" s="47">
        <v>0.51041666666666696</v>
      </c>
      <c r="G2325" s="46" t="str">
        <f>IF(NOT(ISBLANK(Tableau645[heure
début])),IF(VALUE(MID(TEXT(Tableau645[heure
début],"hh"),1,2))&lt;13,"AM","PM"),"")</f>
        <v>AM</v>
      </c>
      <c r="H2325" s="47">
        <f>F2325-E2325</f>
        <v>0.16666666666666696</v>
      </c>
      <c r="I2325" s="47"/>
      <c r="J2325" s="47"/>
      <c r="K2325" s="65"/>
      <c r="L2325" s="45" t="e">
        <f ca="1">VLOOKUP(Tableau645[[#This Row],[module]],OFFSET(INDIRECT(A2325&amp;"_code"),0,2,,2),2,0)</f>
        <v>#N/A</v>
      </c>
      <c r="M2325" s="45"/>
      <c r="N2325" s="47"/>
      <c r="O2325" s="45"/>
    </row>
    <row r="2326" spans="1:15" hidden="1" x14ac:dyDescent="0.2">
      <c r="A2326" s="61" t="s">
        <v>669</v>
      </c>
      <c r="B2326" s="65" t="str">
        <f>YEAR(C2326)&amp;"-"&amp;WEEKNUM(C2326)</f>
        <v>2018-3</v>
      </c>
      <c r="C2326" s="46">
        <v>43120</v>
      </c>
      <c r="D2326" s="67">
        <f>WEEKDAY(Tableau645[[#This Row],[date]])</f>
        <v>7</v>
      </c>
      <c r="E2326" s="47">
        <v>0.34375</v>
      </c>
      <c r="F2326" s="47">
        <v>0.51041666666666696</v>
      </c>
      <c r="G2326" s="46" t="str">
        <f>IF(NOT(ISBLANK(Tableau645[heure
début])),IF(VALUE(MID(TEXT(Tableau645[heure
début],"hh"),1,2))&lt;13,"AM","PM"),"")</f>
        <v>AM</v>
      </c>
      <c r="H2326" s="47">
        <f>F2326-E2326</f>
        <v>0.16666666666666696</v>
      </c>
      <c r="I2326" s="47"/>
      <c r="J2326" s="47"/>
      <c r="K2326" s="65"/>
      <c r="L2326" s="45" t="e">
        <f ca="1">VLOOKUP(Tableau645[[#This Row],[module]],OFFSET(INDIRECT(A2326&amp;"_code"),0,2,,2),2,0)</f>
        <v>#N/A</v>
      </c>
      <c r="M2326" s="45"/>
      <c r="N2326" s="47"/>
      <c r="O2326" s="45"/>
    </row>
    <row r="2327" spans="1:15" hidden="1" x14ac:dyDescent="0.2">
      <c r="A2327" s="45" t="s">
        <v>670</v>
      </c>
      <c r="B2327" s="65" t="str">
        <f>YEAR(C2327)&amp;"-"&amp;WEEKNUM(C2327)</f>
        <v>2018-3</v>
      </c>
      <c r="C2327" s="46">
        <v>43120</v>
      </c>
      <c r="D2327" s="67">
        <f>WEEKDAY(Tableau645[[#This Row],[date]])</f>
        <v>7</v>
      </c>
      <c r="E2327" s="47">
        <v>0.57291666666666696</v>
      </c>
      <c r="F2327" s="47">
        <v>0.73958333333333404</v>
      </c>
      <c r="G2327" s="46" t="str">
        <f>IF(NOT(ISBLANK(Tableau645[heure
début])),IF(VALUE(MID(TEXT(Tableau645[heure
début],"hh"),1,2))&lt;13,"AM","PM"),"")</f>
        <v>PM</v>
      </c>
      <c r="H2327" s="47">
        <f>F2327-E2327</f>
        <v>0.16666666666666707</v>
      </c>
      <c r="I2327" s="47"/>
      <c r="J2327" s="47"/>
      <c r="K2327" s="65"/>
      <c r="L2327" s="45" t="e">
        <f ca="1">VLOOKUP(Tableau645[[#This Row],[module]],OFFSET(INDIRECT(A2327&amp;"_code"),0,2,,2),2,0)</f>
        <v>#N/A</v>
      </c>
      <c r="M2327" s="45"/>
      <c r="N2327" s="47"/>
      <c r="O2327" s="45"/>
    </row>
    <row r="2328" spans="1:15" hidden="1" x14ac:dyDescent="0.2">
      <c r="A2328" s="45" t="s">
        <v>657</v>
      </c>
      <c r="B2328" s="65" t="str">
        <f>YEAR(C2328)&amp;"-"&amp;WEEKNUM(C2328)</f>
        <v>2018-3</v>
      </c>
      <c r="C2328" s="46">
        <v>43120</v>
      </c>
      <c r="D2328" s="67">
        <f>WEEKDAY(Tableau645[[#This Row],[date]])</f>
        <v>7</v>
      </c>
      <c r="E2328" s="47">
        <v>0.57291666666666696</v>
      </c>
      <c r="F2328" s="47">
        <v>0.73958333333333404</v>
      </c>
      <c r="G2328" s="46" t="str">
        <f>IF(NOT(ISBLANK(Tableau645[heure
début])),IF(VALUE(MID(TEXT(Tableau645[heure
début],"hh"),1,2))&lt;13,"AM","PM"),"")</f>
        <v>PM</v>
      </c>
      <c r="H2328" s="47">
        <f>F2328-E2328</f>
        <v>0.16666666666666707</v>
      </c>
      <c r="I2328" s="123"/>
      <c r="J2328" s="47"/>
      <c r="K2328" s="65"/>
      <c r="L2328" s="45" t="e">
        <f ca="1">VLOOKUP(Tableau645[[#This Row],[module]],OFFSET(INDIRECT(A2328&amp;"_code"),0,2,,2),2,0)</f>
        <v>#N/A</v>
      </c>
      <c r="M2328" s="45"/>
      <c r="N2328" s="47"/>
      <c r="O2328" s="45"/>
    </row>
    <row r="2329" spans="1:15" hidden="1" x14ac:dyDescent="0.2">
      <c r="A2329" s="45" t="s">
        <v>671</v>
      </c>
      <c r="B2329" s="65" t="str">
        <f>YEAR(C2329)&amp;"-"&amp;WEEKNUM(C2329)</f>
        <v>2018-3</v>
      </c>
      <c r="C2329" s="46">
        <v>43120</v>
      </c>
      <c r="D2329" s="67">
        <f>WEEKDAY(Tableau645[[#This Row],[date]])</f>
        <v>7</v>
      </c>
      <c r="E2329" s="47">
        <v>0.57291666666666696</v>
      </c>
      <c r="F2329" s="47">
        <v>0.73958333333333404</v>
      </c>
      <c r="G2329" s="46" t="str">
        <f>IF(NOT(ISBLANK(Tableau645[heure
début])),IF(VALUE(MID(TEXT(Tableau645[heure
début],"hh"),1,2))&lt;13,"AM","PM"),"")</f>
        <v>PM</v>
      </c>
      <c r="H2329" s="47">
        <f>F2329-E2329</f>
        <v>0.16666666666666707</v>
      </c>
      <c r="I2329" s="47"/>
      <c r="J2329" s="47"/>
      <c r="K2329" s="65"/>
      <c r="L2329" s="45" t="e">
        <f ca="1">VLOOKUP(Tableau645[[#This Row],[module]],OFFSET(INDIRECT(A2329&amp;"_code"),0,2,,2),2,0)</f>
        <v>#N/A</v>
      </c>
      <c r="M2329" s="45"/>
      <c r="N2329" s="47"/>
      <c r="O2329" s="45"/>
    </row>
    <row r="2330" spans="1:15" hidden="1" x14ac:dyDescent="0.2">
      <c r="A2330" s="45" t="s">
        <v>672</v>
      </c>
      <c r="B2330" s="65" t="str">
        <f>YEAR(C2330)&amp;"-"&amp;WEEKNUM(C2330)</f>
        <v>2018-3</v>
      </c>
      <c r="C2330" s="46">
        <v>43120</v>
      </c>
      <c r="D2330" s="67">
        <f>WEEKDAY(Tableau645[[#This Row],[date]])</f>
        <v>7</v>
      </c>
      <c r="E2330" s="47">
        <v>0.57291666666666696</v>
      </c>
      <c r="F2330" s="47">
        <v>0.73958333333333404</v>
      </c>
      <c r="G2330" s="46" t="str">
        <f>IF(NOT(ISBLANK(Tableau645[heure
début])),IF(VALUE(MID(TEXT(Tableau645[heure
début],"hh"),1,2))&lt;13,"AM","PM"),"")</f>
        <v>PM</v>
      </c>
      <c r="H2330" s="47">
        <f>F2330-E2330</f>
        <v>0.16666666666666707</v>
      </c>
      <c r="I2330" s="47"/>
      <c r="J2330" s="47"/>
      <c r="K2330" s="65"/>
      <c r="L2330" s="45" t="e">
        <f ca="1">VLOOKUP(Tableau645[[#This Row],[module]],OFFSET(INDIRECT(A2330&amp;"_code"),0,2,,2),2,0)</f>
        <v>#N/A</v>
      </c>
      <c r="M2330" s="45"/>
      <c r="N2330" s="47"/>
      <c r="O2330" s="45"/>
    </row>
    <row r="2331" spans="1:15" hidden="1" x14ac:dyDescent="0.2">
      <c r="A2331" s="45" t="s">
        <v>676</v>
      </c>
      <c r="B2331" s="65" t="str">
        <f>YEAR(C2331)&amp;"-"&amp;WEEKNUM(C2331)</f>
        <v>2018-3</v>
      </c>
      <c r="C2331" s="46">
        <v>43120</v>
      </c>
      <c r="D2331" s="67">
        <f>WEEKDAY(Tableau645[[#This Row],[date]])</f>
        <v>7</v>
      </c>
      <c r="E2331" s="47">
        <v>0.57291666666666696</v>
      </c>
      <c r="F2331" s="47">
        <v>0.69791666666666663</v>
      </c>
      <c r="G2331" s="46" t="str">
        <f>IF(NOT(ISBLANK(Tableau645[heure
début])),IF(VALUE(MID(TEXT(Tableau645[heure
début],"hh"),1,2))&lt;13,"AM","PM"),"")</f>
        <v>PM</v>
      </c>
      <c r="H2331" s="47">
        <f>F2331-E2331</f>
        <v>0.12499999999999967</v>
      </c>
      <c r="I2331" s="47"/>
      <c r="J2331" s="47"/>
      <c r="K2331" s="65"/>
      <c r="L2331" s="45" t="e">
        <f ca="1">VLOOKUP(Tableau645[[#This Row],[module]],OFFSET(INDIRECT(A2331&amp;"_code"),0,2,,2),2,0)</f>
        <v>#N/A</v>
      </c>
      <c r="M2331" s="45"/>
      <c r="N2331" s="47"/>
      <c r="O2331" s="45"/>
    </row>
    <row r="2332" spans="1:15" hidden="1" x14ac:dyDescent="0.2">
      <c r="A2332" s="45" t="s">
        <v>677</v>
      </c>
      <c r="B2332" s="65" t="str">
        <f>YEAR(C2332)&amp;"-"&amp;WEEKNUM(C2332)</f>
        <v>2018-3</v>
      </c>
      <c r="C2332" s="46">
        <v>43120</v>
      </c>
      <c r="D2332" s="67">
        <f>WEEKDAY(Tableau645[[#This Row],[date]])</f>
        <v>7</v>
      </c>
      <c r="E2332" s="47">
        <v>0.57291666666666696</v>
      </c>
      <c r="F2332" s="47">
        <v>0.69791666666666663</v>
      </c>
      <c r="G2332" s="46" t="str">
        <f>IF(NOT(ISBLANK(Tableau645[heure
début])),IF(VALUE(MID(TEXT(Tableau645[heure
début],"hh"),1,2))&lt;13,"AM","PM"),"")</f>
        <v>PM</v>
      </c>
      <c r="H2332" s="47">
        <f>F2332-E2332</f>
        <v>0.12499999999999967</v>
      </c>
      <c r="I2332" s="47"/>
      <c r="J2332" s="47"/>
      <c r="K2332" s="65"/>
      <c r="L2332" s="45" t="e">
        <f ca="1">VLOOKUP(Tableau645[[#This Row],[module]],OFFSET(INDIRECT(A2332&amp;"_code"),0,2,,2),2,0)</f>
        <v>#N/A</v>
      </c>
      <c r="M2332" s="45"/>
      <c r="N2332" s="47"/>
      <c r="O2332" s="45"/>
    </row>
    <row r="2333" spans="1:15" hidden="1" x14ac:dyDescent="0.2">
      <c r="A2333" s="61" t="s">
        <v>669</v>
      </c>
      <c r="B2333" s="65" t="str">
        <f>YEAR(C2333)&amp;"-"&amp;WEEKNUM(C2333)</f>
        <v>2018-3</v>
      </c>
      <c r="C2333" s="46">
        <v>43120</v>
      </c>
      <c r="D2333" s="67">
        <f>WEEKDAY(Tableau645[[#This Row],[date]])</f>
        <v>7</v>
      </c>
      <c r="E2333" s="63">
        <v>0.57291666666666696</v>
      </c>
      <c r="F2333" s="63">
        <v>0.73958333333333404</v>
      </c>
      <c r="G2333" s="46" t="str">
        <f>IF(NOT(ISBLANK(Tableau645[heure
début])),IF(VALUE(MID(TEXT(Tableau645[heure
début],"hh"),1,2))&lt;13,"AM","PM"),"")</f>
        <v>PM</v>
      </c>
      <c r="H2333" s="47">
        <f>F2333-E2333</f>
        <v>0.16666666666666707</v>
      </c>
      <c r="I2333" s="47"/>
      <c r="J2333" s="47"/>
      <c r="K2333" s="65"/>
      <c r="L2333" s="45" t="e">
        <f ca="1">VLOOKUP(Tableau645[[#This Row],[module]],OFFSET(INDIRECT(A2333&amp;"_code"),0,2,,2),2,0)</f>
        <v>#N/A</v>
      </c>
      <c r="M2333" s="45"/>
      <c r="N2333" s="47"/>
      <c r="O2333" s="45"/>
    </row>
    <row r="2334" spans="1:15" hidden="1" x14ac:dyDescent="0.2">
      <c r="A2334" s="45" t="s">
        <v>670</v>
      </c>
      <c r="B2334" s="65" t="str">
        <f>YEAR(C2334)&amp;"-"&amp;WEEKNUM(C2334)</f>
        <v>2018-4</v>
      </c>
      <c r="C2334" s="46">
        <v>43121</v>
      </c>
      <c r="D2334" s="67">
        <f>WEEKDAY(Tableau645[[#This Row],[date]])</f>
        <v>1</v>
      </c>
      <c r="E2334" s="47">
        <v>0.34375</v>
      </c>
      <c r="F2334" s="47">
        <v>0.51041666666666696</v>
      </c>
      <c r="G2334" s="46" t="str">
        <f>IF(NOT(ISBLANK(Tableau645[heure
début])),IF(VALUE(MID(TEXT(Tableau645[heure
début],"hh"),1,2))&lt;13,"AM","PM"),"")</f>
        <v>AM</v>
      </c>
      <c r="H2334" s="47">
        <f>F2334-E2334</f>
        <v>0.16666666666666696</v>
      </c>
      <c r="I2334" s="47"/>
      <c r="J2334" s="47"/>
      <c r="K2334" s="65"/>
      <c r="L2334" s="45" t="e">
        <f ca="1">VLOOKUP(Tableau645[[#This Row],[module]],OFFSET(INDIRECT(A2334&amp;"_code"),0,2,,2),2,0)</f>
        <v>#N/A</v>
      </c>
      <c r="M2334" s="45"/>
      <c r="N2334" s="47"/>
      <c r="O2334" s="45"/>
    </row>
    <row r="2335" spans="1:15" hidden="1" x14ac:dyDescent="0.2">
      <c r="A2335" s="45" t="s">
        <v>657</v>
      </c>
      <c r="B2335" s="65" t="str">
        <f>YEAR(C2335)&amp;"-"&amp;WEEKNUM(C2335)</f>
        <v>2018-4</v>
      </c>
      <c r="C2335" s="46">
        <v>43121</v>
      </c>
      <c r="D2335" s="67">
        <f>WEEKDAY(Tableau645[[#This Row],[date]])</f>
        <v>1</v>
      </c>
      <c r="E2335" s="47">
        <v>0.34375</v>
      </c>
      <c r="F2335" s="47">
        <v>0.51041666666666696</v>
      </c>
      <c r="G2335" s="46" t="str">
        <f>IF(NOT(ISBLANK(Tableau645[heure
début])),IF(VALUE(MID(TEXT(Tableau645[heure
début],"hh"),1,2))&lt;13,"AM","PM"),"")</f>
        <v>AM</v>
      </c>
      <c r="H2335" s="47">
        <f>F2335-E2335</f>
        <v>0.16666666666666696</v>
      </c>
      <c r="I2335" s="123"/>
      <c r="J2335" s="47"/>
      <c r="K2335" s="65"/>
      <c r="L2335" s="45" t="e">
        <f ca="1">VLOOKUP(Tableau645[[#This Row],[module]],OFFSET(INDIRECT(A2335&amp;"_code"),0,2,,2),2,0)</f>
        <v>#N/A</v>
      </c>
      <c r="M2335" s="45"/>
      <c r="N2335" s="47"/>
      <c r="O2335" s="45"/>
    </row>
    <row r="2336" spans="1:15" hidden="1" x14ac:dyDescent="0.2">
      <c r="A2336" s="45" t="s">
        <v>671</v>
      </c>
      <c r="B2336" s="65" t="str">
        <f>YEAR(C2336)&amp;"-"&amp;WEEKNUM(C2336)</f>
        <v>2018-4</v>
      </c>
      <c r="C2336" s="46">
        <v>43121</v>
      </c>
      <c r="D2336" s="67">
        <f>WEEKDAY(Tableau645[[#This Row],[date]])</f>
        <v>1</v>
      </c>
      <c r="E2336" s="47">
        <v>0.34375</v>
      </c>
      <c r="F2336" s="47">
        <v>0.51041666666666696</v>
      </c>
      <c r="G2336" s="46" t="str">
        <f>IF(NOT(ISBLANK(Tableau645[heure
début])),IF(VALUE(MID(TEXT(Tableau645[heure
début],"hh"),1,2))&lt;13,"AM","PM"),"")</f>
        <v>AM</v>
      </c>
      <c r="H2336" s="47">
        <f>F2336-E2336</f>
        <v>0.16666666666666696</v>
      </c>
      <c r="I2336" s="47"/>
      <c r="J2336" s="47"/>
      <c r="K2336" s="65"/>
      <c r="L2336" s="45" t="e">
        <f ca="1">VLOOKUP(Tableau645[[#This Row],[module]],OFFSET(INDIRECT(A2336&amp;"_code"),0,2,,2),2,0)</f>
        <v>#N/A</v>
      </c>
      <c r="M2336" s="45"/>
      <c r="N2336" s="47"/>
      <c r="O2336" s="45"/>
    </row>
    <row r="2337" spans="1:15" hidden="1" x14ac:dyDescent="0.2">
      <c r="A2337" s="45" t="s">
        <v>672</v>
      </c>
      <c r="B2337" s="65" t="str">
        <f>YEAR(C2337)&amp;"-"&amp;WEEKNUM(C2337)</f>
        <v>2018-4</v>
      </c>
      <c r="C2337" s="46">
        <v>43121</v>
      </c>
      <c r="D2337" s="67">
        <f>WEEKDAY(Tableau645[[#This Row],[date]])</f>
        <v>1</v>
      </c>
      <c r="E2337" s="47">
        <v>0.34375</v>
      </c>
      <c r="F2337" s="47">
        <v>0.51041666666666696</v>
      </c>
      <c r="G2337" s="46" t="str">
        <f>IF(NOT(ISBLANK(Tableau645[heure
début])),IF(VALUE(MID(TEXT(Tableau645[heure
début],"hh"),1,2))&lt;13,"AM","PM"),"")</f>
        <v>AM</v>
      </c>
      <c r="H2337" s="47">
        <f>F2337-E2337</f>
        <v>0.16666666666666696</v>
      </c>
      <c r="I2337" s="47"/>
      <c r="J2337" s="47"/>
      <c r="K2337" s="65"/>
      <c r="L2337" s="45" t="e">
        <f ca="1">VLOOKUP(Tableau645[[#This Row],[module]],OFFSET(INDIRECT(A2337&amp;"_code"),0,2,,2),2,0)</f>
        <v>#N/A</v>
      </c>
      <c r="M2337" s="45"/>
      <c r="N2337" s="47"/>
      <c r="O2337" s="45"/>
    </row>
    <row r="2338" spans="1:15" hidden="1" x14ac:dyDescent="0.2">
      <c r="A2338" s="45" t="s">
        <v>676</v>
      </c>
      <c r="B2338" s="65" t="str">
        <f>YEAR(C2338)&amp;"-"&amp;WEEKNUM(C2338)</f>
        <v>2018-4</v>
      </c>
      <c r="C2338" s="46">
        <v>43121</v>
      </c>
      <c r="D2338" s="67">
        <f>WEEKDAY(Tableau645[[#This Row],[date]])</f>
        <v>1</v>
      </c>
      <c r="E2338" s="47">
        <v>0.34375</v>
      </c>
      <c r="F2338" s="47">
        <v>0.51041666666666696</v>
      </c>
      <c r="G2338" s="46" t="str">
        <f>IF(NOT(ISBLANK(Tableau645[heure
début])),IF(VALUE(MID(TEXT(Tableau645[heure
début],"hh"),1,2))&lt;13,"AM","PM"),"")</f>
        <v>AM</v>
      </c>
      <c r="H2338" s="47">
        <f>F2338-E2338</f>
        <v>0.16666666666666696</v>
      </c>
      <c r="I2338" s="47"/>
      <c r="J2338" s="47"/>
      <c r="K2338" s="65"/>
      <c r="L2338" s="45" t="e">
        <f ca="1">VLOOKUP(Tableau645[[#This Row],[module]],OFFSET(INDIRECT(A2338&amp;"_code"),0,2,,2),2,0)</f>
        <v>#N/A</v>
      </c>
      <c r="M2338" s="45"/>
      <c r="N2338" s="47"/>
      <c r="O2338" s="45"/>
    </row>
    <row r="2339" spans="1:15" hidden="1" x14ac:dyDescent="0.2">
      <c r="A2339" s="45" t="s">
        <v>677</v>
      </c>
      <c r="B2339" s="65" t="str">
        <f>YEAR(C2339)&amp;"-"&amp;WEEKNUM(C2339)</f>
        <v>2018-4</v>
      </c>
      <c r="C2339" s="46">
        <v>43121</v>
      </c>
      <c r="D2339" s="67">
        <f>WEEKDAY(Tableau645[[#This Row],[date]])</f>
        <v>1</v>
      </c>
      <c r="E2339" s="47">
        <v>0.34375</v>
      </c>
      <c r="F2339" s="47">
        <v>0.51041666666666696</v>
      </c>
      <c r="G2339" s="46" t="str">
        <f>IF(NOT(ISBLANK(Tableau645[heure
début])),IF(VALUE(MID(TEXT(Tableau645[heure
début],"hh"),1,2))&lt;13,"AM","PM"),"")</f>
        <v>AM</v>
      </c>
      <c r="H2339" s="47">
        <f>F2339-E2339</f>
        <v>0.16666666666666696</v>
      </c>
      <c r="I2339" s="47"/>
      <c r="J2339" s="47"/>
      <c r="K2339" s="65"/>
      <c r="L2339" s="45" t="e">
        <f ca="1">VLOOKUP(Tableau645[[#This Row],[module]],OFFSET(INDIRECT(A2339&amp;"_code"),0,2,,2),2,0)</f>
        <v>#N/A</v>
      </c>
      <c r="M2339" s="45"/>
      <c r="N2339" s="47"/>
      <c r="O2339" s="45"/>
    </row>
    <row r="2340" spans="1:15" hidden="1" x14ac:dyDescent="0.2">
      <c r="A2340" s="61" t="s">
        <v>669</v>
      </c>
      <c r="B2340" s="65" t="str">
        <f>YEAR(C2340)&amp;"-"&amp;WEEKNUM(C2340)</f>
        <v>2018-4</v>
      </c>
      <c r="C2340" s="46">
        <v>43121</v>
      </c>
      <c r="D2340" s="67">
        <f>WEEKDAY(Tableau645[[#This Row],[date]])</f>
        <v>1</v>
      </c>
      <c r="E2340" s="47">
        <v>0.34375</v>
      </c>
      <c r="F2340" s="47">
        <v>0.51041666666666696</v>
      </c>
      <c r="G2340" s="46" t="str">
        <f>IF(NOT(ISBLANK(Tableau645[heure
début])),IF(VALUE(MID(TEXT(Tableau645[heure
début],"hh"),1,2))&lt;13,"AM","PM"),"")</f>
        <v>AM</v>
      </c>
      <c r="H2340" s="47">
        <f>F2340-E2340</f>
        <v>0.16666666666666696</v>
      </c>
      <c r="I2340" s="47"/>
      <c r="J2340" s="47"/>
      <c r="K2340" s="65"/>
      <c r="L2340" s="45" t="e">
        <f ca="1">VLOOKUP(Tableau645[[#This Row],[module]],OFFSET(INDIRECT(A2340&amp;"_code"),0,2,,2),2,0)</f>
        <v>#N/A</v>
      </c>
      <c r="M2340" s="45"/>
      <c r="N2340" s="47"/>
      <c r="O2340" s="45"/>
    </row>
    <row r="2341" spans="1:15" hidden="1" x14ac:dyDescent="0.2">
      <c r="A2341" s="45" t="s">
        <v>670</v>
      </c>
      <c r="B2341" s="65" t="str">
        <f>YEAR(C2341)&amp;"-"&amp;WEEKNUM(C2341)</f>
        <v>2018-4</v>
      </c>
      <c r="C2341" s="46">
        <v>43121</v>
      </c>
      <c r="D2341" s="67">
        <f>WEEKDAY(Tableau645[[#This Row],[date]])</f>
        <v>1</v>
      </c>
      <c r="E2341" s="47">
        <v>0.57291666666666696</v>
      </c>
      <c r="F2341" s="47">
        <v>0.73958333333333404</v>
      </c>
      <c r="G2341" s="46" t="str">
        <f>IF(NOT(ISBLANK(Tableau645[heure
début])),IF(VALUE(MID(TEXT(Tableau645[heure
début],"hh"),1,2))&lt;13,"AM","PM"),"")</f>
        <v>PM</v>
      </c>
      <c r="H2341" s="47">
        <f>F2341-E2341</f>
        <v>0.16666666666666707</v>
      </c>
      <c r="I2341" s="47"/>
      <c r="J2341" s="47"/>
      <c r="K2341" s="65"/>
      <c r="L2341" s="45" t="e">
        <f ca="1">VLOOKUP(Tableau645[[#This Row],[module]],OFFSET(INDIRECT(A2341&amp;"_code"),0,2,,2),2,0)</f>
        <v>#N/A</v>
      </c>
      <c r="M2341" s="45"/>
      <c r="N2341" s="47"/>
      <c r="O2341" s="45"/>
    </row>
    <row r="2342" spans="1:15" hidden="1" x14ac:dyDescent="0.2">
      <c r="A2342" s="45" t="s">
        <v>657</v>
      </c>
      <c r="B2342" s="65" t="str">
        <f>YEAR(C2342)&amp;"-"&amp;WEEKNUM(C2342)</f>
        <v>2018-4</v>
      </c>
      <c r="C2342" s="46">
        <v>43121</v>
      </c>
      <c r="D2342" s="67">
        <f>WEEKDAY(Tableau645[[#This Row],[date]])</f>
        <v>1</v>
      </c>
      <c r="E2342" s="47">
        <v>0.57291666666666696</v>
      </c>
      <c r="F2342" s="47">
        <v>0.73958333333333404</v>
      </c>
      <c r="G2342" s="46" t="str">
        <f>IF(NOT(ISBLANK(Tableau645[heure
début])),IF(VALUE(MID(TEXT(Tableau645[heure
début],"hh"),1,2))&lt;13,"AM","PM"),"")</f>
        <v>PM</v>
      </c>
      <c r="H2342" s="47">
        <f>F2342-E2342</f>
        <v>0.16666666666666707</v>
      </c>
      <c r="I2342" s="123"/>
      <c r="J2342" s="47"/>
      <c r="K2342" s="65"/>
      <c r="L2342" s="45" t="e">
        <f ca="1">VLOOKUP(Tableau645[[#This Row],[module]],OFFSET(INDIRECT(A2342&amp;"_code"),0,2,,2),2,0)</f>
        <v>#N/A</v>
      </c>
      <c r="M2342" s="45"/>
      <c r="N2342" s="47"/>
      <c r="O2342" s="45"/>
    </row>
    <row r="2343" spans="1:15" hidden="1" x14ac:dyDescent="0.2">
      <c r="A2343" s="45" t="s">
        <v>671</v>
      </c>
      <c r="B2343" s="65" t="str">
        <f>YEAR(C2343)&amp;"-"&amp;WEEKNUM(C2343)</f>
        <v>2018-4</v>
      </c>
      <c r="C2343" s="46">
        <v>43121</v>
      </c>
      <c r="D2343" s="67">
        <f>WEEKDAY(Tableau645[[#This Row],[date]])</f>
        <v>1</v>
      </c>
      <c r="E2343" s="47">
        <v>0.57291666666666696</v>
      </c>
      <c r="F2343" s="47">
        <v>0.73958333333333404</v>
      </c>
      <c r="G2343" s="46" t="str">
        <f>IF(NOT(ISBLANK(Tableau645[heure
début])),IF(VALUE(MID(TEXT(Tableau645[heure
début],"hh"),1,2))&lt;13,"AM","PM"),"")</f>
        <v>PM</v>
      </c>
      <c r="H2343" s="47">
        <f>F2343-E2343</f>
        <v>0.16666666666666707</v>
      </c>
      <c r="I2343" s="47"/>
      <c r="J2343" s="47"/>
      <c r="K2343" s="65"/>
      <c r="L2343" s="45" t="e">
        <f ca="1">VLOOKUP(Tableau645[[#This Row],[module]],OFFSET(INDIRECT(A2343&amp;"_code"),0,2,,2),2,0)</f>
        <v>#N/A</v>
      </c>
      <c r="M2343" s="45"/>
      <c r="N2343" s="47"/>
      <c r="O2343" s="45"/>
    </row>
    <row r="2344" spans="1:15" hidden="1" x14ac:dyDescent="0.2">
      <c r="A2344" s="45" t="s">
        <v>672</v>
      </c>
      <c r="B2344" s="65" t="str">
        <f>YEAR(C2344)&amp;"-"&amp;WEEKNUM(C2344)</f>
        <v>2018-4</v>
      </c>
      <c r="C2344" s="46">
        <v>43121</v>
      </c>
      <c r="D2344" s="67">
        <f>WEEKDAY(Tableau645[[#This Row],[date]])</f>
        <v>1</v>
      </c>
      <c r="E2344" s="47">
        <v>0.57291666666666696</v>
      </c>
      <c r="F2344" s="47">
        <v>0.73958333333333404</v>
      </c>
      <c r="G2344" s="46" t="str">
        <f>IF(NOT(ISBLANK(Tableau645[heure
début])),IF(VALUE(MID(TEXT(Tableau645[heure
début],"hh"),1,2))&lt;13,"AM","PM"),"")</f>
        <v>PM</v>
      </c>
      <c r="H2344" s="47">
        <f>F2344-E2344</f>
        <v>0.16666666666666707</v>
      </c>
      <c r="I2344" s="47"/>
      <c r="J2344" s="47"/>
      <c r="K2344" s="65"/>
      <c r="L2344" s="45" t="e">
        <f ca="1">VLOOKUP(Tableau645[[#This Row],[module]],OFFSET(INDIRECT(A2344&amp;"_code"),0,2,,2),2,0)</f>
        <v>#N/A</v>
      </c>
      <c r="M2344" s="45"/>
      <c r="N2344" s="47"/>
      <c r="O2344" s="45"/>
    </row>
    <row r="2345" spans="1:15" hidden="1" x14ac:dyDescent="0.2">
      <c r="A2345" s="45" t="s">
        <v>676</v>
      </c>
      <c r="B2345" s="65" t="str">
        <f>YEAR(C2345)&amp;"-"&amp;WEEKNUM(C2345)</f>
        <v>2018-4</v>
      </c>
      <c r="C2345" s="46">
        <v>43121</v>
      </c>
      <c r="D2345" s="67">
        <f>WEEKDAY(Tableau645[[#This Row],[date]])</f>
        <v>1</v>
      </c>
      <c r="E2345" s="47">
        <v>0.57291666666666696</v>
      </c>
      <c r="F2345" s="47">
        <v>0.69791666666666663</v>
      </c>
      <c r="G2345" s="46" t="str">
        <f>IF(NOT(ISBLANK(Tableau645[heure
début])),IF(VALUE(MID(TEXT(Tableau645[heure
début],"hh"),1,2))&lt;13,"AM","PM"),"")</f>
        <v>PM</v>
      </c>
      <c r="H2345" s="47">
        <f>F2345-E2345</f>
        <v>0.12499999999999967</v>
      </c>
      <c r="I2345" s="47"/>
      <c r="J2345" s="47"/>
      <c r="K2345" s="65"/>
      <c r="L2345" s="45" t="e">
        <f ca="1">VLOOKUP(Tableau645[[#This Row],[module]],OFFSET(INDIRECT(A2345&amp;"_code"),0,2,,2),2,0)</f>
        <v>#N/A</v>
      </c>
      <c r="M2345" s="45"/>
      <c r="N2345" s="47"/>
      <c r="O2345" s="45"/>
    </row>
    <row r="2346" spans="1:15" hidden="1" x14ac:dyDescent="0.2">
      <c r="A2346" s="45" t="s">
        <v>677</v>
      </c>
      <c r="B2346" s="65" t="str">
        <f>YEAR(C2346)&amp;"-"&amp;WEEKNUM(C2346)</f>
        <v>2018-4</v>
      </c>
      <c r="C2346" s="46">
        <v>43121</v>
      </c>
      <c r="D2346" s="67">
        <f>WEEKDAY(Tableau645[[#This Row],[date]])</f>
        <v>1</v>
      </c>
      <c r="E2346" s="47">
        <v>0.57291666666666696</v>
      </c>
      <c r="F2346" s="47">
        <v>0.69791666666666663</v>
      </c>
      <c r="G2346" s="46" t="str">
        <f>IF(NOT(ISBLANK(Tableau645[heure
début])),IF(VALUE(MID(TEXT(Tableau645[heure
début],"hh"),1,2))&lt;13,"AM","PM"),"")</f>
        <v>PM</v>
      </c>
      <c r="H2346" s="47">
        <f>F2346-E2346</f>
        <v>0.12499999999999967</v>
      </c>
      <c r="I2346" s="47"/>
      <c r="J2346" s="47"/>
      <c r="K2346" s="65"/>
      <c r="L2346" s="45" t="e">
        <f ca="1">VLOOKUP(Tableau645[[#This Row],[module]],OFFSET(INDIRECT(A2346&amp;"_code"),0,2,,2),2,0)</f>
        <v>#N/A</v>
      </c>
      <c r="M2346" s="45"/>
      <c r="N2346" s="47"/>
      <c r="O2346" s="45"/>
    </row>
    <row r="2347" spans="1:15" hidden="1" x14ac:dyDescent="0.2">
      <c r="A2347" s="61" t="s">
        <v>669</v>
      </c>
      <c r="B2347" s="65" t="str">
        <f>YEAR(C2347)&amp;"-"&amp;WEEKNUM(C2347)</f>
        <v>2018-4</v>
      </c>
      <c r="C2347" s="46">
        <v>43121</v>
      </c>
      <c r="D2347" s="67">
        <f>WEEKDAY(Tableau645[[#This Row],[date]])</f>
        <v>1</v>
      </c>
      <c r="E2347" s="63">
        <v>0.57291666666666696</v>
      </c>
      <c r="F2347" s="63">
        <v>0.73958333333333404</v>
      </c>
      <c r="G2347" s="46" t="str">
        <f>IF(NOT(ISBLANK(Tableau645[heure
début])),IF(VALUE(MID(TEXT(Tableau645[heure
début],"hh"),1,2))&lt;13,"AM","PM"),"")</f>
        <v>PM</v>
      </c>
      <c r="H2347" s="47">
        <f>F2347-E2347</f>
        <v>0.16666666666666707</v>
      </c>
      <c r="I2347" s="47"/>
      <c r="J2347" s="47"/>
      <c r="K2347" s="65"/>
      <c r="L2347" s="45" t="e">
        <f ca="1">VLOOKUP(Tableau645[[#This Row],[module]],OFFSET(INDIRECT(A2347&amp;"_code"),0,2,,2),2,0)</f>
        <v>#N/A</v>
      </c>
      <c r="M2347" s="45"/>
      <c r="N2347" s="47"/>
      <c r="O2347" s="45"/>
    </row>
    <row r="2348" spans="1:15" hidden="1" x14ac:dyDescent="0.2">
      <c r="A2348" s="45" t="s">
        <v>670</v>
      </c>
      <c r="B2348" s="65" t="str">
        <f>YEAR(C2348)&amp;"-"&amp;WEEKNUM(C2348)</f>
        <v>2018-4</v>
      </c>
      <c r="C2348" s="46">
        <v>43122</v>
      </c>
      <c r="D2348" s="67">
        <f>WEEKDAY(Tableau645[[#This Row],[date]])</f>
        <v>2</v>
      </c>
      <c r="E2348" s="47">
        <v>0.34375</v>
      </c>
      <c r="F2348" s="47">
        <v>0.51041666666666696</v>
      </c>
      <c r="G2348" s="46" t="str">
        <f>IF(NOT(ISBLANK(Tableau645[heure
début])),IF(VALUE(MID(TEXT(Tableau645[heure
début],"hh"),1,2))&lt;13,"AM","PM"),"")</f>
        <v>AM</v>
      </c>
      <c r="H2348" s="47">
        <f>F2348-E2348</f>
        <v>0.16666666666666696</v>
      </c>
      <c r="I2348" s="47"/>
      <c r="J2348" s="47"/>
      <c r="K2348" s="65" t="s">
        <v>806</v>
      </c>
      <c r="L2348" s="45" t="str">
        <f ca="1">VLOOKUP(Tableau645[[#This Row],[module]],OFFSET(INDIRECT(A2348&amp;"_code"),0,2,,2),2,0)</f>
        <v>n/a</v>
      </c>
      <c r="M2348" s="45"/>
      <c r="N2348" s="47"/>
      <c r="O2348" s="45"/>
    </row>
    <row r="2349" spans="1:15" hidden="1" x14ac:dyDescent="0.2">
      <c r="A2349" s="45" t="s">
        <v>657</v>
      </c>
      <c r="B2349" s="65" t="str">
        <f>YEAR(C2349)&amp;"-"&amp;WEEKNUM(C2349)</f>
        <v>2018-4</v>
      </c>
      <c r="C2349" s="46">
        <v>43122</v>
      </c>
      <c r="D2349" s="67">
        <f>WEEKDAY(Tableau645[[#This Row],[date]])</f>
        <v>2</v>
      </c>
      <c r="E2349" s="47">
        <v>0.34375</v>
      </c>
      <c r="F2349" s="47">
        <v>0.51041666666666696</v>
      </c>
      <c r="G2349" s="46" t="str">
        <f>IF(NOT(ISBLANK(Tableau645[heure
début])),IF(VALUE(MID(TEXT(Tableau645[heure
début],"hh"),1,2))&lt;13,"AM","PM"),"")</f>
        <v>AM</v>
      </c>
      <c r="H2349" s="47">
        <f>F2349-E2349</f>
        <v>0.16666666666666696</v>
      </c>
      <c r="I2349" s="123"/>
      <c r="J2349" s="47" t="s">
        <v>832</v>
      </c>
      <c r="K2349" s="65" t="s">
        <v>806</v>
      </c>
      <c r="L2349" s="45" t="str">
        <f ca="1">VLOOKUP(Tableau645[[#This Row],[module]],OFFSET(INDIRECT(A2349&amp;"_code"),0,2,,2),2,0)</f>
        <v>n/a</v>
      </c>
      <c r="M2349" s="45"/>
      <c r="N2349" s="47"/>
      <c r="O2349" s="45"/>
    </row>
    <row r="2350" spans="1:15" hidden="1" x14ac:dyDescent="0.2">
      <c r="A2350" s="45" t="s">
        <v>657</v>
      </c>
      <c r="B2350" s="65" t="str">
        <f>YEAR(C2350)&amp;"-"&amp;WEEKNUM(C2350)</f>
        <v>2018-4</v>
      </c>
      <c r="C2350" s="46">
        <v>43122</v>
      </c>
      <c r="D2350" s="67">
        <f>WEEKDAY(Tableau645[[#This Row],[date]])</f>
        <v>2</v>
      </c>
      <c r="E2350" s="47">
        <v>0.34375</v>
      </c>
      <c r="F2350" s="47">
        <v>0.51041666666666696</v>
      </c>
      <c r="G2350" s="46" t="str">
        <f>IF(NOT(ISBLANK(Tableau645[heure
début])),IF(VALUE(MID(TEXT(Tableau645[heure
début],"hh"),1,2))&lt;13,"AM","PM"),"")</f>
        <v>AM</v>
      </c>
      <c r="H2350" s="47">
        <f>F2350-E2350</f>
        <v>0.16666666666666696</v>
      </c>
      <c r="I2350" s="123"/>
      <c r="J2350" s="47" t="s">
        <v>833</v>
      </c>
      <c r="K2350" s="65" t="s">
        <v>817</v>
      </c>
      <c r="L2350" s="45" t="str">
        <f ca="1">VLOOKUP(Tableau645[[#This Row],[module]],OFFSET(INDIRECT(A2350&amp;"_code"),0,2,,2),2,0)</f>
        <v>n/a</v>
      </c>
      <c r="M2350" s="45"/>
      <c r="N2350" s="47"/>
      <c r="O2350" s="45"/>
    </row>
    <row r="2351" spans="1:15" hidden="1" x14ac:dyDescent="0.2">
      <c r="A2351" s="45" t="s">
        <v>671</v>
      </c>
      <c r="B2351" s="65" t="str">
        <f>YEAR(C2351)&amp;"-"&amp;WEEKNUM(C2351)</f>
        <v>2018-4</v>
      </c>
      <c r="C2351" s="46">
        <v>43122</v>
      </c>
      <c r="D2351" s="67">
        <f>WEEKDAY(Tableau645[[#This Row],[date]])</f>
        <v>2</v>
      </c>
      <c r="E2351" s="47">
        <v>0.34375</v>
      </c>
      <c r="F2351" s="47">
        <v>0.51041666666666696</v>
      </c>
      <c r="G2351" s="46" t="str">
        <f>IF(NOT(ISBLANK(Tableau645[heure
début])),IF(VALUE(MID(TEXT(Tableau645[heure
début],"hh"),1,2))&lt;13,"AM","PM"),"")</f>
        <v>AM</v>
      </c>
      <c r="H2351" s="47">
        <f>F2351-E2351</f>
        <v>0.16666666666666696</v>
      </c>
      <c r="I2351" s="47"/>
      <c r="J2351" s="47" t="s">
        <v>833</v>
      </c>
      <c r="K2351" s="65" t="s">
        <v>817</v>
      </c>
      <c r="L2351" s="45" t="str">
        <f ca="1">VLOOKUP(Tableau645[[#This Row],[module]],OFFSET(INDIRECT(A2351&amp;"_code"),0,2,,2),2,0)</f>
        <v>n/a</v>
      </c>
      <c r="M2351" s="45"/>
      <c r="N2351" s="47"/>
      <c r="O2351" s="45"/>
    </row>
    <row r="2352" spans="1:15" hidden="1" x14ac:dyDescent="0.2">
      <c r="A2352" s="45" t="s">
        <v>671</v>
      </c>
      <c r="B2352" s="65" t="str">
        <f>YEAR(C2352)&amp;"-"&amp;WEEKNUM(C2352)</f>
        <v>2018-4</v>
      </c>
      <c r="C2352" s="46">
        <v>43122</v>
      </c>
      <c r="D2352" s="67">
        <f>WEEKDAY(Tableau645[[#This Row],[date]])</f>
        <v>2</v>
      </c>
      <c r="E2352" s="47">
        <v>0.34375</v>
      </c>
      <c r="F2352" s="47">
        <v>0.51041666666666696</v>
      </c>
      <c r="G2352" s="46" t="str">
        <f>IF(NOT(ISBLANK(Tableau645[heure
début])),IF(VALUE(MID(TEXT(Tableau645[heure
début],"hh"),1,2))&lt;13,"AM","PM"),"")</f>
        <v>AM</v>
      </c>
      <c r="H2352" s="47">
        <f>F2352-E2352</f>
        <v>0.16666666666666696</v>
      </c>
      <c r="I2352" s="47"/>
      <c r="J2352" s="47" t="s">
        <v>832</v>
      </c>
      <c r="K2352" s="65" t="s">
        <v>806</v>
      </c>
      <c r="L2352" s="45" t="str">
        <f ca="1">VLOOKUP(Tableau645[[#This Row],[module]],OFFSET(INDIRECT(A2352&amp;"_code"),0,2,,2),2,0)</f>
        <v>n/a</v>
      </c>
      <c r="M2352" s="45"/>
      <c r="N2352" s="47"/>
      <c r="O2352" s="45"/>
    </row>
    <row r="2353" spans="1:15" hidden="1" x14ac:dyDescent="0.2">
      <c r="A2353" s="45" t="s">
        <v>672</v>
      </c>
      <c r="B2353" s="65" t="str">
        <f>YEAR(C2353)&amp;"-"&amp;WEEKNUM(C2353)</f>
        <v>2018-4</v>
      </c>
      <c r="C2353" s="46">
        <v>43122</v>
      </c>
      <c r="D2353" s="67">
        <f>WEEKDAY(Tableau645[[#This Row],[date]])</f>
        <v>2</v>
      </c>
      <c r="E2353" s="47">
        <v>0.34375</v>
      </c>
      <c r="F2353" s="47">
        <v>0.51041666666666696</v>
      </c>
      <c r="G2353" s="46" t="str">
        <f>IF(NOT(ISBLANK(Tableau645[heure
début])),IF(VALUE(MID(TEXT(Tableau645[heure
début],"hh"),1,2))&lt;13,"AM","PM"),"")</f>
        <v>AM</v>
      </c>
      <c r="H2353" s="47">
        <f>F2353-E2353</f>
        <v>0.16666666666666696</v>
      </c>
      <c r="I2353" s="47"/>
      <c r="J2353" s="47" t="s">
        <v>832</v>
      </c>
      <c r="K2353" s="65"/>
      <c r="L2353" s="45" t="e">
        <f ca="1">VLOOKUP(Tableau645[[#This Row],[module]],OFFSET(INDIRECT(A2353&amp;"_code"),0,2,,2),2,0)</f>
        <v>#N/A</v>
      </c>
      <c r="M2353" s="45"/>
      <c r="N2353" s="47"/>
      <c r="O2353" s="45"/>
    </row>
    <row r="2354" spans="1:15" hidden="1" x14ac:dyDescent="0.2">
      <c r="A2354" s="45" t="s">
        <v>672</v>
      </c>
      <c r="B2354" s="65" t="str">
        <f>YEAR(C2354)&amp;"-"&amp;WEEKNUM(C2354)</f>
        <v>2018-4</v>
      </c>
      <c r="C2354" s="46">
        <v>43122</v>
      </c>
      <c r="D2354" s="67">
        <f>WEEKDAY(Tableau645[[#This Row],[date]])</f>
        <v>2</v>
      </c>
      <c r="E2354" s="47">
        <v>0.34375</v>
      </c>
      <c r="F2354" s="47">
        <v>0.51041666666666696</v>
      </c>
      <c r="G2354" s="46" t="str">
        <f>IF(NOT(ISBLANK(Tableau645[heure
début])),IF(VALUE(MID(TEXT(Tableau645[heure
début],"hh"),1,2))&lt;13,"AM","PM"),"")</f>
        <v>AM</v>
      </c>
      <c r="H2354" s="47">
        <f>F2354-E2354</f>
        <v>0.16666666666666696</v>
      </c>
      <c r="I2354" s="47"/>
      <c r="J2354" s="47" t="s">
        <v>833</v>
      </c>
      <c r="K2354" s="65" t="s">
        <v>817</v>
      </c>
      <c r="L2354" s="45" t="str">
        <f ca="1">VLOOKUP(Tableau645[[#This Row],[module]],OFFSET(INDIRECT(A2354&amp;"_code"),0,2,,2),2,0)</f>
        <v>n/a</v>
      </c>
      <c r="M2354" s="45"/>
      <c r="N2354" s="47"/>
      <c r="O2354" s="45"/>
    </row>
    <row r="2355" spans="1:15" hidden="1" x14ac:dyDescent="0.2">
      <c r="A2355" s="45" t="s">
        <v>676</v>
      </c>
      <c r="B2355" s="65" t="str">
        <f>YEAR(C2355)&amp;"-"&amp;WEEKNUM(C2355)</f>
        <v>2018-4</v>
      </c>
      <c r="C2355" s="46">
        <v>43122</v>
      </c>
      <c r="D2355" s="67">
        <f>WEEKDAY(Tableau645[[#This Row],[date]])</f>
        <v>2</v>
      </c>
      <c r="E2355" s="47">
        <v>0.34375</v>
      </c>
      <c r="F2355" s="47">
        <v>0.51041666666666696</v>
      </c>
      <c r="G2355" s="46" t="str">
        <f>IF(NOT(ISBLANK(Tableau645[heure
début])),IF(VALUE(MID(TEXT(Tableau645[heure
début],"hh"),1,2))&lt;13,"AM","PM"),"")</f>
        <v>AM</v>
      </c>
      <c r="H2355" s="47">
        <f>F2355-E2355</f>
        <v>0.16666666666666696</v>
      </c>
      <c r="I2355" s="47"/>
      <c r="J2355" s="47"/>
      <c r="K2355" s="65" t="s">
        <v>809</v>
      </c>
      <c r="L2355" s="45" t="str">
        <f ca="1">VLOOKUP(Tableau645[[#This Row],[module]],OFFSET(INDIRECT(A2355&amp;"_code"),0,2,,2),2,0)</f>
        <v>n/a</v>
      </c>
      <c r="M2355" s="45"/>
      <c r="N2355" s="47"/>
      <c r="O2355" s="45"/>
    </row>
    <row r="2356" spans="1:15" hidden="1" x14ac:dyDescent="0.2">
      <c r="A2356" s="45" t="s">
        <v>677</v>
      </c>
      <c r="B2356" s="65" t="str">
        <f>YEAR(C2356)&amp;"-"&amp;WEEKNUM(C2356)</f>
        <v>2018-4</v>
      </c>
      <c r="C2356" s="46">
        <v>43122</v>
      </c>
      <c r="D2356" s="67">
        <f>WEEKDAY(Tableau645[[#This Row],[date]])</f>
        <v>2</v>
      </c>
      <c r="E2356" s="47">
        <v>0.34375</v>
      </c>
      <c r="F2356" s="47">
        <v>0.51041666666666696</v>
      </c>
      <c r="G2356" s="46" t="str">
        <f>IF(NOT(ISBLANK(Tableau645[heure
début])),IF(VALUE(MID(TEXT(Tableau645[heure
début],"hh"),1,2))&lt;13,"AM","PM"),"")</f>
        <v>AM</v>
      </c>
      <c r="H2356" s="47">
        <f>F2356-E2356</f>
        <v>0.16666666666666696</v>
      </c>
      <c r="I2356" s="47"/>
      <c r="J2356" s="47"/>
      <c r="K2356" s="65" t="s">
        <v>1168</v>
      </c>
      <c r="L2356" s="45" t="str">
        <f ca="1">VLOOKUP(Tableau645[[#This Row],[module]],OFFSET(INDIRECT(A2356&amp;"_code"),0,2,,2),2,0)</f>
        <v>n/a</v>
      </c>
      <c r="M2356" s="45"/>
      <c r="N2356" s="47"/>
      <c r="O2356" s="45"/>
    </row>
    <row r="2357" spans="1:15" hidden="1" x14ac:dyDescent="0.2">
      <c r="A2357" s="61" t="s">
        <v>669</v>
      </c>
      <c r="B2357" s="65" t="str">
        <f>YEAR(C2357)&amp;"-"&amp;WEEKNUM(C2357)</f>
        <v>2018-4</v>
      </c>
      <c r="C2357" s="46">
        <v>43122</v>
      </c>
      <c r="D2357" s="67">
        <f>WEEKDAY(Tableau645[[#This Row],[date]])</f>
        <v>2</v>
      </c>
      <c r="E2357" s="47">
        <v>0.34375</v>
      </c>
      <c r="F2357" s="47">
        <v>0.42708333333333298</v>
      </c>
      <c r="G2357" s="46" t="str">
        <f>IF(NOT(ISBLANK(Tableau645[heure
début])),IF(VALUE(MID(TEXT(Tableau645[heure
début],"hh"),1,2))&lt;13,"AM","PM"),"")</f>
        <v>AM</v>
      </c>
      <c r="H2357" s="47">
        <f>F2357-E2357</f>
        <v>8.3333333333332982E-2</v>
      </c>
      <c r="I2357" s="47"/>
      <c r="J2357" s="47"/>
      <c r="K2357" s="65" t="s">
        <v>1049</v>
      </c>
      <c r="L2357" s="45" t="str">
        <f ca="1">VLOOKUP(Tableau645[[#This Row],[module]],OFFSET(INDIRECT(A2357&amp;"_code"),0,2,,2),2,0)</f>
        <v>FRENEA Marylène</v>
      </c>
      <c r="M2357" s="45"/>
      <c r="N2357" s="47"/>
      <c r="O2357" s="45"/>
    </row>
    <row r="2358" spans="1:15" hidden="1" x14ac:dyDescent="0.2">
      <c r="A2358" s="61" t="s">
        <v>669</v>
      </c>
      <c r="B2358" s="92" t="str">
        <f>YEAR(C2358)&amp;"-"&amp;WEEKNUM(C2358)</f>
        <v>2018-4</v>
      </c>
      <c r="C2358" s="46">
        <v>43122</v>
      </c>
      <c r="D2358" s="94">
        <f>WEEKDAY(Tableau645[[#This Row],[date]])</f>
        <v>2</v>
      </c>
      <c r="E2358" s="47">
        <v>0.42708333333333298</v>
      </c>
      <c r="F2358" s="47">
        <v>0.51041666666666696</v>
      </c>
      <c r="G2358" s="93" t="str">
        <f>IF(NOT(ISBLANK(Tableau645[heure
début])),IF(VALUE(MID(TEXT(Tableau645[heure
début],"hh"),1,2))&lt;13,"AM","PM"),"")</f>
        <v>AM</v>
      </c>
      <c r="H2358" s="95">
        <f>F2358-E2358</f>
        <v>8.3333333333333981E-2</v>
      </c>
      <c r="I2358" s="95"/>
      <c r="J2358" s="95"/>
      <c r="K2358" s="65" t="s">
        <v>1060</v>
      </c>
      <c r="L2358" s="92" t="str">
        <f ca="1">VLOOKUP(Tableau645[[#This Row],[module]],OFFSET(INDIRECT(A2358&amp;"_code"),0,2,,2),2,0)</f>
        <v>LABIS Solveig</v>
      </c>
      <c r="M2358" s="91"/>
      <c r="N2358" s="95"/>
      <c r="O2358" s="91"/>
    </row>
    <row r="2359" spans="1:15" hidden="1" x14ac:dyDescent="0.2">
      <c r="A2359" s="45" t="s">
        <v>670</v>
      </c>
      <c r="B2359" s="65" t="str">
        <f>YEAR(C2359)&amp;"-"&amp;WEEKNUM(C2359)</f>
        <v>2018-4</v>
      </c>
      <c r="C2359" s="46">
        <v>43122</v>
      </c>
      <c r="D2359" s="67">
        <f>WEEKDAY(Tableau645[[#This Row],[date]])</f>
        <v>2</v>
      </c>
      <c r="E2359" s="47">
        <v>0.57291666666666696</v>
      </c>
      <c r="F2359" s="47">
        <v>0.73958333333333404</v>
      </c>
      <c r="G2359" s="46" t="str">
        <f>IF(NOT(ISBLANK(Tableau645[heure
début])),IF(VALUE(MID(TEXT(Tableau645[heure
début],"hh"),1,2))&lt;13,"AM","PM"),"")</f>
        <v>PM</v>
      </c>
      <c r="H2359" s="47">
        <f>F2359-E2359</f>
        <v>0.16666666666666707</v>
      </c>
      <c r="I2359" s="47"/>
      <c r="J2359" s="47"/>
      <c r="K2359" s="65" t="s">
        <v>806</v>
      </c>
      <c r="L2359" s="45" t="str">
        <f ca="1">VLOOKUP(Tableau645[[#This Row],[module]],OFFSET(INDIRECT(A2359&amp;"_code"),0,2,,2),2,0)</f>
        <v>n/a</v>
      </c>
      <c r="M2359" s="45"/>
      <c r="N2359" s="47"/>
      <c r="O2359" s="45"/>
    </row>
    <row r="2360" spans="1:15" hidden="1" x14ac:dyDescent="0.2">
      <c r="A2360" s="45" t="s">
        <v>657</v>
      </c>
      <c r="B2360" s="65" t="str">
        <f>YEAR(C2360)&amp;"-"&amp;WEEKNUM(C2360)</f>
        <v>2018-4</v>
      </c>
      <c r="C2360" s="46">
        <v>43122</v>
      </c>
      <c r="D2360" s="67">
        <f>WEEKDAY(Tableau645[[#This Row],[date]])</f>
        <v>2</v>
      </c>
      <c r="E2360" s="47">
        <v>0.57291666666666696</v>
      </c>
      <c r="F2360" s="47">
        <v>0.73958333333333404</v>
      </c>
      <c r="G2360" s="46" t="str">
        <f>IF(NOT(ISBLANK(Tableau645[heure
début])),IF(VALUE(MID(TEXT(Tableau645[heure
début],"hh"),1,2))&lt;13,"AM","PM"),"")</f>
        <v>PM</v>
      </c>
      <c r="H2360" s="47">
        <f>F2360-E2360</f>
        <v>0.16666666666666707</v>
      </c>
      <c r="I2360" s="123"/>
      <c r="J2360" s="47" t="s">
        <v>832</v>
      </c>
      <c r="K2360" s="65" t="s">
        <v>806</v>
      </c>
      <c r="L2360" s="45" t="str">
        <f ca="1">VLOOKUP(Tableau645[[#This Row],[module]],OFFSET(INDIRECT(A2360&amp;"_code"),0,2,,2),2,0)</f>
        <v>n/a</v>
      </c>
      <c r="M2360" s="45"/>
      <c r="N2360" s="47"/>
      <c r="O2360" s="45"/>
    </row>
    <row r="2361" spans="1:15" hidden="1" x14ac:dyDescent="0.2">
      <c r="A2361" s="45" t="s">
        <v>657</v>
      </c>
      <c r="B2361" s="65" t="str">
        <f>YEAR(C2361)&amp;"-"&amp;WEEKNUM(C2361)</f>
        <v>2018-4</v>
      </c>
      <c r="C2361" s="46">
        <v>43122</v>
      </c>
      <c r="D2361" s="67">
        <f>WEEKDAY(Tableau645[[#This Row],[date]])</f>
        <v>2</v>
      </c>
      <c r="E2361" s="47">
        <v>0.57291666666666696</v>
      </c>
      <c r="F2361" s="47">
        <v>0.73958333333333404</v>
      </c>
      <c r="G2361" s="46" t="str">
        <f>IF(NOT(ISBLANK(Tableau645[heure
début])),IF(VALUE(MID(TEXT(Tableau645[heure
début],"hh"),1,2))&lt;13,"AM","PM"),"")</f>
        <v>PM</v>
      </c>
      <c r="H2361" s="47">
        <f>F2361-E2361</f>
        <v>0.16666666666666707</v>
      </c>
      <c r="I2361" s="123"/>
      <c r="J2361" s="47" t="s">
        <v>833</v>
      </c>
      <c r="K2361" s="65" t="s">
        <v>817</v>
      </c>
      <c r="L2361" s="45" t="str">
        <f ca="1">VLOOKUP(Tableau645[[#This Row],[module]],OFFSET(INDIRECT(A2361&amp;"_code"),0,2,,2),2,0)</f>
        <v>n/a</v>
      </c>
      <c r="M2361" s="45"/>
      <c r="N2361" s="47"/>
      <c r="O2361" s="45"/>
    </row>
    <row r="2362" spans="1:15" hidden="1" x14ac:dyDescent="0.2">
      <c r="A2362" s="45" t="s">
        <v>671</v>
      </c>
      <c r="B2362" s="65" t="str">
        <f>YEAR(C2362)&amp;"-"&amp;WEEKNUM(C2362)</f>
        <v>2018-4</v>
      </c>
      <c r="C2362" s="46">
        <v>43122</v>
      </c>
      <c r="D2362" s="67">
        <f>WEEKDAY(Tableau645[[#This Row],[date]])</f>
        <v>2</v>
      </c>
      <c r="E2362" s="47">
        <v>0.57291666666666696</v>
      </c>
      <c r="F2362" s="47">
        <v>0.73958333333333404</v>
      </c>
      <c r="G2362" s="46" t="str">
        <f>IF(NOT(ISBLANK(Tableau645[heure
début])),IF(VALUE(MID(TEXT(Tableau645[heure
début],"hh"),1,2))&lt;13,"AM","PM"),"")</f>
        <v>PM</v>
      </c>
      <c r="H2362" s="47">
        <f>F2362-E2362</f>
        <v>0.16666666666666707</v>
      </c>
      <c r="I2362" s="47"/>
      <c r="J2362" s="47" t="s">
        <v>833</v>
      </c>
      <c r="K2362" s="65" t="s">
        <v>817</v>
      </c>
      <c r="L2362" s="45" t="str">
        <f ca="1">VLOOKUP(Tableau645[[#This Row],[module]],OFFSET(INDIRECT(A2362&amp;"_code"),0,2,,2),2,0)</f>
        <v>n/a</v>
      </c>
      <c r="M2362" s="45"/>
      <c r="N2362" s="47"/>
      <c r="O2362" s="45"/>
    </row>
    <row r="2363" spans="1:15" hidden="1" x14ac:dyDescent="0.2">
      <c r="A2363" s="45" t="s">
        <v>671</v>
      </c>
      <c r="B2363" s="65" t="str">
        <f>YEAR(C2363)&amp;"-"&amp;WEEKNUM(C2363)</f>
        <v>2018-4</v>
      </c>
      <c r="C2363" s="46">
        <v>43122</v>
      </c>
      <c r="D2363" s="67">
        <f>WEEKDAY(Tableau645[[#This Row],[date]])</f>
        <v>2</v>
      </c>
      <c r="E2363" s="47">
        <v>0.57291666666666696</v>
      </c>
      <c r="F2363" s="47">
        <v>0.73958333333333404</v>
      </c>
      <c r="G2363" s="46" t="str">
        <f>IF(NOT(ISBLANK(Tableau645[heure
début])),IF(VALUE(MID(TEXT(Tableau645[heure
début],"hh"),1,2))&lt;13,"AM","PM"),"")</f>
        <v>PM</v>
      </c>
      <c r="H2363" s="47">
        <f>F2363-E2363</f>
        <v>0.16666666666666707</v>
      </c>
      <c r="I2363" s="47"/>
      <c r="J2363" s="47" t="s">
        <v>832</v>
      </c>
      <c r="K2363" s="65" t="s">
        <v>806</v>
      </c>
      <c r="L2363" s="45" t="str">
        <f ca="1">VLOOKUP(Tableau645[[#This Row],[module]],OFFSET(INDIRECT(A2363&amp;"_code"),0,2,,2),2,0)</f>
        <v>n/a</v>
      </c>
      <c r="M2363" s="45"/>
      <c r="N2363" s="47"/>
      <c r="O2363" s="45"/>
    </row>
    <row r="2364" spans="1:15" hidden="1" x14ac:dyDescent="0.2">
      <c r="A2364" s="45" t="s">
        <v>672</v>
      </c>
      <c r="B2364" s="65" t="str">
        <f>YEAR(C2364)&amp;"-"&amp;WEEKNUM(C2364)</f>
        <v>2018-4</v>
      </c>
      <c r="C2364" s="46">
        <v>43122</v>
      </c>
      <c r="D2364" s="67">
        <f>WEEKDAY(Tableau645[[#This Row],[date]])</f>
        <v>2</v>
      </c>
      <c r="E2364" s="47">
        <v>0.57291666666666696</v>
      </c>
      <c r="F2364" s="47">
        <v>0.73958333333333404</v>
      </c>
      <c r="G2364" s="46" t="str">
        <f>IF(NOT(ISBLANK(Tableau645[heure
début])),IF(VALUE(MID(TEXT(Tableau645[heure
début],"hh"),1,2))&lt;13,"AM","PM"),"")</f>
        <v>PM</v>
      </c>
      <c r="H2364" s="47">
        <f>F2364-E2364</f>
        <v>0.16666666666666707</v>
      </c>
      <c r="I2364" s="47"/>
      <c r="J2364" s="47" t="s">
        <v>832</v>
      </c>
      <c r="K2364" s="65"/>
      <c r="L2364" s="45" t="e">
        <f ca="1">VLOOKUP(Tableau645[[#This Row],[module]],OFFSET(INDIRECT(A2364&amp;"_code"),0,2,,2),2,0)</f>
        <v>#N/A</v>
      </c>
      <c r="M2364" s="45"/>
      <c r="N2364" s="47"/>
      <c r="O2364" s="45"/>
    </row>
    <row r="2365" spans="1:15" hidden="1" x14ac:dyDescent="0.2">
      <c r="A2365" s="45" t="s">
        <v>672</v>
      </c>
      <c r="B2365" s="65" t="str">
        <f>YEAR(C2365)&amp;"-"&amp;WEEKNUM(C2365)</f>
        <v>2018-4</v>
      </c>
      <c r="C2365" s="46">
        <v>43122</v>
      </c>
      <c r="D2365" s="67">
        <f>WEEKDAY(Tableau645[[#This Row],[date]])</f>
        <v>2</v>
      </c>
      <c r="E2365" s="47">
        <v>0.57291666666666696</v>
      </c>
      <c r="F2365" s="47">
        <v>0.73958333333333404</v>
      </c>
      <c r="G2365" s="46" t="str">
        <f>IF(NOT(ISBLANK(Tableau645[heure
début])),IF(VALUE(MID(TEXT(Tableau645[heure
début],"hh"),1,2))&lt;13,"AM","PM"),"")</f>
        <v>PM</v>
      </c>
      <c r="H2365" s="47">
        <f>F2365-E2365</f>
        <v>0.16666666666666707</v>
      </c>
      <c r="I2365" s="47"/>
      <c r="J2365" s="47" t="s">
        <v>833</v>
      </c>
      <c r="K2365" s="65" t="s">
        <v>817</v>
      </c>
      <c r="L2365" s="45" t="str">
        <f ca="1">VLOOKUP(Tableau645[[#This Row],[module]],OFFSET(INDIRECT(A2365&amp;"_code"),0,2,,2),2,0)</f>
        <v>n/a</v>
      </c>
      <c r="M2365" s="45"/>
      <c r="N2365" s="47"/>
      <c r="O2365" s="45"/>
    </row>
    <row r="2366" spans="1:15" hidden="1" x14ac:dyDescent="0.2">
      <c r="A2366" s="45" t="s">
        <v>676</v>
      </c>
      <c r="B2366" s="65" t="str">
        <f>YEAR(C2366)&amp;"-"&amp;WEEKNUM(C2366)</f>
        <v>2018-4</v>
      </c>
      <c r="C2366" s="46">
        <v>43122</v>
      </c>
      <c r="D2366" s="67">
        <f>WEEKDAY(Tableau645[[#This Row],[date]])</f>
        <v>2</v>
      </c>
      <c r="E2366" s="47">
        <v>0.57291666666666696</v>
      </c>
      <c r="F2366" s="47">
        <v>0.69791666666666663</v>
      </c>
      <c r="G2366" s="46" t="str">
        <f>IF(NOT(ISBLANK(Tableau645[heure
début])),IF(VALUE(MID(TEXT(Tableau645[heure
début],"hh"),1,2))&lt;13,"AM","PM"),"")</f>
        <v>PM</v>
      </c>
      <c r="H2366" s="47">
        <f>F2366-E2366</f>
        <v>0.12499999999999967</v>
      </c>
      <c r="I2366" s="47"/>
      <c r="J2366" s="47"/>
      <c r="K2366" s="65" t="s">
        <v>809</v>
      </c>
      <c r="L2366" s="45" t="str">
        <f ca="1">VLOOKUP(Tableau645[[#This Row],[module]],OFFSET(INDIRECT(A2366&amp;"_code"),0,2,,2),2,0)</f>
        <v>n/a</v>
      </c>
      <c r="M2366" s="45"/>
      <c r="N2366" s="47"/>
      <c r="O2366" s="45"/>
    </row>
    <row r="2367" spans="1:15" hidden="1" x14ac:dyDescent="0.2">
      <c r="A2367" s="45" t="s">
        <v>677</v>
      </c>
      <c r="B2367" s="65" t="str">
        <f>YEAR(C2367)&amp;"-"&amp;WEEKNUM(C2367)</f>
        <v>2018-4</v>
      </c>
      <c r="C2367" s="46">
        <v>43122</v>
      </c>
      <c r="D2367" s="67">
        <f>WEEKDAY(Tableau645[[#This Row],[date]])</f>
        <v>2</v>
      </c>
      <c r="E2367" s="47">
        <v>0.57291666666666696</v>
      </c>
      <c r="F2367" s="47">
        <v>0.69791666666666663</v>
      </c>
      <c r="G2367" s="46" t="str">
        <f>IF(NOT(ISBLANK(Tableau645[heure
début])),IF(VALUE(MID(TEXT(Tableau645[heure
début],"hh"),1,2))&lt;13,"AM","PM"),"")</f>
        <v>PM</v>
      </c>
      <c r="H2367" s="47">
        <f>F2367-E2367</f>
        <v>0.12499999999999967</v>
      </c>
      <c r="I2367" s="47"/>
      <c r="J2367" s="47"/>
      <c r="K2367" s="65" t="s">
        <v>1168</v>
      </c>
      <c r="L2367" s="45" t="str">
        <f ca="1">VLOOKUP(Tableau645[[#This Row],[module]],OFFSET(INDIRECT(A2367&amp;"_code"),0,2,,2),2,0)</f>
        <v>n/a</v>
      </c>
      <c r="M2367" s="45"/>
      <c r="N2367" s="47"/>
      <c r="O2367" s="45"/>
    </row>
    <row r="2368" spans="1:15" hidden="1" x14ac:dyDescent="0.2">
      <c r="A2368" s="61" t="s">
        <v>669</v>
      </c>
      <c r="B2368" s="65" t="str">
        <f>YEAR(C2368)&amp;"-"&amp;WEEKNUM(C2368)</f>
        <v>2018-4</v>
      </c>
      <c r="C2368" s="46">
        <v>43122</v>
      </c>
      <c r="D2368" s="67">
        <f>WEEKDAY(Tableau645[[#This Row],[date]])</f>
        <v>2</v>
      </c>
      <c r="E2368" s="63">
        <v>0.57291666666666696</v>
      </c>
      <c r="F2368" s="63">
        <v>0.73958333333333404</v>
      </c>
      <c r="G2368" s="46" t="str">
        <f>IF(NOT(ISBLANK(Tableau645[heure
début])),IF(VALUE(MID(TEXT(Tableau645[heure
début],"hh"),1,2))&lt;13,"AM","PM"),"")</f>
        <v>PM</v>
      </c>
      <c r="H2368" s="47">
        <f>F2368-E2368</f>
        <v>0.16666666666666707</v>
      </c>
      <c r="I2368" s="47"/>
      <c r="J2368" s="47"/>
      <c r="K2368" s="65" t="s">
        <v>860</v>
      </c>
      <c r="L2368" s="45" t="str">
        <f ca="1">VLOOKUP(Tableau645[[#This Row],[module]],OFFSET(INDIRECT(A2368&amp;"_code"),0,2,,2),2,0)</f>
        <v>BOUTONNET Jean-Pierre</v>
      </c>
      <c r="M2368" s="45"/>
      <c r="N2368" s="47"/>
      <c r="O2368" s="45"/>
    </row>
    <row r="2369" spans="1:15" hidden="1" x14ac:dyDescent="0.2">
      <c r="A2369" s="45" t="s">
        <v>670</v>
      </c>
      <c r="B2369" s="65" t="str">
        <f>YEAR(C2369)&amp;"-"&amp;WEEKNUM(C2369)</f>
        <v>2018-4</v>
      </c>
      <c r="C2369" s="46">
        <v>43123</v>
      </c>
      <c r="D2369" s="67">
        <f>WEEKDAY(Tableau645[[#This Row],[date]])</f>
        <v>3</v>
      </c>
      <c r="E2369" s="47">
        <v>0.34375</v>
      </c>
      <c r="F2369" s="47">
        <v>0.51041666666666696</v>
      </c>
      <c r="G2369" s="46" t="str">
        <f>IF(NOT(ISBLANK(Tableau645[heure
début])),IF(VALUE(MID(TEXT(Tableau645[heure
début],"hh"),1,2))&lt;13,"AM","PM"),"")</f>
        <v>AM</v>
      </c>
      <c r="H2369" s="47">
        <f>F2369-E2369</f>
        <v>0.16666666666666696</v>
      </c>
      <c r="I2369" s="47"/>
      <c r="J2369" s="47"/>
      <c r="K2369" s="65" t="s">
        <v>806</v>
      </c>
      <c r="L2369" s="45" t="str">
        <f ca="1">VLOOKUP(Tableau645[[#This Row],[module]],OFFSET(INDIRECT(A2369&amp;"_code"),0,2,,2),2,0)</f>
        <v>n/a</v>
      </c>
      <c r="M2369" s="45"/>
      <c r="N2369" s="47"/>
      <c r="O2369" s="45"/>
    </row>
    <row r="2370" spans="1:15" hidden="1" x14ac:dyDescent="0.2">
      <c r="A2370" s="45" t="s">
        <v>657</v>
      </c>
      <c r="B2370" s="65" t="str">
        <f>YEAR(C2370)&amp;"-"&amp;WEEKNUM(C2370)</f>
        <v>2018-4</v>
      </c>
      <c r="C2370" s="46">
        <v>43123</v>
      </c>
      <c r="D2370" s="67">
        <f>WEEKDAY(Tableau645[[#This Row],[date]])</f>
        <v>3</v>
      </c>
      <c r="E2370" s="47">
        <v>0.34375</v>
      </c>
      <c r="F2370" s="47">
        <v>0.51041666666666696</v>
      </c>
      <c r="G2370" s="46" t="str">
        <f>IF(NOT(ISBLANK(Tableau645[heure
début])),IF(VALUE(MID(TEXT(Tableau645[heure
début],"hh"),1,2))&lt;13,"AM","PM"),"")</f>
        <v>AM</v>
      </c>
      <c r="H2370" s="47">
        <f>F2370-E2370</f>
        <v>0.16666666666666696</v>
      </c>
      <c r="I2370" s="123"/>
      <c r="J2370" s="47" t="s">
        <v>832</v>
      </c>
      <c r="K2370" s="65" t="s">
        <v>806</v>
      </c>
      <c r="L2370" s="45" t="str">
        <f ca="1">VLOOKUP(Tableau645[[#This Row],[module]],OFFSET(INDIRECT(A2370&amp;"_code"),0,2,,2),2,0)</f>
        <v>n/a</v>
      </c>
      <c r="M2370" s="45"/>
      <c r="N2370" s="47"/>
      <c r="O2370" s="45"/>
    </row>
    <row r="2371" spans="1:15" hidden="1" x14ac:dyDescent="0.2">
      <c r="A2371" s="45" t="s">
        <v>657</v>
      </c>
      <c r="B2371" s="65" t="str">
        <f>YEAR(C2371)&amp;"-"&amp;WEEKNUM(C2371)</f>
        <v>2018-4</v>
      </c>
      <c r="C2371" s="46">
        <v>43123</v>
      </c>
      <c r="D2371" s="67">
        <f>WEEKDAY(Tableau645[[#This Row],[date]])</f>
        <v>3</v>
      </c>
      <c r="E2371" s="47">
        <v>0.34375</v>
      </c>
      <c r="F2371" s="47">
        <v>0.51041666666666696</v>
      </c>
      <c r="G2371" s="46" t="str">
        <f>IF(NOT(ISBLANK(Tableau645[heure
début])),IF(VALUE(MID(TEXT(Tableau645[heure
début],"hh"),1,2))&lt;13,"AM","PM"),"")</f>
        <v>AM</v>
      </c>
      <c r="H2371" s="47">
        <f>F2371-E2371</f>
        <v>0.16666666666666696</v>
      </c>
      <c r="I2371" s="123"/>
      <c r="J2371" s="47" t="s">
        <v>833</v>
      </c>
      <c r="K2371" s="65" t="s">
        <v>817</v>
      </c>
      <c r="L2371" s="45" t="str">
        <f ca="1">VLOOKUP(Tableau645[[#This Row],[module]],OFFSET(INDIRECT(A2371&amp;"_code"),0,2,,2),2,0)</f>
        <v>n/a</v>
      </c>
      <c r="M2371" s="45"/>
      <c r="N2371" s="47"/>
      <c r="O2371" s="45"/>
    </row>
    <row r="2372" spans="1:15" hidden="1" x14ac:dyDescent="0.2">
      <c r="A2372" s="45" t="s">
        <v>671</v>
      </c>
      <c r="B2372" s="65" t="str">
        <f>YEAR(C2372)&amp;"-"&amp;WEEKNUM(C2372)</f>
        <v>2018-4</v>
      </c>
      <c r="C2372" s="46">
        <v>43123</v>
      </c>
      <c r="D2372" s="67">
        <f>WEEKDAY(Tableau645[[#This Row],[date]])</f>
        <v>3</v>
      </c>
      <c r="E2372" s="47">
        <v>0.34375</v>
      </c>
      <c r="F2372" s="47">
        <v>0.51041666666666696</v>
      </c>
      <c r="G2372" s="46" t="str">
        <f>IF(NOT(ISBLANK(Tableau645[heure
début])),IF(VALUE(MID(TEXT(Tableau645[heure
début],"hh"),1,2))&lt;13,"AM","PM"),"")</f>
        <v>AM</v>
      </c>
      <c r="H2372" s="47">
        <f>F2372-E2372</f>
        <v>0.16666666666666696</v>
      </c>
      <c r="I2372" s="47"/>
      <c r="J2372" s="47" t="s">
        <v>833</v>
      </c>
      <c r="K2372" s="65" t="s">
        <v>817</v>
      </c>
      <c r="L2372" s="45" t="str">
        <f ca="1">VLOOKUP(Tableau645[[#This Row],[module]],OFFSET(INDIRECT(A2372&amp;"_code"),0,2,,2),2,0)</f>
        <v>n/a</v>
      </c>
      <c r="M2372" s="45"/>
      <c r="N2372" s="47"/>
      <c r="O2372" s="45"/>
    </row>
    <row r="2373" spans="1:15" hidden="1" x14ac:dyDescent="0.2">
      <c r="A2373" s="45" t="s">
        <v>671</v>
      </c>
      <c r="B2373" s="65" t="str">
        <f>YEAR(C2373)&amp;"-"&amp;WEEKNUM(C2373)</f>
        <v>2018-4</v>
      </c>
      <c r="C2373" s="46">
        <v>43123</v>
      </c>
      <c r="D2373" s="67">
        <f>WEEKDAY(Tableau645[[#This Row],[date]])</f>
        <v>3</v>
      </c>
      <c r="E2373" s="47">
        <v>0.34375</v>
      </c>
      <c r="F2373" s="47">
        <v>0.51041666666666696</v>
      </c>
      <c r="G2373" s="46" t="str">
        <f>IF(NOT(ISBLANK(Tableau645[heure
début])),IF(VALUE(MID(TEXT(Tableau645[heure
début],"hh"),1,2))&lt;13,"AM","PM"),"")</f>
        <v>AM</v>
      </c>
      <c r="H2373" s="47">
        <f>F2373-E2373</f>
        <v>0.16666666666666696</v>
      </c>
      <c r="I2373" s="47"/>
      <c r="J2373" s="47" t="s">
        <v>832</v>
      </c>
      <c r="K2373" s="65" t="s">
        <v>806</v>
      </c>
      <c r="L2373" s="45" t="str">
        <f ca="1">VLOOKUP(Tableau645[[#This Row],[module]],OFFSET(INDIRECT(A2373&amp;"_code"),0,2,,2),2,0)</f>
        <v>n/a</v>
      </c>
      <c r="M2373" s="45"/>
      <c r="N2373" s="47"/>
      <c r="O2373" s="45"/>
    </row>
    <row r="2374" spans="1:15" hidden="1" x14ac:dyDescent="0.2">
      <c r="A2374" s="45" t="s">
        <v>672</v>
      </c>
      <c r="B2374" s="65" t="str">
        <f>YEAR(C2374)&amp;"-"&amp;WEEKNUM(C2374)</f>
        <v>2018-4</v>
      </c>
      <c r="C2374" s="46">
        <v>43123</v>
      </c>
      <c r="D2374" s="67">
        <f>WEEKDAY(Tableau645[[#This Row],[date]])</f>
        <v>3</v>
      </c>
      <c r="E2374" s="47">
        <v>0.34375</v>
      </c>
      <c r="F2374" s="47">
        <v>0.51041666666666696</v>
      </c>
      <c r="G2374" s="46" t="str">
        <f>IF(NOT(ISBLANK(Tableau645[heure
début])),IF(VALUE(MID(TEXT(Tableau645[heure
début],"hh"),1,2))&lt;13,"AM","PM"),"")</f>
        <v>AM</v>
      </c>
      <c r="H2374" s="47">
        <f>F2374-E2374</f>
        <v>0.16666666666666696</v>
      </c>
      <c r="I2374" s="47"/>
      <c r="J2374" s="47" t="s">
        <v>832</v>
      </c>
      <c r="K2374" s="65"/>
      <c r="L2374" s="45" t="e">
        <f ca="1">VLOOKUP(Tableau645[[#This Row],[module]],OFFSET(INDIRECT(A2374&amp;"_code"),0,2,,2),2,0)</f>
        <v>#N/A</v>
      </c>
      <c r="M2374" s="45"/>
      <c r="N2374" s="47"/>
      <c r="O2374" s="45"/>
    </row>
    <row r="2375" spans="1:15" hidden="1" x14ac:dyDescent="0.2">
      <c r="A2375" s="45" t="s">
        <v>672</v>
      </c>
      <c r="B2375" s="65" t="str">
        <f>YEAR(C2375)&amp;"-"&amp;WEEKNUM(C2375)</f>
        <v>2018-4</v>
      </c>
      <c r="C2375" s="46">
        <v>43123</v>
      </c>
      <c r="D2375" s="67">
        <f>WEEKDAY(Tableau645[[#This Row],[date]])</f>
        <v>3</v>
      </c>
      <c r="E2375" s="47">
        <v>0.34375</v>
      </c>
      <c r="F2375" s="47">
        <v>0.51041666666666696</v>
      </c>
      <c r="G2375" s="46" t="str">
        <f>IF(NOT(ISBLANK(Tableau645[heure
début])),IF(VALUE(MID(TEXT(Tableau645[heure
début],"hh"),1,2))&lt;13,"AM","PM"),"")</f>
        <v>AM</v>
      </c>
      <c r="H2375" s="47">
        <f>F2375-E2375</f>
        <v>0.16666666666666696</v>
      </c>
      <c r="I2375" s="47"/>
      <c r="J2375" s="47" t="s">
        <v>833</v>
      </c>
      <c r="K2375" s="65" t="s">
        <v>817</v>
      </c>
      <c r="L2375" s="45" t="str">
        <f ca="1">VLOOKUP(Tableau645[[#This Row],[module]],OFFSET(INDIRECT(A2375&amp;"_code"),0,2,,2),2,0)</f>
        <v>n/a</v>
      </c>
      <c r="M2375" s="45"/>
      <c r="N2375" s="47"/>
      <c r="O2375" s="45"/>
    </row>
    <row r="2376" spans="1:15" hidden="1" x14ac:dyDescent="0.2">
      <c r="A2376" s="45" t="s">
        <v>676</v>
      </c>
      <c r="B2376" s="65" t="str">
        <f>YEAR(C2376)&amp;"-"&amp;WEEKNUM(C2376)</f>
        <v>2018-4</v>
      </c>
      <c r="C2376" s="46">
        <v>43123</v>
      </c>
      <c r="D2376" s="67">
        <f>WEEKDAY(Tableau645[[#This Row],[date]])</f>
        <v>3</v>
      </c>
      <c r="E2376" s="47">
        <v>0.34375</v>
      </c>
      <c r="F2376" s="47">
        <v>0.51041666666666696</v>
      </c>
      <c r="G2376" s="46" t="str">
        <f>IF(NOT(ISBLANK(Tableau645[heure
début])),IF(VALUE(MID(TEXT(Tableau645[heure
début],"hh"),1,2))&lt;13,"AM","PM"),"")</f>
        <v>AM</v>
      </c>
      <c r="H2376" s="47">
        <f>F2376-E2376</f>
        <v>0.16666666666666696</v>
      </c>
      <c r="I2376" s="47"/>
      <c r="J2376" s="47"/>
      <c r="K2376" s="65" t="s">
        <v>809</v>
      </c>
      <c r="L2376" s="45" t="str">
        <f ca="1">VLOOKUP(Tableau645[[#This Row],[module]],OFFSET(INDIRECT(A2376&amp;"_code"),0,2,,2),2,0)</f>
        <v>n/a</v>
      </c>
      <c r="M2376" s="45"/>
      <c r="N2376" s="47"/>
      <c r="O2376" s="45"/>
    </row>
    <row r="2377" spans="1:15" hidden="1" x14ac:dyDescent="0.2">
      <c r="A2377" s="45" t="s">
        <v>677</v>
      </c>
      <c r="B2377" s="65" t="str">
        <f>YEAR(C2377)&amp;"-"&amp;WEEKNUM(C2377)</f>
        <v>2018-4</v>
      </c>
      <c r="C2377" s="46">
        <v>43123</v>
      </c>
      <c r="D2377" s="67">
        <f>WEEKDAY(Tableau645[[#This Row],[date]])</f>
        <v>3</v>
      </c>
      <c r="E2377" s="47">
        <v>0.34375</v>
      </c>
      <c r="F2377" s="47">
        <v>0.51041666666666696</v>
      </c>
      <c r="G2377" s="46" t="str">
        <f>IF(NOT(ISBLANK(Tableau645[heure
début])),IF(VALUE(MID(TEXT(Tableau645[heure
début],"hh"),1,2))&lt;13,"AM","PM"),"")</f>
        <v>AM</v>
      </c>
      <c r="H2377" s="47">
        <f>F2377-E2377</f>
        <v>0.16666666666666696</v>
      </c>
      <c r="I2377" s="47"/>
      <c r="J2377" s="47"/>
      <c r="K2377" s="65" t="s">
        <v>1168</v>
      </c>
      <c r="L2377" s="45" t="str">
        <f ca="1">VLOOKUP(Tableau645[[#This Row],[module]],OFFSET(INDIRECT(A2377&amp;"_code"),0,2,,2),2,0)</f>
        <v>n/a</v>
      </c>
      <c r="M2377" s="45"/>
      <c r="N2377" s="47"/>
      <c r="O2377" s="45"/>
    </row>
    <row r="2378" spans="1:15" hidden="1" x14ac:dyDescent="0.2">
      <c r="A2378" s="61" t="s">
        <v>669</v>
      </c>
      <c r="B2378" s="65" t="str">
        <f>YEAR(C2378)&amp;"-"&amp;WEEKNUM(C2378)</f>
        <v>2018-4</v>
      </c>
      <c r="C2378" s="46">
        <v>43123</v>
      </c>
      <c r="D2378" s="67">
        <f>WEEKDAY(Tableau645[[#This Row],[date]])</f>
        <v>3</v>
      </c>
      <c r="E2378" s="47">
        <v>0.34375</v>
      </c>
      <c r="F2378" s="47">
        <v>0.51041666666666696</v>
      </c>
      <c r="G2378" s="46" t="str">
        <f>IF(NOT(ISBLANK(Tableau645[heure
début])),IF(VALUE(MID(TEXT(Tableau645[heure
début],"hh"),1,2))&lt;13,"AM","PM"),"")</f>
        <v>AM</v>
      </c>
      <c r="H2378" s="47">
        <f>F2378-E2378</f>
        <v>0.16666666666666696</v>
      </c>
      <c r="I2378" s="47"/>
      <c r="J2378" s="47"/>
      <c r="K2378" s="65" t="s">
        <v>1089</v>
      </c>
      <c r="L2378" s="45" t="str">
        <f ca="1">VLOOKUP(Tableau645[[#This Row],[module]],OFFSET(INDIRECT(A2378&amp;"_code"),0,2,,2),2,0)</f>
        <v>DUDEK Cédric</v>
      </c>
      <c r="M2378" s="45"/>
      <c r="N2378" s="47"/>
      <c r="O2378" s="45"/>
    </row>
    <row r="2379" spans="1:15" hidden="1" x14ac:dyDescent="0.2">
      <c r="A2379" s="45" t="s">
        <v>670</v>
      </c>
      <c r="B2379" s="65" t="str">
        <f>YEAR(C2379)&amp;"-"&amp;WEEKNUM(C2379)</f>
        <v>2018-4</v>
      </c>
      <c r="C2379" s="46">
        <v>43123</v>
      </c>
      <c r="D2379" s="67">
        <f>WEEKDAY(Tableau645[[#This Row],[date]])</f>
        <v>3</v>
      </c>
      <c r="E2379" s="47">
        <v>0.57291666666666696</v>
      </c>
      <c r="F2379" s="47">
        <v>0.73958333333333404</v>
      </c>
      <c r="G2379" s="46" t="str">
        <f>IF(NOT(ISBLANK(Tableau645[heure
début])),IF(VALUE(MID(TEXT(Tableau645[heure
début],"hh"),1,2))&lt;13,"AM","PM"),"")</f>
        <v>PM</v>
      </c>
      <c r="H2379" s="47">
        <f>F2379-E2379</f>
        <v>0.16666666666666707</v>
      </c>
      <c r="I2379" s="47"/>
      <c r="J2379" s="47"/>
      <c r="K2379" s="65" t="s">
        <v>806</v>
      </c>
      <c r="L2379" s="45" t="str">
        <f ca="1">VLOOKUP(Tableau645[[#This Row],[module]],OFFSET(INDIRECT(A2379&amp;"_code"),0,2,,2),2,0)</f>
        <v>n/a</v>
      </c>
      <c r="M2379" s="45"/>
      <c r="N2379" s="47"/>
      <c r="O2379" s="45"/>
    </row>
    <row r="2380" spans="1:15" hidden="1" x14ac:dyDescent="0.2">
      <c r="A2380" s="45" t="s">
        <v>657</v>
      </c>
      <c r="B2380" s="65" t="str">
        <f>YEAR(C2380)&amp;"-"&amp;WEEKNUM(C2380)</f>
        <v>2018-4</v>
      </c>
      <c r="C2380" s="46">
        <v>43123</v>
      </c>
      <c r="D2380" s="67">
        <f>WEEKDAY(Tableau645[[#This Row],[date]])</f>
        <v>3</v>
      </c>
      <c r="E2380" s="47">
        <v>0.57291666666666696</v>
      </c>
      <c r="F2380" s="47">
        <v>0.73958333333333404</v>
      </c>
      <c r="G2380" s="46" t="str">
        <f>IF(NOT(ISBLANK(Tableau645[heure
début])),IF(VALUE(MID(TEXT(Tableau645[heure
début],"hh"),1,2))&lt;13,"AM","PM"),"")</f>
        <v>PM</v>
      </c>
      <c r="H2380" s="47">
        <f>F2380-E2380</f>
        <v>0.16666666666666707</v>
      </c>
      <c r="I2380" s="123"/>
      <c r="J2380" s="47" t="s">
        <v>832</v>
      </c>
      <c r="K2380" s="65" t="s">
        <v>806</v>
      </c>
      <c r="L2380" s="45" t="str">
        <f ca="1">VLOOKUP(Tableau645[[#This Row],[module]],OFFSET(INDIRECT(A2380&amp;"_code"),0,2,,2),2,0)</f>
        <v>n/a</v>
      </c>
      <c r="M2380" s="45"/>
      <c r="N2380" s="47"/>
      <c r="O2380" s="45"/>
    </row>
    <row r="2381" spans="1:15" hidden="1" x14ac:dyDescent="0.2">
      <c r="A2381" s="45" t="s">
        <v>657</v>
      </c>
      <c r="B2381" s="65" t="str">
        <f>YEAR(C2381)&amp;"-"&amp;WEEKNUM(C2381)</f>
        <v>2018-4</v>
      </c>
      <c r="C2381" s="46">
        <v>43123</v>
      </c>
      <c r="D2381" s="67">
        <f>WEEKDAY(Tableau645[[#This Row],[date]])</f>
        <v>3</v>
      </c>
      <c r="E2381" s="47">
        <v>0.57291666666666696</v>
      </c>
      <c r="F2381" s="47">
        <v>0.73958333333333404</v>
      </c>
      <c r="G2381" s="46" t="str">
        <f>IF(NOT(ISBLANK(Tableau645[heure
début])),IF(VALUE(MID(TEXT(Tableau645[heure
début],"hh"),1,2))&lt;13,"AM","PM"),"")</f>
        <v>PM</v>
      </c>
      <c r="H2381" s="47">
        <f>F2381-E2381</f>
        <v>0.16666666666666707</v>
      </c>
      <c r="I2381" s="123"/>
      <c r="J2381" s="47" t="s">
        <v>833</v>
      </c>
      <c r="K2381" s="65" t="s">
        <v>817</v>
      </c>
      <c r="L2381" s="45" t="str">
        <f ca="1">VLOOKUP(Tableau645[[#This Row],[module]],OFFSET(INDIRECT(A2381&amp;"_code"),0,2,,2),2,0)</f>
        <v>n/a</v>
      </c>
      <c r="M2381" s="45"/>
      <c r="N2381" s="47"/>
      <c r="O2381" s="45"/>
    </row>
    <row r="2382" spans="1:15" hidden="1" x14ac:dyDescent="0.2">
      <c r="A2382" s="45" t="s">
        <v>671</v>
      </c>
      <c r="B2382" s="65" t="str">
        <f>YEAR(C2382)&amp;"-"&amp;WEEKNUM(C2382)</f>
        <v>2018-4</v>
      </c>
      <c r="C2382" s="46">
        <v>43123</v>
      </c>
      <c r="D2382" s="67">
        <f>WEEKDAY(Tableau645[[#This Row],[date]])</f>
        <v>3</v>
      </c>
      <c r="E2382" s="47">
        <v>0.57291666666666696</v>
      </c>
      <c r="F2382" s="47">
        <v>0.73958333333333404</v>
      </c>
      <c r="G2382" s="46" t="str">
        <f>IF(NOT(ISBLANK(Tableau645[heure
début])),IF(VALUE(MID(TEXT(Tableau645[heure
début],"hh"),1,2))&lt;13,"AM","PM"),"")</f>
        <v>PM</v>
      </c>
      <c r="H2382" s="47">
        <f>F2382-E2382</f>
        <v>0.16666666666666707</v>
      </c>
      <c r="I2382" s="47"/>
      <c r="J2382" s="47" t="s">
        <v>833</v>
      </c>
      <c r="K2382" s="65" t="s">
        <v>817</v>
      </c>
      <c r="L2382" s="45" t="str">
        <f ca="1">VLOOKUP(Tableau645[[#This Row],[module]],OFFSET(INDIRECT(A2382&amp;"_code"),0,2,,2),2,0)</f>
        <v>n/a</v>
      </c>
      <c r="M2382" s="45"/>
      <c r="N2382" s="47"/>
      <c r="O2382" s="45"/>
    </row>
    <row r="2383" spans="1:15" hidden="1" x14ac:dyDescent="0.2">
      <c r="A2383" s="45" t="s">
        <v>671</v>
      </c>
      <c r="B2383" s="65" t="str">
        <f>YEAR(C2383)&amp;"-"&amp;WEEKNUM(C2383)</f>
        <v>2018-4</v>
      </c>
      <c r="C2383" s="46">
        <v>43123</v>
      </c>
      <c r="D2383" s="67">
        <f>WEEKDAY(Tableau645[[#This Row],[date]])</f>
        <v>3</v>
      </c>
      <c r="E2383" s="47">
        <v>0.57291666666666696</v>
      </c>
      <c r="F2383" s="47">
        <v>0.73958333333333404</v>
      </c>
      <c r="G2383" s="46" t="str">
        <f>IF(NOT(ISBLANK(Tableau645[heure
début])),IF(VALUE(MID(TEXT(Tableau645[heure
début],"hh"),1,2))&lt;13,"AM","PM"),"")</f>
        <v>PM</v>
      </c>
      <c r="H2383" s="47">
        <f>F2383-E2383</f>
        <v>0.16666666666666707</v>
      </c>
      <c r="I2383" s="47"/>
      <c r="J2383" s="47" t="s">
        <v>832</v>
      </c>
      <c r="K2383" s="65" t="s">
        <v>806</v>
      </c>
      <c r="L2383" s="45" t="str">
        <f ca="1">VLOOKUP(Tableau645[[#This Row],[module]],OFFSET(INDIRECT(A2383&amp;"_code"),0,2,,2),2,0)</f>
        <v>n/a</v>
      </c>
      <c r="M2383" s="45"/>
      <c r="N2383" s="47"/>
      <c r="O2383" s="45"/>
    </row>
    <row r="2384" spans="1:15" hidden="1" x14ac:dyDescent="0.2">
      <c r="A2384" s="45" t="s">
        <v>672</v>
      </c>
      <c r="B2384" s="65" t="str">
        <f>YEAR(C2384)&amp;"-"&amp;WEEKNUM(C2384)</f>
        <v>2018-4</v>
      </c>
      <c r="C2384" s="46">
        <v>43123</v>
      </c>
      <c r="D2384" s="67">
        <f>WEEKDAY(Tableau645[[#This Row],[date]])</f>
        <v>3</v>
      </c>
      <c r="E2384" s="47">
        <v>0.57291666666666696</v>
      </c>
      <c r="F2384" s="47">
        <v>0.73958333333333404</v>
      </c>
      <c r="G2384" s="46" t="str">
        <f>IF(NOT(ISBLANK(Tableau645[heure
début])),IF(VALUE(MID(TEXT(Tableau645[heure
début],"hh"),1,2))&lt;13,"AM","PM"),"")</f>
        <v>PM</v>
      </c>
      <c r="H2384" s="47">
        <f>F2384-E2384</f>
        <v>0.16666666666666707</v>
      </c>
      <c r="I2384" s="47"/>
      <c r="J2384" s="47" t="s">
        <v>832</v>
      </c>
      <c r="K2384" s="65"/>
      <c r="L2384" s="45" t="e">
        <f ca="1">VLOOKUP(Tableau645[[#This Row],[module]],OFFSET(INDIRECT(A2384&amp;"_code"),0,2,,2),2,0)</f>
        <v>#N/A</v>
      </c>
      <c r="M2384" s="45"/>
      <c r="N2384" s="47"/>
      <c r="O2384" s="45"/>
    </row>
    <row r="2385" spans="1:15" hidden="1" x14ac:dyDescent="0.2">
      <c r="A2385" s="45" t="s">
        <v>672</v>
      </c>
      <c r="B2385" s="65" t="str">
        <f>YEAR(C2385)&amp;"-"&amp;WEEKNUM(C2385)</f>
        <v>2018-4</v>
      </c>
      <c r="C2385" s="46">
        <v>43123</v>
      </c>
      <c r="D2385" s="67">
        <f>WEEKDAY(Tableau645[[#This Row],[date]])</f>
        <v>3</v>
      </c>
      <c r="E2385" s="47">
        <v>0.57291666666666696</v>
      </c>
      <c r="F2385" s="47">
        <v>0.73958333333333404</v>
      </c>
      <c r="G2385" s="46" t="str">
        <f>IF(NOT(ISBLANK(Tableau645[heure
début])),IF(VALUE(MID(TEXT(Tableau645[heure
début],"hh"),1,2))&lt;13,"AM","PM"),"")</f>
        <v>PM</v>
      </c>
      <c r="H2385" s="47">
        <f>F2385-E2385</f>
        <v>0.16666666666666707</v>
      </c>
      <c r="I2385" s="47"/>
      <c r="J2385" s="47" t="s">
        <v>833</v>
      </c>
      <c r="K2385" s="65" t="s">
        <v>817</v>
      </c>
      <c r="L2385" s="45" t="str">
        <f ca="1">VLOOKUP(Tableau645[[#This Row],[module]],OFFSET(INDIRECT(A2385&amp;"_code"),0,2,,2),2,0)</f>
        <v>n/a</v>
      </c>
      <c r="M2385" s="45"/>
      <c r="N2385" s="47"/>
      <c r="O2385" s="45"/>
    </row>
    <row r="2386" spans="1:15" hidden="1" x14ac:dyDescent="0.2">
      <c r="A2386" s="45" t="s">
        <v>676</v>
      </c>
      <c r="B2386" s="65" t="str">
        <f>YEAR(C2386)&amp;"-"&amp;WEEKNUM(C2386)</f>
        <v>2018-4</v>
      </c>
      <c r="C2386" s="46">
        <v>43123</v>
      </c>
      <c r="D2386" s="67">
        <f>WEEKDAY(Tableau645[[#This Row],[date]])</f>
        <v>3</v>
      </c>
      <c r="E2386" s="47">
        <v>0.57291666666666696</v>
      </c>
      <c r="F2386" s="47">
        <v>0.69791666666666663</v>
      </c>
      <c r="G2386" s="46" t="str">
        <f>IF(NOT(ISBLANK(Tableau645[heure
début])),IF(VALUE(MID(TEXT(Tableau645[heure
début],"hh"),1,2))&lt;13,"AM","PM"),"")</f>
        <v>PM</v>
      </c>
      <c r="H2386" s="47">
        <f>F2386-E2386</f>
        <v>0.12499999999999967</v>
      </c>
      <c r="I2386" s="47"/>
      <c r="J2386" s="47"/>
      <c r="K2386" s="65" t="s">
        <v>809</v>
      </c>
      <c r="L2386" s="45" t="str">
        <f ca="1">VLOOKUP(Tableau645[[#This Row],[module]],OFFSET(INDIRECT(A2386&amp;"_code"),0,2,,2),2,0)</f>
        <v>n/a</v>
      </c>
      <c r="M2386" s="45"/>
      <c r="N2386" s="47"/>
      <c r="O2386" s="45"/>
    </row>
    <row r="2387" spans="1:15" hidden="1" x14ac:dyDescent="0.2">
      <c r="A2387" s="45" t="s">
        <v>677</v>
      </c>
      <c r="B2387" s="65" t="str">
        <f>YEAR(C2387)&amp;"-"&amp;WEEKNUM(C2387)</f>
        <v>2018-4</v>
      </c>
      <c r="C2387" s="46">
        <v>43123</v>
      </c>
      <c r="D2387" s="67">
        <f>WEEKDAY(Tableau645[[#This Row],[date]])</f>
        <v>3</v>
      </c>
      <c r="E2387" s="47">
        <v>0.57291666666666696</v>
      </c>
      <c r="F2387" s="47">
        <v>0.69791666666666663</v>
      </c>
      <c r="G2387" s="46" t="str">
        <f>IF(NOT(ISBLANK(Tableau645[heure
début])),IF(VALUE(MID(TEXT(Tableau645[heure
début],"hh"),1,2))&lt;13,"AM","PM"),"")</f>
        <v>PM</v>
      </c>
      <c r="H2387" s="47">
        <f>F2387-E2387</f>
        <v>0.12499999999999967</v>
      </c>
      <c r="I2387" s="47"/>
      <c r="J2387" s="47"/>
      <c r="K2387" s="65" t="s">
        <v>1168</v>
      </c>
      <c r="L2387" s="45" t="str">
        <f ca="1">VLOOKUP(Tableau645[[#This Row],[module]],OFFSET(INDIRECT(A2387&amp;"_code"),0,2,,2),2,0)</f>
        <v>n/a</v>
      </c>
      <c r="M2387" s="45"/>
      <c r="N2387" s="47"/>
      <c r="O2387" s="45"/>
    </row>
    <row r="2388" spans="1:15" hidden="1" x14ac:dyDescent="0.2">
      <c r="A2388" s="61" t="s">
        <v>669</v>
      </c>
      <c r="B2388" s="129" t="str">
        <f>YEAR(C2388)&amp;"-"&amp;WEEKNUM(C2388)</f>
        <v>2018-4</v>
      </c>
      <c r="C2388" s="46">
        <v>43123</v>
      </c>
      <c r="D2388" s="131">
        <f>WEEKDAY(Tableau645[[#This Row],[date]])</f>
        <v>3</v>
      </c>
      <c r="E2388" s="63">
        <v>0.57291666666666696</v>
      </c>
      <c r="F2388" s="132">
        <v>0.65625</v>
      </c>
      <c r="G2388" s="130" t="str">
        <f>IF(NOT(ISBLANK(Tableau645[heure
début])),IF(VALUE(MID(TEXT(Tableau645[heure
début],"hh"),1,2))&lt;13,"AM","PM"),"")</f>
        <v>PM</v>
      </c>
      <c r="H2388" s="132">
        <f>F2388-E2388</f>
        <v>8.3333333333333037E-2</v>
      </c>
      <c r="I2388" s="132"/>
      <c r="J2388" s="132"/>
      <c r="K2388" s="129" t="s">
        <v>761</v>
      </c>
      <c r="L2388" s="129" t="str">
        <f ca="1">VLOOKUP(Tableau645[[#This Row],[module]],OFFSET(INDIRECT(A2388&amp;"_code"),0,2,,2),2,0)</f>
        <v>GABER Khalid</v>
      </c>
      <c r="M2388" s="128"/>
      <c r="N2388" s="132"/>
      <c r="O2388" s="128"/>
    </row>
    <row r="2389" spans="1:15" hidden="1" x14ac:dyDescent="0.2">
      <c r="A2389" s="61" t="s">
        <v>669</v>
      </c>
      <c r="B2389" s="65" t="str">
        <f>YEAR(C2389)&amp;"-"&amp;WEEKNUM(C2389)</f>
        <v>2018-4</v>
      </c>
      <c r="C2389" s="46">
        <v>43123</v>
      </c>
      <c r="D2389" s="67">
        <f>WEEKDAY(Tableau645[[#This Row],[date]])</f>
        <v>3</v>
      </c>
      <c r="E2389" s="132">
        <v>0.65625</v>
      </c>
      <c r="F2389" s="63">
        <v>0.73958333333333404</v>
      </c>
      <c r="G2389" s="46" t="str">
        <f>IF(NOT(ISBLANK(Tableau645[heure
début])),IF(VALUE(MID(TEXT(Tableau645[heure
début],"hh"),1,2))&lt;13,"AM","PM"),"")</f>
        <v>PM</v>
      </c>
      <c r="H2389" s="47">
        <f>F2389-E2389</f>
        <v>8.3333333333334036E-2</v>
      </c>
      <c r="I2389" s="47"/>
      <c r="J2389" s="47"/>
      <c r="K2389" s="65" t="s">
        <v>859</v>
      </c>
      <c r="L2389" s="45" t="str">
        <f ca="1">VLOOKUP(Tableau645[[#This Row],[module]],OFFSET(INDIRECT(A2389&amp;"_code"),0,2,,2),2,0)</f>
        <v>GABER Khalid</v>
      </c>
      <c r="M2389" s="45"/>
      <c r="N2389" s="47"/>
      <c r="O2389" s="45"/>
    </row>
    <row r="2390" spans="1:15" hidden="1" x14ac:dyDescent="0.2">
      <c r="A2390" s="45" t="s">
        <v>670</v>
      </c>
      <c r="B2390" s="65" t="str">
        <f>YEAR(C2390)&amp;"-"&amp;WEEKNUM(C2390)</f>
        <v>2018-4</v>
      </c>
      <c r="C2390" s="46">
        <v>43124</v>
      </c>
      <c r="D2390" s="67">
        <f>WEEKDAY(Tableau645[[#This Row],[date]])</f>
        <v>4</v>
      </c>
      <c r="E2390" s="47">
        <v>0.34375</v>
      </c>
      <c r="F2390" s="47">
        <v>0.51041666666666696</v>
      </c>
      <c r="G2390" s="46" t="str">
        <f>IF(NOT(ISBLANK(Tableau645[heure
début])),IF(VALUE(MID(TEXT(Tableau645[heure
début],"hh"),1,2))&lt;13,"AM","PM"),"")</f>
        <v>AM</v>
      </c>
      <c r="H2390" s="47">
        <f>F2390-E2390</f>
        <v>0.16666666666666696</v>
      </c>
      <c r="I2390" s="47"/>
      <c r="J2390" s="47"/>
      <c r="K2390" s="65" t="s">
        <v>806</v>
      </c>
      <c r="L2390" s="45" t="str">
        <f ca="1">VLOOKUP(Tableau645[[#This Row],[module]],OFFSET(INDIRECT(A2390&amp;"_code"),0,2,,2),2,0)</f>
        <v>n/a</v>
      </c>
      <c r="M2390" s="45"/>
      <c r="N2390" s="47"/>
      <c r="O2390" s="45"/>
    </row>
    <row r="2391" spans="1:15" hidden="1" x14ac:dyDescent="0.2">
      <c r="A2391" s="45" t="s">
        <v>657</v>
      </c>
      <c r="B2391" s="65" t="str">
        <f>YEAR(C2391)&amp;"-"&amp;WEEKNUM(C2391)</f>
        <v>2018-4</v>
      </c>
      <c r="C2391" s="46">
        <v>43124</v>
      </c>
      <c r="D2391" s="67">
        <f>WEEKDAY(Tableau645[[#This Row],[date]])</f>
        <v>4</v>
      </c>
      <c r="E2391" s="47">
        <v>0.34375</v>
      </c>
      <c r="F2391" s="47">
        <v>0.51041666666666696</v>
      </c>
      <c r="G2391" s="46" t="str">
        <f>IF(NOT(ISBLANK(Tableau645[heure
début])),IF(VALUE(MID(TEXT(Tableau645[heure
début],"hh"),1,2))&lt;13,"AM","PM"),"")</f>
        <v>AM</v>
      </c>
      <c r="H2391" s="47">
        <f>F2391-E2391</f>
        <v>0.16666666666666696</v>
      </c>
      <c r="I2391" s="123"/>
      <c r="J2391" s="47" t="s">
        <v>832</v>
      </c>
      <c r="K2391" s="65" t="s">
        <v>806</v>
      </c>
      <c r="L2391" s="45" t="str">
        <f ca="1">VLOOKUP(Tableau645[[#This Row],[module]],OFFSET(INDIRECT(A2391&amp;"_code"),0,2,,2),2,0)</f>
        <v>n/a</v>
      </c>
      <c r="M2391" s="45"/>
      <c r="N2391" s="47"/>
      <c r="O2391" s="45"/>
    </row>
    <row r="2392" spans="1:15" hidden="1" x14ac:dyDescent="0.2">
      <c r="A2392" s="45" t="s">
        <v>657</v>
      </c>
      <c r="B2392" s="65" t="str">
        <f>YEAR(C2392)&amp;"-"&amp;WEEKNUM(C2392)</f>
        <v>2018-4</v>
      </c>
      <c r="C2392" s="46">
        <v>43124</v>
      </c>
      <c r="D2392" s="67">
        <f>WEEKDAY(Tableau645[[#This Row],[date]])</f>
        <v>4</v>
      </c>
      <c r="E2392" s="47">
        <v>0.34375</v>
      </c>
      <c r="F2392" s="47">
        <v>0.51041666666666696</v>
      </c>
      <c r="G2392" s="46" t="str">
        <f>IF(NOT(ISBLANK(Tableau645[heure
début])),IF(VALUE(MID(TEXT(Tableau645[heure
début],"hh"),1,2))&lt;13,"AM","PM"),"")</f>
        <v>AM</v>
      </c>
      <c r="H2392" s="47">
        <f>F2392-E2392</f>
        <v>0.16666666666666696</v>
      </c>
      <c r="I2392" s="123"/>
      <c r="J2392" s="47" t="s">
        <v>833</v>
      </c>
      <c r="K2392" s="65" t="s">
        <v>817</v>
      </c>
      <c r="L2392" s="45" t="str">
        <f ca="1">VLOOKUP(Tableau645[[#This Row],[module]],OFFSET(INDIRECT(A2392&amp;"_code"),0,2,,2),2,0)</f>
        <v>n/a</v>
      </c>
      <c r="M2392" s="45"/>
      <c r="N2392" s="47"/>
      <c r="O2392" s="45"/>
    </row>
    <row r="2393" spans="1:15" hidden="1" x14ac:dyDescent="0.2">
      <c r="A2393" s="45" t="s">
        <v>671</v>
      </c>
      <c r="B2393" s="65" t="str">
        <f>YEAR(C2393)&amp;"-"&amp;WEEKNUM(C2393)</f>
        <v>2018-4</v>
      </c>
      <c r="C2393" s="46">
        <v>43124</v>
      </c>
      <c r="D2393" s="67">
        <f>WEEKDAY(Tableau645[[#This Row],[date]])</f>
        <v>4</v>
      </c>
      <c r="E2393" s="47">
        <v>0.34375</v>
      </c>
      <c r="F2393" s="47">
        <v>0.51041666666666696</v>
      </c>
      <c r="G2393" s="46" t="str">
        <f>IF(NOT(ISBLANK(Tableau645[heure
début])),IF(VALUE(MID(TEXT(Tableau645[heure
début],"hh"),1,2))&lt;13,"AM","PM"),"")</f>
        <v>AM</v>
      </c>
      <c r="H2393" s="47">
        <f>F2393-E2393</f>
        <v>0.16666666666666696</v>
      </c>
      <c r="I2393" s="47"/>
      <c r="J2393" s="47" t="s">
        <v>833</v>
      </c>
      <c r="K2393" s="65" t="s">
        <v>817</v>
      </c>
      <c r="L2393" s="45" t="str">
        <f ca="1">VLOOKUP(Tableau645[[#This Row],[module]],OFFSET(INDIRECT(A2393&amp;"_code"),0,2,,2),2,0)</f>
        <v>n/a</v>
      </c>
      <c r="M2393" s="45"/>
      <c r="N2393" s="47"/>
      <c r="O2393" s="45"/>
    </row>
    <row r="2394" spans="1:15" hidden="1" x14ac:dyDescent="0.2">
      <c r="A2394" s="45" t="s">
        <v>671</v>
      </c>
      <c r="B2394" s="65" t="str">
        <f>YEAR(C2394)&amp;"-"&amp;WEEKNUM(C2394)</f>
        <v>2018-4</v>
      </c>
      <c r="C2394" s="46">
        <v>43124</v>
      </c>
      <c r="D2394" s="67">
        <f>WEEKDAY(Tableau645[[#This Row],[date]])</f>
        <v>4</v>
      </c>
      <c r="E2394" s="47">
        <v>0.34375</v>
      </c>
      <c r="F2394" s="47">
        <v>0.51041666666666696</v>
      </c>
      <c r="G2394" s="46" t="str">
        <f>IF(NOT(ISBLANK(Tableau645[heure
début])),IF(VALUE(MID(TEXT(Tableau645[heure
début],"hh"),1,2))&lt;13,"AM","PM"),"")</f>
        <v>AM</v>
      </c>
      <c r="H2394" s="47">
        <f>F2394-E2394</f>
        <v>0.16666666666666696</v>
      </c>
      <c r="I2394" s="47"/>
      <c r="J2394" s="47" t="s">
        <v>832</v>
      </c>
      <c r="K2394" s="65" t="s">
        <v>806</v>
      </c>
      <c r="L2394" s="45" t="str">
        <f ca="1">VLOOKUP(Tableau645[[#This Row],[module]],OFFSET(INDIRECT(A2394&amp;"_code"),0,2,,2),2,0)</f>
        <v>n/a</v>
      </c>
      <c r="M2394" s="45"/>
      <c r="N2394" s="47"/>
      <c r="O2394" s="45"/>
    </row>
    <row r="2395" spans="1:15" hidden="1" x14ac:dyDescent="0.2">
      <c r="A2395" s="45" t="s">
        <v>672</v>
      </c>
      <c r="B2395" s="65" t="str">
        <f>YEAR(C2395)&amp;"-"&amp;WEEKNUM(C2395)</f>
        <v>2018-4</v>
      </c>
      <c r="C2395" s="46">
        <v>43124</v>
      </c>
      <c r="D2395" s="67">
        <f>WEEKDAY(Tableau645[[#This Row],[date]])</f>
        <v>4</v>
      </c>
      <c r="E2395" s="47">
        <v>0.34375</v>
      </c>
      <c r="F2395" s="47">
        <v>0.51041666666666696</v>
      </c>
      <c r="G2395" s="46" t="str">
        <f>IF(NOT(ISBLANK(Tableau645[heure
début])),IF(VALUE(MID(TEXT(Tableau645[heure
début],"hh"),1,2))&lt;13,"AM","PM"),"")</f>
        <v>AM</v>
      </c>
      <c r="H2395" s="47">
        <f>F2395-E2395</f>
        <v>0.16666666666666696</v>
      </c>
      <c r="I2395" s="47"/>
      <c r="J2395" s="47" t="s">
        <v>832</v>
      </c>
      <c r="K2395" s="65"/>
      <c r="L2395" s="45" t="e">
        <f ca="1">VLOOKUP(Tableau645[[#This Row],[module]],OFFSET(INDIRECT(A2395&amp;"_code"),0,2,,2),2,0)</f>
        <v>#N/A</v>
      </c>
      <c r="M2395" s="45"/>
      <c r="N2395" s="47"/>
      <c r="O2395" s="45"/>
    </row>
    <row r="2396" spans="1:15" hidden="1" x14ac:dyDescent="0.2">
      <c r="A2396" s="45" t="s">
        <v>672</v>
      </c>
      <c r="B2396" s="65" t="str">
        <f>YEAR(C2396)&amp;"-"&amp;WEEKNUM(C2396)</f>
        <v>2018-4</v>
      </c>
      <c r="C2396" s="46">
        <v>43124</v>
      </c>
      <c r="D2396" s="67">
        <f>WEEKDAY(Tableau645[[#This Row],[date]])</f>
        <v>4</v>
      </c>
      <c r="E2396" s="47">
        <v>0.34375</v>
      </c>
      <c r="F2396" s="47">
        <v>0.51041666666666696</v>
      </c>
      <c r="G2396" s="46" t="str">
        <f>IF(NOT(ISBLANK(Tableau645[heure
début])),IF(VALUE(MID(TEXT(Tableau645[heure
début],"hh"),1,2))&lt;13,"AM","PM"),"")</f>
        <v>AM</v>
      </c>
      <c r="H2396" s="47">
        <f>F2396-E2396</f>
        <v>0.16666666666666696</v>
      </c>
      <c r="I2396" s="47"/>
      <c r="J2396" s="47" t="s">
        <v>833</v>
      </c>
      <c r="K2396" s="65" t="s">
        <v>817</v>
      </c>
      <c r="L2396" s="45" t="str">
        <f ca="1">VLOOKUP(Tableau645[[#This Row],[module]],OFFSET(INDIRECT(A2396&amp;"_code"),0,2,,2),2,0)</f>
        <v>n/a</v>
      </c>
      <c r="M2396" s="45"/>
      <c r="N2396" s="47"/>
      <c r="O2396" s="45"/>
    </row>
    <row r="2397" spans="1:15" hidden="1" x14ac:dyDescent="0.2">
      <c r="A2397" s="45" t="s">
        <v>676</v>
      </c>
      <c r="B2397" s="65" t="str">
        <f>YEAR(C2397)&amp;"-"&amp;WEEKNUM(C2397)</f>
        <v>2018-4</v>
      </c>
      <c r="C2397" s="46">
        <v>43124</v>
      </c>
      <c r="D2397" s="67">
        <f>WEEKDAY(Tableau645[[#This Row],[date]])</f>
        <v>4</v>
      </c>
      <c r="E2397" s="47">
        <v>0.34375</v>
      </c>
      <c r="F2397" s="47">
        <v>0.51041666666666696</v>
      </c>
      <c r="G2397" s="46" t="str">
        <f>IF(NOT(ISBLANK(Tableau645[heure
début])),IF(VALUE(MID(TEXT(Tableau645[heure
début],"hh"),1,2))&lt;13,"AM","PM"),"")</f>
        <v>AM</v>
      </c>
      <c r="H2397" s="47">
        <f>F2397-E2397</f>
        <v>0.16666666666666696</v>
      </c>
      <c r="I2397" s="47"/>
      <c r="J2397" s="47"/>
      <c r="K2397" s="65" t="s">
        <v>809</v>
      </c>
      <c r="L2397" s="45" t="str">
        <f ca="1">VLOOKUP(Tableau645[[#This Row],[module]],OFFSET(INDIRECT(A2397&amp;"_code"),0,2,,2),2,0)</f>
        <v>n/a</v>
      </c>
      <c r="M2397" s="45"/>
      <c r="N2397" s="47"/>
      <c r="O2397" s="45"/>
    </row>
    <row r="2398" spans="1:15" hidden="1" x14ac:dyDescent="0.2">
      <c r="A2398" s="45" t="s">
        <v>677</v>
      </c>
      <c r="B2398" s="65" t="str">
        <f>YEAR(C2398)&amp;"-"&amp;WEEKNUM(C2398)</f>
        <v>2018-4</v>
      </c>
      <c r="C2398" s="46">
        <v>43124</v>
      </c>
      <c r="D2398" s="67">
        <f>WEEKDAY(Tableau645[[#This Row],[date]])</f>
        <v>4</v>
      </c>
      <c r="E2398" s="47">
        <v>0.34375</v>
      </c>
      <c r="F2398" s="47">
        <v>0.51041666666666696</v>
      </c>
      <c r="G2398" s="46" t="str">
        <f>IF(NOT(ISBLANK(Tableau645[heure
début])),IF(VALUE(MID(TEXT(Tableau645[heure
début],"hh"),1,2))&lt;13,"AM","PM"),"")</f>
        <v>AM</v>
      </c>
      <c r="H2398" s="47">
        <f>F2398-E2398</f>
        <v>0.16666666666666696</v>
      </c>
      <c r="I2398" s="47"/>
      <c r="J2398" s="47"/>
      <c r="K2398" s="65" t="s">
        <v>1168</v>
      </c>
      <c r="L2398" s="45" t="str">
        <f ca="1">VLOOKUP(Tableau645[[#This Row],[module]],OFFSET(INDIRECT(A2398&amp;"_code"),0,2,,2),2,0)</f>
        <v>n/a</v>
      </c>
      <c r="M2398" s="45"/>
      <c r="N2398" s="47"/>
      <c r="O2398" s="45"/>
    </row>
    <row r="2399" spans="1:15" hidden="1" x14ac:dyDescent="0.2">
      <c r="A2399" s="61" t="s">
        <v>669</v>
      </c>
      <c r="B2399" s="65" t="str">
        <f>YEAR(C2399)&amp;"-"&amp;WEEKNUM(C2399)</f>
        <v>2018-4</v>
      </c>
      <c r="C2399" s="46">
        <v>43124</v>
      </c>
      <c r="D2399" s="67">
        <f>WEEKDAY(Tableau645[[#This Row],[date]])</f>
        <v>4</v>
      </c>
      <c r="E2399" s="47">
        <v>0.34375</v>
      </c>
      <c r="F2399" s="47">
        <v>0.51041666666666696</v>
      </c>
      <c r="G2399" s="46" t="str">
        <f>IF(NOT(ISBLANK(Tableau645[heure
début])),IF(VALUE(MID(TEXT(Tableau645[heure
début],"hh"),1,2))&lt;13,"AM","PM"),"")</f>
        <v>AM</v>
      </c>
      <c r="H2399" s="47">
        <f>F2399-E2399</f>
        <v>0.16666666666666696</v>
      </c>
      <c r="I2399" s="47"/>
      <c r="J2399" s="47"/>
      <c r="K2399" s="65" t="s">
        <v>870</v>
      </c>
      <c r="L2399" s="45" t="str">
        <f ca="1">VLOOKUP(Tableau645[[#This Row],[module]],OFFSET(INDIRECT(A2399&amp;"_code"),0,2,,2),2,0)</f>
        <v>BRIKI Rachid</v>
      </c>
      <c r="M2399" s="45"/>
      <c r="N2399" s="47"/>
      <c r="O2399" s="45"/>
    </row>
    <row r="2400" spans="1:15" hidden="1" x14ac:dyDescent="0.2">
      <c r="A2400" s="45" t="s">
        <v>670</v>
      </c>
      <c r="B2400" s="65" t="str">
        <f>YEAR(C2400)&amp;"-"&amp;WEEKNUM(C2400)</f>
        <v>2018-4</v>
      </c>
      <c r="C2400" s="46">
        <v>43124</v>
      </c>
      <c r="D2400" s="67">
        <f>WEEKDAY(Tableau645[[#This Row],[date]])</f>
        <v>4</v>
      </c>
      <c r="E2400" s="47">
        <v>0.57291666666666696</v>
      </c>
      <c r="F2400" s="47">
        <v>0.73958333333333404</v>
      </c>
      <c r="G2400" s="46" t="str">
        <f>IF(NOT(ISBLANK(Tableau645[heure
début])),IF(VALUE(MID(TEXT(Tableau645[heure
début],"hh"),1,2))&lt;13,"AM","PM"),"")</f>
        <v>PM</v>
      </c>
      <c r="H2400" s="47">
        <f>F2400-E2400</f>
        <v>0.16666666666666707</v>
      </c>
      <c r="I2400" s="47"/>
      <c r="J2400" s="47"/>
      <c r="K2400" s="65" t="s">
        <v>806</v>
      </c>
      <c r="L2400" s="45" t="str">
        <f ca="1">VLOOKUP(Tableau645[[#This Row],[module]],OFFSET(INDIRECT(A2400&amp;"_code"),0,2,,2),2,0)</f>
        <v>n/a</v>
      </c>
      <c r="M2400" s="45"/>
      <c r="N2400" s="47"/>
      <c r="O2400" s="45"/>
    </row>
    <row r="2401" spans="1:15" hidden="1" x14ac:dyDescent="0.2">
      <c r="A2401" s="45" t="s">
        <v>657</v>
      </c>
      <c r="B2401" s="65" t="str">
        <f>YEAR(C2401)&amp;"-"&amp;WEEKNUM(C2401)</f>
        <v>2018-4</v>
      </c>
      <c r="C2401" s="46">
        <v>43124</v>
      </c>
      <c r="D2401" s="67">
        <f>WEEKDAY(Tableau645[[#This Row],[date]])</f>
        <v>4</v>
      </c>
      <c r="E2401" s="47">
        <v>0.57291666666666696</v>
      </c>
      <c r="F2401" s="47">
        <v>0.73958333333333404</v>
      </c>
      <c r="G2401" s="46" t="str">
        <f>IF(NOT(ISBLANK(Tableau645[heure
début])),IF(VALUE(MID(TEXT(Tableau645[heure
début],"hh"),1,2))&lt;13,"AM","PM"),"")</f>
        <v>PM</v>
      </c>
      <c r="H2401" s="47">
        <f>F2401-E2401</f>
        <v>0.16666666666666707</v>
      </c>
      <c r="I2401" s="123"/>
      <c r="J2401" s="47" t="s">
        <v>832</v>
      </c>
      <c r="K2401" s="65" t="s">
        <v>806</v>
      </c>
      <c r="L2401" s="45" t="str">
        <f ca="1">VLOOKUP(Tableau645[[#This Row],[module]],OFFSET(INDIRECT(A2401&amp;"_code"),0,2,,2),2,0)</f>
        <v>n/a</v>
      </c>
      <c r="M2401" s="45"/>
      <c r="N2401" s="47"/>
      <c r="O2401" s="45"/>
    </row>
    <row r="2402" spans="1:15" hidden="1" x14ac:dyDescent="0.2">
      <c r="A2402" s="45" t="s">
        <v>657</v>
      </c>
      <c r="B2402" s="65" t="str">
        <f>YEAR(C2402)&amp;"-"&amp;WEEKNUM(C2402)</f>
        <v>2018-4</v>
      </c>
      <c r="C2402" s="46">
        <v>43124</v>
      </c>
      <c r="D2402" s="67">
        <f>WEEKDAY(Tableau645[[#This Row],[date]])</f>
        <v>4</v>
      </c>
      <c r="E2402" s="47">
        <v>0.57291666666666696</v>
      </c>
      <c r="F2402" s="47">
        <v>0.73958333333333404</v>
      </c>
      <c r="G2402" s="46" t="str">
        <f>IF(NOT(ISBLANK(Tableau645[heure
début])),IF(VALUE(MID(TEXT(Tableau645[heure
début],"hh"),1,2))&lt;13,"AM","PM"),"")</f>
        <v>PM</v>
      </c>
      <c r="H2402" s="47">
        <f>F2402-E2402</f>
        <v>0.16666666666666707</v>
      </c>
      <c r="I2402" s="123"/>
      <c r="J2402" s="47" t="s">
        <v>833</v>
      </c>
      <c r="K2402" s="65" t="s">
        <v>817</v>
      </c>
      <c r="L2402" s="45" t="str">
        <f ca="1">VLOOKUP(Tableau645[[#This Row],[module]],OFFSET(INDIRECT(A2402&amp;"_code"),0,2,,2),2,0)</f>
        <v>n/a</v>
      </c>
      <c r="M2402" s="45"/>
      <c r="N2402" s="47"/>
      <c r="O2402" s="45"/>
    </row>
    <row r="2403" spans="1:15" hidden="1" x14ac:dyDescent="0.2">
      <c r="A2403" s="45" t="s">
        <v>671</v>
      </c>
      <c r="B2403" s="65" t="str">
        <f>YEAR(C2403)&amp;"-"&amp;WEEKNUM(C2403)</f>
        <v>2018-4</v>
      </c>
      <c r="C2403" s="46">
        <v>43124</v>
      </c>
      <c r="D2403" s="67">
        <f>WEEKDAY(Tableau645[[#This Row],[date]])</f>
        <v>4</v>
      </c>
      <c r="E2403" s="47">
        <v>0.57291666666666696</v>
      </c>
      <c r="F2403" s="47">
        <v>0.73958333333333404</v>
      </c>
      <c r="G2403" s="46" t="str">
        <f>IF(NOT(ISBLANK(Tableau645[heure
début])),IF(VALUE(MID(TEXT(Tableau645[heure
début],"hh"),1,2))&lt;13,"AM","PM"),"")</f>
        <v>PM</v>
      </c>
      <c r="H2403" s="47">
        <f>F2403-E2403</f>
        <v>0.16666666666666707</v>
      </c>
      <c r="I2403" s="47"/>
      <c r="J2403" s="47" t="s">
        <v>833</v>
      </c>
      <c r="K2403" s="65" t="s">
        <v>817</v>
      </c>
      <c r="L2403" s="45" t="str">
        <f ca="1">VLOOKUP(Tableau645[[#This Row],[module]],OFFSET(INDIRECT(A2403&amp;"_code"),0,2,,2),2,0)</f>
        <v>n/a</v>
      </c>
      <c r="M2403" s="45"/>
      <c r="N2403" s="47"/>
      <c r="O2403" s="45"/>
    </row>
    <row r="2404" spans="1:15" hidden="1" x14ac:dyDescent="0.2">
      <c r="A2404" s="45" t="s">
        <v>671</v>
      </c>
      <c r="B2404" s="65" t="str">
        <f>YEAR(C2404)&amp;"-"&amp;WEEKNUM(C2404)</f>
        <v>2018-4</v>
      </c>
      <c r="C2404" s="46">
        <v>43124</v>
      </c>
      <c r="D2404" s="67">
        <f>WEEKDAY(Tableau645[[#This Row],[date]])</f>
        <v>4</v>
      </c>
      <c r="E2404" s="47">
        <v>0.57291666666666696</v>
      </c>
      <c r="F2404" s="47">
        <v>0.73958333333333404</v>
      </c>
      <c r="G2404" s="46" t="str">
        <f>IF(NOT(ISBLANK(Tableau645[heure
début])),IF(VALUE(MID(TEXT(Tableau645[heure
début],"hh"),1,2))&lt;13,"AM","PM"),"")</f>
        <v>PM</v>
      </c>
      <c r="H2404" s="47">
        <f>F2404-E2404</f>
        <v>0.16666666666666707</v>
      </c>
      <c r="I2404" s="47"/>
      <c r="J2404" s="47" t="s">
        <v>832</v>
      </c>
      <c r="K2404" s="65" t="s">
        <v>806</v>
      </c>
      <c r="L2404" s="45" t="str">
        <f ca="1">VLOOKUP(Tableau645[[#This Row],[module]],OFFSET(INDIRECT(A2404&amp;"_code"),0,2,,2),2,0)</f>
        <v>n/a</v>
      </c>
      <c r="M2404" s="45"/>
      <c r="N2404" s="47"/>
      <c r="O2404" s="45"/>
    </row>
    <row r="2405" spans="1:15" hidden="1" x14ac:dyDescent="0.2">
      <c r="A2405" s="45" t="s">
        <v>672</v>
      </c>
      <c r="B2405" s="65" t="str">
        <f>YEAR(C2405)&amp;"-"&amp;WEEKNUM(C2405)</f>
        <v>2018-4</v>
      </c>
      <c r="C2405" s="46">
        <v>43124</v>
      </c>
      <c r="D2405" s="67">
        <f>WEEKDAY(Tableau645[[#This Row],[date]])</f>
        <v>4</v>
      </c>
      <c r="E2405" s="47">
        <v>0.57291666666666696</v>
      </c>
      <c r="F2405" s="47">
        <v>0.73958333333333404</v>
      </c>
      <c r="G2405" s="46" t="str">
        <f>IF(NOT(ISBLANK(Tableau645[heure
début])),IF(VALUE(MID(TEXT(Tableau645[heure
début],"hh"),1,2))&lt;13,"AM","PM"),"")</f>
        <v>PM</v>
      </c>
      <c r="H2405" s="47">
        <f>F2405-E2405</f>
        <v>0.16666666666666707</v>
      </c>
      <c r="I2405" s="47"/>
      <c r="J2405" s="47" t="s">
        <v>832</v>
      </c>
      <c r="K2405" s="65"/>
      <c r="L2405" s="45" t="e">
        <f ca="1">VLOOKUP(Tableau645[[#This Row],[module]],OFFSET(INDIRECT(A2405&amp;"_code"),0,2,,2),2,0)</f>
        <v>#N/A</v>
      </c>
      <c r="M2405" s="45"/>
      <c r="N2405" s="47"/>
      <c r="O2405" s="45"/>
    </row>
    <row r="2406" spans="1:15" hidden="1" x14ac:dyDescent="0.2">
      <c r="A2406" s="45" t="s">
        <v>672</v>
      </c>
      <c r="B2406" s="65" t="str">
        <f>YEAR(C2406)&amp;"-"&amp;WEEKNUM(C2406)</f>
        <v>2018-4</v>
      </c>
      <c r="C2406" s="46">
        <v>43124</v>
      </c>
      <c r="D2406" s="67">
        <f>WEEKDAY(Tableau645[[#This Row],[date]])</f>
        <v>4</v>
      </c>
      <c r="E2406" s="47">
        <v>0.57291666666666696</v>
      </c>
      <c r="F2406" s="47">
        <v>0.73958333333333404</v>
      </c>
      <c r="G2406" s="46" t="str">
        <f>IF(NOT(ISBLANK(Tableau645[heure
début])),IF(VALUE(MID(TEXT(Tableau645[heure
début],"hh"),1,2))&lt;13,"AM","PM"),"")</f>
        <v>PM</v>
      </c>
      <c r="H2406" s="47">
        <f>F2406-E2406</f>
        <v>0.16666666666666707</v>
      </c>
      <c r="I2406" s="47"/>
      <c r="J2406" s="47" t="s">
        <v>833</v>
      </c>
      <c r="K2406" s="65" t="s">
        <v>817</v>
      </c>
      <c r="L2406" s="45" t="str">
        <f ca="1">VLOOKUP(Tableau645[[#This Row],[module]],OFFSET(INDIRECT(A2406&amp;"_code"),0,2,,2),2,0)</f>
        <v>n/a</v>
      </c>
      <c r="M2406" s="45"/>
      <c r="N2406" s="47"/>
      <c r="O2406" s="45"/>
    </row>
    <row r="2407" spans="1:15" hidden="1" x14ac:dyDescent="0.2">
      <c r="A2407" s="45" t="s">
        <v>676</v>
      </c>
      <c r="B2407" s="65" t="str">
        <f>YEAR(C2407)&amp;"-"&amp;WEEKNUM(C2407)</f>
        <v>2018-4</v>
      </c>
      <c r="C2407" s="46">
        <v>43124</v>
      </c>
      <c r="D2407" s="67">
        <f>WEEKDAY(Tableau645[[#This Row],[date]])</f>
        <v>4</v>
      </c>
      <c r="E2407" s="47">
        <v>0.57291666666666696</v>
      </c>
      <c r="F2407" s="47">
        <v>0.69791666666666663</v>
      </c>
      <c r="G2407" s="46" t="str">
        <f>IF(NOT(ISBLANK(Tableau645[heure
début])),IF(VALUE(MID(TEXT(Tableau645[heure
début],"hh"),1,2))&lt;13,"AM","PM"),"")</f>
        <v>PM</v>
      </c>
      <c r="H2407" s="47">
        <f>F2407-E2407</f>
        <v>0.12499999999999967</v>
      </c>
      <c r="I2407" s="47"/>
      <c r="J2407" s="47"/>
      <c r="K2407" s="65" t="s">
        <v>809</v>
      </c>
      <c r="L2407" s="45" t="str">
        <f ca="1">VLOOKUP(Tableau645[[#This Row],[module]],OFFSET(INDIRECT(A2407&amp;"_code"),0,2,,2),2,0)</f>
        <v>n/a</v>
      </c>
      <c r="M2407" s="45"/>
      <c r="N2407" s="47"/>
      <c r="O2407" s="45"/>
    </row>
    <row r="2408" spans="1:15" hidden="1" x14ac:dyDescent="0.2">
      <c r="A2408" s="45" t="s">
        <v>677</v>
      </c>
      <c r="B2408" s="65" t="str">
        <f>YEAR(C2408)&amp;"-"&amp;WEEKNUM(C2408)</f>
        <v>2018-4</v>
      </c>
      <c r="C2408" s="46">
        <v>43124</v>
      </c>
      <c r="D2408" s="67">
        <f>WEEKDAY(Tableau645[[#This Row],[date]])</f>
        <v>4</v>
      </c>
      <c r="E2408" s="47">
        <v>0.57291666666666696</v>
      </c>
      <c r="F2408" s="47">
        <v>0.69791666666666663</v>
      </c>
      <c r="G2408" s="46" t="str">
        <f>IF(NOT(ISBLANK(Tableau645[heure
début])),IF(VALUE(MID(TEXT(Tableau645[heure
début],"hh"),1,2))&lt;13,"AM","PM"),"")</f>
        <v>PM</v>
      </c>
      <c r="H2408" s="47">
        <f>F2408-E2408</f>
        <v>0.12499999999999967</v>
      </c>
      <c r="I2408" s="47"/>
      <c r="J2408" s="47"/>
      <c r="K2408" s="65" t="s">
        <v>1168</v>
      </c>
      <c r="L2408" s="45" t="str">
        <f ca="1">VLOOKUP(Tableau645[[#This Row],[module]],OFFSET(INDIRECT(A2408&amp;"_code"),0,2,,2),2,0)</f>
        <v>n/a</v>
      </c>
      <c r="M2408" s="45"/>
      <c r="N2408" s="47"/>
      <c r="O2408" s="45"/>
    </row>
    <row r="2409" spans="1:15" hidden="1" x14ac:dyDescent="0.2">
      <c r="A2409" s="61" t="s">
        <v>669</v>
      </c>
      <c r="B2409" s="65" t="str">
        <f>YEAR(C2409)&amp;"-"&amp;WEEKNUM(C2409)</f>
        <v>2018-4</v>
      </c>
      <c r="C2409" s="46">
        <v>43124</v>
      </c>
      <c r="D2409" s="67">
        <f>WEEKDAY(Tableau645[[#This Row],[date]])</f>
        <v>4</v>
      </c>
      <c r="E2409" s="63">
        <v>0.57291666666666696</v>
      </c>
      <c r="F2409" s="63">
        <v>0.73958333333333404</v>
      </c>
      <c r="G2409" s="46" t="str">
        <f>IF(NOT(ISBLANK(Tableau645[heure
début])),IF(VALUE(MID(TEXT(Tableau645[heure
début],"hh"),1,2))&lt;13,"AM","PM"),"")</f>
        <v>PM</v>
      </c>
      <c r="H2409" s="47">
        <f>F2409-E2409</f>
        <v>0.16666666666666707</v>
      </c>
      <c r="I2409" s="47"/>
      <c r="J2409" s="47"/>
      <c r="K2409" s="65" t="s">
        <v>870</v>
      </c>
      <c r="L2409" s="45" t="str">
        <f ca="1">VLOOKUP(Tableau645[[#This Row],[module]],OFFSET(INDIRECT(A2409&amp;"_code"),0,2,,2),2,0)</f>
        <v>BRIKI Rachid</v>
      </c>
      <c r="M2409" s="45"/>
      <c r="N2409" s="47"/>
      <c r="O2409" s="45"/>
    </row>
    <row r="2410" spans="1:15" hidden="1" x14ac:dyDescent="0.2">
      <c r="A2410" s="45" t="s">
        <v>670</v>
      </c>
      <c r="B2410" s="65" t="str">
        <f>YEAR(C2410)&amp;"-"&amp;WEEKNUM(C2410)</f>
        <v>2018-4</v>
      </c>
      <c r="C2410" s="46">
        <v>43125</v>
      </c>
      <c r="D2410" s="67">
        <f>WEEKDAY(Tableau645[[#This Row],[date]])</f>
        <v>5</v>
      </c>
      <c r="E2410" s="47">
        <v>0.34375</v>
      </c>
      <c r="F2410" s="47">
        <v>0.51041666666666696</v>
      </c>
      <c r="G2410" s="46" t="str">
        <f>IF(NOT(ISBLANK(Tableau645[heure
début])),IF(VALUE(MID(TEXT(Tableau645[heure
début],"hh"),1,2))&lt;13,"AM","PM"),"")</f>
        <v>AM</v>
      </c>
      <c r="H2410" s="47">
        <f>F2410-E2410</f>
        <v>0.16666666666666696</v>
      </c>
      <c r="I2410" s="47"/>
      <c r="J2410" s="47"/>
      <c r="K2410" s="65" t="s">
        <v>806</v>
      </c>
      <c r="L2410" s="45" t="str">
        <f ca="1">VLOOKUP(Tableau645[[#This Row],[module]],OFFSET(INDIRECT(A2410&amp;"_code"),0,2,,2),2,0)</f>
        <v>n/a</v>
      </c>
      <c r="M2410" s="45"/>
      <c r="N2410" s="47"/>
      <c r="O2410" s="45"/>
    </row>
    <row r="2411" spans="1:15" hidden="1" x14ac:dyDescent="0.2">
      <c r="A2411" s="45" t="s">
        <v>657</v>
      </c>
      <c r="B2411" s="65" t="str">
        <f>YEAR(C2411)&amp;"-"&amp;WEEKNUM(C2411)</f>
        <v>2018-4</v>
      </c>
      <c r="C2411" s="46">
        <v>43125</v>
      </c>
      <c r="D2411" s="67">
        <f>WEEKDAY(Tableau645[[#This Row],[date]])</f>
        <v>5</v>
      </c>
      <c r="E2411" s="47">
        <v>0.34375</v>
      </c>
      <c r="F2411" s="47">
        <v>0.51041666666666696</v>
      </c>
      <c r="G2411" s="46" t="str">
        <f>IF(NOT(ISBLANK(Tableau645[heure
début])),IF(VALUE(MID(TEXT(Tableau645[heure
début],"hh"),1,2))&lt;13,"AM","PM"),"")</f>
        <v>AM</v>
      </c>
      <c r="H2411" s="47">
        <f>F2411-E2411</f>
        <v>0.16666666666666696</v>
      </c>
      <c r="I2411" s="123"/>
      <c r="J2411" s="47" t="s">
        <v>832</v>
      </c>
      <c r="K2411" s="65" t="s">
        <v>806</v>
      </c>
      <c r="L2411" s="45" t="str">
        <f ca="1">VLOOKUP(Tableau645[[#This Row],[module]],OFFSET(INDIRECT(A2411&amp;"_code"),0,2,,2),2,0)</f>
        <v>n/a</v>
      </c>
      <c r="M2411" s="45"/>
      <c r="N2411" s="47"/>
      <c r="O2411" s="45"/>
    </row>
    <row r="2412" spans="1:15" hidden="1" x14ac:dyDescent="0.2">
      <c r="A2412" s="45" t="s">
        <v>657</v>
      </c>
      <c r="B2412" s="65" t="str">
        <f>YEAR(C2412)&amp;"-"&amp;WEEKNUM(C2412)</f>
        <v>2018-4</v>
      </c>
      <c r="C2412" s="46">
        <v>43125</v>
      </c>
      <c r="D2412" s="67">
        <f>WEEKDAY(Tableau645[[#This Row],[date]])</f>
        <v>5</v>
      </c>
      <c r="E2412" s="47">
        <v>0.34375</v>
      </c>
      <c r="F2412" s="47">
        <v>0.51041666666666696</v>
      </c>
      <c r="G2412" s="46" t="str">
        <f>IF(NOT(ISBLANK(Tableau645[heure
début])),IF(VALUE(MID(TEXT(Tableau645[heure
début],"hh"),1,2))&lt;13,"AM","PM"),"")</f>
        <v>AM</v>
      </c>
      <c r="H2412" s="47">
        <f>F2412-E2412</f>
        <v>0.16666666666666696</v>
      </c>
      <c r="I2412" s="123"/>
      <c r="J2412" s="47" t="s">
        <v>833</v>
      </c>
      <c r="K2412" s="65" t="s">
        <v>817</v>
      </c>
      <c r="L2412" s="45" t="str">
        <f ca="1">VLOOKUP(Tableau645[[#This Row],[module]],OFFSET(INDIRECT(A2412&amp;"_code"),0,2,,2),2,0)</f>
        <v>n/a</v>
      </c>
      <c r="M2412" s="45"/>
      <c r="N2412" s="47"/>
      <c r="O2412" s="45"/>
    </row>
    <row r="2413" spans="1:15" hidden="1" x14ac:dyDescent="0.2">
      <c r="A2413" s="45" t="s">
        <v>671</v>
      </c>
      <c r="B2413" s="65" t="str">
        <f>YEAR(C2413)&amp;"-"&amp;WEEKNUM(C2413)</f>
        <v>2018-4</v>
      </c>
      <c r="C2413" s="46">
        <v>43125</v>
      </c>
      <c r="D2413" s="67">
        <f>WEEKDAY(Tableau645[[#This Row],[date]])</f>
        <v>5</v>
      </c>
      <c r="E2413" s="47">
        <v>0.34375</v>
      </c>
      <c r="F2413" s="47">
        <v>0.51041666666666696</v>
      </c>
      <c r="G2413" s="46" t="str">
        <f>IF(NOT(ISBLANK(Tableau645[heure
début])),IF(VALUE(MID(TEXT(Tableau645[heure
début],"hh"),1,2))&lt;13,"AM","PM"),"")</f>
        <v>AM</v>
      </c>
      <c r="H2413" s="47">
        <f>F2413-E2413</f>
        <v>0.16666666666666696</v>
      </c>
      <c r="I2413" s="47"/>
      <c r="J2413" s="47" t="s">
        <v>833</v>
      </c>
      <c r="K2413" s="65" t="s">
        <v>817</v>
      </c>
      <c r="L2413" s="45" t="str">
        <f ca="1">VLOOKUP(Tableau645[[#This Row],[module]],OFFSET(INDIRECT(A2413&amp;"_code"),0,2,,2),2,0)</f>
        <v>n/a</v>
      </c>
      <c r="M2413" s="45"/>
      <c r="N2413" s="47"/>
      <c r="O2413" s="45"/>
    </row>
    <row r="2414" spans="1:15" hidden="1" x14ac:dyDescent="0.2">
      <c r="A2414" s="45" t="s">
        <v>671</v>
      </c>
      <c r="B2414" s="65" t="str">
        <f>YEAR(C2414)&amp;"-"&amp;WEEKNUM(C2414)</f>
        <v>2018-4</v>
      </c>
      <c r="C2414" s="46">
        <v>43125</v>
      </c>
      <c r="D2414" s="67">
        <f>WEEKDAY(Tableau645[[#This Row],[date]])</f>
        <v>5</v>
      </c>
      <c r="E2414" s="47">
        <v>0.34375</v>
      </c>
      <c r="F2414" s="47">
        <v>0.51041666666666696</v>
      </c>
      <c r="G2414" s="46" t="str">
        <f>IF(NOT(ISBLANK(Tableau645[heure
début])),IF(VALUE(MID(TEXT(Tableau645[heure
début],"hh"),1,2))&lt;13,"AM","PM"),"")</f>
        <v>AM</v>
      </c>
      <c r="H2414" s="47">
        <f>F2414-E2414</f>
        <v>0.16666666666666696</v>
      </c>
      <c r="I2414" s="47"/>
      <c r="J2414" s="47" t="s">
        <v>832</v>
      </c>
      <c r="K2414" s="65" t="s">
        <v>806</v>
      </c>
      <c r="L2414" s="45" t="str">
        <f ca="1">VLOOKUP(Tableau645[[#This Row],[module]],OFFSET(INDIRECT(A2414&amp;"_code"),0,2,,2),2,0)</f>
        <v>n/a</v>
      </c>
      <c r="M2414" s="45"/>
      <c r="N2414" s="47"/>
      <c r="O2414" s="45"/>
    </row>
    <row r="2415" spans="1:15" hidden="1" x14ac:dyDescent="0.2">
      <c r="A2415" s="45" t="s">
        <v>672</v>
      </c>
      <c r="B2415" s="65" t="str">
        <f>YEAR(C2415)&amp;"-"&amp;WEEKNUM(C2415)</f>
        <v>2018-4</v>
      </c>
      <c r="C2415" s="46">
        <v>43125</v>
      </c>
      <c r="D2415" s="67">
        <f>WEEKDAY(Tableau645[[#This Row],[date]])</f>
        <v>5</v>
      </c>
      <c r="E2415" s="47">
        <v>0.34375</v>
      </c>
      <c r="F2415" s="47">
        <v>0.51041666666666696</v>
      </c>
      <c r="G2415" s="46" t="str">
        <f>IF(NOT(ISBLANK(Tableau645[heure
début])),IF(VALUE(MID(TEXT(Tableau645[heure
début],"hh"),1,2))&lt;13,"AM","PM"),"")</f>
        <v>AM</v>
      </c>
      <c r="H2415" s="47">
        <f>F2415-E2415</f>
        <v>0.16666666666666696</v>
      </c>
      <c r="I2415" s="47"/>
      <c r="J2415" s="47" t="s">
        <v>832</v>
      </c>
      <c r="K2415" s="65"/>
      <c r="L2415" s="45" t="e">
        <f ca="1">VLOOKUP(Tableau645[[#This Row],[module]],OFFSET(INDIRECT(A2415&amp;"_code"),0,2,,2),2,0)</f>
        <v>#N/A</v>
      </c>
      <c r="M2415" s="45"/>
      <c r="N2415" s="47"/>
      <c r="O2415" s="45"/>
    </row>
    <row r="2416" spans="1:15" hidden="1" x14ac:dyDescent="0.2">
      <c r="A2416" s="45" t="s">
        <v>672</v>
      </c>
      <c r="B2416" s="65" t="str">
        <f>YEAR(C2416)&amp;"-"&amp;WEEKNUM(C2416)</f>
        <v>2018-4</v>
      </c>
      <c r="C2416" s="46">
        <v>43125</v>
      </c>
      <c r="D2416" s="67">
        <f>WEEKDAY(Tableau645[[#This Row],[date]])</f>
        <v>5</v>
      </c>
      <c r="E2416" s="47">
        <v>0.34375</v>
      </c>
      <c r="F2416" s="47">
        <v>0.51041666666666696</v>
      </c>
      <c r="G2416" s="46" t="str">
        <f>IF(NOT(ISBLANK(Tableau645[heure
début])),IF(VALUE(MID(TEXT(Tableau645[heure
début],"hh"),1,2))&lt;13,"AM","PM"),"")</f>
        <v>AM</v>
      </c>
      <c r="H2416" s="47">
        <f>F2416-E2416</f>
        <v>0.16666666666666696</v>
      </c>
      <c r="I2416" s="47"/>
      <c r="J2416" s="47" t="s">
        <v>833</v>
      </c>
      <c r="K2416" s="65" t="s">
        <v>817</v>
      </c>
      <c r="L2416" s="45" t="str">
        <f ca="1">VLOOKUP(Tableau645[[#This Row],[module]],OFFSET(INDIRECT(A2416&amp;"_code"),0,2,,2),2,0)</f>
        <v>n/a</v>
      </c>
      <c r="M2416" s="45"/>
      <c r="N2416" s="47"/>
      <c r="O2416" s="45"/>
    </row>
    <row r="2417" spans="1:15" hidden="1" x14ac:dyDescent="0.2">
      <c r="A2417" s="45" t="s">
        <v>676</v>
      </c>
      <c r="B2417" s="65" t="str">
        <f>YEAR(C2417)&amp;"-"&amp;WEEKNUM(C2417)</f>
        <v>2018-4</v>
      </c>
      <c r="C2417" s="46">
        <v>43125</v>
      </c>
      <c r="D2417" s="67">
        <f>WEEKDAY(Tableau645[[#This Row],[date]])</f>
        <v>5</v>
      </c>
      <c r="E2417" s="47">
        <v>0.34375</v>
      </c>
      <c r="F2417" s="47">
        <v>0.51041666666666696</v>
      </c>
      <c r="G2417" s="46" t="str">
        <f>IF(NOT(ISBLANK(Tableau645[heure
début])),IF(VALUE(MID(TEXT(Tableau645[heure
début],"hh"),1,2))&lt;13,"AM","PM"),"")</f>
        <v>AM</v>
      </c>
      <c r="H2417" s="47">
        <f>F2417-E2417</f>
        <v>0.16666666666666696</v>
      </c>
      <c r="I2417" s="47"/>
      <c r="J2417" s="47"/>
      <c r="K2417" s="65" t="s">
        <v>809</v>
      </c>
      <c r="L2417" s="45" t="str">
        <f ca="1">VLOOKUP(Tableau645[[#This Row],[module]],OFFSET(INDIRECT(A2417&amp;"_code"),0,2,,2),2,0)</f>
        <v>n/a</v>
      </c>
      <c r="M2417" s="45"/>
      <c r="N2417" s="47"/>
      <c r="O2417" s="45"/>
    </row>
    <row r="2418" spans="1:15" hidden="1" x14ac:dyDescent="0.2">
      <c r="A2418" s="45" t="s">
        <v>677</v>
      </c>
      <c r="B2418" s="65" t="str">
        <f>YEAR(C2418)&amp;"-"&amp;WEEKNUM(C2418)</f>
        <v>2018-4</v>
      </c>
      <c r="C2418" s="46">
        <v>43125</v>
      </c>
      <c r="D2418" s="67">
        <f>WEEKDAY(Tableau645[[#This Row],[date]])</f>
        <v>5</v>
      </c>
      <c r="E2418" s="47">
        <v>0.34375</v>
      </c>
      <c r="F2418" s="47">
        <v>0.51041666666666696</v>
      </c>
      <c r="G2418" s="46" t="str">
        <f>IF(NOT(ISBLANK(Tableau645[heure
début])),IF(VALUE(MID(TEXT(Tableau645[heure
début],"hh"),1,2))&lt;13,"AM","PM"),"")</f>
        <v>AM</v>
      </c>
      <c r="H2418" s="47">
        <f>F2418-E2418</f>
        <v>0.16666666666666696</v>
      </c>
      <c r="I2418" s="47"/>
      <c r="J2418" s="47"/>
      <c r="K2418" s="65" t="s">
        <v>1168</v>
      </c>
      <c r="L2418" s="45" t="str">
        <f ca="1">VLOOKUP(Tableau645[[#This Row],[module]],OFFSET(INDIRECT(A2418&amp;"_code"),0,2,,2),2,0)</f>
        <v>n/a</v>
      </c>
      <c r="M2418" s="45"/>
      <c r="N2418" s="47"/>
      <c r="O2418" s="45"/>
    </row>
    <row r="2419" spans="1:15" hidden="1" x14ac:dyDescent="0.2">
      <c r="A2419" s="61" t="s">
        <v>669</v>
      </c>
      <c r="B2419" s="65" t="str">
        <f>YEAR(C2419)&amp;"-"&amp;WEEKNUM(C2419)</f>
        <v>2018-4</v>
      </c>
      <c r="C2419" s="46">
        <v>43125</v>
      </c>
      <c r="D2419" s="67">
        <f>WEEKDAY(Tableau645[[#This Row],[date]])</f>
        <v>5</v>
      </c>
      <c r="E2419" s="47">
        <v>0.34375</v>
      </c>
      <c r="F2419" s="47">
        <v>0.42708333333333298</v>
      </c>
      <c r="G2419" s="46" t="str">
        <f>IF(NOT(ISBLANK(Tableau645[heure
début])),IF(VALUE(MID(TEXT(Tableau645[heure
début],"hh"),1,2))&lt;13,"AM","PM"),"")</f>
        <v>AM</v>
      </c>
      <c r="H2419" s="47">
        <f>F2419-E2419</f>
        <v>8.3333333333332982E-2</v>
      </c>
      <c r="I2419" s="47"/>
      <c r="J2419" s="47"/>
      <c r="K2419" s="65" t="s">
        <v>844</v>
      </c>
      <c r="L2419" s="45" t="str">
        <f ca="1">VLOOKUP(Tableau645[[#This Row],[module]],OFFSET(INDIRECT(A2419&amp;"_code"),0,2,,2),2,0)</f>
        <v>SINTIVE Xavier</v>
      </c>
      <c r="M2419" s="45"/>
      <c r="N2419" s="47"/>
      <c r="O2419" s="71" t="s">
        <v>943</v>
      </c>
    </row>
    <row r="2420" spans="1:15" hidden="1" x14ac:dyDescent="0.2">
      <c r="A2420" s="61" t="s">
        <v>669</v>
      </c>
      <c r="B2420" s="70" t="str">
        <f>YEAR(C2420)&amp;"-"&amp;WEEKNUM(C2420)</f>
        <v>2018-4</v>
      </c>
      <c r="C2420" s="46">
        <v>43125</v>
      </c>
      <c r="D2420" s="68">
        <f>WEEKDAY(Tableau645[[#This Row],[date]])</f>
        <v>5</v>
      </c>
      <c r="E2420" s="47">
        <v>0.42708333333333298</v>
      </c>
      <c r="F2420" s="47">
        <v>0.51041666666666696</v>
      </c>
      <c r="G2420" s="62" t="str">
        <f>IF(NOT(ISBLANK(Tableau645[heure
début])),IF(VALUE(MID(TEXT(Tableau645[heure
début],"hh"),1,2))&lt;13,"AM","PM"),"")</f>
        <v>AM</v>
      </c>
      <c r="H2420" s="63">
        <f>F2420-E2420</f>
        <v>8.3333333333333981E-2</v>
      </c>
      <c r="I2420" s="63"/>
      <c r="J2420" s="47"/>
      <c r="K2420" s="70" t="s">
        <v>1089</v>
      </c>
      <c r="L2420" s="70" t="str">
        <f ca="1">VLOOKUP(Tableau645[[#This Row],[module]],OFFSET(INDIRECT(A2420&amp;"_code"),0,2,,2),2,0)</f>
        <v>DUDEK Cédric</v>
      </c>
      <c r="M2420" s="61"/>
      <c r="N2420" s="63"/>
      <c r="O2420" s="61"/>
    </row>
    <row r="2421" spans="1:15" hidden="1" x14ac:dyDescent="0.2">
      <c r="A2421" s="45" t="s">
        <v>670</v>
      </c>
      <c r="B2421" s="65" t="str">
        <f>YEAR(C2421)&amp;"-"&amp;WEEKNUM(C2421)</f>
        <v>2018-4</v>
      </c>
      <c r="C2421" s="46">
        <v>43125</v>
      </c>
      <c r="D2421" s="67">
        <f>WEEKDAY(Tableau645[[#This Row],[date]])</f>
        <v>5</v>
      </c>
      <c r="E2421" s="47">
        <v>0.57291666666666696</v>
      </c>
      <c r="F2421" s="47">
        <v>0.73958333333333404</v>
      </c>
      <c r="G2421" s="46" t="str">
        <f>IF(NOT(ISBLANK(Tableau645[heure
début])),IF(VALUE(MID(TEXT(Tableau645[heure
début],"hh"),1,2))&lt;13,"AM","PM"),"")</f>
        <v>PM</v>
      </c>
      <c r="H2421" s="47">
        <f>F2421-E2421</f>
        <v>0.16666666666666707</v>
      </c>
      <c r="I2421" s="47"/>
      <c r="J2421" s="47"/>
      <c r="K2421" s="65" t="s">
        <v>806</v>
      </c>
      <c r="L2421" s="45" t="str">
        <f ca="1">VLOOKUP(Tableau645[[#This Row],[module]],OFFSET(INDIRECT(A2421&amp;"_code"),0,2,,2),2,0)</f>
        <v>n/a</v>
      </c>
      <c r="M2421" s="45"/>
      <c r="N2421" s="47"/>
      <c r="O2421" s="45"/>
    </row>
    <row r="2422" spans="1:15" hidden="1" x14ac:dyDescent="0.2">
      <c r="A2422" s="45" t="s">
        <v>657</v>
      </c>
      <c r="B2422" s="65" t="str">
        <f>YEAR(C2422)&amp;"-"&amp;WEEKNUM(C2422)</f>
        <v>2018-4</v>
      </c>
      <c r="C2422" s="46">
        <v>43125</v>
      </c>
      <c r="D2422" s="67">
        <f>WEEKDAY(Tableau645[[#This Row],[date]])</f>
        <v>5</v>
      </c>
      <c r="E2422" s="47">
        <v>0.57291666666666696</v>
      </c>
      <c r="F2422" s="47">
        <v>0.73958333333333404</v>
      </c>
      <c r="G2422" s="46" t="str">
        <f>IF(NOT(ISBLANK(Tableau645[heure
début])),IF(VALUE(MID(TEXT(Tableau645[heure
début],"hh"),1,2))&lt;13,"AM","PM"),"")</f>
        <v>PM</v>
      </c>
      <c r="H2422" s="47">
        <f>F2422-E2422</f>
        <v>0.16666666666666707</v>
      </c>
      <c r="I2422" s="123"/>
      <c r="J2422" s="47" t="s">
        <v>832</v>
      </c>
      <c r="K2422" s="65" t="s">
        <v>806</v>
      </c>
      <c r="L2422" s="45" t="str">
        <f ca="1">VLOOKUP(Tableau645[[#This Row],[module]],OFFSET(INDIRECT(A2422&amp;"_code"),0,2,,2),2,0)</f>
        <v>n/a</v>
      </c>
      <c r="M2422" s="45"/>
      <c r="N2422" s="47"/>
      <c r="O2422" s="45"/>
    </row>
    <row r="2423" spans="1:15" hidden="1" x14ac:dyDescent="0.2">
      <c r="A2423" s="45" t="s">
        <v>657</v>
      </c>
      <c r="B2423" s="65" t="str">
        <f>YEAR(C2423)&amp;"-"&amp;WEEKNUM(C2423)</f>
        <v>2018-4</v>
      </c>
      <c r="C2423" s="46">
        <v>43125</v>
      </c>
      <c r="D2423" s="67">
        <f>WEEKDAY(Tableau645[[#This Row],[date]])</f>
        <v>5</v>
      </c>
      <c r="E2423" s="47">
        <v>0.57291666666666696</v>
      </c>
      <c r="F2423" s="47">
        <v>0.73958333333333404</v>
      </c>
      <c r="G2423" s="46" t="str">
        <f>IF(NOT(ISBLANK(Tableau645[heure
début])),IF(VALUE(MID(TEXT(Tableau645[heure
début],"hh"),1,2))&lt;13,"AM","PM"),"")</f>
        <v>PM</v>
      </c>
      <c r="H2423" s="47">
        <f>F2423-E2423</f>
        <v>0.16666666666666707</v>
      </c>
      <c r="I2423" s="123"/>
      <c r="J2423" s="47" t="s">
        <v>833</v>
      </c>
      <c r="K2423" s="65" t="s">
        <v>817</v>
      </c>
      <c r="L2423" s="45" t="str">
        <f ca="1">VLOOKUP(Tableau645[[#This Row],[module]],OFFSET(INDIRECT(A2423&amp;"_code"),0,2,,2),2,0)</f>
        <v>n/a</v>
      </c>
      <c r="M2423" s="45"/>
      <c r="N2423" s="47"/>
      <c r="O2423" s="45"/>
    </row>
    <row r="2424" spans="1:15" hidden="1" x14ac:dyDescent="0.2">
      <c r="A2424" s="45" t="s">
        <v>671</v>
      </c>
      <c r="B2424" s="65" t="str">
        <f>YEAR(C2424)&amp;"-"&amp;WEEKNUM(C2424)</f>
        <v>2018-4</v>
      </c>
      <c r="C2424" s="46">
        <v>43125</v>
      </c>
      <c r="D2424" s="67">
        <f>WEEKDAY(Tableau645[[#This Row],[date]])</f>
        <v>5</v>
      </c>
      <c r="E2424" s="47">
        <v>0.57291666666666696</v>
      </c>
      <c r="F2424" s="47">
        <v>0.73958333333333404</v>
      </c>
      <c r="G2424" s="46" t="str">
        <f>IF(NOT(ISBLANK(Tableau645[heure
début])),IF(VALUE(MID(TEXT(Tableau645[heure
début],"hh"),1,2))&lt;13,"AM","PM"),"")</f>
        <v>PM</v>
      </c>
      <c r="H2424" s="47">
        <f>F2424-E2424</f>
        <v>0.16666666666666707</v>
      </c>
      <c r="I2424" s="47"/>
      <c r="J2424" s="47" t="s">
        <v>833</v>
      </c>
      <c r="K2424" s="65" t="s">
        <v>817</v>
      </c>
      <c r="L2424" s="45" t="str">
        <f ca="1">VLOOKUP(Tableau645[[#This Row],[module]],OFFSET(INDIRECT(A2424&amp;"_code"),0,2,,2),2,0)</f>
        <v>n/a</v>
      </c>
      <c r="M2424" s="45"/>
      <c r="N2424" s="47"/>
      <c r="O2424" s="45"/>
    </row>
    <row r="2425" spans="1:15" hidden="1" x14ac:dyDescent="0.2">
      <c r="A2425" s="45" t="s">
        <v>671</v>
      </c>
      <c r="B2425" s="65" t="str">
        <f>YEAR(C2425)&amp;"-"&amp;WEEKNUM(C2425)</f>
        <v>2018-4</v>
      </c>
      <c r="C2425" s="46">
        <v>43125</v>
      </c>
      <c r="D2425" s="67">
        <f>WEEKDAY(Tableau645[[#This Row],[date]])</f>
        <v>5</v>
      </c>
      <c r="E2425" s="47">
        <v>0.57291666666666696</v>
      </c>
      <c r="F2425" s="47">
        <v>0.73958333333333404</v>
      </c>
      <c r="G2425" s="46" t="str">
        <f>IF(NOT(ISBLANK(Tableau645[heure
début])),IF(VALUE(MID(TEXT(Tableau645[heure
début],"hh"),1,2))&lt;13,"AM","PM"),"")</f>
        <v>PM</v>
      </c>
      <c r="H2425" s="47">
        <f>F2425-E2425</f>
        <v>0.16666666666666707</v>
      </c>
      <c r="I2425" s="47"/>
      <c r="J2425" s="47" t="s">
        <v>832</v>
      </c>
      <c r="K2425" s="65" t="s">
        <v>806</v>
      </c>
      <c r="L2425" s="45" t="str">
        <f ca="1">VLOOKUP(Tableau645[[#This Row],[module]],OFFSET(INDIRECT(A2425&amp;"_code"),0,2,,2),2,0)</f>
        <v>n/a</v>
      </c>
      <c r="M2425" s="45"/>
      <c r="N2425" s="47"/>
      <c r="O2425" s="45"/>
    </row>
    <row r="2426" spans="1:15" hidden="1" x14ac:dyDescent="0.2">
      <c r="A2426" s="45" t="s">
        <v>672</v>
      </c>
      <c r="B2426" s="65" t="str">
        <f>YEAR(C2426)&amp;"-"&amp;WEEKNUM(C2426)</f>
        <v>2018-4</v>
      </c>
      <c r="C2426" s="46">
        <v>43125</v>
      </c>
      <c r="D2426" s="67">
        <f>WEEKDAY(Tableau645[[#This Row],[date]])</f>
        <v>5</v>
      </c>
      <c r="E2426" s="47">
        <v>0.57291666666666696</v>
      </c>
      <c r="F2426" s="47">
        <v>0.73958333333333404</v>
      </c>
      <c r="G2426" s="46" t="str">
        <f>IF(NOT(ISBLANK(Tableau645[heure
début])),IF(VALUE(MID(TEXT(Tableau645[heure
début],"hh"),1,2))&lt;13,"AM","PM"),"")</f>
        <v>PM</v>
      </c>
      <c r="H2426" s="47">
        <f>F2426-E2426</f>
        <v>0.16666666666666707</v>
      </c>
      <c r="I2426" s="47"/>
      <c r="J2426" s="47" t="s">
        <v>832</v>
      </c>
      <c r="K2426" s="65"/>
      <c r="L2426" s="45" t="e">
        <f ca="1">VLOOKUP(Tableau645[[#This Row],[module]],OFFSET(INDIRECT(A2426&amp;"_code"),0,2,,2),2,0)</f>
        <v>#N/A</v>
      </c>
      <c r="M2426" s="45"/>
      <c r="N2426" s="47"/>
      <c r="O2426" s="45"/>
    </row>
    <row r="2427" spans="1:15" hidden="1" x14ac:dyDescent="0.2">
      <c r="A2427" s="45" t="s">
        <v>672</v>
      </c>
      <c r="B2427" s="65" t="str">
        <f>YEAR(C2427)&amp;"-"&amp;WEEKNUM(C2427)</f>
        <v>2018-4</v>
      </c>
      <c r="C2427" s="46">
        <v>43125</v>
      </c>
      <c r="D2427" s="67">
        <f>WEEKDAY(Tableau645[[#This Row],[date]])</f>
        <v>5</v>
      </c>
      <c r="E2427" s="47">
        <v>0.57291666666666696</v>
      </c>
      <c r="F2427" s="47">
        <v>0.73958333333333404</v>
      </c>
      <c r="G2427" s="46" t="str">
        <f>IF(NOT(ISBLANK(Tableau645[heure
début])),IF(VALUE(MID(TEXT(Tableau645[heure
début],"hh"),1,2))&lt;13,"AM","PM"),"")</f>
        <v>PM</v>
      </c>
      <c r="H2427" s="47">
        <f>F2427-E2427</f>
        <v>0.16666666666666707</v>
      </c>
      <c r="I2427" s="47"/>
      <c r="J2427" s="47" t="s">
        <v>833</v>
      </c>
      <c r="K2427" s="65" t="s">
        <v>817</v>
      </c>
      <c r="L2427" s="45" t="str">
        <f ca="1">VLOOKUP(Tableau645[[#This Row],[module]],OFFSET(INDIRECT(A2427&amp;"_code"),0,2,,2),2,0)</f>
        <v>n/a</v>
      </c>
      <c r="M2427" s="45"/>
      <c r="N2427" s="47"/>
      <c r="O2427" s="45"/>
    </row>
    <row r="2428" spans="1:15" hidden="1" x14ac:dyDescent="0.2">
      <c r="A2428" s="45" t="s">
        <v>676</v>
      </c>
      <c r="B2428" s="65" t="str">
        <f>YEAR(C2428)&amp;"-"&amp;WEEKNUM(C2428)</f>
        <v>2018-4</v>
      </c>
      <c r="C2428" s="46">
        <v>43125</v>
      </c>
      <c r="D2428" s="67">
        <f>WEEKDAY(Tableau645[[#This Row],[date]])</f>
        <v>5</v>
      </c>
      <c r="E2428" s="47">
        <v>0.57291666666666696</v>
      </c>
      <c r="F2428" s="47">
        <v>0.69791666666666663</v>
      </c>
      <c r="G2428" s="46" t="str">
        <f>IF(NOT(ISBLANK(Tableau645[heure
début])),IF(VALUE(MID(TEXT(Tableau645[heure
début],"hh"),1,2))&lt;13,"AM","PM"),"")</f>
        <v>PM</v>
      </c>
      <c r="H2428" s="47">
        <f>F2428-E2428</f>
        <v>0.12499999999999967</v>
      </c>
      <c r="I2428" s="47"/>
      <c r="J2428" s="47"/>
      <c r="K2428" s="65" t="s">
        <v>809</v>
      </c>
      <c r="L2428" s="45" t="str">
        <f ca="1">VLOOKUP(Tableau645[[#This Row],[module]],OFFSET(INDIRECT(A2428&amp;"_code"),0,2,,2),2,0)</f>
        <v>n/a</v>
      </c>
      <c r="M2428" s="45"/>
      <c r="N2428" s="47"/>
      <c r="O2428" s="45"/>
    </row>
    <row r="2429" spans="1:15" hidden="1" x14ac:dyDescent="0.2">
      <c r="A2429" s="45" t="s">
        <v>677</v>
      </c>
      <c r="B2429" s="65" t="str">
        <f>YEAR(C2429)&amp;"-"&amp;WEEKNUM(C2429)</f>
        <v>2018-4</v>
      </c>
      <c r="C2429" s="46">
        <v>43125</v>
      </c>
      <c r="D2429" s="67">
        <f>WEEKDAY(Tableau645[[#This Row],[date]])</f>
        <v>5</v>
      </c>
      <c r="E2429" s="47">
        <v>0.57291666666666696</v>
      </c>
      <c r="F2429" s="47">
        <v>0.69791666666666663</v>
      </c>
      <c r="G2429" s="46" t="str">
        <f>IF(NOT(ISBLANK(Tableau645[heure
début])),IF(VALUE(MID(TEXT(Tableau645[heure
début],"hh"),1,2))&lt;13,"AM","PM"),"")</f>
        <v>PM</v>
      </c>
      <c r="H2429" s="47">
        <f>F2429-E2429</f>
        <v>0.12499999999999967</v>
      </c>
      <c r="I2429" s="47"/>
      <c r="J2429" s="47"/>
      <c r="K2429" s="65" t="s">
        <v>1168</v>
      </c>
      <c r="L2429" s="45" t="str">
        <f ca="1">VLOOKUP(Tableau645[[#This Row],[module]],OFFSET(INDIRECT(A2429&amp;"_code"),0,2,,2),2,0)</f>
        <v>n/a</v>
      </c>
      <c r="M2429" s="45"/>
      <c r="N2429" s="47"/>
      <c r="O2429" s="45"/>
    </row>
    <row r="2430" spans="1:15" hidden="1" x14ac:dyDescent="0.2">
      <c r="A2430" s="61" t="s">
        <v>669</v>
      </c>
      <c r="B2430" s="65" t="str">
        <f>YEAR(C2430)&amp;"-"&amp;WEEKNUM(C2430)</f>
        <v>2018-4</v>
      </c>
      <c r="C2430" s="46">
        <v>43125</v>
      </c>
      <c r="D2430" s="67">
        <f>WEEKDAY(Tableau645[[#This Row],[date]])</f>
        <v>5</v>
      </c>
      <c r="E2430" s="63">
        <v>0.57291666666666696</v>
      </c>
      <c r="F2430" s="63">
        <v>0.73958333333333404</v>
      </c>
      <c r="G2430" s="46" t="str">
        <f>IF(NOT(ISBLANK(Tableau645[heure
début])),IF(VALUE(MID(TEXT(Tableau645[heure
début],"hh"),1,2))&lt;13,"AM","PM"),"")</f>
        <v>PM</v>
      </c>
      <c r="H2430" s="47">
        <f>F2430-E2430</f>
        <v>0.16666666666666707</v>
      </c>
      <c r="I2430" s="47"/>
      <c r="J2430" s="47"/>
      <c r="K2430" s="65" t="s">
        <v>862</v>
      </c>
      <c r="L2430" s="45" t="str">
        <f ca="1">VLOOKUP(Tableau645[[#This Row],[module]],OFFSET(INDIRECT(A2430&amp;"_code"),0,2,,2),2,0)</f>
        <v>VASSILIOU Poly</v>
      </c>
      <c r="M2430" s="45"/>
      <c r="N2430" s="47"/>
      <c r="O2430" s="45"/>
    </row>
    <row r="2431" spans="1:15" hidden="1" x14ac:dyDescent="0.2">
      <c r="A2431" s="45" t="s">
        <v>670</v>
      </c>
      <c r="B2431" s="65" t="str">
        <f>YEAR(C2431)&amp;"-"&amp;WEEKNUM(C2431)</f>
        <v>2018-4</v>
      </c>
      <c r="C2431" s="46">
        <v>43126</v>
      </c>
      <c r="D2431" s="67">
        <f>WEEKDAY(Tableau645[[#This Row],[date]])</f>
        <v>6</v>
      </c>
      <c r="E2431" s="47">
        <v>0.34375</v>
      </c>
      <c r="F2431" s="47">
        <v>0.51041666666666696</v>
      </c>
      <c r="G2431" s="46" t="str">
        <f>IF(NOT(ISBLANK(Tableau645[heure
début])),IF(VALUE(MID(TEXT(Tableau645[heure
début],"hh"),1,2))&lt;13,"AM","PM"),"")</f>
        <v>AM</v>
      </c>
      <c r="H2431" s="47">
        <f>F2431-E2431</f>
        <v>0.16666666666666696</v>
      </c>
      <c r="I2431" s="47"/>
      <c r="J2431" s="47"/>
      <c r="K2431" s="65" t="s">
        <v>806</v>
      </c>
      <c r="L2431" s="45" t="str">
        <f ca="1">VLOOKUP(Tableau645[[#This Row],[module]],OFFSET(INDIRECT(A2431&amp;"_code"),0,2,,2),2,0)</f>
        <v>n/a</v>
      </c>
      <c r="M2431" s="45"/>
      <c r="N2431" s="47"/>
      <c r="O2431" s="45"/>
    </row>
    <row r="2432" spans="1:15" hidden="1" x14ac:dyDescent="0.2">
      <c r="A2432" s="45" t="s">
        <v>657</v>
      </c>
      <c r="B2432" s="65" t="str">
        <f>YEAR(C2432)&amp;"-"&amp;WEEKNUM(C2432)</f>
        <v>2018-4</v>
      </c>
      <c r="C2432" s="46">
        <v>43126</v>
      </c>
      <c r="D2432" s="67">
        <f>WEEKDAY(Tableau645[[#This Row],[date]])</f>
        <v>6</v>
      </c>
      <c r="E2432" s="47">
        <v>0.34375</v>
      </c>
      <c r="F2432" s="47">
        <v>0.51041666666666696</v>
      </c>
      <c r="G2432" s="46" t="str">
        <f>IF(NOT(ISBLANK(Tableau645[heure
début])),IF(VALUE(MID(TEXT(Tableau645[heure
début],"hh"),1,2))&lt;13,"AM","PM"),"")</f>
        <v>AM</v>
      </c>
      <c r="H2432" s="47">
        <f>F2432-E2432</f>
        <v>0.16666666666666696</v>
      </c>
      <c r="I2432" s="123"/>
      <c r="J2432" s="47" t="s">
        <v>832</v>
      </c>
      <c r="K2432" s="65" t="s">
        <v>806</v>
      </c>
      <c r="L2432" s="45" t="str">
        <f ca="1">VLOOKUP(Tableau645[[#This Row],[module]],OFFSET(INDIRECT(A2432&amp;"_code"),0,2,,2),2,0)</f>
        <v>n/a</v>
      </c>
      <c r="M2432" s="45"/>
      <c r="N2432" s="47"/>
      <c r="O2432" s="45"/>
    </row>
    <row r="2433" spans="1:15" hidden="1" x14ac:dyDescent="0.2">
      <c r="A2433" s="45" t="s">
        <v>657</v>
      </c>
      <c r="B2433" s="65" t="str">
        <f>YEAR(C2433)&amp;"-"&amp;WEEKNUM(C2433)</f>
        <v>2018-4</v>
      </c>
      <c r="C2433" s="46">
        <v>43126</v>
      </c>
      <c r="D2433" s="67">
        <f>WEEKDAY(Tableau645[[#This Row],[date]])</f>
        <v>6</v>
      </c>
      <c r="E2433" s="47">
        <v>0.34375</v>
      </c>
      <c r="F2433" s="47">
        <v>0.51041666666666696</v>
      </c>
      <c r="G2433" s="46" t="str">
        <f>IF(NOT(ISBLANK(Tableau645[heure
début])),IF(VALUE(MID(TEXT(Tableau645[heure
début],"hh"),1,2))&lt;13,"AM","PM"),"")</f>
        <v>AM</v>
      </c>
      <c r="H2433" s="47">
        <f>F2433-E2433</f>
        <v>0.16666666666666696</v>
      </c>
      <c r="I2433" s="123"/>
      <c r="J2433" s="47" t="s">
        <v>833</v>
      </c>
      <c r="K2433" s="65" t="s">
        <v>817</v>
      </c>
      <c r="L2433" s="45" t="str">
        <f ca="1">VLOOKUP(Tableau645[[#This Row],[module]],OFFSET(INDIRECT(A2433&amp;"_code"),0,2,,2),2,0)</f>
        <v>n/a</v>
      </c>
      <c r="M2433" s="45"/>
      <c r="N2433" s="47"/>
      <c r="O2433" s="45"/>
    </row>
    <row r="2434" spans="1:15" hidden="1" x14ac:dyDescent="0.2">
      <c r="A2434" s="45" t="s">
        <v>671</v>
      </c>
      <c r="B2434" s="65" t="str">
        <f>YEAR(C2434)&amp;"-"&amp;WEEKNUM(C2434)</f>
        <v>2018-4</v>
      </c>
      <c r="C2434" s="46">
        <v>43126</v>
      </c>
      <c r="D2434" s="67">
        <f>WEEKDAY(Tableau645[[#This Row],[date]])</f>
        <v>6</v>
      </c>
      <c r="E2434" s="47">
        <v>0.34375</v>
      </c>
      <c r="F2434" s="47">
        <v>0.51041666666666696</v>
      </c>
      <c r="G2434" s="46" t="str">
        <f>IF(NOT(ISBLANK(Tableau645[heure
début])),IF(VALUE(MID(TEXT(Tableau645[heure
début],"hh"),1,2))&lt;13,"AM","PM"),"")</f>
        <v>AM</v>
      </c>
      <c r="H2434" s="47">
        <f>F2434-E2434</f>
        <v>0.16666666666666696</v>
      </c>
      <c r="I2434" s="47"/>
      <c r="J2434" s="47" t="s">
        <v>833</v>
      </c>
      <c r="K2434" s="65" t="s">
        <v>817</v>
      </c>
      <c r="L2434" s="45" t="str">
        <f ca="1">VLOOKUP(Tableau645[[#This Row],[module]],OFFSET(INDIRECT(A2434&amp;"_code"),0,2,,2),2,0)</f>
        <v>n/a</v>
      </c>
      <c r="M2434" s="45"/>
      <c r="N2434" s="47"/>
      <c r="O2434" s="45"/>
    </row>
    <row r="2435" spans="1:15" hidden="1" x14ac:dyDescent="0.2">
      <c r="A2435" s="45" t="s">
        <v>671</v>
      </c>
      <c r="B2435" s="65" t="str">
        <f>YEAR(C2435)&amp;"-"&amp;WEEKNUM(C2435)</f>
        <v>2018-4</v>
      </c>
      <c r="C2435" s="46">
        <v>43126</v>
      </c>
      <c r="D2435" s="67">
        <f>WEEKDAY(Tableau645[[#This Row],[date]])</f>
        <v>6</v>
      </c>
      <c r="E2435" s="47">
        <v>0.34375</v>
      </c>
      <c r="F2435" s="47">
        <v>0.51041666666666696</v>
      </c>
      <c r="G2435" s="46" t="str">
        <f>IF(NOT(ISBLANK(Tableau645[heure
début])),IF(VALUE(MID(TEXT(Tableau645[heure
début],"hh"),1,2))&lt;13,"AM","PM"),"")</f>
        <v>AM</v>
      </c>
      <c r="H2435" s="47">
        <f>F2435-E2435</f>
        <v>0.16666666666666696</v>
      </c>
      <c r="I2435" s="47"/>
      <c r="J2435" s="47" t="s">
        <v>832</v>
      </c>
      <c r="K2435" s="65" t="s">
        <v>806</v>
      </c>
      <c r="L2435" s="45" t="str">
        <f ca="1">VLOOKUP(Tableau645[[#This Row],[module]],OFFSET(INDIRECT(A2435&amp;"_code"),0,2,,2),2,0)</f>
        <v>n/a</v>
      </c>
      <c r="M2435" s="45"/>
      <c r="N2435" s="47"/>
      <c r="O2435" s="45"/>
    </row>
    <row r="2436" spans="1:15" hidden="1" x14ac:dyDescent="0.2">
      <c r="A2436" s="45" t="s">
        <v>672</v>
      </c>
      <c r="B2436" s="65" t="str">
        <f>YEAR(C2436)&amp;"-"&amp;WEEKNUM(C2436)</f>
        <v>2018-4</v>
      </c>
      <c r="C2436" s="46">
        <v>43126</v>
      </c>
      <c r="D2436" s="67">
        <f>WEEKDAY(Tableau645[[#This Row],[date]])</f>
        <v>6</v>
      </c>
      <c r="E2436" s="47">
        <v>0.34375</v>
      </c>
      <c r="F2436" s="47">
        <v>0.51041666666666696</v>
      </c>
      <c r="G2436" s="46" t="str">
        <f>IF(NOT(ISBLANK(Tableau645[heure
début])),IF(VALUE(MID(TEXT(Tableau645[heure
début],"hh"),1,2))&lt;13,"AM","PM"),"")</f>
        <v>AM</v>
      </c>
      <c r="H2436" s="47">
        <f>F2436-E2436</f>
        <v>0.16666666666666696</v>
      </c>
      <c r="I2436" s="47"/>
      <c r="J2436" s="47" t="s">
        <v>832</v>
      </c>
      <c r="K2436" s="65"/>
      <c r="L2436" s="45" t="e">
        <f ca="1">VLOOKUP(Tableau645[[#This Row],[module]],OFFSET(INDIRECT(A2436&amp;"_code"),0,2,,2),2,0)</f>
        <v>#N/A</v>
      </c>
      <c r="M2436" s="45"/>
      <c r="N2436" s="47"/>
      <c r="O2436" s="45"/>
    </row>
    <row r="2437" spans="1:15" hidden="1" x14ac:dyDescent="0.2">
      <c r="A2437" s="45" t="s">
        <v>672</v>
      </c>
      <c r="B2437" s="65" t="str">
        <f>YEAR(C2437)&amp;"-"&amp;WEEKNUM(C2437)</f>
        <v>2018-4</v>
      </c>
      <c r="C2437" s="46">
        <v>43126</v>
      </c>
      <c r="D2437" s="67">
        <f>WEEKDAY(Tableau645[[#This Row],[date]])</f>
        <v>6</v>
      </c>
      <c r="E2437" s="47">
        <v>0.34375</v>
      </c>
      <c r="F2437" s="47">
        <v>0.51041666666666696</v>
      </c>
      <c r="G2437" s="46" t="str">
        <f>IF(NOT(ISBLANK(Tableau645[heure
début])),IF(VALUE(MID(TEXT(Tableau645[heure
début],"hh"),1,2))&lt;13,"AM","PM"),"")</f>
        <v>AM</v>
      </c>
      <c r="H2437" s="47">
        <f>F2437-E2437</f>
        <v>0.16666666666666696</v>
      </c>
      <c r="I2437" s="47"/>
      <c r="J2437" s="47" t="s">
        <v>833</v>
      </c>
      <c r="K2437" s="65" t="s">
        <v>817</v>
      </c>
      <c r="L2437" s="45" t="str">
        <f ca="1">VLOOKUP(Tableau645[[#This Row],[module]],OFFSET(INDIRECT(A2437&amp;"_code"),0,2,,2),2,0)</f>
        <v>n/a</v>
      </c>
      <c r="M2437" s="45"/>
      <c r="N2437" s="47"/>
      <c r="O2437" s="45"/>
    </row>
    <row r="2438" spans="1:15" hidden="1" x14ac:dyDescent="0.2">
      <c r="A2438" s="45" t="s">
        <v>676</v>
      </c>
      <c r="B2438" s="65" t="str">
        <f>YEAR(C2438)&amp;"-"&amp;WEEKNUM(C2438)</f>
        <v>2018-4</v>
      </c>
      <c r="C2438" s="46">
        <v>43126</v>
      </c>
      <c r="D2438" s="67">
        <f>WEEKDAY(Tableau645[[#This Row],[date]])</f>
        <v>6</v>
      </c>
      <c r="E2438" s="47">
        <v>0.34375</v>
      </c>
      <c r="F2438" s="47">
        <v>0.51041666666666696</v>
      </c>
      <c r="G2438" s="46" t="str">
        <f>IF(NOT(ISBLANK(Tableau645[heure
début])),IF(VALUE(MID(TEXT(Tableau645[heure
début],"hh"),1,2))&lt;13,"AM","PM"),"")</f>
        <v>AM</v>
      </c>
      <c r="H2438" s="47">
        <f>F2438-E2438</f>
        <v>0.16666666666666696</v>
      </c>
      <c r="I2438" s="47"/>
      <c r="J2438" s="47"/>
      <c r="K2438" s="65" t="s">
        <v>809</v>
      </c>
      <c r="L2438" s="45" t="str">
        <f ca="1">VLOOKUP(Tableau645[[#This Row],[module]],OFFSET(INDIRECT(A2438&amp;"_code"),0,2,,2),2,0)</f>
        <v>n/a</v>
      </c>
      <c r="M2438" s="45"/>
      <c r="N2438" s="47"/>
      <c r="O2438" s="45"/>
    </row>
    <row r="2439" spans="1:15" hidden="1" x14ac:dyDescent="0.2">
      <c r="A2439" s="45" t="s">
        <v>677</v>
      </c>
      <c r="B2439" s="65" t="str">
        <f>YEAR(C2439)&amp;"-"&amp;WEEKNUM(C2439)</f>
        <v>2018-4</v>
      </c>
      <c r="C2439" s="46">
        <v>43126</v>
      </c>
      <c r="D2439" s="67">
        <f>WEEKDAY(Tableau645[[#This Row],[date]])</f>
        <v>6</v>
      </c>
      <c r="E2439" s="47">
        <v>0.34375</v>
      </c>
      <c r="F2439" s="47">
        <v>0.51041666666666696</v>
      </c>
      <c r="G2439" s="46" t="str">
        <f>IF(NOT(ISBLANK(Tableau645[heure
début])),IF(VALUE(MID(TEXT(Tableau645[heure
début],"hh"),1,2))&lt;13,"AM","PM"),"")</f>
        <v>AM</v>
      </c>
      <c r="H2439" s="47">
        <f>F2439-E2439</f>
        <v>0.16666666666666696</v>
      </c>
      <c r="I2439" s="47"/>
      <c r="J2439" s="47"/>
      <c r="K2439" s="65" t="s">
        <v>1168</v>
      </c>
      <c r="L2439" s="45" t="str">
        <f ca="1">VLOOKUP(Tableau645[[#This Row],[module]],OFFSET(INDIRECT(A2439&amp;"_code"),0,2,,2),2,0)</f>
        <v>n/a</v>
      </c>
      <c r="M2439" s="45"/>
      <c r="N2439" s="47"/>
      <c r="O2439" s="45"/>
    </row>
    <row r="2440" spans="1:15" hidden="1" x14ac:dyDescent="0.2">
      <c r="A2440" s="61" t="s">
        <v>669</v>
      </c>
      <c r="B2440" s="65" t="str">
        <f>YEAR(C2440)&amp;"-"&amp;WEEKNUM(C2440)</f>
        <v>2018-4</v>
      </c>
      <c r="C2440" s="46">
        <v>43126</v>
      </c>
      <c r="D2440" s="67">
        <f>WEEKDAY(Tableau645[[#This Row],[date]])</f>
        <v>6</v>
      </c>
      <c r="E2440" s="47">
        <v>0.34375</v>
      </c>
      <c r="F2440" s="47">
        <v>0.51041666666666696</v>
      </c>
      <c r="G2440" s="46" t="str">
        <f>IF(NOT(ISBLANK(Tableau645[heure
début])),IF(VALUE(MID(TEXT(Tableau645[heure
début],"hh"),1,2))&lt;13,"AM","PM"),"")</f>
        <v>AM</v>
      </c>
      <c r="H2440" s="47">
        <f>F2440-E2440</f>
        <v>0.16666666666666696</v>
      </c>
      <c r="I2440" s="47"/>
      <c r="J2440" s="47"/>
      <c r="K2440" s="65" t="s">
        <v>863</v>
      </c>
      <c r="L2440" s="45" t="str">
        <f ca="1">VLOOKUP(Tableau645[[#This Row],[module]],OFFSET(INDIRECT(A2440&amp;"_code"),0,2,,2),2,0)</f>
        <v>DUPLOUICH Audrey</v>
      </c>
      <c r="M2440" s="45"/>
      <c r="N2440" s="47"/>
      <c r="O2440" s="45"/>
    </row>
    <row r="2441" spans="1:15" hidden="1" x14ac:dyDescent="0.2">
      <c r="A2441" s="45" t="s">
        <v>670</v>
      </c>
      <c r="B2441" s="65" t="str">
        <f>YEAR(C2441)&amp;"-"&amp;WEEKNUM(C2441)</f>
        <v>2018-4</v>
      </c>
      <c r="C2441" s="46">
        <v>43126</v>
      </c>
      <c r="D2441" s="67">
        <f>WEEKDAY(Tableau645[[#This Row],[date]])</f>
        <v>6</v>
      </c>
      <c r="E2441" s="47">
        <v>0.57291666666666696</v>
      </c>
      <c r="F2441" s="47">
        <v>0.73958333333333404</v>
      </c>
      <c r="G2441" s="46" t="str">
        <f>IF(NOT(ISBLANK(Tableau645[heure
début])),IF(VALUE(MID(TEXT(Tableau645[heure
début],"hh"),1,2))&lt;13,"AM","PM"),"")</f>
        <v>PM</v>
      </c>
      <c r="H2441" s="47">
        <f>F2441-E2441</f>
        <v>0.16666666666666707</v>
      </c>
      <c r="I2441" s="47"/>
      <c r="J2441" s="47"/>
      <c r="K2441" s="65" t="s">
        <v>806</v>
      </c>
      <c r="L2441" s="45" t="str">
        <f ca="1">VLOOKUP(Tableau645[[#This Row],[module]],OFFSET(INDIRECT(A2441&amp;"_code"),0,2,,2),2,0)</f>
        <v>n/a</v>
      </c>
      <c r="M2441" s="45"/>
      <c r="N2441" s="47"/>
      <c r="O2441" s="45"/>
    </row>
    <row r="2442" spans="1:15" hidden="1" x14ac:dyDescent="0.2">
      <c r="A2442" s="45" t="s">
        <v>657</v>
      </c>
      <c r="B2442" s="65" t="str">
        <f>YEAR(C2442)&amp;"-"&amp;WEEKNUM(C2442)</f>
        <v>2018-4</v>
      </c>
      <c r="C2442" s="46">
        <v>43126</v>
      </c>
      <c r="D2442" s="67">
        <f>WEEKDAY(Tableau645[[#This Row],[date]])</f>
        <v>6</v>
      </c>
      <c r="E2442" s="47">
        <v>0.57291666666666696</v>
      </c>
      <c r="F2442" s="47">
        <v>0.73958333333333404</v>
      </c>
      <c r="G2442" s="46" t="str">
        <f>IF(NOT(ISBLANK(Tableau645[heure
début])),IF(VALUE(MID(TEXT(Tableau645[heure
début],"hh"),1,2))&lt;13,"AM","PM"),"")</f>
        <v>PM</v>
      </c>
      <c r="H2442" s="47">
        <f>F2442-E2442</f>
        <v>0.16666666666666707</v>
      </c>
      <c r="I2442" s="123"/>
      <c r="J2442" s="47" t="s">
        <v>832</v>
      </c>
      <c r="K2442" s="65" t="s">
        <v>806</v>
      </c>
      <c r="L2442" s="45" t="str">
        <f ca="1">VLOOKUP(Tableau645[[#This Row],[module]],OFFSET(INDIRECT(A2442&amp;"_code"),0,2,,2),2,0)</f>
        <v>n/a</v>
      </c>
      <c r="M2442" s="45"/>
      <c r="N2442" s="47"/>
      <c r="O2442" s="45"/>
    </row>
    <row r="2443" spans="1:15" hidden="1" x14ac:dyDescent="0.2">
      <c r="A2443" s="45" t="s">
        <v>657</v>
      </c>
      <c r="B2443" s="65" t="str">
        <f>YEAR(C2443)&amp;"-"&amp;WEEKNUM(C2443)</f>
        <v>2018-4</v>
      </c>
      <c r="C2443" s="46">
        <v>43126</v>
      </c>
      <c r="D2443" s="67">
        <f>WEEKDAY(Tableau645[[#This Row],[date]])</f>
        <v>6</v>
      </c>
      <c r="E2443" s="47">
        <v>0.57291666666666696</v>
      </c>
      <c r="F2443" s="47">
        <v>0.73958333333333404</v>
      </c>
      <c r="G2443" s="46" t="str">
        <f>IF(NOT(ISBLANK(Tableau645[heure
début])),IF(VALUE(MID(TEXT(Tableau645[heure
début],"hh"),1,2))&lt;13,"AM","PM"),"")</f>
        <v>PM</v>
      </c>
      <c r="H2443" s="47">
        <f>F2443-E2443</f>
        <v>0.16666666666666707</v>
      </c>
      <c r="I2443" s="123"/>
      <c r="J2443" s="47" t="s">
        <v>833</v>
      </c>
      <c r="K2443" s="65" t="s">
        <v>817</v>
      </c>
      <c r="L2443" s="45" t="str">
        <f ca="1">VLOOKUP(Tableau645[[#This Row],[module]],OFFSET(INDIRECT(A2443&amp;"_code"),0,2,,2),2,0)</f>
        <v>n/a</v>
      </c>
      <c r="M2443" s="45"/>
      <c r="N2443" s="47"/>
      <c r="O2443" s="45"/>
    </row>
    <row r="2444" spans="1:15" hidden="1" x14ac:dyDescent="0.2">
      <c r="A2444" s="45" t="s">
        <v>671</v>
      </c>
      <c r="B2444" s="65" t="str">
        <f>YEAR(C2444)&amp;"-"&amp;WEEKNUM(C2444)</f>
        <v>2018-4</v>
      </c>
      <c r="C2444" s="46">
        <v>43126</v>
      </c>
      <c r="D2444" s="67">
        <f>WEEKDAY(Tableau645[[#This Row],[date]])</f>
        <v>6</v>
      </c>
      <c r="E2444" s="47">
        <v>0.57291666666666696</v>
      </c>
      <c r="F2444" s="47">
        <v>0.73958333333333404</v>
      </c>
      <c r="G2444" s="46" t="str">
        <f>IF(NOT(ISBLANK(Tableau645[heure
début])),IF(VALUE(MID(TEXT(Tableau645[heure
début],"hh"),1,2))&lt;13,"AM","PM"),"")</f>
        <v>PM</v>
      </c>
      <c r="H2444" s="47">
        <f>F2444-E2444</f>
        <v>0.16666666666666707</v>
      </c>
      <c r="I2444" s="47"/>
      <c r="J2444" s="47" t="s">
        <v>833</v>
      </c>
      <c r="K2444" s="65" t="s">
        <v>817</v>
      </c>
      <c r="L2444" s="45" t="str">
        <f ca="1">VLOOKUP(Tableau645[[#This Row],[module]],OFFSET(INDIRECT(A2444&amp;"_code"),0,2,,2),2,0)</f>
        <v>n/a</v>
      </c>
      <c r="M2444" s="45"/>
      <c r="N2444" s="47"/>
      <c r="O2444" s="45"/>
    </row>
    <row r="2445" spans="1:15" hidden="1" x14ac:dyDescent="0.2">
      <c r="A2445" s="45" t="s">
        <v>671</v>
      </c>
      <c r="B2445" s="65" t="str">
        <f>YEAR(C2445)&amp;"-"&amp;WEEKNUM(C2445)</f>
        <v>2018-4</v>
      </c>
      <c r="C2445" s="46">
        <v>43126</v>
      </c>
      <c r="D2445" s="67">
        <f>WEEKDAY(Tableau645[[#This Row],[date]])</f>
        <v>6</v>
      </c>
      <c r="E2445" s="47">
        <v>0.57291666666666696</v>
      </c>
      <c r="F2445" s="47">
        <v>0.73958333333333404</v>
      </c>
      <c r="G2445" s="46" t="str">
        <f>IF(NOT(ISBLANK(Tableau645[heure
début])),IF(VALUE(MID(TEXT(Tableau645[heure
début],"hh"),1,2))&lt;13,"AM","PM"),"")</f>
        <v>PM</v>
      </c>
      <c r="H2445" s="47">
        <f>F2445-E2445</f>
        <v>0.16666666666666707</v>
      </c>
      <c r="I2445" s="47"/>
      <c r="J2445" s="47" t="s">
        <v>832</v>
      </c>
      <c r="K2445" s="65" t="s">
        <v>806</v>
      </c>
      <c r="L2445" s="45" t="str">
        <f ca="1">VLOOKUP(Tableau645[[#This Row],[module]],OFFSET(INDIRECT(A2445&amp;"_code"),0,2,,2),2,0)</f>
        <v>n/a</v>
      </c>
      <c r="M2445" s="45"/>
      <c r="N2445" s="47"/>
      <c r="O2445" s="45"/>
    </row>
    <row r="2446" spans="1:15" hidden="1" x14ac:dyDescent="0.2">
      <c r="A2446" s="45" t="s">
        <v>672</v>
      </c>
      <c r="B2446" s="65" t="str">
        <f>YEAR(C2446)&amp;"-"&amp;WEEKNUM(C2446)</f>
        <v>2018-4</v>
      </c>
      <c r="C2446" s="46">
        <v>43126</v>
      </c>
      <c r="D2446" s="67">
        <f>WEEKDAY(Tableau645[[#This Row],[date]])</f>
        <v>6</v>
      </c>
      <c r="E2446" s="47">
        <v>0.57291666666666696</v>
      </c>
      <c r="F2446" s="47">
        <v>0.73958333333333404</v>
      </c>
      <c r="G2446" s="46" t="str">
        <f>IF(NOT(ISBLANK(Tableau645[heure
début])),IF(VALUE(MID(TEXT(Tableau645[heure
début],"hh"),1,2))&lt;13,"AM","PM"),"")</f>
        <v>PM</v>
      </c>
      <c r="H2446" s="47">
        <f>F2446-E2446</f>
        <v>0.16666666666666707</v>
      </c>
      <c r="I2446" s="47"/>
      <c r="J2446" s="47" t="s">
        <v>832</v>
      </c>
      <c r="K2446" s="65"/>
      <c r="L2446" s="45" t="e">
        <f ca="1">VLOOKUP(Tableau645[[#This Row],[module]],OFFSET(INDIRECT(A2446&amp;"_code"),0,2,,2),2,0)</f>
        <v>#N/A</v>
      </c>
      <c r="M2446" s="45"/>
      <c r="N2446" s="47"/>
      <c r="O2446" s="45"/>
    </row>
    <row r="2447" spans="1:15" hidden="1" x14ac:dyDescent="0.2">
      <c r="A2447" s="45" t="s">
        <v>672</v>
      </c>
      <c r="B2447" s="65" t="str">
        <f>YEAR(C2447)&amp;"-"&amp;WEEKNUM(C2447)</f>
        <v>2018-4</v>
      </c>
      <c r="C2447" s="46">
        <v>43126</v>
      </c>
      <c r="D2447" s="67">
        <f>WEEKDAY(Tableau645[[#This Row],[date]])</f>
        <v>6</v>
      </c>
      <c r="E2447" s="47">
        <v>0.57291666666666696</v>
      </c>
      <c r="F2447" s="47">
        <v>0.73958333333333404</v>
      </c>
      <c r="G2447" s="46" t="str">
        <f>IF(NOT(ISBLANK(Tableau645[heure
début])),IF(VALUE(MID(TEXT(Tableau645[heure
début],"hh"),1,2))&lt;13,"AM","PM"),"")</f>
        <v>PM</v>
      </c>
      <c r="H2447" s="47">
        <f>F2447-E2447</f>
        <v>0.16666666666666707</v>
      </c>
      <c r="I2447" s="47"/>
      <c r="J2447" s="47" t="s">
        <v>833</v>
      </c>
      <c r="K2447" s="65" t="s">
        <v>817</v>
      </c>
      <c r="L2447" s="45" t="str">
        <f ca="1">VLOOKUP(Tableau645[[#This Row],[module]],OFFSET(INDIRECT(A2447&amp;"_code"),0,2,,2),2,0)</f>
        <v>n/a</v>
      </c>
      <c r="M2447" s="45"/>
      <c r="N2447" s="47"/>
      <c r="O2447" s="45"/>
    </row>
    <row r="2448" spans="1:15" hidden="1" x14ac:dyDescent="0.2">
      <c r="A2448" s="45" t="s">
        <v>676</v>
      </c>
      <c r="B2448" s="65" t="str">
        <f>YEAR(C2448)&amp;"-"&amp;WEEKNUM(C2448)</f>
        <v>2018-4</v>
      </c>
      <c r="C2448" s="46">
        <v>43126</v>
      </c>
      <c r="D2448" s="67">
        <f>WEEKDAY(Tableau645[[#This Row],[date]])</f>
        <v>6</v>
      </c>
      <c r="E2448" s="47">
        <v>0.57291666666666696</v>
      </c>
      <c r="F2448" s="47">
        <v>0.69791666666666663</v>
      </c>
      <c r="G2448" s="46" t="str">
        <f>IF(NOT(ISBLANK(Tableau645[heure
début])),IF(VALUE(MID(TEXT(Tableau645[heure
début],"hh"),1,2))&lt;13,"AM","PM"),"")</f>
        <v>PM</v>
      </c>
      <c r="H2448" s="47">
        <f>F2448-E2448</f>
        <v>0.12499999999999967</v>
      </c>
      <c r="I2448" s="47"/>
      <c r="J2448" s="47"/>
      <c r="K2448" s="65" t="s">
        <v>809</v>
      </c>
      <c r="L2448" s="45" t="str">
        <f ca="1">VLOOKUP(Tableau645[[#This Row],[module]],OFFSET(INDIRECT(A2448&amp;"_code"),0,2,,2),2,0)</f>
        <v>n/a</v>
      </c>
      <c r="M2448" s="45"/>
      <c r="N2448" s="47"/>
      <c r="O2448" s="45"/>
    </row>
    <row r="2449" spans="1:15" hidden="1" x14ac:dyDescent="0.2">
      <c r="A2449" s="45" t="s">
        <v>677</v>
      </c>
      <c r="B2449" s="65" t="str">
        <f>YEAR(C2449)&amp;"-"&amp;WEEKNUM(C2449)</f>
        <v>2018-4</v>
      </c>
      <c r="C2449" s="46">
        <v>43126</v>
      </c>
      <c r="D2449" s="67">
        <f>WEEKDAY(Tableau645[[#This Row],[date]])</f>
        <v>6</v>
      </c>
      <c r="E2449" s="47">
        <v>0.57291666666666696</v>
      </c>
      <c r="F2449" s="47">
        <v>0.69791666666666663</v>
      </c>
      <c r="G2449" s="46" t="str">
        <f>IF(NOT(ISBLANK(Tableau645[heure
début])),IF(VALUE(MID(TEXT(Tableau645[heure
début],"hh"),1,2))&lt;13,"AM","PM"),"")</f>
        <v>PM</v>
      </c>
      <c r="H2449" s="47">
        <f>F2449-E2449</f>
        <v>0.12499999999999967</v>
      </c>
      <c r="I2449" s="47"/>
      <c r="J2449" s="47"/>
      <c r="K2449" s="65" t="s">
        <v>1168</v>
      </c>
      <c r="L2449" s="45" t="str">
        <f ca="1">VLOOKUP(Tableau645[[#This Row],[module]],OFFSET(INDIRECT(A2449&amp;"_code"),0,2,,2),2,0)</f>
        <v>n/a</v>
      </c>
      <c r="M2449" s="45"/>
      <c r="N2449" s="47"/>
      <c r="O2449" s="45"/>
    </row>
    <row r="2450" spans="1:15" hidden="1" x14ac:dyDescent="0.2">
      <c r="A2450" s="61" t="s">
        <v>669</v>
      </c>
      <c r="B2450" s="92" t="str">
        <f>YEAR(C2450)&amp;"-"&amp;WEEKNUM(C2450)</f>
        <v>2018-4</v>
      </c>
      <c r="C2450" s="46">
        <v>43126</v>
      </c>
      <c r="D2450" s="94">
        <f>WEEKDAY(Tableau645[[#This Row],[date]])</f>
        <v>6</v>
      </c>
      <c r="E2450" s="63">
        <v>0.57291666666666696</v>
      </c>
      <c r="F2450" s="63">
        <v>0.73958333333333404</v>
      </c>
      <c r="G2450" s="93" t="str">
        <f>IF(NOT(ISBLANK(Tableau645[heure
début])),IF(VALUE(MID(TEXT(Tableau645[heure
début],"hh"),1,2))&lt;13,"AM","PM"),"")</f>
        <v>PM</v>
      </c>
      <c r="H2450" s="95">
        <f>F2450-E2450</f>
        <v>0.16666666666666707</v>
      </c>
      <c r="I2450" s="95"/>
      <c r="J2450" s="95"/>
      <c r="K2450" s="65"/>
      <c r="L2450" s="92" t="e">
        <f ca="1">VLOOKUP(Tableau645[[#This Row],[module]],OFFSET(INDIRECT(A2450&amp;"_code"),0,2,,2),2,0)</f>
        <v>#N/A</v>
      </c>
      <c r="M2450" s="91"/>
      <c r="N2450" s="95"/>
      <c r="O2450" s="91"/>
    </row>
    <row r="2451" spans="1:15" hidden="1" x14ac:dyDescent="0.2">
      <c r="A2451" s="45" t="s">
        <v>670</v>
      </c>
      <c r="B2451" s="65" t="str">
        <f>YEAR(C2451)&amp;"-"&amp;WEEKNUM(C2451)</f>
        <v>2018-4</v>
      </c>
      <c r="C2451" s="46">
        <v>43127</v>
      </c>
      <c r="D2451" s="67">
        <f>WEEKDAY(Tableau645[[#This Row],[date]])</f>
        <v>7</v>
      </c>
      <c r="E2451" s="47">
        <v>0.34375</v>
      </c>
      <c r="F2451" s="47">
        <v>0.51041666666666696</v>
      </c>
      <c r="G2451" s="46" t="str">
        <f>IF(NOT(ISBLANK(Tableau645[heure
début])),IF(VALUE(MID(TEXT(Tableau645[heure
début],"hh"),1,2))&lt;13,"AM","PM"),"")</f>
        <v>AM</v>
      </c>
      <c r="H2451" s="47">
        <f>F2451-E2451</f>
        <v>0.16666666666666696</v>
      </c>
      <c r="I2451" s="47"/>
      <c r="J2451" s="47"/>
      <c r="K2451" s="65"/>
      <c r="L2451" s="45" t="e">
        <f ca="1">VLOOKUP(Tableau645[[#This Row],[module]],OFFSET(INDIRECT(A2451&amp;"_code"),0,2,,2),2,0)</f>
        <v>#N/A</v>
      </c>
      <c r="M2451" s="45"/>
      <c r="N2451" s="47"/>
      <c r="O2451" s="45"/>
    </row>
    <row r="2452" spans="1:15" hidden="1" x14ac:dyDescent="0.2">
      <c r="A2452" s="45" t="s">
        <v>657</v>
      </c>
      <c r="B2452" s="65" t="str">
        <f>YEAR(C2452)&amp;"-"&amp;WEEKNUM(C2452)</f>
        <v>2018-4</v>
      </c>
      <c r="C2452" s="46">
        <v>43127</v>
      </c>
      <c r="D2452" s="67">
        <f>WEEKDAY(Tableau645[[#This Row],[date]])</f>
        <v>7</v>
      </c>
      <c r="E2452" s="47">
        <v>0.34375</v>
      </c>
      <c r="F2452" s="47">
        <v>0.51041666666666696</v>
      </c>
      <c r="G2452" s="46" t="str">
        <f>IF(NOT(ISBLANK(Tableau645[heure
début])),IF(VALUE(MID(TEXT(Tableau645[heure
début],"hh"),1,2))&lt;13,"AM","PM"),"")</f>
        <v>AM</v>
      </c>
      <c r="H2452" s="47">
        <f>F2452-E2452</f>
        <v>0.16666666666666696</v>
      </c>
      <c r="I2452" s="123"/>
      <c r="J2452" s="47"/>
      <c r="K2452" s="65"/>
      <c r="L2452" s="45" t="e">
        <f ca="1">VLOOKUP(Tableau645[[#This Row],[module]],OFFSET(INDIRECT(A2452&amp;"_code"),0,2,,2),2,0)</f>
        <v>#N/A</v>
      </c>
      <c r="M2452" s="45"/>
      <c r="N2452" s="47"/>
      <c r="O2452" s="45"/>
    </row>
    <row r="2453" spans="1:15" hidden="1" x14ac:dyDescent="0.2">
      <c r="A2453" s="45" t="s">
        <v>671</v>
      </c>
      <c r="B2453" s="65" t="str">
        <f>YEAR(C2453)&amp;"-"&amp;WEEKNUM(C2453)</f>
        <v>2018-4</v>
      </c>
      <c r="C2453" s="46">
        <v>43127</v>
      </c>
      <c r="D2453" s="67">
        <f>WEEKDAY(Tableau645[[#This Row],[date]])</f>
        <v>7</v>
      </c>
      <c r="E2453" s="47">
        <v>0.34375</v>
      </c>
      <c r="F2453" s="47">
        <v>0.51041666666666696</v>
      </c>
      <c r="G2453" s="46" t="str">
        <f>IF(NOT(ISBLANK(Tableau645[heure
début])),IF(VALUE(MID(TEXT(Tableau645[heure
début],"hh"),1,2))&lt;13,"AM","PM"),"")</f>
        <v>AM</v>
      </c>
      <c r="H2453" s="47">
        <f>F2453-E2453</f>
        <v>0.16666666666666696</v>
      </c>
      <c r="I2453" s="47"/>
      <c r="J2453" s="47"/>
      <c r="K2453" s="65"/>
      <c r="L2453" s="45" t="e">
        <f ca="1">VLOOKUP(Tableau645[[#This Row],[module]],OFFSET(INDIRECT(A2453&amp;"_code"),0,2,,2),2,0)</f>
        <v>#N/A</v>
      </c>
      <c r="M2453" s="45"/>
      <c r="N2453" s="47"/>
      <c r="O2453" s="45"/>
    </row>
    <row r="2454" spans="1:15" hidden="1" x14ac:dyDescent="0.2">
      <c r="A2454" s="45" t="s">
        <v>672</v>
      </c>
      <c r="B2454" s="65" t="str">
        <f>YEAR(C2454)&amp;"-"&amp;WEEKNUM(C2454)</f>
        <v>2018-4</v>
      </c>
      <c r="C2454" s="46">
        <v>43127</v>
      </c>
      <c r="D2454" s="67">
        <f>WEEKDAY(Tableau645[[#This Row],[date]])</f>
        <v>7</v>
      </c>
      <c r="E2454" s="47">
        <v>0.34375</v>
      </c>
      <c r="F2454" s="47">
        <v>0.51041666666666696</v>
      </c>
      <c r="G2454" s="46" t="str">
        <f>IF(NOT(ISBLANK(Tableau645[heure
début])),IF(VALUE(MID(TEXT(Tableau645[heure
début],"hh"),1,2))&lt;13,"AM","PM"),"")</f>
        <v>AM</v>
      </c>
      <c r="H2454" s="47">
        <f>F2454-E2454</f>
        <v>0.16666666666666696</v>
      </c>
      <c r="I2454" s="47"/>
      <c r="J2454" s="47"/>
      <c r="K2454" s="65"/>
      <c r="L2454" s="45" t="e">
        <f ca="1">VLOOKUP(Tableau645[[#This Row],[module]],OFFSET(INDIRECT(A2454&amp;"_code"),0,2,,2),2,0)</f>
        <v>#N/A</v>
      </c>
      <c r="M2454" s="45"/>
      <c r="N2454" s="47"/>
      <c r="O2454" s="45"/>
    </row>
    <row r="2455" spans="1:15" hidden="1" x14ac:dyDescent="0.2">
      <c r="A2455" s="45" t="s">
        <v>676</v>
      </c>
      <c r="B2455" s="65" t="str">
        <f>YEAR(C2455)&amp;"-"&amp;WEEKNUM(C2455)</f>
        <v>2018-4</v>
      </c>
      <c r="C2455" s="46">
        <v>43127</v>
      </c>
      <c r="D2455" s="67">
        <f>WEEKDAY(Tableau645[[#This Row],[date]])</f>
        <v>7</v>
      </c>
      <c r="E2455" s="47">
        <v>0.34375</v>
      </c>
      <c r="F2455" s="47">
        <v>0.51041666666666696</v>
      </c>
      <c r="G2455" s="46" t="str">
        <f>IF(NOT(ISBLANK(Tableau645[heure
début])),IF(VALUE(MID(TEXT(Tableau645[heure
début],"hh"),1,2))&lt;13,"AM","PM"),"")</f>
        <v>AM</v>
      </c>
      <c r="H2455" s="47">
        <f>F2455-E2455</f>
        <v>0.16666666666666696</v>
      </c>
      <c r="I2455" s="47"/>
      <c r="J2455" s="47"/>
      <c r="K2455" s="65"/>
      <c r="L2455" s="45" t="e">
        <f ca="1">VLOOKUP(Tableau645[[#This Row],[module]],OFFSET(INDIRECT(A2455&amp;"_code"),0,2,,2),2,0)</f>
        <v>#N/A</v>
      </c>
      <c r="M2455" s="45"/>
      <c r="N2455" s="47"/>
      <c r="O2455" s="45"/>
    </row>
    <row r="2456" spans="1:15" hidden="1" x14ac:dyDescent="0.2">
      <c r="A2456" s="45" t="s">
        <v>677</v>
      </c>
      <c r="B2456" s="65" t="str">
        <f>YEAR(C2456)&amp;"-"&amp;WEEKNUM(C2456)</f>
        <v>2018-4</v>
      </c>
      <c r="C2456" s="46">
        <v>43127</v>
      </c>
      <c r="D2456" s="67">
        <f>WEEKDAY(Tableau645[[#This Row],[date]])</f>
        <v>7</v>
      </c>
      <c r="E2456" s="47">
        <v>0.34375</v>
      </c>
      <c r="F2456" s="47">
        <v>0.51041666666666696</v>
      </c>
      <c r="G2456" s="46" t="str">
        <f>IF(NOT(ISBLANK(Tableau645[heure
début])),IF(VALUE(MID(TEXT(Tableau645[heure
début],"hh"),1,2))&lt;13,"AM","PM"),"")</f>
        <v>AM</v>
      </c>
      <c r="H2456" s="47">
        <f>F2456-E2456</f>
        <v>0.16666666666666696</v>
      </c>
      <c r="I2456" s="47"/>
      <c r="J2456" s="47"/>
      <c r="K2456" s="65"/>
      <c r="L2456" s="45" t="e">
        <f ca="1">VLOOKUP(Tableau645[[#This Row],[module]],OFFSET(INDIRECT(A2456&amp;"_code"),0,2,,2),2,0)</f>
        <v>#N/A</v>
      </c>
      <c r="M2456" s="45"/>
      <c r="N2456" s="47"/>
      <c r="O2456" s="45"/>
    </row>
    <row r="2457" spans="1:15" hidden="1" x14ac:dyDescent="0.2">
      <c r="A2457" s="61" t="s">
        <v>669</v>
      </c>
      <c r="B2457" s="65" t="str">
        <f>YEAR(C2457)&amp;"-"&amp;WEEKNUM(C2457)</f>
        <v>2018-4</v>
      </c>
      <c r="C2457" s="46">
        <v>43127</v>
      </c>
      <c r="D2457" s="67">
        <f>WEEKDAY(Tableau645[[#This Row],[date]])</f>
        <v>7</v>
      </c>
      <c r="E2457" s="47">
        <v>0.34375</v>
      </c>
      <c r="F2457" s="47">
        <v>0.51041666666666696</v>
      </c>
      <c r="G2457" s="46" t="str">
        <f>IF(NOT(ISBLANK(Tableau645[heure
début])),IF(VALUE(MID(TEXT(Tableau645[heure
début],"hh"),1,2))&lt;13,"AM","PM"),"")</f>
        <v>AM</v>
      </c>
      <c r="H2457" s="47">
        <f>F2457-E2457</f>
        <v>0.16666666666666696</v>
      </c>
      <c r="I2457" s="47"/>
      <c r="J2457" s="47"/>
      <c r="K2457" s="65"/>
      <c r="L2457" s="45" t="e">
        <f ca="1">VLOOKUP(Tableau645[[#This Row],[module]],OFFSET(INDIRECT(A2457&amp;"_code"),0,2,,2),2,0)</f>
        <v>#N/A</v>
      </c>
      <c r="M2457" s="45"/>
      <c r="N2457" s="47"/>
      <c r="O2457" s="45"/>
    </row>
    <row r="2458" spans="1:15" hidden="1" x14ac:dyDescent="0.2">
      <c r="A2458" s="45" t="s">
        <v>670</v>
      </c>
      <c r="B2458" s="65" t="str">
        <f>YEAR(C2458)&amp;"-"&amp;WEEKNUM(C2458)</f>
        <v>2018-4</v>
      </c>
      <c r="C2458" s="46">
        <v>43127</v>
      </c>
      <c r="D2458" s="67">
        <f>WEEKDAY(Tableau645[[#This Row],[date]])</f>
        <v>7</v>
      </c>
      <c r="E2458" s="47">
        <v>0.57291666666666696</v>
      </c>
      <c r="F2458" s="47">
        <v>0.73958333333333404</v>
      </c>
      <c r="G2458" s="46" t="str">
        <f>IF(NOT(ISBLANK(Tableau645[heure
début])),IF(VALUE(MID(TEXT(Tableau645[heure
début],"hh"),1,2))&lt;13,"AM","PM"),"")</f>
        <v>PM</v>
      </c>
      <c r="H2458" s="47">
        <f>F2458-E2458</f>
        <v>0.16666666666666707</v>
      </c>
      <c r="I2458" s="47"/>
      <c r="J2458" s="47"/>
      <c r="K2458" s="65"/>
      <c r="L2458" s="45" t="e">
        <f ca="1">VLOOKUP(Tableau645[[#This Row],[module]],OFFSET(INDIRECT(A2458&amp;"_code"),0,2,,2),2,0)</f>
        <v>#N/A</v>
      </c>
      <c r="M2458" s="45"/>
      <c r="N2458" s="47"/>
      <c r="O2458" s="45"/>
    </row>
    <row r="2459" spans="1:15" hidden="1" x14ac:dyDescent="0.2">
      <c r="A2459" s="45" t="s">
        <v>657</v>
      </c>
      <c r="B2459" s="65" t="str">
        <f>YEAR(C2459)&amp;"-"&amp;WEEKNUM(C2459)</f>
        <v>2018-4</v>
      </c>
      <c r="C2459" s="46">
        <v>43127</v>
      </c>
      <c r="D2459" s="67">
        <f>WEEKDAY(Tableau645[[#This Row],[date]])</f>
        <v>7</v>
      </c>
      <c r="E2459" s="47">
        <v>0.57291666666666696</v>
      </c>
      <c r="F2459" s="47">
        <v>0.73958333333333404</v>
      </c>
      <c r="G2459" s="46" t="str">
        <f>IF(NOT(ISBLANK(Tableau645[heure
début])),IF(VALUE(MID(TEXT(Tableau645[heure
début],"hh"),1,2))&lt;13,"AM","PM"),"")</f>
        <v>PM</v>
      </c>
      <c r="H2459" s="47">
        <f>F2459-E2459</f>
        <v>0.16666666666666707</v>
      </c>
      <c r="I2459" s="123"/>
      <c r="J2459" s="47"/>
      <c r="K2459" s="65"/>
      <c r="L2459" s="45" t="e">
        <f ca="1">VLOOKUP(Tableau645[[#This Row],[module]],OFFSET(INDIRECT(A2459&amp;"_code"),0,2,,2),2,0)</f>
        <v>#N/A</v>
      </c>
      <c r="M2459" s="45"/>
      <c r="N2459" s="47"/>
      <c r="O2459" s="45"/>
    </row>
    <row r="2460" spans="1:15" hidden="1" x14ac:dyDescent="0.2">
      <c r="A2460" s="45" t="s">
        <v>671</v>
      </c>
      <c r="B2460" s="65" t="str">
        <f>YEAR(C2460)&amp;"-"&amp;WEEKNUM(C2460)</f>
        <v>2018-4</v>
      </c>
      <c r="C2460" s="46">
        <v>43127</v>
      </c>
      <c r="D2460" s="67">
        <f>WEEKDAY(Tableau645[[#This Row],[date]])</f>
        <v>7</v>
      </c>
      <c r="E2460" s="47">
        <v>0.57291666666666696</v>
      </c>
      <c r="F2460" s="47">
        <v>0.73958333333333404</v>
      </c>
      <c r="G2460" s="46" t="str">
        <f>IF(NOT(ISBLANK(Tableau645[heure
début])),IF(VALUE(MID(TEXT(Tableau645[heure
début],"hh"),1,2))&lt;13,"AM","PM"),"")</f>
        <v>PM</v>
      </c>
      <c r="H2460" s="47">
        <f>F2460-E2460</f>
        <v>0.16666666666666707</v>
      </c>
      <c r="I2460" s="47"/>
      <c r="J2460" s="47"/>
      <c r="K2460" s="65"/>
      <c r="L2460" s="45" t="e">
        <f ca="1">VLOOKUP(Tableau645[[#This Row],[module]],OFFSET(INDIRECT(A2460&amp;"_code"),0,2,,2),2,0)</f>
        <v>#N/A</v>
      </c>
      <c r="M2460" s="45"/>
      <c r="N2460" s="47"/>
      <c r="O2460" s="45"/>
    </row>
    <row r="2461" spans="1:15" hidden="1" x14ac:dyDescent="0.2">
      <c r="A2461" s="45" t="s">
        <v>672</v>
      </c>
      <c r="B2461" s="65" t="str">
        <f>YEAR(C2461)&amp;"-"&amp;WEEKNUM(C2461)</f>
        <v>2018-4</v>
      </c>
      <c r="C2461" s="46">
        <v>43127</v>
      </c>
      <c r="D2461" s="67">
        <f>WEEKDAY(Tableau645[[#This Row],[date]])</f>
        <v>7</v>
      </c>
      <c r="E2461" s="47">
        <v>0.57291666666666696</v>
      </c>
      <c r="F2461" s="47">
        <v>0.73958333333333404</v>
      </c>
      <c r="G2461" s="46" t="str">
        <f>IF(NOT(ISBLANK(Tableau645[heure
début])),IF(VALUE(MID(TEXT(Tableau645[heure
début],"hh"),1,2))&lt;13,"AM","PM"),"")</f>
        <v>PM</v>
      </c>
      <c r="H2461" s="47">
        <f>F2461-E2461</f>
        <v>0.16666666666666707</v>
      </c>
      <c r="I2461" s="47"/>
      <c r="J2461" s="47"/>
      <c r="K2461" s="65"/>
      <c r="L2461" s="45" t="e">
        <f ca="1">VLOOKUP(Tableau645[[#This Row],[module]],OFFSET(INDIRECT(A2461&amp;"_code"),0,2,,2),2,0)</f>
        <v>#N/A</v>
      </c>
      <c r="M2461" s="45"/>
      <c r="N2461" s="47"/>
      <c r="O2461" s="45"/>
    </row>
    <row r="2462" spans="1:15" hidden="1" x14ac:dyDescent="0.2">
      <c r="A2462" s="45" t="s">
        <v>676</v>
      </c>
      <c r="B2462" s="65" t="str">
        <f>YEAR(C2462)&amp;"-"&amp;WEEKNUM(C2462)</f>
        <v>2018-4</v>
      </c>
      <c r="C2462" s="46">
        <v>43127</v>
      </c>
      <c r="D2462" s="67">
        <f>WEEKDAY(Tableau645[[#This Row],[date]])</f>
        <v>7</v>
      </c>
      <c r="E2462" s="47">
        <v>0.57291666666666696</v>
      </c>
      <c r="F2462" s="47">
        <v>0.69791666666666663</v>
      </c>
      <c r="G2462" s="46" t="str">
        <f>IF(NOT(ISBLANK(Tableau645[heure
début])),IF(VALUE(MID(TEXT(Tableau645[heure
début],"hh"),1,2))&lt;13,"AM","PM"),"")</f>
        <v>PM</v>
      </c>
      <c r="H2462" s="47">
        <f>F2462-E2462</f>
        <v>0.12499999999999967</v>
      </c>
      <c r="I2462" s="47"/>
      <c r="J2462" s="47"/>
      <c r="K2462" s="65"/>
      <c r="L2462" s="45" t="e">
        <f ca="1">VLOOKUP(Tableau645[[#This Row],[module]],OFFSET(INDIRECT(A2462&amp;"_code"),0,2,,2),2,0)</f>
        <v>#N/A</v>
      </c>
      <c r="M2462" s="45"/>
      <c r="N2462" s="47"/>
      <c r="O2462" s="45"/>
    </row>
    <row r="2463" spans="1:15" hidden="1" x14ac:dyDescent="0.2">
      <c r="A2463" s="45" t="s">
        <v>677</v>
      </c>
      <c r="B2463" s="65" t="str">
        <f>YEAR(C2463)&amp;"-"&amp;WEEKNUM(C2463)</f>
        <v>2018-4</v>
      </c>
      <c r="C2463" s="46">
        <v>43127</v>
      </c>
      <c r="D2463" s="67">
        <f>WEEKDAY(Tableau645[[#This Row],[date]])</f>
        <v>7</v>
      </c>
      <c r="E2463" s="47">
        <v>0.57291666666666696</v>
      </c>
      <c r="F2463" s="47">
        <v>0.69791666666666663</v>
      </c>
      <c r="G2463" s="46" t="str">
        <f>IF(NOT(ISBLANK(Tableau645[heure
début])),IF(VALUE(MID(TEXT(Tableau645[heure
début],"hh"),1,2))&lt;13,"AM","PM"),"")</f>
        <v>PM</v>
      </c>
      <c r="H2463" s="47">
        <f>F2463-E2463</f>
        <v>0.12499999999999967</v>
      </c>
      <c r="I2463" s="47"/>
      <c r="J2463" s="47"/>
      <c r="K2463" s="65"/>
      <c r="L2463" s="45" t="e">
        <f ca="1">VLOOKUP(Tableau645[[#This Row],[module]],OFFSET(INDIRECT(A2463&amp;"_code"),0,2,,2),2,0)</f>
        <v>#N/A</v>
      </c>
      <c r="M2463" s="45"/>
      <c r="N2463" s="47"/>
      <c r="O2463" s="45"/>
    </row>
    <row r="2464" spans="1:15" hidden="1" x14ac:dyDescent="0.2">
      <c r="A2464" s="61" t="s">
        <v>669</v>
      </c>
      <c r="B2464" s="65" t="str">
        <f>YEAR(C2464)&amp;"-"&amp;WEEKNUM(C2464)</f>
        <v>2018-4</v>
      </c>
      <c r="C2464" s="46">
        <v>43127</v>
      </c>
      <c r="D2464" s="67">
        <f>WEEKDAY(Tableau645[[#This Row],[date]])</f>
        <v>7</v>
      </c>
      <c r="E2464" s="63">
        <v>0.57291666666666696</v>
      </c>
      <c r="F2464" s="63">
        <v>0.73958333333333404</v>
      </c>
      <c r="G2464" s="46" t="str">
        <f>IF(NOT(ISBLANK(Tableau645[heure
début])),IF(VALUE(MID(TEXT(Tableau645[heure
début],"hh"),1,2))&lt;13,"AM","PM"),"")</f>
        <v>PM</v>
      </c>
      <c r="H2464" s="47">
        <f>F2464-E2464</f>
        <v>0.16666666666666707</v>
      </c>
      <c r="I2464" s="47"/>
      <c r="J2464" s="47"/>
      <c r="K2464" s="65"/>
      <c r="L2464" s="45" t="e">
        <f ca="1">VLOOKUP(Tableau645[[#This Row],[module]],OFFSET(INDIRECT(A2464&amp;"_code"),0,2,,2),2,0)</f>
        <v>#N/A</v>
      </c>
      <c r="M2464" s="45"/>
      <c r="N2464" s="47"/>
      <c r="O2464" s="45"/>
    </row>
    <row r="2465" spans="1:15" hidden="1" x14ac:dyDescent="0.2">
      <c r="A2465" s="45" t="s">
        <v>670</v>
      </c>
      <c r="B2465" s="65" t="str">
        <f>YEAR(C2465)&amp;"-"&amp;WEEKNUM(C2465)</f>
        <v>2018-5</v>
      </c>
      <c r="C2465" s="46">
        <v>43128</v>
      </c>
      <c r="D2465" s="67">
        <f>WEEKDAY(Tableau645[[#This Row],[date]])</f>
        <v>1</v>
      </c>
      <c r="E2465" s="47">
        <v>0.34375</v>
      </c>
      <c r="F2465" s="47">
        <v>0.51041666666666696</v>
      </c>
      <c r="G2465" s="46" t="str">
        <f>IF(NOT(ISBLANK(Tableau645[heure
début])),IF(VALUE(MID(TEXT(Tableau645[heure
début],"hh"),1,2))&lt;13,"AM","PM"),"")</f>
        <v>AM</v>
      </c>
      <c r="H2465" s="47">
        <f>F2465-E2465</f>
        <v>0.16666666666666696</v>
      </c>
      <c r="I2465" s="47"/>
      <c r="J2465" s="47"/>
      <c r="K2465" s="65"/>
      <c r="L2465" s="45" t="e">
        <f ca="1">VLOOKUP(Tableau645[[#This Row],[module]],OFFSET(INDIRECT(A2465&amp;"_code"),0,2,,2),2,0)</f>
        <v>#N/A</v>
      </c>
      <c r="M2465" s="45"/>
      <c r="N2465" s="47"/>
      <c r="O2465" s="45"/>
    </row>
    <row r="2466" spans="1:15" hidden="1" x14ac:dyDescent="0.2">
      <c r="A2466" s="45" t="s">
        <v>657</v>
      </c>
      <c r="B2466" s="65" t="str">
        <f>YEAR(C2466)&amp;"-"&amp;WEEKNUM(C2466)</f>
        <v>2018-5</v>
      </c>
      <c r="C2466" s="46">
        <v>43128</v>
      </c>
      <c r="D2466" s="67">
        <f>WEEKDAY(Tableau645[[#This Row],[date]])</f>
        <v>1</v>
      </c>
      <c r="E2466" s="47">
        <v>0.34375</v>
      </c>
      <c r="F2466" s="47">
        <v>0.51041666666666696</v>
      </c>
      <c r="G2466" s="46" t="str">
        <f>IF(NOT(ISBLANK(Tableau645[heure
début])),IF(VALUE(MID(TEXT(Tableau645[heure
début],"hh"),1,2))&lt;13,"AM","PM"),"")</f>
        <v>AM</v>
      </c>
      <c r="H2466" s="47">
        <f>F2466-E2466</f>
        <v>0.16666666666666696</v>
      </c>
      <c r="I2466" s="123"/>
      <c r="J2466" s="47"/>
      <c r="K2466" s="65"/>
      <c r="L2466" s="45" t="e">
        <f ca="1">VLOOKUP(Tableau645[[#This Row],[module]],OFFSET(INDIRECT(A2466&amp;"_code"),0,2,,2),2,0)</f>
        <v>#N/A</v>
      </c>
      <c r="M2466" s="45"/>
      <c r="N2466" s="47"/>
      <c r="O2466" s="45"/>
    </row>
    <row r="2467" spans="1:15" hidden="1" x14ac:dyDescent="0.2">
      <c r="A2467" s="45" t="s">
        <v>671</v>
      </c>
      <c r="B2467" s="65" t="str">
        <f>YEAR(C2467)&amp;"-"&amp;WEEKNUM(C2467)</f>
        <v>2018-5</v>
      </c>
      <c r="C2467" s="46">
        <v>43128</v>
      </c>
      <c r="D2467" s="67">
        <f>WEEKDAY(Tableau645[[#This Row],[date]])</f>
        <v>1</v>
      </c>
      <c r="E2467" s="47">
        <v>0.34375</v>
      </c>
      <c r="F2467" s="47">
        <v>0.51041666666666696</v>
      </c>
      <c r="G2467" s="46" t="str">
        <f>IF(NOT(ISBLANK(Tableau645[heure
début])),IF(VALUE(MID(TEXT(Tableau645[heure
début],"hh"),1,2))&lt;13,"AM","PM"),"")</f>
        <v>AM</v>
      </c>
      <c r="H2467" s="47">
        <f>F2467-E2467</f>
        <v>0.16666666666666696</v>
      </c>
      <c r="I2467" s="47"/>
      <c r="J2467" s="47"/>
      <c r="K2467" s="65"/>
      <c r="L2467" s="45" t="e">
        <f ca="1">VLOOKUP(Tableau645[[#This Row],[module]],OFFSET(INDIRECT(A2467&amp;"_code"),0,2,,2),2,0)</f>
        <v>#N/A</v>
      </c>
      <c r="M2467" s="45"/>
      <c r="N2467" s="47"/>
      <c r="O2467" s="45"/>
    </row>
    <row r="2468" spans="1:15" hidden="1" x14ac:dyDescent="0.2">
      <c r="A2468" s="45" t="s">
        <v>672</v>
      </c>
      <c r="B2468" s="65" t="str">
        <f>YEAR(C2468)&amp;"-"&amp;WEEKNUM(C2468)</f>
        <v>2018-5</v>
      </c>
      <c r="C2468" s="46">
        <v>43128</v>
      </c>
      <c r="D2468" s="67">
        <f>WEEKDAY(Tableau645[[#This Row],[date]])</f>
        <v>1</v>
      </c>
      <c r="E2468" s="47">
        <v>0.34375</v>
      </c>
      <c r="F2468" s="47">
        <v>0.51041666666666696</v>
      </c>
      <c r="G2468" s="46" t="str">
        <f>IF(NOT(ISBLANK(Tableau645[heure
début])),IF(VALUE(MID(TEXT(Tableau645[heure
début],"hh"),1,2))&lt;13,"AM","PM"),"")</f>
        <v>AM</v>
      </c>
      <c r="H2468" s="47">
        <f>F2468-E2468</f>
        <v>0.16666666666666696</v>
      </c>
      <c r="I2468" s="47"/>
      <c r="J2468" s="47"/>
      <c r="K2468" s="65"/>
      <c r="L2468" s="45" t="e">
        <f ca="1">VLOOKUP(Tableau645[[#This Row],[module]],OFFSET(INDIRECT(A2468&amp;"_code"),0,2,,2),2,0)</f>
        <v>#N/A</v>
      </c>
      <c r="M2468" s="45"/>
      <c r="N2468" s="47"/>
      <c r="O2468" s="45"/>
    </row>
    <row r="2469" spans="1:15" hidden="1" x14ac:dyDescent="0.2">
      <c r="A2469" s="45" t="s">
        <v>676</v>
      </c>
      <c r="B2469" s="65" t="str">
        <f>YEAR(C2469)&amp;"-"&amp;WEEKNUM(C2469)</f>
        <v>2018-5</v>
      </c>
      <c r="C2469" s="46">
        <v>43128</v>
      </c>
      <c r="D2469" s="67">
        <f>WEEKDAY(Tableau645[[#This Row],[date]])</f>
        <v>1</v>
      </c>
      <c r="E2469" s="47">
        <v>0.34375</v>
      </c>
      <c r="F2469" s="47">
        <v>0.51041666666666696</v>
      </c>
      <c r="G2469" s="46" t="str">
        <f>IF(NOT(ISBLANK(Tableau645[heure
début])),IF(VALUE(MID(TEXT(Tableau645[heure
début],"hh"),1,2))&lt;13,"AM","PM"),"")</f>
        <v>AM</v>
      </c>
      <c r="H2469" s="47">
        <f>F2469-E2469</f>
        <v>0.16666666666666696</v>
      </c>
      <c r="I2469" s="47"/>
      <c r="J2469" s="47"/>
      <c r="K2469" s="65"/>
      <c r="L2469" s="45" t="e">
        <f ca="1">VLOOKUP(Tableau645[[#This Row],[module]],OFFSET(INDIRECT(A2469&amp;"_code"),0,2,,2),2,0)</f>
        <v>#N/A</v>
      </c>
      <c r="M2469" s="45"/>
      <c r="N2469" s="47"/>
      <c r="O2469" s="45"/>
    </row>
    <row r="2470" spans="1:15" hidden="1" x14ac:dyDescent="0.2">
      <c r="A2470" s="45" t="s">
        <v>677</v>
      </c>
      <c r="B2470" s="65" t="str">
        <f>YEAR(C2470)&amp;"-"&amp;WEEKNUM(C2470)</f>
        <v>2018-5</v>
      </c>
      <c r="C2470" s="46">
        <v>43128</v>
      </c>
      <c r="D2470" s="67">
        <f>WEEKDAY(Tableau645[[#This Row],[date]])</f>
        <v>1</v>
      </c>
      <c r="E2470" s="47">
        <v>0.34375</v>
      </c>
      <c r="F2470" s="47">
        <v>0.51041666666666696</v>
      </c>
      <c r="G2470" s="46" t="str">
        <f>IF(NOT(ISBLANK(Tableau645[heure
début])),IF(VALUE(MID(TEXT(Tableau645[heure
début],"hh"),1,2))&lt;13,"AM","PM"),"")</f>
        <v>AM</v>
      </c>
      <c r="H2470" s="47">
        <f>F2470-E2470</f>
        <v>0.16666666666666696</v>
      </c>
      <c r="I2470" s="47"/>
      <c r="J2470" s="47"/>
      <c r="K2470" s="65"/>
      <c r="L2470" s="45" t="e">
        <f ca="1">VLOOKUP(Tableau645[[#This Row],[module]],OFFSET(INDIRECT(A2470&amp;"_code"),0,2,,2),2,0)</f>
        <v>#N/A</v>
      </c>
      <c r="M2470" s="45"/>
      <c r="N2470" s="47"/>
      <c r="O2470" s="45"/>
    </row>
    <row r="2471" spans="1:15" hidden="1" x14ac:dyDescent="0.2">
      <c r="A2471" s="61" t="s">
        <v>669</v>
      </c>
      <c r="B2471" s="65" t="str">
        <f>YEAR(C2471)&amp;"-"&amp;WEEKNUM(C2471)</f>
        <v>2018-5</v>
      </c>
      <c r="C2471" s="46">
        <v>43128</v>
      </c>
      <c r="D2471" s="67">
        <f>WEEKDAY(Tableau645[[#This Row],[date]])</f>
        <v>1</v>
      </c>
      <c r="E2471" s="47">
        <v>0.34375</v>
      </c>
      <c r="F2471" s="47">
        <v>0.51041666666666696</v>
      </c>
      <c r="G2471" s="46" t="str">
        <f>IF(NOT(ISBLANK(Tableau645[heure
début])),IF(VALUE(MID(TEXT(Tableau645[heure
début],"hh"),1,2))&lt;13,"AM","PM"),"")</f>
        <v>AM</v>
      </c>
      <c r="H2471" s="47">
        <f>F2471-E2471</f>
        <v>0.16666666666666696</v>
      </c>
      <c r="I2471" s="47"/>
      <c r="J2471" s="47"/>
      <c r="K2471" s="65"/>
      <c r="L2471" s="45" t="e">
        <f ca="1">VLOOKUP(Tableau645[[#This Row],[module]],OFFSET(INDIRECT(A2471&amp;"_code"),0,2,,2),2,0)</f>
        <v>#N/A</v>
      </c>
      <c r="M2471" s="45"/>
      <c r="N2471" s="47"/>
      <c r="O2471" s="45"/>
    </row>
    <row r="2472" spans="1:15" hidden="1" x14ac:dyDescent="0.2">
      <c r="A2472" s="45" t="s">
        <v>670</v>
      </c>
      <c r="B2472" s="65" t="str">
        <f>YEAR(C2472)&amp;"-"&amp;WEEKNUM(C2472)</f>
        <v>2018-5</v>
      </c>
      <c r="C2472" s="46">
        <v>43128</v>
      </c>
      <c r="D2472" s="67">
        <f>WEEKDAY(Tableau645[[#This Row],[date]])</f>
        <v>1</v>
      </c>
      <c r="E2472" s="47">
        <v>0.57291666666666696</v>
      </c>
      <c r="F2472" s="47">
        <v>0.73958333333333404</v>
      </c>
      <c r="G2472" s="46" t="str">
        <f>IF(NOT(ISBLANK(Tableau645[heure
début])),IF(VALUE(MID(TEXT(Tableau645[heure
début],"hh"),1,2))&lt;13,"AM","PM"),"")</f>
        <v>PM</v>
      </c>
      <c r="H2472" s="47">
        <f>F2472-E2472</f>
        <v>0.16666666666666707</v>
      </c>
      <c r="I2472" s="47"/>
      <c r="J2472" s="47"/>
      <c r="K2472" s="65"/>
      <c r="L2472" s="45" t="e">
        <f ca="1">VLOOKUP(Tableau645[[#This Row],[module]],OFFSET(INDIRECT(A2472&amp;"_code"),0,2,,2),2,0)</f>
        <v>#N/A</v>
      </c>
      <c r="M2472" s="45"/>
      <c r="N2472" s="47"/>
      <c r="O2472" s="45"/>
    </row>
    <row r="2473" spans="1:15" hidden="1" x14ac:dyDescent="0.2">
      <c r="A2473" s="45" t="s">
        <v>657</v>
      </c>
      <c r="B2473" s="65" t="str">
        <f>YEAR(C2473)&amp;"-"&amp;WEEKNUM(C2473)</f>
        <v>2018-5</v>
      </c>
      <c r="C2473" s="46">
        <v>43128</v>
      </c>
      <c r="D2473" s="67">
        <f>WEEKDAY(Tableau645[[#This Row],[date]])</f>
        <v>1</v>
      </c>
      <c r="E2473" s="47">
        <v>0.57291666666666696</v>
      </c>
      <c r="F2473" s="47">
        <v>0.73958333333333404</v>
      </c>
      <c r="G2473" s="46" t="str">
        <f>IF(NOT(ISBLANK(Tableau645[heure
début])),IF(VALUE(MID(TEXT(Tableau645[heure
début],"hh"),1,2))&lt;13,"AM","PM"),"")</f>
        <v>PM</v>
      </c>
      <c r="H2473" s="47">
        <f>F2473-E2473</f>
        <v>0.16666666666666707</v>
      </c>
      <c r="I2473" s="123"/>
      <c r="J2473" s="47"/>
      <c r="K2473" s="65"/>
      <c r="L2473" s="45" t="e">
        <f ca="1">VLOOKUP(Tableau645[[#This Row],[module]],OFFSET(INDIRECT(A2473&amp;"_code"),0,2,,2),2,0)</f>
        <v>#N/A</v>
      </c>
      <c r="M2473" s="45"/>
      <c r="N2473" s="47"/>
      <c r="O2473" s="45"/>
    </row>
    <row r="2474" spans="1:15" hidden="1" x14ac:dyDescent="0.2">
      <c r="A2474" s="45" t="s">
        <v>671</v>
      </c>
      <c r="B2474" s="65" t="str">
        <f>YEAR(C2474)&amp;"-"&amp;WEEKNUM(C2474)</f>
        <v>2018-5</v>
      </c>
      <c r="C2474" s="46">
        <v>43128</v>
      </c>
      <c r="D2474" s="67">
        <f>WEEKDAY(Tableau645[[#This Row],[date]])</f>
        <v>1</v>
      </c>
      <c r="E2474" s="47">
        <v>0.57291666666666696</v>
      </c>
      <c r="F2474" s="47">
        <v>0.73958333333333404</v>
      </c>
      <c r="G2474" s="46" t="str">
        <f>IF(NOT(ISBLANK(Tableau645[heure
début])),IF(VALUE(MID(TEXT(Tableau645[heure
début],"hh"),1,2))&lt;13,"AM","PM"),"")</f>
        <v>PM</v>
      </c>
      <c r="H2474" s="47">
        <f>F2474-E2474</f>
        <v>0.16666666666666707</v>
      </c>
      <c r="I2474" s="47"/>
      <c r="J2474" s="47"/>
      <c r="K2474" s="65"/>
      <c r="L2474" s="45" t="e">
        <f ca="1">VLOOKUP(Tableau645[[#This Row],[module]],OFFSET(INDIRECT(A2474&amp;"_code"),0,2,,2),2,0)</f>
        <v>#N/A</v>
      </c>
      <c r="M2474" s="45"/>
      <c r="N2474" s="47"/>
      <c r="O2474" s="45"/>
    </row>
    <row r="2475" spans="1:15" hidden="1" x14ac:dyDescent="0.2">
      <c r="A2475" s="45" t="s">
        <v>672</v>
      </c>
      <c r="B2475" s="65" t="str">
        <f>YEAR(C2475)&amp;"-"&amp;WEEKNUM(C2475)</f>
        <v>2018-5</v>
      </c>
      <c r="C2475" s="46">
        <v>43128</v>
      </c>
      <c r="D2475" s="67">
        <f>WEEKDAY(Tableau645[[#This Row],[date]])</f>
        <v>1</v>
      </c>
      <c r="E2475" s="47">
        <v>0.57291666666666696</v>
      </c>
      <c r="F2475" s="47">
        <v>0.73958333333333404</v>
      </c>
      <c r="G2475" s="46" t="str">
        <f>IF(NOT(ISBLANK(Tableau645[heure
début])),IF(VALUE(MID(TEXT(Tableau645[heure
début],"hh"),1,2))&lt;13,"AM","PM"),"")</f>
        <v>PM</v>
      </c>
      <c r="H2475" s="47">
        <f>F2475-E2475</f>
        <v>0.16666666666666707</v>
      </c>
      <c r="I2475" s="47"/>
      <c r="J2475" s="47"/>
      <c r="K2475" s="65"/>
      <c r="L2475" s="45" t="e">
        <f ca="1">VLOOKUP(Tableau645[[#This Row],[module]],OFFSET(INDIRECT(A2475&amp;"_code"),0,2,,2),2,0)</f>
        <v>#N/A</v>
      </c>
      <c r="M2475" s="45"/>
      <c r="N2475" s="47"/>
      <c r="O2475" s="45"/>
    </row>
    <row r="2476" spans="1:15" hidden="1" x14ac:dyDescent="0.2">
      <c r="A2476" s="45" t="s">
        <v>676</v>
      </c>
      <c r="B2476" s="65" t="str">
        <f>YEAR(C2476)&amp;"-"&amp;WEEKNUM(C2476)</f>
        <v>2018-5</v>
      </c>
      <c r="C2476" s="46">
        <v>43128</v>
      </c>
      <c r="D2476" s="67">
        <f>WEEKDAY(Tableau645[[#This Row],[date]])</f>
        <v>1</v>
      </c>
      <c r="E2476" s="47">
        <v>0.57291666666666696</v>
      </c>
      <c r="F2476" s="47">
        <v>0.69791666666666663</v>
      </c>
      <c r="G2476" s="46" t="str">
        <f>IF(NOT(ISBLANK(Tableau645[heure
début])),IF(VALUE(MID(TEXT(Tableau645[heure
début],"hh"),1,2))&lt;13,"AM","PM"),"")</f>
        <v>PM</v>
      </c>
      <c r="H2476" s="47">
        <f>F2476-E2476</f>
        <v>0.12499999999999967</v>
      </c>
      <c r="I2476" s="47"/>
      <c r="J2476" s="47"/>
      <c r="K2476" s="65"/>
      <c r="L2476" s="45" t="e">
        <f ca="1">VLOOKUP(Tableau645[[#This Row],[module]],OFFSET(INDIRECT(A2476&amp;"_code"),0,2,,2),2,0)</f>
        <v>#N/A</v>
      </c>
      <c r="M2476" s="45"/>
      <c r="N2476" s="47"/>
      <c r="O2476" s="45"/>
    </row>
    <row r="2477" spans="1:15" hidden="1" x14ac:dyDescent="0.2">
      <c r="A2477" s="45" t="s">
        <v>677</v>
      </c>
      <c r="B2477" s="65" t="str">
        <f>YEAR(C2477)&amp;"-"&amp;WEEKNUM(C2477)</f>
        <v>2018-5</v>
      </c>
      <c r="C2477" s="46">
        <v>43128</v>
      </c>
      <c r="D2477" s="67">
        <f>WEEKDAY(Tableau645[[#This Row],[date]])</f>
        <v>1</v>
      </c>
      <c r="E2477" s="47">
        <v>0.57291666666666696</v>
      </c>
      <c r="F2477" s="47">
        <v>0.69791666666666663</v>
      </c>
      <c r="G2477" s="46" t="str">
        <f>IF(NOT(ISBLANK(Tableau645[heure
début])),IF(VALUE(MID(TEXT(Tableau645[heure
début],"hh"),1,2))&lt;13,"AM","PM"),"")</f>
        <v>PM</v>
      </c>
      <c r="H2477" s="47">
        <f>F2477-E2477</f>
        <v>0.12499999999999967</v>
      </c>
      <c r="I2477" s="47"/>
      <c r="J2477" s="47"/>
      <c r="K2477" s="65"/>
      <c r="L2477" s="45" t="e">
        <f ca="1">VLOOKUP(Tableau645[[#This Row],[module]],OFFSET(INDIRECT(A2477&amp;"_code"),0,2,,2),2,0)</f>
        <v>#N/A</v>
      </c>
      <c r="M2477" s="45"/>
      <c r="N2477" s="47"/>
      <c r="O2477" s="45"/>
    </row>
    <row r="2478" spans="1:15" hidden="1" x14ac:dyDescent="0.2">
      <c r="A2478" s="61" t="s">
        <v>669</v>
      </c>
      <c r="B2478" s="65" t="str">
        <f>YEAR(C2478)&amp;"-"&amp;WEEKNUM(C2478)</f>
        <v>2018-5</v>
      </c>
      <c r="C2478" s="46">
        <v>43128</v>
      </c>
      <c r="D2478" s="67">
        <f>WEEKDAY(Tableau645[[#This Row],[date]])</f>
        <v>1</v>
      </c>
      <c r="E2478" s="63">
        <v>0.57291666666666696</v>
      </c>
      <c r="F2478" s="63">
        <v>0.73958333333333404</v>
      </c>
      <c r="G2478" s="46" t="str">
        <f>IF(NOT(ISBLANK(Tableau645[heure
début])),IF(VALUE(MID(TEXT(Tableau645[heure
début],"hh"),1,2))&lt;13,"AM","PM"),"")</f>
        <v>PM</v>
      </c>
      <c r="H2478" s="47">
        <f>F2478-E2478</f>
        <v>0.16666666666666707</v>
      </c>
      <c r="I2478" s="47"/>
      <c r="J2478" s="47"/>
      <c r="K2478" s="65"/>
      <c r="L2478" s="45" t="e">
        <f ca="1">VLOOKUP(Tableau645[[#This Row],[module]],OFFSET(INDIRECT(A2478&amp;"_code"),0,2,,2),2,0)</f>
        <v>#N/A</v>
      </c>
      <c r="M2478" s="45"/>
      <c r="N2478" s="47"/>
      <c r="O2478" s="45"/>
    </row>
    <row r="2479" spans="1:15" hidden="1" x14ac:dyDescent="0.2">
      <c r="A2479" s="45" t="s">
        <v>670</v>
      </c>
      <c r="B2479" s="65" t="str">
        <f>YEAR(C2479)&amp;"-"&amp;WEEKNUM(C2479)</f>
        <v>2018-5</v>
      </c>
      <c r="C2479" s="46">
        <v>43129</v>
      </c>
      <c r="D2479" s="67">
        <f>WEEKDAY(Tableau645[[#This Row],[date]])</f>
        <v>2</v>
      </c>
      <c r="E2479" s="47">
        <v>0.34375</v>
      </c>
      <c r="F2479" s="47">
        <v>0.51041666666666696</v>
      </c>
      <c r="G2479" s="46" t="str">
        <f>IF(NOT(ISBLANK(Tableau645[heure
début])),IF(VALUE(MID(TEXT(Tableau645[heure
début],"hh"),1,2))&lt;13,"AM","PM"),"")</f>
        <v>AM</v>
      </c>
      <c r="H2479" s="47">
        <f>F2479-E2479</f>
        <v>0.16666666666666696</v>
      </c>
      <c r="I2479" s="47"/>
      <c r="J2479" s="47"/>
      <c r="K2479" s="65" t="s">
        <v>806</v>
      </c>
      <c r="L2479" s="45" t="str">
        <f ca="1">VLOOKUP(Tableau645[[#This Row],[module]],OFFSET(INDIRECT(A2479&amp;"_code"),0,2,,2),2,0)</f>
        <v>n/a</v>
      </c>
      <c r="M2479" s="45"/>
      <c r="N2479" s="47"/>
      <c r="O2479" s="45"/>
    </row>
    <row r="2480" spans="1:15" hidden="1" x14ac:dyDescent="0.2">
      <c r="A2480" s="45" t="s">
        <v>657</v>
      </c>
      <c r="B2480" s="65" t="str">
        <f>YEAR(C2480)&amp;"-"&amp;WEEKNUM(C2480)</f>
        <v>2018-5</v>
      </c>
      <c r="C2480" s="46">
        <v>43129</v>
      </c>
      <c r="D2480" s="67">
        <f>WEEKDAY(Tableau645[[#This Row],[date]])</f>
        <v>2</v>
      </c>
      <c r="E2480" s="47">
        <v>0.34375</v>
      </c>
      <c r="F2480" s="47">
        <v>0.51041666666666696</v>
      </c>
      <c r="G2480" s="46" t="str">
        <f>IF(NOT(ISBLANK(Tableau645[heure
début])),IF(VALUE(MID(TEXT(Tableau645[heure
début],"hh"),1,2))&lt;13,"AM","PM"),"")</f>
        <v>AM</v>
      </c>
      <c r="H2480" s="47">
        <f>F2480-E2480</f>
        <v>0.16666666666666696</v>
      </c>
      <c r="I2480" s="123"/>
      <c r="J2480" s="47" t="s">
        <v>832</v>
      </c>
      <c r="K2480" s="65" t="s">
        <v>806</v>
      </c>
      <c r="L2480" s="45" t="str">
        <f ca="1">VLOOKUP(Tableau645[[#This Row],[module]],OFFSET(INDIRECT(A2480&amp;"_code"),0,2,,2),2,0)</f>
        <v>n/a</v>
      </c>
      <c r="M2480" s="45"/>
      <c r="N2480" s="47"/>
      <c r="O2480" s="45"/>
    </row>
    <row r="2481" spans="1:15" hidden="1" x14ac:dyDescent="0.2">
      <c r="A2481" s="45" t="s">
        <v>657</v>
      </c>
      <c r="B2481" s="65" t="str">
        <f>YEAR(C2481)&amp;"-"&amp;WEEKNUM(C2481)</f>
        <v>2018-5</v>
      </c>
      <c r="C2481" s="46">
        <v>43129</v>
      </c>
      <c r="D2481" s="67">
        <f>WEEKDAY(Tableau645[[#This Row],[date]])</f>
        <v>2</v>
      </c>
      <c r="E2481" s="47">
        <v>0.34375</v>
      </c>
      <c r="F2481" s="47">
        <v>0.51041666666666696</v>
      </c>
      <c r="G2481" s="46" t="str">
        <f>IF(NOT(ISBLANK(Tableau645[heure
début])),IF(VALUE(MID(TEXT(Tableau645[heure
début],"hh"),1,2))&lt;13,"AM","PM"),"")</f>
        <v>AM</v>
      </c>
      <c r="H2481" s="47">
        <f>F2481-E2481</f>
        <v>0.16666666666666696</v>
      </c>
      <c r="I2481" s="123"/>
      <c r="J2481" s="47" t="s">
        <v>833</v>
      </c>
      <c r="K2481" s="65" t="s">
        <v>817</v>
      </c>
      <c r="L2481" s="45" t="str">
        <f ca="1">VLOOKUP(Tableau645[[#This Row],[module]],OFFSET(INDIRECT(A2481&amp;"_code"),0,2,,2),2,0)</f>
        <v>n/a</v>
      </c>
      <c r="M2481" s="45"/>
      <c r="N2481" s="47"/>
      <c r="O2481" s="45"/>
    </row>
    <row r="2482" spans="1:15" hidden="1" x14ac:dyDescent="0.2">
      <c r="A2482" s="45" t="s">
        <v>671</v>
      </c>
      <c r="B2482" s="65" t="str">
        <f>YEAR(C2482)&amp;"-"&amp;WEEKNUM(C2482)</f>
        <v>2018-5</v>
      </c>
      <c r="C2482" s="46">
        <v>43129</v>
      </c>
      <c r="D2482" s="67">
        <f>WEEKDAY(Tableau645[[#This Row],[date]])</f>
        <v>2</v>
      </c>
      <c r="E2482" s="47">
        <v>0.34375</v>
      </c>
      <c r="F2482" s="47">
        <v>0.51041666666666696</v>
      </c>
      <c r="G2482" s="46" t="str">
        <f>IF(NOT(ISBLANK(Tableau645[heure
début])),IF(VALUE(MID(TEXT(Tableau645[heure
début],"hh"),1,2))&lt;13,"AM","PM"),"")</f>
        <v>AM</v>
      </c>
      <c r="H2482" s="47">
        <f>F2482-E2482</f>
        <v>0.16666666666666696</v>
      </c>
      <c r="I2482" s="47"/>
      <c r="J2482" s="47" t="s">
        <v>833</v>
      </c>
      <c r="K2482" s="65" t="s">
        <v>817</v>
      </c>
      <c r="L2482" s="45" t="str">
        <f ca="1">VLOOKUP(Tableau645[[#This Row],[module]],OFFSET(INDIRECT(A2482&amp;"_code"),0,2,,2),2,0)</f>
        <v>n/a</v>
      </c>
      <c r="M2482" s="45"/>
      <c r="N2482" s="47"/>
      <c r="O2482" s="45"/>
    </row>
    <row r="2483" spans="1:15" hidden="1" x14ac:dyDescent="0.2">
      <c r="A2483" s="45" t="s">
        <v>671</v>
      </c>
      <c r="B2483" s="65" t="str">
        <f>YEAR(C2483)&amp;"-"&amp;WEEKNUM(C2483)</f>
        <v>2018-5</v>
      </c>
      <c r="C2483" s="46">
        <v>43129</v>
      </c>
      <c r="D2483" s="67">
        <f>WEEKDAY(Tableau645[[#This Row],[date]])</f>
        <v>2</v>
      </c>
      <c r="E2483" s="47">
        <v>0.34375</v>
      </c>
      <c r="F2483" s="47">
        <v>0.51041666666666696</v>
      </c>
      <c r="G2483" s="46" t="str">
        <f>IF(NOT(ISBLANK(Tableau645[heure
début])),IF(VALUE(MID(TEXT(Tableau645[heure
début],"hh"),1,2))&lt;13,"AM","PM"),"")</f>
        <v>AM</v>
      </c>
      <c r="H2483" s="47">
        <f>F2483-E2483</f>
        <v>0.16666666666666696</v>
      </c>
      <c r="I2483" s="47"/>
      <c r="J2483" s="47" t="s">
        <v>832</v>
      </c>
      <c r="K2483" s="65" t="s">
        <v>806</v>
      </c>
      <c r="L2483" s="45" t="str">
        <f ca="1">VLOOKUP(Tableau645[[#This Row],[module]],OFFSET(INDIRECT(A2483&amp;"_code"),0,2,,2),2,0)</f>
        <v>n/a</v>
      </c>
      <c r="M2483" s="45"/>
      <c r="N2483" s="47"/>
      <c r="O2483" s="45"/>
    </row>
    <row r="2484" spans="1:15" hidden="1" x14ac:dyDescent="0.2">
      <c r="A2484" s="115" t="s">
        <v>672</v>
      </c>
      <c r="B2484" s="116" t="str">
        <f>YEAR(C2484)&amp;"-"&amp;WEEKNUM(C2484)</f>
        <v>2018-5</v>
      </c>
      <c r="C2484" s="117">
        <v>43129</v>
      </c>
      <c r="D2484" s="118">
        <f>WEEKDAY(Tableau645[[#This Row],[date]])</f>
        <v>2</v>
      </c>
      <c r="E2484" s="119">
        <v>0.34375</v>
      </c>
      <c r="F2484" s="119">
        <v>0.51041666666666696</v>
      </c>
      <c r="G2484" s="117" t="str">
        <f>IF(NOT(ISBLANK(Tableau645[heure
début])),IF(VALUE(MID(TEXT(Tableau645[heure
début],"hh"),1,2))&lt;13,"AM","PM"),"")</f>
        <v>AM</v>
      </c>
      <c r="H2484" s="119">
        <f>F2484-E2484</f>
        <v>0.16666666666666696</v>
      </c>
      <c r="I2484" s="119"/>
      <c r="J2484" s="47" t="s">
        <v>821</v>
      </c>
      <c r="K2484" s="65" t="s">
        <v>1103</v>
      </c>
      <c r="L2484" s="116" t="str">
        <f ca="1">VLOOKUP(Tableau645[[#This Row],[module]],OFFSET(INDIRECT(A2484&amp;"_code"),0,2,,2),2,0)</f>
        <v>DELIESSCHE Christian</v>
      </c>
      <c r="M2484" s="115"/>
      <c r="N2484" s="119"/>
      <c r="O2484" s="115"/>
    </row>
    <row r="2485" spans="1:15" hidden="1" x14ac:dyDescent="0.2">
      <c r="A2485" s="115" t="s">
        <v>672</v>
      </c>
      <c r="B2485" s="116" t="str">
        <f>YEAR(C2485)&amp;"-"&amp;WEEKNUM(C2485)</f>
        <v>2018-5</v>
      </c>
      <c r="C2485" s="117">
        <v>43129</v>
      </c>
      <c r="D2485" s="118">
        <f>WEEKDAY(Tableau645[[#This Row],[date]])</f>
        <v>2</v>
      </c>
      <c r="E2485" s="119">
        <v>0.34375</v>
      </c>
      <c r="F2485" s="119">
        <v>0.51041666666666696</v>
      </c>
      <c r="G2485" s="117" t="str">
        <f>IF(NOT(ISBLANK(Tableau645[heure
début])),IF(VALUE(MID(TEXT(Tableau645[heure
début],"hh"),1,2))&lt;13,"AM","PM"),"")</f>
        <v>AM</v>
      </c>
      <c r="H2485" s="119">
        <f>F2485-E2485</f>
        <v>0.16666666666666696</v>
      </c>
      <c r="I2485" s="119"/>
      <c r="J2485" s="119" t="s">
        <v>820</v>
      </c>
      <c r="K2485" s="116" t="s">
        <v>931</v>
      </c>
      <c r="L2485" s="116" t="str">
        <f ca="1">VLOOKUP(Tableau645[[#This Row],[module]],OFFSET(INDIRECT(A2485&amp;"_code"),0,2,,2),2,0)</f>
        <v>GABER Jaafar</v>
      </c>
      <c r="M2485" s="115"/>
      <c r="N2485" s="119"/>
      <c r="O2485" s="115"/>
    </row>
    <row r="2486" spans="1:15" hidden="1" x14ac:dyDescent="0.2">
      <c r="A2486" s="115" t="s">
        <v>676</v>
      </c>
      <c r="B2486" s="116" t="str">
        <f>YEAR(C2486)&amp;"-"&amp;WEEKNUM(C2486)</f>
        <v>2018-5</v>
      </c>
      <c r="C2486" s="117">
        <v>43129</v>
      </c>
      <c r="D2486" s="118">
        <f>WEEKDAY(Tableau645[[#This Row],[date]])</f>
        <v>2</v>
      </c>
      <c r="E2486" s="119">
        <v>0.34375</v>
      </c>
      <c r="F2486" s="119">
        <v>0.51041666666666696</v>
      </c>
      <c r="G2486" s="117" t="str">
        <f>IF(NOT(ISBLANK(Tableau645[heure
début])),IF(VALUE(MID(TEXT(Tableau645[heure
début],"hh"),1,2))&lt;13,"AM","PM"),"")</f>
        <v>AM</v>
      </c>
      <c r="H2486" s="119">
        <f>F2486-E2486</f>
        <v>0.16666666666666696</v>
      </c>
      <c r="I2486" s="119"/>
      <c r="J2486" s="119"/>
      <c r="K2486" s="116" t="s">
        <v>809</v>
      </c>
      <c r="L2486" s="116" t="str">
        <f ca="1">VLOOKUP(Tableau645[[#This Row],[module]],OFFSET(INDIRECT(A2486&amp;"_code"),0,2,,2),2,0)</f>
        <v>n/a</v>
      </c>
      <c r="M2486" s="115"/>
      <c r="N2486" s="119"/>
      <c r="O2486" s="115"/>
    </row>
    <row r="2487" spans="1:15" hidden="1" x14ac:dyDescent="0.2">
      <c r="A2487" s="115" t="s">
        <v>677</v>
      </c>
      <c r="B2487" s="116" t="str">
        <f>YEAR(C2487)&amp;"-"&amp;WEEKNUM(C2487)</f>
        <v>2018-5</v>
      </c>
      <c r="C2487" s="117">
        <v>43129</v>
      </c>
      <c r="D2487" s="118">
        <f>WEEKDAY(Tableau645[[#This Row],[date]])</f>
        <v>2</v>
      </c>
      <c r="E2487" s="119">
        <v>0.34375</v>
      </c>
      <c r="F2487" s="119">
        <v>0.51041666666666696</v>
      </c>
      <c r="G2487" s="117" t="str">
        <f>IF(NOT(ISBLANK(Tableau645[heure
début])),IF(VALUE(MID(TEXT(Tableau645[heure
début],"hh"),1,2))&lt;13,"AM","PM"),"")</f>
        <v>AM</v>
      </c>
      <c r="H2487" s="119">
        <f>F2487-E2487</f>
        <v>0.16666666666666696</v>
      </c>
      <c r="I2487" s="119"/>
      <c r="J2487" s="119"/>
      <c r="K2487" s="116" t="s">
        <v>1168</v>
      </c>
      <c r="L2487" s="116" t="str">
        <f ca="1">VLOOKUP(Tableau645[[#This Row],[module]],OFFSET(INDIRECT(A2487&amp;"_code"),0,2,,2),2,0)</f>
        <v>n/a</v>
      </c>
      <c r="M2487" s="115"/>
      <c r="N2487" s="119"/>
      <c r="O2487" s="115"/>
    </row>
    <row r="2488" spans="1:15" hidden="1" x14ac:dyDescent="0.2">
      <c r="A2488" s="115" t="s">
        <v>669</v>
      </c>
      <c r="B2488" s="116" t="str">
        <f>YEAR(C2488)&amp;"-"&amp;WEEKNUM(C2488)</f>
        <v>2018-5</v>
      </c>
      <c r="C2488" s="117">
        <v>43129</v>
      </c>
      <c r="D2488" s="118">
        <f>WEEKDAY(Tableau645[[#This Row],[date]])</f>
        <v>2</v>
      </c>
      <c r="E2488" s="119">
        <v>0.34375</v>
      </c>
      <c r="F2488" s="119">
        <v>0.51041666666666696</v>
      </c>
      <c r="G2488" s="117" t="str">
        <f>IF(NOT(ISBLANK(Tableau645[heure
début])),IF(VALUE(MID(TEXT(Tableau645[heure
début],"hh"),1,2))&lt;13,"AM","PM"),"")</f>
        <v>AM</v>
      </c>
      <c r="H2488" s="119">
        <f>F2488-E2488</f>
        <v>0.16666666666666696</v>
      </c>
      <c r="I2488" s="119"/>
      <c r="J2488" s="119"/>
      <c r="K2488" s="116" t="s">
        <v>860</v>
      </c>
      <c r="L2488" s="116" t="str">
        <f ca="1">VLOOKUP(Tableau645[[#This Row],[module]],OFFSET(INDIRECT(A2488&amp;"_code"),0,2,,2),2,0)</f>
        <v>BOUTONNET Jean-Pierre</v>
      </c>
      <c r="M2488" s="115"/>
      <c r="N2488" s="119"/>
      <c r="O2488" s="115"/>
    </row>
    <row r="2489" spans="1:15" hidden="1" x14ac:dyDescent="0.2">
      <c r="A2489" s="115" t="s">
        <v>672</v>
      </c>
      <c r="B2489" s="116" t="str">
        <f>YEAR(C2489)&amp;"-"&amp;WEEKNUM(C2489)</f>
        <v>2018-5</v>
      </c>
      <c r="C2489" s="117">
        <v>43129</v>
      </c>
      <c r="D2489" s="118">
        <f>WEEKDAY(Tableau645[[#This Row],[date]])</f>
        <v>2</v>
      </c>
      <c r="E2489" s="47">
        <v>0.57291666666666696</v>
      </c>
      <c r="F2489" s="47">
        <v>0.73958333333333404</v>
      </c>
      <c r="G2489" s="117" t="str">
        <f>IF(NOT(ISBLANK(Tableau645[heure
début])),IF(VALUE(MID(TEXT(Tableau645[heure
début],"hh"),1,2))&lt;13,"AM","PM"),"")</f>
        <v>PM</v>
      </c>
      <c r="H2489" s="119">
        <f>F2489-E2489</f>
        <v>0.16666666666666707</v>
      </c>
      <c r="I2489" s="119"/>
      <c r="J2489" s="47" t="s">
        <v>821</v>
      </c>
      <c r="K2489" s="65" t="s">
        <v>1103</v>
      </c>
      <c r="L2489" s="116" t="str">
        <f ca="1">VLOOKUP(Tableau645[[#This Row],[module]],OFFSET(INDIRECT(A2489&amp;"_code"),0,2,,2),2,0)</f>
        <v>DELIESSCHE Christian</v>
      </c>
      <c r="M2489" s="115"/>
      <c r="N2489" s="119"/>
      <c r="O2489" s="115"/>
    </row>
    <row r="2490" spans="1:15" hidden="1" x14ac:dyDescent="0.2">
      <c r="A2490" s="115" t="s">
        <v>670</v>
      </c>
      <c r="B2490" s="116" t="str">
        <f>YEAR(C2490)&amp;"-"&amp;WEEKNUM(C2490)</f>
        <v>2018-5</v>
      </c>
      <c r="C2490" s="117">
        <v>43129</v>
      </c>
      <c r="D2490" s="118">
        <f>WEEKDAY(Tableau645[[#This Row],[date]])</f>
        <v>2</v>
      </c>
      <c r="E2490" s="119">
        <v>0.57291666666666696</v>
      </c>
      <c r="F2490" s="119">
        <v>0.73958333333333404</v>
      </c>
      <c r="G2490" s="117" t="str">
        <f>IF(NOT(ISBLANK(Tableau645[heure
début])),IF(VALUE(MID(TEXT(Tableau645[heure
début],"hh"),1,2))&lt;13,"AM","PM"),"")</f>
        <v>PM</v>
      </c>
      <c r="H2490" s="119">
        <f>F2490-E2490</f>
        <v>0.16666666666666707</v>
      </c>
      <c r="I2490" s="119"/>
      <c r="J2490" s="119"/>
      <c r="K2490" s="116" t="s">
        <v>806</v>
      </c>
      <c r="L2490" s="116" t="str">
        <f ca="1">VLOOKUP(Tableau645[[#This Row],[module]],OFFSET(INDIRECT(A2490&amp;"_code"),0,2,,2),2,0)</f>
        <v>n/a</v>
      </c>
      <c r="M2490" s="115"/>
      <c r="N2490" s="119"/>
      <c r="O2490" s="115"/>
    </row>
    <row r="2491" spans="1:15" hidden="1" x14ac:dyDescent="0.2">
      <c r="A2491" s="115" t="s">
        <v>657</v>
      </c>
      <c r="B2491" s="116" t="str">
        <f>YEAR(C2491)&amp;"-"&amp;WEEKNUM(C2491)</f>
        <v>2018-5</v>
      </c>
      <c r="C2491" s="117">
        <v>43129</v>
      </c>
      <c r="D2491" s="118">
        <f>WEEKDAY(Tableau645[[#This Row],[date]])</f>
        <v>2</v>
      </c>
      <c r="E2491" s="119">
        <v>0.57291666666666696</v>
      </c>
      <c r="F2491" s="119">
        <v>0.73958333333333404</v>
      </c>
      <c r="G2491" s="117" t="str">
        <f>IF(NOT(ISBLANK(Tableau645[heure
début])),IF(VALUE(MID(TEXT(Tableau645[heure
début],"hh"),1,2))&lt;13,"AM","PM"),"")</f>
        <v>PM</v>
      </c>
      <c r="H2491" s="119">
        <f>F2491-E2491</f>
        <v>0.16666666666666707</v>
      </c>
      <c r="I2491" s="119"/>
      <c r="J2491" s="119" t="s">
        <v>832</v>
      </c>
      <c r="K2491" s="116" t="s">
        <v>806</v>
      </c>
      <c r="L2491" s="116" t="str">
        <f ca="1">VLOOKUP(Tableau645[[#This Row],[module]],OFFSET(INDIRECT(A2491&amp;"_code"),0,2,,2),2,0)</f>
        <v>n/a</v>
      </c>
      <c r="M2491" s="115"/>
      <c r="N2491" s="119"/>
      <c r="O2491" s="115"/>
    </row>
    <row r="2492" spans="1:15" hidden="1" x14ac:dyDescent="0.2">
      <c r="A2492" s="115" t="s">
        <v>657</v>
      </c>
      <c r="B2492" s="116" t="str">
        <f>YEAR(C2492)&amp;"-"&amp;WEEKNUM(C2492)</f>
        <v>2018-5</v>
      </c>
      <c r="C2492" s="117">
        <v>43129</v>
      </c>
      <c r="D2492" s="118">
        <f>WEEKDAY(Tableau645[[#This Row],[date]])</f>
        <v>2</v>
      </c>
      <c r="E2492" s="119">
        <v>0.57291666666666696</v>
      </c>
      <c r="F2492" s="119">
        <v>0.73958333333333404</v>
      </c>
      <c r="G2492" s="117" t="str">
        <f>IF(NOT(ISBLANK(Tableau645[heure
début])),IF(VALUE(MID(TEXT(Tableau645[heure
début],"hh"),1,2))&lt;13,"AM","PM"),"")</f>
        <v>PM</v>
      </c>
      <c r="H2492" s="119">
        <f>F2492-E2492</f>
        <v>0.16666666666666707</v>
      </c>
      <c r="I2492" s="119"/>
      <c r="J2492" s="119" t="s">
        <v>833</v>
      </c>
      <c r="K2492" s="116" t="s">
        <v>817</v>
      </c>
      <c r="L2492" s="116" t="str">
        <f ca="1">VLOOKUP(Tableau645[[#This Row],[module]],OFFSET(INDIRECT(A2492&amp;"_code"),0,2,,2),2,0)</f>
        <v>n/a</v>
      </c>
      <c r="M2492" s="115"/>
      <c r="N2492" s="119"/>
      <c r="O2492" s="115"/>
    </row>
    <row r="2493" spans="1:15" hidden="1" x14ac:dyDescent="0.2">
      <c r="A2493" s="115" t="s">
        <v>671</v>
      </c>
      <c r="B2493" s="116" t="str">
        <f>YEAR(C2493)&amp;"-"&amp;WEEKNUM(C2493)</f>
        <v>2018-5</v>
      </c>
      <c r="C2493" s="117">
        <v>43129</v>
      </c>
      <c r="D2493" s="118">
        <f>WEEKDAY(Tableau645[[#This Row],[date]])</f>
        <v>2</v>
      </c>
      <c r="E2493" s="119">
        <v>0.57291666666666696</v>
      </c>
      <c r="F2493" s="119">
        <v>0.73958333333333404</v>
      </c>
      <c r="G2493" s="117" t="str">
        <f>IF(NOT(ISBLANK(Tableau645[heure
début])),IF(VALUE(MID(TEXT(Tableau645[heure
début],"hh"),1,2))&lt;13,"AM","PM"),"")</f>
        <v>PM</v>
      </c>
      <c r="H2493" s="119">
        <f>F2493-E2493</f>
        <v>0.16666666666666707</v>
      </c>
      <c r="I2493" s="119"/>
      <c r="J2493" s="119" t="s">
        <v>833</v>
      </c>
      <c r="K2493" s="116" t="s">
        <v>817</v>
      </c>
      <c r="L2493" s="116" t="str">
        <f ca="1">VLOOKUP(Tableau645[[#This Row],[module]],OFFSET(INDIRECT(A2493&amp;"_code"),0,2,,2),2,0)</f>
        <v>n/a</v>
      </c>
      <c r="M2493" s="115"/>
      <c r="N2493" s="119"/>
      <c r="O2493" s="115"/>
    </row>
    <row r="2494" spans="1:15" hidden="1" x14ac:dyDescent="0.2">
      <c r="A2494" s="45" t="s">
        <v>671</v>
      </c>
      <c r="B2494" s="65" t="str">
        <f>YEAR(C2494)&amp;"-"&amp;WEEKNUM(C2494)</f>
        <v>2018-5</v>
      </c>
      <c r="C2494" s="46">
        <v>43129</v>
      </c>
      <c r="D2494" s="67">
        <f>WEEKDAY(Tableau645[[#This Row],[date]])</f>
        <v>2</v>
      </c>
      <c r="E2494" s="47">
        <v>0.57291666666666696</v>
      </c>
      <c r="F2494" s="47">
        <v>0.73958333333333404</v>
      </c>
      <c r="G2494" s="46" t="str">
        <f>IF(NOT(ISBLANK(Tableau645[heure
début])),IF(VALUE(MID(TEXT(Tableau645[heure
début],"hh"),1,2))&lt;13,"AM","PM"),"")</f>
        <v>PM</v>
      </c>
      <c r="H2494" s="47">
        <f>F2494-E2494</f>
        <v>0.16666666666666707</v>
      </c>
      <c r="I2494" s="47"/>
      <c r="J2494" s="47" t="s">
        <v>832</v>
      </c>
      <c r="K2494" s="65" t="s">
        <v>806</v>
      </c>
      <c r="L2494" s="45" t="str">
        <f ca="1">VLOOKUP(Tableau645[[#This Row],[module]],OFFSET(INDIRECT(A2494&amp;"_code"),0,2,,2),2,0)</f>
        <v>n/a</v>
      </c>
      <c r="M2494" s="45"/>
      <c r="N2494" s="47"/>
      <c r="O2494" s="45"/>
    </row>
    <row r="2495" spans="1:15" hidden="1" x14ac:dyDescent="0.2">
      <c r="A2495" s="45" t="s">
        <v>672</v>
      </c>
      <c r="B2495" s="65" t="str">
        <f>YEAR(C2495)&amp;"-"&amp;WEEKNUM(C2495)</f>
        <v>2018-5</v>
      </c>
      <c r="C2495" s="46">
        <v>43129</v>
      </c>
      <c r="D2495" s="67">
        <f>WEEKDAY(Tableau645[[#This Row],[date]])</f>
        <v>2</v>
      </c>
      <c r="E2495" s="47">
        <v>0.57291666666666696</v>
      </c>
      <c r="F2495" s="47">
        <v>0.73958333333333404</v>
      </c>
      <c r="G2495" s="46" t="str">
        <f>IF(NOT(ISBLANK(Tableau645[heure
début])),IF(VALUE(MID(TEXT(Tableau645[heure
début],"hh"),1,2))&lt;13,"AM","PM"),"")</f>
        <v>PM</v>
      </c>
      <c r="H2495" s="47">
        <f>F2495-E2495</f>
        <v>0.16666666666666707</v>
      </c>
      <c r="I2495" s="47"/>
      <c r="J2495" s="47" t="s">
        <v>820</v>
      </c>
      <c r="K2495" s="65" t="s">
        <v>931</v>
      </c>
      <c r="L2495" s="45" t="str">
        <f ca="1">VLOOKUP(Tableau645[[#This Row],[module]],OFFSET(INDIRECT(A2495&amp;"_code"),0,2,,2),2,0)</f>
        <v>GABER Jaafar</v>
      </c>
      <c r="M2495" s="45"/>
      <c r="N2495" s="47"/>
      <c r="O2495" s="45"/>
    </row>
    <row r="2496" spans="1:15" hidden="1" x14ac:dyDescent="0.2">
      <c r="A2496" s="45" t="s">
        <v>676</v>
      </c>
      <c r="B2496" s="65" t="str">
        <f>YEAR(C2496)&amp;"-"&amp;WEEKNUM(C2496)</f>
        <v>2018-5</v>
      </c>
      <c r="C2496" s="46">
        <v>43129</v>
      </c>
      <c r="D2496" s="67">
        <f>WEEKDAY(Tableau645[[#This Row],[date]])</f>
        <v>2</v>
      </c>
      <c r="E2496" s="47">
        <v>0.57291666666666696</v>
      </c>
      <c r="F2496" s="47">
        <v>0.69791666666666663</v>
      </c>
      <c r="G2496" s="46" t="str">
        <f>IF(NOT(ISBLANK(Tableau645[heure
début])),IF(VALUE(MID(TEXT(Tableau645[heure
début],"hh"),1,2))&lt;13,"AM","PM"),"")</f>
        <v>PM</v>
      </c>
      <c r="H2496" s="47">
        <f>F2496-E2496</f>
        <v>0.12499999999999967</v>
      </c>
      <c r="I2496" s="47"/>
      <c r="J2496" s="47"/>
      <c r="K2496" s="65" t="s">
        <v>809</v>
      </c>
      <c r="L2496" s="45" t="str">
        <f ca="1">VLOOKUP(Tableau645[[#This Row],[module]],OFFSET(INDIRECT(A2496&amp;"_code"),0,2,,2),2,0)</f>
        <v>n/a</v>
      </c>
      <c r="M2496" s="45"/>
      <c r="N2496" s="47"/>
      <c r="O2496" s="45"/>
    </row>
    <row r="2497" spans="1:15" hidden="1" x14ac:dyDescent="0.2">
      <c r="A2497" s="45" t="s">
        <v>677</v>
      </c>
      <c r="B2497" s="65" t="str">
        <f>YEAR(C2497)&amp;"-"&amp;WEEKNUM(C2497)</f>
        <v>2018-5</v>
      </c>
      <c r="C2497" s="46">
        <v>43129</v>
      </c>
      <c r="D2497" s="67">
        <f>WEEKDAY(Tableau645[[#This Row],[date]])</f>
        <v>2</v>
      </c>
      <c r="E2497" s="47">
        <v>0.57291666666666696</v>
      </c>
      <c r="F2497" s="47">
        <v>0.69791666666666663</v>
      </c>
      <c r="G2497" s="46" t="str">
        <f>IF(NOT(ISBLANK(Tableau645[heure
début])),IF(VALUE(MID(TEXT(Tableau645[heure
début],"hh"),1,2))&lt;13,"AM","PM"),"")</f>
        <v>PM</v>
      </c>
      <c r="H2497" s="47">
        <f>F2497-E2497</f>
        <v>0.12499999999999967</v>
      </c>
      <c r="I2497" s="47"/>
      <c r="J2497" s="47"/>
      <c r="K2497" s="65" t="s">
        <v>1168</v>
      </c>
      <c r="L2497" s="45" t="str">
        <f ca="1">VLOOKUP(Tableau645[[#This Row],[module]],OFFSET(INDIRECT(A2497&amp;"_code"),0,2,,2),2,0)</f>
        <v>n/a</v>
      </c>
      <c r="M2497" s="45"/>
      <c r="N2497" s="47"/>
      <c r="O2497" s="45"/>
    </row>
    <row r="2498" spans="1:15" hidden="1" x14ac:dyDescent="0.2">
      <c r="A2498" s="61" t="s">
        <v>669</v>
      </c>
      <c r="B2498" s="65" t="str">
        <f>YEAR(C2498)&amp;"-"&amp;WEEKNUM(C2498)</f>
        <v>2018-5</v>
      </c>
      <c r="C2498" s="46">
        <v>43129</v>
      </c>
      <c r="D2498" s="67">
        <f>WEEKDAY(Tableau645[[#This Row],[date]])</f>
        <v>2</v>
      </c>
      <c r="E2498" s="63">
        <v>0.57291666666666696</v>
      </c>
      <c r="F2498" s="63">
        <v>0.65625</v>
      </c>
      <c r="G2498" s="46" t="str">
        <f>IF(NOT(ISBLANK(Tableau645[heure
début])),IF(VALUE(MID(TEXT(Tableau645[heure
début],"hh"),1,2))&lt;13,"AM","PM"),"")</f>
        <v>PM</v>
      </c>
      <c r="H2498" s="47">
        <f>F2498-E2498</f>
        <v>8.3333333333333037E-2</v>
      </c>
      <c r="I2498" s="47"/>
      <c r="J2498" s="47"/>
      <c r="K2498" s="65"/>
      <c r="L2498" s="65" t="e">
        <f ca="1">VLOOKUP(Tableau645[[#This Row],[module]],OFFSET(INDIRECT(A2498&amp;"_code"),0,2,,2),2,0)</f>
        <v>#N/A</v>
      </c>
      <c r="M2498" s="45"/>
      <c r="N2498" s="47"/>
      <c r="O2498" s="45"/>
    </row>
    <row r="2499" spans="1:15" hidden="1" x14ac:dyDescent="0.2">
      <c r="A2499" s="61" t="s">
        <v>669</v>
      </c>
      <c r="B2499" s="65" t="str">
        <f>YEAR(C2499)&amp;"-"&amp;WEEKNUM(C2499)</f>
        <v>2018-5</v>
      </c>
      <c r="C2499" s="46">
        <v>43129</v>
      </c>
      <c r="D2499" s="67">
        <f>WEEKDAY(Tableau645[[#This Row],[date]])</f>
        <v>2</v>
      </c>
      <c r="E2499" s="63">
        <v>0.65625</v>
      </c>
      <c r="F2499" s="63">
        <v>0.73958333333333404</v>
      </c>
      <c r="G2499" s="46" t="str">
        <f>IF(NOT(ISBLANK(Tableau645[heure
début])),IF(VALUE(MID(TEXT(Tableau645[heure
début],"hh"),1,2))&lt;13,"AM","PM"),"")</f>
        <v>PM</v>
      </c>
      <c r="H2499" s="47">
        <f>F2499-E2499</f>
        <v>8.3333333333334036E-2</v>
      </c>
      <c r="I2499" s="47"/>
      <c r="J2499" s="47"/>
      <c r="K2499" s="65"/>
      <c r="L2499" s="45" t="e">
        <f ca="1">VLOOKUP(Tableau645[[#This Row],[module]],OFFSET(INDIRECT(A2499&amp;"_code"),0,2,,2),2,0)</f>
        <v>#N/A</v>
      </c>
      <c r="M2499" s="45"/>
      <c r="N2499" s="47"/>
      <c r="O2499" s="45"/>
    </row>
    <row r="2500" spans="1:15" hidden="1" x14ac:dyDescent="0.2">
      <c r="A2500" s="45" t="s">
        <v>670</v>
      </c>
      <c r="B2500" s="65" t="str">
        <f>YEAR(C2500)&amp;"-"&amp;WEEKNUM(C2500)</f>
        <v>2018-5</v>
      </c>
      <c r="C2500" s="46">
        <v>43130</v>
      </c>
      <c r="D2500" s="67">
        <f>WEEKDAY(Tableau645[[#This Row],[date]])</f>
        <v>3</v>
      </c>
      <c r="E2500" s="47">
        <v>0.34375</v>
      </c>
      <c r="F2500" s="47">
        <v>0.51041666666666696</v>
      </c>
      <c r="G2500" s="46" t="str">
        <f>IF(NOT(ISBLANK(Tableau645[heure
début])),IF(VALUE(MID(TEXT(Tableau645[heure
début],"hh"),1,2))&lt;13,"AM","PM"),"")</f>
        <v>AM</v>
      </c>
      <c r="H2500" s="47">
        <f>F2500-E2500</f>
        <v>0.16666666666666696</v>
      </c>
      <c r="I2500" s="47"/>
      <c r="J2500" s="47"/>
      <c r="K2500" s="65" t="s">
        <v>806</v>
      </c>
      <c r="L2500" s="45" t="str">
        <f ca="1">VLOOKUP(Tableau645[[#This Row],[module]],OFFSET(INDIRECT(A2500&amp;"_code"),0,2,,2),2,0)</f>
        <v>n/a</v>
      </c>
      <c r="M2500" s="45"/>
      <c r="N2500" s="47"/>
      <c r="O2500" s="45"/>
    </row>
    <row r="2501" spans="1:15" hidden="1" x14ac:dyDescent="0.2">
      <c r="A2501" s="45" t="s">
        <v>657</v>
      </c>
      <c r="B2501" s="65" t="str">
        <f>YEAR(C2501)&amp;"-"&amp;WEEKNUM(C2501)</f>
        <v>2018-5</v>
      </c>
      <c r="C2501" s="46">
        <v>43130</v>
      </c>
      <c r="D2501" s="67">
        <f>WEEKDAY(Tableau645[[#This Row],[date]])</f>
        <v>3</v>
      </c>
      <c r="E2501" s="47">
        <v>0.34375</v>
      </c>
      <c r="F2501" s="47">
        <v>0.51041666666666696</v>
      </c>
      <c r="G2501" s="46" t="str">
        <f>IF(NOT(ISBLANK(Tableau645[heure
début])),IF(VALUE(MID(TEXT(Tableau645[heure
début],"hh"),1,2))&lt;13,"AM","PM"),"")</f>
        <v>AM</v>
      </c>
      <c r="H2501" s="47">
        <f>F2501-E2501</f>
        <v>0.16666666666666696</v>
      </c>
      <c r="I2501" s="123"/>
      <c r="J2501" s="47" t="s">
        <v>832</v>
      </c>
      <c r="K2501" s="65" t="s">
        <v>806</v>
      </c>
      <c r="L2501" s="45" t="str">
        <f ca="1">VLOOKUP(Tableau645[[#This Row],[module]],OFFSET(INDIRECT(A2501&amp;"_code"),0,2,,2),2,0)</f>
        <v>n/a</v>
      </c>
      <c r="M2501" s="45"/>
      <c r="N2501" s="47"/>
      <c r="O2501" s="45"/>
    </row>
    <row r="2502" spans="1:15" hidden="1" x14ac:dyDescent="0.2">
      <c r="A2502" s="45" t="s">
        <v>657</v>
      </c>
      <c r="B2502" s="65" t="str">
        <f>YEAR(C2502)&amp;"-"&amp;WEEKNUM(C2502)</f>
        <v>2018-5</v>
      </c>
      <c r="C2502" s="46">
        <v>43130</v>
      </c>
      <c r="D2502" s="67">
        <f>WEEKDAY(Tableau645[[#This Row],[date]])</f>
        <v>3</v>
      </c>
      <c r="E2502" s="47">
        <v>0.34375</v>
      </c>
      <c r="F2502" s="47">
        <v>0.51041666666666696</v>
      </c>
      <c r="G2502" s="46" t="str">
        <f>IF(NOT(ISBLANK(Tableau645[heure
début])),IF(VALUE(MID(TEXT(Tableau645[heure
début],"hh"),1,2))&lt;13,"AM","PM"),"")</f>
        <v>AM</v>
      </c>
      <c r="H2502" s="47">
        <f>F2502-E2502</f>
        <v>0.16666666666666696</v>
      </c>
      <c r="I2502" s="123"/>
      <c r="J2502" s="47" t="s">
        <v>833</v>
      </c>
      <c r="K2502" s="65" t="s">
        <v>817</v>
      </c>
      <c r="L2502" s="45" t="str">
        <f ca="1">VLOOKUP(Tableau645[[#This Row],[module]],OFFSET(INDIRECT(A2502&amp;"_code"),0,2,,2),2,0)</f>
        <v>n/a</v>
      </c>
      <c r="M2502" s="45"/>
      <c r="N2502" s="47"/>
      <c r="O2502" s="45"/>
    </row>
    <row r="2503" spans="1:15" hidden="1" x14ac:dyDescent="0.2">
      <c r="A2503" s="45" t="s">
        <v>671</v>
      </c>
      <c r="B2503" s="65" t="str">
        <f>YEAR(C2503)&amp;"-"&amp;WEEKNUM(C2503)</f>
        <v>2018-5</v>
      </c>
      <c r="C2503" s="46">
        <v>43130</v>
      </c>
      <c r="D2503" s="67">
        <f>WEEKDAY(Tableau645[[#This Row],[date]])</f>
        <v>3</v>
      </c>
      <c r="E2503" s="47">
        <v>0.34375</v>
      </c>
      <c r="F2503" s="47">
        <v>0.51041666666666696</v>
      </c>
      <c r="G2503" s="46" t="str">
        <f>IF(NOT(ISBLANK(Tableau645[heure
début])),IF(VALUE(MID(TEXT(Tableau645[heure
début],"hh"),1,2))&lt;13,"AM","PM"),"")</f>
        <v>AM</v>
      </c>
      <c r="H2503" s="47">
        <f>F2503-E2503</f>
        <v>0.16666666666666696</v>
      </c>
      <c r="I2503" s="47"/>
      <c r="J2503" s="47" t="s">
        <v>833</v>
      </c>
      <c r="K2503" s="65" t="s">
        <v>817</v>
      </c>
      <c r="L2503" s="45" t="str">
        <f ca="1">VLOOKUP(Tableau645[[#This Row],[module]],OFFSET(INDIRECT(A2503&amp;"_code"),0,2,,2),2,0)</f>
        <v>n/a</v>
      </c>
      <c r="M2503" s="45"/>
      <c r="N2503" s="47"/>
      <c r="O2503" s="45"/>
    </row>
    <row r="2504" spans="1:15" hidden="1" x14ac:dyDescent="0.2">
      <c r="A2504" s="45" t="s">
        <v>671</v>
      </c>
      <c r="B2504" s="65" t="str">
        <f>YEAR(C2504)&amp;"-"&amp;WEEKNUM(C2504)</f>
        <v>2018-5</v>
      </c>
      <c r="C2504" s="46">
        <v>43130</v>
      </c>
      <c r="D2504" s="67">
        <f>WEEKDAY(Tableau645[[#This Row],[date]])</f>
        <v>3</v>
      </c>
      <c r="E2504" s="47">
        <v>0.34375</v>
      </c>
      <c r="F2504" s="47">
        <v>0.51041666666666696</v>
      </c>
      <c r="G2504" s="46" t="str">
        <f>IF(NOT(ISBLANK(Tableau645[heure
début])),IF(VALUE(MID(TEXT(Tableau645[heure
début],"hh"),1,2))&lt;13,"AM","PM"),"")</f>
        <v>AM</v>
      </c>
      <c r="H2504" s="47">
        <f>F2504-E2504</f>
        <v>0.16666666666666696</v>
      </c>
      <c r="I2504" s="47"/>
      <c r="J2504" s="47" t="s">
        <v>832</v>
      </c>
      <c r="K2504" s="65" t="s">
        <v>806</v>
      </c>
      <c r="L2504" s="45" t="str">
        <f ca="1">VLOOKUP(Tableau645[[#This Row],[module]],OFFSET(INDIRECT(A2504&amp;"_code"),0,2,,2),2,0)</f>
        <v>n/a</v>
      </c>
      <c r="M2504" s="45"/>
      <c r="N2504" s="47"/>
      <c r="O2504" s="45"/>
    </row>
    <row r="2505" spans="1:15" hidden="1" x14ac:dyDescent="0.2">
      <c r="A2505" s="45" t="s">
        <v>672</v>
      </c>
      <c r="B2505" s="65" t="str">
        <f>YEAR(C2505)&amp;"-"&amp;WEEKNUM(C2505)</f>
        <v>2018-5</v>
      </c>
      <c r="C2505" s="46">
        <v>43130</v>
      </c>
      <c r="D2505" s="67">
        <f>WEEKDAY(Tableau645[[#This Row],[date]])</f>
        <v>3</v>
      </c>
      <c r="E2505" s="47">
        <v>0.34375</v>
      </c>
      <c r="F2505" s="47">
        <v>0.51041666666666696</v>
      </c>
      <c r="G2505" s="46" t="str">
        <f>IF(NOT(ISBLANK(Tableau645[heure
début])),IF(VALUE(MID(TEXT(Tableau645[heure
début],"hh"),1,2))&lt;13,"AM","PM"),"")</f>
        <v>AM</v>
      </c>
      <c r="H2505" s="47">
        <f>F2505-E2505</f>
        <v>0.16666666666666696</v>
      </c>
      <c r="I2505" s="47"/>
      <c r="J2505" s="47" t="s">
        <v>820</v>
      </c>
      <c r="K2505" s="65" t="s">
        <v>931</v>
      </c>
      <c r="L2505" s="45" t="str">
        <f ca="1">VLOOKUP(Tableau645[[#This Row],[module]],OFFSET(INDIRECT(A2505&amp;"_code"),0,2,,2),2,0)</f>
        <v>GABER Jaafar</v>
      </c>
      <c r="M2505" s="45"/>
      <c r="N2505" s="47"/>
      <c r="O2505" s="45"/>
    </row>
    <row r="2506" spans="1:15" hidden="1" x14ac:dyDescent="0.2">
      <c r="A2506" s="45" t="s">
        <v>676</v>
      </c>
      <c r="B2506" s="65" t="str">
        <f>YEAR(C2506)&amp;"-"&amp;WEEKNUM(C2506)</f>
        <v>2018-5</v>
      </c>
      <c r="C2506" s="46">
        <v>43130</v>
      </c>
      <c r="D2506" s="67">
        <f>WEEKDAY(Tableau645[[#This Row],[date]])</f>
        <v>3</v>
      </c>
      <c r="E2506" s="47">
        <v>0.34375</v>
      </c>
      <c r="F2506" s="47">
        <v>0.51041666666666696</v>
      </c>
      <c r="G2506" s="46" t="str">
        <f>IF(NOT(ISBLANK(Tableau645[heure
début])),IF(VALUE(MID(TEXT(Tableau645[heure
début],"hh"),1,2))&lt;13,"AM","PM"),"")</f>
        <v>AM</v>
      </c>
      <c r="H2506" s="47">
        <f>F2506-E2506</f>
        <v>0.16666666666666696</v>
      </c>
      <c r="I2506" s="47"/>
      <c r="J2506" s="47"/>
      <c r="K2506" s="65" t="s">
        <v>809</v>
      </c>
      <c r="L2506" s="45" t="str">
        <f ca="1">VLOOKUP(Tableau645[[#This Row],[module]],OFFSET(INDIRECT(A2506&amp;"_code"),0,2,,2),2,0)</f>
        <v>n/a</v>
      </c>
      <c r="M2506" s="45"/>
      <c r="N2506" s="47"/>
      <c r="O2506" s="45"/>
    </row>
    <row r="2507" spans="1:15" hidden="1" x14ac:dyDescent="0.2">
      <c r="A2507" s="45" t="s">
        <v>677</v>
      </c>
      <c r="B2507" s="65" t="str">
        <f>YEAR(C2507)&amp;"-"&amp;WEEKNUM(C2507)</f>
        <v>2018-5</v>
      </c>
      <c r="C2507" s="46">
        <v>43130</v>
      </c>
      <c r="D2507" s="67">
        <f>WEEKDAY(Tableau645[[#This Row],[date]])</f>
        <v>3</v>
      </c>
      <c r="E2507" s="47">
        <v>0.34375</v>
      </c>
      <c r="F2507" s="47">
        <v>0.51041666666666696</v>
      </c>
      <c r="G2507" s="46" t="str">
        <f>IF(NOT(ISBLANK(Tableau645[heure
début])),IF(VALUE(MID(TEXT(Tableau645[heure
début],"hh"),1,2))&lt;13,"AM","PM"),"")</f>
        <v>AM</v>
      </c>
      <c r="H2507" s="47">
        <f>F2507-E2507</f>
        <v>0.16666666666666696</v>
      </c>
      <c r="I2507" s="47"/>
      <c r="J2507" s="47"/>
      <c r="K2507" s="65" t="s">
        <v>1168</v>
      </c>
      <c r="L2507" s="45" t="str">
        <f ca="1">VLOOKUP(Tableau645[[#This Row],[module]],OFFSET(INDIRECT(A2507&amp;"_code"),0,2,,2),2,0)</f>
        <v>n/a</v>
      </c>
      <c r="M2507" s="45"/>
      <c r="N2507" s="47"/>
      <c r="O2507" s="45"/>
    </row>
    <row r="2508" spans="1:15" hidden="1" x14ac:dyDescent="0.2">
      <c r="A2508" s="61" t="s">
        <v>669</v>
      </c>
      <c r="B2508" s="65" t="str">
        <f>YEAR(C2508)&amp;"-"&amp;WEEKNUM(C2508)</f>
        <v>2018-5</v>
      </c>
      <c r="C2508" s="46">
        <v>43130</v>
      </c>
      <c r="D2508" s="67">
        <f>WEEKDAY(Tableau645[[#This Row],[date]])</f>
        <v>3</v>
      </c>
      <c r="E2508" s="47">
        <v>0.34375</v>
      </c>
      <c r="F2508" s="47">
        <v>0.51041666666666696</v>
      </c>
      <c r="G2508" s="46" t="str">
        <f>IF(NOT(ISBLANK(Tableau645[heure
début])),IF(VALUE(MID(TEXT(Tableau645[heure
début],"hh"),1,2))&lt;13,"AM","PM"),"")</f>
        <v>AM</v>
      </c>
      <c r="H2508" s="47">
        <f>F2508-E2508</f>
        <v>0.16666666666666696</v>
      </c>
      <c r="I2508" s="47"/>
      <c r="J2508" s="47"/>
      <c r="K2508" s="65" t="s">
        <v>1089</v>
      </c>
      <c r="L2508" s="45" t="str">
        <f ca="1">VLOOKUP(Tableau645[[#This Row],[module]],OFFSET(INDIRECT(A2508&amp;"_code"),0,2,,2),2,0)</f>
        <v>DUDEK Cédric</v>
      </c>
      <c r="M2508" s="45"/>
      <c r="N2508" s="47"/>
      <c r="O2508" s="45"/>
    </row>
    <row r="2509" spans="1:15" hidden="1" x14ac:dyDescent="0.2">
      <c r="A2509" s="45" t="s">
        <v>672</v>
      </c>
      <c r="B2509" s="138" t="str">
        <f>YEAR(C2509)&amp;"-"&amp;WEEKNUM(C2509)</f>
        <v>2018-5</v>
      </c>
      <c r="C2509" s="46">
        <v>43130</v>
      </c>
      <c r="D2509" s="140">
        <f>WEEKDAY(Tableau645[[#This Row],[date]])</f>
        <v>3</v>
      </c>
      <c r="E2509" s="141">
        <v>0.34375</v>
      </c>
      <c r="F2509" s="47">
        <v>0.51041666666666696</v>
      </c>
      <c r="G2509" s="139" t="str">
        <f>IF(NOT(ISBLANK(Tableau645[heure
début])),IF(VALUE(MID(TEXT(Tableau645[heure
début],"hh"),1,2))&lt;13,"AM","PM"),"")</f>
        <v>AM</v>
      </c>
      <c r="H2509" s="141">
        <f>F2509-E2509</f>
        <v>0.16666666666666696</v>
      </c>
      <c r="I2509" s="141"/>
      <c r="J2509" s="141" t="s">
        <v>821</v>
      </c>
      <c r="K2509" s="138" t="s">
        <v>1180</v>
      </c>
      <c r="L2509" s="138" t="str">
        <f ca="1">VLOOKUP(Tableau645[[#This Row],[module]],OFFSET(INDIRECT(A2509&amp;"_code"),0,2,,2),2,0)</f>
        <v>NETWORX NETWORX</v>
      </c>
      <c r="M2509" s="137"/>
      <c r="N2509" s="141"/>
      <c r="O2509" s="137"/>
    </row>
    <row r="2510" spans="1:15" hidden="1" x14ac:dyDescent="0.2">
      <c r="A2510" s="45" t="s">
        <v>670</v>
      </c>
      <c r="B2510" s="65" t="str">
        <f>YEAR(C2510)&amp;"-"&amp;WEEKNUM(C2510)</f>
        <v>2018-5</v>
      </c>
      <c r="C2510" s="46">
        <v>43130</v>
      </c>
      <c r="D2510" s="67">
        <f>WEEKDAY(Tableau645[[#This Row],[date]])</f>
        <v>3</v>
      </c>
      <c r="E2510" s="47">
        <v>0.57291666666666696</v>
      </c>
      <c r="F2510" s="47">
        <v>0.73958333333333404</v>
      </c>
      <c r="G2510" s="46" t="str">
        <f>IF(NOT(ISBLANK(Tableau645[heure
début])),IF(VALUE(MID(TEXT(Tableau645[heure
début],"hh"),1,2))&lt;13,"AM","PM"),"")</f>
        <v>PM</v>
      </c>
      <c r="H2510" s="47">
        <f>F2510-E2510</f>
        <v>0.16666666666666707</v>
      </c>
      <c r="I2510" s="47"/>
      <c r="J2510" s="47"/>
      <c r="K2510" s="65" t="s">
        <v>806</v>
      </c>
      <c r="L2510" s="45" t="str">
        <f ca="1">VLOOKUP(Tableau645[[#This Row],[module]],OFFSET(INDIRECT(A2510&amp;"_code"),0,2,,2),2,0)</f>
        <v>n/a</v>
      </c>
      <c r="M2510" s="45"/>
      <c r="N2510" s="47"/>
      <c r="O2510" s="45"/>
    </row>
    <row r="2511" spans="1:15" hidden="1" x14ac:dyDescent="0.2">
      <c r="A2511" s="45" t="s">
        <v>657</v>
      </c>
      <c r="B2511" s="65" t="str">
        <f>YEAR(C2511)&amp;"-"&amp;WEEKNUM(C2511)</f>
        <v>2018-5</v>
      </c>
      <c r="C2511" s="46">
        <v>43130</v>
      </c>
      <c r="D2511" s="67">
        <f>WEEKDAY(Tableau645[[#This Row],[date]])</f>
        <v>3</v>
      </c>
      <c r="E2511" s="47">
        <v>0.57291666666666696</v>
      </c>
      <c r="F2511" s="47">
        <v>0.73958333333333404</v>
      </c>
      <c r="G2511" s="46" t="str">
        <f>IF(NOT(ISBLANK(Tableau645[heure
début])),IF(VALUE(MID(TEXT(Tableau645[heure
début],"hh"),1,2))&lt;13,"AM","PM"),"")</f>
        <v>PM</v>
      </c>
      <c r="H2511" s="47">
        <f>F2511-E2511</f>
        <v>0.16666666666666707</v>
      </c>
      <c r="I2511" s="123"/>
      <c r="J2511" s="47" t="s">
        <v>832</v>
      </c>
      <c r="K2511" s="65" t="s">
        <v>806</v>
      </c>
      <c r="L2511" s="45" t="str">
        <f ca="1">VLOOKUP(Tableau645[[#This Row],[module]],OFFSET(INDIRECT(A2511&amp;"_code"),0,2,,2),2,0)</f>
        <v>n/a</v>
      </c>
      <c r="M2511" s="45"/>
      <c r="N2511" s="47"/>
      <c r="O2511" s="45"/>
    </row>
    <row r="2512" spans="1:15" hidden="1" x14ac:dyDescent="0.2">
      <c r="A2512" s="45" t="s">
        <v>657</v>
      </c>
      <c r="B2512" s="65" t="str">
        <f>YEAR(C2512)&amp;"-"&amp;WEEKNUM(C2512)</f>
        <v>2018-5</v>
      </c>
      <c r="C2512" s="46">
        <v>43130</v>
      </c>
      <c r="D2512" s="67">
        <f>WEEKDAY(Tableau645[[#This Row],[date]])</f>
        <v>3</v>
      </c>
      <c r="E2512" s="47">
        <v>0.57291666666666696</v>
      </c>
      <c r="F2512" s="47">
        <v>0.73958333333333404</v>
      </c>
      <c r="G2512" s="46" t="str">
        <f>IF(NOT(ISBLANK(Tableau645[heure
début])),IF(VALUE(MID(TEXT(Tableau645[heure
début],"hh"),1,2))&lt;13,"AM","PM"),"")</f>
        <v>PM</v>
      </c>
      <c r="H2512" s="47">
        <f>F2512-E2512</f>
        <v>0.16666666666666707</v>
      </c>
      <c r="I2512" s="123"/>
      <c r="J2512" s="47" t="s">
        <v>833</v>
      </c>
      <c r="K2512" s="65" t="s">
        <v>817</v>
      </c>
      <c r="L2512" s="45" t="str">
        <f ca="1">VLOOKUP(Tableau645[[#This Row],[module]],OFFSET(INDIRECT(A2512&amp;"_code"),0,2,,2),2,0)</f>
        <v>n/a</v>
      </c>
      <c r="M2512" s="45"/>
      <c r="N2512" s="47"/>
      <c r="O2512" s="45"/>
    </row>
    <row r="2513" spans="1:15" hidden="1" x14ac:dyDescent="0.2">
      <c r="A2513" s="45" t="s">
        <v>671</v>
      </c>
      <c r="B2513" s="65" t="str">
        <f>YEAR(C2513)&amp;"-"&amp;WEEKNUM(C2513)</f>
        <v>2018-5</v>
      </c>
      <c r="C2513" s="46">
        <v>43130</v>
      </c>
      <c r="D2513" s="67">
        <f>WEEKDAY(Tableau645[[#This Row],[date]])</f>
        <v>3</v>
      </c>
      <c r="E2513" s="47">
        <v>0.57291666666666696</v>
      </c>
      <c r="F2513" s="47">
        <v>0.73958333333333404</v>
      </c>
      <c r="G2513" s="46" t="str">
        <f>IF(NOT(ISBLANK(Tableau645[heure
début])),IF(VALUE(MID(TEXT(Tableau645[heure
début],"hh"),1,2))&lt;13,"AM","PM"),"")</f>
        <v>PM</v>
      </c>
      <c r="H2513" s="47">
        <f>F2513-E2513</f>
        <v>0.16666666666666707</v>
      </c>
      <c r="I2513" s="47"/>
      <c r="J2513" s="47" t="s">
        <v>833</v>
      </c>
      <c r="K2513" s="65" t="s">
        <v>817</v>
      </c>
      <c r="L2513" s="45" t="str">
        <f ca="1">VLOOKUP(Tableau645[[#This Row],[module]],OFFSET(INDIRECT(A2513&amp;"_code"),0,2,,2),2,0)</f>
        <v>n/a</v>
      </c>
      <c r="M2513" s="45"/>
      <c r="N2513" s="47"/>
      <c r="O2513" s="45"/>
    </row>
    <row r="2514" spans="1:15" hidden="1" x14ac:dyDescent="0.2">
      <c r="A2514" s="45" t="s">
        <v>671</v>
      </c>
      <c r="B2514" s="65" t="str">
        <f>YEAR(C2514)&amp;"-"&amp;WEEKNUM(C2514)</f>
        <v>2018-5</v>
      </c>
      <c r="C2514" s="46">
        <v>43130</v>
      </c>
      <c r="D2514" s="67">
        <f>WEEKDAY(Tableau645[[#This Row],[date]])</f>
        <v>3</v>
      </c>
      <c r="E2514" s="47">
        <v>0.57291666666666696</v>
      </c>
      <c r="F2514" s="47">
        <v>0.73958333333333404</v>
      </c>
      <c r="G2514" s="46" t="str">
        <f>IF(NOT(ISBLANK(Tableau645[heure
début])),IF(VALUE(MID(TEXT(Tableau645[heure
début],"hh"),1,2))&lt;13,"AM","PM"),"")</f>
        <v>PM</v>
      </c>
      <c r="H2514" s="47">
        <f>F2514-E2514</f>
        <v>0.16666666666666707</v>
      </c>
      <c r="I2514" s="47"/>
      <c r="J2514" s="47" t="s">
        <v>832</v>
      </c>
      <c r="K2514" s="65" t="s">
        <v>806</v>
      </c>
      <c r="L2514" s="45" t="str">
        <f ca="1">VLOOKUP(Tableau645[[#This Row],[module]],OFFSET(INDIRECT(A2514&amp;"_code"),0,2,,2),2,0)</f>
        <v>n/a</v>
      </c>
      <c r="M2514" s="45"/>
      <c r="N2514" s="47"/>
      <c r="O2514" s="45"/>
    </row>
    <row r="2515" spans="1:15" hidden="1" x14ac:dyDescent="0.2">
      <c r="A2515" s="45" t="s">
        <v>672</v>
      </c>
      <c r="B2515" s="138" t="str">
        <f>YEAR(C2515)&amp;"-"&amp;WEEKNUM(C2515)</f>
        <v>2018-5</v>
      </c>
      <c r="C2515" s="46">
        <v>43130</v>
      </c>
      <c r="D2515" s="140">
        <f>WEEKDAY(Tableau645[[#This Row],[date]])</f>
        <v>3</v>
      </c>
      <c r="E2515" s="141">
        <v>0.57291666666666696</v>
      </c>
      <c r="F2515" s="141">
        <v>0.73958333333333404</v>
      </c>
      <c r="G2515" s="139" t="str">
        <f>IF(NOT(ISBLANK(Tableau645[heure
début])),IF(VALUE(MID(TEXT(Tableau645[heure
début],"hh"),1,2))&lt;13,"AM","PM"),"")</f>
        <v>PM</v>
      </c>
      <c r="H2515" s="141">
        <f>F2515-E2515</f>
        <v>0.16666666666666707</v>
      </c>
      <c r="I2515" s="141"/>
      <c r="J2515" s="141" t="s">
        <v>821</v>
      </c>
      <c r="K2515" s="138" t="s">
        <v>1180</v>
      </c>
      <c r="L2515" s="138" t="str">
        <f ca="1">VLOOKUP(Tableau645[[#This Row],[module]],OFFSET(INDIRECT(A2515&amp;"_code"),0,2,,2),2,0)</f>
        <v>NETWORX NETWORX</v>
      </c>
      <c r="M2515" s="137"/>
      <c r="N2515" s="141"/>
      <c r="O2515" s="137"/>
    </row>
    <row r="2516" spans="1:15" hidden="1" x14ac:dyDescent="0.2">
      <c r="A2516" s="137" t="s">
        <v>672</v>
      </c>
      <c r="B2516" s="138" t="str">
        <f>YEAR(C2516)&amp;"-"&amp;WEEKNUM(C2516)</f>
        <v>2018-5</v>
      </c>
      <c r="C2516" s="139">
        <v>43130</v>
      </c>
      <c r="D2516" s="140">
        <f>WEEKDAY(Tableau645[[#This Row],[date]])</f>
        <v>3</v>
      </c>
      <c r="E2516" s="141">
        <v>0.57291666666666696</v>
      </c>
      <c r="F2516" s="141">
        <v>0.73958333333333404</v>
      </c>
      <c r="G2516" s="139" t="str">
        <f>IF(NOT(ISBLANK(Tableau645[heure
début])),IF(VALUE(MID(TEXT(Tableau645[heure
début],"hh"),1,2))&lt;13,"AM","PM"),"")</f>
        <v>PM</v>
      </c>
      <c r="H2516" s="141">
        <f>F2516-E2516</f>
        <v>0.16666666666666707</v>
      </c>
      <c r="I2516" s="141"/>
      <c r="J2516" s="141" t="s">
        <v>820</v>
      </c>
      <c r="K2516" s="138" t="s">
        <v>931</v>
      </c>
      <c r="L2516" s="138" t="str">
        <f ca="1">VLOOKUP(Tableau645[[#This Row],[module]],OFFSET(INDIRECT(A2516&amp;"_code"),0,2,,2),2,0)</f>
        <v>GABER Jaafar</v>
      </c>
      <c r="M2516" s="137"/>
      <c r="N2516" s="141"/>
      <c r="O2516" s="137"/>
    </row>
    <row r="2517" spans="1:15" hidden="1" x14ac:dyDescent="0.2">
      <c r="A2517" s="137" t="s">
        <v>676</v>
      </c>
      <c r="B2517" s="138" t="str">
        <f>YEAR(C2517)&amp;"-"&amp;WEEKNUM(C2517)</f>
        <v>2018-5</v>
      </c>
      <c r="C2517" s="139">
        <v>43130</v>
      </c>
      <c r="D2517" s="140">
        <f>WEEKDAY(Tableau645[[#This Row],[date]])</f>
        <v>3</v>
      </c>
      <c r="E2517" s="141">
        <v>0.57291666666666696</v>
      </c>
      <c r="F2517" s="141">
        <v>0.69791666666666663</v>
      </c>
      <c r="G2517" s="139" t="str">
        <f>IF(NOT(ISBLANK(Tableau645[heure
début])),IF(VALUE(MID(TEXT(Tableau645[heure
début],"hh"),1,2))&lt;13,"AM","PM"),"")</f>
        <v>PM</v>
      </c>
      <c r="H2517" s="141">
        <f>F2517-E2517</f>
        <v>0.12499999999999967</v>
      </c>
      <c r="I2517" s="141"/>
      <c r="J2517" s="141"/>
      <c r="K2517" s="138" t="s">
        <v>809</v>
      </c>
      <c r="L2517" s="138" t="str">
        <f ca="1">VLOOKUP(Tableau645[[#This Row],[module]],OFFSET(INDIRECT(A2517&amp;"_code"),0,2,,2),2,0)</f>
        <v>n/a</v>
      </c>
      <c r="M2517" s="137"/>
      <c r="N2517" s="141"/>
      <c r="O2517" s="137"/>
    </row>
    <row r="2518" spans="1:15" hidden="1" x14ac:dyDescent="0.2">
      <c r="A2518" s="137" t="s">
        <v>677</v>
      </c>
      <c r="B2518" s="138" t="str">
        <f>YEAR(C2518)&amp;"-"&amp;WEEKNUM(C2518)</f>
        <v>2018-5</v>
      </c>
      <c r="C2518" s="139">
        <v>43130</v>
      </c>
      <c r="D2518" s="140">
        <f>WEEKDAY(Tableau645[[#This Row],[date]])</f>
        <v>3</v>
      </c>
      <c r="E2518" s="141">
        <v>0.57291666666666696</v>
      </c>
      <c r="F2518" s="141">
        <v>0.69791666666666663</v>
      </c>
      <c r="G2518" s="139" t="str">
        <f>IF(NOT(ISBLANK(Tableau645[heure
début])),IF(VALUE(MID(TEXT(Tableau645[heure
début],"hh"),1,2))&lt;13,"AM","PM"),"")</f>
        <v>PM</v>
      </c>
      <c r="H2518" s="141">
        <f>F2518-E2518</f>
        <v>0.12499999999999967</v>
      </c>
      <c r="I2518" s="141"/>
      <c r="J2518" s="141"/>
      <c r="K2518" s="138" t="s">
        <v>1168</v>
      </c>
      <c r="L2518" s="138" t="str">
        <f ca="1">VLOOKUP(Tableau645[[#This Row],[module]],OFFSET(INDIRECT(A2518&amp;"_code"),0,2,,2),2,0)</f>
        <v>n/a</v>
      </c>
      <c r="M2518" s="137"/>
      <c r="N2518" s="141"/>
      <c r="O2518" s="137"/>
    </row>
    <row r="2519" spans="1:15" hidden="1" x14ac:dyDescent="0.2">
      <c r="A2519" s="137" t="s">
        <v>669</v>
      </c>
      <c r="B2519" s="138" t="str">
        <f>YEAR(C2519)&amp;"-"&amp;WEEKNUM(C2519)</f>
        <v>2018-5</v>
      </c>
      <c r="C2519" s="139">
        <v>43130</v>
      </c>
      <c r="D2519" s="140">
        <f>WEEKDAY(Tableau645[[#This Row],[date]])</f>
        <v>3</v>
      </c>
      <c r="E2519" s="141">
        <v>0.57291666666666696</v>
      </c>
      <c r="F2519" s="141">
        <v>0.73958333333333404</v>
      </c>
      <c r="G2519" s="139" t="str">
        <f>IF(NOT(ISBLANK(Tableau645[heure
début])),IF(VALUE(MID(TEXT(Tableau645[heure
début],"hh"),1,2))&lt;13,"AM","PM"),"")</f>
        <v>PM</v>
      </c>
      <c r="H2519" s="141">
        <f>F2519-E2519</f>
        <v>0.16666666666666707</v>
      </c>
      <c r="I2519" s="141"/>
      <c r="J2519" s="141"/>
      <c r="K2519" s="138" t="s">
        <v>859</v>
      </c>
      <c r="L2519" s="138" t="str">
        <f ca="1">VLOOKUP(Tableau645[[#This Row],[module]],OFFSET(INDIRECT(A2519&amp;"_code"),0,2,,2),2,0)</f>
        <v>GABER Khalid</v>
      </c>
      <c r="M2519" s="137"/>
      <c r="N2519" s="141"/>
      <c r="O2519" s="137"/>
    </row>
    <row r="2520" spans="1:15" hidden="1" x14ac:dyDescent="0.2">
      <c r="A2520" s="137" t="s">
        <v>672</v>
      </c>
      <c r="B2520" s="138" t="str">
        <f>YEAR(C2520)&amp;"-"&amp;WEEKNUM(C2520)</f>
        <v>2018-5</v>
      </c>
      <c r="C2520" s="139">
        <v>43131</v>
      </c>
      <c r="D2520" s="140">
        <f>WEEKDAY(Tableau645[[#This Row],[date]])</f>
        <v>4</v>
      </c>
      <c r="E2520" s="141">
        <v>0.34375</v>
      </c>
      <c r="F2520" s="141">
        <v>0.51041666666666696</v>
      </c>
      <c r="G2520" s="139" t="str">
        <f>IF(NOT(ISBLANK(Tableau645[heure
début])),IF(VALUE(MID(TEXT(Tableau645[heure
début],"hh"),1,2))&lt;13,"AM","PM"),"")</f>
        <v>AM</v>
      </c>
      <c r="H2520" s="141">
        <f>F2520-E2520</f>
        <v>0.16666666666666696</v>
      </c>
      <c r="I2520" s="141"/>
      <c r="J2520" s="141" t="s">
        <v>821</v>
      </c>
      <c r="K2520" s="138" t="s">
        <v>1235</v>
      </c>
      <c r="L2520" s="138" t="str">
        <f ca="1">VLOOKUP(Tableau645[[#This Row],[module]],OFFSET(INDIRECT(A2520&amp;"_code"),0,2,,2),2,0)</f>
        <v>LEFETZ Guillaume</v>
      </c>
      <c r="M2520" s="137"/>
      <c r="N2520" s="141"/>
      <c r="O2520" s="137"/>
    </row>
    <row r="2521" spans="1:15" hidden="1" x14ac:dyDescent="0.2">
      <c r="A2521" s="137" t="s">
        <v>670</v>
      </c>
      <c r="B2521" s="138" t="str">
        <f>YEAR(C2521)&amp;"-"&amp;WEEKNUM(C2521)</f>
        <v>2018-5</v>
      </c>
      <c r="C2521" s="139">
        <v>43131</v>
      </c>
      <c r="D2521" s="140">
        <f>WEEKDAY(Tableau645[[#This Row],[date]])</f>
        <v>4</v>
      </c>
      <c r="E2521" s="141">
        <v>0.34375</v>
      </c>
      <c r="F2521" s="141">
        <v>0.51041666666666696</v>
      </c>
      <c r="G2521" s="139" t="str">
        <f>IF(NOT(ISBLANK(Tableau645[heure
début])),IF(VALUE(MID(TEXT(Tableau645[heure
début],"hh"),1,2))&lt;13,"AM","PM"),"")</f>
        <v>AM</v>
      </c>
      <c r="H2521" s="141">
        <f>F2521-E2521</f>
        <v>0.16666666666666696</v>
      </c>
      <c r="I2521" s="141"/>
      <c r="J2521" s="141"/>
      <c r="K2521" s="138" t="s">
        <v>806</v>
      </c>
      <c r="L2521" s="138" t="str">
        <f ca="1">VLOOKUP(Tableau645[[#This Row],[module]],OFFSET(INDIRECT(A2521&amp;"_code"),0,2,,2),2,0)</f>
        <v>n/a</v>
      </c>
      <c r="M2521" s="137"/>
      <c r="N2521" s="141"/>
      <c r="O2521" s="137"/>
    </row>
    <row r="2522" spans="1:15" hidden="1" x14ac:dyDescent="0.2">
      <c r="A2522" s="137" t="s">
        <v>657</v>
      </c>
      <c r="B2522" s="138" t="str">
        <f>YEAR(C2522)&amp;"-"&amp;WEEKNUM(C2522)</f>
        <v>2018-5</v>
      </c>
      <c r="C2522" s="139">
        <v>43131</v>
      </c>
      <c r="D2522" s="140">
        <f>WEEKDAY(Tableau645[[#This Row],[date]])</f>
        <v>4</v>
      </c>
      <c r="E2522" s="141">
        <v>0.34375</v>
      </c>
      <c r="F2522" s="141">
        <v>0.51041666666666696</v>
      </c>
      <c r="G2522" s="139" t="str">
        <f>IF(NOT(ISBLANK(Tableau645[heure
début])),IF(VALUE(MID(TEXT(Tableau645[heure
début],"hh"),1,2))&lt;13,"AM","PM"),"")</f>
        <v>AM</v>
      </c>
      <c r="H2522" s="141">
        <f>F2522-E2522</f>
        <v>0.16666666666666696</v>
      </c>
      <c r="I2522" s="141"/>
      <c r="J2522" s="141" t="s">
        <v>832</v>
      </c>
      <c r="K2522" s="138" t="s">
        <v>806</v>
      </c>
      <c r="L2522" s="138" t="str">
        <f ca="1">VLOOKUP(Tableau645[[#This Row],[module]],OFFSET(INDIRECT(A2522&amp;"_code"),0,2,,2),2,0)</f>
        <v>n/a</v>
      </c>
      <c r="M2522" s="137"/>
      <c r="N2522" s="141"/>
      <c r="O2522" s="137"/>
    </row>
    <row r="2523" spans="1:15" hidden="1" x14ac:dyDescent="0.2">
      <c r="A2523" s="137" t="s">
        <v>657</v>
      </c>
      <c r="B2523" s="138" t="str">
        <f>YEAR(C2523)&amp;"-"&amp;WEEKNUM(C2523)</f>
        <v>2018-5</v>
      </c>
      <c r="C2523" s="139">
        <v>43131</v>
      </c>
      <c r="D2523" s="140">
        <f>WEEKDAY(Tableau645[[#This Row],[date]])</f>
        <v>4</v>
      </c>
      <c r="E2523" s="141">
        <v>0.34375</v>
      </c>
      <c r="F2523" s="141">
        <v>0.51041666666666696</v>
      </c>
      <c r="G2523" s="139" t="str">
        <f>IF(NOT(ISBLANK(Tableau645[heure
début])),IF(VALUE(MID(TEXT(Tableau645[heure
début],"hh"),1,2))&lt;13,"AM","PM"),"")</f>
        <v>AM</v>
      </c>
      <c r="H2523" s="141">
        <f>F2523-E2523</f>
        <v>0.16666666666666696</v>
      </c>
      <c r="I2523" s="141"/>
      <c r="J2523" s="141" t="s">
        <v>833</v>
      </c>
      <c r="K2523" s="138" t="s">
        <v>817</v>
      </c>
      <c r="L2523" s="138" t="str">
        <f ca="1">VLOOKUP(Tableau645[[#This Row],[module]],OFFSET(INDIRECT(A2523&amp;"_code"),0,2,,2),2,0)</f>
        <v>n/a</v>
      </c>
      <c r="M2523" s="137"/>
      <c r="N2523" s="141"/>
      <c r="O2523" s="137"/>
    </row>
    <row r="2524" spans="1:15" hidden="1" x14ac:dyDescent="0.2">
      <c r="A2524" s="137" t="s">
        <v>671</v>
      </c>
      <c r="B2524" s="138" t="str">
        <f>YEAR(C2524)&amp;"-"&amp;WEEKNUM(C2524)</f>
        <v>2018-5</v>
      </c>
      <c r="C2524" s="139">
        <v>43131</v>
      </c>
      <c r="D2524" s="140">
        <f>WEEKDAY(Tableau645[[#This Row],[date]])</f>
        <v>4</v>
      </c>
      <c r="E2524" s="141">
        <v>0.34375</v>
      </c>
      <c r="F2524" s="141">
        <v>0.51041666666666696</v>
      </c>
      <c r="G2524" s="139" t="str">
        <f>IF(NOT(ISBLANK(Tableau645[heure
début])),IF(VALUE(MID(TEXT(Tableau645[heure
début],"hh"),1,2))&lt;13,"AM","PM"),"")</f>
        <v>AM</v>
      </c>
      <c r="H2524" s="141">
        <f>F2524-E2524</f>
        <v>0.16666666666666696</v>
      </c>
      <c r="I2524" s="141"/>
      <c r="J2524" s="141" t="s">
        <v>833</v>
      </c>
      <c r="K2524" s="138" t="s">
        <v>817</v>
      </c>
      <c r="L2524" s="138" t="str">
        <f ca="1">VLOOKUP(Tableau645[[#This Row],[module]],OFFSET(INDIRECT(A2524&amp;"_code"),0,2,,2),2,0)</f>
        <v>n/a</v>
      </c>
      <c r="M2524" s="137"/>
      <c r="N2524" s="141"/>
      <c r="O2524" s="137"/>
    </row>
    <row r="2525" spans="1:15" hidden="1" x14ac:dyDescent="0.2">
      <c r="A2525" s="137" t="s">
        <v>671</v>
      </c>
      <c r="B2525" s="138" t="str">
        <f>YEAR(C2525)&amp;"-"&amp;WEEKNUM(C2525)</f>
        <v>2018-5</v>
      </c>
      <c r="C2525" s="139">
        <v>43131</v>
      </c>
      <c r="D2525" s="140">
        <f>WEEKDAY(Tableau645[[#This Row],[date]])</f>
        <v>4</v>
      </c>
      <c r="E2525" s="141">
        <v>0.34375</v>
      </c>
      <c r="F2525" s="141">
        <v>0.51041666666666696</v>
      </c>
      <c r="G2525" s="139" t="str">
        <f>IF(NOT(ISBLANK(Tableau645[heure
début])),IF(VALUE(MID(TEXT(Tableau645[heure
début],"hh"),1,2))&lt;13,"AM","PM"),"")</f>
        <v>AM</v>
      </c>
      <c r="H2525" s="141">
        <f>F2525-E2525</f>
        <v>0.16666666666666696</v>
      </c>
      <c r="I2525" s="141"/>
      <c r="J2525" s="141" t="s">
        <v>832</v>
      </c>
      <c r="K2525" s="138" t="s">
        <v>806</v>
      </c>
      <c r="L2525" s="138" t="str">
        <f ca="1">VLOOKUP(Tableau645[[#This Row],[module]],OFFSET(INDIRECT(A2525&amp;"_code"),0,2,,2),2,0)</f>
        <v>n/a</v>
      </c>
      <c r="M2525" s="137"/>
      <c r="N2525" s="141"/>
      <c r="O2525" s="137"/>
    </row>
    <row r="2526" spans="1:15" hidden="1" x14ac:dyDescent="0.2">
      <c r="A2526" s="137" t="s">
        <v>672</v>
      </c>
      <c r="B2526" s="138" t="str">
        <f>YEAR(C2526)&amp;"-"&amp;WEEKNUM(C2526)</f>
        <v>2018-5</v>
      </c>
      <c r="C2526" s="139">
        <v>43131</v>
      </c>
      <c r="D2526" s="140">
        <f>WEEKDAY(Tableau645[[#This Row],[date]])</f>
        <v>4</v>
      </c>
      <c r="E2526" s="141">
        <v>0.34375</v>
      </c>
      <c r="F2526" s="141">
        <v>0.42708333333333298</v>
      </c>
      <c r="G2526" s="139" t="str">
        <f>IF(NOT(ISBLANK(Tableau645[heure
début])),IF(VALUE(MID(TEXT(Tableau645[heure
début],"hh"),1,2))&lt;13,"AM","PM"),"")</f>
        <v>AM</v>
      </c>
      <c r="H2526" s="141">
        <f>F2526-E2526</f>
        <v>8.3333333333332982E-2</v>
      </c>
      <c r="I2526" s="141"/>
      <c r="J2526" s="141" t="s">
        <v>820</v>
      </c>
      <c r="K2526" s="138" t="s">
        <v>931</v>
      </c>
      <c r="L2526" s="138" t="str">
        <f ca="1">VLOOKUP(Tableau645[[#This Row],[module]],OFFSET(INDIRECT(A2526&amp;"_code"),0,2,,2),2,0)</f>
        <v>GABER Jaafar</v>
      </c>
      <c r="M2526" s="137"/>
      <c r="N2526" s="141"/>
      <c r="O2526" s="137"/>
    </row>
    <row r="2527" spans="1:15" hidden="1" x14ac:dyDescent="0.2">
      <c r="A2527" s="137" t="s">
        <v>676</v>
      </c>
      <c r="B2527" s="138" t="str">
        <f>YEAR(C2527)&amp;"-"&amp;WEEKNUM(C2527)</f>
        <v>2018-5</v>
      </c>
      <c r="C2527" s="139">
        <v>43131</v>
      </c>
      <c r="D2527" s="140">
        <f>WEEKDAY(Tableau645[[#This Row],[date]])</f>
        <v>4</v>
      </c>
      <c r="E2527" s="141">
        <v>0.34375</v>
      </c>
      <c r="F2527" s="141">
        <v>0.51041666666666696</v>
      </c>
      <c r="G2527" s="139" t="str">
        <f>IF(NOT(ISBLANK(Tableau645[heure
début])),IF(VALUE(MID(TEXT(Tableau645[heure
début],"hh"),1,2))&lt;13,"AM","PM"),"")</f>
        <v>AM</v>
      </c>
      <c r="H2527" s="141">
        <f>F2527-E2527</f>
        <v>0.16666666666666696</v>
      </c>
      <c r="I2527" s="141"/>
      <c r="J2527" s="141"/>
      <c r="K2527" s="138" t="s">
        <v>809</v>
      </c>
      <c r="L2527" s="138" t="str">
        <f ca="1">VLOOKUP(Tableau645[[#This Row],[module]],OFFSET(INDIRECT(A2527&amp;"_code"),0,2,,2),2,0)</f>
        <v>n/a</v>
      </c>
      <c r="M2527" s="137"/>
      <c r="N2527" s="141"/>
      <c r="O2527" s="137"/>
    </row>
    <row r="2528" spans="1:15" hidden="1" x14ac:dyDescent="0.2">
      <c r="A2528" s="45" t="s">
        <v>677</v>
      </c>
      <c r="B2528" s="65" t="str">
        <f>YEAR(C2528)&amp;"-"&amp;WEEKNUM(C2528)</f>
        <v>2018-5</v>
      </c>
      <c r="C2528" s="46">
        <v>43131</v>
      </c>
      <c r="D2528" s="67">
        <f>WEEKDAY(Tableau645[[#This Row],[date]])</f>
        <v>4</v>
      </c>
      <c r="E2528" s="47">
        <v>0.34375</v>
      </c>
      <c r="F2528" s="47">
        <v>0.51041666666666696</v>
      </c>
      <c r="G2528" s="46" t="str">
        <f>IF(NOT(ISBLANK(Tableau645[heure
début])),IF(VALUE(MID(TEXT(Tableau645[heure
début],"hh"),1,2))&lt;13,"AM","PM"),"")</f>
        <v>AM</v>
      </c>
      <c r="H2528" s="47">
        <f>F2528-E2528</f>
        <v>0.16666666666666696</v>
      </c>
      <c r="I2528" s="47"/>
      <c r="J2528" s="47"/>
      <c r="K2528" s="65" t="s">
        <v>1168</v>
      </c>
      <c r="L2528" s="45" t="str">
        <f ca="1">VLOOKUP(Tableau645[[#This Row],[module]],OFFSET(INDIRECT(A2528&amp;"_code"),0,2,,2),2,0)</f>
        <v>n/a</v>
      </c>
      <c r="M2528" s="45"/>
      <c r="N2528" s="47"/>
      <c r="O2528" s="45"/>
    </row>
    <row r="2529" spans="1:15" hidden="1" x14ac:dyDescent="0.2">
      <c r="A2529" s="61" t="s">
        <v>669</v>
      </c>
      <c r="B2529" s="65" t="str">
        <f>YEAR(C2529)&amp;"-"&amp;WEEKNUM(C2529)</f>
        <v>2018-5</v>
      </c>
      <c r="C2529" s="46">
        <v>43131</v>
      </c>
      <c r="D2529" s="67">
        <f>WEEKDAY(Tableau645[[#This Row],[date]])</f>
        <v>4</v>
      </c>
      <c r="E2529" s="47">
        <v>0.34375</v>
      </c>
      <c r="F2529" s="47">
        <v>0.51041666666666696</v>
      </c>
      <c r="G2529" s="46" t="str">
        <f>IF(NOT(ISBLANK(Tableau645[heure
début])),IF(VALUE(MID(TEXT(Tableau645[heure
début],"hh"),1,2))&lt;13,"AM","PM"),"")</f>
        <v>AM</v>
      </c>
      <c r="H2529" s="47">
        <f>F2529-E2529</f>
        <v>0.16666666666666696</v>
      </c>
      <c r="I2529" s="47"/>
      <c r="J2529" s="47"/>
      <c r="K2529" s="65" t="s">
        <v>1049</v>
      </c>
      <c r="L2529" s="45" t="str">
        <f ca="1">VLOOKUP(Tableau645[[#This Row],[module]],OFFSET(INDIRECT(A2529&amp;"_code"),0,2,,2),2,0)</f>
        <v>FRENEA Marylène</v>
      </c>
      <c r="M2529" s="45"/>
      <c r="N2529" s="47"/>
      <c r="O2529" s="45"/>
    </row>
    <row r="2530" spans="1:15" hidden="1" x14ac:dyDescent="0.2">
      <c r="A2530" s="45" t="s">
        <v>672</v>
      </c>
      <c r="B2530" s="65" t="str">
        <f>YEAR(C2530)&amp;"-"&amp;WEEKNUM(C2530)</f>
        <v>2018-5</v>
      </c>
      <c r="C2530" s="46">
        <v>43131</v>
      </c>
      <c r="D2530" s="67">
        <f>WEEKDAY(Tableau645[[#This Row],[date]])</f>
        <v>4</v>
      </c>
      <c r="E2530" s="47">
        <v>0.42708333333333298</v>
      </c>
      <c r="F2530" s="47">
        <v>0.51041666666666696</v>
      </c>
      <c r="G2530" s="46" t="str">
        <f>IF(NOT(ISBLANK(Tableau645[heure
début])),IF(VALUE(MID(TEXT(Tableau645[heure
début],"hh"),1,2))&lt;13,"AM","PM"),"")</f>
        <v>AM</v>
      </c>
      <c r="H2530" s="47">
        <f>F2530-E2530</f>
        <v>8.3333333333333981E-2</v>
      </c>
      <c r="I2530" s="47"/>
      <c r="J2530" s="47" t="s">
        <v>820</v>
      </c>
      <c r="K2530" s="65" t="s">
        <v>932</v>
      </c>
      <c r="L2530" s="65" t="str">
        <f ca="1">VLOOKUP(Tableau645[[#This Row],[module]],OFFSET(INDIRECT(A2530&amp;"_code"),0,2,,2),2,0)</f>
        <v>GABER Jaafar</v>
      </c>
      <c r="M2530" s="45"/>
      <c r="N2530" s="47"/>
      <c r="O2530" s="45"/>
    </row>
    <row r="2531" spans="1:15" hidden="1" x14ac:dyDescent="0.2">
      <c r="A2531" s="45" t="s">
        <v>670</v>
      </c>
      <c r="B2531" s="65" t="str">
        <f>YEAR(C2531)&amp;"-"&amp;WEEKNUM(C2531)</f>
        <v>2018-5</v>
      </c>
      <c r="C2531" s="46">
        <v>43131</v>
      </c>
      <c r="D2531" s="67">
        <f>WEEKDAY(Tableau645[[#This Row],[date]])</f>
        <v>4</v>
      </c>
      <c r="E2531" s="47">
        <v>0.57291666666666696</v>
      </c>
      <c r="F2531" s="47">
        <v>0.73958333333333404</v>
      </c>
      <c r="G2531" s="46" t="str">
        <f>IF(NOT(ISBLANK(Tableau645[heure
début])),IF(VALUE(MID(TEXT(Tableau645[heure
début],"hh"),1,2))&lt;13,"AM","PM"),"")</f>
        <v>PM</v>
      </c>
      <c r="H2531" s="47">
        <f>F2531-E2531</f>
        <v>0.16666666666666707</v>
      </c>
      <c r="I2531" s="47"/>
      <c r="J2531" s="47"/>
      <c r="K2531" s="65" t="s">
        <v>806</v>
      </c>
      <c r="L2531" s="45" t="str">
        <f ca="1">VLOOKUP(Tableau645[[#This Row],[module]],OFFSET(INDIRECT(A2531&amp;"_code"),0,2,,2),2,0)</f>
        <v>n/a</v>
      </c>
      <c r="M2531" s="45"/>
      <c r="N2531" s="47"/>
      <c r="O2531" s="45"/>
    </row>
    <row r="2532" spans="1:15" hidden="1" x14ac:dyDescent="0.2">
      <c r="A2532" s="45" t="s">
        <v>657</v>
      </c>
      <c r="B2532" s="65" t="str">
        <f>YEAR(C2532)&amp;"-"&amp;WEEKNUM(C2532)</f>
        <v>2018-5</v>
      </c>
      <c r="C2532" s="46">
        <v>43131</v>
      </c>
      <c r="D2532" s="67">
        <f>WEEKDAY(Tableau645[[#This Row],[date]])</f>
        <v>4</v>
      </c>
      <c r="E2532" s="47">
        <v>0.57291666666666696</v>
      </c>
      <c r="F2532" s="47">
        <v>0.73958333333333404</v>
      </c>
      <c r="G2532" s="46" t="str">
        <f>IF(NOT(ISBLANK(Tableau645[heure
début])),IF(VALUE(MID(TEXT(Tableau645[heure
début],"hh"),1,2))&lt;13,"AM","PM"),"")</f>
        <v>PM</v>
      </c>
      <c r="H2532" s="47">
        <f>F2532-E2532</f>
        <v>0.16666666666666707</v>
      </c>
      <c r="I2532" s="123"/>
      <c r="J2532" s="47" t="s">
        <v>832</v>
      </c>
      <c r="K2532" s="65" t="s">
        <v>806</v>
      </c>
      <c r="L2532" s="45" t="str">
        <f ca="1">VLOOKUP(Tableau645[[#This Row],[module]],OFFSET(INDIRECT(A2532&amp;"_code"),0,2,,2),2,0)</f>
        <v>n/a</v>
      </c>
      <c r="M2532" s="45"/>
      <c r="N2532" s="47"/>
      <c r="O2532" s="45"/>
    </row>
    <row r="2533" spans="1:15" hidden="1" x14ac:dyDescent="0.2">
      <c r="A2533" s="45" t="s">
        <v>657</v>
      </c>
      <c r="B2533" s="65" t="str">
        <f>YEAR(C2533)&amp;"-"&amp;WEEKNUM(C2533)</f>
        <v>2018-5</v>
      </c>
      <c r="C2533" s="46">
        <v>43131</v>
      </c>
      <c r="D2533" s="67">
        <f>WEEKDAY(Tableau645[[#This Row],[date]])</f>
        <v>4</v>
      </c>
      <c r="E2533" s="47">
        <v>0.57291666666666696</v>
      </c>
      <c r="F2533" s="47">
        <v>0.73958333333333404</v>
      </c>
      <c r="G2533" s="46" t="str">
        <f>IF(NOT(ISBLANK(Tableau645[heure
début])),IF(VALUE(MID(TEXT(Tableau645[heure
début],"hh"),1,2))&lt;13,"AM","PM"),"")</f>
        <v>PM</v>
      </c>
      <c r="H2533" s="47">
        <f>F2533-E2533</f>
        <v>0.16666666666666707</v>
      </c>
      <c r="I2533" s="123"/>
      <c r="J2533" s="47" t="s">
        <v>833</v>
      </c>
      <c r="K2533" s="65" t="s">
        <v>817</v>
      </c>
      <c r="L2533" s="45" t="str">
        <f ca="1">VLOOKUP(Tableau645[[#This Row],[module]],OFFSET(INDIRECT(A2533&amp;"_code"),0,2,,2),2,0)</f>
        <v>n/a</v>
      </c>
      <c r="M2533" s="45"/>
      <c r="N2533" s="47"/>
      <c r="O2533" s="45"/>
    </row>
    <row r="2534" spans="1:15" hidden="1" x14ac:dyDescent="0.2">
      <c r="A2534" s="45" t="s">
        <v>671</v>
      </c>
      <c r="B2534" s="65" t="str">
        <f>YEAR(C2534)&amp;"-"&amp;WEEKNUM(C2534)</f>
        <v>2018-5</v>
      </c>
      <c r="C2534" s="46">
        <v>43131</v>
      </c>
      <c r="D2534" s="67">
        <f>WEEKDAY(Tableau645[[#This Row],[date]])</f>
        <v>4</v>
      </c>
      <c r="E2534" s="47">
        <v>0.57291666666666696</v>
      </c>
      <c r="F2534" s="47">
        <v>0.73958333333333404</v>
      </c>
      <c r="G2534" s="46" t="str">
        <f>IF(NOT(ISBLANK(Tableau645[heure
début])),IF(VALUE(MID(TEXT(Tableau645[heure
début],"hh"),1,2))&lt;13,"AM","PM"),"")</f>
        <v>PM</v>
      </c>
      <c r="H2534" s="47">
        <f>F2534-E2534</f>
        <v>0.16666666666666707</v>
      </c>
      <c r="I2534" s="47"/>
      <c r="J2534" s="47" t="s">
        <v>833</v>
      </c>
      <c r="K2534" s="65" t="s">
        <v>817</v>
      </c>
      <c r="L2534" s="45" t="str">
        <f ca="1">VLOOKUP(Tableau645[[#This Row],[module]],OFFSET(INDIRECT(A2534&amp;"_code"),0,2,,2),2,0)</f>
        <v>n/a</v>
      </c>
      <c r="M2534" s="45"/>
      <c r="N2534" s="47"/>
      <c r="O2534" s="45"/>
    </row>
    <row r="2535" spans="1:15" hidden="1" x14ac:dyDescent="0.2">
      <c r="A2535" s="45" t="s">
        <v>671</v>
      </c>
      <c r="B2535" s="65" t="str">
        <f>YEAR(C2535)&amp;"-"&amp;WEEKNUM(C2535)</f>
        <v>2018-5</v>
      </c>
      <c r="C2535" s="46">
        <v>43131</v>
      </c>
      <c r="D2535" s="67">
        <f>WEEKDAY(Tableau645[[#This Row],[date]])</f>
        <v>4</v>
      </c>
      <c r="E2535" s="47">
        <v>0.57291666666666696</v>
      </c>
      <c r="F2535" s="47">
        <v>0.73958333333333404</v>
      </c>
      <c r="G2535" s="46" t="str">
        <f>IF(NOT(ISBLANK(Tableau645[heure
début])),IF(VALUE(MID(TEXT(Tableau645[heure
début],"hh"),1,2))&lt;13,"AM","PM"),"")</f>
        <v>PM</v>
      </c>
      <c r="H2535" s="47">
        <f>F2535-E2535</f>
        <v>0.16666666666666707</v>
      </c>
      <c r="I2535" s="47"/>
      <c r="J2535" s="47" t="s">
        <v>832</v>
      </c>
      <c r="K2535" s="65" t="s">
        <v>806</v>
      </c>
      <c r="L2535" s="45" t="str">
        <f ca="1">VLOOKUP(Tableau645[[#This Row],[module]],OFFSET(INDIRECT(A2535&amp;"_code"),0,2,,2),2,0)</f>
        <v>n/a</v>
      </c>
      <c r="M2535" s="45"/>
      <c r="N2535" s="47"/>
      <c r="O2535" s="45"/>
    </row>
    <row r="2536" spans="1:15" hidden="1" x14ac:dyDescent="0.2">
      <c r="A2536" s="45" t="s">
        <v>672</v>
      </c>
      <c r="B2536" s="65" t="str">
        <f>YEAR(C2536)&amp;"-"&amp;WEEKNUM(C2536)</f>
        <v>2018-5</v>
      </c>
      <c r="C2536" s="46">
        <v>43131</v>
      </c>
      <c r="D2536" s="67">
        <f>WEEKDAY(Tableau645[[#This Row],[date]])</f>
        <v>4</v>
      </c>
      <c r="E2536" s="47">
        <v>0.57291666666666696</v>
      </c>
      <c r="F2536" s="47">
        <v>0.73958333333333404</v>
      </c>
      <c r="G2536" s="46" t="str">
        <f>IF(NOT(ISBLANK(Tableau645[heure
début])),IF(VALUE(MID(TEXT(Tableau645[heure
début],"hh"),1,2))&lt;13,"AM","PM"),"")</f>
        <v>PM</v>
      </c>
      <c r="H2536" s="47">
        <f>F2536-E2536</f>
        <v>0.16666666666666707</v>
      </c>
      <c r="I2536" s="47"/>
      <c r="J2536" s="47"/>
      <c r="K2536" s="65" t="s">
        <v>526</v>
      </c>
      <c r="L2536" s="45" t="str">
        <f ca="1">VLOOKUP(Tableau645[[#This Row],[module]],OFFSET(INDIRECT(A2536&amp;"_code"),0,2,,2),2,0)</f>
        <v>REGOST Philippe</v>
      </c>
      <c r="M2536" s="45"/>
      <c r="N2536" s="47"/>
      <c r="O2536" s="45"/>
    </row>
    <row r="2537" spans="1:15" hidden="1" x14ac:dyDescent="0.2">
      <c r="A2537" s="45" t="s">
        <v>676</v>
      </c>
      <c r="B2537" s="65" t="str">
        <f>YEAR(C2537)&amp;"-"&amp;WEEKNUM(C2537)</f>
        <v>2018-5</v>
      </c>
      <c r="C2537" s="46">
        <v>43131</v>
      </c>
      <c r="D2537" s="67">
        <f>WEEKDAY(Tableau645[[#This Row],[date]])</f>
        <v>4</v>
      </c>
      <c r="E2537" s="47">
        <v>0.57291666666666696</v>
      </c>
      <c r="F2537" s="47">
        <v>0.69791666666666663</v>
      </c>
      <c r="G2537" s="46" t="str">
        <f>IF(NOT(ISBLANK(Tableau645[heure
début])),IF(VALUE(MID(TEXT(Tableau645[heure
début],"hh"),1,2))&lt;13,"AM","PM"),"")</f>
        <v>PM</v>
      </c>
      <c r="H2537" s="47">
        <f>F2537-E2537</f>
        <v>0.12499999999999967</v>
      </c>
      <c r="I2537" s="47"/>
      <c r="J2537" s="47"/>
      <c r="K2537" s="65" t="s">
        <v>809</v>
      </c>
      <c r="L2537" s="45" t="str">
        <f ca="1">VLOOKUP(Tableau645[[#This Row],[module]],OFFSET(INDIRECT(A2537&amp;"_code"),0,2,,2),2,0)</f>
        <v>n/a</v>
      </c>
      <c r="M2537" s="45"/>
      <c r="N2537" s="47"/>
      <c r="O2537" s="45"/>
    </row>
    <row r="2538" spans="1:15" hidden="1" x14ac:dyDescent="0.2">
      <c r="A2538" s="45" t="s">
        <v>677</v>
      </c>
      <c r="B2538" s="65" t="str">
        <f>YEAR(C2538)&amp;"-"&amp;WEEKNUM(C2538)</f>
        <v>2018-5</v>
      </c>
      <c r="C2538" s="46">
        <v>43131</v>
      </c>
      <c r="D2538" s="67">
        <f>WEEKDAY(Tableau645[[#This Row],[date]])</f>
        <v>4</v>
      </c>
      <c r="E2538" s="47">
        <v>0.57291666666666696</v>
      </c>
      <c r="F2538" s="47">
        <v>0.69791666666666663</v>
      </c>
      <c r="G2538" s="46" t="str">
        <f>IF(NOT(ISBLANK(Tableau645[heure
début])),IF(VALUE(MID(TEXT(Tableau645[heure
début],"hh"),1,2))&lt;13,"AM","PM"),"")</f>
        <v>PM</v>
      </c>
      <c r="H2538" s="47">
        <f>F2538-E2538</f>
        <v>0.12499999999999967</v>
      </c>
      <c r="I2538" s="47"/>
      <c r="J2538" s="47"/>
      <c r="K2538" s="65" t="s">
        <v>1168</v>
      </c>
      <c r="L2538" s="45" t="str">
        <f ca="1">VLOOKUP(Tableau645[[#This Row],[module]],OFFSET(INDIRECT(A2538&amp;"_code"),0,2,,2),2,0)</f>
        <v>n/a</v>
      </c>
      <c r="M2538" s="45"/>
      <c r="N2538" s="47"/>
      <c r="O2538" s="45"/>
    </row>
    <row r="2539" spans="1:15" hidden="1" x14ac:dyDescent="0.2">
      <c r="A2539" s="61" t="s">
        <v>669</v>
      </c>
      <c r="B2539" s="65" t="str">
        <f>YEAR(C2539)&amp;"-"&amp;WEEKNUM(C2539)</f>
        <v>2018-5</v>
      </c>
      <c r="C2539" s="46">
        <v>43131</v>
      </c>
      <c r="D2539" s="67">
        <f>WEEKDAY(Tableau645[[#This Row],[date]])</f>
        <v>4</v>
      </c>
      <c r="E2539" s="63">
        <v>0.57291666666666696</v>
      </c>
      <c r="F2539" s="63">
        <v>0.73958333333333404</v>
      </c>
      <c r="G2539" s="46" t="str">
        <f>IF(NOT(ISBLANK(Tableau645[heure
début])),IF(VALUE(MID(TEXT(Tableau645[heure
début],"hh"),1,2))&lt;13,"AM","PM"),"")</f>
        <v>PM</v>
      </c>
      <c r="H2539" s="47">
        <f>F2539-E2539</f>
        <v>0.16666666666666707</v>
      </c>
      <c r="I2539" s="47"/>
      <c r="J2539" s="47"/>
      <c r="K2539" s="65"/>
      <c r="L2539" s="45" t="e">
        <f ca="1">VLOOKUP(Tableau645[[#This Row],[module]],OFFSET(INDIRECT(A2539&amp;"_code"),0,2,,2),2,0)</f>
        <v>#N/A</v>
      </c>
      <c r="M2539" s="45"/>
      <c r="N2539" s="47"/>
      <c r="O2539" s="45"/>
    </row>
    <row r="2540" spans="1:15" hidden="1" x14ac:dyDescent="0.2">
      <c r="A2540" s="45" t="s">
        <v>670</v>
      </c>
      <c r="B2540" s="65" t="str">
        <f>YEAR(C2540)&amp;"-"&amp;WEEKNUM(C2540)</f>
        <v>2018-5</v>
      </c>
      <c r="C2540" s="46">
        <v>43132</v>
      </c>
      <c r="D2540" s="67">
        <f>WEEKDAY(Tableau645[[#This Row],[date]])</f>
        <v>5</v>
      </c>
      <c r="E2540" s="47">
        <v>0.34375</v>
      </c>
      <c r="F2540" s="47">
        <v>0.51041666666666696</v>
      </c>
      <c r="G2540" s="46" t="str">
        <f>IF(NOT(ISBLANK(Tableau645[heure
début])),IF(VALUE(MID(TEXT(Tableau645[heure
début],"hh"),1,2))&lt;13,"AM","PM"),"")</f>
        <v>AM</v>
      </c>
      <c r="H2540" s="47">
        <f>F2540-E2540</f>
        <v>0.16666666666666696</v>
      </c>
      <c r="I2540" s="47"/>
      <c r="J2540" s="47"/>
      <c r="K2540" s="65" t="s">
        <v>806</v>
      </c>
      <c r="L2540" s="45" t="str">
        <f ca="1">VLOOKUP(Tableau645[[#This Row],[module]],OFFSET(INDIRECT(A2540&amp;"_code"),0,2,,2),2,0)</f>
        <v>n/a</v>
      </c>
      <c r="M2540" s="45"/>
      <c r="N2540" s="47"/>
      <c r="O2540" s="45"/>
    </row>
    <row r="2541" spans="1:15" hidden="1" x14ac:dyDescent="0.2">
      <c r="A2541" s="45" t="s">
        <v>657</v>
      </c>
      <c r="B2541" s="65" t="str">
        <f>YEAR(C2541)&amp;"-"&amp;WEEKNUM(C2541)</f>
        <v>2018-5</v>
      </c>
      <c r="C2541" s="46">
        <v>43132</v>
      </c>
      <c r="D2541" s="67">
        <f>WEEKDAY(Tableau645[[#This Row],[date]])</f>
        <v>5</v>
      </c>
      <c r="E2541" s="47">
        <v>0.34375</v>
      </c>
      <c r="F2541" s="47">
        <v>0.51041666666666696</v>
      </c>
      <c r="G2541" s="46" t="str">
        <f>IF(NOT(ISBLANK(Tableau645[heure
début])),IF(VALUE(MID(TEXT(Tableau645[heure
début],"hh"),1,2))&lt;13,"AM","PM"),"")</f>
        <v>AM</v>
      </c>
      <c r="H2541" s="47">
        <f>F2541-E2541</f>
        <v>0.16666666666666696</v>
      </c>
      <c r="I2541" s="123"/>
      <c r="J2541" s="47" t="s">
        <v>832</v>
      </c>
      <c r="K2541" s="65" t="s">
        <v>806</v>
      </c>
      <c r="L2541" s="45" t="str">
        <f ca="1">VLOOKUP(Tableau645[[#This Row],[module]],OFFSET(INDIRECT(A2541&amp;"_code"),0,2,,2),2,0)</f>
        <v>n/a</v>
      </c>
      <c r="M2541" s="45"/>
      <c r="N2541" s="47"/>
      <c r="O2541" s="45"/>
    </row>
    <row r="2542" spans="1:15" hidden="1" x14ac:dyDescent="0.2">
      <c r="A2542" s="45" t="s">
        <v>657</v>
      </c>
      <c r="B2542" s="65" t="str">
        <f>YEAR(C2542)&amp;"-"&amp;WEEKNUM(C2542)</f>
        <v>2018-5</v>
      </c>
      <c r="C2542" s="46">
        <v>43132</v>
      </c>
      <c r="D2542" s="67">
        <f>WEEKDAY(Tableau645[[#This Row],[date]])</f>
        <v>5</v>
      </c>
      <c r="E2542" s="47">
        <v>0.34375</v>
      </c>
      <c r="F2542" s="47">
        <v>0.51041666666666696</v>
      </c>
      <c r="G2542" s="46" t="str">
        <f>IF(NOT(ISBLANK(Tableau645[heure
début])),IF(VALUE(MID(TEXT(Tableau645[heure
début],"hh"),1,2))&lt;13,"AM","PM"),"")</f>
        <v>AM</v>
      </c>
      <c r="H2542" s="47">
        <f>F2542-E2542</f>
        <v>0.16666666666666696</v>
      </c>
      <c r="I2542" s="123"/>
      <c r="J2542" s="47" t="s">
        <v>833</v>
      </c>
      <c r="K2542" s="65" t="s">
        <v>817</v>
      </c>
      <c r="L2542" s="45" t="str">
        <f ca="1">VLOOKUP(Tableau645[[#This Row],[module]],OFFSET(INDIRECT(A2542&amp;"_code"),0,2,,2),2,0)</f>
        <v>n/a</v>
      </c>
      <c r="M2542" s="45"/>
      <c r="N2542" s="47"/>
      <c r="O2542" s="45"/>
    </row>
    <row r="2543" spans="1:15" hidden="1" x14ac:dyDescent="0.2">
      <c r="A2543" s="45" t="s">
        <v>671</v>
      </c>
      <c r="B2543" s="65" t="str">
        <f>YEAR(C2543)&amp;"-"&amp;WEEKNUM(C2543)</f>
        <v>2018-5</v>
      </c>
      <c r="C2543" s="46">
        <v>43132</v>
      </c>
      <c r="D2543" s="67">
        <f>WEEKDAY(Tableau645[[#This Row],[date]])</f>
        <v>5</v>
      </c>
      <c r="E2543" s="47">
        <v>0.34375</v>
      </c>
      <c r="F2543" s="47">
        <v>0.51041666666666696</v>
      </c>
      <c r="G2543" s="46" t="str">
        <f>IF(NOT(ISBLANK(Tableau645[heure
début])),IF(VALUE(MID(TEXT(Tableau645[heure
début],"hh"),1,2))&lt;13,"AM","PM"),"")</f>
        <v>AM</v>
      </c>
      <c r="H2543" s="47">
        <f>F2543-E2543</f>
        <v>0.16666666666666696</v>
      </c>
      <c r="I2543" s="47"/>
      <c r="J2543" s="47" t="s">
        <v>833</v>
      </c>
      <c r="K2543" s="65" t="s">
        <v>817</v>
      </c>
      <c r="L2543" s="45" t="str">
        <f ca="1">VLOOKUP(Tableau645[[#This Row],[module]],OFFSET(INDIRECT(A2543&amp;"_code"),0,2,,2),2,0)</f>
        <v>n/a</v>
      </c>
      <c r="M2543" s="45"/>
      <c r="N2543" s="47"/>
      <c r="O2543" s="45"/>
    </row>
    <row r="2544" spans="1:15" hidden="1" x14ac:dyDescent="0.2">
      <c r="A2544" s="45" t="s">
        <v>671</v>
      </c>
      <c r="B2544" s="65" t="str">
        <f>YEAR(C2544)&amp;"-"&amp;WEEKNUM(C2544)</f>
        <v>2018-5</v>
      </c>
      <c r="C2544" s="46">
        <v>43132</v>
      </c>
      <c r="D2544" s="67">
        <f>WEEKDAY(Tableau645[[#This Row],[date]])</f>
        <v>5</v>
      </c>
      <c r="E2544" s="47">
        <v>0.34375</v>
      </c>
      <c r="F2544" s="47">
        <v>0.51041666666666696</v>
      </c>
      <c r="G2544" s="46" t="str">
        <f>IF(NOT(ISBLANK(Tableau645[heure
début])),IF(VALUE(MID(TEXT(Tableau645[heure
début],"hh"),1,2))&lt;13,"AM","PM"),"")</f>
        <v>AM</v>
      </c>
      <c r="H2544" s="47">
        <f>F2544-E2544</f>
        <v>0.16666666666666696</v>
      </c>
      <c r="I2544" s="47"/>
      <c r="J2544" s="47" t="s">
        <v>832</v>
      </c>
      <c r="K2544" s="65" t="s">
        <v>806</v>
      </c>
      <c r="L2544" s="45" t="str">
        <f ca="1">VLOOKUP(Tableau645[[#This Row],[module]],OFFSET(INDIRECT(A2544&amp;"_code"),0,2,,2),2,0)</f>
        <v>n/a</v>
      </c>
      <c r="M2544" s="45"/>
      <c r="N2544" s="47"/>
      <c r="O2544" s="45"/>
    </row>
    <row r="2545" spans="1:15" hidden="1" x14ac:dyDescent="0.2">
      <c r="A2545" s="45" t="s">
        <v>672</v>
      </c>
      <c r="B2545" s="65" t="str">
        <f>YEAR(C2545)&amp;"-"&amp;WEEKNUM(C2545)</f>
        <v>2018-5</v>
      </c>
      <c r="C2545" s="46">
        <v>43132</v>
      </c>
      <c r="D2545" s="67">
        <f>WEEKDAY(Tableau645[[#This Row],[date]])</f>
        <v>5</v>
      </c>
      <c r="E2545" s="47">
        <v>0.34375</v>
      </c>
      <c r="F2545" s="47">
        <v>0.51041666666666696</v>
      </c>
      <c r="G2545" s="46" t="str">
        <f>IF(NOT(ISBLANK(Tableau645[heure
début])),IF(VALUE(MID(TEXT(Tableau645[heure
début],"hh"),1,2))&lt;13,"AM","PM"),"")</f>
        <v>AM</v>
      </c>
      <c r="H2545" s="47">
        <f>F2545-E2545</f>
        <v>0.16666666666666696</v>
      </c>
      <c r="I2545" s="47"/>
      <c r="J2545" s="47" t="s">
        <v>820</v>
      </c>
      <c r="K2545" s="65" t="s">
        <v>932</v>
      </c>
      <c r="L2545" s="45" t="str">
        <f ca="1">VLOOKUP(Tableau645[[#This Row],[module]],OFFSET(INDIRECT(A2545&amp;"_code"),0,2,,2),2,0)</f>
        <v>GABER Jaafar</v>
      </c>
      <c r="M2545" s="45"/>
      <c r="N2545" s="47"/>
      <c r="O2545" s="45"/>
    </row>
    <row r="2546" spans="1:15" hidden="1" x14ac:dyDescent="0.2">
      <c r="A2546" s="45" t="s">
        <v>676</v>
      </c>
      <c r="B2546" s="65" t="str">
        <f>YEAR(C2546)&amp;"-"&amp;WEEKNUM(C2546)</f>
        <v>2018-5</v>
      </c>
      <c r="C2546" s="46">
        <v>43132</v>
      </c>
      <c r="D2546" s="67">
        <f>WEEKDAY(Tableau645[[#This Row],[date]])</f>
        <v>5</v>
      </c>
      <c r="E2546" s="47">
        <v>0.34375</v>
      </c>
      <c r="F2546" s="47">
        <v>0.51041666666666696</v>
      </c>
      <c r="G2546" s="46" t="str">
        <f>IF(NOT(ISBLANK(Tableau645[heure
début])),IF(VALUE(MID(TEXT(Tableau645[heure
début],"hh"),1,2))&lt;13,"AM","PM"),"")</f>
        <v>AM</v>
      </c>
      <c r="H2546" s="47">
        <f>F2546-E2546</f>
        <v>0.16666666666666696</v>
      </c>
      <c r="I2546" s="47"/>
      <c r="J2546" s="47"/>
      <c r="K2546" s="65" t="s">
        <v>809</v>
      </c>
      <c r="L2546" s="45" t="str">
        <f ca="1">VLOOKUP(Tableau645[[#This Row],[module]],OFFSET(INDIRECT(A2546&amp;"_code"),0,2,,2),2,0)</f>
        <v>n/a</v>
      </c>
      <c r="M2546" s="45"/>
      <c r="N2546" s="47"/>
      <c r="O2546" s="45"/>
    </row>
    <row r="2547" spans="1:15" hidden="1" x14ac:dyDescent="0.2">
      <c r="A2547" s="45" t="s">
        <v>677</v>
      </c>
      <c r="B2547" s="65" t="str">
        <f>YEAR(C2547)&amp;"-"&amp;WEEKNUM(C2547)</f>
        <v>2018-5</v>
      </c>
      <c r="C2547" s="46">
        <v>43132</v>
      </c>
      <c r="D2547" s="67">
        <f>WEEKDAY(Tableau645[[#This Row],[date]])</f>
        <v>5</v>
      </c>
      <c r="E2547" s="47">
        <v>0.34375</v>
      </c>
      <c r="F2547" s="47">
        <v>0.51041666666666696</v>
      </c>
      <c r="G2547" s="46" t="str">
        <f>IF(NOT(ISBLANK(Tableau645[heure
début])),IF(VALUE(MID(TEXT(Tableau645[heure
début],"hh"),1,2))&lt;13,"AM","PM"),"")</f>
        <v>AM</v>
      </c>
      <c r="H2547" s="47">
        <f>F2547-E2547</f>
        <v>0.16666666666666696</v>
      </c>
      <c r="I2547" s="47"/>
      <c r="J2547" s="47"/>
      <c r="K2547" s="65" t="s">
        <v>1168</v>
      </c>
      <c r="L2547" s="45" t="str">
        <f ca="1">VLOOKUP(Tableau645[[#This Row],[module]],OFFSET(INDIRECT(A2547&amp;"_code"),0,2,,2),2,0)</f>
        <v>n/a</v>
      </c>
      <c r="M2547" s="45"/>
      <c r="N2547" s="47"/>
      <c r="O2547" s="45"/>
    </row>
    <row r="2548" spans="1:15" hidden="1" x14ac:dyDescent="0.2">
      <c r="A2548" s="61" t="s">
        <v>669</v>
      </c>
      <c r="B2548" s="65" t="str">
        <f>YEAR(C2548)&amp;"-"&amp;WEEKNUM(C2548)</f>
        <v>2018-5</v>
      </c>
      <c r="C2548" s="46">
        <v>43132</v>
      </c>
      <c r="D2548" s="67">
        <f>WEEKDAY(Tableau645[[#This Row],[date]])</f>
        <v>5</v>
      </c>
      <c r="E2548" s="47">
        <v>0.34375</v>
      </c>
      <c r="F2548" s="47">
        <v>0.51041666666666696</v>
      </c>
      <c r="G2548" s="46" t="str">
        <f>IF(NOT(ISBLANK(Tableau645[heure
début])),IF(VALUE(MID(TEXT(Tableau645[heure
début],"hh"),1,2))&lt;13,"AM","PM"),"")</f>
        <v>AM</v>
      </c>
      <c r="H2548" s="47">
        <f>F2548-E2548</f>
        <v>0.16666666666666696</v>
      </c>
      <c r="I2548" s="47"/>
      <c r="J2548" s="47"/>
      <c r="K2548" s="70" t="s">
        <v>862</v>
      </c>
      <c r="L2548" s="45" t="str">
        <f ca="1">VLOOKUP(Tableau645[[#This Row],[module]],OFFSET(INDIRECT(A2548&amp;"_code"),0,2,,2),2,0)</f>
        <v>VASSILIOU Poly</v>
      </c>
      <c r="M2548" s="45"/>
      <c r="N2548" s="47"/>
      <c r="O2548" s="45"/>
    </row>
    <row r="2549" spans="1:15" hidden="1" x14ac:dyDescent="0.2">
      <c r="A2549" s="45" t="s">
        <v>672</v>
      </c>
      <c r="B2549" s="138" t="str">
        <f>YEAR(C2549)&amp;"-"&amp;WEEKNUM(C2549)</f>
        <v>2018-5</v>
      </c>
      <c r="C2549" s="46">
        <v>43132</v>
      </c>
      <c r="D2549" s="140">
        <f>WEEKDAY(Tableau645[[#This Row],[date]])</f>
        <v>5</v>
      </c>
      <c r="E2549" s="47">
        <v>0.34375</v>
      </c>
      <c r="F2549" s="47">
        <v>0.51041666666666696</v>
      </c>
      <c r="G2549" s="139" t="str">
        <f>IF(NOT(ISBLANK(Tableau645[heure
début])),IF(VALUE(MID(TEXT(Tableau645[heure
début],"hh"),1,2))&lt;13,"AM","PM"),"")</f>
        <v>AM</v>
      </c>
      <c r="H2549" s="141">
        <f>F2549-E2549</f>
        <v>0.16666666666666696</v>
      </c>
      <c r="I2549" s="141"/>
      <c r="J2549" s="141" t="s">
        <v>821</v>
      </c>
      <c r="K2549" s="138" t="s">
        <v>1180</v>
      </c>
      <c r="L2549" s="138" t="str">
        <f ca="1">VLOOKUP(Tableau645[[#This Row],[module]],OFFSET(INDIRECT(A2549&amp;"_code"),0,2,,2),2,0)</f>
        <v>NETWORX NETWORX</v>
      </c>
      <c r="M2549" s="137"/>
      <c r="N2549" s="141"/>
      <c r="O2549" s="137"/>
    </row>
    <row r="2550" spans="1:15" hidden="1" x14ac:dyDescent="0.2">
      <c r="A2550" s="45" t="s">
        <v>670</v>
      </c>
      <c r="B2550" s="65" t="str">
        <f>YEAR(C2550)&amp;"-"&amp;WEEKNUM(C2550)</f>
        <v>2018-5</v>
      </c>
      <c r="C2550" s="46">
        <v>43132</v>
      </c>
      <c r="D2550" s="67">
        <f>WEEKDAY(Tableau645[[#This Row],[date]])</f>
        <v>5</v>
      </c>
      <c r="E2550" s="47">
        <v>0.57291666666666696</v>
      </c>
      <c r="F2550" s="47">
        <v>0.73958333333333404</v>
      </c>
      <c r="G2550" s="46" t="str">
        <f>IF(NOT(ISBLANK(Tableau645[heure
début])),IF(VALUE(MID(TEXT(Tableau645[heure
début],"hh"),1,2))&lt;13,"AM","PM"),"")</f>
        <v>PM</v>
      </c>
      <c r="H2550" s="47">
        <f>F2550-E2550</f>
        <v>0.16666666666666707</v>
      </c>
      <c r="I2550" s="47"/>
      <c r="J2550" s="47"/>
      <c r="K2550" s="65" t="s">
        <v>806</v>
      </c>
      <c r="L2550" s="45" t="str">
        <f ca="1">VLOOKUP(Tableau645[[#This Row],[module]],OFFSET(INDIRECT(A2550&amp;"_code"),0,2,,2),2,0)</f>
        <v>n/a</v>
      </c>
      <c r="M2550" s="45"/>
      <c r="N2550" s="47"/>
      <c r="O2550" s="45"/>
    </row>
    <row r="2551" spans="1:15" hidden="1" x14ac:dyDescent="0.2">
      <c r="A2551" s="45" t="s">
        <v>657</v>
      </c>
      <c r="B2551" s="65" t="str">
        <f>YEAR(C2551)&amp;"-"&amp;WEEKNUM(C2551)</f>
        <v>2018-5</v>
      </c>
      <c r="C2551" s="46">
        <v>43132</v>
      </c>
      <c r="D2551" s="67">
        <f>WEEKDAY(Tableau645[[#This Row],[date]])</f>
        <v>5</v>
      </c>
      <c r="E2551" s="47">
        <v>0.57291666666666696</v>
      </c>
      <c r="F2551" s="47">
        <v>0.73958333333333404</v>
      </c>
      <c r="G2551" s="46" t="str">
        <f>IF(NOT(ISBLANK(Tableau645[heure
début])),IF(VALUE(MID(TEXT(Tableau645[heure
début],"hh"),1,2))&lt;13,"AM","PM"),"")</f>
        <v>PM</v>
      </c>
      <c r="H2551" s="47">
        <f>F2551-E2551</f>
        <v>0.16666666666666707</v>
      </c>
      <c r="I2551" s="123"/>
      <c r="J2551" s="47" t="s">
        <v>832</v>
      </c>
      <c r="K2551" s="65" t="s">
        <v>806</v>
      </c>
      <c r="L2551" s="45" t="str">
        <f ca="1">VLOOKUP(Tableau645[[#This Row],[module]],OFFSET(INDIRECT(A2551&amp;"_code"),0,2,,2),2,0)</f>
        <v>n/a</v>
      </c>
      <c r="M2551" s="45"/>
      <c r="N2551" s="47"/>
      <c r="O2551" s="45"/>
    </row>
    <row r="2552" spans="1:15" hidden="1" x14ac:dyDescent="0.2">
      <c r="A2552" s="45" t="s">
        <v>657</v>
      </c>
      <c r="B2552" s="65" t="str">
        <f>YEAR(C2552)&amp;"-"&amp;WEEKNUM(C2552)</f>
        <v>2018-5</v>
      </c>
      <c r="C2552" s="46">
        <v>43132</v>
      </c>
      <c r="D2552" s="67">
        <f>WEEKDAY(Tableau645[[#This Row],[date]])</f>
        <v>5</v>
      </c>
      <c r="E2552" s="47">
        <v>0.57291666666666696</v>
      </c>
      <c r="F2552" s="47">
        <v>0.73958333333333404</v>
      </c>
      <c r="G2552" s="46" t="str">
        <f>IF(NOT(ISBLANK(Tableau645[heure
début])),IF(VALUE(MID(TEXT(Tableau645[heure
début],"hh"),1,2))&lt;13,"AM","PM"),"")</f>
        <v>PM</v>
      </c>
      <c r="H2552" s="47">
        <f>F2552-E2552</f>
        <v>0.16666666666666707</v>
      </c>
      <c r="I2552" s="123"/>
      <c r="J2552" s="47" t="s">
        <v>833</v>
      </c>
      <c r="K2552" s="65" t="s">
        <v>817</v>
      </c>
      <c r="L2552" s="45" t="str">
        <f ca="1">VLOOKUP(Tableau645[[#This Row],[module]],OFFSET(INDIRECT(A2552&amp;"_code"),0,2,,2),2,0)</f>
        <v>n/a</v>
      </c>
      <c r="M2552" s="45"/>
      <c r="N2552" s="47"/>
      <c r="O2552" s="45"/>
    </row>
    <row r="2553" spans="1:15" hidden="1" x14ac:dyDescent="0.2">
      <c r="A2553" s="45" t="s">
        <v>671</v>
      </c>
      <c r="B2553" s="65" t="str">
        <f>YEAR(C2553)&amp;"-"&amp;WEEKNUM(C2553)</f>
        <v>2018-5</v>
      </c>
      <c r="C2553" s="46">
        <v>43132</v>
      </c>
      <c r="D2553" s="67">
        <f>WEEKDAY(Tableau645[[#This Row],[date]])</f>
        <v>5</v>
      </c>
      <c r="E2553" s="47">
        <v>0.57291666666666696</v>
      </c>
      <c r="F2553" s="47">
        <v>0.73958333333333404</v>
      </c>
      <c r="G2553" s="46" t="str">
        <f>IF(NOT(ISBLANK(Tableau645[heure
début])),IF(VALUE(MID(TEXT(Tableau645[heure
début],"hh"),1,2))&lt;13,"AM","PM"),"")</f>
        <v>PM</v>
      </c>
      <c r="H2553" s="47">
        <f>F2553-E2553</f>
        <v>0.16666666666666707</v>
      </c>
      <c r="I2553" s="47"/>
      <c r="J2553" s="47" t="s">
        <v>833</v>
      </c>
      <c r="K2553" s="65" t="s">
        <v>817</v>
      </c>
      <c r="L2553" s="45" t="str">
        <f ca="1">VLOOKUP(Tableau645[[#This Row],[module]],OFFSET(INDIRECT(A2553&amp;"_code"),0,2,,2),2,0)</f>
        <v>n/a</v>
      </c>
      <c r="M2553" s="45"/>
      <c r="N2553" s="47"/>
      <c r="O2553" s="45"/>
    </row>
    <row r="2554" spans="1:15" hidden="1" x14ac:dyDescent="0.2">
      <c r="A2554" s="45" t="s">
        <v>671</v>
      </c>
      <c r="B2554" s="65" t="str">
        <f>YEAR(C2554)&amp;"-"&amp;WEEKNUM(C2554)</f>
        <v>2018-5</v>
      </c>
      <c r="C2554" s="46">
        <v>43132</v>
      </c>
      <c r="D2554" s="67">
        <f>WEEKDAY(Tableau645[[#This Row],[date]])</f>
        <v>5</v>
      </c>
      <c r="E2554" s="47">
        <v>0.57291666666666696</v>
      </c>
      <c r="F2554" s="47">
        <v>0.73958333333333404</v>
      </c>
      <c r="G2554" s="46" t="str">
        <f>IF(NOT(ISBLANK(Tableau645[heure
début])),IF(VALUE(MID(TEXT(Tableau645[heure
début],"hh"),1,2))&lt;13,"AM","PM"),"")</f>
        <v>PM</v>
      </c>
      <c r="H2554" s="47">
        <f>F2554-E2554</f>
        <v>0.16666666666666707</v>
      </c>
      <c r="I2554" s="47"/>
      <c r="J2554" s="47" t="s">
        <v>832</v>
      </c>
      <c r="K2554" s="65" t="s">
        <v>806</v>
      </c>
      <c r="L2554" s="45" t="str">
        <f ca="1">VLOOKUP(Tableau645[[#This Row],[module]],OFFSET(INDIRECT(A2554&amp;"_code"),0,2,,2),2,0)</f>
        <v>n/a</v>
      </c>
      <c r="M2554" s="45"/>
      <c r="N2554" s="47"/>
      <c r="O2554" s="45"/>
    </row>
    <row r="2555" spans="1:15" hidden="1" x14ac:dyDescent="0.2">
      <c r="A2555" s="45" t="s">
        <v>672</v>
      </c>
      <c r="B2555" s="138" t="str">
        <f>YEAR(C2555)&amp;"-"&amp;WEEKNUM(C2555)</f>
        <v>2018-5</v>
      </c>
      <c r="C2555" s="46">
        <v>43132</v>
      </c>
      <c r="D2555" s="140">
        <f>WEEKDAY(Tableau645[[#This Row],[date]])</f>
        <v>5</v>
      </c>
      <c r="E2555" s="141">
        <v>0.57291666666666696</v>
      </c>
      <c r="F2555" s="141">
        <v>0.73958333333333404</v>
      </c>
      <c r="G2555" s="139" t="str">
        <f>IF(NOT(ISBLANK(Tableau645[heure
début])),IF(VALUE(MID(TEXT(Tableau645[heure
début],"hh"),1,2))&lt;13,"AM","PM"),"")</f>
        <v>PM</v>
      </c>
      <c r="H2555" s="141">
        <f>F2555-E2555</f>
        <v>0.16666666666666707</v>
      </c>
      <c r="I2555" s="141"/>
      <c r="J2555" s="141" t="s">
        <v>821</v>
      </c>
      <c r="K2555" s="138" t="s">
        <v>1180</v>
      </c>
      <c r="L2555" s="138" t="str">
        <f ca="1">VLOOKUP(Tableau645[[#This Row],[module]],OFFSET(INDIRECT(A2555&amp;"_code"),0,2,,2),2,0)</f>
        <v>NETWORX NETWORX</v>
      </c>
      <c r="M2555" s="137"/>
      <c r="N2555" s="141"/>
      <c r="O2555" s="137"/>
    </row>
    <row r="2556" spans="1:15" hidden="1" x14ac:dyDescent="0.2">
      <c r="A2556" s="137" t="s">
        <v>672</v>
      </c>
      <c r="B2556" s="138" t="str">
        <f>YEAR(C2556)&amp;"-"&amp;WEEKNUM(C2556)</f>
        <v>2018-5</v>
      </c>
      <c r="C2556" s="139">
        <v>43132</v>
      </c>
      <c r="D2556" s="140">
        <f>WEEKDAY(Tableau645[[#This Row],[date]])</f>
        <v>5</v>
      </c>
      <c r="E2556" s="141">
        <v>0.57291666666666696</v>
      </c>
      <c r="F2556" s="141">
        <v>0.73958333333333404</v>
      </c>
      <c r="G2556" s="139" t="str">
        <f>IF(NOT(ISBLANK(Tableau645[heure
début])),IF(VALUE(MID(TEXT(Tableau645[heure
début],"hh"),1,2))&lt;13,"AM","PM"),"")</f>
        <v>PM</v>
      </c>
      <c r="H2556" s="141">
        <f>F2556-E2556</f>
        <v>0.16666666666666707</v>
      </c>
      <c r="I2556" s="141"/>
      <c r="J2556" s="141" t="s">
        <v>820</v>
      </c>
      <c r="K2556" s="138" t="s">
        <v>932</v>
      </c>
      <c r="L2556" s="138" t="str">
        <f ca="1">VLOOKUP(Tableau645[[#This Row],[module]],OFFSET(INDIRECT(A2556&amp;"_code"),0,2,,2),2,0)</f>
        <v>GABER Jaafar</v>
      </c>
      <c r="M2556" s="137"/>
      <c r="N2556" s="141"/>
      <c r="O2556" s="137"/>
    </row>
    <row r="2557" spans="1:15" hidden="1" x14ac:dyDescent="0.2">
      <c r="A2557" s="137" t="s">
        <v>676</v>
      </c>
      <c r="B2557" s="138" t="str">
        <f>YEAR(C2557)&amp;"-"&amp;WEEKNUM(C2557)</f>
        <v>2018-5</v>
      </c>
      <c r="C2557" s="139">
        <v>43132</v>
      </c>
      <c r="D2557" s="140">
        <f>WEEKDAY(Tableau645[[#This Row],[date]])</f>
        <v>5</v>
      </c>
      <c r="E2557" s="141">
        <v>0.57291666666666696</v>
      </c>
      <c r="F2557" s="141">
        <v>0.69791666666666663</v>
      </c>
      <c r="G2557" s="139" t="str">
        <f>IF(NOT(ISBLANK(Tableau645[heure
début])),IF(VALUE(MID(TEXT(Tableau645[heure
début],"hh"),1,2))&lt;13,"AM","PM"),"")</f>
        <v>PM</v>
      </c>
      <c r="H2557" s="141">
        <f>F2557-E2557</f>
        <v>0.12499999999999967</v>
      </c>
      <c r="I2557" s="141"/>
      <c r="J2557" s="141"/>
      <c r="K2557" s="138" t="s">
        <v>809</v>
      </c>
      <c r="L2557" s="138" t="str">
        <f ca="1">VLOOKUP(Tableau645[[#This Row],[module]],OFFSET(INDIRECT(A2557&amp;"_code"),0,2,,2),2,0)</f>
        <v>n/a</v>
      </c>
      <c r="M2557" s="137"/>
      <c r="N2557" s="141"/>
      <c r="O2557" s="137"/>
    </row>
    <row r="2558" spans="1:15" hidden="1" x14ac:dyDescent="0.2">
      <c r="A2558" s="137" t="s">
        <v>677</v>
      </c>
      <c r="B2558" s="138" t="str">
        <f>YEAR(C2558)&amp;"-"&amp;WEEKNUM(C2558)</f>
        <v>2018-5</v>
      </c>
      <c r="C2558" s="139">
        <v>43132</v>
      </c>
      <c r="D2558" s="140">
        <f>WEEKDAY(Tableau645[[#This Row],[date]])</f>
        <v>5</v>
      </c>
      <c r="E2558" s="141">
        <v>0.57291666666666696</v>
      </c>
      <c r="F2558" s="141">
        <v>0.69791666666666663</v>
      </c>
      <c r="G2558" s="139" t="str">
        <f>IF(NOT(ISBLANK(Tableau645[heure
début])),IF(VALUE(MID(TEXT(Tableau645[heure
début],"hh"),1,2))&lt;13,"AM","PM"),"")</f>
        <v>PM</v>
      </c>
      <c r="H2558" s="141">
        <f>F2558-E2558</f>
        <v>0.12499999999999967</v>
      </c>
      <c r="I2558" s="141"/>
      <c r="J2558" s="141"/>
      <c r="K2558" s="138" t="s">
        <v>1168</v>
      </c>
      <c r="L2558" s="138" t="str">
        <f ca="1">VLOOKUP(Tableau645[[#This Row],[module]],OFFSET(INDIRECT(A2558&amp;"_code"),0,2,,2),2,0)</f>
        <v>n/a</v>
      </c>
      <c r="M2558" s="137"/>
      <c r="N2558" s="141"/>
      <c r="O2558" s="137"/>
    </row>
    <row r="2559" spans="1:15" hidden="1" x14ac:dyDescent="0.2">
      <c r="A2559" s="137" t="s">
        <v>669</v>
      </c>
      <c r="B2559" s="138" t="str">
        <f>YEAR(C2559)&amp;"-"&amp;WEEKNUM(C2559)</f>
        <v>2018-5</v>
      </c>
      <c r="C2559" s="139">
        <v>43132</v>
      </c>
      <c r="D2559" s="140">
        <f>WEEKDAY(Tableau645[[#This Row],[date]])</f>
        <v>5</v>
      </c>
      <c r="E2559" s="141">
        <v>0.57291666666666696</v>
      </c>
      <c r="F2559" s="141">
        <v>0.73958333333333404</v>
      </c>
      <c r="G2559" s="139" t="str">
        <f>IF(NOT(ISBLANK(Tableau645[heure
début])),IF(VALUE(MID(TEXT(Tableau645[heure
début],"hh"),1,2))&lt;13,"AM","PM"),"")</f>
        <v>PM</v>
      </c>
      <c r="H2559" s="141">
        <f>F2559-E2559</f>
        <v>0.16666666666666707</v>
      </c>
      <c r="I2559" s="141"/>
      <c r="J2559" s="141"/>
      <c r="K2559" s="138" t="s">
        <v>1078</v>
      </c>
      <c r="L2559" s="138" t="str">
        <f ca="1">VLOOKUP(Tableau645[[#This Row],[module]],OFFSET(INDIRECT(A2559&amp;"_code"),0,2,,2),2,0)</f>
        <v>LE GALES Julien</v>
      </c>
      <c r="M2559" s="137"/>
      <c r="N2559" s="141"/>
      <c r="O2559" s="137"/>
    </row>
    <row r="2560" spans="1:15" hidden="1" x14ac:dyDescent="0.2">
      <c r="A2560" s="137" t="s">
        <v>670</v>
      </c>
      <c r="B2560" s="138" t="str">
        <f>YEAR(C2560)&amp;"-"&amp;WEEKNUM(C2560)</f>
        <v>2018-5</v>
      </c>
      <c r="C2560" s="139">
        <v>43133</v>
      </c>
      <c r="D2560" s="140">
        <f>WEEKDAY(Tableau645[[#This Row],[date]])</f>
        <v>6</v>
      </c>
      <c r="E2560" s="141">
        <v>0.34375</v>
      </c>
      <c r="F2560" s="141">
        <v>0.51041666666666696</v>
      </c>
      <c r="G2560" s="139" t="str">
        <f>IF(NOT(ISBLANK(Tableau645[heure
début])),IF(VALUE(MID(TEXT(Tableau645[heure
début],"hh"),1,2))&lt;13,"AM","PM"),"")</f>
        <v>AM</v>
      </c>
      <c r="H2560" s="141">
        <f>F2560-E2560</f>
        <v>0.16666666666666696</v>
      </c>
      <c r="I2560" s="141"/>
      <c r="J2560" s="141"/>
      <c r="K2560" s="138" t="s">
        <v>806</v>
      </c>
      <c r="L2560" s="138" t="str">
        <f ca="1">VLOOKUP(Tableau645[[#This Row],[module]],OFFSET(INDIRECT(A2560&amp;"_code"),0,2,,2),2,0)</f>
        <v>n/a</v>
      </c>
      <c r="M2560" s="137"/>
      <c r="N2560" s="141"/>
      <c r="O2560" s="137"/>
    </row>
    <row r="2561" spans="1:15" hidden="1" x14ac:dyDescent="0.2">
      <c r="A2561" s="137" t="s">
        <v>657</v>
      </c>
      <c r="B2561" s="138" t="str">
        <f>YEAR(C2561)&amp;"-"&amp;WEEKNUM(C2561)</f>
        <v>2018-5</v>
      </c>
      <c r="C2561" s="139">
        <v>43133</v>
      </c>
      <c r="D2561" s="140">
        <f>WEEKDAY(Tableau645[[#This Row],[date]])</f>
        <v>6</v>
      </c>
      <c r="E2561" s="141">
        <v>0.34375</v>
      </c>
      <c r="F2561" s="141">
        <v>0.51041666666666696</v>
      </c>
      <c r="G2561" s="139" t="str">
        <f>IF(NOT(ISBLANK(Tableau645[heure
début])),IF(VALUE(MID(TEXT(Tableau645[heure
début],"hh"),1,2))&lt;13,"AM","PM"),"")</f>
        <v>AM</v>
      </c>
      <c r="H2561" s="141">
        <f>F2561-E2561</f>
        <v>0.16666666666666696</v>
      </c>
      <c r="I2561" s="141"/>
      <c r="J2561" s="141" t="s">
        <v>832</v>
      </c>
      <c r="K2561" s="138" t="s">
        <v>806</v>
      </c>
      <c r="L2561" s="138" t="str">
        <f ca="1">VLOOKUP(Tableau645[[#This Row],[module]],OFFSET(INDIRECT(A2561&amp;"_code"),0,2,,2),2,0)</f>
        <v>n/a</v>
      </c>
      <c r="M2561" s="137"/>
      <c r="N2561" s="141"/>
      <c r="O2561" s="137"/>
    </row>
    <row r="2562" spans="1:15" hidden="1" x14ac:dyDescent="0.2">
      <c r="A2562" s="137" t="s">
        <v>657</v>
      </c>
      <c r="B2562" s="138" t="str">
        <f>YEAR(C2562)&amp;"-"&amp;WEEKNUM(C2562)</f>
        <v>2018-5</v>
      </c>
      <c r="C2562" s="139">
        <v>43133</v>
      </c>
      <c r="D2562" s="140">
        <f>WEEKDAY(Tableau645[[#This Row],[date]])</f>
        <v>6</v>
      </c>
      <c r="E2562" s="141">
        <v>0.34375</v>
      </c>
      <c r="F2562" s="141">
        <v>0.51041666666666696</v>
      </c>
      <c r="G2562" s="139" t="str">
        <f>IF(NOT(ISBLANK(Tableau645[heure
début])),IF(VALUE(MID(TEXT(Tableau645[heure
début],"hh"),1,2))&lt;13,"AM","PM"),"")</f>
        <v>AM</v>
      </c>
      <c r="H2562" s="141">
        <f>F2562-E2562</f>
        <v>0.16666666666666696</v>
      </c>
      <c r="I2562" s="141"/>
      <c r="J2562" s="141" t="s">
        <v>833</v>
      </c>
      <c r="K2562" s="138" t="s">
        <v>817</v>
      </c>
      <c r="L2562" s="138" t="str">
        <f ca="1">VLOOKUP(Tableau645[[#This Row],[module]],OFFSET(INDIRECT(A2562&amp;"_code"),0,2,,2),2,0)</f>
        <v>n/a</v>
      </c>
      <c r="M2562" s="137"/>
      <c r="N2562" s="141"/>
      <c r="O2562" s="137"/>
    </row>
    <row r="2563" spans="1:15" hidden="1" x14ac:dyDescent="0.2">
      <c r="A2563" s="137" t="s">
        <v>671</v>
      </c>
      <c r="B2563" s="138" t="str">
        <f>YEAR(C2563)&amp;"-"&amp;WEEKNUM(C2563)</f>
        <v>2018-5</v>
      </c>
      <c r="C2563" s="139">
        <v>43133</v>
      </c>
      <c r="D2563" s="140">
        <f>WEEKDAY(Tableau645[[#This Row],[date]])</f>
        <v>6</v>
      </c>
      <c r="E2563" s="141">
        <v>0.34375</v>
      </c>
      <c r="F2563" s="141">
        <v>0.51041666666666696</v>
      </c>
      <c r="G2563" s="139" t="str">
        <f>IF(NOT(ISBLANK(Tableau645[heure
début])),IF(VALUE(MID(TEXT(Tableau645[heure
début],"hh"),1,2))&lt;13,"AM","PM"),"")</f>
        <v>AM</v>
      </c>
      <c r="H2563" s="141">
        <f>F2563-E2563</f>
        <v>0.16666666666666696</v>
      </c>
      <c r="I2563" s="141"/>
      <c r="J2563" s="141" t="s">
        <v>833</v>
      </c>
      <c r="K2563" s="138" t="s">
        <v>817</v>
      </c>
      <c r="L2563" s="138" t="str">
        <f ca="1">VLOOKUP(Tableau645[[#This Row],[module]],OFFSET(INDIRECT(A2563&amp;"_code"),0,2,,2),2,0)</f>
        <v>n/a</v>
      </c>
      <c r="M2563" s="137"/>
      <c r="N2563" s="141"/>
      <c r="O2563" s="137"/>
    </row>
    <row r="2564" spans="1:15" hidden="1" x14ac:dyDescent="0.2">
      <c r="A2564" s="45" t="s">
        <v>671</v>
      </c>
      <c r="B2564" s="65" t="str">
        <f>YEAR(C2564)&amp;"-"&amp;WEEKNUM(C2564)</f>
        <v>2018-5</v>
      </c>
      <c r="C2564" s="46">
        <v>43133</v>
      </c>
      <c r="D2564" s="67">
        <f>WEEKDAY(Tableau645[[#This Row],[date]])</f>
        <v>6</v>
      </c>
      <c r="E2564" s="47">
        <v>0.34375</v>
      </c>
      <c r="F2564" s="47">
        <v>0.51041666666666696</v>
      </c>
      <c r="G2564" s="46" t="str">
        <f>IF(NOT(ISBLANK(Tableau645[heure
début])),IF(VALUE(MID(TEXT(Tableau645[heure
début],"hh"),1,2))&lt;13,"AM","PM"),"")</f>
        <v>AM</v>
      </c>
      <c r="H2564" s="47">
        <f>F2564-E2564</f>
        <v>0.16666666666666696</v>
      </c>
      <c r="I2564" s="47"/>
      <c r="J2564" s="47" t="s">
        <v>832</v>
      </c>
      <c r="K2564" s="65" t="s">
        <v>806</v>
      </c>
      <c r="L2564" s="45" t="str">
        <f ca="1">VLOOKUP(Tableau645[[#This Row],[module]],OFFSET(INDIRECT(A2564&amp;"_code"),0,2,,2),2,0)</f>
        <v>n/a</v>
      </c>
      <c r="M2564" s="45"/>
      <c r="N2564" s="47"/>
      <c r="O2564" s="45"/>
    </row>
    <row r="2565" spans="1:15" hidden="1" x14ac:dyDescent="0.2">
      <c r="A2565" s="45" t="s">
        <v>672</v>
      </c>
      <c r="B2565" s="65" t="str">
        <f>YEAR(C2565)&amp;"-"&amp;WEEKNUM(C2565)</f>
        <v>2018-5</v>
      </c>
      <c r="C2565" s="46">
        <v>43133</v>
      </c>
      <c r="D2565" s="67">
        <f>WEEKDAY(Tableau645[[#This Row],[date]])</f>
        <v>6</v>
      </c>
      <c r="E2565" s="47">
        <v>0.34375</v>
      </c>
      <c r="F2565" s="47">
        <v>0.42708333333333298</v>
      </c>
      <c r="G2565" s="46" t="str">
        <f>IF(NOT(ISBLANK(Tableau645[heure
début])),IF(VALUE(MID(TEXT(Tableau645[heure
début],"hh"),1,2))&lt;13,"AM","PM"),"")</f>
        <v>AM</v>
      </c>
      <c r="H2565" s="47">
        <f>F2565-E2565</f>
        <v>8.3333333333332982E-2</v>
      </c>
      <c r="I2565" s="47"/>
      <c r="J2565" s="47"/>
      <c r="K2565" s="65" t="s">
        <v>524</v>
      </c>
      <c r="L2565" s="45" t="str">
        <f ca="1">VLOOKUP(Tableau645[[#This Row],[module]],OFFSET(INDIRECT(A2565&amp;"_code"),0,2,,2),2,0)</f>
        <v>GABER Oussama</v>
      </c>
      <c r="M2565" s="45"/>
      <c r="N2565" s="47"/>
      <c r="O2565" s="71" t="s">
        <v>941</v>
      </c>
    </row>
    <row r="2566" spans="1:15" hidden="1" x14ac:dyDescent="0.2">
      <c r="A2566" s="45" t="s">
        <v>676</v>
      </c>
      <c r="B2566" s="65" t="str">
        <f>YEAR(C2566)&amp;"-"&amp;WEEKNUM(C2566)</f>
        <v>2018-5</v>
      </c>
      <c r="C2566" s="46">
        <v>43133</v>
      </c>
      <c r="D2566" s="67">
        <f>WEEKDAY(Tableau645[[#This Row],[date]])</f>
        <v>6</v>
      </c>
      <c r="E2566" s="47">
        <v>0.34375</v>
      </c>
      <c r="F2566" s="47">
        <v>0.51041666666666696</v>
      </c>
      <c r="G2566" s="46" t="str">
        <f>IF(NOT(ISBLANK(Tableau645[heure
début])),IF(VALUE(MID(TEXT(Tableau645[heure
début],"hh"),1,2))&lt;13,"AM","PM"),"")</f>
        <v>AM</v>
      </c>
      <c r="H2566" s="47">
        <f>F2566-E2566</f>
        <v>0.16666666666666696</v>
      </c>
      <c r="I2566" s="47"/>
      <c r="J2566" s="47"/>
      <c r="K2566" s="65" t="s">
        <v>809</v>
      </c>
      <c r="L2566" s="45" t="str">
        <f ca="1">VLOOKUP(Tableau645[[#This Row],[module]],OFFSET(INDIRECT(A2566&amp;"_code"),0,2,,2),2,0)</f>
        <v>n/a</v>
      </c>
      <c r="M2566" s="45"/>
      <c r="N2566" s="47"/>
      <c r="O2566" s="45"/>
    </row>
    <row r="2567" spans="1:15" hidden="1" x14ac:dyDescent="0.2">
      <c r="A2567" s="45" t="s">
        <v>677</v>
      </c>
      <c r="B2567" s="65" t="str">
        <f>YEAR(C2567)&amp;"-"&amp;WEEKNUM(C2567)</f>
        <v>2018-5</v>
      </c>
      <c r="C2567" s="46">
        <v>43133</v>
      </c>
      <c r="D2567" s="67">
        <f>WEEKDAY(Tableau645[[#This Row],[date]])</f>
        <v>6</v>
      </c>
      <c r="E2567" s="47">
        <v>0.34375</v>
      </c>
      <c r="F2567" s="47">
        <v>0.51041666666666696</v>
      </c>
      <c r="G2567" s="46" t="str">
        <f>IF(NOT(ISBLANK(Tableau645[heure
début])),IF(VALUE(MID(TEXT(Tableau645[heure
début],"hh"),1,2))&lt;13,"AM","PM"),"")</f>
        <v>AM</v>
      </c>
      <c r="H2567" s="47">
        <f>F2567-E2567</f>
        <v>0.16666666666666696</v>
      </c>
      <c r="I2567" s="47"/>
      <c r="J2567" s="47"/>
      <c r="K2567" s="65" t="s">
        <v>1168</v>
      </c>
      <c r="L2567" s="45" t="str">
        <f ca="1">VLOOKUP(Tableau645[[#This Row],[module]],OFFSET(INDIRECT(A2567&amp;"_code"),0,2,,2),2,0)</f>
        <v>n/a</v>
      </c>
      <c r="M2567" s="45"/>
      <c r="N2567" s="47"/>
      <c r="O2567" s="45"/>
    </row>
    <row r="2568" spans="1:15" hidden="1" x14ac:dyDescent="0.2">
      <c r="A2568" s="61" t="s">
        <v>669</v>
      </c>
      <c r="B2568" s="65" t="str">
        <f>YEAR(C2568)&amp;"-"&amp;WEEKNUM(C2568)</f>
        <v>2018-5</v>
      </c>
      <c r="C2568" s="46">
        <v>43133</v>
      </c>
      <c r="D2568" s="67">
        <f>WEEKDAY(Tableau645[[#This Row],[date]])</f>
        <v>6</v>
      </c>
      <c r="E2568" s="47">
        <v>0.34375</v>
      </c>
      <c r="F2568" s="47">
        <v>0.51041666666666696</v>
      </c>
      <c r="G2568" s="46" t="str">
        <f>IF(NOT(ISBLANK(Tableau645[heure
début])),IF(VALUE(MID(TEXT(Tableau645[heure
début],"hh"),1,2))&lt;13,"AM","PM"),"")</f>
        <v>AM</v>
      </c>
      <c r="H2568" s="47">
        <f>F2568-E2568</f>
        <v>0.16666666666666696</v>
      </c>
      <c r="I2568" s="47"/>
      <c r="J2568" s="47"/>
      <c r="K2568" s="65" t="s">
        <v>859</v>
      </c>
      <c r="L2568" s="45" t="str">
        <f ca="1">VLOOKUP(Tableau645[[#This Row],[module]],OFFSET(INDIRECT(A2568&amp;"_code"),0,2,,2),2,0)</f>
        <v>GABER Khalid</v>
      </c>
      <c r="M2568" s="45"/>
      <c r="N2568" s="47"/>
      <c r="O2568" s="45"/>
    </row>
    <row r="2569" spans="1:15" hidden="1" x14ac:dyDescent="0.2">
      <c r="A2569" s="45" t="s">
        <v>672</v>
      </c>
      <c r="B2569" s="70" t="str">
        <f>YEAR(C2569)&amp;"-"&amp;WEEKNUM(C2569)</f>
        <v>2018-5</v>
      </c>
      <c r="C2569" s="46">
        <v>43133</v>
      </c>
      <c r="D2569" s="68">
        <f>WEEKDAY(Tableau645[[#This Row],[date]])</f>
        <v>6</v>
      </c>
      <c r="E2569" s="47">
        <v>0.42708333333333298</v>
      </c>
      <c r="F2569" s="47">
        <v>0.51041666666666696</v>
      </c>
      <c r="G2569" s="62" t="str">
        <f>IF(NOT(ISBLANK(Tableau645[heure
début])),IF(VALUE(MID(TEXT(Tableau645[heure
début],"hh"),1,2))&lt;13,"AM","PM"),"")</f>
        <v>AM</v>
      </c>
      <c r="H2569" s="63">
        <f>F2569-E2569</f>
        <v>8.3333333333333981E-2</v>
      </c>
      <c r="I2569" s="63"/>
      <c r="J2569" s="47"/>
      <c r="K2569" s="65" t="s">
        <v>521</v>
      </c>
      <c r="L2569" s="70" t="str">
        <f ca="1">VLOOKUP(Tableau645[[#This Row],[module]],OFFSET(INDIRECT(A2569&amp;"_code"),0,2,,2),2,0)</f>
        <v>GABER Oussama</v>
      </c>
      <c r="M2569" s="61"/>
      <c r="N2569" s="63"/>
      <c r="O2569" s="71" t="s">
        <v>941</v>
      </c>
    </row>
    <row r="2570" spans="1:15" hidden="1" x14ac:dyDescent="0.2">
      <c r="A2570" s="45" t="s">
        <v>670</v>
      </c>
      <c r="B2570" s="65" t="str">
        <f>YEAR(C2570)&amp;"-"&amp;WEEKNUM(C2570)</f>
        <v>2018-5</v>
      </c>
      <c r="C2570" s="46">
        <v>43133</v>
      </c>
      <c r="D2570" s="67">
        <f>WEEKDAY(Tableau645[[#This Row],[date]])</f>
        <v>6</v>
      </c>
      <c r="E2570" s="47">
        <v>0.57291666666666696</v>
      </c>
      <c r="F2570" s="47">
        <v>0.73958333333333404</v>
      </c>
      <c r="G2570" s="46" t="str">
        <f>IF(NOT(ISBLANK(Tableau645[heure
début])),IF(VALUE(MID(TEXT(Tableau645[heure
début],"hh"),1,2))&lt;13,"AM","PM"),"")</f>
        <v>PM</v>
      </c>
      <c r="H2570" s="47">
        <f>F2570-E2570</f>
        <v>0.16666666666666707</v>
      </c>
      <c r="I2570" s="47"/>
      <c r="J2570" s="47"/>
      <c r="K2570" s="65" t="s">
        <v>806</v>
      </c>
      <c r="L2570" s="45" t="str">
        <f ca="1">VLOOKUP(Tableau645[[#This Row],[module]],OFFSET(INDIRECT(A2570&amp;"_code"),0,2,,2),2,0)</f>
        <v>n/a</v>
      </c>
      <c r="M2570" s="45"/>
      <c r="N2570" s="47"/>
      <c r="O2570" s="45"/>
    </row>
    <row r="2571" spans="1:15" hidden="1" x14ac:dyDescent="0.2">
      <c r="A2571" s="45" t="s">
        <v>657</v>
      </c>
      <c r="B2571" s="65" t="str">
        <f>YEAR(C2571)&amp;"-"&amp;WEEKNUM(C2571)</f>
        <v>2018-5</v>
      </c>
      <c r="C2571" s="46">
        <v>43133</v>
      </c>
      <c r="D2571" s="67">
        <f>WEEKDAY(Tableau645[[#This Row],[date]])</f>
        <v>6</v>
      </c>
      <c r="E2571" s="47">
        <v>0.57291666666666696</v>
      </c>
      <c r="F2571" s="47">
        <v>0.73958333333333404</v>
      </c>
      <c r="G2571" s="46" t="str">
        <f>IF(NOT(ISBLANK(Tableau645[heure
début])),IF(VALUE(MID(TEXT(Tableau645[heure
début],"hh"),1,2))&lt;13,"AM","PM"),"")</f>
        <v>PM</v>
      </c>
      <c r="H2571" s="47">
        <f>F2571-E2571</f>
        <v>0.16666666666666707</v>
      </c>
      <c r="I2571" s="123"/>
      <c r="J2571" s="47" t="s">
        <v>832</v>
      </c>
      <c r="K2571" s="65" t="s">
        <v>806</v>
      </c>
      <c r="L2571" s="45" t="str">
        <f ca="1">VLOOKUP(Tableau645[[#This Row],[module]],OFFSET(INDIRECT(A2571&amp;"_code"),0,2,,2),2,0)</f>
        <v>n/a</v>
      </c>
      <c r="M2571" s="45"/>
      <c r="N2571" s="47"/>
      <c r="O2571" s="45"/>
    </row>
    <row r="2572" spans="1:15" hidden="1" x14ac:dyDescent="0.2">
      <c r="A2572" s="45" t="s">
        <v>657</v>
      </c>
      <c r="B2572" s="65" t="str">
        <f>YEAR(C2572)&amp;"-"&amp;WEEKNUM(C2572)</f>
        <v>2018-5</v>
      </c>
      <c r="C2572" s="46">
        <v>43133</v>
      </c>
      <c r="D2572" s="67">
        <f>WEEKDAY(Tableau645[[#This Row],[date]])</f>
        <v>6</v>
      </c>
      <c r="E2572" s="47">
        <v>0.57291666666666696</v>
      </c>
      <c r="F2572" s="47">
        <v>0.73958333333333404</v>
      </c>
      <c r="G2572" s="46" t="str">
        <f>IF(NOT(ISBLANK(Tableau645[heure
début])),IF(VALUE(MID(TEXT(Tableau645[heure
début],"hh"),1,2))&lt;13,"AM","PM"),"")</f>
        <v>PM</v>
      </c>
      <c r="H2572" s="47">
        <f>F2572-E2572</f>
        <v>0.16666666666666707</v>
      </c>
      <c r="I2572" s="123"/>
      <c r="J2572" s="47" t="s">
        <v>833</v>
      </c>
      <c r="K2572" s="65" t="s">
        <v>817</v>
      </c>
      <c r="L2572" s="45" t="str">
        <f ca="1">VLOOKUP(Tableau645[[#This Row],[module]],OFFSET(INDIRECT(A2572&amp;"_code"),0,2,,2),2,0)</f>
        <v>n/a</v>
      </c>
      <c r="M2572" s="45"/>
      <c r="N2572" s="47"/>
      <c r="O2572" s="45"/>
    </row>
    <row r="2573" spans="1:15" hidden="1" x14ac:dyDescent="0.2">
      <c r="A2573" s="45" t="s">
        <v>671</v>
      </c>
      <c r="B2573" s="65" t="str">
        <f>YEAR(C2573)&amp;"-"&amp;WEEKNUM(C2573)</f>
        <v>2018-5</v>
      </c>
      <c r="C2573" s="46">
        <v>43133</v>
      </c>
      <c r="D2573" s="67">
        <f>WEEKDAY(Tableau645[[#This Row],[date]])</f>
        <v>6</v>
      </c>
      <c r="E2573" s="47">
        <v>0.57291666666666696</v>
      </c>
      <c r="F2573" s="47">
        <v>0.73958333333333404</v>
      </c>
      <c r="G2573" s="46" t="str">
        <f>IF(NOT(ISBLANK(Tableau645[heure
début])),IF(VALUE(MID(TEXT(Tableau645[heure
début],"hh"),1,2))&lt;13,"AM","PM"),"")</f>
        <v>PM</v>
      </c>
      <c r="H2573" s="47">
        <f>F2573-E2573</f>
        <v>0.16666666666666707</v>
      </c>
      <c r="I2573" s="47"/>
      <c r="J2573" s="47" t="s">
        <v>833</v>
      </c>
      <c r="K2573" s="65" t="s">
        <v>817</v>
      </c>
      <c r="L2573" s="45" t="str">
        <f ca="1">VLOOKUP(Tableau645[[#This Row],[module]],OFFSET(INDIRECT(A2573&amp;"_code"),0,2,,2),2,0)</f>
        <v>n/a</v>
      </c>
      <c r="M2573" s="45"/>
      <c r="N2573" s="47"/>
      <c r="O2573" s="45"/>
    </row>
    <row r="2574" spans="1:15" hidden="1" x14ac:dyDescent="0.2">
      <c r="A2574" s="45" t="s">
        <v>671</v>
      </c>
      <c r="B2574" s="65" t="str">
        <f>YEAR(C2574)&amp;"-"&amp;WEEKNUM(C2574)</f>
        <v>2018-5</v>
      </c>
      <c r="C2574" s="46">
        <v>43133</v>
      </c>
      <c r="D2574" s="67">
        <f>WEEKDAY(Tableau645[[#This Row],[date]])</f>
        <v>6</v>
      </c>
      <c r="E2574" s="47">
        <v>0.57291666666666696</v>
      </c>
      <c r="F2574" s="47">
        <v>0.73958333333333404</v>
      </c>
      <c r="G2574" s="46" t="str">
        <f>IF(NOT(ISBLANK(Tableau645[heure
début])),IF(VALUE(MID(TEXT(Tableau645[heure
début],"hh"),1,2))&lt;13,"AM","PM"),"")</f>
        <v>PM</v>
      </c>
      <c r="H2574" s="47">
        <f>F2574-E2574</f>
        <v>0.16666666666666707</v>
      </c>
      <c r="I2574" s="47"/>
      <c r="J2574" s="47" t="s">
        <v>832</v>
      </c>
      <c r="K2574" s="65" t="s">
        <v>806</v>
      </c>
      <c r="L2574" s="45" t="str">
        <f ca="1">VLOOKUP(Tableau645[[#This Row],[module]],OFFSET(INDIRECT(A2574&amp;"_code"),0,2,,2),2,0)</f>
        <v>n/a</v>
      </c>
      <c r="M2574" s="45"/>
      <c r="N2574" s="47"/>
      <c r="O2574" s="45"/>
    </row>
    <row r="2575" spans="1:15" hidden="1" x14ac:dyDescent="0.2">
      <c r="A2575" s="45" t="s">
        <v>676</v>
      </c>
      <c r="B2575" s="65" t="str">
        <f>YEAR(C2575)&amp;"-"&amp;WEEKNUM(C2575)</f>
        <v>2018-5</v>
      </c>
      <c r="C2575" s="46">
        <v>43133</v>
      </c>
      <c r="D2575" s="67">
        <f>WEEKDAY(Tableau645[[#This Row],[date]])</f>
        <v>6</v>
      </c>
      <c r="E2575" s="47">
        <v>0.57291666666666696</v>
      </c>
      <c r="F2575" s="47">
        <v>0.69791666666666663</v>
      </c>
      <c r="G2575" s="46" t="str">
        <f>IF(NOT(ISBLANK(Tableau645[heure
début])),IF(VALUE(MID(TEXT(Tableau645[heure
début],"hh"),1,2))&lt;13,"AM","PM"),"")</f>
        <v>PM</v>
      </c>
      <c r="H2575" s="47">
        <f>F2575-E2575</f>
        <v>0.12499999999999967</v>
      </c>
      <c r="I2575" s="47"/>
      <c r="J2575" s="47"/>
      <c r="K2575" s="65" t="s">
        <v>809</v>
      </c>
      <c r="L2575" s="45" t="str">
        <f ca="1">VLOOKUP(Tableau645[[#This Row],[module]],OFFSET(INDIRECT(A2575&amp;"_code"),0,2,,2),2,0)</f>
        <v>n/a</v>
      </c>
      <c r="M2575" s="45"/>
      <c r="N2575" s="47"/>
      <c r="O2575" s="45"/>
    </row>
    <row r="2576" spans="1:15" hidden="1" x14ac:dyDescent="0.2">
      <c r="A2576" s="45" t="s">
        <v>677</v>
      </c>
      <c r="B2576" s="65" t="str">
        <f>YEAR(C2576)&amp;"-"&amp;WEEKNUM(C2576)</f>
        <v>2018-5</v>
      </c>
      <c r="C2576" s="46">
        <v>43133</v>
      </c>
      <c r="D2576" s="67">
        <f>WEEKDAY(Tableau645[[#This Row],[date]])</f>
        <v>6</v>
      </c>
      <c r="E2576" s="47">
        <v>0.57291666666666696</v>
      </c>
      <c r="F2576" s="47">
        <v>0.69791666666666663</v>
      </c>
      <c r="G2576" s="46" t="str">
        <f>IF(NOT(ISBLANK(Tableau645[heure
début])),IF(VALUE(MID(TEXT(Tableau645[heure
début],"hh"),1,2))&lt;13,"AM","PM"),"")</f>
        <v>PM</v>
      </c>
      <c r="H2576" s="47">
        <f>F2576-E2576</f>
        <v>0.12499999999999967</v>
      </c>
      <c r="I2576" s="47"/>
      <c r="J2576" s="47"/>
      <c r="K2576" s="65" t="s">
        <v>1168</v>
      </c>
      <c r="L2576" s="45" t="str">
        <f ca="1">VLOOKUP(Tableau645[[#This Row],[module]],OFFSET(INDIRECT(A2576&amp;"_code"),0,2,,2),2,0)</f>
        <v>n/a</v>
      </c>
      <c r="M2576" s="45"/>
      <c r="N2576" s="47"/>
      <c r="O2576" s="45"/>
    </row>
    <row r="2577" spans="1:15" hidden="1" x14ac:dyDescent="0.2">
      <c r="A2577" s="45" t="s">
        <v>672</v>
      </c>
      <c r="B2577" s="65" t="str">
        <f>YEAR(C2577)&amp;"-"&amp;WEEKNUM(C2577)</f>
        <v>2018-5</v>
      </c>
      <c r="C2577" s="46">
        <v>43133</v>
      </c>
      <c r="D2577" s="67">
        <f>WEEKDAY(Tableau645[[#This Row],[date]])</f>
        <v>6</v>
      </c>
      <c r="E2577" s="47">
        <v>0.57291666666666696</v>
      </c>
      <c r="F2577" s="47">
        <v>0.73958333333333404</v>
      </c>
      <c r="G2577" s="46" t="str">
        <f>IF(NOT(ISBLANK(Tableau645[heure
début])),IF(VALUE(MID(TEXT(Tableau645[heure
début],"hh"),1,2))&lt;13,"AM","PM"),"")</f>
        <v>PM</v>
      </c>
      <c r="H2577" s="47">
        <f>F2577-E2577</f>
        <v>0.16666666666666707</v>
      </c>
      <c r="I2577" s="47"/>
      <c r="J2577" s="47"/>
      <c r="K2577" s="65" t="s">
        <v>521</v>
      </c>
      <c r="L2577" s="45" t="str">
        <f ca="1">VLOOKUP(Tableau645[[#This Row],[module]],OFFSET(INDIRECT(A2577&amp;"_code"),0,2,,2),2,0)</f>
        <v>GABER Oussama</v>
      </c>
      <c r="M2577" s="45"/>
      <c r="N2577" s="47"/>
      <c r="O2577" s="71" t="s">
        <v>941</v>
      </c>
    </row>
    <row r="2578" spans="1:15" hidden="1" x14ac:dyDescent="0.2">
      <c r="A2578" s="61" t="s">
        <v>669</v>
      </c>
      <c r="B2578" s="65" t="str">
        <f>YEAR(C2578)&amp;"-"&amp;WEEKNUM(C2578)</f>
        <v>2018-5</v>
      </c>
      <c r="C2578" s="46">
        <v>43133</v>
      </c>
      <c r="D2578" s="67">
        <f>WEEKDAY(Tableau645[[#This Row],[date]])</f>
        <v>6</v>
      </c>
      <c r="E2578" s="63">
        <v>0.57291666666666696</v>
      </c>
      <c r="F2578" s="63">
        <v>0.73958333333333404</v>
      </c>
      <c r="G2578" s="46" t="str">
        <f>IF(NOT(ISBLANK(Tableau645[heure
début])),IF(VALUE(MID(TEXT(Tableau645[heure
début],"hh"),1,2))&lt;13,"AM","PM"),"")</f>
        <v>PM</v>
      </c>
      <c r="H2578" s="47">
        <f>F2578-E2578</f>
        <v>0.16666666666666707</v>
      </c>
      <c r="I2578" s="47"/>
      <c r="J2578" s="47"/>
      <c r="K2578" s="65" t="s">
        <v>859</v>
      </c>
      <c r="L2578" s="45" t="str">
        <f ca="1">VLOOKUP(Tableau645[[#This Row],[module]],OFFSET(INDIRECT(A2578&amp;"_code"),0,2,,2),2,0)</f>
        <v>GABER Khalid</v>
      </c>
      <c r="M2578" s="45"/>
      <c r="N2578" s="47"/>
      <c r="O2578" s="45" t="s">
        <v>1172</v>
      </c>
    </row>
    <row r="2579" spans="1:15" hidden="1" x14ac:dyDescent="0.2">
      <c r="A2579" s="45" t="s">
        <v>670</v>
      </c>
      <c r="B2579" s="65" t="str">
        <f>YEAR(C2579)&amp;"-"&amp;WEEKNUM(C2579)</f>
        <v>2018-5</v>
      </c>
      <c r="C2579" s="46">
        <v>43134</v>
      </c>
      <c r="D2579" s="67">
        <f>WEEKDAY(Tableau645[[#This Row],[date]])</f>
        <v>7</v>
      </c>
      <c r="E2579" s="47">
        <v>0.34375</v>
      </c>
      <c r="F2579" s="47">
        <v>0.51041666666666696</v>
      </c>
      <c r="G2579" s="46" t="str">
        <f>IF(NOT(ISBLANK(Tableau645[heure
début])),IF(VALUE(MID(TEXT(Tableau645[heure
début],"hh"),1,2))&lt;13,"AM","PM"),"")</f>
        <v>AM</v>
      </c>
      <c r="H2579" s="47">
        <f>F2579-E2579</f>
        <v>0.16666666666666696</v>
      </c>
      <c r="I2579" s="47"/>
      <c r="J2579" s="47"/>
      <c r="K2579" s="65"/>
      <c r="L2579" s="45" t="e">
        <f ca="1">VLOOKUP(Tableau645[[#This Row],[module]],OFFSET(INDIRECT(A2579&amp;"_code"),0,2,,2),2,0)</f>
        <v>#N/A</v>
      </c>
      <c r="M2579" s="45"/>
      <c r="N2579" s="47"/>
      <c r="O2579" s="45"/>
    </row>
    <row r="2580" spans="1:15" hidden="1" x14ac:dyDescent="0.2">
      <c r="A2580" s="45" t="s">
        <v>657</v>
      </c>
      <c r="B2580" s="65" t="str">
        <f>YEAR(C2580)&amp;"-"&amp;WEEKNUM(C2580)</f>
        <v>2018-5</v>
      </c>
      <c r="C2580" s="46">
        <v>43134</v>
      </c>
      <c r="D2580" s="67">
        <f>WEEKDAY(Tableau645[[#This Row],[date]])</f>
        <v>7</v>
      </c>
      <c r="E2580" s="47">
        <v>0.34375</v>
      </c>
      <c r="F2580" s="47">
        <v>0.51041666666666696</v>
      </c>
      <c r="G2580" s="46" t="str">
        <f>IF(NOT(ISBLANK(Tableau645[heure
début])),IF(VALUE(MID(TEXT(Tableau645[heure
début],"hh"),1,2))&lt;13,"AM","PM"),"")</f>
        <v>AM</v>
      </c>
      <c r="H2580" s="47">
        <f>F2580-E2580</f>
        <v>0.16666666666666696</v>
      </c>
      <c r="I2580" s="123"/>
      <c r="J2580" s="47"/>
      <c r="K2580" s="65"/>
      <c r="L2580" s="45" t="e">
        <f ca="1">VLOOKUP(Tableau645[[#This Row],[module]],OFFSET(INDIRECT(A2580&amp;"_code"),0,2,,2),2,0)</f>
        <v>#N/A</v>
      </c>
      <c r="M2580" s="45"/>
      <c r="N2580" s="47"/>
      <c r="O2580" s="45"/>
    </row>
    <row r="2581" spans="1:15" hidden="1" x14ac:dyDescent="0.2">
      <c r="A2581" s="45" t="s">
        <v>671</v>
      </c>
      <c r="B2581" s="65" t="str">
        <f>YEAR(C2581)&amp;"-"&amp;WEEKNUM(C2581)</f>
        <v>2018-5</v>
      </c>
      <c r="C2581" s="46">
        <v>43134</v>
      </c>
      <c r="D2581" s="67">
        <f>WEEKDAY(Tableau645[[#This Row],[date]])</f>
        <v>7</v>
      </c>
      <c r="E2581" s="47">
        <v>0.34375</v>
      </c>
      <c r="F2581" s="47">
        <v>0.51041666666666696</v>
      </c>
      <c r="G2581" s="46" t="str">
        <f>IF(NOT(ISBLANK(Tableau645[heure
début])),IF(VALUE(MID(TEXT(Tableau645[heure
début],"hh"),1,2))&lt;13,"AM","PM"),"")</f>
        <v>AM</v>
      </c>
      <c r="H2581" s="47">
        <f>F2581-E2581</f>
        <v>0.16666666666666696</v>
      </c>
      <c r="I2581" s="47"/>
      <c r="J2581" s="47"/>
      <c r="K2581" s="65"/>
      <c r="L2581" s="45" t="e">
        <f ca="1">VLOOKUP(Tableau645[[#This Row],[module]],OFFSET(INDIRECT(A2581&amp;"_code"),0,2,,2),2,0)</f>
        <v>#N/A</v>
      </c>
      <c r="M2581" s="45"/>
      <c r="N2581" s="47"/>
      <c r="O2581" s="45"/>
    </row>
    <row r="2582" spans="1:15" hidden="1" x14ac:dyDescent="0.2">
      <c r="A2582" s="45" t="s">
        <v>672</v>
      </c>
      <c r="B2582" s="65" t="str">
        <f>YEAR(C2582)&amp;"-"&amp;WEEKNUM(C2582)</f>
        <v>2018-5</v>
      </c>
      <c r="C2582" s="46">
        <v>43134</v>
      </c>
      <c r="D2582" s="67">
        <f>WEEKDAY(Tableau645[[#This Row],[date]])</f>
        <v>7</v>
      </c>
      <c r="E2582" s="47">
        <v>0.34375</v>
      </c>
      <c r="F2582" s="47">
        <v>0.51041666666666696</v>
      </c>
      <c r="G2582" s="46" t="str">
        <f>IF(NOT(ISBLANK(Tableau645[heure
début])),IF(VALUE(MID(TEXT(Tableau645[heure
début],"hh"),1,2))&lt;13,"AM","PM"),"")</f>
        <v>AM</v>
      </c>
      <c r="H2582" s="47">
        <f>F2582-E2582</f>
        <v>0.16666666666666696</v>
      </c>
      <c r="I2582" s="47"/>
      <c r="J2582" s="47"/>
      <c r="K2582" s="65" t="s">
        <v>521</v>
      </c>
      <c r="L2582" s="45" t="str">
        <f ca="1">VLOOKUP(Tableau645[[#This Row],[module]],OFFSET(INDIRECT(A2582&amp;"_code"),0,2,,2),2,0)</f>
        <v>GABER Oussama</v>
      </c>
      <c r="M2582" s="45"/>
      <c r="N2582" s="47"/>
      <c r="O2582" s="71" t="s">
        <v>942</v>
      </c>
    </row>
    <row r="2583" spans="1:15" hidden="1" x14ac:dyDescent="0.2">
      <c r="A2583" s="45" t="s">
        <v>676</v>
      </c>
      <c r="B2583" s="65" t="str">
        <f>YEAR(C2583)&amp;"-"&amp;WEEKNUM(C2583)</f>
        <v>2018-5</v>
      </c>
      <c r="C2583" s="46">
        <v>43134</v>
      </c>
      <c r="D2583" s="67">
        <f>WEEKDAY(Tableau645[[#This Row],[date]])</f>
        <v>7</v>
      </c>
      <c r="E2583" s="47">
        <v>0.34375</v>
      </c>
      <c r="F2583" s="47">
        <v>0.51041666666666696</v>
      </c>
      <c r="G2583" s="46" t="str">
        <f>IF(NOT(ISBLANK(Tableau645[heure
début])),IF(VALUE(MID(TEXT(Tableau645[heure
début],"hh"),1,2))&lt;13,"AM","PM"),"")</f>
        <v>AM</v>
      </c>
      <c r="H2583" s="47">
        <f>F2583-E2583</f>
        <v>0.16666666666666696</v>
      </c>
      <c r="I2583" s="47"/>
      <c r="J2583" s="47"/>
      <c r="K2583" s="65"/>
      <c r="L2583" s="45" t="e">
        <f ca="1">VLOOKUP(Tableau645[[#This Row],[module]],OFFSET(INDIRECT(A2583&amp;"_code"),0,2,,2),2,0)</f>
        <v>#N/A</v>
      </c>
      <c r="M2583" s="45"/>
      <c r="N2583" s="47"/>
      <c r="O2583" s="45"/>
    </row>
    <row r="2584" spans="1:15" hidden="1" x14ac:dyDescent="0.2">
      <c r="A2584" s="45" t="s">
        <v>677</v>
      </c>
      <c r="B2584" s="65" t="str">
        <f>YEAR(C2584)&amp;"-"&amp;WEEKNUM(C2584)</f>
        <v>2018-5</v>
      </c>
      <c r="C2584" s="46">
        <v>43134</v>
      </c>
      <c r="D2584" s="67">
        <f>WEEKDAY(Tableau645[[#This Row],[date]])</f>
        <v>7</v>
      </c>
      <c r="E2584" s="47">
        <v>0.34375</v>
      </c>
      <c r="F2584" s="47">
        <v>0.51041666666666696</v>
      </c>
      <c r="G2584" s="46" t="str">
        <f>IF(NOT(ISBLANK(Tableau645[heure
début])),IF(VALUE(MID(TEXT(Tableau645[heure
début],"hh"),1,2))&lt;13,"AM","PM"),"")</f>
        <v>AM</v>
      </c>
      <c r="H2584" s="47">
        <f>F2584-E2584</f>
        <v>0.16666666666666696</v>
      </c>
      <c r="I2584" s="47"/>
      <c r="J2584" s="47"/>
      <c r="K2584" s="65"/>
      <c r="L2584" s="45" t="e">
        <f ca="1">VLOOKUP(Tableau645[[#This Row],[module]],OFFSET(INDIRECT(A2584&amp;"_code"),0,2,,2),2,0)</f>
        <v>#N/A</v>
      </c>
      <c r="M2584" s="45"/>
      <c r="N2584" s="47"/>
      <c r="O2584" s="45"/>
    </row>
    <row r="2585" spans="1:15" hidden="1" x14ac:dyDescent="0.2">
      <c r="A2585" s="61" t="s">
        <v>669</v>
      </c>
      <c r="B2585" s="65" t="str">
        <f>YEAR(C2585)&amp;"-"&amp;WEEKNUM(C2585)</f>
        <v>2018-5</v>
      </c>
      <c r="C2585" s="46">
        <v>43134</v>
      </c>
      <c r="D2585" s="67">
        <f>WEEKDAY(Tableau645[[#This Row],[date]])</f>
        <v>7</v>
      </c>
      <c r="E2585" s="47">
        <v>0.34375</v>
      </c>
      <c r="F2585" s="47">
        <v>0.51041666666666696</v>
      </c>
      <c r="G2585" s="46" t="str">
        <f>IF(NOT(ISBLANK(Tableau645[heure
début])),IF(VALUE(MID(TEXT(Tableau645[heure
début],"hh"),1,2))&lt;13,"AM","PM"),"")</f>
        <v>AM</v>
      </c>
      <c r="H2585" s="47">
        <f>F2585-E2585</f>
        <v>0.16666666666666696</v>
      </c>
      <c r="I2585" s="47"/>
      <c r="J2585" s="47"/>
      <c r="K2585" s="65"/>
      <c r="L2585" s="45" t="e">
        <f ca="1">VLOOKUP(Tableau645[[#This Row],[module]],OFFSET(INDIRECT(A2585&amp;"_code"),0,2,,2),2,0)</f>
        <v>#N/A</v>
      </c>
      <c r="M2585" s="45"/>
      <c r="N2585" s="47"/>
      <c r="O2585" s="45"/>
    </row>
    <row r="2586" spans="1:15" hidden="1" x14ac:dyDescent="0.2">
      <c r="A2586" s="45" t="s">
        <v>670</v>
      </c>
      <c r="B2586" s="65" t="str">
        <f>YEAR(C2586)&amp;"-"&amp;WEEKNUM(C2586)</f>
        <v>2018-5</v>
      </c>
      <c r="C2586" s="46">
        <v>43134</v>
      </c>
      <c r="D2586" s="67">
        <f>WEEKDAY(Tableau645[[#This Row],[date]])</f>
        <v>7</v>
      </c>
      <c r="E2586" s="47">
        <v>0.57291666666666696</v>
      </c>
      <c r="F2586" s="47">
        <v>0.73958333333333404</v>
      </c>
      <c r="G2586" s="46" t="str">
        <f>IF(NOT(ISBLANK(Tableau645[heure
début])),IF(VALUE(MID(TEXT(Tableau645[heure
début],"hh"),1,2))&lt;13,"AM","PM"),"")</f>
        <v>PM</v>
      </c>
      <c r="H2586" s="47">
        <f>F2586-E2586</f>
        <v>0.16666666666666707</v>
      </c>
      <c r="I2586" s="47"/>
      <c r="J2586" s="47"/>
      <c r="K2586" s="65"/>
      <c r="L2586" s="45" t="e">
        <f ca="1">VLOOKUP(Tableau645[[#This Row],[module]],OFFSET(INDIRECT(A2586&amp;"_code"),0,2,,2),2,0)</f>
        <v>#N/A</v>
      </c>
      <c r="M2586" s="45"/>
      <c r="N2586" s="47"/>
      <c r="O2586" s="45"/>
    </row>
    <row r="2587" spans="1:15" hidden="1" x14ac:dyDescent="0.2">
      <c r="A2587" s="45" t="s">
        <v>657</v>
      </c>
      <c r="B2587" s="65" t="str">
        <f>YEAR(C2587)&amp;"-"&amp;WEEKNUM(C2587)</f>
        <v>2018-5</v>
      </c>
      <c r="C2587" s="46">
        <v>43134</v>
      </c>
      <c r="D2587" s="67">
        <f>WEEKDAY(Tableau645[[#This Row],[date]])</f>
        <v>7</v>
      </c>
      <c r="E2587" s="47">
        <v>0.57291666666666696</v>
      </c>
      <c r="F2587" s="47">
        <v>0.73958333333333404</v>
      </c>
      <c r="G2587" s="46" t="str">
        <f>IF(NOT(ISBLANK(Tableau645[heure
début])),IF(VALUE(MID(TEXT(Tableau645[heure
début],"hh"),1,2))&lt;13,"AM","PM"),"")</f>
        <v>PM</v>
      </c>
      <c r="H2587" s="47">
        <f>F2587-E2587</f>
        <v>0.16666666666666707</v>
      </c>
      <c r="I2587" s="123"/>
      <c r="J2587" s="47"/>
      <c r="K2587" s="65"/>
      <c r="L2587" s="45" t="e">
        <f ca="1">VLOOKUP(Tableau645[[#This Row],[module]],OFFSET(INDIRECT(A2587&amp;"_code"),0,2,,2),2,0)</f>
        <v>#N/A</v>
      </c>
      <c r="M2587" s="45"/>
      <c r="N2587" s="47"/>
      <c r="O2587" s="45"/>
    </row>
    <row r="2588" spans="1:15" hidden="1" x14ac:dyDescent="0.2">
      <c r="A2588" s="45" t="s">
        <v>671</v>
      </c>
      <c r="B2588" s="65" t="str">
        <f>YEAR(C2588)&amp;"-"&amp;WEEKNUM(C2588)</f>
        <v>2018-5</v>
      </c>
      <c r="C2588" s="46">
        <v>43134</v>
      </c>
      <c r="D2588" s="67">
        <f>WEEKDAY(Tableau645[[#This Row],[date]])</f>
        <v>7</v>
      </c>
      <c r="E2588" s="47">
        <v>0.57291666666666696</v>
      </c>
      <c r="F2588" s="47">
        <v>0.73958333333333404</v>
      </c>
      <c r="G2588" s="46" t="str">
        <f>IF(NOT(ISBLANK(Tableau645[heure
début])),IF(VALUE(MID(TEXT(Tableau645[heure
début],"hh"),1,2))&lt;13,"AM","PM"),"")</f>
        <v>PM</v>
      </c>
      <c r="H2588" s="47">
        <f>F2588-E2588</f>
        <v>0.16666666666666707</v>
      </c>
      <c r="I2588" s="47"/>
      <c r="J2588" s="47"/>
      <c r="K2588" s="65"/>
      <c r="L2588" s="45" t="e">
        <f ca="1">VLOOKUP(Tableau645[[#This Row],[module]],OFFSET(INDIRECT(A2588&amp;"_code"),0,2,,2),2,0)</f>
        <v>#N/A</v>
      </c>
      <c r="M2588" s="45"/>
      <c r="N2588" s="47"/>
      <c r="O2588" s="45"/>
    </row>
    <row r="2589" spans="1:15" hidden="1" x14ac:dyDescent="0.2">
      <c r="A2589" s="45" t="s">
        <v>672</v>
      </c>
      <c r="B2589" s="65" t="str">
        <f>YEAR(C2589)&amp;"-"&amp;WEEKNUM(C2589)</f>
        <v>2018-5</v>
      </c>
      <c r="C2589" s="46">
        <v>43134</v>
      </c>
      <c r="D2589" s="67">
        <f>WEEKDAY(Tableau645[[#This Row],[date]])</f>
        <v>7</v>
      </c>
      <c r="E2589" s="47">
        <v>0.57291666666666696</v>
      </c>
      <c r="F2589" s="47">
        <v>0.73958333333333404</v>
      </c>
      <c r="G2589" s="46" t="str">
        <f>IF(NOT(ISBLANK(Tableau645[heure
début])),IF(VALUE(MID(TEXT(Tableau645[heure
début],"hh"),1,2))&lt;13,"AM","PM"),"")</f>
        <v>PM</v>
      </c>
      <c r="H2589" s="47">
        <f>F2589-E2589</f>
        <v>0.16666666666666707</v>
      </c>
      <c r="I2589" s="47"/>
      <c r="J2589" s="47"/>
      <c r="K2589" s="65"/>
      <c r="L2589" s="45" t="e">
        <f ca="1">VLOOKUP(Tableau645[[#This Row],[module]],OFFSET(INDIRECT(A2589&amp;"_code"),0,2,,2),2,0)</f>
        <v>#N/A</v>
      </c>
      <c r="M2589" s="45"/>
      <c r="N2589" s="47"/>
      <c r="O2589" s="45"/>
    </row>
    <row r="2590" spans="1:15" hidden="1" x14ac:dyDescent="0.2">
      <c r="A2590" s="45" t="s">
        <v>676</v>
      </c>
      <c r="B2590" s="65" t="str">
        <f>YEAR(C2590)&amp;"-"&amp;WEEKNUM(C2590)</f>
        <v>2018-5</v>
      </c>
      <c r="C2590" s="46">
        <v>43134</v>
      </c>
      <c r="D2590" s="67">
        <f>WEEKDAY(Tableau645[[#This Row],[date]])</f>
        <v>7</v>
      </c>
      <c r="E2590" s="47">
        <v>0.57291666666666696</v>
      </c>
      <c r="F2590" s="47">
        <v>0.69791666666666663</v>
      </c>
      <c r="G2590" s="46" t="str">
        <f>IF(NOT(ISBLANK(Tableau645[heure
début])),IF(VALUE(MID(TEXT(Tableau645[heure
début],"hh"),1,2))&lt;13,"AM","PM"),"")</f>
        <v>PM</v>
      </c>
      <c r="H2590" s="47">
        <f>F2590-E2590</f>
        <v>0.12499999999999967</v>
      </c>
      <c r="I2590" s="47"/>
      <c r="J2590" s="47"/>
      <c r="K2590" s="65"/>
      <c r="L2590" s="45" t="e">
        <f ca="1">VLOOKUP(Tableau645[[#This Row],[module]],OFFSET(INDIRECT(A2590&amp;"_code"),0,2,,2),2,0)</f>
        <v>#N/A</v>
      </c>
      <c r="M2590" s="45"/>
      <c r="N2590" s="47"/>
      <c r="O2590" s="45"/>
    </row>
    <row r="2591" spans="1:15" hidden="1" x14ac:dyDescent="0.2">
      <c r="A2591" s="45" t="s">
        <v>677</v>
      </c>
      <c r="B2591" s="65" t="str">
        <f>YEAR(C2591)&amp;"-"&amp;WEEKNUM(C2591)</f>
        <v>2018-5</v>
      </c>
      <c r="C2591" s="46">
        <v>43134</v>
      </c>
      <c r="D2591" s="67">
        <f>WEEKDAY(Tableau645[[#This Row],[date]])</f>
        <v>7</v>
      </c>
      <c r="E2591" s="47">
        <v>0.57291666666666696</v>
      </c>
      <c r="F2591" s="47">
        <v>0.69791666666666663</v>
      </c>
      <c r="G2591" s="46" t="str">
        <f>IF(NOT(ISBLANK(Tableau645[heure
début])),IF(VALUE(MID(TEXT(Tableau645[heure
début],"hh"),1,2))&lt;13,"AM","PM"),"")</f>
        <v>PM</v>
      </c>
      <c r="H2591" s="47">
        <f>F2591-E2591</f>
        <v>0.12499999999999967</v>
      </c>
      <c r="I2591" s="47"/>
      <c r="J2591" s="47"/>
      <c r="K2591" s="65"/>
      <c r="L2591" s="45" t="e">
        <f ca="1">VLOOKUP(Tableau645[[#This Row],[module]],OFFSET(INDIRECT(A2591&amp;"_code"),0,2,,2),2,0)</f>
        <v>#N/A</v>
      </c>
      <c r="M2591" s="45"/>
      <c r="N2591" s="47"/>
      <c r="O2591" s="45"/>
    </row>
    <row r="2592" spans="1:15" hidden="1" x14ac:dyDescent="0.2">
      <c r="A2592" s="61" t="s">
        <v>669</v>
      </c>
      <c r="B2592" s="65" t="str">
        <f>YEAR(C2592)&amp;"-"&amp;WEEKNUM(C2592)</f>
        <v>2018-5</v>
      </c>
      <c r="C2592" s="46">
        <v>43134</v>
      </c>
      <c r="D2592" s="67">
        <f>WEEKDAY(Tableau645[[#This Row],[date]])</f>
        <v>7</v>
      </c>
      <c r="E2592" s="63">
        <v>0.57291666666666696</v>
      </c>
      <c r="F2592" s="63">
        <v>0.73958333333333404</v>
      </c>
      <c r="G2592" s="46" t="str">
        <f>IF(NOT(ISBLANK(Tableau645[heure
début])),IF(VALUE(MID(TEXT(Tableau645[heure
début],"hh"),1,2))&lt;13,"AM","PM"),"")</f>
        <v>PM</v>
      </c>
      <c r="H2592" s="47">
        <f>F2592-E2592</f>
        <v>0.16666666666666707</v>
      </c>
      <c r="I2592" s="47"/>
      <c r="J2592" s="47"/>
      <c r="K2592" s="65"/>
      <c r="L2592" s="45" t="e">
        <f ca="1">VLOOKUP(Tableau645[[#This Row],[module]],OFFSET(INDIRECT(A2592&amp;"_code"),0,2,,2),2,0)</f>
        <v>#N/A</v>
      </c>
      <c r="M2592" s="45"/>
      <c r="N2592" s="47"/>
      <c r="O2592" s="45"/>
    </row>
    <row r="2593" spans="1:15" hidden="1" x14ac:dyDescent="0.2">
      <c r="A2593" s="45" t="s">
        <v>670</v>
      </c>
      <c r="B2593" s="65" t="str">
        <f>YEAR(C2593)&amp;"-"&amp;WEEKNUM(C2593)</f>
        <v>2018-6</v>
      </c>
      <c r="C2593" s="46">
        <v>43135</v>
      </c>
      <c r="D2593" s="67">
        <f>WEEKDAY(Tableau645[[#This Row],[date]])</f>
        <v>1</v>
      </c>
      <c r="E2593" s="47">
        <v>0.34375</v>
      </c>
      <c r="F2593" s="47">
        <v>0.51041666666666696</v>
      </c>
      <c r="G2593" s="46" t="str">
        <f>IF(NOT(ISBLANK(Tableau645[heure
début])),IF(VALUE(MID(TEXT(Tableau645[heure
début],"hh"),1,2))&lt;13,"AM","PM"),"")</f>
        <v>AM</v>
      </c>
      <c r="H2593" s="47">
        <f>F2593-E2593</f>
        <v>0.16666666666666696</v>
      </c>
      <c r="I2593" s="47"/>
      <c r="J2593" s="47"/>
      <c r="K2593" s="65"/>
      <c r="L2593" s="45" t="e">
        <f ca="1">VLOOKUP(Tableau645[[#This Row],[module]],OFFSET(INDIRECT(A2593&amp;"_code"),0,2,,2),2,0)</f>
        <v>#N/A</v>
      </c>
      <c r="M2593" s="45"/>
      <c r="N2593" s="47"/>
      <c r="O2593" s="45"/>
    </row>
    <row r="2594" spans="1:15" hidden="1" x14ac:dyDescent="0.2">
      <c r="A2594" s="45" t="s">
        <v>657</v>
      </c>
      <c r="B2594" s="65" t="str">
        <f>YEAR(C2594)&amp;"-"&amp;WEEKNUM(C2594)</f>
        <v>2018-6</v>
      </c>
      <c r="C2594" s="46">
        <v>43135</v>
      </c>
      <c r="D2594" s="67">
        <f>WEEKDAY(Tableau645[[#This Row],[date]])</f>
        <v>1</v>
      </c>
      <c r="E2594" s="47">
        <v>0.34375</v>
      </c>
      <c r="F2594" s="47">
        <v>0.51041666666666696</v>
      </c>
      <c r="G2594" s="46" t="str">
        <f>IF(NOT(ISBLANK(Tableau645[heure
début])),IF(VALUE(MID(TEXT(Tableau645[heure
début],"hh"),1,2))&lt;13,"AM","PM"),"")</f>
        <v>AM</v>
      </c>
      <c r="H2594" s="47">
        <f>F2594-E2594</f>
        <v>0.16666666666666696</v>
      </c>
      <c r="I2594" s="123"/>
      <c r="J2594" s="47"/>
      <c r="K2594" s="65"/>
      <c r="L2594" s="45" t="e">
        <f ca="1">VLOOKUP(Tableau645[[#This Row],[module]],OFFSET(INDIRECT(A2594&amp;"_code"),0,2,,2),2,0)</f>
        <v>#N/A</v>
      </c>
      <c r="M2594" s="45"/>
      <c r="N2594" s="47"/>
      <c r="O2594" s="45"/>
    </row>
    <row r="2595" spans="1:15" hidden="1" x14ac:dyDescent="0.2">
      <c r="A2595" s="45" t="s">
        <v>671</v>
      </c>
      <c r="B2595" s="65" t="str">
        <f>YEAR(C2595)&amp;"-"&amp;WEEKNUM(C2595)</f>
        <v>2018-6</v>
      </c>
      <c r="C2595" s="46">
        <v>43135</v>
      </c>
      <c r="D2595" s="67">
        <f>WEEKDAY(Tableau645[[#This Row],[date]])</f>
        <v>1</v>
      </c>
      <c r="E2595" s="47">
        <v>0.34375</v>
      </c>
      <c r="F2595" s="47">
        <v>0.51041666666666696</v>
      </c>
      <c r="G2595" s="46" t="str">
        <f>IF(NOT(ISBLANK(Tableau645[heure
début])),IF(VALUE(MID(TEXT(Tableau645[heure
début],"hh"),1,2))&lt;13,"AM","PM"),"")</f>
        <v>AM</v>
      </c>
      <c r="H2595" s="47">
        <f>F2595-E2595</f>
        <v>0.16666666666666696</v>
      </c>
      <c r="I2595" s="47"/>
      <c r="J2595" s="47"/>
      <c r="K2595" s="65"/>
      <c r="L2595" s="45" t="e">
        <f ca="1">VLOOKUP(Tableau645[[#This Row],[module]],OFFSET(INDIRECT(A2595&amp;"_code"),0,2,,2),2,0)</f>
        <v>#N/A</v>
      </c>
      <c r="M2595" s="45"/>
      <c r="N2595" s="47"/>
      <c r="O2595" s="45"/>
    </row>
    <row r="2596" spans="1:15" hidden="1" x14ac:dyDescent="0.2">
      <c r="A2596" s="45" t="s">
        <v>672</v>
      </c>
      <c r="B2596" s="65" t="str">
        <f>YEAR(C2596)&amp;"-"&amp;WEEKNUM(C2596)</f>
        <v>2018-6</v>
      </c>
      <c r="C2596" s="46">
        <v>43135</v>
      </c>
      <c r="D2596" s="67">
        <f>WEEKDAY(Tableau645[[#This Row],[date]])</f>
        <v>1</v>
      </c>
      <c r="E2596" s="47">
        <v>0.34375</v>
      </c>
      <c r="F2596" s="47">
        <v>0.51041666666666696</v>
      </c>
      <c r="G2596" s="46" t="str">
        <f>IF(NOT(ISBLANK(Tableau645[heure
début])),IF(VALUE(MID(TEXT(Tableau645[heure
début],"hh"),1,2))&lt;13,"AM","PM"),"")</f>
        <v>AM</v>
      </c>
      <c r="H2596" s="47">
        <f>F2596-E2596</f>
        <v>0.16666666666666696</v>
      </c>
      <c r="I2596" s="47"/>
      <c r="J2596" s="47"/>
      <c r="K2596" s="65"/>
      <c r="L2596" s="45" t="e">
        <f ca="1">VLOOKUP(Tableau645[[#This Row],[module]],OFFSET(INDIRECT(A2596&amp;"_code"),0,2,,2),2,0)</f>
        <v>#N/A</v>
      </c>
      <c r="M2596" s="45"/>
      <c r="N2596" s="47"/>
      <c r="O2596" s="45"/>
    </row>
    <row r="2597" spans="1:15" hidden="1" x14ac:dyDescent="0.2">
      <c r="A2597" s="45" t="s">
        <v>676</v>
      </c>
      <c r="B2597" s="65" t="str">
        <f>YEAR(C2597)&amp;"-"&amp;WEEKNUM(C2597)</f>
        <v>2018-6</v>
      </c>
      <c r="C2597" s="46">
        <v>43135</v>
      </c>
      <c r="D2597" s="67">
        <f>WEEKDAY(Tableau645[[#This Row],[date]])</f>
        <v>1</v>
      </c>
      <c r="E2597" s="47">
        <v>0.34375</v>
      </c>
      <c r="F2597" s="47">
        <v>0.51041666666666696</v>
      </c>
      <c r="G2597" s="46" t="str">
        <f>IF(NOT(ISBLANK(Tableau645[heure
début])),IF(VALUE(MID(TEXT(Tableau645[heure
début],"hh"),1,2))&lt;13,"AM","PM"),"")</f>
        <v>AM</v>
      </c>
      <c r="H2597" s="47">
        <f>F2597-E2597</f>
        <v>0.16666666666666696</v>
      </c>
      <c r="I2597" s="47"/>
      <c r="J2597" s="47"/>
      <c r="K2597" s="65"/>
      <c r="L2597" s="45" t="e">
        <f ca="1">VLOOKUP(Tableau645[[#This Row],[module]],OFFSET(INDIRECT(A2597&amp;"_code"),0,2,,2),2,0)</f>
        <v>#N/A</v>
      </c>
      <c r="M2597" s="45"/>
      <c r="N2597" s="47"/>
      <c r="O2597" s="45"/>
    </row>
    <row r="2598" spans="1:15" hidden="1" x14ac:dyDescent="0.2">
      <c r="A2598" s="45" t="s">
        <v>677</v>
      </c>
      <c r="B2598" s="65" t="str">
        <f>YEAR(C2598)&amp;"-"&amp;WEEKNUM(C2598)</f>
        <v>2018-6</v>
      </c>
      <c r="C2598" s="46">
        <v>43135</v>
      </c>
      <c r="D2598" s="67">
        <f>WEEKDAY(Tableau645[[#This Row],[date]])</f>
        <v>1</v>
      </c>
      <c r="E2598" s="47">
        <v>0.34375</v>
      </c>
      <c r="F2598" s="47">
        <v>0.51041666666666696</v>
      </c>
      <c r="G2598" s="46" t="str">
        <f>IF(NOT(ISBLANK(Tableau645[heure
début])),IF(VALUE(MID(TEXT(Tableau645[heure
début],"hh"),1,2))&lt;13,"AM","PM"),"")</f>
        <v>AM</v>
      </c>
      <c r="H2598" s="47">
        <f>F2598-E2598</f>
        <v>0.16666666666666696</v>
      </c>
      <c r="I2598" s="47"/>
      <c r="J2598" s="47"/>
      <c r="K2598" s="65"/>
      <c r="L2598" s="45" t="e">
        <f ca="1">VLOOKUP(Tableau645[[#This Row],[module]],OFFSET(INDIRECT(A2598&amp;"_code"),0,2,,2),2,0)</f>
        <v>#N/A</v>
      </c>
      <c r="M2598" s="45"/>
      <c r="N2598" s="47"/>
      <c r="O2598" s="45"/>
    </row>
    <row r="2599" spans="1:15" hidden="1" x14ac:dyDescent="0.2">
      <c r="A2599" s="61" t="s">
        <v>669</v>
      </c>
      <c r="B2599" s="65" t="str">
        <f>YEAR(C2599)&amp;"-"&amp;WEEKNUM(C2599)</f>
        <v>2018-6</v>
      </c>
      <c r="C2599" s="46">
        <v>43135</v>
      </c>
      <c r="D2599" s="67">
        <f>WEEKDAY(Tableau645[[#This Row],[date]])</f>
        <v>1</v>
      </c>
      <c r="E2599" s="47">
        <v>0.34375</v>
      </c>
      <c r="F2599" s="47">
        <v>0.51041666666666696</v>
      </c>
      <c r="G2599" s="46" t="str">
        <f>IF(NOT(ISBLANK(Tableau645[heure
début])),IF(VALUE(MID(TEXT(Tableau645[heure
début],"hh"),1,2))&lt;13,"AM","PM"),"")</f>
        <v>AM</v>
      </c>
      <c r="H2599" s="47">
        <f>F2599-E2599</f>
        <v>0.16666666666666696</v>
      </c>
      <c r="I2599" s="47"/>
      <c r="J2599" s="47"/>
      <c r="K2599" s="65"/>
      <c r="L2599" s="45" t="e">
        <f ca="1">VLOOKUP(Tableau645[[#This Row],[module]],OFFSET(INDIRECT(A2599&amp;"_code"),0,2,,2),2,0)</f>
        <v>#N/A</v>
      </c>
      <c r="M2599" s="45"/>
      <c r="N2599" s="47"/>
      <c r="O2599" s="45"/>
    </row>
    <row r="2600" spans="1:15" hidden="1" x14ac:dyDescent="0.2">
      <c r="A2600" s="45" t="s">
        <v>670</v>
      </c>
      <c r="B2600" s="65" t="str">
        <f>YEAR(C2600)&amp;"-"&amp;WEEKNUM(C2600)</f>
        <v>2018-6</v>
      </c>
      <c r="C2600" s="46">
        <v>43135</v>
      </c>
      <c r="D2600" s="67">
        <f>WEEKDAY(Tableau645[[#This Row],[date]])</f>
        <v>1</v>
      </c>
      <c r="E2600" s="47">
        <v>0.57291666666666696</v>
      </c>
      <c r="F2600" s="47">
        <v>0.73958333333333404</v>
      </c>
      <c r="G2600" s="46" t="str">
        <f>IF(NOT(ISBLANK(Tableau645[heure
début])),IF(VALUE(MID(TEXT(Tableau645[heure
début],"hh"),1,2))&lt;13,"AM","PM"),"")</f>
        <v>PM</v>
      </c>
      <c r="H2600" s="47">
        <f>F2600-E2600</f>
        <v>0.16666666666666707</v>
      </c>
      <c r="I2600" s="47"/>
      <c r="J2600" s="47"/>
      <c r="K2600" s="65"/>
      <c r="L2600" s="45" t="e">
        <f ca="1">VLOOKUP(Tableau645[[#This Row],[module]],OFFSET(INDIRECT(A2600&amp;"_code"),0,2,,2),2,0)</f>
        <v>#N/A</v>
      </c>
      <c r="M2600" s="45"/>
      <c r="N2600" s="47"/>
      <c r="O2600" s="45"/>
    </row>
    <row r="2601" spans="1:15" hidden="1" x14ac:dyDescent="0.2">
      <c r="A2601" s="45" t="s">
        <v>657</v>
      </c>
      <c r="B2601" s="65" t="str">
        <f>YEAR(C2601)&amp;"-"&amp;WEEKNUM(C2601)</f>
        <v>2018-6</v>
      </c>
      <c r="C2601" s="46">
        <v>43135</v>
      </c>
      <c r="D2601" s="67">
        <f>WEEKDAY(Tableau645[[#This Row],[date]])</f>
        <v>1</v>
      </c>
      <c r="E2601" s="47">
        <v>0.57291666666666696</v>
      </c>
      <c r="F2601" s="47">
        <v>0.73958333333333404</v>
      </c>
      <c r="G2601" s="46" t="str">
        <f>IF(NOT(ISBLANK(Tableau645[heure
début])),IF(VALUE(MID(TEXT(Tableau645[heure
début],"hh"),1,2))&lt;13,"AM","PM"),"")</f>
        <v>PM</v>
      </c>
      <c r="H2601" s="47">
        <f>F2601-E2601</f>
        <v>0.16666666666666707</v>
      </c>
      <c r="I2601" s="123"/>
      <c r="J2601" s="47"/>
      <c r="K2601" s="65"/>
      <c r="L2601" s="45" t="e">
        <f ca="1">VLOOKUP(Tableau645[[#This Row],[module]],OFFSET(INDIRECT(A2601&amp;"_code"),0,2,,2),2,0)</f>
        <v>#N/A</v>
      </c>
      <c r="M2601" s="45"/>
      <c r="N2601" s="47"/>
      <c r="O2601" s="45"/>
    </row>
    <row r="2602" spans="1:15" hidden="1" x14ac:dyDescent="0.2">
      <c r="A2602" s="45" t="s">
        <v>671</v>
      </c>
      <c r="B2602" s="65" t="str">
        <f>YEAR(C2602)&amp;"-"&amp;WEEKNUM(C2602)</f>
        <v>2018-6</v>
      </c>
      <c r="C2602" s="46">
        <v>43135</v>
      </c>
      <c r="D2602" s="67">
        <f>WEEKDAY(Tableau645[[#This Row],[date]])</f>
        <v>1</v>
      </c>
      <c r="E2602" s="47">
        <v>0.57291666666666696</v>
      </c>
      <c r="F2602" s="47">
        <v>0.73958333333333404</v>
      </c>
      <c r="G2602" s="46" t="str">
        <f>IF(NOT(ISBLANK(Tableau645[heure
début])),IF(VALUE(MID(TEXT(Tableau645[heure
début],"hh"),1,2))&lt;13,"AM","PM"),"")</f>
        <v>PM</v>
      </c>
      <c r="H2602" s="47">
        <f>F2602-E2602</f>
        <v>0.16666666666666707</v>
      </c>
      <c r="I2602" s="47"/>
      <c r="J2602" s="47"/>
      <c r="K2602" s="65"/>
      <c r="L2602" s="45" t="e">
        <f ca="1">VLOOKUP(Tableau645[[#This Row],[module]],OFFSET(INDIRECT(A2602&amp;"_code"),0,2,,2),2,0)</f>
        <v>#N/A</v>
      </c>
      <c r="M2602" s="45"/>
      <c r="N2602" s="47"/>
      <c r="O2602" s="45"/>
    </row>
    <row r="2603" spans="1:15" hidden="1" x14ac:dyDescent="0.2">
      <c r="A2603" s="45" t="s">
        <v>672</v>
      </c>
      <c r="B2603" s="65" t="str">
        <f>YEAR(C2603)&amp;"-"&amp;WEEKNUM(C2603)</f>
        <v>2018-6</v>
      </c>
      <c r="C2603" s="46">
        <v>43135</v>
      </c>
      <c r="D2603" s="67">
        <f>WEEKDAY(Tableau645[[#This Row],[date]])</f>
        <v>1</v>
      </c>
      <c r="E2603" s="47">
        <v>0.57291666666666696</v>
      </c>
      <c r="F2603" s="47">
        <v>0.73958333333333404</v>
      </c>
      <c r="G2603" s="46" t="str">
        <f>IF(NOT(ISBLANK(Tableau645[heure
début])),IF(VALUE(MID(TEXT(Tableau645[heure
début],"hh"),1,2))&lt;13,"AM","PM"),"")</f>
        <v>PM</v>
      </c>
      <c r="H2603" s="47">
        <f>F2603-E2603</f>
        <v>0.16666666666666707</v>
      </c>
      <c r="I2603" s="47"/>
      <c r="J2603" s="47"/>
      <c r="K2603" s="65"/>
      <c r="L2603" s="45" t="e">
        <f ca="1">VLOOKUP(Tableau645[[#This Row],[module]],OFFSET(INDIRECT(A2603&amp;"_code"),0,2,,2),2,0)</f>
        <v>#N/A</v>
      </c>
      <c r="M2603" s="45"/>
      <c r="N2603" s="47"/>
      <c r="O2603" s="45"/>
    </row>
    <row r="2604" spans="1:15" hidden="1" x14ac:dyDescent="0.2">
      <c r="A2604" s="45" t="s">
        <v>676</v>
      </c>
      <c r="B2604" s="65" t="str">
        <f>YEAR(C2604)&amp;"-"&amp;WEEKNUM(C2604)</f>
        <v>2018-6</v>
      </c>
      <c r="C2604" s="46">
        <v>43135</v>
      </c>
      <c r="D2604" s="67">
        <f>WEEKDAY(Tableau645[[#This Row],[date]])</f>
        <v>1</v>
      </c>
      <c r="E2604" s="47">
        <v>0.57291666666666696</v>
      </c>
      <c r="F2604" s="47">
        <v>0.69791666666666663</v>
      </c>
      <c r="G2604" s="46" t="str">
        <f>IF(NOT(ISBLANK(Tableau645[heure
début])),IF(VALUE(MID(TEXT(Tableau645[heure
début],"hh"),1,2))&lt;13,"AM","PM"),"")</f>
        <v>PM</v>
      </c>
      <c r="H2604" s="47">
        <f>F2604-E2604</f>
        <v>0.12499999999999967</v>
      </c>
      <c r="I2604" s="47"/>
      <c r="J2604" s="47"/>
      <c r="K2604" s="65"/>
      <c r="L2604" s="45" t="e">
        <f ca="1">VLOOKUP(Tableau645[[#This Row],[module]],OFFSET(INDIRECT(A2604&amp;"_code"),0,2,,2),2,0)</f>
        <v>#N/A</v>
      </c>
      <c r="M2604" s="45"/>
      <c r="N2604" s="47"/>
      <c r="O2604" s="45"/>
    </row>
    <row r="2605" spans="1:15" hidden="1" x14ac:dyDescent="0.2">
      <c r="A2605" s="45" t="s">
        <v>677</v>
      </c>
      <c r="B2605" s="65" t="str">
        <f>YEAR(C2605)&amp;"-"&amp;WEEKNUM(C2605)</f>
        <v>2018-6</v>
      </c>
      <c r="C2605" s="46">
        <v>43135</v>
      </c>
      <c r="D2605" s="67">
        <f>WEEKDAY(Tableau645[[#This Row],[date]])</f>
        <v>1</v>
      </c>
      <c r="E2605" s="47">
        <v>0.57291666666666696</v>
      </c>
      <c r="F2605" s="47">
        <v>0.69791666666666663</v>
      </c>
      <c r="G2605" s="46" t="str">
        <f>IF(NOT(ISBLANK(Tableau645[heure
début])),IF(VALUE(MID(TEXT(Tableau645[heure
début],"hh"),1,2))&lt;13,"AM","PM"),"")</f>
        <v>PM</v>
      </c>
      <c r="H2605" s="47">
        <f>F2605-E2605</f>
        <v>0.12499999999999967</v>
      </c>
      <c r="I2605" s="47"/>
      <c r="J2605" s="47"/>
      <c r="K2605" s="65"/>
      <c r="L2605" s="45" t="e">
        <f ca="1">VLOOKUP(Tableau645[[#This Row],[module]],OFFSET(INDIRECT(A2605&amp;"_code"),0,2,,2),2,0)</f>
        <v>#N/A</v>
      </c>
      <c r="M2605" s="45"/>
      <c r="N2605" s="47"/>
      <c r="O2605" s="45"/>
    </row>
    <row r="2606" spans="1:15" hidden="1" x14ac:dyDescent="0.2">
      <c r="A2606" s="61" t="s">
        <v>669</v>
      </c>
      <c r="B2606" s="65" t="str">
        <f>YEAR(C2606)&amp;"-"&amp;WEEKNUM(C2606)</f>
        <v>2018-6</v>
      </c>
      <c r="C2606" s="46">
        <v>43135</v>
      </c>
      <c r="D2606" s="67">
        <f>WEEKDAY(Tableau645[[#This Row],[date]])</f>
        <v>1</v>
      </c>
      <c r="E2606" s="63">
        <v>0.57291666666666696</v>
      </c>
      <c r="F2606" s="63">
        <v>0.73958333333333404</v>
      </c>
      <c r="G2606" s="46" t="str">
        <f>IF(NOT(ISBLANK(Tableau645[heure
début])),IF(VALUE(MID(TEXT(Tableau645[heure
début],"hh"),1,2))&lt;13,"AM","PM"),"")</f>
        <v>PM</v>
      </c>
      <c r="H2606" s="47">
        <f>F2606-E2606</f>
        <v>0.16666666666666707</v>
      </c>
      <c r="I2606" s="47"/>
      <c r="J2606" s="47"/>
      <c r="K2606" s="65"/>
      <c r="L2606" s="45" t="e">
        <f ca="1">VLOOKUP(Tableau645[[#This Row],[module]],OFFSET(INDIRECT(A2606&amp;"_code"),0,2,,2),2,0)</f>
        <v>#N/A</v>
      </c>
      <c r="M2606" s="45"/>
      <c r="N2606" s="47"/>
      <c r="O2606" s="45"/>
    </row>
    <row r="2607" spans="1:15" hidden="1" x14ac:dyDescent="0.2">
      <c r="A2607" s="45" t="s">
        <v>670</v>
      </c>
      <c r="B2607" s="65" t="str">
        <f>YEAR(C2607)&amp;"-"&amp;WEEKNUM(C2607)</f>
        <v>2018-6</v>
      </c>
      <c r="C2607" s="46">
        <v>43136</v>
      </c>
      <c r="D2607" s="67">
        <f>WEEKDAY(Tableau645[[#This Row],[date]])</f>
        <v>2</v>
      </c>
      <c r="E2607" s="47">
        <v>0.34375</v>
      </c>
      <c r="F2607" s="47">
        <v>0.51041666666666696</v>
      </c>
      <c r="G2607" s="46" t="str">
        <f>IF(NOT(ISBLANK(Tableau645[heure
début])),IF(VALUE(MID(TEXT(Tableau645[heure
début],"hh"),1,2))&lt;13,"AM","PM"),"")</f>
        <v>AM</v>
      </c>
      <c r="H2607" s="47">
        <f>F2607-E2607</f>
        <v>0.16666666666666696</v>
      </c>
      <c r="I2607" s="47"/>
      <c r="J2607" s="47"/>
      <c r="K2607" s="65" t="s">
        <v>806</v>
      </c>
      <c r="L2607" s="45" t="str">
        <f ca="1">VLOOKUP(Tableau645[[#This Row],[module]],OFFSET(INDIRECT(A2607&amp;"_code"),0,2,,2),2,0)</f>
        <v>n/a</v>
      </c>
      <c r="M2607" s="45"/>
      <c r="N2607" s="47"/>
      <c r="O2607" s="45"/>
    </row>
    <row r="2608" spans="1:15" hidden="1" x14ac:dyDescent="0.2">
      <c r="A2608" s="45" t="s">
        <v>657</v>
      </c>
      <c r="B2608" s="65" t="str">
        <f>YEAR(C2608)&amp;"-"&amp;WEEKNUM(C2608)</f>
        <v>2018-6</v>
      </c>
      <c r="C2608" s="46">
        <v>43136</v>
      </c>
      <c r="D2608" s="67">
        <f>WEEKDAY(Tableau645[[#This Row],[date]])</f>
        <v>2</v>
      </c>
      <c r="E2608" s="47">
        <v>0.34375</v>
      </c>
      <c r="F2608" s="47">
        <v>0.51041666666666696</v>
      </c>
      <c r="G2608" s="46" t="str">
        <f>IF(NOT(ISBLANK(Tableau645[heure
début])),IF(VALUE(MID(TEXT(Tableau645[heure
début],"hh"),1,2))&lt;13,"AM","PM"),"")</f>
        <v>AM</v>
      </c>
      <c r="H2608" s="47">
        <f>F2608-E2608</f>
        <v>0.16666666666666696</v>
      </c>
      <c r="I2608" s="123"/>
      <c r="J2608" s="47" t="s">
        <v>832</v>
      </c>
      <c r="K2608" s="65" t="s">
        <v>806</v>
      </c>
      <c r="L2608" s="45" t="str">
        <f ca="1">VLOOKUP(Tableau645[[#This Row],[module]],OFFSET(INDIRECT(A2608&amp;"_code"),0,2,,2),2,0)</f>
        <v>n/a</v>
      </c>
      <c r="M2608" s="45"/>
      <c r="N2608" s="47"/>
      <c r="O2608" s="45"/>
    </row>
    <row r="2609" spans="1:15" hidden="1" x14ac:dyDescent="0.2">
      <c r="A2609" s="45" t="s">
        <v>657</v>
      </c>
      <c r="B2609" s="65" t="str">
        <f>YEAR(C2609)&amp;"-"&amp;WEEKNUM(C2609)</f>
        <v>2018-6</v>
      </c>
      <c r="C2609" s="46">
        <v>43136</v>
      </c>
      <c r="D2609" s="67">
        <f>WEEKDAY(Tableau645[[#This Row],[date]])</f>
        <v>2</v>
      </c>
      <c r="E2609" s="47">
        <v>0.34375</v>
      </c>
      <c r="F2609" s="47">
        <v>0.51041666666666696</v>
      </c>
      <c r="G2609" s="46" t="str">
        <f>IF(NOT(ISBLANK(Tableau645[heure
début])),IF(VALUE(MID(TEXT(Tableau645[heure
début],"hh"),1,2))&lt;13,"AM","PM"),"")</f>
        <v>AM</v>
      </c>
      <c r="H2609" s="47">
        <f>F2609-E2609</f>
        <v>0.16666666666666696</v>
      </c>
      <c r="I2609" s="123"/>
      <c r="J2609" s="47" t="s">
        <v>833</v>
      </c>
      <c r="K2609" s="65" t="s">
        <v>817</v>
      </c>
      <c r="L2609" s="45" t="str">
        <f ca="1">VLOOKUP(Tableau645[[#This Row],[module]],OFFSET(INDIRECT(A2609&amp;"_code"),0,2,,2),2,0)</f>
        <v>n/a</v>
      </c>
      <c r="M2609" s="45"/>
      <c r="N2609" s="47"/>
      <c r="O2609" s="45"/>
    </row>
    <row r="2610" spans="1:15" hidden="1" x14ac:dyDescent="0.2">
      <c r="A2610" s="45" t="s">
        <v>671</v>
      </c>
      <c r="B2610" s="65" t="str">
        <f>YEAR(C2610)&amp;"-"&amp;WEEKNUM(C2610)</f>
        <v>2018-6</v>
      </c>
      <c r="C2610" s="46">
        <v>43136</v>
      </c>
      <c r="D2610" s="67">
        <f>WEEKDAY(Tableau645[[#This Row],[date]])</f>
        <v>2</v>
      </c>
      <c r="E2610" s="47">
        <v>0.34375</v>
      </c>
      <c r="F2610" s="47">
        <v>0.51041666666666696</v>
      </c>
      <c r="G2610" s="46" t="str">
        <f>IF(NOT(ISBLANK(Tableau645[heure
début])),IF(VALUE(MID(TEXT(Tableau645[heure
début],"hh"),1,2))&lt;13,"AM","PM"),"")</f>
        <v>AM</v>
      </c>
      <c r="H2610" s="47">
        <f>F2610-E2610</f>
        <v>0.16666666666666696</v>
      </c>
      <c r="I2610" s="47"/>
      <c r="J2610" s="47" t="s">
        <v>833</v>
      </c>
      <c r="K2610" s="65" t="s">
        <v>817</v>
      </c>
      <c r="L2610" s="45" t="str">
        <f ca="1">VLOOKUP(Tableau645[[#This Row],[module]],OFFSET(INDIRECT(A2610&amp;"_code"),0,2,,2),2,0)</f>
        <v>n/a</v>
      </c>
      <c r="M2610" s="45"/>
      <c r="N2610" s="47"/>
      <c r="O2610" s="45"/>
    </row>
    <row r="2611" spans="1:15" hidden="1" x14ac:dyDescent="0.2">
      <c r="A2611" s="45" t="s">
        <v>671</v>
      </c>
      <c r="B2611" s="65" t="str">
        <f>YEAR(C2611)&amp;"-"&amp;WEEKNUM(C2611)</f>
        <v>2018-6</v>
      </c>
      <c r="C2611" s="46">
        <v>43136</v>
      </c>
      <c r="D2611" s="67">
        <f>WEEKDAY(Tableau645[[#This Row],[date]])</f>
        <v>2</v>
      </c>
      <c r="E2611" s="47">
        <v>0.34375</v>
      </c>
      <c r="F2611" s="47">
        <v>0.51041666666666696</v>
      </c>
      <c r="G2611" s="46" t="str">
        <f>IF(NOT(ISBLANK(Tableau645[heure
début])),IF(VALUE(MID(TEXT(Tableau645[heure
début],"hh"),1,2))&lt;13,"AM","PM"),"")</f>
        <v>AM</v>
      </c>
      <c r="H2611" s="47">
        <f>F2611-E2611</f>
        <v>0.16666666666666696</v>
      </c>
      <c r="I2611" s="47"/>
      <c r="J2611" s="47" t="s">
        <v>832</v>
      </c>
      <c r="K2611" s="65" t="s">
        <v>806</v>
      </c>
      <c r="L2611" s="45" t="str">
        <f ca="1">VLOOKUP(Tableau645[[#This Row],[module]],OFFSET(INDIRECT(A2611&amp;"_code"),0,2,,2),2,0)</f>
        <v>n/a</v>
      </c>
      <c r="M2611" s="45"/>
      <c r="N2611" s="47"/>
      <c r="O2611" s="45"/>
    </row>
    <row r="2612" spans="1:15" hidden="1" x14ac:dyDescent="0.2">
      <c r="A2612" s="45" t="s">
        <v>672</v>
      </c>
      <c r="B2612" s="65" t="str">
        <f>YEAR(C2612)&amp;"-"&amp;WEEKNUM(C2612)</f>
        <v>2018-6</v>
      </c>
      <c r="C2612" s="46">
        <v>43136</v>
      </c>
      <c r="D2612" s="67">
        <f>WEEKDAY(Tableau645[[#This Row],[date]])</f>
        <v>2</v>
      </c>
      <c r="E2612" s="47">
        <v>0.34375</v>
      </c>
      <c r="F2612" s="47">
        <v>0.51041666666666696</v>
      </c>
      <c r="G2612" s="46" t="str">
        <f>IF(NOT(ISBLANK(Tableau645[heure
début])),IF(VALUE(MID(TEXT(Tableau645[heure
début],"hh"),1,2))&lt;13,"AM","PM"),"")</f>
        <v>AM</v>
      </c>
      <c r="H2612" s="47">
        <f>F2612-E2612</f>
        <v>0.16666666666666696</v>
      </c>
      <c r="I2612" s="47"/>
      <c r="J2612" s="47" t="s">
        <v>832</v>
      </c>
      <c r="K2612" s="65"/>
      <c r="L2612" s="45" t="e">
        <f ca="1">VLOOKUP(Tableau645[[#This Row],[module]],OFFSET(INDIRECT(A2612&amp;"_code"),0,2,,2),2,0)</f>
        <v>#N/A</v>
      </c>
      <c r="M2612" s="45"/>
      <c r="N2612" s="47"/>
      <c r="O2612" s="45"/>
    </row>
    <row r="2613" spans="1:15" hidden="1" x14ac:dyDescent="0.2">
      <c r="A2613" s="45" t="s">
        <v>672</v>
      </c>
      <c r="B2613" s="65" t="str">
        <f>YEAR(C2613)&amp;"-"&amp;WEEKNUM(C2613)</f>
        <v>2018-6</v>
      </c>
      <c r="C2613" s="46">
        <v>43136</v>
      </c>
      <c r="D2613" s="67">
        <f>WEEKDAY(Tableau645[[#This Row],[date]])</f>
        <v>2</v>
      </c>
      <c r="E2613" s="47">
        <v>0.34375</v>
      </c>
      <c r="F2613" s="47">
        <v>0.51041666666666696</v>
      </c>
      <c r="G2613" s="46" t="str">
        <f>IF(NOT(ISBLANK(Tableau645[heure
début])),IF(VALUE(MID(TEXT(Tableau645[heure
début],"hh"),1,2))&lt;13,"AM","PM"),"")</f>
        <v>AM</v>
      </c>
      <c r="H2613" s="47">
        <f>F2613-E2613</f>
        <v>0.16666666666666696</v>
      </c>
      <c r="I2613" s="47"/>
      <c r="J2613" s="47" t="s">
        <v>833</v>
      </c>
      <c r="K2613" s="65" t="s">
        <v>817</v>
      </c>
      <c r="L2613" s="45" t="str">
        <f ca="1">VLOOKUP(Tableau645[[#This Row],[module]],OFFSET(INDIRECT(A2613&amp;"_code"),0,2,,2),2,0)</f>
        <v>n/a</v>
      </c>
      <c r="M2613" s="45"/>
      <c r="N2613" s="47"/>
      <c r="O2613" s="45"/>
    </row>
    <row r="2614" spans="1:15" hidden="1" x14ac:dyDescent="0.2">
      <c r="A2614" s="45" t="s">
        <v>676</v>
      </c>
      <c r="B2614" s="65" t="str">
        <f>YEAR(C2614)&amp;"-"&amp;WEEKNUM(C2614)</f>
        <v>2018-6</v>
      </c>
      <c r="C2614" s="46">
        <v>43136</v>
      </c>
      <c r="D2614" s="67">
        <f>WEEKDAY(Tableau645[[#This Row],[date]])</f>
        <v>2</v>
      </c>
      <c r="E2614" s="47">
        <v>0.34375</v>
      </c>
      <c r="F2614" s="47">
        <v>0.51041666666666696</v>
      </c>
      <c r="G2614" s="46" t="str">
        <f>IF(NOT(ISBLANK(Tableau645[heure
début])),IF(VALUE(MID(TEXT(Tableau645[heure
début],"hh"),1,2))&lt;13,"AM","PM"),"")</f>
        <v>AM</v>
      </c>
      <c r="H2614" s="47">
        <f>F2614-E2614</f>
        <v>0.16666666666666696</v>
      </c>
      <c r="I2614" s="47"/>
      <c r="J2614" s="47"/>
      <c r="K2614" s="65" t="s">
        <v>809</v>
      </c>
      <c r="L2614" s="45" t="str">
        <f ca="1">VLOOKUP(Tableau645[[#This Row],[module]],OFFSET(INDIRECT(A2614&amp;"_code"),0,2,,2),2,0)</f>
        <v>n/a</v>
      </c>
      <c r="M2614" s="45"/>
      <c r="N2614" s="47"/>
      <c r="O2614" s="45"/>
    </row>
    <row r="2615" spans="1:15" hidden="1" x14ac:dyDescent="0.2">
      <c r="A2615" s="45" t="s">
        <v>677</v>
      </c>
      <c r="B2615" s="65" t="str">
        <f>YEAR(C2615)&amp;"-"&amp;WEEKNUM(C2615)</f>
        <v>2018-6</v>
      </c>
      <c r="C2615" s="46">
        <v>43136</v>
      </c>
      <c r="D2615" s="67">
        <f>WEEKDAY(Tableau645[[#This Row],[date]])</f>
        <v>2</v>
      </c>
      <c r="E2615" s="47">
        <v>0.34375</v>
      </c>
      <c r="F2615" s="47">
        <v>0.51041666666666696</v>
      </c>
      <c r="G2615" s="46" t="str">
        <f>IF(NOT(ISBLANK(Tableau645[heure
début])),IF(VALUE(MID(TEXT(Tableau645[heure
début],"hh"),1,2))&lt;13,"AM","PM"),"")</f>
        <v>AM</v>
      </c>
      <c r="H2615" s="47">
        <f>F2615-E2615</f>
        <v>0.16666666666666696</v>
      </c>
      <c r="I2615" s="47"/>
      <c r="J2615" s="47"/>
      <c r="K2615" s="65" t="s">
        <v>918</v>
      </c>
      <c r="L2615" s="45" t="str">
        <f ca="1">VLOOKUP(Tableau645[[#This Row],[module]],OFFSET(INDIRECT(A2615&amp;"_code"),0,2,,2),2,0)</f>
        <v>GABER Jaafar</v>
      </c>
      <c r="M2615" s="45"/>
      <c r="N2615" s="47"/>
      <c r="O2615" s="45"/>
    </row>
    <row r="2616" spans="1:15" hidden="1" x14ac:dyDescent="0.2">
      <c r="A2616" s="61" t="s">
        <v>669</v>
      </c>
      <c r="B2616" s="65" t="str">
        <f>YEAR(C2616)&amp;"-"&amp;WEEKNUM(C2616)</f>
        <v>2018-6</v>
      </c>
      <c r="C2616" s="46">
        <v>43136</v>
      </c>
      <c r="D2616" s="67">
        <f>WEEKDAY(Tableau645[[#This Row],[date]])</f>
        <v>2</v>
      </c>
      <c r="E2616" s="47">
        <v>0.34375</v>
      </c>
      <c r="F2616" s="47">
        <v>0.42708333333333298</v>
      </c>
      <c r="G2616" s="46" t="str">
        <f>IF(NOT(ISBLANK(Tableau645[heure
début])),IF(VALUE(MID(TEXT(Tableau645[heure
début],"hh"),1,2))&lt;13,"AM","PM"),"")</f>
        <v>AM</v>
      </c>
      <c r="H2616" s="47">
        <f>F2616-E2616</f>
        <v>8.3333333333332982E-2</v>
      </c>
      <c r="I2616" s="47"/>
      <c r="J2616" s="47"/>
      <c r="K2616" s="65" t="s">
        <v>860</v>
      </c>
      <c r="L2616" s="45" t="str">
        <f ca="1">VLOOKUP(Tableau645[[#This Row],[module]],OFFSET(INDIRECT(A2616&amp;"_code"),0,2,,2),2,0)</f>
        <v>BOUTONNET Jean-Pierre</v>
      </c>
      <c r="M2616" s="45"/>
      <c r="N2616" s="47"/>
      <c r="O2616" s="45"/>
    </row>
    <row r="2617" spans="1:15" hidden="1" x14ac:dyDescent="0.2">
      <c r="A2617" s="61" t="s">
        <v>669</v>
      </c>
      <c r="B2617" s="65" t="str">
        <f>YEAR(C2617)&amp;"-"&amp;WEEKNUM(C2617)</f>
        <v>2018-6</v>
      </c>
      <c r="C2617" s="46">
        <v>43136</v>
      </c>
      <c r="D2617" s="67">
        <f>WEEKDAY(Tableau645[[#This Row],[date]])</f>
        <v>2</v>
      </c>
      <c r="E2617" s="47">
        <v>0.42708333333333298</v>
      </c>
      <c r="F2617" s="47">
        <v>0.51041666666666696</v>
      </c>
      <c r="G2617" s="46" t="str">
        <f>IF(NOT(ISBLANK(Tableau645[heure
début])),IF(VALUE(MID(TEXT(Tableau645[heure
début],"hh"),1,2))&lt;13,"AM","PM"),"")</f>
        <v>AM</v>
      </c>
      <c r="H2617" s="47">
        <f>F2617-E2617</f>
        <v>8.3333333333333981E-2</v>
      </c>
      <c r="I2617" s="47"/>
      <c r="J2617" s="47"/>
      <c r="K2617" s="65" t="s">
        <v>861</v>
      </c>
      <c r="L2617" s="65" t="str">
        <f ca="1">VLOOKUP(Tableau645[[#This Row],[module]],OFFSET(INDIRECT(A2617&amp;"_code"),0,2,,2),2,0)</f>
        <v>BOUTONNET Jean-Pierre</v>
      </c>
      <c r="M2617" s="45"/>
      <c r="N2617" s="47"/>
      <c r="O2617" s="45"/>
    </row>
    <row r="2618" spans="1:15" hidden="1" x14ac:dyDescent="0.2">
      <c r="A2618" s="45" t="s">
        <v>670</v>
      </c>
      <c r="B2618" s="65" t="str">
        <f>YEAR(C2618)&amp;"-"&amp;WEEKNUM(C2618)</f>
        <v>2018-6</v>
      </c>
      <c r="C2618" s="46">
        <v>43136</v>
      </c>
      <c r="D2618" s="67">
        <f>WEEKDAY(Tableau645[[#This Row],[date]])</f>
        <v>2</v>
      </c>
      <c r="E2618" s="47">
        <v>0.57291666666666696</v>
      </c>
      <c r="F2618" s="47">
        <v>0.73958333333333404</v>
      </c>
      <c r="G2618" s="46" t="str">
        <f>IF(NOT(ISBLANK(Tableau645[heure
début])),IF(VALUE(MID(TEXT(Tableau645[heure
début],"hh"),1,2))&lt;13,"AM","PM"),"")</f>
        <v>PM</v>
      </c>
      <c r="H2618" s="47">
        <f>F2618-E2618</f>
        <v>0.16666666666666707</v>
      </c>
      <c r="I2618" s="47"/>
      <c r="J2618" s="47"/>
      <c r="K2618" s="65" t="s">
        <v>806</v>
      </c>
      <c r="L2618" s="45" t="str">
        <f ca="1">VLOOKUP(Tableau645[[#This Row],[module]],OFFSET(INDIRECT(A2618&amp;"_code"),0,2,,2),2,0)</f>
        <v>n/a</v>
      </c>
      <c r="M2618" s="45"/>
      <c r="N2618" s="47"/>
      <c r="O2618" s="45"/>
    </row>
    <row r="2619" spans="1:15" hidden="1" x14ac:dyDescent="0.2">
      <c r="A2619" s="45" t="s">
        <v>657</v>
      </c>
      <c r="B2619" s="65" t="str">
        <f>YEAR(C2619)&amp;"-"&amp;WEEKNUM(C2619)</f>
        <v>2018-6</v>
      </c>
      <c r="C2619" s="46">
        <v>43136</v>
      </c>
      <c r="D2619" s="67">
        <f>WEEKDAY(Tableau645[[#This Row],[date]])</f>
        <v>2</v>
      </c>
      <c r="E2619" s="47">
        <v>0.57291666666666696</v>
      </c>
      <c r="F2619" s="47">
        <v>0.73958333333333404</v>
      </c>
      <c r="G2619" s="46" t="str">
        <f>IF(NOT(ISBLANK(Tableau645[heure
début])),IF(VALUE(MID(TEXT(Tableau645[heure
début],"hh"),1,2))&lt;13,"AM","PM"),"")</f>
        <v>PM</v>
      </c>
      <c r="H2619" s="47">
        <f>F2619-E2619</f>
        <v>0.16666666666666707</v>
      </c>
      <c r="I2619" s="123"/>
      <c r="J2619" s="47" t="s">
        <v>832</v>
      </c>
      <c r="K2619" s="65" t="s">
        <v>806</v>
      </c>
      <c r="L2619" s="45" t="str">
        <f ca="1">VLOOKUP(Tableau645[[#This Row],[module]],OFFSET(INDIRECT(A2619&amp;"_code"),0,2,,2),2,0)</f>
        <v>n/a</v>
      </c>
      <c r="M2619" s="45"/>
      <c r="N2619" s="47"/>
      <c r="O2619" s="45"/>
    </row>
    <row r="2620" spans="1:15" hidden="1" x14ac:dyDescent="0.2">
      <c r="A2620" s="45" t="s">
        <v>657</v>
      </c>
      <c r="B2620" s="65" t="str">
        <f>YEAR(C2620)&amp;"-"&amp;WEEKNUM(C2620)</f>
        <v>2018-6</v>
      </c>
      <c r="C2620" s="46">
        <v>43136</v>
      </c>
      <c r="D2620" s="67">
        <f>WEEKDAY(Tableau645[[#This Row],[date]])</f>
        <v>2</v>
      </c>
      <c r="E2620" s="47">
        <v>0.57291666666666696</v>
      </c>
      <c r="F2620" s="47">
        <v>0.73958333333333404</v>
      </c>
      <c r="G2620" s="46" t="str">
        <f>IF(NOT(ISBLANK(Tableau645[heure
début])),IF(VALUE(MID(TEXT(Tableau645[heure
début],"hh"),1,2))&lt;13,"AM","PM"),"")</f>
        <v>PM</v>
      </c>
      <c r="H2620" s="47">
        <f>F2620-E2620</f>
        <v>0.16666666666666707</v>
      </c>
      <c r="I2620" s="123"/>
      <c r="J2620" s="47" t="s">
        <v>833</v>
      </c>
      <c r="K2620" s="65" t="s">
        <v>817</v>
      </c>
      <c r="L2620" s="45" t="str">
        <f ca="1">VLOOKUP(Tableau645[[#This Row],[module]],OFFSET(INDIRECT(A2620&amp;"_code"),0,2,,2),2,0)</f>
        <v>n/a</v>
      </c>
      <c r="M2620" s="45"/>
      <c r="N2620" s="47"/>
      <c r="O2620" s="45"/>
    </row>
    <row r="2621" spans="1:15" hidden="1" x14ac:dyDescent="0.2">
      <c r="A2621" s="45" t="s">
        <v>671</v>
      </c>
      <c r="B2621" s="65" t="str">
        <f>YEAR(C2621)&amp;"-"&amp;WEEKNUM(C2621)</f>
        <v>2018-6</v>
      </c>
      <c r="C2621" s="46">
        <v>43136</v>
      </c>
      <c r="D2621" s="67">
        <f>WEEKDAY(Tableau645[[#This Row],[date]])</f>
        <v>2</v>
      </c>
      <c r="E2621" s="47">
        <v>0.57291666666666696</v>
      </c>
      <c r="F2621" s="47">
        <v>0.73958333333333404</v>
      </c>
      <c r="G2621" s="46" t="str">
        <f>IF(NOT(ISBLANK(Tableau645[heure
début])),IF(VALUE(MID(TEXT(Tableau645[heure
début],"hh"),1,2))&lt;13,"AM","PM"),"")</f>
        <v>PM</v>
      </c>
      <c r="H2621" s="47">
        <f>F2621-E2621</f>
        <v>0.16666666666666707</v>
      </c>
      <c r="I2621" s="47"/>
      <c r="J2621" s="47" t="s">
        <v>833</v>
      </c>
      <c r="K2621" s="65" t="s">
        <v>817</v>
      </c>
      <c r="L2621" s="45" t="str">
        <f ca="1">VLOOKUP(Tableau645[[#This Row],[module]],OFFSET(INDIRECT(A2621&amp;"_code"),0,2,,2),2,0)</f>
        <v>n/a</v>
      </c>
      <c r="M2621" s="45"/>
      <c r="N2621" s="47"/>
      <c r="O2621" s="45"/>
    </row>
    <row r="2622" spans="1:15" hidden="1" x14ac:dyDescent="0.2">
      <c r="A2622" s="45" t="s">
        <v>671</v>
      </c>
      <c r="B2622" s="65" t="str">
        <f>YEAR(C2622)&amp;"-"&amp;WEEKNUM(C2622)</f>
        <v>2018-6</v>
      </c>
      <c r="C2622" s="46">
        <v>43136</v>
      </c>
      <c r="D2622" s="67">
        <f>WEEKDAY(Tableau645[[#This Row],[date]])</f>
        <v>2</v>
      </c>
      <c r="E2622" s="47">
        <v>0.57291666666666696</v>
      </c>
      <c r="F2622" s="47">
        <v>0.73958333333333404</v>
      </c>
      <c r="G2622" s="46" t="str">
        <f>IF(NOT(ISBLANK(Tableau645[heure
début])),IF(VALUE(MID(TEXT(Tableau645[heure
début],"hh"),1,2))&lt;13,"AM","PM"),"")</f>
        <v>PM</v>
      </c>
      <c r="H2622" s="47">
        <f>F2622-E2622</f>
        <v>0.16666666666666707</v>
      </c>
      <c r="I2622" s="47"/>
      <c r="J2622" s="47" t="s">
        <v>832</v>
      </c>
      <c r="K2622" s="65" t="s">
        <v>806</v>
      </c>
      <c r="L2622" s="45" t="str">
        <f ca="1">VLOOKUP(Tableau645[[#This Row],[module]],OFFSET(INDIRECT(A2622&amp;"_code"),0,2,,2),2,0)</f>
        <v>n/a</v>
      </c>
      <c r="M2622" s="45"/>
      <c r="N2622" s="47"/>
      <c r="O2622" s="45"/>
    </row>
    <row r="2623" spans="1:15" hidden="1" x14ac:dyDescent="0.2">
      <c r="A2623" s="45" t="s">
        <v>672</v>
      </c>
      <c r="B2623" s="65" t="str">
        <f>YEAR(C2623)&amp;"-"&amp;WEEKNUM(C2623)</f>
        <v>2018-6</v>
      </c>
      <c r="C2623" s="46">
        <v>43136</v>
      </c>
      <c r="D2623" s="67">
        <f>WEEKDAY(Tableau645[[#This Row],[date]])</f>
        <v>2</v>
      </c>
      <c r="E2623" s="47">
        <v>0.57291666666666696</v>
      </c>
      <c r="F2623" s="47">
        <v>0.73958333333333404</v>
      </c>
      <c r="G2623" s="46" t="str">
        <f>IF(NOT(ISBLANK(Tableau645[heure
début])),IF(VALUE(MID(TEXT(Tableau645[heure
début],"hh"),1,2))&lt;13,"AM","PM"),"")</f>
        <v>PM</v>
      </c>
      <c r="H2623" s="47">
        <f>F2623-E2623</f>
        <v>0.16666666666666707</v>
      </c>
      <c r="I2623" s="47"/>
      <c r="J2623" s="47" t="s">
        <v>832</v>
      </c>
      <c r="K2623" s="65"/>
      <c r="L2623" s="45" t="e">
        <f ca="1">VLOOKUP(Tableau645[[#This Row],[module]],OFFSET(INDIRECT(A2623&amp;"_code"),0,2,,2),2,0)</f>
        <v>#N/A</v>
      </c>
      <c r="M2623" s="45"/>
      <c r="N2623" s="47"/>
      <c r="O2623" s="45"/>
    </row>
    <row r="2624" spans="1:15" hidden="1" x14ac:dyDescent="0.2">
      <c r="A2624" s="45" t="s">
        <v>672</v>
      </c>
      <c r="B2624" s="65" t="str">
        <f>YEAR(C2624)&amp;"-"&amp;WEEKNUM(C2624)</f>
        <v>2018-6</v>
      </c>
      <c r="C2624" s="46">
        <v>43136</v>
      </c>
      <c r="D2624" s="67">
        <f>WEEKDAY(Tableau645[[#This Row],[date]])</f>
        <v>2</v>
      </c>
      <c r="E2624" s="47">
        <v>0.57291666666666696</v>
      </c>
      <c r="F2624" s="47">
        <v>0.73958333333333404</v>
      </c>
      <c r="G2624" s="46" t="str">
        <f>IF(NOT(ISBLANK(Tableau645[heure
début])),IF(VALUE(MID(TEXT(Tableau645[heure
début],"hh"),1,2))&lt;13,"AM","PM"),"")</f>
        <v>PM</v>
      </c>
      <c r="H2624" s="47">
        <f>F2624-E2624</f>
        <v>0.16666666666666707</v>
      </c>
      <c r="I2624" s="47"/>
      <c r="J2624" s="47" t="s">
        <v>833</v>
      </c>
      <c r="K2624" s="65" t="s">
        <v>817</v>
      </c>
      <c r="L2624" s="45" t="str">
        <f ca="1">VLOOKUP(Tableau645[[#This Row],[module]],OFFSET(INDIRECT(A2624&amp;"_code"),0,2,,2),2,0)</f>
        <v>n/a</v>
      </c>
      <c r="M2624" s="45"/>
      <c r="N2624" s="47"/>
      <c r="O2624" s="45"/>
    </row>
    <row r="2625" spans="1:15" hidden="1" x14ac:dyDescent="0.2">
      <c r="A2625" s="45" t="s">
        <v>676</v>
      </c>
      <c r="B2625" s="65" t="str">
        <f>YEAR(C2625)&amp;"-"&amp;WEEKNUM(C2625)</f>
        <v>2018-6</v>
      </c>
      <c r="C2625" s="46">
        <v>43136</v>
      </c>
      <c r="D2625" s="67">
        <f>WEEKDAY(Tableau645[[#This Row],[date]])</f>
        <v>2</v>
      </c>
      <c r="E2625" s="47">
        <v>0.57291666666666696</v>
      </c>
      <c r="F2625" s="47">
        <v>0.69791666666666663</v>
      </c>
      <c r="G2625" s="46" t="str">
        <f>IF(NOT(ISBLANK(Tableau645[heure
début])),IF(VALUE(MID(TEXT(Tableau645[heure
début],"hh"),1,2))&lt;13,"AM","PM"),"")</f>
        <v>PM</v>
      </c>
      <c r="H2625" s="47">
        <f>F2625-E2625</f>
        <v>0.12499999999999967</v>
      </c>
      <c r="I2625" s="47"/>
      <c r="J2625" s="47"/>
      <c r="K2625" s="65" t="s">
        <v>809</v>
      </c>
      <c r="L2625" s="45" t="str">
        <f ca="1">VLOOKUP(Tableau645[[#This Row],[module]],OFFSET(INDIRECT(A2625&amp;"_code"),0,2,,2),2,0)</f>
        <v>n/a</v>
      </c>
      <c r="M2625" s="45"/>
      <c r="N2625" s="47"/>
      <c r="O2625" s="45"/>
    </row>
    <row r="2626" spans="1:15" hidden="1" x14ac:dyDescent="0.2">
      <c r="A2626" s="45" t="s">
        <v>677</v>
      </c>
      <c r="B2626" s="65" t="str">
        <f>YEAR(C2626)&amp;"-"&amp;WEEKNUM(C2626)</f>
        <v>2018-6</v>
      </c>
      <c r="C2626" s="46">
        <v>43136</v>
      </c>
      <c r="D2626" s="67">
        <f>WEEKDAY(Tableau645[[#This Row],[date]])</f>
        <v>2</v>
      </c>
      <c r="E2626" s="47">
        <v>0.57291666666666696</v>
      </c>
      <c r="F2626" s="47">
        <v>0.69791666666666663</v>
      </c>
      <c r="G2626" s="46" t="str">
        <f>IF(NOT(ISBLANK(Tableau645[heure
début])),IF(VALUE(MID(TEXT(Tableau645[heure
début],"hh"),1,2))&lt;13,"AM","PM"),"")</f>
        <v>PM</v>
      </c>
      <c r="H2626" s="47">
        <f>F2626-E2626</f>
        <v>0.12499999999999967</v>
      </c>
      <c r="I2626" s="47"/>
      <c r="J2626" s="47"/>
      <c r="K2626" s="65" t="s">
        <v>918</v>
      </c>
      <c r="L2626" s="45" t="str">
        <f ca="1">VLOOKUP(Tableau645[[#This Row],[module]],OFFSET(INDIRECT(A2626&amp;"_code"),0,2,,2),2,0)</f>
        <v>GABER Jaafar</v>
      </c>
      <c r="M2626" s="45"/>
      <c r="N2626" s="47"/>
      <c r="O2626" s="45"/>
    </row>
    <row r="2627" spans="1:15" hidden="1" x14ac:dyDescent="0.2">
      <c r="A2627" s="61" t="s">
        <v>669</v>
      </c>
      <c r="B2627" s="65" t="str">
        <f>YEAR(C2627)&amp;"-"&amp;WEEKNUM(C2627)</f>
        <v>2018-6</v>
      </c>
      <c r="C2627" s="46">
        <v>43136</v>
      </c>
      <c r="D2627" s="67">
        <f>WEEKDAY(Tableau645[[#This Row],[date]])</f>
        <v>2</v>
      </c>
      <c r="E2627" s="63">
        <v>0.57291666666666696</v>
      </c>
      <c r="F2627" s="63">
        <v>0.73958333333333404</v>
      </c>
      <c r="G2627" s="46" t="str">
        <f>IF(NOT(ISBLANK(Tableau645[heure
début])),IF(VALUE(MID(TEXT(Tableau645[heure
début],"hh"),1,2))&lt;13,"AM","PM"),"")</f>
        <v>PM</v>
      </c>
      <c r="H2627" s="47">
        <f>F2627-E2627</f>
        <v>0.16666666666666707</v>
      </c>
      <c r="I2627" s="47"/>
      <c r="J2627" s="47"/>
      <c r="K2627" s="65" t="s">
        <v>1061</v>
      </c>
      <c r="L2627" s="45" t="str">
        <f ca="1">VLOOKUP(Tableau645[[#This Row],[module]],OFFSET(INDIRECT(A2627&amp;"_code"),0,2,,2),2,0)</f>
        <v>LABIS Solveig</v>
      </c>
      <c r="M2627" s="45"/>
      <c r="N2627" s="47"/>
      <c r="O2627" s="45"/>
    </row>
    <row r="2628" spans="1:15" hidden="1" x14ac:dyDescent="0.2">
      <c r="A2628" s="45" t="s">
        <v>670</v>
      </c>
      <c r="B2628" s="65" t="str">
        <f>YEAR(C2628)&amp;"-"&amp;WEEKNUM(C2628)</f>
        <v>2018-6</v>
      </c>
      <c r="C2628" s="46">
        <v>43137</v>
      </c>
      <c r="D2628" s="67">
        <f>WEEKDAY(Tableau645[[#This Row],[date]])</f>
        <v>3</v>
      </c>
      <c r="E2628" s="47">
        <v>0.34375</v>
      </c>
      <c r="F2628" s="47">
        <v>0.51041666666666696</v>
      </c>
      <c r="G2628" s="46" t="str">
        <f>IF(NOT(ISBLANK(Tableau645[heure
début])),IF(VALUE(MID(TEXT(Tableau645[heure
début],"hh"),1,2))&lt;13,"AM","PM"),"")</f>
        <v>AM</v>
      </c>
      <c r="H2628" s="47">
        <f>F2628-E2628</f>
        <v>0.16666666666666696</v>
      </c>
      <c r="I2628" s="47"/>
      <c r="J2628" s="47"/>
      <c r="K2628" s="65" t="s">
        <v>806</v>
      </c>
      <c r="L2628" s="45" t="str">
        <f ca="1">VLOOKUP(Tableau645[[#This Row],[module]],OFFSET(INDIRECT(A2628&amp;"_code"),0,2,,2),2,0)</f>
        <v>n/a</v>
      </c>
      <c r="M2628" s="45"/>
      <c r="N2628" s="47"/>
      <c r="O2628" s="45"/>
    </row>
    <row r="2629" spans="1:15" hidden="1" x14ac:dyDescent="0.2">
      <c r="A2629" s="45" t="s">
        <v>657</v>
      </c>
      <c r="B2629" s="65" t="str">
        <f>YEAR(C2629)&amp;"-"&amp;WEEKNUM(C2629)</f>
        <v>2018-6</v>
      </c>
      <c r="C2629" s="46">
        <v>43137</v>
      </c>
      <c r="D2629" s="67">
        <f>WEEKDAY(Tableau645[[#This Row],[date]])</f>
        <v>3</v>
      </c>
      <c r="E2629" s="47">
        <v>0.34375</v>
      </c>
      <c r="F2629" s="47">
        <v>0.51041666666666696</v>
      </c>
      <c r="G2629" s="46" t="str">
        <f>IF(NOT(ISBLANK(Tableau645[heure
début])),IF(VALUE(MID(TEXT(Tableau645[heure
début],"hh"),1,2))&lt;13,"AM","PM"),"")</f>
        <v>AM</v>
      </c>
      <c r="H2629" s="47">
        <f>F2629-E2629</f>
        <v>0.16666666666666696</v>
      </c>
      <c r="I2629" s="123"/>
      <c r="J2629" s="47" t="s">
        <v>832</v>
      </c>
      <c r="K2629" s="65" t="s">
        <v>806</v>
      </c>
      <c r="L2629" s="45" t="str">
        <f ca="1">VLOOKUP(Tableau645[[#This Row],[module]],OFFSET(INDIRECT(A2629&amp;"_code"),0,2,,2),2,0)</f>
        <v>n/a</v>
      </c>
      <c r="M2629" s="45"/>
      <c r="N2629" s="47"/>
      <c r="O2629" s="45"/>
    </row>
    <row r="2630" spans="1:15" hidden="1" x14ac:dyDescent="0.2">
      <c r="A2630" s="45" t="s">
        <v>657</v>
      </c>
      <c r="B2630" s="65" t="str">
        <f>YEAR(C2630)&amp;"-"&amp;WEEKNUM(C2630)</f>
        <v>2018-6</v>
      </c>
      <c r="C2630" s="46">
        <v>43137</v>
      </c>
      <c r="D2630" s="67">
        <f>WEEKDAY(Tableau645[[#This Row],[date]])</f>
        <v>3</v>
      </c>
      <c r="E2630" s="47">
        <v>0.34375</v>
      </c>
      <c r="F2630" s="47">
        <v>0.51041666666666696</v>
      </c>
      <c r="G2630" s="46" t="str">
        <f>IF(NOT(ISBLANK(Tableau645[heure
début])),IF(VALUE(MID(TEXT(Tableau645[heure
début],"hh"),1,2))&lt;13,"AM","PM"),"")</f>
        <v>AM</v>
      </c>
      <c r="H2630" s="47">
        <f>F2630-E2630</f>
        <v>0.16666666666666696</v>
      </c>
      <c r="I2630" s="123"/>
      <c r="J2630" s="47" t="s">
        <v>833</v>
      </c>
      <c r="K2630" s="65" t="s">
        <v>817</v>
      </c>
      <c r="L2630" s="45" t="str">
        <f ca="1">VLOOKUP(Tableau645[[#This Row],[module]],OFFSET(INDIRECT(A2630&amp;"_code"),0,2,,2),2,0)</f>
        <v>n/a</v>
      </c>
      <c r="M2630" s="45"/>
      <c r="N2630" s="47"/>
      <c r="O2630" s="45"/>
    </row>
    <row r="2631" spans="1:15" hidden="1" x14ac:dyDescent="0.2">
      <c r="A2631" s="45" t="s">
        <v>671</v>
      </c>
      <c r="B2631" s="65" t="str">
        <f>YEAR(C2631)&amp;"-"&amp;WEEKNUM(C2631)</f>
        <v>2018-6</v>
      </c>
      <c r="C2631" s="46">
        <v>43137</v>
      </c>
      <c r="D2631" s="67">
        <f>WEEKDAY(Tableau645[[#This Row],[date]])</f>
        <v>3</v>
      </c>
      <c r="E2631" s="47">
        <v>0.34375</v>
      </c>
      <c r="F2631" s="47">
        <v>0.51041666666666696</v>
      </c>
      <c r="G2631" s="46" t="str">
        <f>IF(NOT(ISBLANK(Tableau645[heure
début])),IF(VALUE(MID(TEXT(Tableau645[heure
début],"hh"),1,2))&lt;13,"AM","PM"),"")</f>
        <v>AM</v>
      </c>
      <c r="H2631" s="47">
        <f>F2631-E2631</f>
        <v>0.16666666666666696</v>
      </c>
      <c r="I2631" s="47"/>
      <c r="J2631" s="47" t="s">
        <v>833</v>
      </c>
      <c r="K2631" s="65" t="s">
        <v>817</v>
      </c>
      <c r="L2631" s="45" t="str">
        <f ca="1">VLOOKUP(Tableau645[[#This Row],[module]],OFFSET(INDIRECT(A2631&amp;"_code"),0,2,,2),2,0)</f>
        <v>n/a</v>
      </c>
      <c r="M2631" s="45"/>
      <c r="N2631" s="47"/>
      <c r="O2631" s="45"/>
    </row>
    <row r="2632" spans="1:15" hidden="1" x14ac:dyDescent="0.2">
      <c r="A2632" s="45" t="s">
        <v>671</v>
      </c>
      <c r="B2632" s="65" t="str">
        <f>YEAR(C2632)&amp;"-"&amp;WEEKNUM(C2632)</f>
        <v>2018-6</v>
      </c>
      <c r="C2632" s="46">
        <v>43137</v>
      </c>
      <c r="D2632" s="67">
        <f>WEEKDAY(Tableau645[[#This Row],[date]])</f>
        <v>3</v>
      </c>
      <c r="E2632" s="47">
        <v>0.34375</v>
      </c>
      <c r="F2632" s="47">
        <v>0.51041666666666696</v>
      </c>
      <c r="G2632" s="46" t="str">
        <f>IF(NOT(ISBLANK(Tableau645[heure
début])),IF(VALUE(MID(TEXT(Tableau645[heure
début],"hh"),1,2))&lt;13,"AM","PM"),"")</f>
        <v>AM</v>
      </c>
      <c r="H2632" s="47">
        <f>F2632-E2632</f>
        <v>0.16666666666666696</v>
      </c>
      <c r="I2632" s="47"/>
      <c r="J2632" s="47" t="s">
        <v>832</v>
      </c>
      <c r="K2632" s="65" t="s">
        <v>806</v>
      </c>
      <c r="L2632" s="45" t="str">
        <f ca="1">VLOOKUP(Tableau645[[#This Row],[module]],OFFSET(INDIRECT(A2632&amp;"_code"),0,2,,2),2,0)</f>
        <v>n/a</v>
      </c>
      <c r="M2632" s="45"/>
      <c r="N2632" s="47"/>
      <c r="O2632" s="45"/>
    </row>
    <row r="2633" spans="1:15" hidden="1" x14ac:dyDescent="0.2">
      <c r="A2633" s="45" t="s">
        <v>672</v>
      </c>
      <c r="B2633" s="65" t="str">
        <f>YEAR(C2633)&amp;"-"&amp;WEEKNUM(C2633)</f>
        <v>2018-6</v>
      </c>
      <c r="C2633" s="46">
        <v>43137</v>
      </c>
      <c r="D2633" s="67">
        <f>WEEKDAY(Tableau645[[#This Row],[date]])</f>
        <v>3</v>
      </c>
      <c r="E2633" s="47">
        <v>0.34375</v>
      </c>
      <c r="F2633" s="47">
        <v>0.51041666666666696</v>
      </c>
      <c r="G2633" s="46" t="str">
        <f>IF(NOT(ISBLANK(Tableau645[heure
début])),IF(VALUE(MID(TEXT(Tableau645[heure
début],"hh"),1,2))&lt;13,"AM","PM"),"")</f>
        <v>AM</v>
      </c>
      <c r="H2633" s="47">
        <f>F2633-E2633</f>
        <v>0.16666666666666696</v>
      </c>
      <c r="I2633" s="47"/>
      <c r="J2633" s="47" t="s">
        <v>832</v>
      </c>
      <c r="K2633" s="65"/>
      <c r="L2633" s="45" t="e">
        <f ca="1">VLOOKUP(Tableau645[[#This Row],[module]],OFFSET(INDIRECT(A2633&amp;"_code"),0,2,,2),2,0)</f>
        <v>#N/A</v>
      </c>
      <c r="M2633" s="45"/>
      <c r="N2633" s="47"/>
      <c r="O2633" s="45"/>
    </row>
    <row r="2634" spans="1:15" hidden="1" x14ac:dyDescent="0.2">
      <c r="A2634" s="45" t="s">
        <v>672</v>
      </c>
      <c r="B2634" s="65" t="str">
        <f>YEAR(C2634)&amp;"-"&amp;WEEKNUM(C2634)</f>
        <v>2018-6</v>
      </c>
      <c r="C2634" s="46">
        <v>43137</v>
      </c>
      <c r="D2634" s="67">
        <f>WEEKDAY(Tableau645[[#This Row],[date]])</f>
        <v>3</v>
      </c>
      <c r="E2634" s="47">
        <v>0.34375</v>
      </c>
      <c r="F2634" s="47">
        <v>0.51041666666666696</v>
      </c>
      <c r="G2634" s="46" t="str">
        <f>IF(NOT(ISBLANK(Tableau645[heure
début])),IF(VALUE(MID(TEXT(Tableau645[heure
début],"hh"),1,2))&lt;13,"AM","PM"),"")</f>
        <v>AM</v>
      </c>
      <c r="H2634" s="47">
        <f>F2634-E2634</f>
        <v>0.16666666666666696</v>
      </c>
      <c r="I2634" s="47"/>
      <c r="J2634" s="47" t="s">
        <v>833</v>
      </c>
      <c r="K2634" s="65" t="s">
        <v>817</v>
      </c>
      <c r="L2634" s="45" t="str">
        <f ca="1">VLOOKUP(Tableau645[[#This Row],[module]],OFFSET(INDIRECT(A2634&amp;"_code"),0,2,,2),2,0)</f>
        <v>n/a</v>
      </c>
      <c r="M2634" s="45"/>
      <c r="N2634" s="47"/>
      <c r="O2634" s="45"/>
    </row>
    <row r="2635" spans="1:15" hidden="1" x14ac:dyDescent="0.2">
      <c r="A2635" s="45" t="s">
        <v>676</v>
      </c>
      <c r="B2635" s="65" t="str">
        <f>YEAR(C2635)&amp;"-"&amp;WEEKNUM(C2635)</f>
        <v>2018-6</v>
      </c>
      <c r="C2635" s="46">
        <v>43137</v>
      </c>
      <c r="D2635" s="67">
        <f>WEEKDAY(Tableau645[[#This Row],[date]])</f>
        <v>3</v>
      </c>
      <c r="E2635" s="47">
        <v>0.34375</v>
      </c>
      <c r="F2635" s="47">
        <v>0.51041666666666696</v>
      </c>
      <c r="G2635" s="46" t="str">
        <f>IF(NOT(ISBLANK(Tableau645[heure
début])),IF(VALUE(MID(TEXT(Tableau645[heure
début],"hh"),1,2))&lt;13,"AM","PM"),"")</f>
        <v>AM</v>
      </c>
      <c r="H2635" s="47">
        <f>F2635-E2635</f>
        <v>0.16666666666666696</v>
      </c>
      <c r="I2635" s="47"/>
      <c r="J2635" s="47"/>
      <c r="K2635" s="65" t="s">
        <v>809</v>
      </c>
      <c r="L2635" s="45" t="str">
        <f ca="1">VLOOKUP(Tableau645[[#This Row],[module]],OFFSET(INDIRECT(A2635&amp;"_code"),0,2,,2),2,0)</f>
        <v>n/a</v>
      </c>
      <c r="M2635" s="45"/>
      <c r="N2635" s="47"/>
      <c r="O2635" s="45"/>
    </row>
    <row r="2636" spans="1:15" hidden="1" x14ac:dyDescent="0.2">
      <c r="A2636" s="45" t="s">
        <v>677</v>
      </c>
      <c r="B2636" s="65" t="str">
        <f>YEAR(C2636)&amp;"-"&amp;WEEKNUM(C2636)</f>
        <v>2018-6</v>
      </c>
      <c r="C2636" s="46">
        <v>43137</v>
      </c>
      <c r="D2636" s="67">
        <f>WEEKDAY(Tableau645[[#This Row],[date]])</f>
        <v>3</v>
      </c>
      <c r="E2636" s="47">
        <v>0.34375</v>
      </c>
      <c r="F2636" s="47">
        <v>0.51041666666666696</v>
      </c>
      <c r="G2636" s="46" t="str">
        <f>IF(NOT(ISBLANK(Tableau645[heure
début])),IF(VALUE(MID(TEXT(Tableau645[heure
début],"hh"),1,2))&lt;13,"AM","PM"),"")</f>
        <v>AM</v>
      </c>
      <c r="H2636" s="47">
        <f>F2636-E2636</f>
        <v>0.16666666666666696</v>
      </c>
      <c r="I2636" s="47"/>
      <c r="J2636" s="47"/>
      <c r="K2636" s="65" t="s">
        <v>918</v>
      </c>
      <c r="L2636" s="45" t="str">
        <f ca="1">VLOOKUP(Tableau645[[#This Row],[module]],OFFSET(INDIRECT(A2636&amp;"_code"),0,2,,2),2,0)</f>
        <v>GABER Jaafar</v>
      </c>
      <c r="M2636" s="45"/>
      <c r="N2636" s="47"/>
      <c r="O2636" s="45"/>
    </row>
    <row r="2637" spans="1:15" hidden="1" x14ac:dyDescent="0.2">
      <c r="A2637" s="61" t="s">
        <v>669</v>
      </c>
      <c r="B2637" s="65" t="str">
        <f>YEAR(C2637)&amp;"-"&amp;WEEKNUM(C2637)</f>
        <v>2018-6</v>
      </c>
      <c r="C2637" s="46">
        <v>43137</v>
      </c>
      <c r="D2637" s="67">
        <f>WEEKDAY(Tableau645[[#This Row],[date]])</f>
        <v>3</v>
      </c>
      <c r="E2637" s="47">
        <v>0.34375</v>
      </c>
      <c r="F2637" s="47">
        <v>0.51041666666666696</v>
      </c>
      <c r="G2637" s="46" t="str">
        <f>IF(NOT(ISBLANK(Tableau645[heure
début])),IF(VALUE(MID(TEXT(Tableau645[heure
début],"hh"),1,2))&lt;13,"AM","PM"),"")</f>
        <v>AM</v>
      </c>
      <c r="H2637" s="47">
        <f>F2637-E2637</f>
        <v>0.16666666666666696</v>
      </c>
      <c r="I2637" s="47"/>
      <c r="J2637" s="47"/>
      <c r="K2637" s="65" t="s">
        <v>1089</v>
      </c>
      <c r="L2637" s="45" t="str">
        <f ca="1">VLOOKUP(Tableau645[[#This Row],[module]],OFFSET(INDIRECT(A2637&amp;"_code"),0,2,,2),2,0)</f>
        <v>DUDEK Cédric</v>
      </c>
      <c r="M2637" s="45"/>
      <c r="N2637" s="47"/>
      <c r="O2637" s="45"/>
    </row>
    <row r="2638" spans="1:15" hidden="1" x14ac:dyDescent="0.2">
      <c r="A2638" s="45" t="s">
        <v>670</v>
      </c>
      <c r="B2638" s="65" t="str">
        <f>YEAR(C2638)&amp;"-"&amp;WEEKNUM(C2638)</f>
        <v>2018-6</v>
      </c>
      <c r="C2638" s="46">
        <v>43137</v>
      </c>
      <c r="D2638" s="67">
        <f>WEEKDAY(Tableau645[[#This Row],[date]])</f>
        <v>3</v>
      </c>
      <c r="E2638" s="47">
        <v>0.57291666666666696</v>
      </c>
      <c r="F2638" s="47">
        <v>0.73958333333333404</v>
      </c>
      <c r="G2638" s="46" t="str">
        <f>IF(NOT(ISBLANK(Tableau645[heure
début])),IF(VALUE(MID(TEXT(Tableau645[heure
début],"hh"),1,2))&lt;13,"AM","PM"),"")</f>
        <v>PM</v>
      </c>
      <c r="H2638" s="47">
        <f>F2638-E2638</f>
        <v>0.16666666666666707</v>
      </c>
      <c r="I2638" s="47"/>
      <c r="J2638" s="47"/>
      <c r="K2638" s="65" t="s">
        <v>806</v>
      </c>
      <c r="L2638" s="45" t="str">
        <f ca="1">VLOOKUP(Tableau645[[#This Row],[module]],OFFSET(INDIRECT(A2638&amp;"_code"),0,2,,2),2,0)</f>
        <v>n/a</v>
      </c>
      <c r="M2638" s="45"/>
      <c r="N2638" s="47"/>
      <c r="O2638" s="45"/>
    </row>
    <row r="2639" spans="1:15" hidden="1" x14ac:dyDescent="0.2">
      <c r="A2639" s="45" t="s">
        <v>657</v>
      </c>
      <c r="B2639" s="65" t="str">
        <f>YEAR(C2639)&amp;"-"&amp;WEEKNUM(C2639)</f>
        <v>2018-6</v>
      </c>
      <c r="C2639" s="46">
        <v>43137</v>
      </c>
      <c r="D2639" s="67">
        <f>WEEKDAY(Tableau645[[#This Row],[date]])</f>
        <v>3</v>
      </c>
      <c r="E2639" s="47">
        <v>0.57291666666666696</v>
      </c>
      <c r="F2639" s="47">
        <v>0.73958333333333404</v>
      </c>
      <c r="G2639" s="46" t="str">
        <f>IF(NOT(ISBLANK(Tableau645[heure
début])),IF(VALUE(MID(TEXT(Tableau645[heure
début],"hh"),1,2))&lt;13,"AM","PM"),"")</f>
        <v>PM</v>
      </c>
      <c r="H2639" s="47">
        <f>F2639-E2639</f>
        <v>0.16666666666666707</v>
      </c>
      <c r="I2639" s="123"/>
      <c r="J2639" s="47" t="s">
        <v>832</v>
      </c>
      <c r="K2639" s="65" t="s">
        <v>806</v>
      </c>
      <c r="L2639" s="45" t="str">
        <f ca="1">VLOOKUP(Tableau645[[#This Row],[module]],OFFSET(INDIRECT(A2639&amp;"_code"),0,2,,2),2,0)</f>
        <v>n/a</v>
      </c>
      <c r="M2639" s="45"/>
      <c r="N2639" s="47"/>
      <c r="O2639" s="45"/>
    </row>
    <row r="2640" spans="1:15" hidden="1" x14ac:dyDescent="0.2">
      <c r="A2640" s="45" t="s">
        <v>657</v>
      </c>
      <c r="B2640" s="65" t="str">
        <f>YEAR(C2640)&amp;"-"&amp;WEEKNUM(C2640)</f>
        <v>2018-6</v>
      </c>
      <c r="C2640" s="46">
        <v>43137</v>
      </c>
      <c r="D2640" s="67">
        <f>WEEKDAY(Tableau645[[#This Row],[date]])</f>
        <v>3</v>
      </c>
      <c r="E2640" s="47">
        <v>0.57291666666666696</v>
      </c>
      <c r="F2640" s="47">
        <v>0.73958333333333404</v>
      </c>
      <c r="G2640" s="46" t="str">
        <f>IF(NOT(ISBLANK(Tableau645[heure
début])),IF(VALUE(MID(TEXT(Tableau645[heure
début],"hh"),1,2))&lt;13,"AM","PM"),"")</f>
        <v>PM</v>
      </c>
      <c r="H2640" s="47">
        <f>F2640-E2640</f>
        <v>0.16666666666666707</v>
      </c>
      <c r="I2640" s="123"/>
      <c r="J2640" s="47" t="s">
        <v>833</v>
      </c>
      <c r="K2640" s="65" t="s">
        <v>817</v>
      </c>
      <c r="L2640" s="45" t="str">
        <f ca="1">VLOOKUP(Tableau645[[#This Row],[module]],OFFSET(INDIRECT(A2640&amp;"_code"),0,2,,2),2,0)</f>
        <v>n/a</v>
      </c>
      <c r="M2640" s="45"/>
      <c r="N2640" s="47"/>
      <c r="O2640" s="45"/>
    </row>
    <row r="2641" spans="1:15" hidden="1" x14ac:dyDescent="0.2">
      <c r="A2641" s="45" t="s">
        <v>671</v>
      </c>
      <c r="B2641" s="65" t="str">
        <f>YEAR(C2641)&amp;"-"&amp;WEEKNUM(C2641)</f>
        <v>2018-6</v>
      </c>
      <c r="C2641" s="46">
        <v>43137</v>
      </c>
      <c r="D2641" s="67">
        <f>WEEKDAY(Tableau645[[#This Row],[date]])</f>
        <v>3</v>
      </c>
      <c r="E2641" s="47">
        <v>0.57291666666666696</v>
      </c>
      <c r="F2641" s="47">
        <v>0.73958333333333404</v>
      </c>
      <c r="G2641" s="46" t="str">
        <f>IF(NOT(ISBLANK(Tableau645[heure
début])),IF(VALUE(MID(TEXT(Tableau645[heure
début],"hh"),1,2))&lt;13,"AM","PM"),"")</f>
        <v>PM</v>
      </c>
      <c r="H2641" s="47">
        <f>F2641-E2641</f>
        <v>0.16666666666666707</v>
      </c>
      <c r="I2641" s="47"/>
      <c r="J2641" s="47" t="s">
        <v>833</v>
      </c>
      <c r="K2641" s="65" t="s">
        <v>817</v>
      </c>
      <c r="L2641" s="45" t="str">
        <f ca="1">VLOOKUP(Tableau645[[#This Row],[module]],OFFSET(INDIRECT(A2641&amp;"_code"),0,2,,2),2,0)</f>
        <v>n/a</v>
      </c>
      <c r="M2641" s="45"/>
      <c r="N2641" s="47"/>
      <c r="O2641" s="45"/>
    </row>
    <row r="2642" spans="1:15" hidden="1" x14ac:dyDescent="0.2">
      <c r="A2642" s="45" t="s">
        <v>671</v>
      </c>
      <c r="B2642" s="65" t="str">
        <f>YEAR(C2642)&amp;"-"&amp;WEEKNUM(C2642)</f>
        <v>2018-6</v>
      </c>
      <c r="C2642" s="46">
        <v>43137</v>
      </c>
      <c r="D2642" s="67">
        <f>WEEKDAY(Tableau645[[#This Row],[date]])</f>
        <v>3</v>
      </c>
      <c r="E2642" s="47">
        <v>0.57291666666666696</v>
      </c>
      <c r="F2642" s="47">
        <v>0.73958333333333404</v>
      </c>
      <c r="G2642" s="46" t="str">
        <f>IF(NOT(ISBLANK(Tableau645[heure
début])),IF(VALUE(MID(TEXT(Tableau645[heure
début],"hh"),1,2))&lt;13,"AM","PM"),"")</f>
        <v>PM</v>
      </c>
      <c r="H2642" s="47">
        <f>F2642-E2642</f>
        <v>0.16666666666666707</v>
      </c>
      <c r="I2642" s="47"/>
      <c r="J2642" s="47" t="s">
        <v>832</v>
      </c>
      <c r="K2642" s="65" t="s">
        <v>806</v>
      </c>
      <c r="L2642" s="45" t="str">
        <f ca="1">VLOOKUP(Tableau645[[#This Row],[module]],OFFSET(INDIRECT(A2642&amp;"_code"),0,2,,2),2,0)</f>
        <v>n/a</v>
      </c>
      <c r="M2642" s="45"/>
      <c r="N2642" s="47"/>
      <c r="O2642" s="45"/>
    </row>
    <row r="2643" spans="1:15" hidden="1" x14ac:dyDescent="0.2">
      <c r="A2643" s="45" t="s">
        <v>672</v>
      </c>
      <c r="B2643" s="65" t="str">
        <f>YEAR(C2643)&amp;"-"&amp;WEEKNUM(C2643)</f>
        <v>2018-6</v>
      </c>
      <c r="C2643" s="46">
        <v>43137</v>
      </c>
      <c r="D2643" s="67">
        <f>WEEKDAY(Tableau645[[#This Row],[date]])</f>
        <v>3</v>
      </c>
      <c r="E2643" s="47">
        <v>0.57291666666666696</v>
      </c>
      <c r="F2643" s="47">
        <v>0.73958333333333404</v>
      </c>
      <c r="G2643" s="46" t="str">
        <f>IF(NOT(ISBLANK(Tableau645[heure
début])),IF(VALUE(MID(TEXT(Tableau645[heure
début],"hh"),1,2))&lt;13,"AM","PM"),"")</f>
        <v>PM</v>
      </c>
      <c r="H2643" s="47">
        <f>F2643-E2643</f>
        <v>0.16666666666666707</v>
      </c>
      <c r="I2643" s="47"/>
      <c r="J2643" s="47" t="s">
        <v>832</v>
      </c>
      <c r="K2643" s="65"/>
      <c r="L2643" s="45" t="e">
        <f ca="1">VLOOKUP(Tableau645[[#This Row],[module]],OFFSET(INDIRECT(A2643&amp;"_code"),0,2,,2),2,0)</f>
        <v>#N/A</v>
      </c>
      <c r="M2643" s="45"/>
      <c r="N2643" s="47"/>
      <c r="O2643" s="45"/>
    </row>
    <row r="2644" spans="1:15" hidden="1" x14ac:dyDescent="0.2">
      <c r="A2644" s="45" t="s">
        <v>672</v>
      </c>
      <c r="B2644" s="65" t="str">
        <f>YEAR(C2644)&amp;"-"&amp;WEEKNUM(C2644)</f>
        <v>2018-6</v>
      </c>
      <c r="C2644" s="46">
        <v>43137</v>
      </c>
      <c r="D2644" s="67">
        <f>WEEKDAY(Tableau645[[#This Row],[date]])</f>
        <v>3</v>
      </c>
      <c r="E2644" s="47">
        <v>0.57291666666666696</v>
      </c>
      <c r="F2644" s="47">
        <v>0.73958333333333404</v>
      </c>
      <c r="G2644" s="46" t="str">
        <f>IF(NOT(ISBLANK(Tableau645[heure
début])),IF(VALUE(MID(TEXT(Tableau645[heure
début],"hh"),1,2))&lt;13,"AM","PM"),"")</f>
        <v>PM</v>
      </c>
      <c r="H2644" s="47">
        <f>F2644-E2644</f>
        <v>0.16666666666666707</v>
      </c>
      <c r="I2644" s="47"/>
      <c r="J2644" s="47" t="s">
        <v>833</v>
      </c>
      <c r="K2644" s="65" t="s">
        <v>817</v>
      </c>
      <c r="L2644" s="45" t="str">
        <f ca="1">VLOOKUP(Tableau645[[#This Row],[module]],OFFSET(INDIRECT(A2644&amp;"_code"),0,2,,2),2,0)</f>
        <v>n/a</v>
      </c>
      <c r="M2644" s="45"/>
      <c r="N2644" s="47"/>
      <c r="O2644" s="45"/>
    </row>
    <row r="2645" spans="1:15" hidden="1" x14ac:dyDescent="0.2">
      <c r="A2645" s="45" t="s">
        <v>676</v>
      </c>
      <c r="B2645" s="65" t="str">
        <f>YEAR(C2645)&amp;"-"&amp;WEEKNUM(C2645)</f>
        <v>2018-6</v>
      </c>
      <c r="C2645" s="46">
        <v>43137</v>
      </c>
      <c r="D2645" s="67">
        <f>WEEKDAY(Tableau645[[#This Row],[date]])</f>
        <v>3</v>
      </c>
      <c r="E2645" s="47">
        <v>0.57291666666666696</v>
      </c>
      <c r="F2645" s="47">
        <v>0.69791666666666663</v>
      </c>
      <c r="G2645" s="46" t="str">
        <f>IF(NOT(ISBLANK(Tableau645[heure
début])),IF(VALUE(MID(TEXT(Tableau645[heure
début],"hh"),1,2))&lt;13,"AM","PM"),"")</f>
        <v>PM</v>
      </c>
      <c r="H2645" s="47">
        <f>F2645-E2645</f>
        <v>0.12499999999999967</v>
      </c>
      <c r="I2645" s="47"/>
      <c r="J2645" s="47"/>
      <c r="K2645" s="65" t="s">
        <v>809</v>
      </c>
      <c r="L2645" s="45" t="str">
        <f ca="1">VLOOKUP(Tableau645[[#This Row],[module]],OFFSET(INDIRECT(A2645&amp;"_code"),0,2,,2),2,0)</f>
        <v>n/a</v>
      </c>
      <c r="M2645" s="45"/>
      <c r="N2645" s="47"/>
      <c r="O2645" s="45"/>
    </row>
    <row r="2646" spans="1:15" hidden="1" x14ac:dyDescent="0.2">
      <c r="A2646" s="45" t="s">
        <v>677</v>
      </c>
      <c r="B2646" s="65" t="str">
        <f>YEAR(C2646)&amp;"-"&amp;WEEKNUM(C2646)</f>
        <v>2018-6</v>
      </c>
      <c r="C2646" s="46">
        <v>43137</v>
      </c>
      <c r="D2646" s="67">
        <f>WEEKDAY(Tableau645[[#This Row],[date]])</f>
        <v>3</v>
      </c>
      <c r="E2646" s="47">
        <v>0.57291666666666696</v>
      </c>
      <c r="F2646" s="47">
        <v>0.69791666666666663</v>
      </c>
      <c r="G2646" s="46" t="str">
        <f>IF(NOT(ISBLANK(Tableau645[heure
début])),IF(VALUE(MID(TEXT(Tableau645[heure
début],"hh"),1,2))&lt;13,"AM","PM"),"")</f>
        <v>PM</v>
      </c>
      <c r="H2646" s="47">
        <f>F2646-E2646</f>
        <v>0.12499999999999967</v>
      </c>
      <c r="I2646" s="47"/>
      <c r="J2646" s="47"/>
      <c r="K2646" s="65" t="s">
        <v>918</v>
      </c>
      <c r="L2646" s="45" t="str">
        <f ca="1">VLOOKUP(Tableau645[[#This Row],[module]],OFFSET(INDIRECT(A2646&amp;"_code"),0,2,,2),2,0)</f>
        <v>GABER Jaafar</v>
      </c>
      <c r="M2646" s="45"/>
      <c r="N2646" s="47"/>
      <c r="O2646" s="45"/>
    </row>
    <row r="2647" spans="1:15" hidden="1" x14ac:dyDescent="0.2">
      <c r="A2647" s="61" t="s">
        <v>669</v>
      </c>
      <c r="B2647" s="65" t="str">
        <f>YEAR(C2647)&amp;"-"&amp;WEEKNUM(C2647)</f>
        <v>2018-6</v>
      </c>
      <c r="C2647" s="46">
        <v>43137</v>
      </c>
      <c r="D2647" s="67">
        <f>WEEKDAY(Tableau645[[#This Row],[date]])</f>
        <v>3</v>
      </c>
      <c r="E2647" s="63">
        <v>0.57291666666666696</v>
      </c>
      <c r="F2647" s="63">
        <v>0.73958333333333404</v>
      </c>
      <c r="G2647" s="46" t="str">
        <f>IF(NOT(ISBLANK(Tableau645[heure
début])),IF(VALUE(MID(TEXT(Tableau645[heure
début],"hh"),1,2))&lt;13,"AM","PM"),"")</f>
        <v>PM</v>
      </c>
      <c r="H2647" s="47">
        <f>F2647-E2647</f>
        <v>0.16666666666666707</v>
      </c>
      <c r="I2647" s="47"/>
      <c r="J2647" s="47"/>
      <c r="K2647" s="92" t="s">
        <v>1078</v>
      </c>
      <c r="L2647" s="45" t="str">
        <f ca="1">VLOOKUP(Tableau645[[#This Row],[module]],OFFSET(INDIRECT(A2647&amp;"_code"),0,2,,2),2,0)</f>
        <v>LE GALES Julien</v>
      </c>
      <c r="M2647" s="45"/>
      <c r="N2647" s="47"/>
      <c r="O2647" s="45"/>
    </row>
    <row r="2648" spans="1:15" hidden="1" x14ac:dyDescent="0.2">
      <c r="A2648" s="45" t="s">
        <v>670</v>
      </c>
      <c r="B2648" s="65" t="str">
        <f>YEAR(C2648)&amp;"-"&amp;WEEKNUM(C2648)</f>
        <v>2018-6</v>
      </c>
      <c r="C2648" s="46">
        <v>43138</v>
      </c>
      <c r="D2648" s="67">
        <f>WEEKDAY(Tableau645[[#This Row],[date]])</f>
        <v>4</v>
      </c>
      <c r="E2648" s="47">
        <v>0.34375</v>
      </c>
      <c r="F2648" s="47">
        <v>0.51041666666666696</v>
      </c>
      <c r="G2648" s="46" t="str">
        <f>IF(NOT(ISBLANK(Tableau645[heure
début])),IF(VALUE(MID(TEXT(Tableau645[heure
début],"hh"),1,2))&lt;13,"AM","PM"),"")</f>
        <v>AM</v>
      </c>
      <c r="H2648" s="47">
        <f>F2648-E2648</f>
        <v>0.16666666666666696</v>
      </c>
      <c r="I2648" s="47"/>
      <c r="J2648" s="47"/>
      <c r="K2648" s="65" t="s">
        <v>806</v>
      </c>
      <c r="L2648" s="45" t="str">
        <f ca="1">VLOOKUP(Tableau645[[#This Row],[module]],OFFSET(INDIRECT(A2648&amp;"_code"),0,2,,2),2,0)</f>
        <v>n/a</v>
      </c>
      <c r="M2648" s="45"/>
      <c r="N2648" s="47"/>
      <c r="O2648" s="45"/>
    </row>
    <row r="2649" spans="1:15" hidden="1" x14ac:dyDescent="0.2">
      <c r="A2649" s="45" t="s">
        <v>657</v>
      </c>
      <c r="B2649" s="65" t="str">
        <f>YEAR(C2649)&amp;"-"&amp;WEEKNUM(C2649)</f>
        <v>2018-6</v>
      </c>
      <c r="C2649" s="46">
        <v>43138</v>
      </c>
      <c r="D2649" s="67">
        <f>WEEKDAY(Tableau645[[#This Row],[date]])</f>
        <v>4</v>
      </c>
      <c r="E2649" s="47">
        <v>0.34375</v>
      </c>
      <c r="F2649" s="47">
        <v>0.51041666666666696</v>
      </c>
      <c r="G2649" s="46" t="str">
        <f>IF(NOT(ISBLANK(Tableau645[heure
début])),IF(VALUE(MID(TEXT(Tableau645[heure
début],"hh"),1,2))&lt;13,"AM","PM"),"")</f>
        <v>AM</v>
      </c>
      <c r="H2649" s="47">
        <f>F2649-E2649</f>
        <v>0.16666666666666696</v>
      </c>
      <c r="I2649" s="123"/>
      <c r="J2649" s="47" t="s">
        <v>832</v>
      </c>
      <c r="K2649" s="65" t="s">
        <v>806</v>
      </c>
      <c r="L2649" s="45" t="str">
        <f ca="1">VLOOKUP(Tableau645[[#This Row],[module]],OFFSET(INDIRECT(A2649&amp;"_code"),0,2,,2),2,0)</f>
        <v>n/a</v>
      </c>
      <c r="M2649" s="45"/>
      <c r="N2649" s="47"/>
      <c r="O2649" s="45"/>
    </row>
    <row r="2650" spans="1:15" hidden="1" x14ac:dyDescent="0.2">
      <c r="A2650" s="45" t="s">
        <v>657</v>
      </c>
      <c r="B2650" s="65" t="str">
        <f>YEAR(C2650)&amp;"-"&amp;WEEKNUM(C2650)</f>
        <v>2018-6</v>
      </c>
      <c r="C2650" s="46">
        <v>43138</v>
      </c>
      <c r="D2650" s="67">
        <f>WEEKDAY(Tableau645[[#This Row],[date]])</f>
        <v>4</v>
      </c>
      <c r="E2650" s="47">
        <v>0.34375</v>
      </c>
      <c r="F2650" s="47">
        <v>0.51041666666666696</v>
      </c>
      <c r="G2650" s="46" t="str">
        <f>IF(NOT(ISBLANK(Tableau645[heure
début])),IF(VALUE(MID(TEXT(Tableau645[heure
début],"hh"),1,2))&lt;13,"AM","PM"),"")</f>
        <v>AM</v>
      </c>
      <c r="H2650" s="47">
        <f>F2650-E2650</f>
        <v>0.16666666666666696</v>
      </c>
      <c r="I2650" s="123"/>
      <c r="J2650" s="47" t="s">
        <v>833</v>
      </c>
      <c r="K2650" s="65" t="s">
        <v>817</v>
      </c>
      <c r="L2650" s="45" t="str">
        <f ca="1">VLOOKUP(Tableau645[[#This Row],[module]],OFFSET(INDIRECT(A2650&amp;"_code"),0,2,,2),2,0)</f>
        <v>n/a</v>
      </c>
      <c r="M2650" s="45"/>
      <c r="N2650" s="47"/>
      <c r="O2650" s="45"/>
    </row>
    <row r="2651" spans="1:15" hidden="1" x14ac:dyDescent="0.2">
      <c r="A2651" s="45" t="s">
        <v>671</v>
      </c>
      <c r="B2651" s="65" t="str">
        <f>YEAR(C2651)&amp;"-"&amp;WEEKNUM(C2651)</f>
        <v>2018-6</v>
      </c>
      <c r="C2651" s="46">
        <v>43138</v>
      </c>
      <c r="D2651" s="67">
        <f>WEEKDAY(Tableau645[[#This Row],[date]])</f>
        <v>4</v>
      </c>
      <c r="E2651" s="47">
        <v>0.34375</v>
      </c>
      <c r="F2651" s="47">
        <v>0.51041666666666696</v>
      </c>
      <c r="G2651" s="46" t="str">
        <f>IF(NOT(ISBLANK(Tableau645[heure
début])),IF(VALUE(MID(TEXT(Tableau645[heure
début],"hh"),1,2))&lt;13,"AM","PM"),"")</f>
        <v>AM</v>
      </c>
      <c r="H2651" s="47">
        <f>F2651-E2651</f>
        <v>0.16666666666666696</v>
      </c>
      <c r="I2651" s="47"/>
      <c r="J2651" s="47" t="s">
        <v>833</v>
      </c>
      <c r="K2651" s="65" t="s">
        <v>817</v>
      </c>
      <c r="L2651" s="45" t="str">
        <f ca="1">VLOOKUP(Tableau645[[#This Row],[module]],OFFSET(INDIRECT(A2651&amp;"_code"),0,2,,2),2,0)</f>
        <v>n/a</v>
      </c>
      <c r="M2651" s="45"/>
      <c r="N2651" s="47"/>
      <c r="O2651" s="45"/>
    </row>
    <row r="2652" spans="1:15" hidden="1" x14ac:dyDescent="0.2">
      <c r="A2652" s="45" t="s">
        <v>671</v>
      </c>
      <c r="B2652" s="65" t="str">
        <f>YEAR(C2652)&amp;"-"&amp;WEEKNUM(C2652)</f>
        <v>2018-6</v>
      </c>
      <c r="C2652" s="46">
        <v>43138</v>
      </c>
      <c r="D2652" s="67">
        <f>WEEKDAY(Tableau645[[#This Row],[date]])</f>
        <v>4</v>
      </c>
      <c r="E2652" s="47">
        <v>0.34375</v>
      </c>
      <c r="F2652" s="47">
        <v>0.51041666666666696</v>
      </c>
      <c r="G2652" s="46" t="str">
        <f>IF(NOT(ISBLANK(Tableau645[heure
début])),IF(VALUE(MID(TEXT(Tableau645[heure
début],"hh"),1,2))&lt;13,"AM","PM"),"")</f>
        <v>AM</v>
      </c>
      <c r="H2652" s="47">
        <f>F2652-E2652</f>
        <v>0.16666666666666696</v>
      </c>
      <c r="I2652" s="47"/>
      <c r="J2652" s="47" t="s">
        <v>832</v>
      </c>
      <c r="K2652" s="65" t="s">
        <v>806</v>
      </c>
      <c r="L2652" s="45" t="str">
        <f ca="1">VLOOKUP(Tableau645[[#This Row],[module]],OFFSET(INDIRECT(A2652&amp;"_code"),0,2,,2),2,0)</f>
        <v>n/a</v>
      </c>
      <c r="M2652" s="45"/>
      <c r="N2652" s="47"/>
      <c r="O2652" s="45"/>
    </row>
    <row r="2653" spans="1:15" hidden="1" x14ac:dyDescent="0.2">
      <c r="A2653" s="45" t="s">
        <v>672</v>
      </c>
      <c r="B2653" s="65" t="str">
        <f>YEAR(C2653)&amp;"-"&amp;WEEKNUM(C2653)</f>
        <v>2018-6</v>
      </c>
      <c r="C2653" s="46">
        <v>43138</v>
      </c>
      <c r="D2653" s="67">
        <f>WEEKDAY(Tableau645[[#This Row],[date]])</f>
        <v>4</v>
      </c>
      <c r="E2653" s="47">
        <v>0.34375</v>
      </c>
      <c r="F2653" s="47">
        <v>0.51041666666666696</v>
      </c>
      <c r="G2653" s="46" t="str">
        <f>IF(NOT(ISBLANK(Tableau645[heure
début])),IF(VALUE(MID(TEXT(Tableau645[heure
début],"hh"),1,2))&lt;13,"AM","PM"),"")</f>
        <v>AM</v>
      </c>
      <c r="H2653" s="47">
        <f>F2653-E2653</f>
        <v>0.16666666666666696</v>
      </c>
      <c r="I2653" s="47"/>
      <c r="J2653" s="47" t="s">
        <v>832</v>
      </c>
      <c r="K2653" s="65"/>
      <c r="L2653" s="45" t="e">
        <f ca="1">VLOOKUP(Tableau645[[#This Row],[module]],OFFSET(INDIRECT(A2653&amp;"_code"),0,2,,2),2,0)</f>
        <v>#N/A</v>
      </c>
      <c r="M2653" s="45"/>
      <c r="N2653" s="47"/>
      <c r="O2653" s="45"/>
    </row>
    <row r="2654" spans="1:15" hidden="1" x14ac:dyDescent="0.2">
      <c r="A2654" s="45" t="s">
        <v>672</v>
      </c>
      <c r="B2654" s="65" t="str">
        <f>YEAR(C2654)&amp;"-"&amp;WEEKNUM(C2654)</f>
        <v>2018-6</v>
      </c>
      <c r="C2654" s="46">
        <v>43138</v>
      </c>
      <c r="D2654" s="67">
        <f>WEEKDAY(Tableau645[[#This Row],[date]])</f>
        <v>4</v>
      </c>
      <c r="E2654" s="47">
        <v>0.34375</v>
      </c>
      <c r="F2654" s="47">
        <v>0.51041666666666696</v>
      </c>
      <c r="G2654" s="46" t="str">
        <f>IF(NOT(ISBLANK(Tableau645[heure
début])),IF(VALUE(MID(TEXT(Tableau645[heure
début],"hh"),1,2))&lt;13,"AM","PM"),"")</f>
        <v>AM</v>
      </c>
      <c r="H2654" s="47">
        <f>F2654-E2654</f>
        <v>0.16666666666666696</v>
      </c>
      <c r="I2654" s="47"/>
      <c r="J2654" s="47" t="s">
        <v>833</v>
      </c>
      <c r="K2654" s="65" t="s">
        <v>817</v>
      </c>
      <c r="L2654" s="45" t="str">
        <f ca="1">VLOOKUP(Tableau645[[#This Row],[module]],OFFSET(INDIRECT(A2654&amp;"_code"),0,2,,2),2,0)</f>
        <v>n/a</v>
      </c>
      <c r="M2654" s="45"/>
      <c r="N2654" s="47"/>
      <c r="O2654" s="45"/>
    </row>
    <row r="2655" spans="1:15" hidden="1" x14ac:dyDescent="0.2">
      <c r="A2655" s="45" t="s">
        <v>676</v>
      </c>
      <c r="B2655" s="65" t="str">
        <f>YEAR(C2655)&amp;"-"&amp;WEEKNUM(C2655)</f>
        <v>2018-6</v>
      </c>
      <c r="C2655" s="46">
        <v>43138</v>
      </c>
      <c r="D2655" s="67">
        <f>WEEKDAY(Tableau645[[#This Row],[date]])</f>
        <v>4</v>
      </c>
      <c r="E2655" s="47">
        <v>0.34375</v>
      </c>
      <c r="F2655" s="47">
        <v>0.51041666666666696</v>
      </c>
      <c r="G2655" s="46" t="str">
        <f>IF(NOT(ISBLANK(Tableau645[heure
début])),IF(VALUE(MID(TEXT(Tableau645[heure
début],"hh"),1,2))&lt;13,"AM","PM"),"")</f>
        <v>AM</v>
      </c>
      <c r="H2655" s="47">
        <f>F2655-E2655</f>
        <v>0.16666666666666696</v>
      </c>
      <c r="I2655" s="47"/>
      <c r="J2655" s="47"/>
      <c r="K2655" s="65" t="s">
        <v>809</v>
      </c>
      <c r="L2655" s="45" t="str">
        <f ca="1">VLOOKUP(Tableau645[[#This Row],[module]],OFFSET(INDIRECT(A2655&amp;"_code"),0,2,,2),2,0)</f>
        <v>n/a</v>
      </c>
      <c r="M2655" s="45"/>
      <c r="N2655" s="47"/>
      <c r="O2655" s="45"/>
    </row>
    <row r="2656" spans="1:15" hidden="1" x14ac:dyDescent="0.2">
      <c r="A2656" s="45" t="s">
        <v>677</v>
      </c>
      <c r="B2656" s="65" t="str">
        <f>YEAR(C2656)&amp;"-"&amp;WEEKNUM(C2656)</f>
        <v>2018-6</v>
      </c>
      <c r="C2656" s="46">
        <v>43138</v>
      </c>
      <c r="D2656" s="67">
        <f>WEEKDAY(Tableau645[[#This Row],[date]])</f>
        <v>4</v>
      </c>
      <c r="E2656" s="47">
        <v>0.34375</v>
      </c>
      <c r="F2656" s="47">
        <v>0.51041666666666696</v>
      </c>
      <c r="G2656" s="46" t="str">
        <f>IF(NOT(ISBLANK(Tableau645[heure
début])),IF(VALUE(MID(TEXT(Tableau645[heure
début],"hh"),1,2))&lt;13,"AM","PM"),"")</f>
        <v>AM</v>
      </c>
      <c r="H2656" s="47">
        <f>F2656-E2656</f>
        <v>0.16666666666666696</v>
      </c>
      <c r="I2656" s="47"/>
      <c r="J2656" s="47"/>
      <c r="K2656" s="65" t="s">
        <v>919</v>
      </c>
      <c r="L2656" s="45" t="str">
        <f ca="1">VLOOKUP(Tableau645[[#This Row],[module]],OFFSET(INDIRECT(A2656&amp;"_code"),0,2,,2),2,0)</f>
        <v>GABER Jaafar</v>
      </c>
      <c r="M2656" s="45"/>
      <c r="N2656" s="47"/>
      <c r="O2656" s="45"/>
    </row>
    <row r="2657" spans="1:15" hidden="1" x14ac:dyDescent="0.2">
      <c r="A2657" s="61" t="s">
        <v>669</v>
      </c>
      <c r="B2657" s="150" t="str">
        <f>YEAR(C2657)&amp;"-"&amp;WEEKNUM(C2657)</f>
        <v>2018-6</v>
      </c>
      <c r="C2657" s="46">
        <v>43138</v>
      </c>
      <c r="D2657" s="152">
        <f>WEEKDAY(Tableau645[[#This Row],[date]])</f>
        <v>4</v>
      </c>
      <c r="E2657" s="47">
        <v>0.34375</v>
      </c>
      <c r="F2657" s="153">
        <v>0.40625</v>
      </c>
      <c r="G2657" s="151" t="str">
        <f>IF(NOT(ISBLANK(Tableau645[heure
début])),IF(VALUE(MID(TEXT(Tableau645[heure
début],"hh"),1,2))&lt;13,"AM","PM"),"")</f>
        <v>AM</v>
      </c>
      <c r="H2657" s="153">
        <f>F2657-E2657</f>
        <v>6.25E-2</v>
      </c>
      <c r="I2657" s="153"/>
      <c r="J2657" s="153"/>
      <c r="K2657" s="150"/>
      <c r="L2657" s="150" t="e">
        <f ca="1">VLOOKUP(Tableau645[[#This Row],[module]],OFFSET(INDIRECT(A2657&amp;"_code"),0,2,,2),2,0)</f>
        <v>#N/A</v>
      </c>
      <c r="M2657" s="149"/>
      <c r="N2657" s="153"/>
      <c r="O2657" s="149"/>
    </row>
    <row r="2658" spans="1:15" hidden="1" x14ac:dyDescent="0.2">
      <c r="A2658" s="61" t="s">
        <v>669</v>
      </c>
      <c r="B2658" s="65" t="str">
        <f>YEAR(C2658)&amp;"-"&amp;WEEKNUM(C2658)</f>
        <v>2018-6</v>
      </c>
      <c r="C2658" s="46">
        <v>43138</v>
      </c>
      <c r="D2658" s="67">
        <f>WEEKDAY(Tableau645[[#This Row],[date]])</f>
        <v>4</v>
      </c>
      <c r="E2658" s="153">
        <v>0.40625</v>
      </c>
      <c r="F2658" s="47">
        <v>0.51041666666666696</v>
      </c>
      <c r="G2658" s="46" t="str">
        <f>IF(NOT(ISBLANK(Tableau645[heure
début])),IF(VALUE(MID(TEXT(Tableau645[heure
début],"hh"),1,2))&lt;13,"AM","PM"),"")</f>
        <v>AM</v>
      </c>
      <c r="H2658" s="47">
        <f>F2658-E2658</f>
        <v>0.10416666666666696</v>
      </c>
      <c r="I2658" s="47"/>
      <c r="J2658" s="47"/>
      <c r="K2658" s="65" t="s">
        <v>1108</v>
      </c>
      <c r="L2658" s="45" t="str">
        <f ca="1">VLOOKUP(Tableau645[[#This Row],[module]],OFFSET(INDIRECT(A2658&amp;"_code"),0,2,,2),2,0)</f>
        <v>DUBOIS Julien</v>
      </c>
      <c r="M2658" s="45"/>
      <c r="N2658" s="47"/>
      <c r="O2658" s="45"/>
    </row>
    <row r="2659" spans="1:15" hidden="1" x14ac:dyDescent="0.2">
      <c r="A2659" s="45" t="s">
        <v>670</v>
      </c>
      <c r="B2659" s="65" t="str">
        <f>YEAR(C2659)&amp;"-"&amp;WEEKNUM(C2659)</f>
        <v>2018-6</v>
      </c>
      <c r="C2659" s="46">
        <v>43138</v>
      </c>
      <c r="D2659" s="67">
        <f>WEEKDAY(Tableau645[[#This Row],[date]])</f>
        <v>4</v>
      </c>
      <c r="E2659" s="47">
        <v>0.57291666666666696</v>
      </c>
      <c r="F2659" s="47">
        <v>0.73958333333333404</v>
      </c>
      <c r="G2659" s="46" t="str">
        <f>IF(NOT(ISBLANK(Tableau645[heure
début])),IF(VALUE(MID(TEXT(Tableau645[heure
début],"hh"),1,2))&lt;13,"AM","PM"),"")</f>
        <v>PM</v>
      </c>
      <c r="H2659" s="47">
        <f>F2659-E2659</f>
        <v>0.16666666666666707</v>
      </c>
      <c r="I2659" s="47"/>
      <c r="J2659" s="47"/>
      <c r="K2659" s="65" t="s">
        <v>806</v>
      </c>
      <c r="L2659" s="45" t="str">
        <f ca="1">VLOOKUP(Tableau645[[#This Row],[module]],OFFSET(INDIRECT(A2659&amp;"_code"),0,2,,2),2,0)</f>
        <v>n/a</v>
      </c>
      <c r="M2659" s="45"/>
      <c r="N2659" s="47"/>
      <c r="O2659" s="45"/>
    </row>
    <row r="2660" spans="1:15" hidden="1" x14ac:dyDescent="0.2">
      <c r="A2660" s="45" t="s">
        <v>657</v>
      </c>
      <c r="B2660" s="65" t="str">
        <f>YEAR(C2660)&amp;"-"&amp;WEEKNUM(C2660)</f>
        <v>2018-6</v>
      </c>
      <c r="C2660" s="46">
        <v>43138</v>
      </c>
      <c r="D2660" s="67">
        <f>WEEKDAY(Tableau645[[#This Row],[date]])</f>
        <v>4</v>
      </c>
      <c r="E2660" s="47">
        <v>0.57291666666666696</v>
      </c>
      <c r="F2660" s="47">
        <v>0.73958333333333404</v>
      </c>
      <c r="G2660" s="46" t="str">
        <f>IF(NOT(ISBLANK(Tableau645[heure
début])),IF(VALUE(MID(TEXT(Tableau645[heure
début],"hh"),1,2))&lt;13,"AM","PM"),"")</f>
        <v>PM</v>
      </c>
      <c r="H2660" s="47">
        <f>F2660-E2660</f>
        <v>0.16666666666666707</v>
      </c>
      <c r="I2660" s="123"/>
      <c r="J2660" s="47" t="s">
        <v>832</v>
      </c>
      <c r="K2660" s="65" t="s">
        <v>806</v>
      </c>
      <c r="L2660" s="45" t="str">
        <f ca="1">VLOOKUP(Tableau645[[#This Row],[module]],OFFSET(INDIRECT(A2660&amp;"_code"),0,2,,2),2,0)</f>
        <v>n/a</v>
      </c>
      <c r="M2660" s="45"/>
      <c r="N2660" s="47"/>
      <c r="O2660" s="45"/>
    </row>
    <row r="2661" spans="1:15" hidden="1" x14ac:dyDescent="0.2">
      <c r="A2661" s="45" t="s">
        <v>657</v>
      </c>
      <c r="B2661" s="65" t="str">
        <f>YEAR(C2661)&amp;"-"&amp;WEEKNUM(C2661)</f>
        <v>2018-6</v>
      </c>
      <c r="C2661" s="46">
        <v>43138</v>
      </c>
      <c r="D2661" s="67">
        <f>WEEKDAY(Tableau645[[#This Row],[date]])</f>
        <v>4</v>
      </c>
      <c r="E2661" s="47">
        <v>0.57291666666666696</v>
      </c>
      <c r="F2661" s="47">
        <v>0.73958333333333404</v>
      </c>
      <c r="G2661" s="46" t="str">
        <f>IF(NOT(ISBLANK(Tableau645[heure
début])),IF(VALUE(MID(TEXT(Tableau645[heure
début],"hh"),1,2))&lt;13,"AM","PM"),"")</f>
        <v>PM</v>
      </c>
      <c r="H2661" s="47">
        <f>F2661-E2661</f>
        <v>0.16666666666666707</v>
      </c>
      <c r="I2661" s="123"/>
      <c r="J2661" s="47" t="s">
        <v>833</v>
      </c>
      <c r="K2661" s="65" t="s">
        <v>817</v>
      </c>
      <c r="L2661" s="45" t="str">
        <f ca="1">VLOOKUP(Tableau645[[#This Row],[module]],OFFSET(INDIRECT(A2661&amp;"_code"),0,2,,2),2,0)</f>
        <v>n/a</v>
      </c>
      <c r="M2661" s="45"/>
      <c r="N2661" s="47"/>
      <c r="O2661" s="45"/>
    </row>
    <row r="2662" spans="1:15" hidden="1" x14ac:dyDescent="0.2">
      <c r="A2662" s="45" t="s">
        <v>671</v>
      </c>
      <c r="B2662" s="65" t="str">
        <f>YEAR(C2662)&amp;"-"&amp;WEEKNUM(C2662)</f>
        <v>2018-6</v>
      </c>
      <c r="C2662" s="46">
        <v>43138</v>
      </c>
      <c r="D2662" s="67">
        <f>WEEKDAY(Tableau645[[#This Row],[date]])</f>
        <v>4</v>
      </c>
      <c r="E2662" s="47">
        <v>0.57291666666666696</v>
      </c>
      <c r="F2662" s="47">
        <v>0.73958333333333404</v>
      </c>
      <c r="G2662" s="46" t="str">
        <f>IF(NOT(ISBLANK(Tableau645[heure
début])),IF(VALUE(MID(TEXT(Tableau645[heure
début],"hh"),1,2))&lt;13,"AM","PM"),"")</f>
        <v>PM</v>
      </c>
      <c r="H2662" s="47">
        <f>F2662-E2662</f>
        <v>0.16666666666666707</v>
      </c>
      <c r="I2662" s="47"/>
      <c r="J2662" s="47" t="s">
        <v>833</v>
      </c>
      <c r="K2662" s="65" t="s">
        <v>817</v>
      </c>
      <c r="L2662" s="45" t="str">
        <f ca="1">VLOOKUP(Tableau645[[#This Row],[module]],OFFSET(INDIRECT(A2662&amp;"_code"),0,2,,2),2,0)</f>
        <v>n/a</v>
      </c>
      <c r="M2662" s="45"/>
      <c r="N2662" s="47"/>
      <c r="O2662" s="45"/>
    </row>
    <row r="2663" spans="1:15" hidden="1" x14ac:dyDescent="0.2">
      <c r="A2663" s="45" t="s">
        <v>671</v>
      </c>
      <c r="B2663" s="65" t="str">
        <f>YEAR(C2663)&amp;"-"&amp;WEEKNUM(C2663)</f>
        <v>2018-6</v>
      </c>
      <c r="C2663" s="46">
        <v>43138</v>
      </c>
      <c r="D2663" s="67">
        <f>WEEKDAY(Tableau645[[#This Row],[date]])</f>
        <v>4</v>
      </c>
      <c r="E2663" s="47">
        <v>0.57291666666666696</v>
      </c>
      <c r="F2663" s="47">
        <v>0.73958333333333404</v>
      </c>
      <c r="G2663" s="46" t="str">
        <f>IF(NOT(ISBLANK(Tableau645[heure
début])),IF(VALUE(MID(TEXT(Tableau645[heure
début],"hh"),1,2))&lt;13,"AM","PM"),"")</f>
        <v>PM</v>
      </c>
      <c r="H2663" s="47">
        <f>F2663-E2663</f>
        <v>0.16666666666666707</v>
      </c>
      <c r="I2663" s="47"/>
      <c r="J2663" s="47" t="s">
        <v>832</v>
      </c>
      <c r="K2663" s="65" t="s">
        <v>806</v>
      </c>
      <c r="L2663" s="45" t="str">
        <f ca="1">VLOOKUP(Tableau645[[#This Row],[module]],OFFSET(INDIRECT(A2663&amp;"_code"),0,2,,2),2,0)</f>
        <v>n/a</v>
      </c>
      <c r="M2663" s="45"/>
      <c r="N2663" s="47"/>
      <c r="O2663" s="45"/>
    </row>
    <row r="2664" spans="1:15" hidden="1" x14ac:dyDescent="0.2">
      <c r="A2664" s="45" t="s">
        <v>672</v>
      </c>
      <c r="B2664" s="65" t="str">
        <f>YEAR(C2664)&amp;"-"&amp;WEEKNUM(C2664)</f>
        <v>2018-6</v>
      </c>
      <c r="C2664" s="46">
        <v>43138</v>
      </c>
      <c r="D2664" s="67">
        <f>WEEKDAY(Tableau645[[#This Row],[date]])</f>
        <v>4</v>
      </c>
      <c r="E2664" s="47">
        <v>0.57291666666666696</v>
      </c>
      <c r="F2664" s="47">
        <v>0.73958333333333404</v>
      </c>
      <c r="G2664" s="46" t="str">
        <f>IF(NOT(ISBLANK(Tableau645[heure
début])),IF(VALUE(MID(TEXT(Tableau645[heure
début],"hh"),1,2))&lt;13,"AM","PM"),"")</f>
        <v>PM</v>
      </c>
      <c r="H2664" s="47">
        <f>F2664-E2664</f>
        <v>0.16666666666666707</v>
      </c>
      <c r="I2664" s="47"/>
      <c r="J2664" s="47" t="s">
        <v>832</v>
      </c>
      <c r="K2664" s="65"/>
      <c r="L2664" s="45" t="e">
        <f ca="1">VLOOKUP(Tableau645[[#This Row],[module]],OFFSET(INDIRECT(A2664&amp;"_code"),0,2,,2),2,0)</f>
        <v>#N/A</v>
      </c>
      <c r="M2664" s="45"/>
      <c r="N2664" s="47"/>
      <c r="O2664" s="45"/>
    </row>
    <row r="2665" spans="1:15" hidden="1" x14ac:dyDescent="0.2">
      <c r="A2665" s="45" t="s">
        <v>672</v>
      </c>
      <c r="B2665" s="65" t="str">
        <f>YEAR(C2665)&amp;"-"&amp;WEEKNUM(C2665)</f>
        <v>2018-6</v>
      </c>
      <c r="C2665" s="46">
        <v>43138</v>
      </c>
      <c r="D2665" s="67">
        <f>WEEKDAY(Tableau645[[#This Row],[date]])</f>
        <v>4</v>
      </c>
      <c r="E2665" s="47">
        <v>0.57291666666666696</v>
      </c>
      <c r="F2665" s="47">
        <v>0.73958333333333404</v>
      </c>
      <c r="G2665" s="46" t="str">
        <f>IF(NOT(ISBLANK(Tableau645[heure
début])),IF(VALUE(MID(TEXT(Tableau645[heure
début],"hh"),1,2))&lt;13,"AM","PM"),"")</f>
        <v>PM</v>
      </c>
      <c r="H2665" s="47">
        <f>F2665-E2665</f>
        <v>0.16666666666666707</v>
      </c>
      <c r="I2665" s="47"/>
      <c r="J2665" s="47" t="s">
        <v>833</v>
      </c>
      <c r="K2665" s="65" t="s">
        <v>817</v>
      </c>
      <c r="L2665" s="45" t="str">
        <f ca="1">VLOOKUP(Tableau645[[#This Row],[module]],OFFSET(INDIRECT(A2665&amp;"_code"),0,2,,2),2,0)</f>
        <v>n/a</v>
      </c>
      <c r="M2665" s="45"/>
      <c r="N2665" s="47"/>
      <c r="O2665" s="45"/>
    </row>
    <row r="2666" spans="1:15" hidden="1" x14ac:dyDescent="0.2">
      <c r="A2666" s="45" t="s">
        <v>676</v>
      </c>
      <c r="B2666" s="65" t="str">
        <f>YEAR(C2666)&amp;"-"&amp;WEEKNUM(C2666)</f>
        <v>2018-6</v>
      </c>
      <c r="C2666" s="46">
        <v>43138</v>
      </c>
      <c r="D2666" s="67">
        <f>WEEKDAY(Tableau645[[#This Row],[date]])</f>
        <v>4</v>
      </c>
      <c r="E2666" s="47">
        <v>0.57291666666666696</v>
      </c>
      <c r="F2666" s="47">
        <v>0.69791666666666663</v>
      </c>
      <c r="G2666" s="46" t="str">
        <f>IF(NOT(ISBLANK(Tableau645[heure
début])),IF(VALUE(MID(TEXT(Tableau645[heure
début],"hh"),1,2))&lt;13,"AM","PM"),"")</f>
        <v>PM</v>
      </c>
      <c r="H2666" s="47">
        <f>F2666-E2666</f>
        <v>0.12499999999999967</v>
      </c>
      <c r="I2666" s="47"/>
      <c r="J2666" s="47"/>
      <c r="K2666" s="65" t="s">
        <v>809</v>
      </c>
      <c r="L2666" s="45" t="str">
        <f ca="1">VLOOKUP(Tableau645[[#This Row],[module]],OFFSET(INDIRECT(A2666&amp;"_code"),0,2,,2),2,0)</f>
        <v>n/a</v>
      </c>
      <c r="M2666" s="45"/>
      <c r="N2666" s="47"/>
      <c r="O2666" s="45"/>
    </row>
    <row r="2667" spans="1:15" hidden="1" x14ac:dyDescent="0.2">
      <c r="A2667" s="45" t="s">
        <v>677</v>
      </c>
      <c r="B2667" s="65" t="str">
        <f>YEAR(C2667)&amp;"-"&amp;WEEKNUM(C2667)</f>
        <v>2018-6</v>
      </c>
      <c r="C2667" s="46">
        <v>43138</v>
      </c>
      <c r="D2667" s="67">
        <f>WEEKDAY(Tableau645[[#This Row],[date]])</f>
        <v>4</v>
      </c>
      <c r="E2667" s="47">
        <v>0.57291666666666696</v>
      </c>
      <c r="F2667" s="47">
        <v>0.69791666666666663</v>
      </c>
      <c r="G2667" s="46" t="str">
        <f>IF(NOT(ISBLANK(Tableau645[heure
début])),IF(VALUE(MID(TEXT(Tableau645[heure
début],"hh"),1,2))&lt;13,"AM","PM"),"")</f>
        <v>PM</v>
      </c>
      <c r="H2667" s="47">
        <f>F2667-E2667</f>
        <v>0.12499999999999967</v>
      </c>
      <c r="I2667" s="47"/>
      <c r="J2667" s="47"/>
      <c r="K2667" s="65" t="s">
        <v>919</v>
      </c>
      <c r="L2667" s="45" t="str">
        <f ca="1">VLOOKUP(Tableau645[[#This Row],[module]],OFFSET(INDIRECT(A2667&amp;"_code"),0,2,,2),2,0)</f>
        <v>GABER Jaafar</v>
      </c>
      <c r="M2667" s="45"/>
      <c r="N2667" s="47"/>
      <c r="O2667" s="45"/>
    </row>
    <row r="2668" spans="1:15" hidden="1" x14ac:dyDescent="0.2">
      <c r="A2668" s="61" t="s">
        <v>669</v>
      </c>
      <c r="B2668" s="65" t="str">
        <f>YEAR(C2668)&amp;"-"&amp;WEEKNUM(C2668)</f>
        <v>2018-6</v>
      </c>
      <c r="C2668" s="46">
        <v>43138</v>
      </c>
      <c r="D2668" s="67">
        <f>WEEKDAY(Tableau645[[#This Row],[date]])</f>
        <v>4</v>
      </c>
      <c r="E2668" s="63">
        <v>0.57291666666666696</v>
      </c>
      <c r="F2668" s="63">
        <v>0.73958333333333404</v>
      </c>
      <c r="G2668" s="46" t="str">
        <f>IF(NOT(ISBLANK(Tableau645[heure
début])),IF(VALUE(MID(TEXT(Tableau645[heure
début],"hh"),1,2))&lt;13,"AM","PM"),"")</f>
        <v>PM</v>
      </c>
      <c r="H2668" s="47">
        <f>F2668-E2668</f>
        <v>0.16666666666666707</v>
      </c>
      <c r="I2668" s="47"/>
      <c r="J2668" s="47"/>
      <c r="K2668" s="65" t="s">
        <v>1108</v>
      </c>
      <c r="L2668" s="45" t="str">
        <f ca="1">VLOOKUP(Tableau645[[#This Row],[module]],OFFSET(INDIRECT(A2668&amp;"_code"),0,2,,2),2,0)</f>
        <v>DUBOIS Julien</v>
      </c>
      <c r="M2668" s="45"/>
      <c r="N2668" s="47"/>
      <c r="O2668" s="45"/>
    </row>
    <row r="2669" spans="1:15" hidden="1" x14ac:dyDescent="0.2">
      <c r="A2669" s="45" t="s">
        <v>670</v>
      </c>
      <c r="B2669" s="65" t="str">
        <f>YEAR(C2669)&amp;"-"&amp;WEEKNUM(C2669)</f>
        <v>2018-6</v>
      </c>
      <c r="C2669" s="46">
        <v>43139</v>
      </c>
      <c r="D2669" s="67">
        <f>WEEKDAY(Tableau645[[#This Row],[date]])</f>
        <v>5</v>
      </c>
      <c r="E2669" s="47">
        <v>0.34375</v>
      </c>
      <c r="F2669" s="47">
        <v>0.51041666666666696</v>
      </c>
      <c r="G2669" s="46" t="str">
        <f>IF(NOT(ISBLANK(Tableau645[heure
début])),IF(VALUE(MID(TEXT(Tableau645[heure
début],"hh"),1,2))&lt;13,"AM","PM"),"")</f>
        <v>AM</v>
      </c>
      <c r="H2669" s="47">
        <f>F2669-E2669</f>
        <v>0.16666666666666696</v>
      </c>
      <c r="I2669" s="47"/>
      <c r="J2669" s="47"/>
      <c r="K2669" s="65" t="s">
        <v>806</v>
      </c>
      <c r="L2669" s="45" t="str">
        <f ca="1">VLOOKUP(Tableau645[[#This Row],[module]],OFFSET(INDIRECT(A2669&amp;"_code"),0,2,,2),2,0)</f>
        <v>n/a</v>
      </c>
      <c r="M2669" s="45"/>
      <c r="N2669" s="47"/>
      <c r="O2669" s="45"/>
    </row>
    <row r="2670" spans="1:15" hidden="1" x14ac:dyDescent="0.2">
      <c r="A2670" s="45" t="s">
        <v>657</v>
      </c>
      <c r="B2670" s="65" t="str">
        <f>YEAR(C2670)&amp;"-"&amp;WEEKNUM(C2670)</f>
        <v>2018-6</v>
      </c>
      <c r="C2670" s="46">
        <v>43139</v>
      </c>
      <c r="D2670" s="67">
        <f>WEEKDAY(Tableau645[[#This Row],[date]])</f>
        <v>5</v>
      </c>
      <c r="E2670" s="47">
        <v>0.34375</v>
      </c>
      <c r="F2670" s="47">
        <v>0.51041666666666696</v>
      </c>
      <c r="G2670" s="46" t="str">
        <f>IF(NOT(ISBLANK(Tableau645[heure
début])),IF(VALUE(MID(TEXT(Tableau645[heure
début],"hh"),1,2))&lt;13,"AM","PM"),"")</f>
        <v>AM</v>
      </c>
      <c r="H2670" s="47">
        <f>F2670-E2670</f>
        <v>0.16666666666666696</v>
      </c>
      <c r="I2670" s="123"/>
      <c r="J2670" s="47" t="s">
        <v>832</v>
      </c>
      <c r="K2670" s="65" t="s">
        <v>806</v>
      </c>
      <c r="L2670" s="45" t="str">
        <f ca="1">VLOOKUP(Tableau645[[#This Row],[module]],OFFSET(INDIRECT(A2670&amp;"_code"),0,2,,2),2,0)</f>
        <v>n/a</v>
      </c>
      <c r="M2670" s="45"/>
      <c r="N2670" s="47"/>
      <c r="O2670" s="45"/>
    </row>
    <row r="2671" spans="1:15" hidden="1" x14ac:dyDescent="0.2">
      <c r="A2671" s="45" t="s">
        <v>657</v>
      </c>
      <c r="B2671" s="65" t="str">
        <f>YEAR(C2671)&amp;"-"&amp;WEEKNUM(C2671)</f>
        <v>2018-6</v>
      </c>
      <c r="C2671" s="46">
        <v>43139</v>
      </c>
      <c r="D2671" s="67">
        <f>WEEKDAY(Tableau645[[#This Row],[date]])</f>
        <v>5</v>
      </c>
      <c r="E2671" s="47">
        <v>0.34375</v>
      </c>
      <c r="F2671" s="47">
        <v>0.51041666666666696</v>
      </c>
      <c r="G2671" s="46" t="str">
        <f>IF(NOT(ISBLANK(Tableau645[heure
début])),IF(VALUE(MID(TEXT(Tableau645[heure
début],"hh"),1,2))&lt;13,"AM","PM"),"")</f>
        <v>AM</v>
      </c>
      <c r="H2671" s="47">
        <f>F2671-E2671</f>
        <v>0.16666666666666696</v>
      </c>
      <c r="I2671" s="123"/>
      <c r="J2671" s="47" t="s">
        <v>833</v>
      </c>
      <c r="K2671" s="65" t="s">
        <v>817</v>
      </c>
      <c r="L2671" s="45" t="str">
        <f ca="1">VLOOKUP(Tableau645[[#This Row],[module]],OFFSET(INDIRECT(A2671&amp;"_code"),0,2,,2),2,0)</f>
        <v>n/a</v>
      </c>
      <c r="M2671" s="45"/>
      <c r="N2671" s="47"/>
      <c r="O2671" s="45"/>
    </row>
    <row r="2672" spans="1:15" hidden="1" x14ac:dyDescent="0.2">
      <c r="A2672" s="45" t="s">
        <v>671</v>
      </c>
      <c r="B2672" s="65" t="str">
        <f>YEAR(C2672)&amp;"-"&amp;WEEKNUM(C2672)</f>
        <v>2018-6</v>
      </c>
      <c r="C2672" s="46">
        <v>43139</v>
      </c>
      <c r="D2672" s="67">
        <f>WEEKDAY(Tableau645[[#This Row],[date]])</f>
        <v>5</v>
      </c>
      <c r="E2672" s="47">
        <v>0.34375</v>
      </c>
      <c r="F2672" s="47">
        <v>0.51041666666666696</v>
      </c>
      <c r="G2672" s="46" t="str">
        <f>IF(NOT(ISBLANK(Tableau645[heure
début])),IF(VALUE(MID(TEXT(Tableau645[heure
début],"hh"),1,2))&lt;13,"AM","PM"),"")</f>
        <v>AM</v>
      </c>
      <c r="H2672" s="47">
        <f>F2672-E2672</f>
        <v>0.16666666666666696</v>
      </c>
      <c r="I2672" s="47"/>
      <c r="J2672" s="47" t="s">
        <v>833</v>
      </c>
      <c r="K2672" s="65" t="s">
        <v>817</v>
      </c>
      <c r="L2672" s="45" t="str">
        <f ca="1">VLOOKUP(Tableau645[[#This Row],[module]],OFFSET(INDIRECT(A2672&amp;"_code"),0,2,,2),2,0)</f>
        <v>n/a</v>
      </c>
      <c r="M2672" s="45"/>
      <c r="N2672" s="47"/>
      <c r="O2672" s="45"/>
    </row>
    <row r="2673" spans="1:15" hidden="1" x14ac:dyDescent="0.2">
      <c r="A2673" s="45" t="s">
        <v>671</v>
      </c>
      <c r="B2673" s="65" t="str">
        <f>YEAR(C2673)&amp;"-"&amp;WEEKNUM(C2673)</f>
        <v>2018-6</v>
      </c>
      <c r="C2673" s="46">
        <v>43139</v>
      </c>
      <c r="D2673" s="67">
        <f>WEEKDAY(Tableau645[[#This Row],[date]])</f>
        <v>5</v>
      </c>
      <c r="E2673" s="47">
        <v>0.34375</v>
      </c>
      <c r="F2673" s="47">
        <v>0.51041666666666696</v>
      </c>
      <c r="G2673" s="46" t="str">
        <f>IF(NOT(ISBLANK(Tableau645[heure
début])),IF(VALUE(MID(TEXT(Tableau645[heure
début],"hh"),1,2))&lt;13,"AM","PM"),"")</f>
        <v>AM</v>
      </c>
      <c r="H2673" s="47">
        <f>F2673-E2673</f>
        <v>0.16666666666666696</v>
      </c>
      <c r="I2673" s="47"/>
      <c r="J2673" s="47" t="s">
        <v>832</v>
      </c>
      <c r="K2673" s="65" t="s">
        <v>806</v>
      </c>
      <c r="L2673" s="45" t="str">
        <f ca="1">VLOOKUP(Tableau645[[#This Row],[module]],OFFSET(INDIRECT(A2673&amp;"_code"),0,2,,2),2,0)</f>
        <v>n/a</v>
      </c>
      <c r="M2673" s="45"/>
      <c r="N2673" s="47"/>
      <c r="O2673" s="45"/>
    </row>
    <row r="2674" spans="1:15" hidden="1" x14ac:dyDescent="0.2">
      <c r="A2674" s="45" t="s">
        <v>672</v>
      </c>
      <c r="B2674" s="65" t="str">
        <f>YEAR(C2674)&amp;"-"&amp;WEEKNUM(C2674)</f>
        <v>2018-6</v>
      </c>
      <c r="C2674" s="46">
        <v>43139</v>
      </c>
      <c r="D2674" s="67">
        <f>WEEKDAY(Tableau645[[#This Row],[date]])</f>
        <v>5</v>
      </c>
      <c r="E2674" s="47">
        <v>0.34375</v>
      </c>
      <c r="F2674" s="47">
        <v>0.51041666666666696</v>
      </c>
      <c r="G2674" s="46" t="str">
        <f>IF(NOT(ISBLANK(Tableau645[heure
début])),IF(VALUE(MID(TEXT(Tableau645[heure
début],"hh"),1,2))&lt;13,"AM","PM"),"")</f>
        <v>AM</v>
      </c>
      <c r="H2674" s="47">
        <f>F2674-E2674</f>
        <v>0.16666666666666696</v>
      </c>
      <c r="I2674" s="47"/>
      <c r="J2674" s="47" t="s">
        <v>832</v>
      </c>
      <c r="K2674" s="65"/>
      <c r="L2674" s="45" t="e">
        <f ca="1">VLOOKUP(Tableau645[[#This Row],[module]],OFFSET(INDIRECT(A2674&amp;"_code"),0,2,,2),2,0)</f>
        <v>#N/A</v>
      </c>
      <c r="M2674" s="45"/>
      <c r="N2674" s="47"/>
      <c r="O2674" s="45"/>
    </row>
    <row r="2675" spans="1:15" hidden="1" x14ac:dyDescent="0.2">
      <c r="A2675" s="45" t="s">
        <v>672</v>
      </c>
      <c r="B2675" s="65" t="str">
        <f>YEAR(C2675)&amp;"-"&amp;WEEKNUM(C2675)</f>
        <v>2018-6</v>
      </c>
      <c r="C2675" s="46">
        <v>43139</v>
      </c>
      <c r="D2675" s="67">
        <f>WEEKDAY(Tableau645[[#This Row],[date]])</f>
        <v>5</v>
      </c>
      <c r="E2675" s="47">
        <v>0.34375</v>
      </c>
      <c r="F2675" s="47">
        <v>0.51041666666666696</v>
      </c>
      <c r="G2675" s="46" t="str">
        <f>IF(NOT(ISBLANK(Tableau645[heure
début])),IF(VALUE(MID(TEXT(Tableau645[heure
début],"hh"),1,2))&lt;13,"AM","PM"),"")</f>
        <v>AM</v>
      </c>
      <c r="H2675" s="47">
        <f>F2675-E2675</f>
        <v>0.16666666666666696</v>
      </c>
      <c r="I2675" s="47"/>
      <c r="J2675" s="47" t="s">
        <v>833</v>
      </c>
      <c r="K2675" s="65" t="s">
        <v>817</v>
      </c>
      <c r="L2675" s="45" t="str">
        <f ca="1">VLOOKUP(Tableau645[[#This Row],[module]],OFFSET(INDIRECT(A2675&amp;"_code"),0,2,,2),2,0)</f>
        <v>n/a</v>
      </c>
      <c r="M2675" s="45"/>
      <c r="N2675" s="47"/>
      <c r="O2675" s="45"/>
    </row>
    <row r="2676" spans="1:15" hidden="1" x14ac:dyDescent="0.2">
      <c r="A2676" s="45" t="s">
        <v>676</v>
      </c>
      <c r="B2676" s="65" t="str">
        <f>YEAR(C2676)&amp;"-"&amp;WEEKNUM(C2676)</f>
        <v>2018-6</v>
      </c>
      <c r="C2676" s="46">
        <v>43139</v>
      </c>
      <c r="D2676" s="67">
        <f>WEEKDAY(Tableau645[[#This Row],[date]])</f>
        <v>5</v>
      </c>
      <c r="E2676" s="47">
        <v>0.34375</v>
      </c>
      <c r="F2676" s="47">
        <v>0.51041666666666696</v>
      </c>
      <c r="G2676" s="46" t="str">
        <f>IF(NOT(ISBLANK(Tableau645[heure
début])),IF(VALUE(MID(TEXT(Tableau645[heure
début],"hh"),1,2))&lt;13,"AM","PM"),"")</f>
        <v>AM</v>
      </c>
      <c r="H2676" s="47">
        <f>F2676-E2676</f>
        <v>0.16666666666666696</v>
      </c>
      <c r="I2676" s="47"/>
      <c r="J2676" s="47"/>
      <c r="K2676" s="65" t="s">
        <v>809</v>
      </c>
      <c r="L2676" s="45" t="str">
        <f ca="1">VLOOKUP(Tableau645[[#This Row],[module]],OFFSET(INDIRECT(A2676&amp;"_code"),0,2,,2),2,0)</f>
        <v>n/a</v>
      </c>
      <c r="M2676" s="45"/>
      <c r="N2676" s="47"/>
      <c r="O2676" s="45"/>
    </row>
    <row r="2677" spans="1:15" hidden="1" x14ac:dyDescent="0.2">
      <c r="A2677" s="45" t="s">
        <v>677</v>
      </c>
      <c r="B2677" s="65" t="str">
        <f>YEAR(C2677)&amp;"-"&amp;WEEKNUM(C2677)</f>
        <v>2018-6</v>
      </c>
      <c r="C2677" s="46">
        <v>43139</v>
      </c>
      <c r="D2677" s="67">
        <f>WEEKDAY(Tableau645[[#This Row],[date]])</f>
        <v>5</v>
      </c>
      <c r="E2677" s="47">
        <v>0.34375</v>
      </c>
      <c r="F2677" s="47">
        <v>0.51041666666666696</v>
      </c>
      <c r="G2677" s="46" t="str">
        <f>IF(NOT(ISBLANK(Tableau645[heure
début])),IF(VALUE(MID(TEXT(Tableau645[heure
début],"hh"),1,2))&lt;13,"AM","PM"),"")</f>
        <v>AM</v>
      </c>
      <c r="H2677" s="47">
        <f>F2677-E2677</f>
        <v>0.16666666666666696</v>
      </c>
      <c r="I2677" s="47"/>
      <c r="J2677" s="47"/>
      <c r="K2677" s="65" t="s">
        <v>920</v>
      </c>
      <c r="L2677" s="45" t="str">
        <f ca="1">VLOOKUP(Tableau645[[#This Row],[module]],OFFSET(INDIRECT(A2677&amp;"_code"),0,2,,2),2,0)</f>
        <v>GABER Jaafar</v>
      </c>
      <c r="M2677" s="45"/>
      <c r="N2677" s="47"/>
      <c r="O2677" s="45"/>
    </row>
    <row r="2678" spans="1:15" hidden="1" x14ac:dyDescent="0.2">
      <c r="A2678" s="61" t="s">
        <v>669</v>
      </c>
      <c r="B2678" s="65" t="str">
        <f>YEAR(C2678)&amp;"-"&amp;WEEKNUM(C2678)</f>
        <v>2018-6</v>
      </c>
      <c r="C2678" s="46">
        <v>43139</v>
      </c>
      <c r="D2678" s="67">
        <f>WEEKDAY(Tableau645[[#This Row],[date]])</f>
        <v>5</v>
      </c>
      <c r="E2678" s="47">
        <v>0.34375</v>
      </c>
      <c r="F2678" s="47">
        <v>0.51041666666666696</v>
      </c>
      <c r="G2678" s="46" t="str">
        <f>IF(NOT(ISBLANK(Tableau645[heure
début])),IF(VALUE(MID(TEXT(Tableau645[heure
début],"hh"),1,2))&lt;13,"AM","PM"),"")</f>
        <v>AM</v>
      </c>
      <c r="H2678" s="47">
        <f>F2678-E2678</f>
        <v>0.16666666666666696</v>
      </c>
      <c r="I2678" s="47"/>
      <c r="J2678" s="47"/>
      <c r="K2678" s="65" t="s">
        <v>1089</v>
      </c>
      <c r="L2678" s="45" t="str">
        <f ca="1">VLOOKUP(Tableau645[[#This Row],[module]],OFFSET(INDIRECT(A2678&amp;"_code"),0,2,,2),2,0)</f>
        <v>DUDEK Cédric</v>
      </c>
      <c r="M2678" s="45"/>
      <c r="N2678" s="47"/>
      <c r="O2678" s="45"/>
    </row>
    <row r="2679" spans="1:15" hidden="1" x14ac:dyDescent="0.2">
      <c r="A2679" s="45" t="s">
        <v>670</v>
      </c>
      <c r="B2679" s="65" t="str">
        <f>YEAR(C2679)&amp;"-"&amp;WEEKNUM(C2679)</f>
        <v>2018-6</v>
      </c>
      <c r="C2679" s="46">
        <v>43139</v>
      </c>
      <c r="D2679" s="67">
        <f>WEEKDAY(Tableau645[[#This Row],[date]])</f>
        <v>5</v>
      </c>
      <c r="E2679" s="47">
        <v>0.57291666666666696</v>
      </c>
      <c r="F2679" s="47">
        <v>0.73958333333333404</v>
      </c>
      <c r="G2679" s="46" t="str">
        <f>IF(NOT(ISBLANK(Tableau645[heure
début])),IF(VALUE(MID(TEXT(Tableau645[heure
début],"hh"),1,2))&lt;13,"AM","PM"),"")</f>
        <v>PM</v>
      </c>
      <c r="H2679" s="47">
        <f>F2679-E2679</f>
        <v>0.16666666666666707</v>
      </c>
      <c r="I2679" s="47"/>
      <c r="J2679" s="47"/>
      <c r="K2679" s="65" t="s">
        <v>806</v>
      </c>
      <c r="L2679" s="45" t="str">
        <f ca="1">VLOOKUP(Tableau645[[#This Row],[module]],OFFSET(INDIRECT(A2679&amp;"_code"),0,2,,2),2,0)</f>
        <v>n/a</v>
      </c>
      <c r="M2679" s="45"/>
      <c r="N2679" s="47"/>
      <c r="O2679" s="45"/>
    </row>
    <row r="2680" spans="1:15" hidden="1" x14ac:dyDescent="0.2">
      <c r="A2680" s="45" t="s">
        <v>657</v>
      </c>
      <c r="B2680" s="65" t="str">
        <f>YEAR(C2680)&amp;"-"&amp;WEEKNUM(C2680)</f>
        <v>2018-6</v>
      </c>
      <c r="C2680" s="46">
        <v>43139</v>
      </c>
      <c r="D2680" s="67">
        <f>WEEKDAY(Tableau645[[#This Row],[date]])</f>
        <v>5</v>
      </c>
      <c r="E2680" s="47">
        <v>0.57291666666666696</v>
      </c>
      <c r="F2680" s="47">
        <v>0.73958333333333404</v>
      </c>
      <c r="G2680" s="46" t="str">
        <f>IF(NOT(ISBLANK(Tableau645[heure
début])),IF(VALUE(MID(TEXT(Tableau645[heure
début],"hh"),1,2))&lt;13,"AM","PM"),"")</f>
        <v>PM</v>
      </c>
      <c r="H2680" s="47">
        <f>F2680-E2680</f>
        <v>0.16666666666666707</v>
      </c>
      <c r="I2680" s="123"/>
      <c r="J2680" s="47" t="s">
        <v>832</v>
      </c>
      <c r="K2680" s="65" t="s">
        <v>806</v>
      </c>
      <c r="L2680" s="45" t="str">
        <f ca="1">VLOOKUP(Tableau645[[#This Row],[module]],OFFSET(INDIRECT(A2680&amp;"_code"),0,2,,2),2,0)</f>
        <v>n/a</v>
      </c>
      <c r="M2680" s="45"/>
      <c r="N2680" s="47"/>
      <c r="O2680" s="45"/>
    </row>
    <row r="2681" spans="1:15" hidden="1" x14ac:dyDescent="0.2">
      <c r="A2681" s="45" t="s">
        <v>657</v>
      </c>
      <c r="B2681" s="65" t="str">
        <f>YEAR(C2681)&amp;"-"&amp;WEEKNUM(C2681)</f>
        <v>2018-6</v>
      </c>
      <c r="C2681" s="46">
        <v>43139</v>
      </c>
      <c r="D2681" s="67">
        <f>WEEKDAY(Tableau645[[#This Row],[date]])</f>
        <v>5</v>
      </c>
      <c r="E2681" s="47">
        <v>0.57291666666666696</v>
      </c>
      <c r="F2681" s="47">
        <v>0.73958333333333404</v>
      </c>
      <c r="G2681" s="46" t="str">
        <f>IF(NOT(ISBLANK(Tableau645[heure
début])),IF(VALUE(MID(TEXT(Tableau645[heure
début],"hh"),1,2))&lt;13,"AM","PM"),"")</f>
        <v>PM</v>
      </c>
      <c r="H2681" s="47">
        <f>F2681-E2681</f>
        <v>0.16666666666666707</v>
      </c>
      <c r="I2681" s="123"/>
      <c r="J2681" s="47" t="s">
        <v>833</v>
      </c>
      <c r="K2681" s="65" t="s">
        <v>817</v>
      </c>
      <c r="L2681" s="45" t="str">
        <f ca="1">VLOOKUP(Tableau645[[#This Row],[module]],OFFSET(INDIRECT(A2681&amp;"_code"),0,2,,2),2,0)</f>
        <v>n/a</v>
      </c>
      <c r="M2681" s="45"/>
      <c r="N2681" s="47"/>
      <c r="O2681" s="45"/>
    </row>
    <row r="2682" spans="1:15" hidden="1" x14ac:dyDescent="0.2">
      <c r="A2682" s="45" t="s">
        <v>671</v>
      </c>
      <c r="B2682" s="65" t="str">
        <f>YEAR(C2682)&amp;"-"&amp;WEEKNUM(C2682)</f>
        <v>2018-6</v>
      </c>
      <c r="C2682" s="46">
        <v>43139</v>
      </c>
      <c r="D2682" s="67">
        <f>WEEKDAY(Tableau645[[#This Row],[date]])</f>
        <v>5</v>
      </c>
      <c r="E2682" s="47">
        <v>0.57291666666666696</v>
      </c>
      <c r="F2682" s="47">
        <v>0.73958333333333404</v>
      </c>
      <c r="G2682" s="46" t="str">
        <f>IF(NOT(ISBLANK(Tableau645[heure
début])),IF(VALUE(MID(TEXT(Tableau645[heure
début],"hh"),1,2))&lt;13,"AM","PM"),"")</f>
        <v>PM</v>
      </c>
      <c r="H2682" s="47">
        <f>F2682-E2682</f>
        <v>0.16666666666666707</v>
      </c>
      <c r="I2682" s="47"/>
      <c r="J2682" s="47" t="s">
        <v>833</v>
      </c>
      <c r="K2682" s="65" t="s">
        <v>817</v>
      </c>
      <c r="L2682" s="45" t="str">
        <f ca="1">VLOOKUP(Tableau645[[#This Row],[module]],OFFSET(INDIRECT(A2682&amp;"_code"),0,2,,2),2,0)</f>
        <v>n/a</v>
      </c>
      <c r="M2682" s="45"/>
      <c r="N2682" s="47"/>
      <c r="O2682" s="45"/>
    </row>
    <row r="2683" spans="1:15" hidden="1" x14ac:dyDescent="0.2">
      <c r="A2683" s="45" t="s">
        <v>671</v>
      </c>
      <c r="B2683" s="65" t="str">
        <f>YEAR(C2683)&amp;"-"&amp;WEEKNUM(C2683)</f>
        <v>2018-6</v>
      </c>
      <c r="C2683" s="46">
        <v>43139</v>
      </c>
      <c r="D2683" s="67">
        <f>WEEKDAY(Tableau645[[#This Row],[date]])</f>
        <v>5</v>
      </c>
      <c r="E2683" s="47">
        <v>0.57291666666666696</v>
      </c>
      <c r="F2683" s="47">
        <v>0.73958333333333404</v>
      </c>
      <c r="G2683" s="46" t="str">
        <f>IF(NOT(ISBLANK(Tableau645[heure
début])),IF(VALUE(MID(TEXT(Tableau645[heure
début],"hh"),1,2))&lt;13,"AM","PM"),"")</f>
        <v>PM</v>
      </c>
      <c r="H2683" s="47">
        <f>F2683-E2683</f>
        <v>0.16666666666666707</v>
      </c>
      <c r="I2683" s="47"/>
      <c r="J2683" s="47" t="s">
        <v>832</v>
      </c>
      <c r="K2683" s="65" t="s">
        <v>806</v>
      </c>
      <c r="L2683" s="45" t="str">
        <f ca="1">VLOOKUP(Tableau645[[#This Row],[module]],OFFSET(INDIRECT(A2683&amp;"_code"),0,2,,2),2,0)</f>
        <v>n/a</v>
      </c>
      <c r="M2683" s="45"/>
      <c r="N2683" s="47"/>
      <c r="O2683" s="45"/>
    </row>
    <row r="2684" spans="1:15" hidden="1" x14ac:dyDescent="0.2">
      <c r="A2684" s="45" t="s">
        <v>672</v>
      </c>
      <c r="B2684" s="65" t="str">
        <f>YEAR(C2684)&amp;"-"&amp;WEEKNUM(C2684)</f>
        <v>2018-6</v>
      </c>
      <c r="C2684" s="46">
        <v>43139</v>
      </c>
      <c r="D2684" s="67">
        <f>WEEKDAY(Tableau645[[#This Row],[date]])</f>
        <v>5</v>
      </c>
      <c r="E2684" s="47">
        <v>0.57291666666666696</v>
      </c>
      <c r="F2684" s="47">
        <v>0.73958333333333404</v>
      </c>
      <c r="G2684" s="46" t="str">
        <f>IF(NOT(ISBLANK(Tableau645[heure
début])),IF(VALUE(MID(TEXT(Tableau645[heure
début],"hh"),1,2))&lt;13,"AM","PM"),"")</f>
        <v>PM</v>
      </c>
      <c r="H2684" s="47">
        <f>F2684-E2684</f>
        <v>0.16666666666666707</v>
      </c>
      <c r="I2684" s="47"/>
      <c r="J2684" s="47" t="s">
        <v>832</v>
      </c>
      <c r="K2684" s="65"/>
      <c r="L2684" s="45" t="e">
        <f ca="1">VLOOKUP(Tableau645[[#This Row],[module]],OFFSET(INDIRECT(A2684&amp;"_code"),0,2,,2),2,0)</f>
        <v>#N/A</v>
      </c>
      <c r="M2684" s="45"/>
      <c r="N2684" s="47"/>
      <c r="O2684" s="45"/>
    </row>
    <row r="2685" spans="1:15" hidden="1" x14ac:dyDescent="0.2">
      <c r="A2685" s="45" t="s">
        <v>672</v>
      </c>
      <c r="B2685" s="65" t="str">
        <f>YEAR(C2685)&amp;"-"&amp;WEEKNUM(C2685)</f>
        <v>2018-6</v>
      </c>
      <c r="C2685" s="46">
        <v>43139</v>
      </c>
      <c r="D2685" s="67">
        <f>WEEKDAY(Tableau645[[#This Row],[date]])</f>
        <v>5</v>
      </c>
      <c r="E2685" s="47">
        <v>0.57291666666666696</v>
      </c>
      <c r="F2685" s="47">
        <v>0.73958333333333404</v>
      </c>
      <c r="G2685" s="46" t="str">
        <f>IF(NOT(ISBLANK(Tableau645[heure
début])),IF(VALUE(MID(TEXT(Tableau645[heure
début],"hh"),1,2))&lt;13,"AM","PM"),"")</f>
        <v>PM</v>
      </c>
      <c r="H2685" s="47">
        <f>F2685-E2685</f>
        <v>0.16666666666666707</v>
      </c>
      <c r="I2685" s="47"/>
      <c r="J2685" s="47" t="s">
        <v>833</v>
      </c>
      <c r="K2685" s="65" t="s">
        <v>817</v>
      </c>
      <c r="L2685" s="45" t="str">
        <f ca="1">VLOOKUP(Tableau645[[#This Row],[module]],OFFSET(INDIRECT(A2685&amp;"_code"),0,2,,2),2,0)</f>
        <v>n/a</v>
      </c>
      <c r="M2685" s="45"/>
      <c r="N2685" s="47"/>
      <c r="O2685" s="45"/>
    </row>
    <row r="2686" spans="1:15" hidden="1" x14ac:dyDescent="0.2">
      <c r="A2686" s="45" t="s">
        <v>676</v>
      </c>
      <c r="B2686" s="65" t="str">
        <f>YEAR(C2686)&amp;"-"&amp;WEEKNUM(C2686)</f>
        <v>2018-6</v>
      </c>
      <c r="C2686" s="46">
        <v>43139</v>
      </c>
      <c r="D2686" s="67">
        <f>WEEKDAY(Tableau645[[#This Row],[date]])</f>
        <v>5</v>
      </c>
      <c r="E2686" s="47">
        <v>0.57291666666666696</v>
      </c>
      <c r="F2686" s="47">
        <v>0.69791666666666663</v>
      </c>
      <c r="G2686" s="46" t="str">
        <f>IF(NOT(ISBLANK(Tableau645[heure
début])),IF(VALUE(MID(TEXT(Tableau645[heure
début],"hh"),1,2))&lt;13,"AM","PM"),"")</f>
        <v>PM</v>
      </c>
      <c r="H2686" s="47">
        <f>F2686-E2686</f>
        <v>0.12499999999999967</v>
      </c>
      <c r="I2686" s="47"/>
      <c r="J2686" s="47"/>
      <c r="K2686" s="65" t="s">
        <v>809</v>
      </c>
      <c r="L2686" s="45" t="str">
        <f ca="1">VLOOKUP(Tableau645[[#This Row],[module]],OFFSET(INDIRECT(A2686&amp;"_code"),0,2,,2),2,0)</f>
        <v>n/a</v>
      </c>
      <c r="M2686" s="45"/>
      <c r="N2686" s="47"/>
      <c r="O2686" s="45"/>
    </row>
    <row r="2687" spans="1:15" hidden="1" x14ac:dyDescent="0.2">
      <c r="A2687" s="45" t="s">
        <v>677</v>
      </c>
      <c r="B2687" s="65" t="str">
        <f>YEAR(C2687)&amp;"-"&amp;WEEKNUM(C2687)</f>
        <v>2018-6</v>
      </c>
      <c r="C2687" s="46">
        <v>43139</v>
      </c>
      <c r="D2687" s="67">
        <f>WEEKDAY(Tableau645[[#This Row],[date]])</f>
        <v>5</v>
      </c>
      <c r="E2687" s="47">
        <v>0.57291666666666696</v>
      </c>
      <c r="F2687" s="47">
        <v>0.69791666666666663</v>
      </c>
      <c r="G2687" s="46" t="str">
        <f>IF(NOT(ISBLANK(Tableau645[heure
début])),IF(VALUE(MID(TEXT(Tableau645[heure
début],"hh"),1,2))&lt;13,"AM","PM"),"")</f>
        <v>PM</v>
      </c>
      <c r="H2687" s="47">
        <f>F2687-E2687</f>
        <v>0.12499999999999967</v>
      </c>
      <c r="I2687" s="47"/>
      <c r="J2687" s="47"/>
      <c r="K2687" s="65" t="s">
        <v>920</v>
      </c>
      <c r="L2687" s="45" t="str">
        <f ca="1">VLOOKUP(Tableau645[[#This Row],[module]],OFFSET(INDIRECT(A2687&amp;"_code"),0,2,,2),2,0)</f>
        <v>GABER Jaafar</v>
      </c>
      <c r="M2687" s="45"/>
      <c r="N2687" s="47"/>
      <c r="O2687" s="45"/>
    </row>
    <row r="2688" spans="1:15" hidden="1" x14ac:dyDescent="0.2">
      <c r="A2688" s="61" t="s">
        <v>669</v>
      </c>
      <c r="B2688" s="65" t="str">
        <f>YEAR(C2688)&amp;"-"&amp;WEEKNUM(C2688)</f>
        <v>2018-6</v>
      </c>
      <c r="C2688" s="46">
        <v>43139</v>
      </c>
      <c r="D2688" s="67">
        <f>WEEKDAY(Tableau645[[#This Row],[date]])</f>
        <v>5</v>
      </c>
      <c r="E2688" s="63">
        <v>0.57291666666666696</v>
      </c>
      <c r="F2688" s="63">
        <v>0.73958333333333404</v>
      </c>
      <c r="G2688" s="46" t="str">
        <f>IF(NOT(ISBLANK(Tableau645[heure
début])),IF(VALUE(MID(TEXT(Tableau645[heure
début],"hh"),1,2))&lt;13,"AM","PM"),"")</f>
        <v>PM</v>
      </c>
      <c r="H2688" s="47">
        <f>F2688-E2688</f>
        <v>0.16666666666666707</v>
      </c>
      <c r="I2688" s="47"/>
      <c r="J2688" s="47"/>
      <c r="K2688" s="70" t="s">
        <v>862</v>
      </c>
      <c r="L2688" s="45" t="str">
        <f ca="1">VLOOKUP(Tableau645[[#This Row],[module]],OFFSET(INDIRECT(A2688&amp;"_code"),0,2,,2),2,0)</f>
        <v>VASSILIOU Poly</v>
      </c>
      <c r="M2688" s="45"/>
      <c r="N2688" s="47"/>
      <c r="O2688" s="45"/>
    </row>
    <row r="2689" spans="1:15" hidden="1" x14ac:dyDescent="0.2">
      <c r="A2689" s="45" t="s">
        <v>670</v>
      </c>
      <c r="B2689" s="65" t="str">
        <f>YEAR(C2689)&amp;"-"&amp;WEEKNUM(C2689)</f>
        <v>2018-6</v>
      </c>
      <c r="C2689" s="46">
        <v>43140</v>
      </c>
      <c r="D2689" s="67">
        <f>WEEKDAY(Tableau645[[#This Row],[date]])</f>
        <v>6</v>
      </c>
      <c r="E2689" s="47">
        <v>0.34375</v>
      </c>
      <c r="F2689" s="47">
        <v>0.51041666666666696</v>
      </c>
      <c r="G2689" s="46" t="str">
        <f>IF(NOT(ISBLANK(Tableau645[heure
début])),IF(VALUE(MID(TEXT(Tableau645[heure
début],"hh"),1,2))&lt;13,"AM","PM"),"")</f>
        <v>AM</v>
      </c>
      <c r="H2689" s="47">
        <f>F2689-E2689</f>
        <v>0.16666666666666696</v>
      </c>
      <c r="I2689" s="47"/>
      <c r="J2689" s="47"/>
      <c r="K2689" s="65" t="s">
        <v>806</v>
      </c>
      <c r="L2689" s="45" t="str">
        <f ca="1">VLOOKUP(Tableau645[[#This Row],[module]],OFFSET(INDIRECT(A2689&amp;"_code"),0,2,,2),2,0)</f>
        <v>n/a</v>
      </c>
      <c r="M2689" s="45"/>
      <c r="N2689" s="47"/>
      <c r="O2689" s="45"/>
    </row>
    <row r="2690" spans="1:15" hidden="1" x14ac:dyDescent="0.2">
      <c r="A2690" s="45" t="s">
        <v>657</v>
      </c>
      <c r="B2690" s="65" t="str">
        <f>YEAR(C2690)&amp;"-"&amp;WEEKNUM(C2690)</f>
        <v>2018-6</v>
      </c>
      <c r="C2690" s="46">
        <v>43140</v>
      </c>
      <c r="D2690" s="67">
        <f>WEEKDAY(Tableau645[[#This Row],[date]])</f>
        <v>6</v>
      </c>
      <c r="E2690" s="47">
        <v>0.34375</v>
      </c>
      <c r="F2690" s="47">
        <v>0.51041666666666696</v>
      </c>
      <c r="G2690" s="46" t="str">
        <f>IF(NOT(ISBLANK(Tableau645[heure
début])),IF(VALUE(MID(TEXT(Tableau645[heure
début],"hh"),1,2))&lt;13,"AM","PM"),"")</f>
        <v>AM</v>
      </c>
      <c r="H2690" s="47">
        <f>F2690-E2690</f>
        <v>0.16666666666666696</v>
      </c>
      <c r="I2690" s="123"/>
      <c r="J2690" s="47" t="s">
        <v>832</v>
      </c>
      <c r="K2690" s="65" t="s">
        <v>806</v>
      </c>
      <c r="L2690" s="45" t="str">
        <f ca="1">VLOOKUP(Tableau645[[#This Row],[module]],OFFSET(INDIRECT(A2690&amp;"_code"),0,2,,2),2,0)</f>
        <v>n/a</v>
      </c>
      <c r="M2690" s="45"/>
      <c r="N2690" s="47"/>
      <c r="O2690" s="45"/>
    </row>
    <row r="2691" spans="1:15" hidden="1" x14ac:dyDescent="0.2">
      <c r="A2691" s="45" t="s">
        <v>657</v>
      </c>
      <c r="B2691" s="65" t="str">
        <f>YEAR(C2691)&amp;"-"&amp;WEEKNUM(C2691)</f>
        <v>2018-6</v>
      </c>
      <c r="C2691" s="46">
        <v>43140</v>
      </c>
      <c r="D2691" s="67">
        <f>WEEKDAY(Tableau645[[#This Row],[date]])</f>
        <v>6</v>
      </c>
      <c r="E2691" s="47">
        <v>0.34375</v>
      </c>
      <c r="F2691" s="47">
        <v>0.51041666666666696</v>
      </c>
      <c r="G2691" s="46" t="str">
        <f>IF(NOT(ISBLANK(Tableau645[heure
début])),IF(VALUE(MID(TEXT(Tableau645[heure
début],"hh"),1,2))&lt;13,"AM","PM"),"")</f>
        <v>AM</v>
      </c>
      <c r="H2691" s="47">
        <f>F2691-E2691</f>
        <v>0.16666666666666696</v>
      </c>
      <c r="I2691" s="123"/>
      <c r="J2691" s="47" t="s">
        <v>833</v>
      </c>
      <c r="K2691" s="65" t="s">
        <v>817</v>
      </c>
      <c r="L2691" s="45" t="str">
        <f ca="1">VLOOKUP(Tableau645[[#This Row],[module]],OFFSET(INDIRECT(A2691&amp;"_code"),0,2,,2),2,0)</f>
        <v>n/a</v>
      </c>
      <c r="M2691" s="45"/>
      <c r="N2691" s="47"/>
      <c r="O2691" s="45"/>
    </row>
    <row r="2692" spans="1:15" hidden="1" x14ac:dyDescent="0.2">
      <c r="A2692" s="45" t="s">
        <v>671</v>
      </c>
      <c r="B2692" s="65" t="str">
        <f>YEAR(C2692)&amp;"-"&amp;WEEKNUM(C2692)</f>
        <v>2018-6</v>
      </c>
      <c r="C2692" s="46">
        <v>43140</v>
      </c>
      <c r="D2692" s="67">
        <f>WEEKDAY(Tableau645[[#This Row],[date]])</f>
        <v>6</v>
      </c>
      <c r="E2692" s="47">
        <v>0.34375</v>
      </c>
      <c r="F2692" s="47">
        <v>0.51041666666666696</v>
      </c>
      <c r="G2692" s="46" t="str">
        <f>IF(NOT(ISBLANK(Tableau645[heure
début])),IF(VALUE(MID(TEXT(Tableau645[heure
début],"hh"),1,2))&lt;13,"AM","PM"),"")</f>
        <v>AM</v>
      </c>
      <c r="H2692" s="47">
        <f>F2692-E2692</f>
        <v>0.16666666666666696</v>
      </c>
      <c r="I2692" s="47"/>
      <c r="J2692" s="47" t="s">
        <v>833</v>
      </c>
      <c r="K2692" s="65" t="s">
        <v>817</v>
      </c>
      <c r="L2692" s="45" t="str">
        <f ca="1">VLOOKUP(Tableau645[[#This Row],[module]],OFFSET(INDIRECT(A2692&amp;"_code"),0,2,,2),2,0)</f>
        <v>n/a</v>
      </c>
      <c r="M2692" s="45"/>
      <c r="N2692" s="47"/>
      <c r="O2692" s="45"/>
    </row>
    <row r="2693" spans="1:15" hidden="1" x14ac:dyDescent="0.2">
      <c r="A2693" s="45" t="s">
        <v>671</v>
      </c>
      <c r="B2693" s="65" t="str">
        <f>YEAR(C2693)&amp;"-"&amp;WEEKNUM(C2693)</f>
        <v>2018-6</v>
      </c>
      <c r="C2693" s="46">
        <v>43140</v>
      </c>
      <c r="D2693" s="67">
        <f>WEEKDAY(Tableau645[[#This Row],[date]])</f>
        <v>6</v>
      </c>
      <c r="E2693" s="47">
        <v>0.34375</v>
      </c>
      <c r="F2693" s="47">
        <v>0.51041666666666696</v>
      </c>
      <c r="G2693" s="46" t="str">
        <f>IF(NOT(ISBLANK(Tableau645[heure
début])),IF(VALUE(MID(TEXT(Tableau645[heure
début],"hh"),1,2))&lt;13,"AM","PM"),"")</f>
        <v>AM</v>
      </c>
      <c r="H2693" s="47">
        <f>F2693-E2693</f>
        <v>0.16666666666666696</v>
      </c>
      <c r="I2693" s="47"/>
      <c r="J2693" s="47" t="s">
        <v>832</v>
      </c>
      <c r="K2693" s="65" t="s">
        <v>806</v>
      </c>
      <c r="L2693" s="45" t="str">
        <f ca="1">VLOOKUP(Tableau645[[#This Row],[module]],OFFSET(INDIRECT(A2693&amp;"_code"),0,2,,2),2,0)</f>
        <v>n/a</v>
      </c>
      <c r="M2693" s="45"/>
      <c r="N2693" s="47"/>
      <c r="O2693" s="45"/>
    </row>
    <row r="2694" spans="1:15" hidden="1" x14ac:dyDescent="0.2">
      <c r="A2694" s="45" t="s">
        <v>672</v>
      </c>
      <c r="B2694" s="65" t="str">
        <f>YEAR(C2694)&amp;"-"&amp;WEEKNUM(C2694)</f>
        <v>2018-6</v>
      </c>
      <c r="C2694" s="46">
        <v>43140</v>
      </c>
      <c r="D2694" s="67">
        <f>WEEKDAY(Tableau645[[#This Row],[date]])</f>
        <v>6</v>
      </c>
      <c r="E2694" s="47">
        <v>0.34375</v>
      </c>
      <c r="F2694" s="47">
        <v>0.51041666666666696</v>
      </c>
      <c r="G2694" s="46" t="str">
        <f>IF(NOT(ISBLANK(Tableau645[heure
début])),IF(VALUE(MID(TEXT(Tableau645[heure
début],"hh"),1,2))&lt;13,"AM","PM"),"")</f>
        <v>AM</v>
      </c>
      <c r="H2694" s="47">
        <f>F2694-E2694</f>
        <v>0.16666666666666696</v>
      </c>
      <c r="I2694" s="47"/>
      <c r="J2694" s="47" t="s">
        <v>832</v>
      </c>
      <c r="K2694" s="65"/>
      <c r="L2694" s="45" t="e">
        <f ca="1">VLOOKUP(Tableau645[[#This Row],[module]],OFFSET(INDIRECT(A2694&amp;"_code"),0,2,,2),2,0)</f>
        <v>#N/A</v>
      </c>
      <c r="M2694" s="45"/>
      <c r="N2694" s="47"/>
      <c r="O2694" s="45"/>
    </row>
    <row r="2695" spans="1:15" hidden="1" x14ac:dyDescent="0.2">
      <c r="A2695" s="45" t="s">
        <v>672</v>
      </c>
      <c r="B2695" s="65" t="str">
        <f>YEAR(C2695)&amp;"-"&amp;WEEKNUM(C2695)</f>
        <v>2018-6</v>
      </c>
      <c r="C2695" s="46">
        <v>43140</v>
      </c>
      <c r="D2695" s="67">
        <f>WEEKDAY(Tableau645[[#This Row],[date]])</f>
        <v>6</v>
      </c>
      <c r="E2695" s="47">
        <v>0.34375</v>
      </c>
      <c r="F2695" s="47">
        <v>0.51041666666666696</v>
      </c>
      <c r="G2695" s="46" t="str">
        <f>IF(NOT(ISBLANK(Tableau645[heure
début])),IF(VALUE(MID(TEXT(Tableau645[heure
début],"hh"),1,2))&lt;13,"AM","PM"),"")</f>
        <v>AM</v>
      </c>
      <c r="H2695" s="47">
        <f>F2695-E2695</f>
        <v>0.16666666666666696</v>
      </c>
      <c r="I2695" s="47"/>
      <c r="J2695" s="47" t="s">
        <v>833</v>
      </c>
      <c r="K2695" s="65" t="s">
        <v>817</v>
      </c>
      <c r="L2695" s="45" t="str">
        <f ca="1">VLOOKUP(Tableau645[[#This Row],[module]],OFFSET(INDIRECT(A2695&amp;"_code"),0,2,,2),2,0)</f>
        <v>n/a</v>
      </c>
      <c r="M2695" s="45"/>
      <c r="N2695" s="47"/>
      <c r="O2695" s="45"/>
    </row>
    <row r="2696" spans="1:15" hidden="1" x14ac:dyDescent="0.2">
      <c r="A2696" s="45" t="s">
        <v>676</v>
      </c>
      <c r="B2696" s="65" t="str">
        <f>YEAR(C2696)&amp;"-"&amp;WEEKNUM(C2696)</f>
        <v>2018-6</v>
      </c>
      <c r="C2696" s="46">
        <v>43140</v>
      </c>
      <c r="D2696" s="67">
        <f>WEEKDAY(Tableau645[[#This Row],[date]])</f>
        <v>6</v>
      </c>
      <c r="E2696" s="47">
        <v>0.34375</v>
      </c>
      <c r="F2696" s="47">
        <v>0.51041666666666696</v>
      </c>
      <c r="G2696" s="46" t="str">
        <f>IF(NOT(ISBLANK(Tableau645[heure
début])),IF(VALUE(MID(TEXT(Tableau645[heure
début],"hh"),1,2))&lt;13,"AM","PM"),"")</f>
        <v>AM</v>
      </c>
      <c r="H2696" s="47">
        <f>F2696-E2696</f>
        <v>0.16666666666666696</v>
      </c>
      <c r="I2696" s="47"/>
      <c r="J2696" s="47"/>
      <c r="K2696" s="65" t="s">
        <v>809</v>
      </c>
      <c r="L2696" s="45" t="str">
        <f ca="1">VLOOKUP(Tableau645[[#This Row],[module]],OFFSET(INDIRECT(A2696&amp;"_code"),0,2,,2),2,0)</f>
        <v>n/a</v>
      </c>
      <c r="M2696" s="45"/>
      <c r="N2696" s="47"/>
      <c r="O2696" s="45"/>
    </row>
    <row r="2697" spans="1:15" hidden="1" x14ac:dyDescent="0.2">
      <c r="A2697" s="45" t="s">
        <v>677</v>
      </c>
      <c r="B2697" s="65" t="str">
        <f>YEAR(C2697)&amp;"-"&amp;WEEKNUM(C2697)</f>
        <v>2018-6</v>
      </c>
      <c r="C2697" s="46">
        <v>43140</v>
      </c>
      <c r="D2697" s="67">
        <f>WEEKDAY(Tableau645[[#This Row],[date]])</f>
        <v>6</v>
      </c>
      <c r="E2697" s="47">
        <v>0.34375</v>
      </c>
      <c r="F2697" s="47">
        <v>0.51041666666666696</v>
      </c>
      <c r="G2697" s="46" t="str">
        <f>IF(NOT(ISBLANK(Tableau645[heure
début])),IF(VALUE(MID(TEXT(Tableau645[heure
début],"hh"),1,2))&lt;13,"AM","PM"),"")</f>
        <v>AM</v>
      </c>
      <c r="H2697" s="47">
        <f>F2697-E2697</f>
        <v>0.16666666666666696</v>
      </c>
      <c r="I2697" s="47"/>
      <c r="J2697" s="47"/>
      <c r="K2697" s="65" t="s">
        <v>920</v>
      </c>
      <c r="L2697" s="45" t="str">
        <f ca="1">VLOOKUP(Tableau645[[#This Row],[module]],OFFSET(INDIRECT(A2697&amp;"_code"),0,2,,2),2,0)</f>
        <v>GABER Jaafar</v>
      </c>
      <c r="M2697" s="45"/>
      <c r="N2697" s="47"/>
      <c r="O2697" s="45"/>
    </row>
    <row r="2698" spans="1:15" hidden="1" x14ac:dyDescent="0.2">
      <c r="A2698" s="61" t="s">
        <v>669</v>
      </c>
      <c r="B2698" s="65" t="str">
        <f>YEAR(C2698)&amp;"-"&amp;WEEKNUM(C2698)</f>
        <v>2018-6</v>
      </c>
      <c r="C2698" s="46">
        <v>43140</v>
      </c>
      <c r="D2698" s="67">
        <f>WEEKDAY(Tableau645[[#This Row],[date]])</f>
        <v>6</v>
      </c>
      <c r="E2698" s="47">
        <v>0.34375</v>
      </c>
      <c r="F2698" s="47">
        <v>0.51041666666666696</v>
      </c>
      <c r="G2698" s="46" t="str">
        <f>IF(NOT(ISBLANK(Tableau645[heure
début])),IF(VALUE(MID(TEXT(Tableau645[heure
début],"hh"),1,2))&lt;13,"AM","PM"),"")</f>
        <v>AM</v>
      </c>
      <c r="H2698" s="47">
        <f>F2698-E2698</f>
        <v>0.16666666666666696</v>
      </c>
      <c r="I2698" s="47"/>
      <c r="J2698" s="47"/>
      <c r="K2698" s="138" t="s">
        <v>846</v>
      </c>
      <c r="L2698" s="45" t="str">
        <f ca="1">VLOOKUP(Tableau645[[#This Row],[module]],OFFSET(INDIRECT(A2698&amp;"_code"),0,2,,2),2,0)</f>
        <v>GABER Khalid</v>
      </c>
      <c r="M2698" s="45"/>
      <c r="N2698" s="47"/>
      <c r="O2698" s="45"/>
    </row>
    <row r="2699" spans="1:15" hidden="1" x14ac:dyDescent="0.2">
      <c r="A2699" s="45" t="s">
        <v>670</v>
      </c>
      <c r="B2699" s="65" t="str">
        <f>YEAR(C2699)&amp;"-"&amp;WEEKNUM(C2699)</f>
        <v>2018-6</v>
      </c>
      <c r="C2699" s="46">
        <v>43140</v>
      </c>
      <c r="D2699" s="67">
        <f>WEEKDAY(Tableau645[[#This Row],[date]])</f>
        <v>6</v>
      </c>
      <c r="E2699" s="47">
        <v>0.57291666666666696</v>
      </c>
      <c r="F2699" s="47">
        <v>0.73958333333333404</v>
      </c>
      <c r="G2699" s="46" t="str">
        <f>IF(NOT(ISBLANK(Tableau645[heure
début])),IF(VALUE(MID(TEXT(Tableau645[heure
début],"hh"),1,2))&lt;13,"AM","PM"),"")</f>
        <v>PM</v>
      </c>
      <c r="H2699" s="47">
        <f>F2699-E2699</f>
        <v>0.16666666666666707</v>
      </c>
      <c r="I2699" s="47"/>
      <c r="J2699" s="47"/>
      <c r="K2699" s="65" t="s">
        <v>806</v>
      </c>
      <c r="L2699" s="45" t="str">
        <f ca="1">VLOOKUP(Tableau645[[#This Row],[module]],OFFSET(INDIRECT(A2699&amp;"_code"),0,2,,2),2,0)</f>
        <v>n/a</v>
      </c>
      <c r="M2699" s="45"/>
      <c r="N2699" s="47"/>
      <c r="O2699" s="45"/>
    </row>
    <row r="2700" spans="1:15" hidden="1" x14ac:dyDescent="0.2">
      <c r="A2700" s="45" t="s">
        <v>657</v>
      </c>
      <c r="B2700" s="65" t="str">
        <f>YEAR(C2700)&amp;"-"&amp;WEEKNUM(C2700)</f>
        <v>2018-6</v>
      </c>
      <c r="C2700" s="46">
        <v>43140</v>
      </c>
      <c r="D2700" s="67">
        <f>WEEKDAY(Tableau645[[#This Row],[date]])</f>
        <v>6</v>
      </c>
      <c r="E2700" s="47">
        <v>0.57291666666666696</v>
      </c>
      <c r="F2700" s="47">
        <v>0.73958333333333404</v>
      </c>
      <c r="G2700" s="46" t="str">
        <f>IF(NOT(ISBLANK(Tableau645[heure
début])),IF(VALUE(MID(TEXT(Tableau645[heure
début],"hh"),1,2))&lt;13,"AM","PM"),"")</f>
        <v>PM</v>
      </c>
      <c r="H2700" s="47">
        <f>F2700-E2700</f>
        <v>0.16666666666666707</v>
      </c>
      <c r="I2700" s="123"/>
      <c r="J2700" s="47" t="s">
        <v>832</v>
      </c>
      <c r="K2700" s="65" t="s">
        <v>806</v>
      </c>
      <c r="L2700" s="45" t="str">
        <f ca="1">VLOOKUP(Tableau645[[#This Row],[module]],OFFSET(INDIRECT(A2700&amp;"_code"),0,2,,2),2,0)</f>
        <v>n/a</v>
      </c>
      <c r="M2700" s="45"/>
      <c r="N2700" s="47"/>
      <c r="O2700" s="45"/>
    </row>
    <row r="2701" spans="1:15" hidden="1" x14ac:dyDescent="0.2">
      <c r="A2701" s="45" t="s">
        <v>657</v>
      </c>
      <c r="B2701" s="65" t="str">
        <f>YEAR(C2701)&amp;"-"&amp;WEEKNUM(C2701)</f>
        <v>2018-6</v>
      </c>
      <c r="C2701" s="46">
        <v>43140</v>
      </c>
      <c r="D2701" s="67">
        <f>WEEKDAY(Tableau645[[#This Row],[date]])</f>
        <v>6</v>
      </c>
      <c r="E2701" s="47">
        <v>0.57291666666666696</v>
      </c>
      <c r="F2701" s="47">
        <v>0.73958333333333404</v>
      </c>
      <c r="G2701" s="46" t="str">
        <f>IF(NOT(ISBLANK(Tableau645[heure
début])),IF(VALUE(MID(TEXT(Tableau645[heure
début],"hh"),1,2))&lt;13,"AM","PM"),"")</f>
        <v>PM</v>
      </c>
      <c r="H2701" s="47">
        <f>F2701-E2701</f>
        <v>0.16666666666666707</v>
      </c>
      <c r="I2701" s="123"/>
      <c r="J2701" s="47" t="s">
        <v>833</v>
      </c>
      <c r="K2701" s="65" t="s">
        <v>817</v>
      </c>
      <c r="L2701" s="45" t="str">
        <f ca="1">VLOOKUP(Tableau645[[#This Row],[module]],OFFSET(INDIRECT(A2701&amp;"_code"),0,2,,2),2,0)</f>
        <v>n/a</v>
      </c>
      <c r="M2701" s="45"/>
      <c r="N2701" s="47"/>
      <c r="O2701" s="45"/>
    </row>
    <row r="2702" spans="1:15" hidden="1" x14ac:dyDescent="0.2">
      <c r="A2702" s="45" t="s">
        <v>671</v>
      </c>
      <c r="B2702" s="65" t="str">
        <f>YEAR(C2702)&amp;"-"&amp;WEEKNUM(C2702)</f>
        <v>2018-6</v>
      </c>
      <c r="C2702" s="46">
        <v>43140</v>
      </c>
      <c r="D2702" s="67">
        <f>WEEKDAY(Tableau645[[#This Row],[date]])</f>
        <v>6</v>
      </c>
      <c r="E2702" s="47">
        <v>0.57291666666666696</v>
      </c>
      <c r="F2702" s="47">
        <v>0.73958333333333404</v>
      </c>
      <c r="G2702" s="46" t="str">
        <f>IF(NOT(ISBLANK(Tableau645[heure
début])),IF(VALUE(MID(TEXT(Tableau645[heure
début],"hh"),1,2))&lt;13,"AM","PM"),"")</f>
        <v>PM</v>
      </c>
      <c r="H2702" s="47">
        <f>F2702-E2702</f>
        <v>0.16666666666666707</v>
      </c>
      <c r="I2702" s="47"/>
      <c r="J2702" s="47" t="s">
        <v>833</v>
      </c>
      <c r="K2702" s="65" t="s">
        <v>817</v>
      </c>
      <c r="L2702" s="45" t="str">
        <f ca="1">VLOOKUP(Tableau645[[#This Row],[module]],OFFSET(INDIRECT(A2702&amp;"_code"),0,2,,2),2,0)</f>
        <v>n/a</v>
      </c>
      <c r="M2702" s="45"/>
      <c r="N2702" s="47"/>
      <c r="O2702" s="45"/>
    </row>
    <row r="2703" spans="1:15" hidden="1" x14ac:dyDescent="0.2">
      <c r="A2703" s="45" t="s">
        <v>671</v>
      </c>
      <c r="B2703" s="65" t="str">
        <f>YEAR(C2703)&amp;"-"&amp;WEEKNUM(C2703)</f>
        <v>2018-6</v>
      </c>
      <c r="C2703" s="46">
        <v>43140</v>
      </c>
      <c r="D2703" s="67">
        <f>WEEKDAY(Tableau645[[#This Row],[date]])</f>
        <v>6</v>
      </c>
      <c r="E2703" s="47">
        <v>0.57291666666666696</v>
      </c>
      <c r="F2703" s="47">
        <v>0.73958333333333404</v>
      </c>
      <c r="G2703" s="46" t="str">
        <f>IF(NOT(ISBLANK(Tableau645[heure
début])),IF(VALUE(MID(TEXT(Tableau645[heure
début],"hh"),1,2))&lt;13,"AM","PM"),"")</f>
        <v>PM</v>
      </c>
      <c r="H2703" s="47">
        <f>F2703-E2703</f>
        <v>0.16666666666666707</v>
      </c>
      <c r="I2703" s="47"/>
      <c r="J2703" s="47" t="s">
        <v>832</v>
      </c>
      <c r="K2703" s="65" t="s">
        <v>806</v>
      </c>
      <c r="L2703" s="45" t="str">
        <f ca="1">VLOOKUP(Tableau645[[#This Row],[module]],OFFSET(INDIRECT(A2703&amp;"_code"),0,2,,2),2,0)</f>
        <v>n/a</v>
      </c>
      <c r="M2703" s="45"/>
      <c r="N2703" s="47"/>
      <c r="O2703" s="45"/>
    </row>
    <row r="2704" spans="1:15" hidden="1" x14ac:dyDescent="0.2">
      <c r="A2704" s="45" t="s">
        <v>672</v>
      </c>
      <c r="B2704" s="65" t="str">
        <f>YEAR(C2704)&amp;"-"&amp;WEEKNUM(C2704)</f>
        <v>2018-6</v>
      </c>
      <c r="C2704" s="46">
        <v>43140</v>
      </c>
      <c r="D2704" s="67">
        <f>WEEKDAY(Tableau645[[#This Row],[date]])</f>
        <v>6</v>
      </c>
      <c r="E2704" s="47">
        <v>0.57291666666666696</v>
      </c>
      <c r="F2704" s="47">
        <v>0.73958333333333404</v>
      </c>
      <c r="G2704" s="46" t="str">
        <f>IF(NOT(ISBLANK(Tableau645[heure
début])),IF(VALUE(MID(TEXT(Tableau645[heure
début],"hh"),1,2))&lt;13,"AM","PM"),"")</f>
        <v>PM</v>
      </c>
      <c r="H2704" s="47">
        <f>F2704-E2704</f>
        <v>0.16666666666666707</v>
      </c>
      <c r="I2704" s="47"/>
      <c r="J2704" s="47" t="s">
        <v>832</v>
      </c>
      <c r="K2704" s="65"/>
      <c r="L2704" s="45" t="e">
        <f ca="1">VLOOKUP(Tableau645[[#This Row],[module]],OFFSET(INDIRECT(A2704&amp;"_code"),0,2,,2),2,0)</f>
        <v>#N/A</v>
      </c>
      <c r="M2704" s="45"/>
      <c r="N2704" s="47"/>
      <c r="O2704" s="45"/>
    </row>
    <row r="2705" spans="1:15" hidden="1" x14ac:dyDescent="0.2">
      <c r="A2705" s="45" t="s">
        <v>672</v>
      </c>
      <c r="B2705" s="65" t="str">
        <f>YEAR(C2705)&amp;"-"&amp;WEEKNUM(C2705)</f>
        <v>2018-6</v>
      </c>
      <c r="C2705" s="46">
        <v>43140</v>
      </c>
      <c r="D2705" s="67">
        <f>WEEKDAY(Tableau645[[#This Row],[date]])</f>
        <v>6</v>
      </c>
      <c r="E2705" s="47">
        <v>0.57291666666666696</v>
      </c>
      <c r="F2705" s="47">
        <v>0.73958333333333404</v>
      </c>
      <c r="G2705" s="46" t="str">
        <f>IF(NOT(ISBLANK(Tableau645[heure
début])),IF(VALUE(MID(TEXT(Tableau645[heure
début],"hh"),1,2))&lt;13,"AM","PM"),"")</f>
        <v>PM</v>
      </c>
      <c r="H2705" s="47">
        <f>F2705-E2705</f>
        <v>0.16666666666666707</v>
      </c>
      <c r="I2705" s="47"/>
      <c r="J2705" s="47" t="s">
        <v>833</v>
      </c>
      <c r="K2705" s="65" t="s">
        <v>817</v>
      </c>
      <c r="L2705" s="45" t="str">
        <f ca="1">VLOOKUP(Tableau645[[#This Row],[module]],OFFSET(INDIRECT(A2705&amp;"_code"),0,2,,2),2,0)</f>
        <v>n/a</v>
      </c>
      <c r="M2705" s="45"/>
      <c r="N2705" s="47"/>
      <c r="O2705" s="45"/>
    </row>
    <row r="2706" spans="1:15" hidden="1" x14ac:dyDescent="0.2">
      <c r="A2706" s="45" t="s">
        <v>676</v>
      </c>
      <c r="B2706" s="65" t="str">
        <f>YEAR(C2706)&amp;"-"&amp;WEEKNUM(C2706)</f>
        <v>2018-6</v>
      </c>
      <c r="C2706" s="46">
        <v>43140</v>
      </c>
      <c r="D2706" s="67">
        <f>WEEKDAY(Tableau645[[#This Row],[date]])</f>
        <v>6</v>
      </c>
      <c r="E2706" s="47">
        <v>0.57291666666666696</v>
      </c>
      <c r="F2706" s="47">
        <v>0.69791666666666663</v>
      </c>
      <c r="G2706" s="46" t="str">
        <f>IF(NOT(ISBLANK(Tableau645[heure
début])),IF(VALUE(MID(TEXT(Tableau645[heure
début],"hh"),1,2))&lt;13,"AM","PM"),"")</f>
        <v>PM</v>
      </c>
      <c r="H2706" s="47">
        <f>F2706-E2706</f>
        <v>0.12499999999999967</v>
      </c>
      <c r="I2706" s="47"/>
      <c r="J2706" s="47"/>
      <c r="K2706" s="65" t="s">
        <v>809</v>
      </c>
      <c r="L2706" s="45" t="str">
        <f ca="1">VLOOKUP(Tableau645[[#This Row],[module]],OFFSET(INDIRECT(A2706&amp;"_code"),0,2,,2),2,0)</f>
        <v>n/a</v>
      </c>
      <c r="M2706" s="45"/>
      <c r="N2706" s="47"/>
      <c r="O2706" s="45"/>
    </row>
    <row r="2707" spans="1:15" hidden="1" x14ac:dyDescent="0.2">
      <c r="A2707" s="45" t="s">
        <v>677</v>
      </c>
      <c r="B2707" s="65" t="str">
        <f>YEAR(C2707)&amp;"-"&amp;WEEKNUM(C2707)</f>
        <v>2018-6</v>
      </c>
      <c r="C2707" s="46">
        <v>43140</v>
      </c>
      <c r="D2707" s="67">
        <f>WEEKDAY(Tableau645[[#This Row],[date]])</f>
        <v>6</v>
      </c>
      <c r="E2707" s="47">
        <v>0.57291666666666696</v>
      </c>
      <c r="F2707" s="47">
        <v>0.69791666666666663</v>
      </c>
      <c r="G2707" s="46" t="str">
        <f>IF(NOT(ISBLANK(Tableau645[heure
début])),IF(VALUE(MID(TEXT(Tableau645[heure
début],"hh"),1,2))&lt;13,"AM","PM"),"")</f>
        <v>PM</v>
      </c>
      <c r="H2707" s="47">
        <f>F2707-E2707</f>
        <v>0.12499999999999967</v>
      </c>
      <c r="I2707" s="47"/>
      <c r="J2707" s="47"/>
      <c r="K2707" s="65" t="s">
        <v>920</v>
      </c>
      <c r="L2707" s="45" t="str">
        <f ca="1">VLOOKUP(Tableau645[[#This Row],[module]],OFFSET(INDIRECT(A2707&amp;"_code"),0,2,,2),2,0)</f>
        <v>GABER Jaafar</v>
      </c>
      <c r="M2707" s="45"/>
      <c r="N2707" s="47"/>
      <c r="O2707" s="45"/>
    </row>
    <row r="2708" spans="1:15" hidden="1" x14ac:dyDescent="0.2">
      <c r="A2708" s="61" t="s">
        <v>669</v>
      </c>
      <c r="B2708" s="92" t="str">
        <f>YEAR(C2708)&amp;"-"&amp;WEEKNUM(C2708)</f>
        <v>2018-6</v>
      </c>
      <c r="C2708" s="46">
        <v>43140</v>
      </c>
      <c r="D2708" s="94">
        <f>WEEKDAY(Tableau645[[#This Row],[date]])</f>
        <v>6</v>
      </c>
      <c r="E2708" s="63">
        <v>0.57291666666666696</v>
      </c>
      <c r="F2708" s="63">
        <v>0.65625</v>
      </c>
      <c r="G2708" s="93" t="str">
        <f>IF(NOT(ISBLANK(Tableau645[heure
début])),IF(VALUE(MID(TEXT(Tableau645[heure
début],"hh"),1,2))&lt;13,"AM","PM"),"")</f>
        <v>PM</v>
      </c>
      <c r="H2708" s="95">
        <f>F2708-E2708</f>
        <v>8.3333333333333037E-2</v>
      </c>
      <c r="I2708" s="95"/>
      <c r="J2708" s="95"/>
      <c r="K2708" s="65" t="s">
        <v>1061</v>
      </c>
      <c r="L2708" s="92" t="str">
        <f ca="1">VLOOKUP(Tableau645[[#This Row],[module]],OFFSET(INDIRECT(A2708&amp;"_code"),0,2,,2),2,0)</f>
        <v>LABIS Solveig</v>
      </c>
      <c r="M2708" s="91"/>
      <c r="N2708" s="95"/>
      <c r="O2708" s="91"/>
    </row>
    <row r="2709" spans="1:15" hidden="1" x14ac:dyDescent="0.2">
      <c r="A2709" s="61" t="s">
        <v>669</v>
      </c>
      <c r="B2709" s="65" t="str">
        <f>YEAR(C2709)&amp;"-"&amp;WEEKNUM(C2709)</f>
        <v>2018-6</v>
      </c>
      <c r="C2709" s="46">
        <v>43140</v>
      </c>
      <c r="D2709" s="67">
        <f>WEEKDAY(Tableau645[[#This Row],[date]])</f>
        <v>6</v>
      </c>
      <c r="E2709" s="63">
        <v>0.65625</v>
      </c>
      <c r="F2709" s="63">
        <v>0.73958333333333404</v>
      </c>
      <c r="G2709" s="46" t="str">
        <f>IF(NOT(ISBLANK(Tableau645[heure
début])),IF(VALUE(MID(TEXT(Tableau645[heure
début],"hh"),1,2))&lt;13,"AM","PM"),"")</f>
        <v>PM</v>
      </c>
      <c r="H2709" s="47">
        <f>F2709-E2709</f>
        <v>8.3333333333334036E-2</v>
      </c>
      <c r="I2709" s="47"/>
      <c r="J2709" s="47"/>
      <c r="K2709" s="65" t="s">
        <v>1049</v>
      </c>
      <c r="L2709" s="45" t="str">
        <f ca="1">VLOOKUP(Tableau645[[#This Row],[module]],OFFSET(INDIRECT(A2709&amp;"_code"),0,2,,2),2,0)</f>
        <v>FRENEA Marylène</v>
      </c>
      <c r="M2709" s="45"/>
      <c r="N2709" s="47"/>
      <c r="O2709" s="45"/>
    </row>
    <row r="2710" spans="1:15" hidden="1" x14ac:dyDescent="0.2">
      <c r="A2710" s="45" t="s">
        <v>670</v>
      </c>
      <c r="B2710" s="65" t="str">
        <f>YEAR(C2710)&amp;"-"&amp;WEEKNUM(C2710)</f>
        <v>2018-6</v>
      </c>
      <c r="C2710" s="46">
        <v>43141</v>
      </c>
      <c r="D2710" s="67">
        <f>WEEKDAY(Tableau645[[#This Row],[date]])</f>
        <v>7</v>
      </c>
      <c r="E2710" s="47">
        <v>0.34375</v>
      </c>
      <c r="F2710" s="47">
        <v>0.51041666666666696</v>
      </c>
      <c r="G2710" s="46" t="str">
        <f>IF(NOT(ISBLANK(Tableau645[heure
début])),IF(VALUE(MID(TEXT(Tableau645[heure
début],"hh"),1,2))&lt;13,"AM","PM"),"")</f>
        <v>AM</v>
      </c>
      <c r="H2710" s="47">
        <f>F2710-E2710</f>
        <v>0.16666666666666696</v>
      </c>
      <c r="I2710" s="47"/>
      <c r="J2710" s="47"/>
      <c r="K2710" s="65"/>
      <c r="L2710" s="45" t="e">
        <f ca="1">VLOOKUP(Tableau645[[#This Row],[module]],OFFSET(INDIRECT(A2710&amp;"_code"),0,2,,2),2,0)</f>
        <v>#N/A</v>
      </c>
      <c r="M2710" s="45"/>
      <c r="N2710" s="47"/>
      <c r="O2710" s="45"/>
    </row>
    <row r="2711" spans="1:15" hidden="1" x14ac:dyDescent="0.2">
      <c r="A2711" s="45" t="s">
        <v>657</v>
      </c>
      <c r="B2711" s="65" t="str">
        <f>YEAR(C2711)&amp;"-"&amp;WEEKNUM(C2711)</f>
        <v>2018-6</v>
      </c>
      <c r="C2711" s="46">
        <v>43141</v>
      </c>
      <c r="D2711" s="67">
        <f>WEEKDAY(Tableau645[[#This Row],[date]])</f>
        <v>7</v>
      </c>
      <c r="E2711" s="47">
        <v>0.34375</v>
      </c>
      <c r="F2711" s="47">
        <v>0.51041666666666696</v>
      </c>
      <c r="G2711" s="46" t="str">
        <f>IF(NOT(ISBLANK(Tableau645[heure
début])),IF(VALUE(MID(TEXT(Tableau645[heure
début],"hh"),1,2))&lt;13,"AM","PM"),"")</f>
        <v>AM</v>
      </c>
      <c r="H2711" s="47">
        <f>F2711-E2711</f>
        <v>0.16666666666666696</v>
      </c>
      <c r="I2711" s="123"/>
      <c r="J2711" s="47"/>
      <c r="K2711" s="65"/>
      <c r="L2711" s="45" t="e">
        <f ca="1">VLOOKUP(Tableau645[[#This Row],[module]],OFFSET(INDIRECT(A2711&amp;"_code"),0,2,,2),2,0)</f>
        <v>#N/A</v>
      </c>
      <c r="M2711" s="45"/>
      <c r="N2711" s="47"/>
      <c r="O2711" s="45"/>
    </row>
    <row r="2712" spans="1:15" hidden="1" x14ac:dyDescent="0.2">
      <c r="A2712" s="45" t="s">
        <v>671</v>
      </c>
      <c r="B2712" s="65" t="str">
        <f>YEAR(C2712)&amp;"-"&amp;WEEKNUM(C2712)</f>
        <v>2018-6</v>
      </c>
      <c r="C2712" s="46">
        <v>43141</v>
      </c>
      <c r="D2712" s="67">
        <f>WEEKDAY(Tableau645[[#This Row],[date]])</f>
        <v>7</v>
      </c>
      <c r="E2712" s="47">
        <v>0.34375</v>
      </c>
      <c r="F2712" s="47">
        <v>0.53125</v>
      </c>
      <c r="G2712" s="46" t="str">
        <f>IF(NOT(ISBLANK(Tableau645[heure
début])),IF(VALUE(MID(TEXT(Tableau645[heure
début],"hh"),1,2))&lt;13,"AM","PM"),"")</f>
        <v>AM</v>
      </c>
      <c r="H2712" s="47">
        <f>F2712-E2712</f>
        <v>0.1875</v>
      </c>
      <c r="I2712" s="47"/>
      <c r="J2712" s="47"/>
      <c r="K2712" s="65" t="s">
        <v>1101</v>
      </c>
      <c r="L2712" s="45" t="str">
        <f ca="1">VLOOKUP(Tableau645[[#This Row],[module]],OFFSET(INDIRECT(A2712&amp;"_code"),0,2,,2),2,0)</f>
        <v>DELIESSCHE Christian</v>
      </c>
      <c r="M2712" s="45"/>
      <c r="N2712" s="47"/>
      <c r="O2712" s="45"/>
    </row>
    <row r="2713" spans="1:15" hidden="1" x14ac:dyDescent="0.2">
      <c r="A2713" s="45" t="s">
        <v>672</v>
      </c>
      <c r="B2713" s="65" t="str">
        <f>YEAR(C2713)&amp;"-"&amp;WEEKNUM(C2713)</f>
        <v>2018-6</v>
      </c>
      <c r="C2713" s="46">
        <v>43141</v>
      </c>
      <c r="D2713" s="67">
        <f>WEEKDAY(Tableau645[[#This Row],[date]])</f>
        <v>7</v>
      </c>
      <c r="E2713" s="47">
        <v>0.34375</v>
      </c>
      <c r="F2713" s="47">
        <v>0.51041666666666696</v>
      </c>
      <c r="G2713" s="46" t="str">
        <f>IF(NOT(ISBLANK(Tableau645[heure
début])),IF(VALUE(MID(TEXT(Tableau645[heure
début],"hh"),1,2))&lt;13,"AM","PM"),"")</f>
        <v>AM</v>
      </c>
      <c r="H2713" s="47">
        <f>F2713-E2713</f>
        <v>0.16666666666666696</v>
      </c>
      <c r="I2713" s="47"/>
      <c r="J2713" s="47" t="s">
        <v>820</v>
      </c>
      <c r="K2713" s="65" t="s">
        <v>932</v>
      </c>
      <c r="L2713" s="45" t="str">
        <f ca="1">VLOOKUP(Tableau645[[#This Row],[module]],OFFSET(INDIRECT(A2713&amp;"_code"),0,2,,2),2,0)</f>
        <v>GABER Jaafar</v>
      </c>
      <c r="M2713" s="45"/>
      <c r="N2713" s="47"/>
      <c r="O2713" s="45"/>
    </row>
    <row r="2714" spans="1:15" hidden="1" x14ac:dyDescent="0.2">
      <c r="A2714" s="45" t="s">
        <v>676</v>
      </c>
      <c r="B2714" s="65" t="str">
        <f>YEAR(C2714)&amp;"-"&amp;WEEKNUM(C2714)</f>
        <v>2018-6</v>
      </c>
      <c r="C2714" s="46">
        <v>43141</v>
      </c>
      <c r="D2714" s="67">
        <f>WEEKDAY(Tableau645[[#This Row],[date]])</f>
        <v>7</v>
      </c>
      <c r="E2714" s="47">
        <v>0.34375</v>
      </c>
      <c r="F2714" s="47">
        <v>0.51041666666666696</v>
      </c>
      <c r="G2714" s="46" t="str">
        <f>IF(NOT(ISBLANK(Tableau645[heure
début])),IF(VALUE(MID(TEXT(Tableau645[heure
début],"hh"),1,2))&lt;13,"AM","PM"),"")</f>
        <v>AM</v>
      </c>
      <c r="H2714" s="47">
        <f>F2714-E2714</f>
        <v>0.16666666666666696</v>
      </c>
      <c r="I2714" s="47"/>
      <c r="J2714" s="47"/>
      <c r="K2714" s="65"/>
      <c r="L2714" s="45" t="e">
        <f ca="1">VLOOKUP(Tableau645[[#This Row],[module]],OFFSET(INDIRECT(A2714&amp;"_code"),0,2,,2),2,0)</f>
        <v>#N/A</v>
      </c>
      <c r="M2714" s="45"/>
      <c r="N2714" s="47"/>
      <c r="O2714" s="45"/>
    </row>
    <row r="2715" spans="1:15" hidden="1" x14ac:dyDescent="0.2">
      <c r="A2715" s="45" t="s">
        <v>677</v>
      </c>
      <c r="B2715" s="65" t="str">
        <f>YEAR(C2715)&amp;"-"&amp;WEEKNUM(C2715)</f>
        <v>2018-6</v>
      </c>
      <c r="C2715" s="46">
        <v>43141</v>
      </c>
      <c r="D2715" s="67">
        <f>WEEKDAY(Tableau645[[#This Row],[date]])</f>
        <v>7</v>
      </c>
      <c r="E2715" s="47">
        <v>0.34375</v>
      </c>
      <c r="F2715" s="47">
        <v>0.51041666666666696</v>
      </c>
      <c r="G2715" s="46" t="str">
        <f>IF(NOT(ISBLANK(Tableau645[heure
début])),IF(VALUE(MID(TEXT(Tableau645[heure
début],"hh"),1,2))&lt;13,"AM","PM"),"")</f>
        <v>AM</v>
      </c>
      <c r="H2715" s="47">
        <f>F2715-E2715</f>
        <v>0.16666666666666696</v>
      </c>
      <c r="I2715" s="47"/>
      <c r="J2715" s="47"/>
      <c r="K2715" s="65"/>
      <c r="L2715" s="45" t="e">
        <f ca="1">VLOOKUP(Tableau645[[#This Row],[module]],OFFSET(INDIRECT(A2715&amp;"_code"),0,2,,2),2,0)</f>
        <v>#N/A</v>
      </c>
      <c r="M2715" s="45"/>
      <c r="N2715" s="47"/>
      <c r="O2715" s="45"/>
    </row>
    <row r="2716" spans="1:15" hidden="1" x14ac:dyDescent="0.2">
      <c r="A2716" s="61" t="s">
        <v>669</v>
      </c>
      <c r="B2716" s="65" t="str">
        <f>YEAR(C2716)&amp;"-"&amp;WEEKNUM(C2716)</f>
        <v>2018-6</v>
      </c>
      <c r="C2716" s="46">
        <v>43141</v>
      </c>
      <c r="D2716" s="67">
        <f>WEEKDAY(Tableau645[[#This Row],[date]])</f>
        <v>7</v>
      </c>
      <c r="E2716" s="47">
        <v>0.34375</v>
      </c>
      <c r="F2716" s="47">
        <v>0.51041666666666696</v>
      </c>
      <c r="G2716" s="46" t="str">
        <f>IF(NOT(ISBLANK(Tableau645[heure
début])),IF(VALUE(MID(TEXT(Tableau645[heure
début],"hh"),1,2))&lt;13,"AM","PM"),"")</f>
        <v>AM</v>
      </c>
      <c r="H2716" s="47">
        <f>F2716-E2716</f>
        <v>0.16666666666666696</v>
      </c>
      <c r="I2716" s="47"/>
      <c r="J2716" s="47"/>
      <c r="K2716" s="65"/>
      <c r="L2716" s="45" t="e">
        <f ca="1">VLOOKUP(Tableau645[[#This Row],[module]],OFFSET(INDIRECT(A2716&amp;"_code"),0,2,,2),2,0)</f>
        <v>#N/A</v>
      </c>
      <c r="M2716" s="45"/>
      <c r="N2716" s="47"/>
      <c r="O2716" s="45"/>
    </row>
    <row r="2717" spans="1:15" hidden="1" x14ac:dyDescent="0.2">
      <c r="A2717" s="45" t="s">
        <v>670</v>
      </c>
      <c r="B2717" s="65" t="str">
        <f>YEAR(C2717)&amp;"-"&amp;WEEKNUM(C2717)</f>
        <v>2018-6</v>
      </c>
      <c r="C2717" s="46">
        <v>43141</v>
      </c>
      <c r="D2717" s="67">
        <f>WEEKDAY(Tableau645[[#This Row],[date]])</f>
        <v>7</v>
      </c>
      <c r="E2717" s="47">
        <v>0.57291666666666696</v>
      </c>
      <c r="F2717" s="47">
        <v>0.73958333333333404</v>
      </c>
      <c r="G2717" s="46" t="str">
        <f>IF(NOT(ISBLANK(Tableau645[heure
début])),IF(VALUE(MID(TEXT(Tableau645[heure
début],"hh"),1,2))&lt;13,"AM","PM"),"")</f>
        <v>PM</v>
      </c>
      <c r="H2717" s="47">
        <f>F2717-E2717</f>
        <v>0.16666666666666707</v>
      </c>
      <c r="I2717" s="47"/>
      <c r="J2717" s="47"/>
      <c r="K2717" s="65"/>
      <c r="L2717" s="45" t="e">
        <f ca="1">VLOOKUP(Tableau645[[#This Row],[module]],OFFSET(INDIRECT(A2717&amp;"_code"),0,2,,2),2,0)</f>
        <v>#N/A</v>
      </c>
      <c r="M2717" s="45"/>
      <c r="N2717" s="47"/>
      <c r="O2717" s="45"/>
    </row>
    <row r="2718" spans="1:15" hidden="1" x14ac:dyDescent="0.2">
      <c r="A2718" s="45" t="s">
        <v>657</v>
      </c>
      <c r="B2718" s="65" t="str">
        <f>YEAR(C2718)&amp;"-"&amp;WEEKNUM(C2718)</f>
        <v>2018-6</v>
      </c>
      <c r="C2718" s="46">
        <v>43141</v>
      </c>
      <c r="D2718" s="67">
        <f>WEEKDAY(Tableau645[[#This Row],[date]])</f>
        <v>7</v>
      </c>
      <c r="E2718" s="47">
        <v>0.57291666666666696</v>
      </c>
      <c r="F2718" s="47">
        <v>0.73958333333333404</v>
      </c>
      <c r="G2718" s="46" t="str">
        <f>IF(NOT(ISBLANK(Tableau645[heure
début])),IF(VALUE(MID(TEXT(Tableau645[heure
début],"hh"),1,2))&lt;13,"AM","PM"),"")</f>
        <v>PM</v>
      </c>
      <c r="H2718" s="47">
        <f>F2718-E2718</f>
        <v>0.16666666666666707</v>
      </c>
      <c r="I2718" s="123"/>
      <c r="J2718" s="47"/>
      <c r="K2718" s="65"/>
      <c r="L2718" s="45" t="e">
        <f ca="1">VLOOKUP(Tableau645[[#This Row],[module]],OFFSET(INDIRECT(A2718&amp;"_code"),0,2,,2),2,0)</f>
        <v>#N/A</v>
      </c>
      <c r="M2718" s="45"/>
      <c r="N2718" s="47"/>
      <c r="O2718" s="45"/>
    </row>
    <row r="2719" spans="1:15" hidden="1" x14ac:dyDescent="0.2">
      <c r="A2719" s="45" t="s">
        <v>671</v>
      </c>
      <c r="B2719" s="65" t="str">
        <f>YEAR(C2719)&amp;"-"&amp;WEEKNUM(C2719)</f>
        <v>2018-6</v>
      </c>
      <c r="C2719" s="46">
        <v>43141</v>
      </c>
      <c r="D2719" s="67">
        <f>WEEKDAY(Tableau645[[#This Row],[date]])</f>
        <v>7</v>
      </c>
      <c r="E2719" s="47">
        <v>0.57291666666666696</v>
      </c>
      <c r="F2719" s="47">
        <v>0.73958333333333404</v>
      </c>
      <c r="G2719" s="46" t="str">
        <f>IF(NOT(ISBLANK(Tableau645[heure
début])),IF(VALUE(MID(TEXT(Tableau645[heure
début],"hh"),1,2))&lt;13,"AM","PM"),"")</f>
        <v>PM</v>
      </c>
      <c r="H2719" s="47">
        <f>F2719-E2719</f>
        <v>0.16666666666666707</v>
      </c>
      <c r="I2719" s="47"/>
      <c r="J2719" s="47"/>
      <c r="K2719" s="65"/>
      <c r="L2719" s="45" t="e">
        <f ca="1">VLOOKUP(Tableau645[[#This Row],[module]],OFFSET(INDIRECT(A2719&amp;"_code"),0,2,,2),2,0)</f>
        <v>#N/A</v>
      </c>
      <c r="M2719" s="45"/>
      <c r="N2719" s="47"/>
      <c r="O2719" s="45"/>
    </row>
    <row r="2720" spans="1:15" hidden="1" x14ac:dyDescent="0.2">
      <c r="A2720" s="45" t="s">
        <v>672</v>
      </c>
      <c r="B2720" s="65" t="str">
        <f>YEAR(C2720)&amp;"-"&amp;WEEKNUM(C2720)</f>
        <v>2018-6</v>
      </c>
      <c r="C2720" s="46">
        <v>43141</v>
      </c>
      <c r="D2720" s="67">
        <f>WEEKDAY(Tableau645[[#This Row],[date]])</f>
        <v>7</v>
      </c>
      <c r="E2720" s="47">
        <v>0.57291666666666696</v>
      </c>
      <c r="F2720" s="47">
        <v>0.73958333333333404</v>
      </c>
      <c r="G2720" s="46" t="str">
        <f>IF(NOT(ISBLANK(Tableau645[heure
début])),IF(VALUE(MID(TEXT(Tableau645[heure
début],"hh"),1,2))&lt;13,"AM","PM"),"")</f>
        <v>PM</v>
      </c>
      <c r="H2720" s="47">
        <f>F2720-E2720</f>
        <v>0.16666666666666707</v>
      </c>
      <c r="I2720" s="47"/>
      <c r="J2720" s="47"/>
      <c r="K2720" s="65"/>
      <c r="L2720" s="45" t="e">
        <f ca="1">VLOOKUP(Tableau645[[#This Row],[module]],OFFSET(INDIRECT(A2720&amp;"_code"),0,2,,2),2,0)</f>
        <v>#N/A</v>
      </c>
      <c r="M2720" s="45"/>
      <c r="N2720" s="47"/>
      <c r="O2720" s="45"/>
    </row>
    <row r="2721" spans="1:15" hidden="1" x14ac:dyDescent="0.2">
      <c r="A2721" s="45" t="s">
        <v>676</v>
      </c>
      <c r="B2721" s="65" t="str">
        <f>YEAR(C2721)&amp;"-"&amp;WEEKNUM(C2721)</f>
        <v>2018-6</v>
      </c>
      <c r="C2721" s="46">
        <v>43141</v>
      </c>
      <c r="D2721" s="67">
        <f>WEEKDAY(Tableau645[[#This Row],[date]])</f>
        <v>7</v>
      </c>
      <c r="E2721" s="47">
        <v>0.57291666666666696</v>
      </c>
      <c r="F2721" s="47">
        <v>0.69791666666666663</v>
      </c>
      <c r="G2721" s="46" t="str">
        <f>IF(NOT(ISBLANK(Tableau645[heure
début])),IF(VALUE(MID(TEXT(Tableau645[heure
début],"hh"),1,2))&lt;13,"AM","PM"),"")</f>
        <v>PM</v>
      </c>
      <c r="H2721" s="47">
        <f>F2721-E2721</f>
        <v>0.12499999999999967</v>
      </c>
      <c r="I2721" s="47"/>
      <c r="J2721" s="47"/>
      <c r="K2721" s="65"/>
      <c r="L2721" s="45" t="e">
        <f ca="1">VLOOKUP(Tableau645[[#This Row],[module]],OFFSET(INDIRECT(A2721&amp;"_code"),0,2,,2),2,0)</f>
        <v>#N/A</v>
      </c>
      <c r="M2721" s="45"/>
      <c r="N2721" s="47"/>
      <c r="O2721" s="45"/>
    </row>
    <row r="2722" spans="1:15" hidden="1" x14ac:dyDescent="0.2">
      <c r="A2722" s="45" t="s">
        <v>677</v>
      </c>
      <c r="B2722" s="65" t="str">
        <f>YEAR(C2722)&amp;"-"&amp;WEEKNUM(C2722)</f>
        <v>2018-6</v>
      </c>
      <c r="C2722" s="46">
        <v>43141</v>
      </c>
      <c r="D2722" s="67">
        <f>WEEKDAY(Tableau645[[#This Row],[date]])</f>
        <v>7</v>
      </c>
      <c r="E2722" s="47">
        <v>0.57291666666666696</v>
      </c>
      <c r="F2722" s="47">
        <v>0.69791666666666663</v>
      </c>
      <c r="G2722" s="46" t="str">
        <f>IF(NOT(ISBLANK(Tableau645[heure
début])),IF(VALUE(MID(TEXT(Tableau645[heure
début],"hh"),1,2))&lt;13,"AM","PM"),"")</f>
        <v>PM</v>
      </c>
      <c r="H2722" s="47">
        <f>F2722-E2722</f>
        <v>0.12499999999999967</v>
      </c>
      <c r="I2722" s="47"/>
      <c r="J2722" s="47"/>
      <c r="K2722" s="65"/>
      <c r="L2722" s="45" t="e">
        <f ca="1">VLOOKUP(Tableau645[[#This Row],[module]],OFFSET(INDIRECT(A2722&amp;"_code"),0,2,,2),2,0)</f>
        <v>#N/A</v>
      </c>
      <c r="M2722" s="45"/>
      <c r="N2722" s="47"/>
      <c r="O2722" s="45"/>
    </row>
    <row r="2723" spans="1:15" hidden="1" x14ac:dyDescent="0.2">
      <c r="A2723" s="61" t="s">
        <v>669</v>
      </c>
      <c r="B2723" s="65" t="str">
        <f>YEAR(C2723)&amp;"-"&amp;WEEKNUM(C2723)</f>
        <v>2018-6</v>
      </c>
      <c r="C2723" s="46">
        <v>43141</v>
      </c>
      <c r="D2723" s="67">
        <f>WEEKDAY(Tableau645[[#This Row],[date]])</f>
        <v>7</v>
      </c>
      <c r="E2723" s="63">
        <v>0.57291666666666696</v>
      </c>
      <c r="F2723" s="63">
        <v>0.73958333333333404</v>
      </c>
      <c r="G2723" s="46" t="str">
        <f>IF(NOT(ISBLANK(Tableau645[heure
début])),IF(VALUE(MID(TEXT(Tableau645[heure
début],"hh"),1,2))&lt;13,"AM","PM"),"")</f>
        <v>PM</v>
      </c>
      <c r="H2723" s="47">
        <f>F2723-E2723</f>
        <v>0.16666666666666707</v>
      </c>
      <c r="I2723" s="47"/>
      <c r="J2723" s="47"/>
      <c r="K2723" s="65"/>
      <c r="L2723" s="45" t="e">
        <f ca="1">VLOOKUP(Tableau645[[#This Row],[module]],OFFSET(INDIRECT(A2723&amp;"_code"),0,2,,2),2,0)</f>
        <v>#N/A</v>
      </c>
      <c r="M2723" s="45"/>
      <c r="N2723" s="47"/>
      <c r="O2723" s="45"/>
    </row>
    <row r="2724" spans="1:15" hidden="1" x14ac:dyDescent="0.2">
      <c r="A2724" s="45" t="s">
        <v>670</v>
      </c>
      <c r="B2724" s="65" t="str">
        <f>YEAR(C2724)&amp;"-"&amp;WEEKNUM(C2724)</f>
        <v>2018-7</v>
      </c>
      <c r="C2724" s="46">
        <v>43142</v>
      </c>
      <c r="D2724" s="67">
        <f>WEEKDAY(Tableau645[[#This Row],[date]])</f>
        <v>1</v>
      </c>
      <c r="E2724" s="47">
        <v>0.34375</v>
      </c>
      <c r="F2724" s="47">
        <v>0.51041666666666696</v>
      </c>
      <c r="G2724" s="46" t="str">
        <f>IF(NOT(ISBLANK(Tableau645[heure
début])),IF(VALUE(MID(TEXT(Tableau645[heure
début],"hh"),1,2))&lt;13,"AM","PM"),"")</f>
        <v>AM</v>
      </c>
      <c r="H2724" s="47">
        <f>F2724-E2724</f>
        <v>0.16666666666666696</v>
      </c>
      <c r="I2724" s="47"/>
      <c r="J2724" s="47"/>
      <c r="K2724" s="65"/>
      <c r="L2724" s="45" t="e">
        <f ca="1">VLOOKUP(Tableau645[[#This Row],[module]],OFFSET(INDIRECT(A2724&amp;"_code"),0,2,,2),2,0)</f>
        <v>#N/A</v>
      </c>
      <c r="M2724" s="45"/>
      <c r="N2724" s="47"/>
      <c r="O2724" s="45"/>
    </row>
    <row r="2725" spans="1:15" hidden="1" x14ac:dyDescent="0.2">
      <c r="A2725" s="45" t="s">
        <v>657</v>
      </c>
      <c r="B2725" s="65" t="str">
        <f>YEAR(C2725)&amp;"-"&amp;WEEKNUM(C2725)</f>
        <v>2018-7</v>
      </c>
      <c r="C2725" s="46">
        <v>43142</v>
      </c>
      <c r="D2725" s="67">
        <f>WEEKDAY(Tableau645[[#This Row],[date]])</f>
        <v>1</v>
      </c>
      <c r="E2725" s="47">
        <v>0.34375</v>
      </c>
      <c r="F2725" s="47">
        <v>0.51041666666666696</v>
      </c>
      <c r="G2725" s="46" t="str">
        <f>IF(NOT(ISBLANK(Tableau645[heure
début])),IF(VALUE(MID(TEXT(Tableau645[heure
début],"hh"),1,2))&lt;13,"AM","PM"),"")</f>
        <v>AM</v>
      </c>
      <c r="H2725" s="47">
        <f>F2725-E2725</f>
        <v>0.16666666666666696</v>
      </c>
      <c r="I2725" s="123"/>
      <c r="J2725" s="47"/>
      <c r="K2725" s="65"/>
      <c r="L2725" s="45" t="e">
        <f ca="1">VLOOKUP(Tableau645[[#This Row],[module]],OFFSET(INDIRECT(A2725&amp;"_code"),0,2,,2),2,0)</f>
        <v>#N/A</v>
      </c>
      <c r="M2725" s="45"/>
      <c r="N2725" s="47"/>
      <c r="O2725" s="45"/>
    </row>
    <row r="2726" spans="1:15" hidden="1" x14ac:dyDescent="0.2">
      <c r="A2726" s="45" t="s">
        <v>671</v>
      </c>
      <c r="B2726" s="65" t="str">
        <f>YEAR(C2726)&amp;"-"&amp;WEEKNUM(C2726)</f>
        <v>2018-7</v>
      </c>
      <c r="C2726" s="46">
        <v>43142</v>
      </c>
      <c r="D2726" s="67">
        <f>WEEKDAY(Tableau645[[#This Row],[date]])</f>
        <v>1</v>
      </c>
      <c r="E2726" s="47">
        <v>0.34375</v>
      </c>
      <c r="F2726" s="47">
        <v>0.51041666666666696</v>
      </c>
      <c r="G2726" s="46" t="str">
        <f>IF(NOT(ISBLANK(Tableau645[heure
début])),IF(VALUE(MID(TEXT(Tableau645[heure
début],"hh"),1,2))&lt;13,"AM","PM"),"")</f>
        <v>AM</v>
      </c>
      <c r="H2726" s="47">
        <f>F2726-E2726</f>
        <v>0.16666666666666696</v>
      </c>
      <c r="I2726" s="47"/>
      <c r="J2726" s="47"/>
      <c r="K2726" s="65"/>
      <c r="L2726" s="45" t="e">
        <f ca="1">VLOOKUP(Tableau645[[#This Row],[module]],OFFSET(INDIRECT(A2726&amp;"_code"),0,2,,2),2,0)</f>
        <v>#N/A</v>
      </c>
      <c r="M2726" s="45"/>
      <c r="N2726" s="47"/>
      <c r="O2726" s="45"/>
    </row>
    <row r="2727" spans="1:15" hidden="1" x14ac:dyDescent="0.2">
      <c r="A2727" s="45" t="s">
        <v>672</v>
      </c>
      <c r="B2727" s="65" t="str">
        <f>YEAR(C2727)&amp;"-"&amp;WEEKNUM(C2727)</f>
        <v>2018-7</v>
      </c>
      <c r="C2727" s="46">
        <v>43142</v>
      </c>
      <c r="D2727" s="67">
        <f>WEEKDAY(Tableau645[[#This Row],[date]])</f>
        <v>1</v>
      </c>
      <c r="E2727" s="47">
        <v>0.34375</v>
      </c>
      <c r="F2727" s="47">
        <v>0.51041666666666696</v>
      </c>
      <c r="G2727" s="46" t="str">
        <f>IF(NOT(ISBLANK(Tableau645[heure
début])),IF(VALUE(MID(TEXT(Tableau645[heure
début],"hh"),1,2))&lt;13,"AM","PM"),"")</f>
        <v>AM</v>
      </c>
      <c r="H2727" s="47">
        <f>F2727-E2727</f>
        <v>0.16666666666666696</v>
      </c>
      <c r="I2727" s="47"/>
      <c r="J2727" s="47"/>
      <c r="K2727" s="65"/>
      <c r="L2727" s="45" t="e">
        <f ca="1">VLOOKUP(Tableau645[[#This Row],[module]],OFFSET(INDIRECT(A2727&amp;"_code"),0,2,,2),2,0)</f>
        <v>#N/A</v>
      </c>
      <c r="M2727" s="45"/>
      <c r="N2727" s="47"/>
      <c r="O2727" s="45"/>
    </row>
    <row r="2728" spans="1:15" hidden="1" x14ac:dyDescent="0.2">
      <c r="A2728" s="45" t="s">
        <v>676</v>
      </c>
      <c r="B2728" s="65" t="str">
        <f>YEAR(C2728)&amp;"-"&amp;WEEKNUM(C2728)</f>
        <v>2018-7</v>
      </c>
      <c r="C2728" s="46">
        <v>43142</v>
      </c>
      <c r="D2728" s="67">
        <f>WEEKDAY(Tableau645[[#This Row],[date]])</f>
        <v>1</v>
      </c>
      <c r="E2728" s="47">
        <v>0.34375</v>
      </c>
      <c r="F2728" s="47">
        <v>0.51041666666666696</v>
      </c>
      <c r="G2728" s="46" t="str">
        <f>IF(NOT(ISBLANK(Tableau645[heure
début])),IF(VALUE(MID(TEXT(Tableau645[heure
début],"hh"),1,2))&lt;13,"AM","PM"),"")</f>
        <v>AM</v>
      </c>
      <c r="H2728" s="47">
        <f>F2728-E2728</f>
        <v>0.16666666666666696</v>
      </c>
      <c r="I2728" s="47"/>
      <c r="J2728" s="47"/>
      <c r="K2728" s="65"/>
      <c r="L2728" s="45" t="e">
        <f ca="1">VLOOKUP(Tableau645[[#This Row],[module]],OFFSET(INDIRECT(A2728&amp;"_code"),0,2,,2),2,0)</f>
        <v>#N/A</v>
      </c>
      <c r="M2728" s="45"/>
      <c r="N2728" s="47"/>
      <c r="O2728" s="45"/>
    </row>
    <row r="2729" spans="1:15" hidden="1" x14ac:dyDescent="0.2">
      <c r="A2729" s="45" t="s">
        <v>677</v>
      </c>
      <c r="B2729" s="65" t="str">
        <f>YEAR(C2729)&amp;"-"&amp;WEEKNUM(C2729)</f>
        <v>2018-7</v>
      </c>
      <c r="C2729" s="46">
        <v>43142</v>
      </c>
      <c r="D2729" s="67">
        <f>WEEKDAY(Tableau645[[#This Row],[date]])</f>
        <v>1</v>
      </c>
      <c r="E2729" s="47">
        <v>0.34375</v>
      </c>
      <c r="F2729" s="47">
        <v>0.51041666666666696</v>
      </c>
      <c r="G2729" s="46" t="str">
        <f>IF(NOT(ISBLANK(Tableau645[heure
début])),IF(VALUE(MID(TEXT(Tableau645[heure
début],"hh"),1,2))&lt;13,"AM","PM"),"")</f>
        <v>AM</v>
      </c>
      <c r="H2729" s="47">
        <f>F2729-E2729</f>
        <v>0.16666666666666696</v>
      </c>
      <c r="I2729" s="47"/>
      <c r="J2729" s="47"/>
      <c r="K2729" s="65"/>
      <c r="L2729" s="45" t="e">
        <f ca="1">VLOOKUP(Tableau645[[#This Row],[module]],OFFSET(INDIRECT(A2729&amp;"_code"),0,2,,2),2,0)</f>
        <v>#N/A</v>
      </c>
      <c r="M2729" s="45"/>
      <c r="N2729" s="47"/>
      <c r="O2729" s="45"/>
    </row>
    <row r="2730" spans="1:15" hidden="1" x14ac:dyDescent="0.2">
      <c r="A2730" s="61" t="s">
        <v>669</v>
      </c>
      <c r="B2730" s="65" t="str">
        <f>YEAR(C2730)&amp;"-"&amp;WEEKNUM(C2730)</f>
        <v>2018-7</v>
      </c>
      <c r="C2730" s="46">
        <v>43142</v>
      </c>
      <c r="D2730" s="67">
        <f>WEEKDAY(Tableau645[[#This Row],[date]])</f>
        <v>1</v>
      </c>
      <c r="E2730" s="47">
        <v>0.34375</v>
      </c>
      <c r="F2730" s="47">
        <v>0.51041666666666696</v>
      </c>
      <c r="G2730" s="46" t="str">
        <f>IF(NOT(ISBLANK(Tableau645[heure
début])),IF(VALUE(MID(TEXT(Tableau645[heure
début],"hh"),1,2))&lt;13,"AM","PM"),"")</f>
        <v>AM</v>
      </c>
      <c r="H2730" s="47">
        <f>F2730-E2730</f>
        <v>0.16666666666666696</v>
      </c>
      <c r="I2730" s="47"/>
      <c r="J2730" s="47"/>
      <c r="K2730" s="65"/>
      <c r="L2730" s="45" t="e">
        <f ca="1">VLOOKUP(Tableau645[[#This Row],[module]],OFFSET(INDIRECT(A2730&amp;"_code"),0,2,,2),2,0)</f>
        <v>#N/A</v>
      </c>
      <c r="M2730" s="45"/>
      <c r="N2730" s="47"/>
      <c r="O2730" s="45"/>
    </row>
    <row r="2731" spans="1:15" hidden="1" x14ac:dyDescent="0.2">
      <c r="A2731" s="45" t="s">
        <v>670</v>
      </c>
      <c r="B2731" s="65" t="str">
        <f>YEAR(C2731)&amp;"-"&amp;WEEKNUM(C2731)</f>
        <v>2018-7</v>
      </c>
      <c r="C2731" s="46">
        <v>43142</v>
      </c>
      <c r="D2731" s="67">
        <f>WEEKDAY(Tableau645[[#This Row],[date]])</f>
        <v>1</v>
      </c>
      <c r="E2731" s="47">
        <v>0.57291666666666696</v>
      </c>
      <c r="F2731" s="47">
        <v>0.73958333333333404</v>
      </c>
      <c r="G2731" s="46" t="str">
        <f>IF(NOT(ISBLANK(Tableau645[heure
début])),IF(VALUE(MID(TEXT(Tableau645[heure
début],"hh"),1,2))&lt;13,"AM","PM"),"")</f>
        <v>PM</v>
      </c>
      <c r="H2731" s="47">
        <f>F2731-E2731</f>
        <v>0.16666666666666707</v>
      </c>
      <c r="I2731" s="47"/>
      <c r="J2731" s="47"/>
      <c r="K2731" s="65"/>
      <c r="L2731" s="45" t="e">
        <f ca="1">VLOOKUP(Tableau645[[#This Row],[module]],OFFSET(INDIRECT(A2731&amp;"_code"),0,2,,2),2,0)</f>
        <v>#N/A</v>
      </c>
      <c r="M2731" s="45"/>
      <c r="N2731" s="47"/>
      <c r="O2731" s="45"/>
    </row>
    <row r="2732" spans="1:15" hidden="1" x14ac:dyDescent="0.2">
      <c r="A2732" s="45" t="s">
        <v>657</v>
      </c>
      <c r="B2732" s="65" t="str">
        <f>YEAR(C2732)&amp;"-"&amp;WEEKNUM(C2732)</f>
        <v>2018-7</v>
      </c>
      <c r="C2732" s="46">
        <v>43142</v>
      </c>
      <c r="D2732" s="67">
        <f>WEEKDAY(Tableau645[[#This Row],[date]])</f>
        <v>1</v>
      </c>
      <c r="E2732" s="47">
        <v>0.57291666666666696</v>
      </c>
      <c r="F2732" s="47">
        <v>0.73958333333333404</v>
      </c>
      <c r="G2732" s="46" t="str">
        <f>IF(NOT(ISBLANK(Tableau645[heure
début])),IF(VALUE(MID(TEXT(Tableau645[heure
début],"hh"),1,2))&lt;13,"AM","PM"),"")</f>
        <v>PM</v>
      </c>
      <c r="H2732" s="47">
        <f>F2732-E2732</f>
        <v>0.16666666666666707</v>
      </c>
      <c r="I2732" s="123"/>
      <c r="J2732" s="47"/>
      <c r="K2732" s="65"/>
      <c r="L2732" s="45" t="e">
        <f ca="1">VLOOKUP(Tableau645[[#This Row],[module]],OFFSET(INDIRECT(A2732&amp;"_code"),0,2,,2),2,0)</f>
        <v>#N/A</v>
      </c>
      <c r="M2732" s="45"/>
      <c r="N2732" s="47"/>
      <c r="O2732" s="45"/>
    </row>
    <row r="2733" spans="1:15" hidden="1" x14ac:dyDescent="0.2">
      <c r="A2733" s="45" t="s">
        <v>671</v>
      </c>
      <c r="B2733" s="65" t="str">
        <f>YEAR(C2733)&amp;"-"&amp;WEEKNUM(C2733)</f>
        <v>2018-7</v>
      </c>
      <c r="C2733" s="46">
        <v>43142</v>
      </c>
      <c r="D2733" s="67">
        <f>WEEKDAY(Tableau645[[#This Row],[date]])</f>
        <v>1</v>
      </c>
      <c r="E2733" s="47">
        <v>0.57291666666666696</v>
      </c>
      <c r="F2733" s="47">
        <v>0.73958333333333404</v>
      </c>
      <c r="G2733" s="46" t="str">
        <f>IF(NOT(ISBLANK(Tableau645[heure
début])),IF(VALUE(MID(TEXT(Tableau645[heure
début],"hh"),1,2))&lt;13,"AM","PM"),"")</f>
        <v>PM</v>
      </c>
      <c r="H2733" s="47">
        <f>F2733-E2733</f>
        <v>0.16666666666666707</v>
      </c>
      <c r="I2733" s="47"/>
      <c r="J2733" s="47"/>
      <c r="K2733" s="65"/>
      <c r="L2733" s="45" t="e">
        <f ca="1">VLOOKUP(Tableau645[[#This Row],[module]],OFFSET(INDIRECT(A2733&amp;"_code"),0,2,,2),2,0)</f>
        <v>#N/A</v>
      </c>
      <c r="M2733" s="45"/>
      <c r="N2733" s="47"/>
      <c r="O2733" s="45"/>
    </row>
    <row r="2734" spans="1:15" hidden="1" x14ac:dyDescent="0.2">
      <c r="A2734" s="45" t="s">
        <v>672</v>
      </c>
      <c r="B2734" s="65" t="str">
        <f>YEAR(C2734)&amp;"-"&amp;WEEKNUM(C2734)</f>
        <v>2018-7</v>
      </c>
      <c r="C2734" s="46">
        <v>43142</v>
      </c>
      <c r="D2734" s="67">
        <f>WEEKDAY(Tableau645[[#This Row],[date]])</f>
        <v>1</v>
      </c>
      <c r="E2734" s="47">
        <v>0.57291666666666696</v>
      </c>
      <c r="F2734" s="47">
        <v>0.73958333333333404</v>
      </c>
      <c r="G2734" s="46" t="str">
        <f>IF(NOT(ISBLANK(Tableau645[heure
début])),IF(VALUE(MID(TEXT(Tableau645[heure
début],"hh"),1,2))&lt;13,"AM","PM"),"")</f>
        <v>PM</v>
      </c>
      <c r="H2734" s="47">
        <f>F2734-E2734</f>
        <v>0.16666666666666707</v>
      </c>
      <c r="I2734" s="47"/>
      <c r="J2734" s="47"/>
      <c r="K2734" s="65"/>
      <c r="L2734" s="45" t="e">
        <f ca="1">VLOOKUP(Tableau645[[#This Row],[module]],OFFSET(INDIRECT(A2734&amp;"_code"),0,2,,2),2,0)</f>
        <v>#N/A</v>
      </c>
      <c r="M2734" s="45"/>
      <c r="N2734" s="47"/>
      <c r="O2734" s="45"/>
    </row>
    <row r="2735" spans="1:15" hidden="1" x14ac:dyDescent="0.2">
      <c r="A2735" s="45" t="s">
        <v>676</v>
      </c>
      <c r="B2735" s="65" t="str">
        <f>YEAR(C2735)&amp;"-"&amp;WEEKNUM(C2735)</f>
        <v>2018-7</v>
      </c>
      <c r="C2735" s="46">
        <v>43142</v>
      </c>
      <c r="D2735" s="67">
        <f>WEEKDAY(Tableau645[[#This Row],[date]])</f>
        <v>1</v>
      </c>
      <c r="E2735" s="47">
        <v>0.57291666666666696</v>
      </c>
      <c r="F2735" s="47">
        <v>0.69791666666666663</v>
      </c>
      <c r="G2735" s="46" t="str">
        <f>IF(NOT(ISBLANK(Tableau645[heure
début])),IF(VALUE(MID(TEXT(Tableau645[heure
début],"hh"),1,2))&lt;13,"AM","PM"),"")</f>
        <v>PM</v>
      </c>
      <c r="H2735" s="47">
        <f>F2735-E2735</f>
        <v>0.12499999999999967</v>
      </c>
      <c r="I2735" s="47"/>
      <c r="J2735" s="47"/>
      <c r="K2735" s="65"/>
      <c r="L2735" s="45" t="e">
        <f ca="1">VLOOKUP(Tableau645[[#This Row],[module]],OFFSET(INDIRECT(A2735&amp;"_code"),0,2,,2),2,0)</f>
        <v>#N/A</v>
      </c>
      <c r="M2735" s="45"/>
      <c r="N2735" s="47"/>
      <c r="O2735" s="45"/>
    </row>
    <row r="2736" spans="1:15" hidden="1" x14ac:dyDescent="0.2">
      <c r="A2736" s="45" t="s">
        <v>677</v>
      </c>
      <c r="B2736" s="65" t="str">
        <f>YEAR(C2736)&amp;"-"&amp;WEEKNUM(C2736)</f>
        <v>2018-7</v>
      </c>
      <c r="C2736" s="46">
        <v>43142</v>
      </c>
      <c r="D2736" s="67">
        <f>WEEKDAY(Tableau645[[#This Row],[date]])</f>
        <v>1</v>
      </c>
      <c r="E2736" s="47">
        <v>0.57291666666666696</v>
      </c>
      <c r="F2736" s="47">
        <v>0.69791666666666663</v>
      </c>
      <c r="G2736" s="46" t="str">
        <f>IF(NOT(ISBLANK(Tableau645[heure
début])),IF(VALUE(MID(TEXT(Tableau645[heure
début],"hh"),1,2))&lt;13,"AM","PM"),"")</f>
        <v>PM</v>
      </c>
      <c r="H2736" s="47">
        <f>F2736-E2736</f>
        <v>0.12499999999999967</v>
      </c>
      <c r="I2736" s="47"/>
      <c r="J2736" s="47"/>
      <c r="K2736" s="65"/>
      <c r="L2736" s="45" t="e">
        <f ca="1">VLOOKUP(Tableau645[[#This Row],[module]],OFFSET(INDIRECT(A2736&amp;"_code"),0,2,,2),2,0)</f>
        <v>#N/A</v>
      </c>
      <c r="M2736" s="45"/>
      <c r="N2736" s="47"/>
      <c r="O2736" s="45"/>
    </row>
    <row r="2737" spans="1:15" hidden="1" x14ac:dyDescent="0.2">
      <c r="A2737" s="61" t="s">
        <v>669</v>
      </c>
      <c r="B2737" s="65" t="str">
        <f>YEAR(C2737)&amp;"-"&amp;WEEKNUM(C2737)</f>
        <v>2018-7</v>
      </c>
      <c r="C2737" s="46">
        <v>43142</v>
      </c>
      <c r="D2737" s="67">
        <f>WEEKDAY(Tableau645[[#This Row],[date]])</f>
        <v>1</v>
      </c>
      <c r="E2737" s="63">
        <v>0.57291666666666696</v>
      </c>
      <c r="F2737" s="63">
        <v>0.73958333333333404</v>
      </c>
      <c r="G2737" s="46" t="str">
        <f>IF(NOT(ISBLANK(Tableau645[heure
début])),IF(VALUE(MID(TEXT(Tableau645[heure
début],"hh"),1,2))&lt;13,"AM","PM"),"")</f>
        <v>PM</v>
      </c>
      <c r="H2737" s="47">
        <f>F2737-E2737</f>
        <v>0.16666666666666707</v>
      </c>
      <c r="I2737" s="47"/>
      <c r="J2737" s="47"/>
      <c r="K2737" s="65"/>
      <c r="L2737" s="45" t="e">
        <f ca="1">VLOOKUP(Tableau645[[#This Row],[module]],OFFSET(INDIRECT(A2737&amp;"_code"),0,2,,2),2,0)</f>
        <v>#N/A</v>
      </c>
      <c r="M2737" s="45"/>
      <c r="N2737" s="47"/>
      <c r="O2737" s="45"/>
    </row>
    <row r="2738" spans="1:15" hidden="1" x14ac:dyDescent="0.2">
      <c r="A2738" s="45" t="s">
        <v>670</v>
      </c>
      <c r="B2738" s="65" t="str">
        <f>YEAR(C2738)&amp;"-"&amp;WEEKNUM(C2738)</f>
        <v>2018-7</v>
      </c>
      <c r="C2738" s="46">
        <v>43143</v>
      </c>
      <c r="D2738" s="67">
        <f>WEEKDAY(Tableau645[[#This Row],[date]])</f>
        <v>2</v>
      </c>
      <c r="E2738" s="47">
        <v>0.34375</v>
      </c>
      <c r="F2738" s="47">
        <v>0.51041666666666696</v>
      </c>
      <c r="G2738" s="46" t="str">
        <f>IF(NOT(ISBLANK(Tableau645[heure
début])),IF(VALUE(MID(TEXT(Tableau645[heure
début],"hh"),1,2))&lt;13,"AM","PM"),"")</f>
        <v>AM</v>
      </c>
      <c r="H2738" s="47">
        <f>F2738-E2738</f>
        <v>0.16666666666666696</v>
      </c>
      <c r="I2738" s="47"/>
      <c r="J2738" s="47"/>
      <c r="K2738" s="65" t="s">
        <v>806</v>
      </c>
      <c r="L2738" s="45" t="str">
        <f ca="1">VLOOKUP(Tableau645[[#This Row],[module]],OFFSET(INDIRECT(A2738&amp;"_code"),0,2,,2),2,0)</f>
        <v>n/a</v>
      </c>
      <c r="M2738" s="45"/>
      <c r="N2738" s="47"/>
      <c r="O2738" s="45"/>
    </row>
    <row r="2739" spans="1:15" hidden="1" x14ac:dyDescent="0.2">
      <c r="A2739" s="45" t="s">
        <v>657</v>
      </c>
      <c r="B2739" s="65" t="str">
        <f>YEAR(C2739)&amp;"-"&amp;WEEKNUM(C2739)</f>
        <v>2018-7</v>
      </c>
      <c r="C2739" s="46">
        <v>43143</v>
      </c>
      <c r="D2739" s="67">
        <f>WEEKDAY(Tableau645[[#This Row],[date]])</f>
        <v>2</v>
      </c>
      <c r="E2739" s="47">
        <v>0.34375</v>
      </c>
      <c r="F2739" s="47">
        <v>0.51041666666666696</v>
      </c>
      <c r="G2739" s="46" t="str">
        <f>IF(NOT(ISBLANK(Tableau645[heure
début])),IF(VALUE(MID(TEXT(Tableau645[heure
début],"hh"),1,2))&lt;13,"AM","PM"),"")</f>
        <v>AM</v>
      </c>
      <c r="H2739" s="47">
        <f>F2739-E2739</f>
        <v>0.16666666666666696</v>
      </c>
      <c r="I2739" s="123"/>
      <c r="J2739" s="47" t="s">
        <v>832</v>
      </c>
      <c r="K2739" s="65" t="s">
        <v>806</v>
      </c>
      <c r="L2739" s="45" t="str">
        <f ca="1">VLOOKUP(Tableau645[[#This Row],[module]],OFFSET(INDIRECT(A2739&amp;"_code"),0,2,,2),2,0)</f>
        <v>n/a</v>
      </c>
      <c r="M2739" s="45"/>
      <c r="N2739" s="47"/>
      <c r="O2739" s="45"/>
    </row>
    <row r="2740" spans="1:15" hidden="1" x14ac:dyDescent="0.2">
      <c r="A2740" s="45" t="s">
        <v>657</v>
      </c>
      <c r="B2740" s="65" t="str">
        <f>YEAR(C2740)&amp;"-"&amp;WEEKNUM(C2740)</f>
        <v>2018-7</v>
      </c>
      <c r="C2740" s="46">
        <v>43143</v>
      </c>
      <c r="D2740" s="67">
        <f>WEEKDAY(Tableau645[[#This Row],[date]])</f>
        <v>2</v>
      </c>
      <c r="E2740" s="47">
        <v>0.34375</v>
      </c>
      <c r="F2740" s="47">
        <v>0.51041666666666696</v>
      </c>
      <c r="G2740" s="46" t="str">
        <f>IF(NOT(ISBLANK(Tableau645[heure
début])),IF(VALUE(MID(TEXT(Tableau645[heure
début],"hh"),1,2))&lt;13,"AM","PM"),"")</f>
        <v>AM</v>
      </c>
      <c r="H2740" s="47">
        <f>F2740-E2740</f>
        <v>0.16666666666666696</v>
      </c>
      <c r="I2740" s="123"/>
      <c r="J2740" s="47" t="s">
        <v>833</v>
      </c>
      <c r="K2740" s="65" t="s">
        <v>817</v>
      </c>
      <c r="L2740" s="45" t="str">
        <f ca="1">VLOOKUP(Tableau645[[#This Row],[module]],OFFSET(INDIRECT(A2740&amp;"_code"),0,2,,2),2,0)</f>
        <v>n/a</v>
      </c>
      <c r="M2740" s="45"/>
      <c r="N2740" s="47"/>
      <c r="O2740" s="45"/>
    </row>
    <row r="2741" spans="1:15" hidden="1" x14ac:dyDescent="0.2">
      <c r="A2741" s="45" t="s">
        <v>671</v>
      </c>
      <c r="B2741" s="65" t="str">
        <f>YEAR(C2741)&amp;"-"&amp;WEEKNUM(C2741)</f>
        <v>2018-7</v>
      </c>
      <c r="C2741" s="46">
        <v>43143</v>
      </c>
      <c r="D2741" s="67">
        <f>WEEKDAY(Tableau645[[#This Row],[date]])</f>
        <v>2</v>
      </c>
      <c r="E2741" s="47">
        <v>0.34375</v>
      </c>
      <c r="F2741" s="47">
        <v>0.51041666666666696</v>
      </c>
      <c r="G2741" s="46" t="str">
        <f>IF(NOT(ISBLANK(Tableau645[heure
début])),IF(VALUE(MID(TEXT(Tableau645[heure
début],"hh"),1,2))&lt;13,"AM","PM"),"")</f>
        <v>AM</v>
      </c>
      <c r="H2741" s="47">
        <f>F2741-E2741</f>
        <v>0.16666666666666696</v>
      </c>
      <c r="I2741" s="47"/>
      <c r="J2741" s="47" t="s">
        <v>833</v>
      </c>
      <c r="K2741" s="65" t="s">
        <v>817</v>
      </c>
      <c r="L2741" s="45" t="str">
        <f ca="1">VLOOKUP(Tableau645[[#This Row],[module]],OFFSET(INDIRECT(A2741&amp;"_code"),0,2,,2),2,0)</f>
        <v>n/a</v>
      </c>
      <c r="M2741" s="45"/>
      <c r="N2741" s="47"/>
      <c r="O2741" s="45"/>
    </row>
    <row r="2742" spans="1:15" hidden="1" x14ac:dyDescent="0.2">
      <c r="A2742" s="45" t="s">
        <v>671</v>
      </c>
      <c r="B2742" s="65" t="str">
        <f>YEAR(C2742)&amp;"-"&amp;WEEKNUM(C2742)</f>
        <v>2018-7</v>
      </c>
      <c r="C2742" s="46">
        <v>43143</v>
      </c>
      <c r="D2742" s="67">
        <f>WEEKDAY(Tableau645[[#This Row],[date]])</f>
        <v>2</v>
      </c>
      <c r="E2742" s="47">
        <v>0.34375</v>
      </c>
      <c r="F2742" s="47">
        <v>0.51041666666666696</v>
      </c>
      <c r="G2742" s="46" t="str">
        <f>IF(NOT(ISBLANK(Tableau645[heure
début])),IF(VALUE(MID(TEXT(Tableau645[heure
début],"hh"),1,2))&lt;13,"AM","PM"),"")</f>
        <v>AM</v>
      </c>
      <c r="H2742" s="47">
        <f>F2742-E2742</f>
        <v>0.16666666666666696</v>
      </c>
      <c r="I2742" s="47"/>
      <c r="J2742" s="47" t="s">
        <v>832</v>
      </c>
      <c r="K2742" s="65" t="s">
        <v>806</v>
      </c>
      <c r="L2742" s="45" t="str">
        <f ca="1">VLOOKUP(Tableau645[[#This Row],[module]],OFFSET(INDIRECT(A2742&amp;"_code"),0,2,,2),2,0)</f>
        <v>n/a</v>
      </c>
      <c r="M2742" s="45"/>
      <c r="N2742" s="47"/>
      <c r="O2742" s="45"/>
    </row>
    <row r="2743" spans="1:15" hidden="1" x14ac:dyDescent="0.2">
      <c r="A2743" s="45" t="s">
        <v>672</v>
      </c>
      <c r="B2743" s="65" t="str">
        <f>YEAR(C2743)&amp;"-"&amp;WEEKNUM(C2743)</f>
        <v>2018-7</v>
      </c>
      <c r="C2743" s="46">
        <v>43143</v>
      </c>
      <c r="D2743" s="67">
        <f>WEEKDAY(Tableau645[[#This Row],[date]])</f>
        <v>2</v>
      </c>
      <c r="E2743" s="47">
        <v>0.34375</v>
      </c>
      <c r="F2743" s="47">
        <v>0.51041666666666696</v>
      </c>
      <c r="G2743" s="46" t="str">
        <f>IF(NOT(ISBLANK(Tableau645[heure
début])),IF(VALUE(MID(TEXT(Tableau645[heure
début],"hh"),1,2))&lt;13,"AM","PM"),"")</f>
        <v>AM</v>
      </c>
      <c r="H2743" s="47">
        <f>F2743-E2743</f>
        <v>0.16666666666666696</v>
      </c>
      <c r="I2743" s="47"/>
      <c r="J2743" s="47" t="s">
        <v>823</v>
      </c>
      <c r="K2743" s="65" t="s">
        <v>1104</v>
      </c>
      <c r="L2743" s="45" t="str">
        <f ca="1">VLOOKUP(Tableau645[[#This Row],[module]],OFFSET(INDIRECT(A2743&amp;"_code"),0,2,,2),2,0)</f>
        <v>DELIESSCHE Christian</v>
      </c>
      <c r="M2743" s="45"/>
      <c r="N2743" s="47"/>
      <c r="O2743" s="45"/>
    </row>
    <row r="2744" spans="1:15" hidden="1" x14ac:dyDescent="0.2">
      <c r="A2744" s="45" t="s">
        <v>676</v>
      </c>
      <c r="B2744" s="65" t="str">
        <f>YEAR(C2744)&amp;"-"&amp;WEEKNUM(C2744)</f>
        <v>2018-7</v>
      </c>
      <c r="C2744" s="46">
        <v>43143</v>
      </c>
      <c r="D2744" s="67">
        <f>WEEKDAY(Tableau645[[#This Row],[date]])</f>
        <v>2</v>
      </c>
      <c r="E2744" s="47">
        <v>0.34375</v>
      </c>
      <c r="F2744" s="47">
        <v>0.51041666666666696</v>
      </c>
      <c r="G2744" s="46" t="str">
        <f>IF(NOT(ISBLANK(Tableau645[heure
début])),IF(VALUE(MID(TEXT(Tableau645[heure
début],"hh"),1,2))&lt;13,"AM","PM"),"")</f>
        <v>AM</v>
      </c>
      <c r="H2744" s="47">
        <f>F2744-E2744</f>
        <v>0.16666666666666696</v>
      </c>
      <c r="I2744" s="47"/>
      <c r="J2744" s="47"/>
      <c r="K2744" s="65" t="s">
        <v>809</v>
      </c>
      <c r="L2744" s="45" t="str">
        <f ca="1">VLOOKUP(Tableau645[[#This Row],[module]],OFFSET(INDIRECT(A2744&amp;"_code"),0,2,,2),2,0)</f>
        <v>n/a</v>
      </c>
      <c r="M2744" s="45"/>
      <c r="N2744" s="47"/>
      <c r="O2744" s="45"/>
    </row>
    <row r="2745" spans="1:15" hidden="1" x14ac:dyDescent="0.2">
      <c r="A2745" s="45" t="s">
        <v>677</v>
      </c>
      <c r="B2745" s="65" t="str">
        <f>YEAR(C2745)&amp;"-"&amp;WEEKNUM(C2745)</f>
        <v>2018-7</v>
      </c>
      <c r="C2745" s="46">
        <v>43143</v>
      </c>
      <c r="D2745" s="67">
        <f>WEEKDAY(Tableau645[[#This Row],[date]])</f>
        <v>2</v>
      </c>
      <c r="E2745" s="47">
        <v>0.34375</v>
      </c>
      <c r="F2745" s="47">
        <v>0.51041666666666696</v>
      </c>
      <c r="G2745" s="46" t="str">
        <f>IF(NOT(ISBLANK(Tableau645[heure
début])),IF(VALUE(MID(TEXT(Tableau645[heure
début],"hh"),1,2))&lt;13,"AM","PM"),"")</f>
        <v>AM</v>
      </c>
      <c r="H2745" s="47">
        <f>F2745-E2745</f>
        <v>0.16666666666666696</v>
      </c>
      <c r="I2745" s="47"/>
      <c r="J2745" s="47"/>
      <c r="K2745" s="65" t="s">
        <v>921</v>
      </c>
      <c r="L2745" s="45" t="str">
        <f ca="1">VLOOKUP(Tableau645[[#This Row],[module]],OFFSET(INDIRECT(A2745&amp;"_code"),0,2,,2),2,0)</f>
        <v>GABER Jaafar</v>
      </c>
      <c r="M2745" s="45"/>
      <c r="N2745" s="47"/>
      <c r="O2745" s="45"/>
    </row>
    <row r="2746" spans="1:15" hidden="1" x14ac:dyDescent="0.2">
      <c r="A2746" s="61" t="s">
        <v>669</v>
      </c>
      <c r="B2746" s="65" t="str">
        <f>YEAR(C2746)&amp;"-"&amp;WEEKNUM(C2746)</f>
        <v>2018-7</v>
      </c>
      <c r="C2746" s="46">
        <v>43143</v>
      </c>
      <c r="D2746" s="67">
        <f>WEEKDAY(Tableau645[[#This Row],[date]])</f>
        <v>2</v>
      </c>
      <c r="E2746" s="47">
        <v>0.34375</v>
      </c>
      <c r="F2746" s="47">
        <v>0.51041666666666696</v>
      </c>
      <c r="G2746" s="46" t="str">
        <f>IF(NOT(ISBLANK(Tableau645[heure
début])),IF(VALUE(MID(TEXT(Tableau645[heure
début],"hh"),1,2))&lt;13,"AM","PM"),"")</f>
        <v>AM</v>
      </c>
      <c r="H2746" s="47">
        <f>F2746-E2746</f>
        <v>0.16666666666666696</v>
      </c>
      <c r="I2746" s="47"/>
      <c r="J2746" s="47"/>
      <c r="K2746" s="65" t="s">
        <v>861</v>
      </c>
      <c r="L2746" s="45" t="str">
        <f ca="1">VLOOKUP(Tableau645[[#This Row],[module]],OFFSET(INDIRECT(A2746&amp;"_code"),0,2,,2),2,0)</f>
        <v>BOUTONNET Jean-Pierre</v>
      </c>
      <c r="M2746" s="45"/>
      <c r="N2746" s="47"/>
      <c r="O2746" s="45"/>
    </row>
    <row r="2747" spans="1:15" hidden="1" x14ac:dyDescent="0.2">
      <c r="A2747" s="45" t="s">
        <v>672</v>
      </c>
      <c r="B2747" s="138" t="str">
        <f>YEAR(C2747)&amp;"-"&amp;WEEKNUM(C2747)</f>
        <v>2018-7</v>
      </c>
      <c r="C2747" s="46">
        <v>43143</v>
      </c>
      <c r="D2747" s="140">
        <f>WEEKDAY(Tableau645[[#This Row],[date]])</f>
        <v>2</v>
      </c>
      <c r="E2747" s="47">
        <v>0.34375</v>
      </c>
      <c r="F2747" s="47">
        <v>0.51041666666666696</v>
      </c>
      <c r="G2747" s="139" t="str">
        <f>IF(NOT(ISBLANK(Tableau645[heure
début])),IF(VALUE(MID(TEXT(Tableau645[heure
début],"hh"),1,2))&lt;13,"AM","PM"),"")</f>
        <v>AM</v>
      </c>
      <c r="H2747" s="141">
        <f>F2747-E2747</f>
        <v>0.16666666666666696</v>
      </c>
      <c r="I2747" s="141"/>
      <c r="J2747" s="141" t="s">
        <v>824</v>
      </c>
      <c r="K2747" s="138" t="s">
        <v>518</v>
      </c>
      <c r="L2747" s="138" t="str">
        <f ca="1">VLOOKUP(Tableau645[[#This Row],[module]],OFFSET(INDIRECT(A2747&amp;"_code"),0,2,,2),2,0)</f>
        <v>NETWORX NETWORX</v>
      </c>
      <c r="M2747" s="137"/>
      <c r="N2747" s="141"/>
      <c r="O2747" s="137"/>
    </row>
    <row r="2748" spans="1:15" hidden="1" x14ac:dyDescent="0.2">
      <c r="A2748" s="45" t="s">
        <v>672</v>
      </c>
      <c r="B2748" s="150" t="str">
        <f>YEAR(C2748)&amp;"-"&amp;WEEKNUM(C2748)</f>
        <v>2018-7</v>
      </c>
      <c r="C2748" s="46">
        <v>43143</v>
      </c>
      <c r="D2748" s="152">
        <f>WEEKDAY(Tableau645[[#This Row],[date]])</f>
        <v>2</v>
      </c>
      <c r="E2748" s="47">
        <v>0.34375</v>
      </c>
      <c r="F2748" s="47">
        <v>0.51041666666666696</v>
      </c>
      <c r="G2748" s="151" t="str">
        <f>IF(NOT(ISBLANK(Tableau645[heure
début])),IF(VALUE(MID(TEXT(Tableau645[heure
début],"hh"),1,2))&lt;13,"AM","PM"),"")</f>
        <v>AM</v>
      </c>
      <c r="H2748" s="153">
        <f>F2748-E2748</f>
        <v>0.16666666666666696</v>
      </c>
      <c r="I2748" s="153"/>
      <c r="J2748" s="153" t="s">
        <v>825</v>
      </c>
      <c r="K2748" s="150" t="s">
        <v>1235</v>
      </c>
      <c r="L2748" s="150" t="str">
        <f ca="1">VLOOKUP(Tableau645[[#This Row],[module]],OFFSET(INDIRECT(A2748&amp;"_code"),0,2,,2),2,0)</f>
        <v>LEFETZ Guillaume</v>
      </c>
      <c r="M2748" s="149"/>
      <c r="N2748" s="153"/>
      <c r="O2748" s="149"/>
    </row>
    <row r="2749" spans="1:15" hidden="1" x14ac:dyDescent="0.2">
      <c r="A2749" s="45" t="s">
        <v>672</v>
      </c>
      <c r="B2749" s="150" t="str">
        <f>YEAR(C2749)&amp;"-"&amp;WEEKNUM(C2749)</f>
        <v>2018-7</v>
      </c>
      <c r="C2749" s="46">
        <v>43143</v>
      </c>
      <c r="D2749" s="152">
        <f>WEEKDAY(Tableau645[[#This Row],[date]])</f>
        <v>2</v>
      </c>
      <c r="E2749" s="47">
        <v>0.34375</v>
      </c>
      <c r="F2749" s="47">
        <v>0.51041666666666696</v>
      </c>
      <c r="G2749" s="151" t="str">
        <f>IF(NOT(ISBLANK(Tableau645[heure
début])),IF(VALUE(MID(TEXT(Tableau645[heure
début],"hh"),1,2))&lt;13,"AM","PM"),"")</f>
        <v>AM</v>
      </c>
      <c r="H2749" s="153">
        <f>F2749-E2749</f>
        <v>0.16666666666666696</v>
      </c>
      <c r="I2749" s="153"/>
      <c r="J2749" s="153" t="s">
        <v>826</v>
      </c>
      <c r="K2749" s="150" t="s">
        <v>1235</v>
      </c>
      <c r="L2749" s="150" t="str">
        <f ca="1">VLOOKUP(Tableau645[[#This Row],[module]],OFFSET(INDIRECT(A2749&amp;"_code"),0,2,,2),2,0)</f>
        <v>LEFETZ Guillaume</v>
      </c>
      <c r="M2749" s="149"/>
      <c r="N2749" s="153"/>
      <c r="O2749" s="149"/>
    </row>
    <row r="2750" spans="1:15" hidden="1" x14ac:dyDescent="0.2">
      <c r="A2750" s="45" t="s">
        <v>670</v>
      </c>
      <c r="B2750" s="65" t="str">
        <f>YEAR(C2750)&amp;"-"&amp;WEEKNUM(C2750)</f>
        <v>2018-7</v>
      </c>
      <c r="C2750" s="46">
        <v>43143</v>
      </c>
      <c r="D2750" s="67">
        <f>WEEKDAY(Tableau645[[#This Row],[date]])</f>
        <v>2</v>
      </c>
      <c r="E2750" s="47">
        <v>0.57291666666666696</v>
      </c>
      <c r="F2750" s="47">
        <v>0.73958333333333404</v>
      </c>
      <c r="G2750" s="46" t="str">
        <f>IF(NOT(ISBLANK(Tableau645[heure
début])),IF(VALUE(MID(TEXT(Tableau645[heure
début],"hh"),1,2))&lt;13,"AM","PM"),"")</f>
        <v>PM</v>
      </c>
      <c r="H2750" s="47">
        <f>F2750-E2750</f>
        <v>0.16666666666666707</v>
      </c>
      <c r="I2750" s="47"/>
      <c r="J2750" s="47"/>
      <c r="K2750" s="65" t="s">
        <v>806</v>
      </c>
      <c r="L2750" s="45" t="str">
        <f ca="1">VLOOKUP(Tableau645[[#This Row],[module]],OFFSET(INDIRECT(A2750&amp;"_code"),0,2,,2),2,0)</f>
        <v>n/a</v>
      </c>
      <c r="M2750" s="45"/>
      <c r="N2750" s="47"/>
      <c r="O2750" s="45"/>
    </row>
    <row r="2751" spans="1:15" hidden="1" x14ac:dyDescent="0.2">
      <c r="A2751" s="45" t="s">
        <v>657</v>
      </c>
      <c r="B2751" s="65" t="str">
        <f>YEAR(C2751)&amp;"-"&amp;WEEKNUM(C2751)</f>
        <v>2018-7</v>
      </c>
      <c r="C2751" s="46">
        <v>43143</v>
      </c>
      <c r="D2751" s="67">
        <f>WEEKDAY(Tableau645[[#This Row],[date]])</f>
        <v>2</v>
      </c>
      <c r="E2751" s="47">
        <v>0.57291666666666696</v>
      </c>
      <c r="F2751" s="47">
        <v>0.73958333333333404</v>
      </c>
      <c r="G2751" s="46" t="str">
        <f>IF(NOT(ISBLANK(Tableau645[heure
début])),IF(VALUE(MID(TEXT(Tableau645[heure
début],"hh"),1,2))&lt;13,"AM","PM"),"")</f>
        <v>PM</v>
      </c>
      <c r="H2751" s="47">
        <f>F2751-E2751</f>
        <v>0.16666666666666707</v>
      </c>
      <c r="I2751" s="123"/>
      <c r="J2751" s="47" t="s">
        <v>832</v>
      </c>
      <c r="K2751" s="65" t="s">
        <v>806</v>
      </c>
      <c r="L2751" s="45" t="str">
        <f ca="1">VLOOKUP(Tableau645[[#This Row],[module]],OFFSET(INDIRECT(A2751&amp;"_code"),0,2,,2),2,0)</f>
        <v>n/a</v>
      </c>
      <c r="M2751" s="45"/>
      <c r="N2751" s="47"/>
      <c r="O2751" s="45"/>
    </row>
    <row r="2752" spans="1:15" hidden="1" x14ac:dyDescent="0.2">
      <c r="A2752" s="45" t="s">
        <v>657</v>
      </c>
      <c r="B2752" s="65" t="str">
        <f>YEAR(C2752)&amp;"-"&amp;WEEKNUM(C2752)</f>
        <v>2018-7</v>
      </c>
      <c r="C2752" s="46">
        <v>43143</v>
      </c>
      <c r="D2752" s="67">
        <f>WEEKDAY(Tableau645[[#This Row],[date]])</f>
        <v>2</v>
      </c>
      <c r="E2752" s="47">
        <v>0.57291666666666696</v>
      </c>
      <c r="F2752" s="47">
        <v>0.73958333333333404</v>
      </c>
      <c r="G2752" s="46" t="str">
        <f>IF(NOT(ISBLANK(Tableau645[heure
début])),IF(VALUE(MID(TEXT(Tableau645[heure
début],"hh"),1,2))&lt;13,"AM","PM"),"")</f>
        <v>PM</v>
      </c>
      <c r="H2752" s="47">
        <f>F2752-E2752</f>
        <v>0.16666666666666707</v>
      </c>
      <c r="I2752" s="123"/>
      <c r="J2752" s="47" t="s">
        <v>833</v>
      </c>
      <c r="K2752" s="65" t="s">
        <v>817</v>
      </c>
      <c r="L2752" s="45" t="str">
        <f ca="1">VLOOKUP(Tableau645[[#This Row],[module]],OFFSET(INDIRECT(A2752&amp;"_code"),0,2,,2),2,0)</f>
        <v>n/a</v>
      </c>
      <c r="M2752" s="45"/>
      <c r="N2752" s="47"/>
      <c r="O2752" s="45"/>
    </row>
    <row r="2753" spans="1:15" hidden="1" x14ac:dyDescent="0.2">
      <c r="A2753" s="45" t="s">
        <v>671</v>
      </c>
      <c r="B2753" s="65" t="str">
        <f>YEAR(C2753)&amp;"-"&amp;WEEKNUM(C2753)</f>
        <v>2018-7</v>
      </c>
      <c r="C2753" s="46">
        <v>43143</v>
      </c>
      <c r="D2753" s="67">
        <f>WEEKDAY(Tableau645[[#This Row],[date]])</f>
        <v>2</v>
      </c>
      <c r="E2753" s="47">
        <v>0.57291666666666696</v>
      </c>
      <c r="F2753" s="47">
        <v>0.73958333333333404</v>
      </c>
      <c r="G2753" s="46" t="str">
        <f>IF(NOT(ISBLANK(Tableau645[heure
début])),IF(VALUE(MID(TEXT(Tableau645[heure
début],"hh"),1,2))&lt;13,"AM","PM"),"")</f>
        <v>PM</v>
      </c>
      <c r="H2753" s="47">
        <f>F2753-E2753</f>
        <v>0.16666666666666707</v>
      </c>
      <c r="I2753" s="47"/>
      <c r="J2753" s="47" t="s">
        <v>833</v>
      </c>
      <c r="K2753" s="65" t="s">
        <v>817</v>
      </c>
      <c r="L2753" s="45" t="str">
        <f ca="1">VLOOKUP(Tableau645[[#This Row],[module]],OFFSET(INDIRECT(A2753&amp;"_code"),0,2,,2),2,0)</f>
        <v>n/a</v>
      </c>
      <c r="M2753" s="45"/>
      <c r="N2753" s="47"/>
      <c r="O2753" s="45"/>
    </row>
    <row r="2754" spans="1:15" hidden="1" x14ac:dyDescent="0.2">
      <c r="A2754" s="45" t="s">
        <v>671</v>
      </c>
      <c r="B2754" s="65" t="str">
        <f>YEAR(C2754)&amp;"-"&amp;WEEKNUM(C2754)</f>
        <v>2018-7</v>
      </c>
      <c r="C2754" s="46">
        <v>43143</v>
      </c>
      <c r="D2754" s="67">
        <f>WEEKDAY(Tableau645[[#This Row],[date]])</f>
        <v>2</v>
      </c>
      <c r="E2754" s="47">
        <v>0.57291666666666696</v>
      </c>
      <c r="F2754" s="47">
        <v>0.73958333333333404</v>
      </c>
      <c r="G2754" s="46" t="str">
        <f>IF(NOT(ISBLANK(Tableau645[heure
début])),IF(VALUE(MID(TEXT(Tableau645[heure
début],"hh"),1,2))&lt;13,"AM","PM"),"")</f>
        <v>PM</v>
      </c>
      <c r="H2754" s="47">
        <f>F2754-E2754</f>
        <v>0.16666666666666707</v>
      </c>
      <c r="I2754" s="47"/>
      <c r="J2754" s="47" t="s">
        <v>832</v>
      </c>
      <c r="K2754" s="65" t="s">
        <v>806</v>
      </c>
      <c r="L2754" s="45" t="str">
        <f ca="1">VLOOKUP(Tableau645[[#This Row],[module]],OFFSET(INDIRECT(A2754&amp;"_code"),0,2,,2),2,0)</f>
        <v>n/a</v>
      </c>
      <c r="M2754" s="45"/>
      <c r="N2754" s="47"/>
      <c r="O2754" s="45"/>
    </row>
    <row r="2755" spans="1:15" hidden="1" x14ac:dyDescent="0.2">
      <c r="A2755" s="45" t="s">
        <v>676</v>
      </c>
      <c r="B2755" s="65" t="str">
        <f>YEAR(C2755)&amp;"-"&amp;WEEKNUM(C2755)</f>
        <v>2018-7</v>
      </c>
      <c r="C2755" s="46">
        <v>43143</v>
      </c>
      <c r="D2755" s="67">
        <f>WEEKDAY(Tableau645[[#This Row],[date]])</f>
        <v>2</v>
      </c>
      <c r="E2755" s="47">
        <v>0.57291666666666696</v>
      </c>
      <c r="F2755" s="47">
        <v>0.69791666666666663</v>
      </c>
      <c r="G2755" s="46" t="str">
        <f>IF(NOT(ISBLANK(Tableau645[heure
début])),IF(VALUE(MID(TEXT(Tableau645[heure
début],"hh"),1,2))&lt;13,"AM","PM"),"")</f>
        <v>PM</v>
      </c>
      <c r="H2755" s="47">
        <f>F2755-E2755</f>
        <v>0.12499999999999967</v>
      </c>
      <c r="I2755" s="47"/>
      <c r="J2755" s="47"/>
      <c r="K2755" s="65" t="s">
        <v>809</v>
      </c>
      <c r="L2755" s="45" t="str">
        <f ca="1">VLOOKUP(Tableau645[[#This Row],[module]],OFFSET(INDIRECT(A2755&amp;"_code"),0,2,,2),2,0)</f>
        <v>n/a</v>
      </c>
      <c r="M2755" s="45"/>
      <c r="N2755" s="47"/>
      <c r="O2755" s="45"/>
    </row>
    <row r="2756" spans="1:15" hidden="1" x14ac:dyDescent="0.2">
      <c r="A2756" s="45" t="s">
        <v>677</v>
      </c>
      <c r="B2756" s="65" t="str">
        <f>YEAR(C2756)&amp;"-"&amp;WEEKNUM(C2756)</f>
        <v>2018-7</v>
      </c>
      <c r="C2756" s="46">
        <v>43143</v>
      </c>
      <c r="D2756" s="67">
        <f>WEEKDAY(Tableau645[[#This Row],[date]])</f>
        <v>2</v>
      </c>
      <c r="E2756" s="47">
        <v>0.57291666666666696</v>
      </c>
      <c r="F2756" s="47">
        <v>0.69791666666666663</v>
      </c>
      <c r="G2756" s="46" t="str">
        <f>IF(NOT(ISBLANK(Tableau645[heure
début])),IF(VALUE(MID(TEXT(Tableau645[heure
début],"hh"),1,2))&lt;13,"AM","PM"),"")</f>
        <v>PM</v>
      </c>
      <c r="H2756" s="47">
        <f>F2756-E2756</f>
        <v>0.12499999999999967</v>
      </c>
      <c r="I2756" s="47"/>
      <c r="J2756" s="47"/>
      <c r="K2756" s="65" t="s">
        <v>921</v>
      </c>
      <c r="L2756" s="45" t="str">
        <f ca="1">VLOOKUP(Tableau645[[#This Row],[module]],OFFSET(INDIRECT(A2756&amp;"_code"),0,2,,2),2,0)</f>
        <v>GABER Jaafar</v>
      </c>
      <c r="M2756" s="45"/>
      <c r="N2756" s="47"/>
      <c r="O2756" s="45"/>
    </row>
    <row r="2757" spans="1:15" hidden="1" x14ac:dyDescent="0.2">
      <c r="A2757" s="61" t="s">
        <v>669</v>
      </c>
      <c r="B2757" s="65" t="str">
        <f>YEAR(C2757)&amp;"-"&amp;WEEKNUM(C2757)</f>
        <v>2018-7</v>
      </c>
      <c r="C2757" s="46">
        <v>43143</v>
      </c>
      <c r="D2757" s="67">
        <f>WEEKDAY(Tableau645[[#This Row],[date]])</f>
        <v>2</v>
      </c>
      <c r="E2757" s="63">
        <v>0.57291666666666696</v>
      </c>
      <c r="F2757" s="63">
        <v>0.65625</v>
      </c>
      <c r="G2757" s="46" t="str">
        <f>IF(NOT(ISBLANK(Tableau645[heure
début])),IF(VALUE(MID(TEXT(Tableau645[heure
début],"hh"),1,2))&lt;13,"AM","PM"),"")</f>
        <v>PM</v>
      </c>
      <c r="H2757" s="47">
        <f>F2757-E2757</f>
        <v>8.3333333333333037E-2</v>
      </c>
      <c r="I2757" s="47"/>
      <c r="J2757" s="47"/>
      <c r="K2757" s="65" t="s">
        <v>1061</v>
      </c>
      <c r="L2757" s="45" t="str">
        <f ca="1">VLOOKUP(Tableau645[[#This Row],[module]],OFFSET(INDIRECT(A2757&amp;"_code"),0,2,,2),2,0)</f>
        <v>LABIS Solveig</v>
      </c>
      <c r="M2757" s="45"/>
      <c r="N2757" s="47"/>
      <c r="O2757" s="45"/>
    </row>
    <row r="2758" spans="1:15" hidden="1" x14ac:dyDescent="0.2">
      <c r="A2758" s="45" t="s">
        <v>672</v>
      </c>
      <c r="B2758" s="65" t="str">
        <f>YEAR(C2758)&amp;"-"&amp;WEEKNUM(C2758)</f>
        <v>2018-7</v>
      </c>
      <c r="C2758" s="46">
        <v>43143</v>
      </c>
      <c r="D2758" s="67">
        <f>WEEKDAY(Tableau645[[#This Row],[date]])</f>
        <v>2</v>
      </c>
      <c r="E2758" s="47">
        <v>0.57291666666666696</v>
      </c>
      <c r="F2758" s="47">
        <v>0.73958333333333404</v>
      </c>
      <c r="G2758" s="46" t="str">
        <f>IF(NOT(ISBLANK(Tableau645[heure
début])),IF(VALUE(MID(TEXT(Tableau645[heure
début],"hh"),1,2))&lt;13,"AM","PM"),"")</f>
        <v>PM</v>
      </c>
      <c r="H2758" s="47">
        <f>F2758-E2758</f>
        <v>0.16666666666666707</v>
      </c>
      <c r="I2758" s="47"/>
      <c r="J2758" s="47" t="s">
        <v>823</v>
      </c>
      <c r="K2758" s="65" t="s">
        <v>1105</v>
      </c>
      <c r="L2758" s="45" t="str">
        <f ca="1">VLOOKUP(Tableau645[[#This Row],[module]],OFFSET(INDIRECT(A2758&amp;"_code"),0,2,,2),2,0)</f>
        <v>DELIESSCHE Christian</v>
      </c>
      <c r="M2758" s="45"/>
      <c r="N2758" s="47"/>
      <c r="O2758" s="45"/>
    </row>
    <row r="2759" spans="1:15" hidden="1" x14ac:dyDescent="0.2">
      <c r="A2759" s="45" t="s">
        <v>672</v>
      </c>
      <c r="B2759" s="138" t="str">
        <f>YEAR(C2759)&amp;"-"&amp;WEEKNUM(C2759)</f>
        <v>2018-7</v>
      </c>
      <c r="C2759" s="46">
        <v>43143</v>
      </c>
      <c r="D2759" s="140">
        <f>WEEKDAY(Tableau645[[#This Row],[date]])</f>
        <v>2</v>
      </c>
      <c r="E2759" s="47">
        <v>0.57291666666666696</v>
      </c>
      <c r="F2759" s="47">
        <v>0.73958333333333404</v>
      </c>
      <c r="G2759" s="139" t="str">
        <f>IF(NOT(ISBLANK(Tableau645[heure
début])),IF(VALUE(MID(TEXT(Tableau645[heure
début],"hh"),1,2))&lt;13,"AM","PM"),"")</f>
        <v>PM</v>
      </c>
      <c r="H2759" s="141">
        <f>F2759-E2759</f>
        <v>0.16666666666666707</v>
      </c>
      <c r="I2759" s="141"/>
      <c r="J2759" s="141" t="s">
        <v>824</v>
      </c>
      <c r="K2759" s="138" t="s">
        <v>518</v>
      </c>
      <c r="L2759" s="138" t="str">
        <f ca="1">VLOOKUP(Tableau645[[#This Row],[module]],OFFSET(INDIRECT(A2759&amp;"_code"),0,2,,2),2,0)</f>
        <v>NETWORX NETWORX</v>
      </c>
      <c r="M2759" s="137"/>
      <c r="N2759" s="141"/>
      <c r="O2759" s="137"/>
    </row>
    <row r="2760" spans="1:15" hidden="1" x14ac:dyDescent="0.2">
      <c r="A2760" s="61" t="s">
        <v>669</v>
      </c>
      <c r="B2760" s="92" t="str">
        <f>YEAR(C2760)&amp;"-"&amp;WEEKNUM(C2760)</f>
        <v>2018-7</v>
      </c>
      <c r="C2760" s="46">
        <v>43143</v>
      </c>
      <c r="D2760" s="94">
        <f>WEEKDAY(Tableau645[[#This Row],[date]])</f>
        <v>2</v>
      </c>
      <c r="E2760" s="63">
        <v>0.65625</v>
      </c>
      <c r="F2760" s="63">
        <v>0.73958333333333404</v>
      </c>
      <c r="G2760" s="93" t="str">
        <f>IF(NOT(ISBLANK(Tableau645[heure
début])),IF(VALUE(MID(TEXT(Tableau645[heure
début],"hh"),1,2))&lt;13,"AM","PM"),"")</f>
        <v>PM</v>
      </c>
      <c r="H2760" s="95">
        <f>F2760-E2760</f>
        <v>8.3333333333334036E-2</v>
      </c>
      <c r="I2760" s="95"/>
      <c r="J2760" s="95"/>
      <c r="K2760" s="92"/>
      <c r="L2760" s="92" t="e">
        <f ca="1">VLOOKUP(Tableau645[[#This Row],[module]],OFFSET(INDIRECT(A2760&amp;"_code"),0,2,,2),2,0)</f>
        <v>#N/A</v>
      </c>
      <c r="M2760" s="91"/>
      <c r="N2760" s="95"/>
      <c r="O2760" s="91"/>
    </row>
    <row r="2761" spans="1:15" hidden="1" x14ac:dyDescent="0.2">
      <c r="A2761" s="45" t="s">
        <v>670</v>
      </c>
      <c r="B2761" s="65" t="str">
        <f>YEAR(C2761)&amp;"-"&amp;WEEKNUM(C2761)</f>
        <v>2018-7</v>
      </c>
      <c r="C2761" s="46">
        <v>43144</v>
      </c>
      <c r="D2761" s="67">
        <f>WEEKDAY(Tableau645[[#This Row],[date]])</f>
        <v>3</v>
      </c>
      <c r="E2761" s="47">
        <v>0.34375</v>
      </c>
      <c r="F2761" s="47">
        <v>0.51041666666666696</v>
      </c>
      <c r="G2761" s="46" t="str">
        <f>IF(NOT(ISBLANK(Tableau645[heure
début])),IF(VALUE(MID(TEXT(Tableau645[heure
début],"hh"),1,2))&lt;13,"AM","PM"),"")</f>
        <v>AM</v>
      </c>
      <c r="H2761" s="47">
        <f>F2761-E2761</f>
        <v>0.16666666666666696</v>
      </c>
      <c r="I2761" s="47"/>
      <c r="J2761" s="47"/>
      <c r="K2761" s="65" t="s">
        <v>806</v>
      </c>
      <c r="L2761" s="45" t="str">
        <f ca="1">VLOOKUP(Tableau645[[#This Row],[module]],OFFSET(INDIRECT(A2761&amp;"_code"),0,2,,2),2,0)</f>
        <v>n/a</v>
      </c>
      <c r="M2761" s="45"/>
      <c r="N2761" s="47"/>
      <c r="O2761" s="45"/>
    </row>
    <row r="2762" spans="1:15" hidden="1" x14ac:dyDescent="0.2">
      <c r="A2762" s="45" t="s">
        <v>657</v>
      </c>
      <c r="B2762" s="65" t="str">
        <f>YEAR(C2762)&amp;"-"&amp;WEEKNUM(C2762)</f>
        <v>2018-7</v>
      </c>
      <c r="C2762" s="46">
        <v>43144</v>
      </c>
      <c r="D2762" s="67">
        <f>WEEKDAY(Tableau645[[#This Row],[date]])</f>
        <v>3</v>
      </c>
      <c r="E2762" s="47">
        <v>0.34375</v>
      </c>
      <c r="F2762" s="47">
        <v>0.51041666666666696</v>
      </c>
      <c r="G2762" s="46" t="str">
        <f>IF(NOT(ISBLANK(Tableau645[heure
début])),IF(VALUE(MID(TEXT(Tableau645[heure
début],"hh"),1,2))&lt;13,"AM","PM"),"")</f>
        <v>AM</v>
      </c>
      <c r="H2762" s="47">
        <f>F2762-E2762</f>
        <v>0.16666666666666696</v>
      </c>
      <c r="I2762" s="123"/>
      <c r="J2762" s="47" t="s">
        <v>832</v>
      </c>
      <c r="K2762" s="65" t="s">
        <v>806</v>
      </c>
      <c r="L2762" s="45" t="str">
        <f ca="1">VLOOKUP(Tableau645[[#This Row],[module]],OFFSET(INDIRECT(A2762&amp;"_code"),0,2,,2),2,0)</f>
        <v>n/a</v>
      </c>
      <c r="M2762" s="45"/>
      <c r="N2762" s="47"/>
      <c r="O2762" s="45"/>
    </row>
    <row r="2763" spans="1:15" hidden="1" x14ac:dyDescent="0.2">
      <c r="A2763" s="45" t="s">
        <v>657</v>
      </c>
      <c r="B2763" s="65" t="str">
        <f>YEAR(C2763)&amp;"-"&amp;WEEKNUM(C2763)</f>
        <v>2018-7</v>
      </c>
      <c r="C2763" s="46">
        <v>43144</v>
      </c>
      <c r="D2763" s="67">
        <f>WEEKDAY(Tableau645[[#This Row],[date]])</f>
        <v>3</v>
      </c>
      <c r="E2763" s="47">
        <v>0.34375</v>
      </c>
      <c r="F2763" s="47">
        <v>0.51041666666666696</v>
      </c>
      <c r="G2763" s="46" t="str">
        <f>IF(NOT(ISBLANK(Tableau645[heure
début])),IF(VALUE(MID(TEXT(Tableau645[heure
début],"hh"),1,2))&lt;13,"AM","PM"),"")</f>
        <v>AM</v>
      </c>
      <c r="H2763" s="47">
        <f>F2763-E2763</f>
        <v>0.16666666666666696</v>
      </c>
      <c r="I2763" s="123"/>
      <c r="J2763" s="47" t="s">
        <v>833</v>
      </c>
      <c r="K2763" s="65" t="s">
        <v>817</v>
      </c>
      <c r="L2763" s="45" t="str">
        <f ca="1">VLOOKUP(Tableau645[[#This Row],[module]],OFFSET(INDIRECT(A2763&amp;"_code"),0,2,,2),2,0)</f>
        <v>n/a</v>
      </c>
      <c r="M2763" s="45"/>
      <c r="N2763" s="47"/>
      <c r="O2763" s="45"/>
    </row>
    <row r="2764" spans="1:15" hidden="1" x14ac:dyDescent="0.2">
      <c r="A2764" s="45" t="s">
        <v>671</v>
      </c>
      <c r="B2764" s="65" t="str">
        <f>YEAR(C2764)&amp;"-"&amp;WEEKNUM(C2764)</f>
        <v>2018-7</v>
      </c>
      <c r="C2764" s="46">
        <v>43144</v>
      </c>
      <c r="D2764" s="67">
        <f>WEEKDAY(Tableau645[[#This Row],[date]])</f>
        <v>3</v>
      </c>
      <c r="E2764" s="47">
        <v>0.34375</v>
      </c>
      <c r="F2764" s="47">
        <v>0.51041666666666696</v>
      </c>
      <c r="G2764" s="46" t="str">
        <f>IF(NOT(ISBLANK(Tableau645[heure
début])),IF(VALUE(MID(TEXT(Tableau645[heure
début],"hh"),1,2))&lt;13,"AM","PM"),"")</f>
        <v>AM</v>
      </c>
      <c r="H2764" s="47">
        <f>F2764-E2764</f>
        <v>0.16666666666666696</v>
      </c>
      <c r="I2764" s="47"/>
      <c r="J2764" s="47" t="s">
        <v>833</v>
      </c>
      <c r="K2764" s="65" t="s">
        <v>817</v>
      </c>
      <c r="L2764" s="45" t="str">
        <f ca="1">VLOOKUP(Tableau645[[#This Row],[module]],OFFSET(INDIRECT(A2764&amp;"_code"),0,2,,2),2,0)</f>
        <v>n/a</v>
      </c>
      <c r="M2764" s="45"/>
      <c r="N2764" s="47"/>
      <c r="O2764" s="45"/>
    </row>
    <row r="2765" spans="1:15" hidden="1" x14ac:dyDescent="0.2">
      <c r="A2765" s="45" t="s">
        <v>671</v>
      </c>
      <c r="B2765" s="65" t="str">
        <f>YEAR(C2765)&amp;"-"&amp;WEEKNUM(C2765)</f>
        <v>2018-7</v>
      </c>
      <c r="C2765" s="46">
        <v>43144</v>
      </c>
      <c r="D2765" s="67">
        <f>WEEKDAY(Tableau645[[#This Row],[date]])</f>
        <v>3</v>
      </c>
      <c r="E2765" s="47">
        <v>0.34375</v>
      </c>
      <c r="F2765" s="47">
        <v>0.51041666666666696</v>
      </c>
      <c r="G2765" s="46" t="str">
        <f>IF(NOT(ISBLANK(Tableau645[heure
début])),IF(VALUE(MID(TEXT(Tableau645[heure
début],"hh"),1,2))&lt;13,"AM","PM"),"")</f>
        <v>AM</v>
      </c>
      <c r="H2765" s="47">
        <f>F2765-E2765</f>
        <v>0.16666666666666696</v>
      </c>
      <c r="I2765" s="47"/>
      <c r="J2765" s="47" t="s">
        <v>832</v>
      </c>
      <c r="K2765" s="65" t="s">
        <v>806</v>
      </c>
      <c r="L2765" s="45" t="str">
        <f ca="1">VLOOKUP(Tableau645[[#This Row],[module]],OFFSET(INDIRECT(A2765&amp;"_code"),0,2,,2),2,0)</f>
        <v>n/a</v>
      </c>
      <c r="M2765" s="45"/>
      <c r="N2765" s="47"/>
      <c r="O2765" s="45"/>
    </row>
    <row r="2766" spans="1:15" hidden="1" x14ac:dyDescent="0.2">
      <c r="A2766" s="137" t="s">
        <v>672</v>
      </c>
      <c r="B2766" s="138" t="str">
        <f>YEAR(C2766)&amp;"-"&amp;WEEKNUM(C2766)</f>
        <v>2018-7</v>
      </c>
      <c r="C2766" s="139">
        <v>43144</v>
      </c>
      <c r="D2766" s="140">
        <f>WEEKDAY(Tableau645[[#This Row],[date]])</f>
        <v>3</v>
      </c>
      <c r="E2766" s="141">
        <v>0.34375</v>
      </c>
      <c r="F2766" s="141">
        <v>0.51041666666666696</v>
      </c>
      <c r="G2766" s="139" t="str">
        <f>IF(NOT(ISBLANK(Tableau645[heure
début])),IF(VALUE(MID(TEXT(Tableau645[heure
début],"hh"),1,2))&lt;13,"AM","PM"),"")</f>
        <v>AM</v>
      </c>
      <c r="H2766" s="141">
        <f>F2766-E2766</f>
        <v>0.16666666666666696</v>
      </c>
      <c r="I2766" s="141"/>
      <c r="J2766" s="141" t="s">
        <v>820</v>
      </c>
      <c r="K2766" s="138" t="s">
        <v>946</v>
      </c>
      <c r="L2766" s="138" t="str">
        <f ca="1">VLOOKUP(Tableau645[[#This Row],[module]],OFFSET(INDIRECT(A2766&amp;"_code"),0,2,,2),2,0)</f>
        <v>MAATI Abderrabi</v>
      </c>
      <c r="M2766" s="137"/>
      <c r="N2766" s="141"/>
      <c r="O2766" s="137"/>
    </row>
    <row r="2767" spans="1:15" hidden="1" x14ac:dyDescent="0.2">
      <c r="A2767" s="137" t="s">
        <v>676</v>
      </c>
      <c r="B2767" s="138" t="str">
        <f>YEAR(C2767)&amp;"-"&amp;WEEKNUM(C2767)</f>
        <v>2018-7</v>
      </c>
      <c r="C2767" s="139">
        <v>43144</v>
      </c>
      <c r="D2767" s="140">
        <f>WEEKDAY(Tableau645[[#This Row],[date]])</f>
        <v>3</v>
      </c>
      <c r="E2767" s="141">
        <v>0.34375</v>
      </c>
      <c r="F2767" s="141">
        <v>0.51041666666666696</v>
      </c>
      <c r="G2767" s="139" t="str">
        <f>IF(NOT(ISBLANK(Tableau645[heure
début])),IF(VALUE(MID(TEXT(Tableau645[heure
début],"hh"),1,2))&lt;13,"AM","PM"),"")</f>
        <v>AM</v>
      </c>
      <c r="H2767" s="141">
        <f>F2767-E2767</f>
        <v>0.16666666666666696</v>
      </c>
      <c r="I2767" s="141"/>
      <c r="J2767" s="141"/>
      <c r="K2767" s="138" t="s">
        <v>809</v>
      </c>
      <c r="L2767" s="138" t="str">
        <f ca="1">VLOOKUP(Tableau645[[#This Row],[module]],OFFSET(INDIRECT(A2767&amp;"_code"),0,2,,2),2,0)</f>
        <v>n/a</v>
      </c>
      <c r="M2767" s="137"/>
      <c r="N2767" s="141"/>
      <c r="O2767" s="137"/>
    </row>
    <row r="2768" spans="1:15" hidden="1" x14ac:dyDescent="0.2">
      <c r="A2768" s="137" t="s">
        <v>677</v>
      </c>
      <c r="B2768" s="138" t="str">
        <f>YEAR(C2768)&amp;"-"&amp;WEEKNUM(C2768)</f>
        <v>2018-7</v>
      </c>
      <c r="C2768" s="139">
        <v>43144</v>
      </c>
      <c r="D2768" s="140">
        <f>WEEKDAY(Tableau645[[#This Row],[date]])</f>
        <v>3</v>
      </c>
      <c r="E2768" s="141">
        <v>0.34375</v>
      </c>
      <c r="F2768" s="141">
        <v>0.51041666666666696</v>
      </c>
      <c r="G2768" s="139" t="str">
        <f>IF(NOT(ISBLANK(Tableau645[heure
début])),IF(VALUE(MID(TEXT(Tableau645[heure
début],"hh"),1,2))&lt;13,"AM","PM"),"")</f>
        <v>AM</v>
      </c>
      <c r="H2768" s="141">
        <f>F2768-E2768</f>
        <v>0.16666666666666696</v>
      </c>
      <c r="I2768" s="141"/>
      <c r="J2768" s="141"/>
      <c r="K2768" s="138" t="s">
        <v>921</v>
      </c>
      <c r="L2768" s="138" t="str">
        <f ca="1">VLOOKUP(Tableau645[[#This Row],[module]],OFFSET(INDIRECT(A2768&amp;"_code"),0,2,,2),2,0)</f>
        <v>GABER Jaafar</v>
      </c>
      <c r="M2768" s="137"/>
      <c r="N2768" s="141"/>
      <c r="O2768" s="137"/>
    </row>
    <row r="2769" spans="1:15" hidden="1" x14ac:dyDescent="0.2">
      <c r="A2769" s="137" t="s">
        <v>669</v>
      </c>
      <c r="B2769" s="138" t="str">
        <f>YEAR(C2769)&amp;"-"&amp;WEEKNUM(C2769)</f>
        <v>2018-7</v>
      </c>
      <c r="C2769" s="139">
        <v>43144</v>
      </c>
      <c r="D2769" s="140">
        <f>WEEKDAY(Tableau645[[#This Row],[date]])</f>
        <v>3</v>
      </c>
      <c r="E2769" s="141">
        <v>0.34375</v>
      </c>
      <c r="F2769" s="141">
        <v>0.51041666666666696</v>
      </c>
      <c r="G2769" s="139" t="str">
        <f>IF(NOT(ISBLANK(Tableau645[heure
début])),IF(VALUE(MID(TEXT(Tableau645[heure
début],"hh"),1,2))&lt;13,"AM","PM"),"")</f>
        <v>AM</v>
      </c>
      <c r="H2769" s="141">
        <f>F2769-E2769</f>
        <v>0.16666666666666696</v>
      </c>
      <c r="I2769" s="141"/>
      <c r="J2769" s="141"/>
      <c r="K2769" s="65" t="s">
        <v>1089</v>
      </c>
      <c r="L2769" s="138" t="str">
        <f ca="1">VLOOKUP(Tableau645[[#This Row],[module]],OFFSET(INDIRECT(A2769&amp;"_code"),0,2,,2),2,0)</f>
        <v>DUDEK Cédric</v>
      </c>
      <c r="M2769" s="137"/>
      <c r="N2769" s="141"/>
      <c r="O2769" s="137"/>
    </row>
    <row r="2770" spans="1:15" hidden="1" x14ac:dyDescent="0.2">
      <c r="A2770" s="137" t="s">
        <v>670</v>
      </c>
      <c r="B2770" s="138" t="str">
        <f>YEAR(C2770)&amp;"-"&amp;WEEKNUM(C2770)</f>
        <v>2018-7</v>
      </c>
      <c r="C2770" s="139">
        <v>43144</v>
      </c>
      <c r="D2770" s="140">
        <f>WEEKDAY(Tableau645[[#This Row],[date]])</f>
        <v>3</v>
      </c>
      <c r="E2770" s="141">
        <v>0.57291666666666696</v>
      </c>
      <c r="F2770" s="141">
        <v>0.73958333333333404</v>
      </c>
      <c r="G2770" s="139" t="str">
        <f>IF(NOT(ISBLANK(Tableau645[heure
début])),IF(VALUE(MID(TEXT(Tableau645[heure
début],"hh"),1,2))&lt;13,"AM","PM"),"")</f>
        <v>PM</v>
      </c>
      <c r="H2770" s="141">
        <f>F2770-E2770</f>
        <v>0.16666666666666707</v>
      </c>
      <c r="I2770" s="141"/>
      <c r="J2770" s="141"/>
      <c r="K2770" s="138" t="s">
        <v>806</v>
      </c>
      <c r="L2770" s="138" t="str">
        <f ca="1">VLOOKUP(Tableau645[[#This Row],[module]],OFFSET(INDIRECT(A2770&amp;"_code"),0,2,,2),2,0)</f>
        <v>n/a</v>
      </c>
      <c r="M2770" s="137"/>
      <c r="N2770" s="141"/>
      <c r="O2770" s="137"/>
    </row>
    <row r="2771" spans="1:15" hidden="1" x14ac:dyDescent="0.2">
      <c r="A2771" s="137" t="s">
        <v>657</v>
      </c>
      <c r="B2771" s="138" t="str">
        <f>YEAR(C2771)&amp;"-"&amp;WEEKNUM(C2771)</f>
        <v>2018-7</v>
      </c>
      <c r="C2771" s="139">
        <v>43144</v>
      </c>
      <c r="D2771" s="140">
        <f>WEEKDAY(Tableau645[[#This Row],[date]])</f>
        <v>3</v>
      </c>
      <c r="E2771" s="141">
        <v>0.57291666666666696</v>
      </c>
      <c r="F2771" s="141">
        <v>0.73958333333333404</v>
      </c>
      <c r="G2771" s="139" t="str">
        <f>IF(NOT(ISBLANK(Tableau645[heure
début])),IF(VALUE(MID(TEXT(Tableau645[heure
début],"hh"),1,2))&lt;13,"AM","PM"),"")</f>
        <v>PM</v>
      </c>
      <c r="H2771" s="141">
        <f>F2771-E2771</f>
        <v>0.16666666666666707</v>
      </c>
      <c r="I2771" s="141"/>
      <c r="J2771" s="141" t="s">
        <v>832</v>
      </c>
      <c r="K2771" s="138" t="s">
        <v>806</v>
      </c>
      <c r="L2771" s="138" t="str">
        <f ca="1">VLOOKUP(Tableau645[[#This Row],[module]],OFFSET(INDIRECT(A2771&amp;"_code"),0,2,,2),2,0)</f>
        <v>n/a</v>
      </c>
      <c r="M2771" s="137"/>
      <c r="N2771" s="141"/>
      <c r="O2771" s="137"/>
    </row>
    <row r="2772" spans="1:15" hidden="1" x14ac:dyDescent="0.2">
      <c r="A2772" s="137" t="s">
        <v>657</v>
      </c>
      <c r="B2772" s="138" t="str">
        <f>YEAR(C2772)&amp;"-"&amp;WEEKNUM(C2772)</f>
        <v>2018-7</v>
      </c>
      <c r="C2772" s="139">
        <v>43144</v>
      </c>
      <c r="D2772" s="140">
        <f>WEEKDAY(Tableau645[[#This Row],[date]])</f>
        <v>3</v>
      </c>
      <c r="E2772" s="141">
        <v>0.57291666666666696</v>
      </c>
      <c r="F2772" s="141">
        <v>0.73958333333333404</v>
      </c>
      <c r="G2772" s="139" t="str">
        <f>IF(NOT(ISBLANK(Tableau645[heure
début])),IF(VALUE(MID(TEXT(Tableau645[heure
début],"hh"),1,2))&lt;13,"AM","PM"),"")</f>
        <v>PM</v>
      </c>
      <c r="H2772" s="141">
        <f>F2772-E2772</f>
        <v>0.16666666666666707</v>
      </c>
      <c r="I2772" s="141"/>
      <c r="J2772" s="141" t="s">
        <v>833</v>
      </c>
      <c r="K2772" s="138" t="s">
        <v>817</v>
      </c>
      <c r="L2772" s="138" t="str">
        <f ca="1">VLOOKUP(Tableau645[[#This Row],[module]],OFFSET(INDIRECT(A2772&amp;"_code"),0,2,,2),2,0)</f>
        <v>n/a</v>
      </c>
      <c r="M2772" s="137"/>
      <c r="N2772" s="141"/>
      <c r="O2772" s="137"/>
    </row>
    <row r="2773" spans="1:15" hidden="1" x14ac:dyDescent="0.2">
      <c r="A2773" s="137" t="s">
        <v>671</v>
      </c>
      <c r="B2773" s="138" t="str">
        <f>YEAR(C2773)&amp;"-"&amp;WEEKNUM(C2773)</f>
        <v>2018-7</v>
      </c>
      <c r="C2773" s="139">
        <v>43144</v>
      </c>
      <c r="D2773" s="140">
        <f>WEEKDAY(Tableau645[[#This Row],[date]])</f>
        <v>3</v>
      </c>
      <c r="E2773" s="141">
        <v>0.57291666666666696</v>
      </c>
      <c r="F2773" s="141">
        <v>0.73958333333333404</v>
      </c>
      <c r="G2773" s="139" t="str">
        <f>IF(NOT(ISBLANK(Tableau645[heure
début])),IF(VALUE(MID(TEXT(Tableau645[heure
début],"hh"),1,2))&lt;13,"AM","PM"),"")</f>
        <v>PM</v>
      </c>
      <c r="H2773" s="141">
        <f>F2773-E2773</f>
        <v>0.16666666666666707</v>
      </c>
      <c r="I2773" s="141"/>
      <c r="J2773" s="141" t="s">
        <v>833</v>
      </c>
      <c r="K2773" s="138" t="s">
        <v>817</v>
      </c>
      <c r="L2773" s="138" t="str">
        <f ca="1">VLOOKUP(Tableau645[[#This Row],[module]],OFFSET(INDIRECT(A2773&amp;"_code"),0,2,,2),2,0)</f>
        <v>n/a</v>
      </c>
      <c r="M2773" s="137"/>
      <c r="N2773" s="141"/>
      <c r="O2773" s="137"/>
    </row>
    <row r="2774" spans="1:15" hidden="1" x14ac:dyDescent="0.2">
      <c r="A2774" s="45" t="s">
        <v>671</v>
      </c>
      <c r="B2774" s="65" t="str">
        <f>YEAR(C2774)&amp;"-"&amp;WEEKNUM(C2774)</f>
        <v>2018-7</v>
      </c>
      <c r="C2774" s="46">
        <v>43144</v>
      </c>
      <c r="D2774" s="67">
        <f>WEEKDAY(Tableau645[[#This Row],[date]])</f>
        <v>3</v>
      </c>
      <c r="E2774" s="47">
        <v>0.57291666666666696</v>
      </c>
      <c r="F2774" s="47">
        <v>0.73958333333333404</v>
      </c>
      <c r="G2774" s="46" t="str">
        <f>IF(NOT(ISBLANK(Tableau645[heure
début])),IF(VALUE(MID(TEXT(Tableau645[heure
début],"hh"),1,2))&lt;13,"AM","PM"),"")</f>
        <v>PM</v>
      </c>
      <c r="H2774" s="47">
        <f>F2774-E2774</f>
        <v>0.16666666666666707</v>
      </c>
      <c r="I2774" s="47"/>
      <c r="J2774" s="47" t="s">
        <v>832</v>
      </c>
      <c r="K2774" s="65" t="s">
        <v>806</v>
      </c>
      <c r="L2774" s="45" t="str">
        <f ca="1">VLOOKUP(Tableau645[[#This Row],[module]],OFFSET(INDIRECT(A2774&amp;"_code"),0,2,,2),2,0)</f>
        <v>n/a</v>
      </c>
      <c r="M2774" s="45"/>
      <c r="N2774" s="47"/>
      <c r="O2774" s="45"/>
    </row>
    <row r="2775" spans="1:15" hidden="1" x14ac:dyDescent="0.2">
      <c r="A2775" s="45" t="s">
        <v>672</v>
      </c>
      <c r="B2775" s="65" t="str">
        <f>YEAR(C2775)&amp;"-"&amp;WEEKNUM(C2775)</f>
        <v>2018-7</v>
      </c>
      <c r="C2775" s="46">
        <v>43144</v>
      </c>
      <c r="D2775" s="67">
        <f>WEEKDAY(Tableau645[[#This Row],[date]])</f>
        <v>3</v>
      </c>
      <c r="E2775" s="47">
        <v>0.57291666666666696</v>
      </c>
      <c r="F2775" s="47">
        <v>0.73958333333333404</v>
      </c>
      <c r="G2775" s="46" t="str">
        <f>IF(NOT(ISBLANK(Tableau645[heure
début])),IF(VALUE(MID(TEXT(Tableau645[heure
début],"hh"),1,2))&lt;13,"AM","PM"),"")</f>
        <v>PM</v>
      </c>
      <c r="H2775" s="47">
        <f>F2775-E2775</f>
        <v>0.16666666666666707</v>
      </c>
      <c r="I2775" s="47"/>
      <c r="J2775" s="47" t="s">
        <v>823</v>
      </c>
      <c r="K2775" s="65" t="s">
        <v>1105</v>
      </c>
      <c r="L2775" s="45" t="str">
        <f ca="1">VLOOKUP(Tableau645[[#This Row],[module]],OFFSET(INDIRECT(A2775&amp;"_code"),0,2,,2),2,0)</f>
        <v>DELIESSCHE Christian</v>
      </c>
      <c r="M2775" s="45"/>
      <c r="N2775" s="47"/>
      <c r="O2775" s="45"/>
    </row>
    <row r="2776" spans="1:15" hidden="1" x14ac:dyDescent="0.2">
      <c r="A2776" s="45" t="s">
        <v>676</v>
      </c>
      <c r="B2776" s="65" t="str">
        <f>YEAR(C2776)&amp;"-"&amp;WEEKNUM(C2776)</f>
        <v>2018-7</v>
      </c>
      <c r="C2776" s="46">
        <v>43144</v>
      </c>
      <c r="D2776" s="67">
        <f>WEEKDAY(Tableau645[[#This Row],[date]])</f>
        <v>3</v>
      </c>
      <c r="E2776" s="47">
        <v>0.57291666666666696</v>
      </c>
      <c r="F2776" s="47">
        <v>0.69791666666666663</v>
      </c>
      <c r="G2776" s="46" t="str">
        <f>IF(NOT(ISBLANK(Tableau645[heure
début])),IF(VALUE(MID(TEXT(Tableau645[heure
début],"hh"),1,2))&lt;13,"AM","PM"),"")</f>
        <v>PM</v>
      </c>
      <c r="H2776" s="47">
        <f>F2776-E2776</f>
        <v>0.12499999999999967</v>
      </c>
      <c r="I2776" s="47"/>
      <c r="J2776" s="47"/>
      <c r="K2776" s="65" t="s">
        <v>809</v>
      </c>
      <c r="L2776" s="45" t="str">
        <f ca="1">VLOOKUP(Tableau645[[#This Row],[module]],OFFSET(INDIRECT(A2776&amp;"_code"),0,2,,2),2,0)</f>
        <v>n/a</v>
      </c>
      <c r="M2776" s="45"/>
      <c r="N2776" s="47"/>
      <c r="O2776" s="45"/>
    </row>
    <row r="2777" spans="1:15" hidden="1" x14ac:dyDescent="0.2">
      <c r="A2777" s="45" t="s">
        <v>677</v>
      </c>
      <c r="B2777" s="65" t="str">
        <f>YEAR(C2777)&amp;"-"&amp;WEEKNUM(C2777)</f>
        <v>2018-7</v>
      </c>
      <c r="C2777" s="46">
        <v>43144</v>
      </c>
      <c r="D2777" s="67">
        <f>WEEKDAY(Tableau645[[#This Row],[date]])</f>
        <v>3</v>
      </c>
      <c r="E2777" s="47">
        <v>0.57291666666666696</v>
      </c>
      <c r="F2777" s="47">
        <v>0.69791666666666663</v>
      </c>
      <c r="G2777" s="46" t="str">
        <f>IF(NOT(ISBLANK(Tableau645[heure
début])),IF(VALUE(MID(TEXT(Tableau645[heure
début],"hh"),1,2))&lt;13,"AM","PM"),"")</f>
        <v>PM</v>
      </c>
      <c r="H2777" s="47">
        <f>F2777-E2777</f>
        <v>0.12499999999999967</v>
      </c>
      <c r="I2777" s="47"/>
      <c r="J2777" s="47"/>
      <c r="K2777" s="65" t="s">
        <v>921</v>
      </c>
      <c r="L2777" s="45" t="str">
        <f ca="1">VLOOKUP(Tableau645[[#This Row],[module]],OFFSET(INDIRECT(A2777&amp;"_code"),0,2,,2),2,0)</f>
        <v>GABER Jaafar</v>
      </c>
      <c r="M2777" s="45"/>
      <c r="N2777" s="47"/>
      <c r="O2777" s="45"/>
    </row>
    <row r="2778" spans="1:15" hidden="1" x14ac:dyDescent="0.2">
      <c r="A2778" s="61" t="s">
        <v>669</v>
      </c>
      <c r="B2778" s="65" t="str">
        <f>YEAR(C2778)&amp;"-"&amp;WEEKNUM(C2778)</f>
        <v>2018-7</v>
      </c>
      <c r="C2778" s="46">
        <v>43144</v>
      </c>
      <c r="D2778" s="67">
        <f>WEEKDAY(Tableau645[[#This Row],[date]])</f>
        <v>3</v>
      </c>
      <c r="E2778" s="63">
        <v>0.57291666666666696</v>
      </c>
      <c r="F2778" s="63">
        <v>0.73958333333333404</v>
      </c>
      <c r="G2778" s="46" t="str">
        <f>IF(NOT(ISBLANK(Tableau645[heure
début])),IF(VALUE(MID(TEXT(Tableau645[heure
début],"hh"),1,2))&lt;13,"AM","PM"),"")</f>
        <v>PM</v>
      </c>
      <c r="H2778" s="47">
        <f>F2778-E2778</f>
        <v>0.16666666666666707</v>
      </c>
      <c r="I2778" s="47"/>
      <c r="J2778" s="47"/>
      <c r="K2778" s="65" t="s">
        <v>1050</v>
      </c>
      <c r="L2778" s="45" t="str">
        <f ca="1">VLOOKUP(Tableau645[[#This Row],[module]],OFFSET(INDIRECT(A2778&amp;"_code"),0,2,,2),2,0)</f>
        <v>FRENEA Marylène</v>
      </c>
      <c r="M2778" s="45"/>
      <c r="N2778" s="47"/>
      <c r="O2778" s="45"/>
    </row>
    <row r="2779" spans="1:15" hidden="1" x14ac:dyDescent="0.2">
      <c r="A2779" s="45" t="s">
        <v>672</v>
      </c>
      <c r="B2779" s="138" t="str">
        <f>YEAR(C2779)&amp;"-"&amp;WEEKNUM(C2779)</f>
        <v>2018-7</v>
      </c>
      <c r="C2779" s="46">
        <v>43144</v>
      </c>
      <c r="D2779" s="140">
        <f>WEEKDAY(Tableau645[[#This Row],[date]])</f>
        <v>3</v>
      </c>
      <c r="E2779" s="47">
        <v>0.57291666666666696</v>
      </c>
      <c r="F2779" s="47">
        <v>0.73958333333333404</v>
      </c>
      <c r="G2779" s="139" t="str">
        <f>IF(NOT(ISBLANK(Tableau645[heure
début])),IF(VALUE(MID(TEXT(Tableau645[heure
début],"hh"),1,2))&lt;13,"AM","PM"),"")</f>
        <v>PM</v>
      </c>
      <c r="H2779" s="141">
        <f>F2779-E2779</f>
        <v>0.16666666666666707</v>
      </c>
      <c r="I2779" s="141"/>
      <c r="J2779" s="141" t="s">
        <v>824</v>
      </c>
      <c r="K2779" s="138" t="s">
        <v>518</v>
      </c>
      <c r="L2779" s="138" t="str">
        <f ca="1">VLOOKUP(Tableau645[[#This Row],[module]],OFFSET(INDIRECT(A2779&amp;"_code"),0,2,,2),2,0)</f>
        <v>NETWORX NETWORX</v>
      </c>
      <c r="M2779" s="137"/>
      <c r="N2779" s="141"/>
      <c r="O2779" s="137"/>
    </row>
    <row r="2780" spans="1:15" hidden="1" x14ac:dyDescent="0.2">
      <c r="A2780" s="45" t="s">
        <v>670</v>
      </c>
      <c r="B2780" s="65" t="str">
        <f>YEAR(C2780)&amp;"-"&amp;WEEKNUM(C2780)</f>
        <v>2018-7</v>
      </c>
      <c r="C2780" s="46">
        <v>43145</v>
      </c>
      <c r="D2780" s="67">
        <f>WEEKDAY(Tableau645[[#This Row],[date]])</f>
        <v>4</v>
      </c>
      <c r="E2780" s="47">
        <v>0.34375</v>
      </c>
      <c r="F2780" s="47">
        <v>0.51041666666666696</v>
      </c>
      <c r="G2780" s="46" t="str">
        <f>IF(NOT(ISBLANK(Tableau645[heure
début])),IF(VALUE(MID(TEXT(Tableau645[heure
début],"hh"),1,2))&lt;13,"AM","PM"),"")</f>
        <v>AM</v>
      </c>
      <c r="H2780" s="47">
        <f>F2780-E2780</f>
        <v>0.16666666666666696</v>
      </c>
      <c r="I2780" s="47"/>
      <c r="J2780" s="47"/>
      <c r="K2780" s="65" t="s">
        <v>806</v>
      </c>
      <c r="L2780" s="45" t="str">
        <f ca="1">VLOOKUP(Tableau645[[#This Row],[module]],OFFSET(INDIRECT(A2780&amp;"_code"),0,2,,2),2,0)</f>
        <v>n/a</v>
      </c>
      <c r="M2780" s="45"/>
      <c r="N2780" s="47"/>
      <c r="O2780" s="45"/>
    </row>
    <row r="2781" spans="1:15" hidden="1" x14ac:dyDescent="0.2">
      <c r="A2781" s="45" t="s">
        <v>657</v>
      </c>
      <c r="B2781" s="65" t="str">
        <f>YEAR(C2781)&amp;"-"&amp;WEEKNUM(C2781)</f>
        <v>2018-7</v>
      </c>
      <c r="C2781" s="46">
        <v>43145</v>
      </c>
      <c r="D2781" s="67">
        <f>WEEKDAY(Tableau645[[#This Row],[date]])</f>
        <v>4</v>
      </c>
      <c r="E2781" s="47">
        <v>0.34375</v>
      </c>
      <c r="F2781" s="47">
        <v>0.51041666666666696</v>
      </c>
      <c r="G2781" s="46" t="str">
        <f>IF(NOT(ISBLANK(Tableau645[heure
début])),IF(VALUE(MID(TEXT(Tableau645[heure
début],"hh"),1,2))&lt;13,"AM","PM"),"")</f>
        <v>AM</v>
      </c>
      <c r="H2781" s="47">
        <f>F2781-E2781</f>
        <v>0.16666666666666696</v>
      </c>
      <c r="I2781" s="123"/>
      <c r="J2781" s="47" t="s">
        <v>832</v>
      </c>
      <c r="K2781" s="65" t="s">
        <v>806</v>
      </c>
      <c r="L2781" s="45" t="str">
        <f ca="1">VLOOKUP(Tableau645[[#This Row],[module]],OFFSET(INDIRECT(A2781&amp;"_code"),0,2,,2),2,0)</f>
        <v>n/a</v>
      </c>
      <c r="M2781" s="45"/>
      <c r="N2781" s="47"/>
      <c r="O2781" s="45"/>
    </row>
    <row r="2782" spans="1:15" hidden="1" x14ac:dyDescent="0.2">
      <c r="A2782" s="45" t="s">
        <v>657</v>
      </c>
      <c r="B2782" s="65" t="str">
        <f>YEAR(C2782)&amp;"-"&amp;WEEKNUM(C2782)</f>
        <v>2018-7</v>
      </c>
      <c r="C2782" s="46">
        <v>43145</v>
      </c>
      <c r="D2782" s="67">
        <f>WEEKDAY(Tableau645[[#This Row],[date]])</f>
        <v>4</v>
      </c>
      <c r="E2782" s="47">
        <v>0.34375</v>
      </c>
      <c r="F2782" s="47">
        <v>0.51041666666666696</v>
      </c>
      <c r="G2782" s="46" t="str">
        <f>IF(NOT(ISBLANK(Tableau645[heure
début])),IF(VALUE(MID(TEXT(Tableau645[heure
début],"hh"),1,2))&lt;13,"AM","PM"),"")</f>
        <v>AM</v>
      </c>
      <c r="H2782" s="47">
        <f>F2782-E2782</f>
        <v>0.16666666666666696</v>
      </c>
      <c r="I2782" s="123"/>
      <c r="J2782" s="47" t="s">
        <v>833</v>
      </c>
      <c r="K2782" s="65" t="s">
        <v>817</v>
      </c>
      <c r="L2782" s="45" t="str">
        <f ca="1">VLOOKUP(Tableau645[[#This Row],[module]],OFFSET(INDIRECT(A2782&amp;"_code"),0,2,,2),2,0)</f>
        <v>n/a</v>
      </c>
      <c r="M2782" s="45"/>
      <c r="N2782" s="47"/>
      <c r="O2782" s="45"/>
    </row>
    <row r="2783" spans="1:15" hidden="1" x14ac:dyDescent="0.2">
      <c r="A2783" s="45" t="s">
        <v>671</v>
      </c>
      <c r="B2783" s="65" t="str">
        <f>YEAR(C2783)&amp;"-"&amp;WEEKNUM(C2783)</f>
        <v>2018-7</v>
      </c>
      <c r="C2783" s="46">
        <v>43145</v>
      </c>
      <c r="D2783" s="67">
        <f>WEEKDAY(Tableau645[[#This Row],[date]])</f>
        <v>4</v>
      </c>
      <c r="E2783" s="47">
        <v>0.34375</v>
      </c>
      <c r="F2783" s="47">
        <v>0.51041666666666696</v>
      </c>
      <c r="G2783" s="46" t="str">
        <f>IF(NOT(ISBLANK(Tableau645[heure
début])),IF(VALUE(MID(TEXT(Tableau645[heure
début],"hh"),1,2))&lt;13,"AM","PM"),"")</f>
        <v>AM</v>
      </c>
      <c r="H2783" s="47">
        <f>F2783-E2783</f>
        <v>0.16666666666666696</v>
      </c>
      <c r="I2783" s="47"/>
      <c r="J2783" s="47" t="s">
        <v>833</v>
      </c>
      <c r="K2783" s="65" t="s">
        <v>817</v>
      </c>
      <c r="L2783" s="45" t="str">
        <f ca="1">VLOOKUP(Tableau645[[#This Row],[module]],OFFSET(INDIRECT(A2783&amp;"_code"),0,2,,2),2,0)</f>
        <v>n/a</v>
      </c>
      <c r="M2783" s="45"/>
      <c r="N2783" s="47"/>
      <c r="O2783" s="45"/>
    </row>
    <row r="2784" spans="1:15" hidden="1" x14ac:dyDescent="0.2">
      <c r="A2784" s="45" t="s">
        <v>671</v>
      </c>
      <c r="B2784" s="65" t="str">
        <f>YEAR(C2784)&amp;"-"&amp;WEEKNUM(C2784)</f>
        <v>2018-7</v>
      </c>
      <c r="C2784" s="46">
        <v>43145</v>
      </c>
      <c r="D2784" s="67">
        <f>WEEKDAY(Tableau645[[#This Row],[date]])</f>
        <v>4</v>
      </c>
      <c r="E2784" s="47">
        <v>0.34375</v>
      </c>
      <c r="F2784" s="47">
        <v>0.51041666666666696</v>
      </c>
      <c r="G2784" s="46" t="str">
        <f>IF(NOT(ISBLANK(Tableau645[heure
début])),IF(VALUE(MID(TEXT(Tableau645[heure
début],"hh"),1,2))&lt;13,"AM","PM"),"")</f>
        <v>AM</v>
      </c>
      <c r="H2784" s="47">
        <f>F2784-E2784</f>
        <v>0.16666666666666696</v>
      </c>
      <c r="I2784" s="47"/>
      <c r="J2784" s="47" t="s">
        <v>832</v>
      </c>
      <c r="K2784" s="65" t="s">
        <v>806</v>
      </c>
      <c r="L2784" s="45" t="str">
        <f ca="1">VLOOKUP(Tableau645[[#This Row],[module]],OFFSET(INDIRECT(A2784&amp;"_code"),0,2,,2),2,0)</f>
        <v>n/a</v>
      </c>
      <c r="M2784" s="45"/>
      <c r="N2784" s="47"/>
      <c r="O2784" s="45"/>
    </row>
    <row r="2785" spans="1:15" hidden="1" x14ac:dyDescent="0.2">
      <c r="A2785" s="45" t="s">
        <v>672</v>
      </c>
      <c r="B2785" s="65" t="str">
        <f>YEAR(C2785)&amp;"-"&amp;WEEKNUM(C2785)</f>
        <v>2018-7</v>
      </c>
      <c r="C2785" s="46">
        <v>43145</v>
      </c>
      <c r="D2785" s="67">
        <f>WEEKDAY(Tableau645[[#This Row],[date]])</f>
        <v>4</v>
      </c>
      <c r="E2785" s="47">
        <v>0.34375</v>
      </c>
      <c r="F2785" s="47">
        <v>0.51041666666666696</v>
      </c>
      <c r="G2785" s="46" t="str">
        <f>IF(NOT(ISBLANK(Tableau645[heure
début])),IF(VALUE(MID(TEXT(Tableau645[heure
début],"hh"),1,2))&lt;13,"AM","PM"),"")</f>
        <v>AM</v>
      </c>
      <c r="H2785" s="47">
        <f>F2785-E2785</f>
        <v>0.16666666666666696</v>
      </c>
      <c r="I2785" s="47"/>
      <c r="J2785" s="47" t="s">
        <v>826</v>
      </c>
      <c r="K2785" s="65" t="s">
        <v>1106</v>
      </c>
      <c r="L2785" s="45" t="str">
        <f ca="1">VLOOKUP(Tableau645[[#This Row],[module]],OFFSET(INDIRECT(A2785&amp;"_code"),0,2,,2),2,0)</f>
        <v>DELIESSCHE Christian</v>
      </c>
      <c r="M2785" s="45"/>
      <c r="N2785" s="47"/>
      <c r="O2785" s="45"/>
    </row>
    <row r="2786" spans="1:15" hidden="1" x14ac:dyDescent="0.2">
      <c r="A2786" s="45" t="s">
        <v>676</v>
      </c>
      <c r="B2786" s="65" t="str">
        <f>YEAR(C2786)&amp;"-"&amp;WEEKNUM(C2786)</f>
        <v>2018-7</v>
      </c>
      <c r="C2786" s="46">
        <v>43145</v>
      </c>
      <c r="D2786" s="67">
        <f>WEEKDAY(Tableau645[[#This Row],[date]])</f>
        <v>4</v>
      </c>
      <c r="E2786" s="47">
        <v>0.34375</v>
      </c>
      <c r="F2786" s="47">
        <v>0.51041666666666696</v>
      </c>
      <c r="G2786" s="46" t="str">
        <f>IF(NOT(ISBLANK(Tableau645[heure
début])),IF(VALUE(MID(TEXT(Tableau645[heure
début],"hh"),1,2))&lt;13,"AM","PM"),"")</f>
        <v>AM</v>
      </c>
      <c r="H2786" s="47">
        <f>F2786-E2786</f>
        <v>0.16666666666666696</v>
      </c>
      <c r="I2786" s="47"/>
      <c r="J2786" s="47"/>
      <c r="K2786" s="65" t="s">
        <v>809</v>
      </c>
      <c r="L2786" s="45" t="str">
        <f ca="1">VLOOKUP(Tableau645[[#This Row],[module]],OFFSET(INDIRECT(A2786&amp;"_code"),0,2,,2),2,0)</f>
        <v>n/a</v>
      </c>
      <c r="M2786" s="45"/>
      <c r="N2786" s="47"/>
      <c r="O2786" s="45"/>
    </row>
    <row r="2787" spans="1:15" hidden="1" x14ac:dyDescent="0.2">
      <c r="A2787" s="45" t="s">
        <v>677</v>
      </c>
      <c r="B2787" s="65" t="str">
        <f>YEAR(C2787)&amp;"-"&amp;WEEKNUM(C2787)</f>
        <v>2018-7</v>
      </c>
      <c r="C2787" s="46">
        <v>43145</v>
      </c>
      <c r="D2787" s="67">
        <f>WEEKDAY(Tableau645[[#This Row],[date]])</f>
        <v>4</v>
      </c>
      <c r="E2787" s="47">
        <v>0.34375</v>
      </c>
      <c r="F2787" s="47">
        <v>0.51041666666666696</v>
      </c>
      <c r="G2787" s="46" t="str">
        <f>IF(NOT(ISBLANK(Tableau645[heure
début])),IF(VALUE(MID(TEXT(Tableau645[heure
début],"hh"),1,2))&lt;13,"AM","PM"),"")</f>
        <v>AM</v>
      </c>
      <c r="H2787" s="47">
        <f>F2787-E2787</f>
        <v>0.16666666666666696</v>
      </c>
      <c r="I2787" s="47"/>
      <c r="J2787" s="47"/>
      <c r="K2787" s="65" t="s">
        <v>921</v>
      </c>
      <c r="L2787" s="45" t="str">
        <f ca="1">VLOOKUP(Tableau645[[#This Row],[module]],OFFSET(INDIRECT(A2787&amp;"_code"),0,2,,2),2,0)</f>
        <v>GABER Jaafar</v>
      </c>
      <c r="M2787" s="45"/>
      <c r="N2787" s="47"/>
      <c r="O2787" s="45"/>
    </row>
    <row r="2788" spans="1:15" hidden="1" x14ac:dyDescent="0.2">
      <c r="A2788" s="61" t="s">
        <v>669</v>
      </c>
      <c r="B2788" s="65" t="str">
        <f>YEAR(C2788)&amp;"-"&amp;WEEKNUM(C2788)</f>
        <v>2018-7</v>
      </c>
      <c r="C2788" s="46">
        <v>43145</v>
      </c>
      <c r="D2788" s="67">
        <f>WEEKDAY(Tableau645[[#This Row],[date]])</f>
        <v>4</v>
      </c>
      <c r="E2788" s="47">
        <v>0.34375</v>
      </c>
      <c r="F2788" s="47">
        <v>0.51041666666666696</v>
      </c>
      <c r="G2788" s="46" t="str">
        <f>IF(NOT(ISBLANK(Tableau645[heure
début])),IF(VALUE(MID(TEXT(Tableau645[heure
début],"hh"),1,2))&lt;13,"AM","PM"),"")</f>
        <v>AM</v>
      </c>
      <c r="H2788" s="47">
        <f>F2788-E2788</f>
        <v>0.16666666666666696</v>
      </c>
      <c r="I2788" s="47"/>
      <c r="J2788" s="47"/>
      <c r="K2788" s="65" t="s">
        <v>870</v>
      </c>
      <c r="L2788" s="45" t="str">
        <f ca="1">VLOOKUP(Tableau645[[#This Row],[module]],OFFSET(INDIRECT(A2788&amp;"_code"),0,2,,2),2,0)</f>
        <v>BRIKI Rachid</v>
      </c>
      <c r="M2788" s="45"/>
      <c r="N2788" s="47"/>
      <c r="O2788" s="45"/>
    </row>
    <row r="2789" spans="1:15" hidden="1" x14ac:dyDescent="0.2">
      <c r="A2789" s="45" t="s">
        <v>672</v>
      </c>
      <c r="B2789" s="138" t="str">
        <f>YEAR(C2789)&amp;"-"&amp;WEEKNUM(C2789)</f>
        <v>2018-7</v>
      </c>
      <c r="C2789" s="46">
        <v>43145</v>
      </c>
      <c r="D2789" s="140">
        <f>WEEKDAY(Tableau645[[#This Row],[date]])</f>
        <v>4</v>
      </c>
      <c r="E2789" s="47">
        <v>0.34375</v>
      </c>
      <c r="F2789" s="47">
        <v>0.51041666666666696</v>
      </c>
      <c r="G2789" s="139" t="str">
        <f>IF(NOT(ISBLANK(Tableau645[heure
début])),IF(VALUE(MID(TEXT(Tableau645[heure
début],"hh"),1,2))&lt;13,"AM","PM"),"")</f>
        <v>AM</v>
      </c>
      <c r="H2789" s="141">
        <f>F2789-E2789</f>
        <v>0.16666666666666696</v>
      </c>
      <c r="I2789" s="141"/>
      <c r="J2789" s="141" t="s">
        <v>824</v>
      </c>
      <c r="K2789" s="138" t="s">
        <v>518</v>
      </c>
      <c r="L2789" s="138" t="str">
        <f ca="1">VLOOKUP(Tableau645[[#This Row],[module]],OFFSET(INDIRECT(A2789&amp;"_code"),0,2,,2),2,0)</f>
        <v>NETWORX NETWORX</v>
      </c>
      <c r="M2789" s="137"/>
      <c r="N2789" s="141"/>
      <c r="O2789" s="137"/>
    </row>
    <row r="2790" spans="1:15" hidden="1" x14ac:dyDescent="0.2">
      <c r="A2790" s="45" t="s">
        <v>670</v>
      </c>
      <c r="B2790" s="65" t="str">
        <f>YEAR(C2790)&amp;"-"&amp;WEEKNUM(C2790)</f>
        <v>2018-7</v>
      </c>
      <c r="C2790" s="46">
        <v>43145</v>
      </c>
      <c r="D2790" s="67">
        <f>WEEKDAY(Tableau645[[#This Row],[date]])</f>
        <v>4</v>
      </c>
      <c r="E2790" s="47">
        <v>0.57291666666666696</v>
      </c>
      <c r="F2790" s="47">
        <v>0.73958333333333404</v>
      </c>
      <c r="G2790" s="46" t="str">
        <f>IF(NOT(ISBLANK(Tableau645[heure
début])),IF(VALUE(MID(TEXT(Tableau645[heure
début],"hh"),1,2))&lt;13,"AM","PM"),"")</f>
        <v>PM</v>
      </c>
      <c r="H2790" s="47">
        <f>F2790-E2790</f>
        <v>0.16666666666666707</v>
      </c>
      <c r="I2790" s="47"/>
      <c r="J2790" s="47"/>
      <c r="K2790" s="65" t="s">
        <v>806</v>
      </c>
      <c r="L2790" s="45" t="str">
        <f ca="1">VLOOKUP(Tableau645[[#This Row],[module]],OFFSET(INDIRECT(A2790&amp;"_code"),0,2,,2),2,0)</f>
        <v>n/a</v>
      </c>
      <c r="M2790" s="45"/>
      <c r="N2790" s="47"/>
      <c r="O2790" s="45"/>
    </row>
    <row r="2791" spans="1:15" hidden="1" x14ac:dyDescent="0.2">
      <c r="A2791" s="45" t="s">
        <v>657</v>
      </c>
      <c r="B2791" s="65" t="str">
        <f>YEAR(C2791)&amp;"-"&amp;WEEKNUM(C2791)</f>
        <v>2018-7</v>
      </c>
      <c r="C2791" s="46">
        <v>43145</v>
      </c>
      <c r="D2791" s="67">
        <f>WEEKDAY(Tableau645[[#This Row],[date]])</f>
        <v>4</v>
      </c>
      <c r="E2791" s="47">
        <v>0.57291666666666696</v>
      </c>
      <c r="F2791" s="47">
        <v>0.73958333333333404</v>
      </c>
      <c r="G2791" s="46" t="str">
        <f>IF(NOT(ISBLANK(Tableau645[heure
début])),IF(VALUE(MID(TEXT(Tableau645[heure
début],"hh"),1,2))&lt;13,"AM","PM"),"")</f>
        <v>PM</v>
      </c>
      <c r="H2791" s="47">
        <f>F2791-E2791</f>
        <v>0.16666666666666707</v>
      </c>
      <c r="I2791" s="123"/>
      <c r="J2791" s="47" t="s">
        <v>832</v>
      </c>
      <c r="K2791" s="65" t="s">
        <v>806</v>
      </c>
      <c r="L2791" s="45" t="str">
        <f ca="1">VLOOKUP(Tableau645[[#This Row],[module]],OFFSET(INDIRECT(A2791&amp;"_code"),0,2,,2),2,0)</f>
        <v>n/a</v>
      </c>
      <c r="M2791" s="45"/>
      <c r="N2791" s="47"/>
      <c r="O2791" s="45"/>
    </row>
    <row r="2792" spans="1:15" hidden="1" x14ac:dyDescent="0.2">
      <c r="A2792" s="45" t="s">
        <v>657</v>
      </c>
      <c r="B2792" s="65" t="str">
        <f>YEAR(C2792)&amp;"-"&amp;WEEKNUM(C2792)</f>
        <v>2018-7</v>
      </c>
      <c r="C2792" s="46">
        <v>43145</v>
      </c>
      <c r="D2792" s="67">
        <f>WEEKDAY(Tableau645[[#This Row],[date]])</f>
        <v>4</v>
      </c>
      <c r="E2792" s="47">
        <v>0.57291666666666696</v>
      </c>
      <c r="F2792" s="47">
        <v>0.73958333333333404</v>
      </c>
      <c r="G2792" s="46" t="str">
        <f>IF(NOT(ISBLANK(Tableau645[heure
début])),IF(VALUE(MID(TEXT(Tableau645[heure
début],"hh"),1,2))&lt;13,"AM","PM"),"")</f>
        <v>PM</v>
      </c>
      <c r="H2792" s="47">
        <f>F2792-E2792</f>
        <v>0.16666666666666707</v>
      </c>
      <c r="I2792" s="123"/>
      <c r="J2792" s="47" t="s">
        <v>833</v>
      </c>
      <c r="K2792" s="65" t="s">
        <v>817</v>
      </c>
      <c r="L2792" s="45" t="str">
        <f ca="1">VLOOKUP(Tableau645[[#This Row],[module]],OFFSET(INDIRECT(A2792&amp;"_code"),0,2,,2),2,0)</f>
        <v>n/a</v>
      </c>
      <c r="M2792" s="45"/>
      <c r="N2792" s="47"/>
      <c r="O2792" s="45"/>
    </row>
    <row r="2793" spans="1:15" hidden="1" x14ac:dyDescent="0.2">
      <c r="A2793" s="45" t="s">
        <v>671</v>
      </c>
      <c r="B2793" s="65" t="str">
        <f>YEAR(C2793)&amp;"-"&amp;WEEKNUM(C2793)</f>
        <v>2018-7</v>
      </c>
      <c r="C2793" s="46">
        <v>43145</v>
      </c>
      <c r="D2793" s="67">
        <f>WEEKDAY(Tableau645[[#This Row],[date]])</f>
        <v>4</v>
      </c>
      <c r="E2793" s="47">
        <v>0.57291666666666696</v>
      </c>
      <c r="F2793" s="47">
        <v>0.73958333333333404</v>
      </c>
      <c r="G2793" s="46" t="str">
        <f>IF(NOT(ISBLANK(Tableau645[heure
début])),IF(VALUE(MID(TEXT(Tableau645[heure
début],"hh"),1,2))&lt;13,"AM","PM"),"")</f>
        <v>PM</v>
      </c>
      <c r="H2793" s="47">
        <f>F2793-E2793</f>
        <v>0.16666666666666707</v>
      </c>
      <c r="I2793" s="47"/>
      <c r="J2793" s="47" t="s">
        <v>833</v>
      </c>
      <c r="K2793" s="65" t="s">
        <v>817</v>
      </c>
      <c r="L2793" s="45" t="str">
        <f ca="1">VLOOKUP(Tableau645[[#This Row],[module]],OFFSET(INDIRECT(A2793&amp;"_code"),0,2,,2),2,0)</f>
        <v>n/a</v>
      </c>
      <c r="M2793" s="45"/>
      <c r="N2793" s="47"/>
      <c r="O2793" s="45"/>
    </row>
    <row r="2794" spans="1:15" hidden="1" x14ac:dyDescent="0.2">
      <c r="A2794" s="45" t="s">
        <v>671</v>
      </c>
      <c r="B2794" s="65" t="str">
        <f>YEAR(C2794)&amp;"-"&amp;WEEKNUM(C2794)</f>
        <v>2018-7</v>
      </c>
      <c r="C2794" s="46">
        <v>43145</v>
      </c>
      <c r="D2794" s="67">
        <f>WEEKDAY(Tableau645[[#This Row],[date]])</f>
        <v>4</v>
      </c>
      <c r="E2794" s="47">
        <v>0.57291666666666696</v>
      </c>
      <c r="F2794" s="47">
        <v>0.73958333333333404</v>
      </c>
      <c r="G2794" s="46" t="str">
        <f>IF(NOT(ISBLANK(Tableau645[heure
début])),IF(VALUE(MID(TEXT(Tableau645[heure
début],"hh"),1,2))&lt;13,"AM","PM"),"")</f>
        <v>PM</v>
      </c>
      <c r="H2794" s="47">
        <f>F2794-E2794</f>
        <v>0.16666666666666707</v>
      </c>
      <c r="I2794" s="47"/>
      <c r="J2794" s="47" t="s">
        <v>832</v>
      </c>
      <c r="K2794" s="65" t="s">
        <v>806</v>
      </c>
      <c r="L2794" s="45" t="str">
        <f ca="1">VLOOKUP(Tableau645[[#This Row],[module]],OFFSET(INDIRECT(A2794&amp;"_code"),0,2,,2),2,0)</f>
        <v>n/a</v>
      </c>
      <c r="M2794" s="45"/>
      <c r="N2794" s="47"/>
      <c r="O2794" s="45"/>
    </row>
    <row r="2795" spans="1:15" hidden="1" x14ac:dyDescent="0.2">
      <c r="A2795" s="45" t="s">
        <v>676</v>
      </c>
      <c r="B2795" s="65" t="str">
        <f>YEAR(C2795)&amp;"-"&amp;WEEKNUM(C2795)</f>
        <v>2018-7</v>
      </c>
      <c r="C2795" s="46">
        <v>43145</v>
      </c>
      <c r="D2795" s="67">
        <f>WEEKDAY(Tableau645[[#This Row],[date]])</f>
        <v>4</v>
      </c>
      <c r="E2795" s="47">
        <v>0.57291666666666696</v>
      </c>
      <c r="F2795" s="47">
        <v>0.69791666666666663</v>
      </c>
      <c r="G2795" s="46" t="str">
        <f>IF(NOT(ISBLANK(Tableau645[heure
début])),IF(VALUE(MID(TEXT(Tableau645[heure
début],"hh"),1,2))&lt;13,"AM","PM"),"")</f>
        <v>PM</v>
      </c>
      <c r="H2795" s="47">
        <f>F2795-E2795</f>
        <v>0.12499999999999967</v>
      </c>
      <c r="I2795" s="47"/>
      <c r="J2795" s="47"/>
      <c r="K2795" s="65" t="s">
        <v>809</v>
      </c>
      <c r="L2795" s="45" t="str">
        <f ca="1">VLOOKUP(Tableau645[[#This Row],[module]],OFFSET(INDIRECT(A2795&amp;"_code"),0,2,,2),2,0)</f>
        <v>n/a</v>
      </c>
      <c r="M2795" s="45"/>
      <c r="N2795" s="47"/>
      <c r="O2795" s="45"/>
    </row>
    <row r="2796" spans="1:15" hidden="1" x14ac:dyDescent="0.2">
      <c r="A2796" s="45" t="s">
        <v>677</v>
      </c>
      <c r="B2796" s="65" t="str">
        <f>YEAR(C2796)&amp;"-"&amp;WEEKNUM(C2796)</f>
        <v>2018-7</v>
      </c>
      <c r="C2796" s="46">
        <v>43145</v>
      </c>
      <c r="D2796" s="67">
        <f>WEEKDAY(Tableau645[[#This Row],[date]])</f>
        <v>4</v>
      </c>
      <c r="E2796" s="47">
        <v>0.57291666666666696</v>
      </c>
      <c r="F2796" s="47">
        <v>0.69791666666666663</v>
      </c>
      <c r="G2796" s="46" t="str">
        <f>IF(NOT(ISBLANK(Tableau645[heure
début])),IF(VALUE(MID(TEXT(Tableau645[heure
début],"hh"),1,2))&lt;13,"AM","PM"),"")</f>
        <v>PM</v>
      </c>
      <c r="H2796" s="47">
        <f>F2796-E2796</f>
        <v>0.12499999999999967</v>
      </c>
      <c r="I2796" s="47"/>
      <c r="J2796" s="47"/>
      <c r="K2796" s="65" t="s">
        <v>921</v>
      </c>
      <c r="L2796" s="45" t="str">
        <f ca="1">VLOOKUP(Tableau645[[#This Row],[module]],OFFSET(INDIRECT(A2796&amp;"_code"),0,2,,2),2,0)</f>
        <v>GABER Jaafar</v>
      </c>
      <c r="M2796" s="45"/>
      <c r="N2796" s="47"/>
      <c r="O2796" s="45"/>
    </row>
    <row r="2797" spans="1:15" hidden="1" x14ac:dyDescent="0.2">
      <c r="A2797" s="61" t="s">
        <v>669</v>
      </c>
      <c r="B2797" s="65" t="str">
        <f>YEAR(C2797)&amp;"-"&amp;WEEKNUM(C2797)</f>
        <v>2018-7</v>
      </c>
      <c r="C2797" s="46">
        <v>43145</v>
      </c>
      <c r="D2797" s="67">
        <f>WEEKDAY(Tableau645[[#This Row],[date]])</f>
        <v>4</v>
      </c>
      <c r="E2797" s="63">
        <v>0.57291666666666696</v>
      </c>
      <c r="F2797" s="63">
        <v>0.73958333333333404</v>
      </c>
      <c r="G2797" s="46" t="str">
        <f>IF(NOT(ISBLANK(Tableau645[heure
début])),IF(VALUE(MID(TEXT(Tableau645[heure
début],"hh"),1,2))&lt;13,"AM","PM"),"")</f>
        <v>PM</v>
      </c>
      <c r="H2797" s="47">
        <f>F2797-E2797</f>
        <v>0.16666666666666707</v>
      </c>
      <c r="I2797" s="47"/>
      <c r="J2797" s="47"/>
      <c r="K2797" s="65" t="s">
        <v>870</v>
      </c>
      <c r="L2797" s="45" t="str">
        <f ca="1">VLOOKUP(Tableau645[[#This Row],[module]],OFFSET(INDIRECT(A2797&amp;"_code"),0,2,,2),2,0)</f>
        <v>BRIKI Rachid</v>
      </c>
      <c r="M2797" s="45"/>
      <c r="N2797" s="47"/>
      <c r="O2797" s="45"/>
    </row>
    <row r="2798" spans="1:15" hidden="1" x14ac:dyDescent="0.2">
      <c r="A2798" s="45" t="s">
        <v>672</v>
      </c>
      <c r="B2798" s="65" t="str">
        <f>YEAR(C2798)&amp;"-"&amp;WEEKNUM(C2798)</f>
        <v>2018-7</v>
      </c>
      <c r="C2798" s="46">
        <v>43145</v>
      </c>
      <c r="D2798" s="67">
        <f>WEEKDAY(Tableau645[[#This Row],[date]])</f>
        <v>4</v>
      </c>
      <c r="E2798" s="47">
        <v>0.57291666666666696</v>
      </c>
      <c r="F2798" s="47">
        <v>0.73958333333333404</v>
      </c>
      <c r="G2798" s="46" t="str">
        <f>IF(NOT(ISBLANK(Tableau645[heure
début])),IF(VALUE(MID(TEXT(Tableau645[heure
début],"hh"),1,2))&lt;13,"AM","PM"),"")</f>
        <v>PM</v>
      </c>
      <c r="H2798" s="47">
        <f>F2798-E2798</f>
        <v>0.16666666666666707</v>
      </c>
      <c r="I2798" s="47"/>
      <c r="J2798" s="47" t="s">
        <v>826</v>
      </c>
      <c r="K2798" s="65" t="s">
        <v>1106</v>
      </c>
      <c r="L2798" s="45" t="str">
        <f ca="1">VLOOKUP(Tableau645[[#This Row],[module]],OFFSET(INDIRECT(A2798&amp;"_code"),0,2,,2),2,0)</f>
        <v>DELIESSCHE Christian</v>
      </c>
      <c r="M2798" s="45"/>
      <c r="N2798" s="47"/>
      <c r="O2798" s="45"/>
    </row>
    <row r="2799" spans="1:15" hidden="1" x14ac:dyDescent="0.2">
      <c r="A2799" s="45" t="s">
        <v>672</v>
      </c>
      <c r="B2799" s="138" t="str">
        <f>YEAR(C2799)&amp;"-"&amp;WEEKNUM(C2799)</f>
        <v>2018-7</v>
      </c>
      <c r="C2799" s="46">
        <v>43145</v>
      </c>
      <c r="D2799" s="140">
        <f>WEEKDAY(Tableau645[[#This Row],[date]])</f>
        <v>4</v>
      </c>
      <c r="E2799" s="47">
        <v>0.57291666666666696</v>
      </c>
      <c r="F2799" s="141">
        <v>0.65625</v>
      </c>
      <c r="G2799" s="139" t="str">
        <f>IF(NOT(ISBLANK(Tableau645[heure
début])),IF(VALUE(MID(TEXT(Tableau645[heure
début],"hh"),1,2))&lt;13,"AM","PM"),"")</f>
        <v>PM</v>
      </c>
      <c r="H2799" s="141">
        <f>F2799-E2799</f>
        <v>8.3333333333333037E-2</v>
      </c>
      <c r="I2799" s="141"/>
      <c r="J2799" s="141" t="s">
        <v>824</v>
      </c>
      <c r="K2799" s="138" t="s">
        <v>518</v>
      </c>
      <c r="L2799" s="138" t="str">
        <f ca="1">VLOOKUP(Tableau645[[#This Row],[module]],OFFSET(INDIRECT(A2799&amp;"_code"),0,2,,2),2,0)</f>
        <v>NETWORX NETWORX</v>
      </c>
      <c r="M2799" s="137"/>
      <c r="N2799" s="141"/>
      <c r="O2799" s="137"/>
    </row>
    <row r="2800" spans="1:15" hidden="1" x14ac:dyDescent="0.2">
      <c r="A2800" s="45" t="s">
        <v>670</v>
      </c>
      <c r="B2800" s="65" t="str">
        <f>YEAR(C2800)&amp;"-"&amp;WEEKNUM(C2800)</f>
        <v>2018-7</v>
      </c>
      <c r="C2800" s="46">
        <v>43146</v>
      </c>
      <c r="D2800" s="67">
        <f>WEEKDAY(Tableau645[[#This Row],[date]])</f>
        <v>5</v>
      </c>
      <c r="E2800" s="47">
        <v>0.34375</v>
      </c>
      <c r="F2800" s="47">
        <v>0.51041666666666696</v>
      </c>
      <c r="G2800" s="46" t="str">
        <f>IF(NOT(ISBLANK(Tableau645[heure
début])),IF(VALUE(MID(TEXT(Tableau645[heure
début],"hh"),1,2))&lt;13,"AM","PM"),"")</f>
        <v>AM</v>
      </c>
      <c r="H2800" s="47">
        <f>F2800-E2800</f>
        <v>0.16666666666666696</v>
      </c>
      <c r="I2800" s="47"/>
      <c r="J2800" s="47"/>
      <c r="K2800" s="65" t="s">
        <v>806</v>
      </c>
      <c r="L2800" s="45" t="str">
        <f ca="1">VLOOKUP(Tableau645[[#This Row],[module]],OFFSET(INDIRECT(A2800&amp;"_code"),0,2,,2),2,0)</f>
        <v>n/a</v>
      </c>
      <c r="M2800" s="45"/>
      <c r="N2800" s="47"/>
      <c r="O2800" s="45"/>
    </row>
    <row r="2801" spans="1:15" hidden="1" x14ac:dyDescent="0.2">
      <c r="A2801" s="45" t="s">
        <v>657</v>
      </c>
      <c r="B2801" s="65" t="str">
        <f>YEAR(C2801)&amp;"-"&amp;WEEKNUM(C2801)</f>
        <v>2018-7</v>
      </c>
      <c r="C2801" s="46">
        <v>43146</v>
      </c>
      <c r="D2801" s="67">
        <f>WEEKDAY(Tableau645[[#This Row],[date]])</f>
        <v>5</v>
      </c>
      <c r="E2801" s="47">
        <v>0.34375</v>
      </c>
      <c r="F2801" s="47">
        <v>0.51041666666666696</v>
      </c>
      <c r="G2801" s="46" t="str">
        <f>IF(NOT(ISBLANK(Tableau645[heure
début])),IF(VALUE(MID(TEXT(Tableau645[heure
début],"hh"),1,2))&lt;13,"AM","PM"),"")</f>
        <v>AM</v>
      </c>
      <c r="H2801" s="47">
        <f>F2801-E2801</f>
        <v>0.16666666666666696</v>
      </c>
      <c r="I2801" s="123"/>
      <c r="J2801" s="47" t="s">
        <v>832</v>
      </c>
      <c r="K2801" s="65" t="s">
        <v>806</v>
      </c>
      <c r="L2801" s="45" t="str">
        <f ca="1">VLOOKUP(Tableau645[[#This Row],[module]],OFFSET(INDIRECT(A2801&amp;"_code"),0,2,,2),2,0)</f>
        <v>n/a</v>
      </c>
      <c r="M2801" s="45"/>
      <c r="N2801" s="47"/>
      <c r="O2801" s="45"/>
    </row>
    <row r="2802" spans="1:15" hidden="1" x14ac:dyDescent="0.2">
      <c r="A2802" s="45" t="s">
        <v>657</v>
      </c>
      <c r="B2802" s="65" t="str">
        <f>YEAR(C2802)&amp;"-"&amp;WEEKNUM(C2802)</f>
        <v>2018-7</v>
      </c>
      <c r="C2802" s="46">
        <v>43146</v>
      </c>
      <c r="D2802" s="67">
        <f>WEEKDAY(Tableau645[[#This Row],[date]])</f>
        <v>5</v>
      </c>
      <c r="E2802" s="47">
        <v>0.34375</v>
      </c>
      <c r="F2802" s="47">
        <v>0.51041666666666696</v>
      </c>
      <c r="G2802" s="46" t="str">
        <f>IF(NOT(ISBLANK(Tableau645[heure
début])),IF(VALUE(MID(TEXT(Tableau645[heure
début],"hh"),1,2))&lt;13,"AM","PM"),"")</f>
        <v>AM</v>
      </c>
      <c r="H2802" s="47">
        <f>F2802-E2802</f>
        <v>0.16666666666666696</v>
      </c>
      <c r="I2802" s="123"/>
      <c r="J2802" s="47" t="s">
        <v>833</v>
      </c>
      <c r="K2802" s="65" t="s">
        <v>817</v>
      </c>
      <c r="L2802" s="45" t="str">
        <f ca="1">VLOOKUP(Tableau645[[#This Row],[module]],OFFSET(INDIRECT(A2802&amp;"_code"),0,2,,2),2,0)</f>
        <v>n/a</v>
      </c>
      <c r="M2802" s="45"/>
      <c r="N2802" s="47"/>
      <c r="O2802" s="45"/>
    </row>
    <row r="2803" spans="1:15" hidden="1" x14ac:dyDescent="0.2">
      <c r="A2803" s="45" t="s">
        <v>671</v>
      </c>
      <c r="B2803" s="65" t="str">
        <f>YEAR(C2803)&amp;"-"&amp;WEEKNUM(C2803)</f>
        <v>2018-7</v>
      </c>
      <c r="C2803" s="46">
        <v>43146</v>
      </c>
      <c r="D2803" s="67">
        <f>WEEKDAY(Tableau645[[#This Row],[date]])</f>
        <v>5</v>
      </c>
      <c r="E2803" s="47">
        <v>0.34375</v>
      </c>
      <c r="F2803" s="47">
        <v>0.51041666666666696</v>
      </c>
      <c r="G2803" s="46" t="str">
        <f>IF(NOT(ISBLANK(Tableau645[heure
début])),IF(VALUE(MID(TEXT(Tableau645[heure
début],"hh"),1,2))&lt;13,"AM","PM"),"")</f>
        <v>AM</v>
      </c>
      <c r="H2803" s="47">
        <f>F2803-E2803</f>
        <v>0.16666666666666696</v>
      </c>
      <c r="I2803" s="47"/>
      <c r="J2803" s="47" t="s">
        <v>833</v>
      </c>
      <c r="K2803" s="65" t="s">
        <v>817</v>
      </c>
      <c r="L2803" s="45" t="str">
        <f ca="1">VLOOKUP(Tableau645[[#This Row],[module]],OFFSET(INDIRECT(A2803&amp;"_code"),0,2,,2),2,0)</f>
        <v>n/a</v>
      </c>
      <c r="M2803" s="45"/>
      <c r="N2803" s="47"/>
      <c r="O2803" s="45"/>
    </row>
    <row r="2804" spans="1:15" hidden="1" x14ac:dyDescent="0.2">
      <c r="A2804" s="45" t="s">
        <v>671</v>
      </c>
      <c r="B2804" s="65" t="str">
        <f>YEAR(C2804)&amp;"-"&amp;WEEKNUM(C2804)</f>
        <v>2018-7</v>
      </c>
      <c r="C2804" s="46">
        <v>43146</v>
      </c>
      <c r="D2804" s="67">
        <f>WEEKDAY(Tableau645[[#This Row],[date]])</f>
        <v>5</v>
      </c>
      <c r="E2804" s="47">
        <v>0.34375</v>
      </c>
      <c r="F2804" s="47">
        <v>0.51041666666666696</v>
      </c>
      <c r="G2804" s="46" t="str">
        <f>IF(NOT(ISBLANK(Tableau645[heure
début])),IF(VALUE(MID(TEXT(Tableau645[heure
début],"hh"),1,2))&lt;13,"AM","PM"),"")</f>
        <v>AM</v>
      </c>
      <c r="H2804" s="47">
        <f>F2804-E2804</f>
        <v>0.16666666666666696</v>
      </c>
      <c r="I2804" s="47"/>
      <c r="J2804" s="47" t="s">
        <v>832</v>
      </c>
      <c r="K2804" s="65" t="s">
        <v>806</v>
      </c>
      <c r="L2804" s="45" t="str">
        <f ca="1">VLOOKUP(Tableau645[[#This Row],[module]],OFFSET(INDIRECT(A2804&amp;"_code"),0,2,,2),2,0)</f>
        <v>n/a</v>
      </c>
      <c r="M2804" s="45"/>
      <c r="N2804" s="47"/>
      <c r="O2804" s="45"/>
    </row>
    <row r="2805" spans="1:15" hidden="1" x14ac:dyDescent="0.2">
      <c r="A2805" s="137" t="s">
        <v>672</v>
      </c>
      <c r="B2805" s="138" t="str">
        <f>YEAR(C2805)&amp;"-"&amp;WEEKNUM(C2805)</f>
        <v>2018-7</v>
      </c>
      <c r="C2805" s="139">
        <v>43146</v>
      </c>
      <c r="D2805" s="140">
        <f>WEEKDAY(Tableau645[[#This Row],[date]])</f>
        <v>5</v>
      </c>
      <c r="E2805" s="141">
        <v>0.34375</v>
      </c>
      <c r="F2805" s="141">
        <v>0.51041666666666696</v>
      </c>
      <c r="G2805" s="139" t="str">
        <f>IF(NOT(ISBLANK(Tableau645[heure
début])),IF(VALUE(MID(TEXT(Tableau645[heure
début],"hh"),1,2))&lt;13,"AM","PM"),"")</f>
        <v>AM</v>
      </c>
      <c r="H2805" s="141">
        <f>F2805-E2805</f>
        <v>0.16666666666666696</v>
      </c>
      <c r="I2805" s="141"/>
      <c r="J2805" s="141" t="s">
        <v>820</v>
      </c>
      <c r="K2805" s="138" t="s">
        <v>932</v>
      </c>
      <c r="L2805" s="138" t="str">
        <f ca="1">VLOOKUP(Tableau645[[#This Row],[module]],OFFSET(INDIRECT(A2805&amp;"_code"),0,2,,2),2,0)</f>
        <v>GABER Jaafar</v>
      </c>
      <c r="M2805" s="137"/>
      <c r="N2805" s="141"/>
      <c r="O2805" s="137"/>
    </row>
    <row r="2806" spans="1:15" hidden="1" x14ac:dyDescent="0.2">
      <c r="A2806" s="137" t="s">
        <v>676</v>
      </c>
      <c r="B2806" s="138" t="str">
        <f>YEAR(C2806)&amp;"-"&amp;WEEKNUM(C2806)</f>
        <v>2018-7</v>
      </c>
      <c r="C2806" s="139">
        <v>43146</v>
      </c>
      <c r="D2806" s="140">
        <f>WEEKDAY(Tableau645[[#This Row],[date]])</f>
        <v>5</v>
      </c>
      <c r="E2806" s="141">
        <v>0.34375</v>
      </c>
      <c r="F2806" s="141">
        <v>0.51041666666666696</v>
      </c>
      <c r="G2806" s="139" t="str">
        <f>IF(NOT(ISBLANK(Tableau645[heure
début])),IF(VALUE(MID(TEXT(Tableau645[heure
début],"hh"),1,2))&lt;13,"AM","PM"),"")</f>
        <v>AM</v>
      </c>
      <c r="H2806" s="141">
        <f>F2806-E2806</f>
        <v>0.16666666666666696</v>
      </c>
      <c r="I2806" s="141"/>
      <c r="J2806" s="141"/>
      <c r="K2806" s="138" t="s">
        <v>809</v>
      </c>
      <c r="L2806" s="138" t="str">
        <f ca="1">VLOOKUP(Tableau645[[#This Row],[module]],OFFSET(INDIRECT(A2806&amp;"_code"),0,2,,2),2,0)</f>
        <v>n/a</v>
      </c>
      <c r="M2806" s="137"/>
      <c r="N2806" s="141"/>
      <c r="O2806" s="137"/>
    </row>
    <row r="2807" spans="1:15" hidden="1" x14ac:dyDescent="0.2">
      <c r="A2807" s="137" t="s">
        <v>677</v>
      </c>
      <c r="B2807" s="138" t="str">
        <f>YEAR(C2807)&amp;"-"&amp;WEEKNUM(C2807)</f>
        <v>2018-7</v>
      </c>
      <c r="C2807" s="139">
        <v>43146</v>
      </c>
      <c r="D2807" s="140">
        <f>WEEKDAY(Tableau645[[#This Row],[date]])</f>
        <v>5</v>
      </c>
      <c r="E2807" s="141">
        <v>0.34375</v>
      </c>
      <c r="F2807" s="141">
        <v>0.51041666666666696</v>
      </c>
      <c r="G2807" s="139" t="str">
        <f>IF(NOT(ISBLANK(Tableau645[heure
début])),IF(VALUE(MID(TEXT(Tableau645[heure
début],"hh"),1,2))&lt;13,"AM","PM"),"")</f>
        <v>AM</v>
      </c>
      <c r="H2807" s="141">
        <f>F2807-E2807</f>
        <v>0.16666666666666696</v>
      </c>
      <c r="I2807" s="141"/>
      <c r="J2807" s="141"/>
      <c r="K2807" s="138" t="s">
        <v>922</v>
      </c>
      <c r="L2807" s="138" t="str">
        <f ca="1">VLOOKUP(Tableau645[[#This Row],[module]],OFFSET(INDIRECT(A2807&amp;"_code"),0,2,,2),2,0)</f>
        <v>CGI CGI</v>
      </c>
      <c r="M2807" s="137"/>
      <c r="N2807" s="141"/>
      <c r="O2807" s="137"/>
    </row>
    <row r="2808" spans="1:15" hidden="1" x14ac:dyDescent="0.2">
      <c r="A2808" s="137" t="s">
        <v>669</v>
      </c>
      <c r="B2808" s="138" t="str">
        <f>YEAR(C2808)&amp;"-"&amp;WEEKNUM(C2808)</f>
        <v>2018-7</v>
      </c>
      <c r="C2808" s="139">
        <v>43146</v>
      </c>
      <c r="D2808" s="140">
        <f>WEEKDAY(Tableau645[[#This Row],[date]])</f>
        <v>5</v>
      </c>
      <c r="E2808" s="141">
        <v>0.34375</v>
      </c>
      <c r="F2808" s="141">
        <v>0.51041666666666696</v>
      </c>
      <c r="G2808" s="139" t="str">
        <f>IF(NOT(ISBLANK(Tableau645[heure
début])),IF(VALUE(MID(TEXT(Tableau645[heure
début],"hh"),1,2))&lt;13,"AM","PM"),"")</f>
        <v>AM</v>
      </c>
      <c r="H2808" s="141">
        <f>F2808-E2808</f>
        <v>0.16666666666666696</v>
      </c>
      <c r="I2808" s="141"/>
      <c r="J2808" s="141"/>
      <c r="K2808" s="65" t="s">
        <v>1089</v>
      </c>
      <c r="L2808" s="138" t="str">
        <f ca="1">VLOOKUP(Tableau645[[#This Row],[module]],OFFSET(INDIRECT(A2808&amp;"_code"),0,2,,2),2,0)</f>
        <v>DUDEK Cédric</v>
      </c>
      <c r="M2808" s="137"/>
      <c r="N2808" s="141"/>
      <c r="O2808" s="137"/>
    </row>
    <row r="2809" spans="1:15" hidden="1" x14ac:dyDescent="0.2">
      <c r="A2809" s="45" t="s">
        <v>672</v>
      </c>
      <c r="B2809" s="138" t="str">
        <f>YEAR(C2809)&amp;"-"&amp;WEEKNUM(C2809)</f>
        <v>2018-7</v>
      </c>
      <c r="C2809" s="46">
        <v>43146</v>
      </c>
      <c r="D2809" s="140">
        <f>WEEKDAY(Tableau645[[#This Row],[date]])</f>
        <v>5</v>
      </c>
      <c r="E2809" s="47">
        <v>0.34375</v>
      </c>
      <c r="F2809" s="47">
        <v>0.51041666666666696</v>
      </c>
      <c r="G2809" s="139" t="str">
        <f>IF(NOT(ISBLANK(Tableau645[heure
début])),IF(VALUE(MID(TEXT(Tableau645[heure
début],"hh"),1,2))&lt;13,"AM","PM"),"")</f>
        <v>AM</v>
      </c>
      <c r="H2809" s="141">
        <f>F2809-E2809</f>
        <v>0.16666666666666696</v>
      </c>
      <c r="I2809" s="141"/>
      <c r="J2809" s="141" t="s">
        <v>821</v>
      </c>
      <c r="K2809" s="138" t="s">
        <v>1235</v>
      </c>
      <c r="L2809" s="138" t="str">
        <f ca="1">VLOOKUP(Tableau645[[#This Row],[module]],OFFSET(INDIRECT(A2809&amp;"_code"),0,2,,2),2,0)</f>
        <v>LEFETZ Guillaume</v>
      </c>
      <c r="M2809" s="137"/>
      <c r="N2809" s="141"/>
      <c r="O2809" s="137"/>
    </row>
    <row r="2810" spans="1:15" hidden="1" x14ac:dyDescent="0.2">
      <c r="A2810" s="137" t="s">
        <v>670</v>
      </c>
      <c r="B2810" s="138" t="str">
        <f>YEAR(C2810)&amp;"-"&amp;WEEKNUM(C2810)</f>
        <v>2018-7</v>
      </c>
      <c r="C2810" s="139">
        <v>43146</v>
      </c>
      <c r="D2810" s="140">
        <f>WEEKDAY(Tableau645[[#This Row],[date]])</f>
        <v>5</v>
      </c>
      <c r="E2810" s="141">
        <v>0.57291666666666696</v>
      </c>
      <c r="F2810" s="141">
        <v>0.73958333333333404</v>
      </c>
      <c r="G2810" s="139" t="str">
        <f>IF(NOT(ISBLANK(Tableau645[heure
début])),IF(VALUE(MID(TEXT(Tableau645[heure
début],"hh"),1,2))&lt;13,"AM","PM"),"")</f>
        <v>PM</v>
      </c>
      <c r="H2810" s="141">
        <f>F2810-E2810</f>
        <v>0.16666666666666707</v>
      </c>
      <c r="I2810" s="141"/>
      <c r="J2810" s="141"/>
      <c r="K2810" s="138" t="s">
        <v>806</v>
      </c>
      <c r="L2810" s="138" t="str">
        <f ca="1">VLOOKUP(Tableau645[[#This Row],[module]],OFFSET(INDIRECT(A2810&amp;"_code"),0,2,,2),2,0)</f>
        <v>n/a</v>
      </c>
      <c r="M2810" s="137"/>
      <c r="N2810" s="141"/>
      <c r="O2810" s="137"/>
    </row>
    <row r="2811" spans="1:15" hidden="1" x14ac:dyDescent="0.2">
      <c r="A2811" s="137" t="s">
        <v>657</v>
      </c>
      <c r="B2811" s="138" t="str">
        <f>YEAR(C2811)&amp;"-"&amp;WEEKNUM(C2811)</f>
        <v>2018-7</v>
      </c>
      <c r="C2811" s="139">
        <v>43146</v>
      </c>
      <c r="D2811" s="140">
        <f>WEEKDAY(Tableau645[[#This Row],[date]])</f>
        <v>5</v>
      </c>
      <c r="E2811" s="141">
        <v>0.57291666666666696</v>
      </c>
      <c r="F2811" s="141">
        <v>0.73958333333333404</v>
      </c>
      <c r="G2811" s="139" t="str">
        <f>IF(NOT(ISBLANK(Tableau645[heure
début])),IF(VALUE(MID(TEXT(Tableau645[heure
début],"hh"),1,2))&lt;13,"AM","PM"),"")</f>
        <v>PM</v>
      </c>
      <c r="H2811" s="141">
        <f>F2811-E2811</f>
        <v>0.16666666666666707</v>
      </c>
      <c r="I2811" s="141"/>
      <c r="J2811" s="141" t="s">
        <v>832</v>
      </c>
      <c r="K2811" s="138" t="s">
        <v>806</v>
      </c>
      <c r="L2811" s="138" t="str">
        <f ca="1">VLOOKUP(Tableau645[[#This Row],[module]],OFFSET(INDIRECT(A2811&amp;"_code"),0,2,,2),2,0)</f>
        <v>n/a</v>
      </c>
      <c r="M2811" s="137"/>
      <c r="N2811" s="141"/>
      <c r="O2811" s="137"/>
    </row>
    <row r="2812" spans="1:15" hidden="1" x14ac:dyDescent="0.2">
      <c r="A2812" s="137" t="s">
        <v>657</v>
      </c>
      <c r="B2812" s="138" t="str">
        <f>YEAR(C2812)&amp;"-"&amp;WEEKNUM(C2812)</f>
        <v>2018-7</v>
      </c>
      <c r="C2812" s="139">
        <v>43146</v>
      </c>
      <c r="D2812" s="140">
        <f>WEEKDAY(Tableau645[[#This Row],[date]])</f>
        <v>5</v>
      </c>
      <c r="E2812" s="141">
        <v>0.57291666666666696</v>
      </c>
      <c r="F2812" s="141">
        <v>0.73958333333333404</v>
      </c>
      <c r="G2812" s="139" t="str">
        <f>IF(NOT(ISBLANK(Tableau645[heure
début])),IF(VALUE(MID(TEXT(Tableau645[heure
début],"hh"),1,2))&lt;13,"AM","PM"),"")</f>
        <v>PM</v>
      </c>
      <c r="H2812" s="141">
        <f>F2812-E2812</f>
        <v>0.16666666666666707</v>
      </c>
      <c r="I2812" s="141"/>
      <c r="J2812" s="141" t="s">
        <v>833</v>
      </c>
      <c r="K2812" s="138" t="s">
        <v>817</v>
      </c>
      <c r="L2812" s="138" t="str">
        <f ca="1">VLOOKUP(Tableau645[[#This Row],[module]],OFFSET(INDIRECT(A2812&amp;"_code"),0,2,,2),2,0)</f>
        <v>n/a</v>
      </c>
      <c r="M2812" s="137"/>
      <c r="N2812" s="141"/>
      <c r="O2812" s="137"/>
    </row>
    <row r="2813" spans="1:15" hidden="1" x14ac:dyDescent="0.2">
      <c r="A2813" s="137" t="s">
        <v>671</v>
      </c>
      <c r="B2813" s="138" t="str">
        <f>YEAR(C2813)&amp;"-"&amp;WEEKNUM(C2813)</f>
        <v>2018-7</v>
      </c>
      <c r="C2813" s="139">
        <v>43146</v>
      </c>
      <c r="D2813" s="140">
        <f>WEEKDAY(Tableau645[[#This Row],[date]])</f>
        <v>5</v>
      </c>
      <c r="E2813" s="141">
        <v>0.57291666666666696</v>
      </c>
      <c r="F2813" s="141">
        <v>0.73958333333333404</v>
      </c>
      <c r="G2813" s="139" t="str">
        <f>IF(NOT(ISBLANK(Tableau645[heure
début])),IF(VALUE(MID(TEXT(Tableau645[heure
début],"hh"),1,2))&lt;13,"AM","PM"),"")</f>
        <v>PM</v>
      </c>
      <c r="H2813" s="141">
        <f>F2813-E2813</f>
        <v>0.16666666666666707</v>
      </c>
      <c r="I2813" s="141"/>
      <c r="J2813" s="141" t="s">
        <v>833</v>
      </c>
      <c r="K2813" s="138" t="s">
        <v>817</v>
      </c>
      <c r="L2813" s="138" t="str">
        <f ca="1">VLOOKUP(Tableau645[[#This Row],[module]],OFFSET(INDIRECT(A2813&amp;"_code"),0,2,,2),2,0)</f>
        <v>n/a</v>
      </c>
      <c r="M2813" s="137"/>
      <c r="N2813" s="141"/>
      <c r="O2813" s="137"/>
    </row>
    <row r="2814" spans="1:15" hidden="1" x14ac:dyDescent="0.2">
      <c r="A2814" s="45" t="s">
        <v>671</v>
      </c>
      <c r="B2814" s="65" t="str">
        <f>YEAR(C2814)&amp;"-"&amp;WEEKNUM(C2814)</f>
        <v>2018-7</v>
      </c>
      <c r="C2814" s="46">
        <v>43146</v>
      </c>
      <c r="D2814" s="67">
        <f>WEEKDAY(Tableau645[[#This Row],[date]])</f>
        <v>5</v>
      </c>
      <c r="E2814" s="47">
        <v>0.57291666666666696</v>
      </c>
      <c r="F2814" s="47">
        <v>0.73958333333333404</v>
      </c>
      <c r="G2814" s="46" t="str">
        <f>IF(NOT(ISBLANK(Tableau645[heure
début])),IF(VALUE(MID(TEXT(Tableau645[heure
début],"hh"),1,2))&lt;13,"AM","PM"),"")</f>
        <v>PM</v>
      </c>
      <c r="H2814" s="47">
        <f>F2814-E2814</f>
        <v>0.16666666666666707</v>
      </c>
      <c r="I2814" s="47"/>
      <c r="J2814" s="47" t="s">
        <v>832</v>
      </c>
      <c r="K2814" s="65" t="s">
        <v>806</v>
      </c>
      <c r="L2814" s="45" t="str">
        <f ca="1">VLOOKUP(Tableau645[[#This Row],[module]],OFFSET(INDIRECT(A2814&amp;"_code"),0,2,,2),2,0)</f>
        <v>n/a</v>
      </c>
      <c r="M2814" s="45"/>
      <c r="N2814" s="47"/>
      <c r="O2814" s="45"/>
    </row>
    <row r="2815" spans="1:15" hidden="1" x14ac:dyDescent="0.2">
      <c r="A2815" s="45" t="s">
        <v>672</v>
      </c>
      <c r="B2815" s="65" t="str">
        <f>YEAR(C2815)&amp;"-"&amp;WEEKNUM(C2815)</f>
        <v>2018-7</v>
      </c>
      <c r="C2815" s="46">
        <v>43146</v>
      </c>
      <c r="D2815" s="67">
        <f>WEEKDAY(Tableau645[[#This Row],[date]])</f>
        <v>5</v>
      </c>
      <c r="E2815" s="47">
        <v>0.57291666666666696</v>
      </c>
      <c r="F2815" s="47">
        <v>0.73958333333333404</v>
      </c>
      <c r="G2815" s="46" t="str">
        <f>IF(NOT(ISBLANK(Tableau645[heure
début])),IF(VALUE(MID(TEXT(Tableau645[heure
début],"hh"),1,2))&lt;13,"AM","PM"),"")</f>
        <v>PM</v>
      </c>
      <c r="H2815" s="47">
        <f>F2815-E2815</f>
        <v>0.16666666666666707</v>
      </c>
      <c r="I2815" s="47"/>
      <c r="J2815" s="47"/>
      <c r="K2815" s="65" t="s">
        <v>1032</v>
      </c>
      <c r="L2815" s="45" t="str">
        <f ca="1">VLOOKUP(Tableau645[[#This Row],[module]],OFFSET(INDIRECT(A2815&amp;"_code"),0,2,,2),2,0)</f>
        <v>SEIFERT Anthony</v>
      </c>
      <c r="M2815" s="45"/>
      <c r="N2815" s="47"/>
      <c r="O2815" s="45"/>
    </row>
    <row r="2816" spans="1:15" hidden="1" x14ac:dyDescent="0.2">
      <c r="A2816" s="45" t="s">
        <v>676</v>
      </c>
      <c r="B2816" s="65" t="str">
        <f>YEAR(C2816)&amp;"-"&amp;WEEKNUM(C2816)</f>
        <v>2018-7</v>
      </c>
      <c r="C2816" s="46">
        <v>43146</v>
      </c>
      <c r="D2816" s="67">
        <f>WEEKDAY(Tableau645[[#This Row],[date]])</f>
        <v>5</v>
      </c>
      <c r="E2816" s="47">
        <v>0.57291666666666696</v>
      </c>
      <c r="F2816" s="47">
        <v>0.69791666666666663</v>
      </c>
      <c r="G2816" s="46" t="str">
        <f>IF(NOT(ISBLANK(Tableau645[heure
début])),IF(VALUE(MID(TEXT(Tableau645[heure
début],"hh"),1,2))&lt;13,"AM","PM"),"")</f>
        <v>PM</v>
      </c>
      <c r="H2816" s="47">
        <f>F2816-E2816</f>
        <v>0.12499999999999967</v>
      </c>
      <c r="I2816" s="47"/>
      <c r="J2816" s="47"/>
      <c r="K2816" s="65" t="s">
        <v>809</v>
      </c>
      <c r="L2816" s="45" t="str">
        <f ca="1">VLOOKUP(Tableau645[[#This Row],[module]],OFFSET(INDIRECT(A2816&amp;"_code"),0,2,,2),2,0)</f>
        <v>n/a</v>
      </c>
      <c r="M2816" s="45"/>
      <c r="N2816" s="47"/>
      <c r="O2816" s="45"/>
    </row>
    <row r="2817" spans="1:15" hidden="1" x14ac:dyDescent="0.2">
      <c r="A2817" s="45" t="s">
        <v>677</v>
      </c>
      <c r="B2817" s="65" t="str">
        <f>YEAR(C2817)&amp;"-"&amp;WEEKNUM(C2817)</f>
        <v>2018-7</v>
      </c>
      <c r="C2817" s="46">
        <v>43146</v>
      </c>
      <c r="D2817" s="67">
        <f>WEEKDAY(Tableau645[[#This Row],[date]])</f>
        <v>5</v>
      </c>
      <c r="E2817" s="47">
        <v>0.57291666666666696</v>
      </c>
      <c r="F2817" s="47">
        <v>0.69791666666666663</v>
      </c>
      <c r="G2817" s="46" t="str">
        <f>IF(NOT(ISBLANK(Tableau645[heure
début])),IF(VALUE(MID(TEXT(Tableau645[heure
début],"hh"),1,2))&lt;13,"AM","PM"),"")</f>
        <v>PM</v>
      </c>
      <c r="H2817" s="47">
        <f>F2817-E2817</f>
        <v>0.12499999999999967</v>
      </c>
      <c r="I2817" s="47"/>
      <c r="J2817" s="47"/>
      <c r="K2817" s="65" t="s">
        <v>922</v>
      </c>
      <c r="L2817" s="45" t="str">
        <f ca="1">VLOOKUP(Tableau645[[#This Row],[module]],OFFSET(INDIRECT(A2817&amp;"_code"),0,2,,2),2,0)</f>
        <v>CGI CGI</v>
      </c>
      <c r="M2817" s="45"/>
      <c r="N2817" s="47"/>
      <c r="O2817" s="45"/>
    </row>
    <row r="2818" spans="1:15" hidden="1" x14ac:dyDescent="0.2">
      <c r="A2818" s="61" t="s">
        <v>669</v>
      </c>
      <c r="B2818" s="65" t="str">
        <f>YEAR(C2818)&amp;"-"&amp;WEEKNUM(C2818)</f>
        <v>2018-7</v>
      </c>
      <c r="C2818" s="46">
        <v>43146</v>
      </c>
      <c r="D2818" s="67">
        <f>WEEKDAY(Tableau645[[#This Row],[date]])</f>
        <v>5</v>
      </c>
      <c r="E2818" s="63">
        <v>0.57291666666666696</v>
      </c>
      <c r="F2818" s="63">
        <v>0.73958333333333404</v>
      </c>
      <c r="G2818" s="46" t="str">
        <f>IF(NOT(ISBLANK(Tableau645[heure
début])),IF(VALUE(MID(TEXT(Tableau645[heure
début],"hh"),1,2))&lt;13,"AM","PM"),"")</f>
        <v>PM</v>
      </c>
      <c r="H2818" s="47">
        <f>F2818-E2818</f>
        <v>0.16666666666666707</v>
      </c>
      <c r="I2818" s="47"/>
      <c r="J2818" s="47"/>
      <c r="K2818" s="70" t="s">
        <v>862</v>
      </c>
      <c r="L2818" s="45" t="str">
        <f ca="1">VLOOKUP(Tableau645[[#This Row],[module]],OFFSET(INDIRECT(A2818&amp;"_code"),0,2,,2),2,0)</f>
        <v>VASSILIOU Poly</v>
      </c>
      <c r="M2818" s="45"/>
      <c r="N2818" s="47"/>
      <c r="O2818" s="45"/>
    </row>
    <row r="2819" spans="1:15" hidden="1" x14ac:dyDescent="0.2">
      <c r="A2819" s="45" t="s">
        <v>670</v>
      </c>
      <c r="B2819" s="65" t="str">
        <f>YEAR(C2819)&amp;"-"&amp;WEEKNUM(C2819)</f>
        <v>2018-7</v>
      </c>
      <c r="C2819" s="46">
        <v>43147</v>
      </c>
      <c r="D2819" s="67">
        <f>WEEKDAY(Tableau645[[#This Row],[date]])</f>
        <v>6</v>
      </c>
      <c r="E2819" s="47">
        <v>0.34375</v>
      </c>
      <c r="F2819" s="47">
        <v>0.51041666666666696</v>
      </c>
      <c r="G2819" s="46" t="str">
        <f>IF(NOT(ISBLANK(Tableau645[heure
début])),IF(VALUE(MID(TEXT(Tableau645[heure
début],"hh"),1,2))&lt;13,"AM","PM"),"")</f>
        <v>AM</v>
      </c>
      <c r="H2819" s="47">
        <f>F2819-E2819</f>
        <v>0.16666666666666696</v>
      </c>
      <c r="I2819" s="47"/>
      <c r="J2819" s="47"/>
      <c r="K2819" s="65" t="s">
        <v>806</v>
      </c>
      <c r="L2819" s="45" t="str">
        <f ca="1">VLOOKUP(Tableau645[[#This Row],[module]],OFFSET(INDIRECT(A2819&amp;"_code"),0,2,,2),2,0)</f>
        <v>n/a</v>
      </c>
      <c r="M2819" s="45"/>
      <c r="N2819" s="47"/>
      <c r="O2819" s="45"/>
    </row>
    <row r="2820" spans="1:15" hidden="1" x14ac:dyDescent="0.2">
      <c r="A2820" s="45" t="s">
        <v>657</v>
      </c>
      <c r="B2820" s="65" t="str">
        <f>YEAR(C2820)&amp;"-"&amp;WEEKNUM(C2820)</f>
        <v>2018-7</v>
      </c>
      <c r="C2820" s="46">
        <v>43147</v>
      </c>
      <c r="D2820" s="67">
        <f>WEEKDAY(Tableau645[[#This Row],[date]])</f>
        <v>6</v>
      </c>
      <c r="E2820" s="47">
        <v>0.34375</v>
      </c>
      <c r="F2820" s="47">
        <v>0.51041666666666696</v>
      </c>
      <c r="G2820" s="46" t="str">
        <f>IF(NOT(ISBLANK(Tableau645[heure
début])),IF(VALUE(MID(TEXT(Tableau645[heure
début],"hh"),1,2))&lt;13,"AM","PM"),"")</f>
        <v>AM</v>
      </c>
      <c r="H2820" s="47">
        <f>F2820-E2820</f>
        <v>0.16666666666666696</v>
      </c>
      <c r="I2820" s="123"/>
      <c r="J2820" s="47" t="s">
        <v>832</v>
      </c>
      <c r="K2820" s="65" t="s">
        <v>806</v>
      </c>
      <c r="L2820" s="45" t="str">
        <f ca="1">VLOOKUP(Tableau645[[#This Row],[module]],OFFSET(INDIRECT(A2820&amp;"_code"),0,2,,2),2,0)</f>
        <v>n/a</v>
      </c>
      <c r="M2820" s="45"/>
      <c r="N2820" s="47"/>
      <c r="O2820" s="45"/>
    </row>
    <row r="2821" spans="1:15" hidden="1" x14ac:dyDescent="0.2">
      <c r="A2821" s="45" t="s">
        <v>657</v>
      </c>
      <c r="B2821" s="65" t="str">
        <f>YEAR(C2821)&amp;"-"&amp;WEEKNUM(C2821)</f>
        <v>2018-7</v>
      </c>
      <c r="C2821" s="46">
        <v>43147</v>
      </c>
      <c r="D2821" s="67">
        <f>WEEKDAY(Tableau645[[#This Row],[date]])</f>
        <v>6</v>
      </c>
      <c r="E2821" s="47">
        <v>0.34375</v>
      </c>
      <c r="F2821" s="47">
        <v>0.51041666666666696</v>
      </c>
      <c r="G2821" s="46" t="str">
        <f>IF(NOT(ISBLANK(Tableau645[heure
début])),IF(VALUE(MID(TEXT(Tableau645[heure
début],"hh"),1,2))&lt;13,"AM","PM"),"")</f>
        <v>AM</v>
      </c>
      <c r="H2821" s="47">
        <f>F2821-E2821</f>
        <v>0.16666666666666696</v>
      </c>
      <c r="I2821" s="123"/>
      <c r="J2821" s="47" t="s">
        <v>833</v>
      </c>
      <c r="K2821" s="65" t="s">
        <v>817</v>
      </c>
      <c r="L2821" s="45" t="str">
        <f ca="1">VLOOKUP(Tableau645[[#This Row],[module]],OFFSET(INDIRECT(A2821&amp;"_code"),0,2,,2),2,0)</f>
        <v>n/a</v>
      </c>
      <c r="M2821" s="45"/>
      <c r="N2821" s="47"/>
      <c r="O2821" s="45"/>
    </row>
    <row r="2822" spans="1:15" hidden="1" x14ac:dyDescent="0.2">
      <c r="A2822" s="45" t="s">
        <v>671</v>
      </c>
      <c r="B2822" s="65" t="str">
        <f>YEAR(C2822)&amp;"-"&amp;WEEKNUM(C2822)</f>
        <v>2018-7</v>
      </c>
      <c r="C2822" s="46">
        <v>43147</v>
      </c>
      <c r="D2822" s="67">
        <f>WEEKDAY(Tableau645[[#This Row],[date]])</f>
        <v>6</v>
      </c>
      <c r="E2822" s="47">
        <v>0.34375</v>
      </c>
      <c r="F2822" s="47">
        <v>0.51041666666666696</v>
      </c>
      <c r="G2822" s="46" t="str">
        <f>IF(NOT(ISBLANK(Tableau645[heure
début])),IF(VALUE(MID(TEXT(Tableau645[heure
début],"hh"),1,2))&lt;13,"AM","PM"),"")</f>
        <v>AM</v>
      </c>
      <c r="H2822" s="47">
        <f>F2822-E2822</f>
        <v>0.16666666666666696</v>
      </c>
      <c r="I2822" s="47"/>
      <c r="J2822" s="47" t="s">
        <v>833</v>
      </c>
      <c r="K2822" s="65" t="s">
        <v>817</v>
      </c>
      <c r="L2822" s="45" t="str">
        <f ca="1">VLOOKUP(Tableau645[[#This Row],[module]],OFFSET(INDIRECT(A2822&amp;"_code"),0,2,,2),2,0)</f>
        <v>n/a</v>
      </c>
      <c r="M2822" s="45"/>
      <c r="N2822" s="47"/>
      <c r="O2822" s="45"/>
    </row>
    <row r="2823" spans="1:15" hidden="1" x14ac:dyDescent="0.2">
      <c r="A2823" s="45" t="s">
        <v>671</v>
      </c>
      <c r="B2823" s="65" t="str">
        <f>YEAR(C2823)&amp;"-"&amp;WEEKNUM(C2823)</f>
        <v>2018-7</v>
      </c>
      <c r="C2823" s="46">
        <v>43147</v>
      </c>
      <c r="D2823" s="67">
        <f>WEEKDAY(Tableau645[[#This Row],[date]])</f>
        <v>6</v>
      </c>
      <c r="E2823" s="47">
        <v>0.34375</v>
      </c>
      <c r="F2823" s="47">
        <v>0.51041666666666696</v>
      </c>
      <c r="G2823" s="46" t="str">
        <f>IF(NOT(ISBLANK(Tableau645[heure
début])),IF(VALUE(MID(TEXT(Tableau645[heure
début],"hh"),1,2))&lt;13,"AM","PM"),"")</f>
        <v>AM</v>
      </c>
      <c r="H2823" s="47">
        <f>F2823-E2823</f>
        <v>0.16666666666666696</v>
      </c>
      <c r="I2823" s="47"/>
      <c r="J2823" s="47" t="s">
        <v>832</v>
      </c>
      <c r="K2823" s="65" t="s">
        <v>806</v>
      </c>
      <c r="L2823" s="45" t="str">
        <f ca="1">VLOOKUP(Tableau645[[#This Row],[module]],OFFSET(INDIRECT(A2823&amp;"_code"),0,2,,2),2,0)</f>
        <v>n/a</v>
      </c>
      <c r="M2823" s="45"/>
      <c r="N2823" s="47"/>
      <c r="O2823" s="45"/>
    </row>
    <row r="2824" spans="1:15" hidden="1" x14ac:dyDescent="0.2">
      <c r="A2824" s="45" t="s">
        <v>672</v>
      </c>
      <c r="B2824" s="65" t="str">
        <f>YEAR(C2824)&amp;"-"&amp;WEEKNUM(C2824)</f>
        <v>2018-7</v>
      </c>
      <c r="C2824" s="46">
        <v>43147</v>
      </c>
      <c r="D2824" s="67">
        <f>WEEKDAY(Tableau645[[#This Row],[date]])</f>
        <v>6</v>
      </c>
      <c r="E2824" s="47">
        <v>0.34375</v>
      </c>
      <c r="F2824" s="47">
        <v>0.51041666666666696</v>
      </c>
      <c r="G2824" s="46" t="str">
        <f>IF(NOT(ISBLANK(Tableau645[heure
début])),IF(VALUE(MID(TEXT(Tableau645[heure
début],"hh"),1,2))&lt;13,"AM","PM"),"")</f>
        <v>AM</v>
      </c>
      <c r="H2824" s="47">
        <f>F2824-E2824</f>
        <v>0.16666666666666696</v>
      </c>
      <c r="I2824" s="47"/>
      <c r="J2824" s="47" t="s">
        <v>826</v>
      </c>
      <c r="K2824" s="65" t="s">
        <v>1106</v>
      </c>
      <c r="L2824" s="45" t="str">
        <f ca="1">VLOOKUP(Tableau645[[#This Row],[module]],OFFSET(INDIRECT(A2824&amp;"_code"),0,2,,2),2,0)</f>
        <v>DELIESSCHE Christian</v>
      </c>
      <c r="M2824" s="45"/>
      <c r="N2824" s="47"/>
      <c r="O2824" s="45"/>
    </row>
    <row r="2825" spans="1:15" hidden="1" x14ac:dyDescent="0.2">
      <c r="A2825" s="45" t="s">
        <v>676</v>
      </c>
      <c r="B2825" s="65" t="str">
        <f>YEAR(C2825)&amp;"-"&amp;WEEKNUM(C2825)</f>
        <v>2018-7</v>
      </c>
      <c r="C2825" s="46">
        <v>43147</v>
      </c>
      <c r="D2825" s="67">
        <f>WEEKDAY(Tableau645[[#This Row],[date]])</f>
        <v>6</v>
      </c>
      <c r="E2825" s="47">
        <v>0.34375</v>
      </c>
      <c r="F2825" s="47">
        <v>0.51041666666666696</v>
      </c>
      <c r="G2825" s="46" t="str">
        <f>IF(NOT(ISBLANK(Tableau645[heure
début])),IF(VALUE(MID(TEXT(Tableau645[heure
début],"hh"),1,2))&lt;13,"AM","PM"),"")</f>
        <v>AM</v>
      </c>
      <c r="H2825" s="47">
        <f>F2825-E2825</f>
        <v>0.16666666666666696</v>
      </c>
      <c r="I2825" s="47"/>
      <c r="J2825" s="47"/>
      <c r="K2825" s="65" t="s">
        <v>809</v>
      </c>
      <c r="L2825" s="45" t="str">
        <f ca="1">VLOOKUP(Tableau645[[#This Row],[module]],OFFSET(INDIRECT(A2825&amp;"_code"),0,2,,2),2,0)</f>
        <v>n/a</v>
      </c>
      <c r="M2825" s="45"/>
      <c r="N2825" s="47"/>
      <c r="O2825" s="45"/>
    </row>
    <row r="2826" spans="1:15" hidden="1" x14ac:dyDescent="0.2">
      <c r="A2826" s="45" t="s">
        <v>677</v>
      </c>
      <c r="B2826" s="65" t="str">
        <f>YEAR(C2826)&amp;"-"&amp;WEEKNUM(C2826)</f>
        <v>2018-7</v>
      </c>
      <c r="C2826" s="46">
        <v>43147</v>
      </c>
      <c r="D2826" s="67">
        <f>WEEKDAY(Tableau645[[#This Row],[date]])</f>
        <v>6</v>
      </c>
      <c r="E2826" s="47">
        <v>0.34375</v>
      </c>
      <c r="F2826" s="47">
        <v>0.51041666666666696</v>
      </c>
      <c r="G2826" s="46" t="str">
        <f>IF(NOT(ISBLANK(Tableau645[heure
début])),IF(VALUE(MID(TEXT(Tableau645[heure
début],"hh"),1,2))&lt;13,"AM","PM"),"")</f>
        <v>AM</v>
      </c>
      <c r="H2826" s="47">
        <f>F2826-E2826</f>
        <v>0.16666666666666696</v>
      </c>
      <c r="I2826" s="47"/>
      <c r="J2826" s="47"/>
      <c r="K2826" s="65" t="s">
        <v>922</v>
      </c>
      <c r="L2826" s="45" t="str">
        <f ca="1">VLOOKUP(Tableau645[[#This Row],[module]],OFFSET(INDIRECT(A2826&amp;"_code"),0,2,,2),2,0)</f>
        <v>CGI CGI</v>
      </c>
      <c r="M2826" s="45"/>
      <c r="N2826" s="47"/>
      <c r="O2826" s="45"/>
    </row>
    <row r="2827" spans="1:15" hidden="1" x14ac:dyDescent="0.2">
      <c r="A2827" s="61" t="s">
        <v>669</v>
      </c>
      <c r="B2827" s="65" t="str">
        <f>YEAR(C2827)&amp;"-"&amp;WEEKNUM(C2827)</f>
        <v>2018-7</v>
      </c>
      <c r="C2827" s="46">
        <v>43147</v>
      </c>
      <c r="D2827" s="67">
        <f>WEEKDAY(Tableau645[[#This Row],[date]])</f>
        <v>6</v>
      </c>
      <c r="E2827" s="47">
        <v>0.34375</v>
      </c>
      <c r="F2827" s="47">
        <v>0.51041666666666696</v>
      </c>
      <c r="G2827" s="46" t="str">
        <f>IF(NOT(ISBLANK(Tableau645[heure
début])),IF(VALUE(MID(TEXT(Tableau645[heure
début],"hh"),1,2))&lt;13,"AM","PM"),"")</f>
        <v>AM</v>
      </c>
      <c r="H2827" s="47">
        <f>F2827-E2827</f>
        <v>0.16666666666666696</v>
      </c>
      <c r="I2827" s="47"/>
      <c r="J2827" s="47"/>
      <c r="K2827" s="65" t="s">
        <v>846</v>
      </c>
      <c r="L2827" s="45" t="str">
        <f ca="1">VLOOKUP(Tableau645[[#This Row],[module]],OFFSET(INDIRECT(A2827&amp;"_code"),0,2,,2),2,0)</f>
        <v>GABER Khalid</v>
      </c>
      <c r="M2827" s="45"/>
      <c r="N2827" s="47"/>
      <c r="O2827" s="45"/>
    </row>
    <row r="2828" spans="1:15" hidden="1" x14ac:dyDescent="0.2">
      <c r="A2828" s="45" t="s">
        <v>672</v>
      </c>
      <c r="B2828" s="150" t="str">
        <f>YEAR(C2828)&amp;"-"&amp;WEEKNUM(C2828)</f>
        <v>2018-7</v>
      </c>
      <c r="C2828" s="46">
        <v>43147</v>
      </c>
      <c r="D2828" s="152">
        <f>WEEKDAY(Tableau645[[#This Row],[date]])</f>
        <v>6</v>
      </c>
      <c r="E2828" s="47">
        <v>0.34375</v>
      </c>
      <c r="F2828" s="47">
        <v>0.51041666666666696</v>
      </c>
      <c r="G2828" s="151" t="str">
        <f>IF(NOT(ISBLANK(Tableau645[heure
début])),IF(VALUE(MID(TEXT(Tableau645[heure
début],"hh"),1,2))&lt;13,"AM","PM"),"")</f>
        <v>AM</v>
      </c>
      <c r="H2828" s="153">
        <f>F2828-E2828</f>
        <v>0.16666666666666696</v>
      </c>
      <c r="I2828" s="153"/>
      <c r="J2828" s="153" t="s">
        <v>824</v>
      </c>
      <c r="K2828" s="150" t="s">
        <v>1235</v>
      </c>
      <c r="L2828" s="150" t="str">
        <f ca="1">VLOOKUP(Tableau645[[#This Row],[module]],OFFSET(INDIRECT(A2828&amp;"_code"),0,2,,2),2,0)</f>
        <v>LEFETZ Guillaume</v>
      </c>
      <c r="M2828" s="149"/>
      <c r="N2828" s="153"/>
      <c r="O2828" s="149"/>
    </row>
    <row r="2829" spans="1:15" hidden="1" x14ac:dyDescent="0.2">
      <c r="A2829" s="45" t="s">
        <v>672</v>
      </c>
      <c r="B2829" s="150" t="str">
        <f>YEAR(C2829)&amp;"-"&amp;WEEKNUM(C2829)</f>
        <v>2018-7</v>
      </c>
      <c r="C2829" s="46">
        <v>43147</v>
      </c>
      <c r="D2829" s="152">
        <f>WEEKDAY(Tableau645[[#This Row],[date]])</f>
        <v>6</v>
      </c>
      <c r="E2829" s="47">
        <v>0.34375</v>
      </c>
      <c r="F2829" s="47">
        <v>0.51041666666666696</v>
      </c>
      <c r="G2829" s="151" t="str">
        <f>IF(NOT(ISBLANK(Tableau645[heure
début])),IF(VALUE(MID(TEXT(Tableau645[heure
début],"hh"),1,2))&lt;13,"AM","PM"),"")</f>
        <v>AM</v>
      </c>
      <c r="H2829" s="153">
        <f>F2829-E2829</f>
        <v>0.16666666666666696</v>
      </c>
      <c r="I2829" s="153"/>
      <c r="J2829" s="153" t="s">
        <v>825</v>
      </c>
      <c r="K2829" s="150" t="s">
        <v>1235</v>
      </c>
      <c r="L2829" s="150" t="str">
        <f ca="1">VLOOKUP(Tableau645[[#This Row],[module]],OFFSET(INDIRECT(A2829&amp;"_code"),0,2,,2),2,0)</f>
        <v>LEFETZ Guillaume</v>
      </c>
      <c r="M2829" s="149"/>
      <c r="N2829" s="153"/>
      <c r="O2829" s="149"/>
    </row>
    <row r="2830" spans="1:15" hidden="1" x14ac:dyDescent="0.2">
      <c r="A2830" s="45" t="s">
        <v>672</v>
      </c>
      <c r="B2830" s="150" t="str">
        <f>YEAR(C2830)&amp;"-"&amp;WEEKNUM(C2830)</f>
        <v>2018-7</v>
      </c>
      <c r="C2830" s="46">
        <v>43147</v>
      </c>
      <c r="D2830" s="152">
        <f>WEEKDAY(Tableau645[[#This Row],[date]])</f>
        <v>6</v>
      </c>
      <c r="E2830" s="47">
        <v>0.34375</v>
      </c>
      <c r="F2830" s="47">
        <v>0.51041666666666696</v>
      </c>
      <c r="G2830" s="151" t="str">
        <f>IF(NOT(ISBLANK(Tableau645[heure
début])),IF(VALUE(MID(TEXT(Tableau645[heure
début],"hh"),1,2))&lt;13,"AM","PM"),"")</f>
        <v>AM</v>
      </c>
      <c r="H2830" s="153">
        <f>F2830-E2830</f>
        <v>0.16666666666666696</v>
      </c>
      <c r="I2830" s="153"/>
      <c r="J2830" s="153" t="s">
        <v>823</v>
      </c>
      <c r="K2830" s="150" t="s">
        <v>1235</v>
      </c>
      <c r="L2830" s="150" t="str">
        <f ca="1">VLOOKUP(Tableau645[[#This Row],[module]],OFFSET(INDIRECT(A2830&amp;"_code"),0,2,,2),2,0)</f>
        <v>LEFETZ Guillaume</v>
      </c>
      <c r="M2830" s="149"/>
      <c r="N2830" s="153"/>
      <c r="O2830" s="149"/>
    </row>
    <row r="2831" spans="1:15" hidden="1" x14ac:dyDescent="0.2">
      <c r="A2831" s="45" t="s">
        <v>670</v>
      </c>
      <c r="B2831" s="65" t="str">
        <f>YEAR(C2831)&amp;"-"&amp;WEEKNUM(C2831)</f>
        <v>2018-7</v>
      </c>
      <c r="C2831" s="46">
        <v>43147</v>
      </c>
      <c r="D2831" s="67">
        <f>WEEKDAY(Tableau645[[#This Row],[date]])</f>
        <v>6</v>
      </c>
      <c r="E2831" s="47">
        <v>0.57291666666666696</v>
      </c>
      <c r="F2831" s="47">
        <v>0.73958333333333404</v>
      </c>
      <c r="G2831" s="46" t="str">
        <f>IF(NOT(ISBLANK(Tableau645[heure
début])),IF(VALUE(MID(TEXT(Tableau645[heure
début],"hh"),1,2))&lt;13,"AM","PM"),"")</f>
        <v>PM</v>
      </c>
      <c r="H2831" s="47">
        <f>F2831-E2831</f>
        <v>0.16666666666666707</v>
      </c>
      <c r="I2831" s="47"/>
      <c r="J2831" s="47"/>
      <c r="K2831" s="65" t="s">
        <v>806</v>
      </c>
      <c r="L2831" s="45" t="str">
        <f ca="1">VLOOKUP(Tableau645[[#This Row],[module]],OFFSET(INDIRECT(A2831&amp;"_code"),0,2,,2),2,0)</f>
        <v>n/a</v>
      </c>
      <c r="M2831" s="45"/>
      <c r="N2831" s="47"/>
      <c r="O2831" s="45"/>
    </row>
    <row r="2832" spans="1:15" hidden="1" x14ac:dyDescent="0.2">
      <c r="A2832" s="45" t="s">
        <v>657</v>
      </c>
      <c r="B2832" s="65" t="str">
        <f>YEAR(C2832)&amp;"-"&amp;WEEKNUM(C2832)</f>
        <v>2018-7</v>
      </c>
      <c r="C2832" s="46">
        <v>43147</v>
      </c>
      <c r="D2832" s="67">
        <f>WEEKDAY(Tableau645[[#This Row],[date]])</f>
        <v>6</v>
      </c>
      <c r="E2832" s="47">
        <v>0.57291666666666696</v>
      </c>
      <c r="F2832" s="47">
        <v>0.73958333333333404</v>
      </c>
      <c r="G2832" s="46" t="str">
        <f>IF(NOT(ISBLANK(Tableau645[heure
début])),IF(VALUE(MID(TEXT(Tableau645[heure
début],"hh"),1,2))&lt;13,"AM","PM"),"")</f>
        <v>PM</v>
      </c>
      <c r="H2832" s="47">
        <f>F2832-E2832</f>
        <v>0.16666666666666707</v>
      </c>
      <c r="I2832" s="123"/>
      <c r="J2832" s="47" t="s">
        <v>832</v>
      </c>
      <c r="K2832" s="65" t="s">
        <v>806</v>
      </c>
      <c r="L2832" s="45" t="str">
        <f ca="1">VLOOKUP(Tableau645[[#This Row],[module]],OFFSET(INDIRECT(A2832&amp;"_code"),0,2,,2),2,0)</f>
        <v>n/a</v>
      </c>
      <c r="M2832" s="45"/>
      <c r="N2832" s="47"/>
      <c r="O2832" s="45"/>
    </row>
    <row r="2833" spans="1:15" hidden="1" x14ac:dyDescent="0.2">
      <c r="A2833" s="45" t="s">
        <v>657</v>
      </c>
      <c r="B2833" s="65" t="str">
        <f>YEAR(C2833)&amp;"-"&amp;WEEKNUM(C2833)</f>
        <v>2018-7</v>
      </c>
      <c r="C2833" s="46">
        <v>43147</v>
      </c>
      <c r="D2833" s="67">
        <f>WEEKDAY(Tableau645[[#This Row],[date]])</f>
        <v>6</v>
      </c>
      <c r="E2833" s="47">
        <v>0.57291666666666696</v>
      </c>
      <c r="F2833" s="47">
        <v>0.73958333333333404</v>
      </c>
      <c r="G2833" s="46" t="str">
        <f>IF(NOT(ISBLANK(Tableau645[heure
début])),IF(VALUE(MID(TEXT(Tableau645[heure
début],"hh"),1,2))&lt;13,"AM","PM"),"")</f>
        <v>PM</v>
      </c>
      <c r="H2833" s="47">
        <f>F2833-E2833</f>
        <v>0.16666666666666707</v>
      </c>
      <c r="I2833" s="123"/>
      <c r="J2833" s="47" t="s">
        <v>833</v>
      </c>
      <c r="K2833" s="65" t="s">
        <v>817</v>
      </c>
      <c r="L2833" s="45" t="str">
        <f ca="1">VLOOKUP(Tableau645[[#This Row],[module]],OFFSET(INDIRECT(A2833&amp;"_code"),0,2,,2),2,0)</f>
        <v>n/a</v>
      </c>
      <c r="M2833" s="45"/>
      <c r="N2833" s="47"/>
      <c r="O2833" s="45"/>
    </row>
    <row r="2834" spans="1:15" hidden="1" x14ac:dyDescent="0.2">
      <c r="A2834" s="45" t="s">
        <v>671</v>
      </c>
      <c r="B2834" s="65" t="str">
        <f>YEAR(C2834)&amp;"-"&amp;WEEKNUM(C2834)</f>
        <v>2018-7</v>
      </c>
      <c r="C2834" s="46">
        <v>43147</v>
      </c>
      <c r="D2834" s="67">
        <f>WEEKDAY(Tableau645[[#This Row],[date]])</f>
        <v>6</v>
      </c>
      <c r="E2834" s="47">
        <v>0.57291666666666696</v>
      </c>
      <c r="F2834" s="47">
        <v>0.73958333333333404</v>
      </c>
      <c r="G2834" s="46" t="str">
        <f>IF(NOT(ISBLANK(Tableau645[heure
début])),IF(VALUE(MID(TEXT(Tableau645[heure
début],"hh"),1,2))&lt;13,"AM","PM"),"")</f>
        <v>PM</v>
      </c>
      <c r="H2834" s="47">
        <f>F2834-E2834</f>
        <v>0.16666666666666707</v>
      </c>
      <c r="I2834" s="47"/>
      <c r="J2834" s="47" t="s">
        <v>833</v>
      </c>
      <c r="K2834" s="65" t="s">
        <v>817</v>
      </c>
      <c r="L2834" s="45" t="str">
        <f ca="1">VLOOKUP(Tableau645[[#This Row],[module]],OFFSET(INDIRECT(A2834&amp;"_code"),0,2,,2),2,0)</f>
        <v>n/a</v>
      </c>
      <c r="M2834" s="45"/>
      <c r="N2834" s="47"/>
      <c r="O2834" s="45"/>
    </row>
    <row r="2835" spans="1:15" hidden="1" x14ac:dyDescent="0.2">
      <c r="A2835" s="45" t="s">
        <v>671</v>
      </c>
      <c r="B2835" s="65" t="str">
        <f>YEAR(C2835)&amp;"-"&amp;WEEKNUM(C2835)</f>
        <v>2018-7</v>
      </c>
      <c r="C2835" s="46">
        <v>43147</v>
      </c>
      <c r="D2835" s="67">
        <f>WEEKDAY(Tableau645[[#This Row],[date]])</f>
        <v>6</v>
      </c>
      <c r="E2835" s="47">
        <v>0.57291666666666696</v>
      </c>
      <c r="F2835" s="47">
        <v>0.73958333333333404</v>
      </c>
      <c r="G2835" s="46" t="str">
        <f>IF(NOT(ISBLANK(Tableau645[heure
début])),IF(VALUE(MID(TEXT(Tableau645[heure
début],"hh"),1,2))&lt;13,"AM","PM"),"")</f>
        <v>PM</v>
      </c>
      <c r="H2835" s="47">
        <f>F2835-E2835</f>
        <v>0.16666666666666707</v>
      </c>
      <c r="I2835" s="47"/>
      <c r="J2835" s="47" t="s">
        <v>832</v>
      </c>
      <c r="K2835" s="65" t="s">
        <v>806</v>
      </c>
      <c r="L2835" s="45" t="str">
        <f ca="1">VLOOKUP(Tableau645[[#This Row],[module]],OFFSET(INDIRECT(A2835&amp;"_code"),0,2,,2),2,0)</f>
        <v>n/a</v>
      </c>
      <c r="M2835" s="45"/>
      <c r="N2835" s="47"/>
      <c r="O2835" s="45"/>
    </row>
    <row r="2836" spans="1:15" hidden="1" x14ac:dyDescent="0.2">
      <c r="A2836" s="45" t="s">
        <v>672</v>
      </c>
      <c r="B2836" s="65" t="str">
        <f>YEAR(C2836)&amp;"-"&amp;WEEKNUM(C2836)</f>
        <v>2018-7</v>
      </c>
      <c r="C2836" s="46">
        <v>43147</v>
      </c>
      <c r="D2836" s="67">
        <f>WEEKDAY(Tableau645[[#This Row],[date]])</f>
        <v>6</v>
      </c>
      <c r="E2836" s="47">
        <v>0.57291666666666696</v>
      </c>
      <c r="F2836" s="47">
        <v>0.65625</v>
      </c>
      <c r="G2836" s="46" t="str">
        <f>IF(NOT(ISBLANK(Tableau645[heure
début])),IF(VALUE(MID(TEXT(Tableau645[heure
début],"hh"),1,2))&lt;13,"AM","PM"),"")</f>
        <v>PM</v>
      </c>
      <c r="H2836" s="47">
        <f>F2836-E2836</f>
        <v>8.3333333333333037E-2</v>
      </c>
      <c r="I2836" s="47"/>
      <c r="J2836" s="47"/>
      <c r="K2836" s="65" t="s">
        <v>526</v>
      </c>
      <c r="L2836" s="45" t="str">
        <f ca="1">VLOOKUP(Tableau645[[#This Row],[module]],OFFSET(INDIRECT(A2836&amp;"_code"),0,2,,2),2,0)</f>
        <v>REGOST Philippe</v>
      </c>
      <c r="M2836" s="45"/>
      <c r="N2836" s="47"/>
      <c r="O2836" s="45"/>
    </row>
    <row r="2837" spans="1:15" hidden="1" x14ac:dyDescent="0.2">
      <c r="A2837" s="45" t="s">
        <v>676</v>
      </c>
      <c r="B2837" s="65" t="str">
        <f>YEAR(C2837)&amp;"-"&amp;WEEKNUM(C2837)</f>
        <v>2018-7</v>
      </c>
      <c r="C2837" s="46">
        <v>43147</v>
      </c>
      <c r="D2837" s="67">
        <f>WEEKDAY(Tableau645[[#This Row],[date]])</f>
        <v>6</v>
      </c>
      <c r="E2837" s="47">
        <v>0.57291666666666696</v>
      </c>
      <c r="F2837" s="47">
        <v>0.69791666666666663</v>
      </c>
      <c r="G2837" s="46" t="str">
        <f>IF(NOT(ISBLANK(Tableau645[heure
début])),IF(VALUE(MID(TEXT(Tableau645[heure
début],"hh"),1,2))&lt;13,"AM","PM"),"")</f>
        <v>PM</v>
      </c>
      <c r="H2837" s="47">
        <f>F2837-E2837</f>
        <v>0.12499999999999967</v>
      </c>
      <c r="I2837" s="47"/>
      <c r="J2837" s="47"/>
      <c r="K2837" s="65" t="s">
        <v>809</v>
      </c>
      <c r="L2837" s="45" t="str">
        <f ca="1">VLOOKUP(Tableau645[[#This Row],[module]],OFFSET(INDIRECT(A2837&amp;"_code"),0,2,,2),2,0)</f>
        <v>n/a</v>
      </c>
      <c r="M2837" s="45"/>
      <c r="N2837" s="47"/>
      <c r="O2837" s="45"/>
    </row>
    <row r="2838" spans="1:15" hidden="1" x14ac:dyDescent="0.2">
      <c r="A2838" s="45" t="s">
        <v>677</v>
      </c>
      <c r="B2838" s="65" t="str">
        <f>YEAR(C2838)&amp;"-"&amp;WEEKNUM(C2838)</f>
        <v>2018-7</v>
      </c>
      <c r="C2838" s="46">
        <v>43147</v>
      </c>
      <c r="D2838" s="67">
        <f>WEEKDAY(Tableau645[[#This Row],[date]])</f>
        <v>6</v>
      </c>
      <c r="E2838" s="47">
        <v>0.57291666666666696</v>
      </c>
      <c r="F2838" s="47">
        <v>0.69791666666666663</v>
      </c>
      <c r="G2838" s="46" t="str">
        <f>IF(NOT(ISBLANK(Tableau645[heure
début])),IF(VALUE(MID(TEXT(Tableau645[heure
début],"hh"),1,2))&lt;13,"AM","PM"),"")</f>
        <v>PM</v>
      </c>
      <c r="H2838" s="47">
        <f>F2838-E2838</f>
        <v>0.12499999999999967</v>
      </c>
      <c r="I2838" s="47"/>
      <c r="J2838" s="47"/>
      <c r="K2838" s="65" t="s">
        <v>922</v>
      </c>
      <c r="L2838" s="45" t="str">
        <f ca="1">VLOOKUP(Tableau645[[#This Row],[module]],OFFSET(INDIRECT(A2838&amp;"_code"),0,2,,2),2,0)</f>
        <v>CGI CGI</v>
      </c>
      <c r="M2838" s="45"/>
      <c r="N2838" s="47"/>
      <c r="O2838" s="45"/>
    </row>
    <row r="2839" spans="1:15" hidden="1" x14ac:dyDescent="0.2">
      <c r="A2839" s="61" t="s">
        <v>669</v>
      </c>
      <c r="B2839" s="65" t="str">
        <f>YEAR(C2839)&amp;"-"&amp;WEEKNUM(C2839)</f>
        <v>2018-7</v>
      </c>
      <c r="C2839" s="46">
        <v>43147</v>
      </c>
      <c r="D2839" s="67">
        <f>WEEKDAY(Tableau645[[#This Row],[date]])</f>
        <v>6</v>
      </c>
      <c r="E2839" s="63">
        <v>0.57291666666666696</v>
      </c>
      <c r="F2839" s="63">
        <v>0.73958333333333404</v>
      </c>
      <c r="G2839" s="46" t="str">
        <f>IF(NOT(ISBLANK(Tableau645[heure
début])),IF(VALUE(MID(TEXT(Tableau645[heure
début],"hh"),1,2))&lt;13,"AM","PM"),"")</f>
        <v>PM</v>
      </c>
      <c r="H2839" s="47">
        <f>F2839-E2839</f>
        <v>0.16666666666666707</v>
      </c>
      <c r="I2839" s="47"/>
      <c r="J2839" s="47"/>
      <c r="K2839" s="65" t="s">
        <v>863</v>
      </c>
      <c r="L2839" s="65" t="str">
        <f ca="1">VLOOKUP(Tableau645[[#This Row],[module]],OFFSET(INDIRECT(A2839&amp;"_code"),0,2,,2),2,0)</f>
        <v>DUPLOUICH Audrey</v>
      </c>
      <c r="M2839" s="45"/>
      <c r="N2839" s="47"/>
      <c r="O2839" s="45"/>
    </row>
    <row r="2840" spans="1:15" hidden="1" x14ac:dyDescent="0.2">
      <c r="A2840" s="45" t="s">
        <v>672</v>
      </c>
      <c r="B2840" s="138" t="str">
        <f>YEAR(C2840)&amp;"-"&amp;WEEKNUM(C2840)</f>
        <v>2018-7</v>
      </c>
      <c r="C2840" s="46">
        <v>43147</v>
      </c>
      <c r="D2840" s="140">
        <f>WEEKDAY(Tableau645[[#This Row],[date]])</f>
        <v>6</v>
      </c>
      <c r="E2840" s="47">
        <v>0.65625</v>
      </c>
      <c r="F2840" s="47">
        <v>0.73958333333333404</v>
      </c>
      <c r="G2840" s="139" t="str">
        <f>IF(NOT(ISBLANK(Tableau645[heure
début])),IF(VALUE(MID(TEXT(Tableau645[heure
début],"hh"),1,2))&lt;13,"AM","PM"),"")</f>
        <v>PM</v>
      </c>
      <c r="H2840" s="141">
        <f>F2840-E2840</f>
        <v>8.3333333333334036E-2</v>
      </c>
      <c r="I2840" s="141"/>
      <c r="J2840" s="141"/>
      <c r="K2840" s="138" t="s">
        <v>1131</v>
      </c>
      <c r="L2840" s="138" t="str">
        <f ca="1">VLOOKUP(Tableau645[[#This Row],[module]],OFFSET(INDIRECT(A2840&amp;"_code"),0,2,,2),2,0)</f>
        <v>LEFETZ Guillaume</v>
      </c>
      <c r="M2840" s="137"/>
      <c r="N2840" s="141"/>
      <c r="O2840" s="137"/>
    </row>
    <row r="2841" spans="1:15" hidden="1" x14ac:dyDescent="0.2">
      <c r="A2841" s="45" t="s">
        <v>670</v>
      </c>
      <c r="B2841" s="65" t="str">
        <f>YEAR(C2841)&amp;"-"&amp;WEEKNUM(C2841)</f>
        <v>2018-7</v>
      </c>
      <c r="C2841" s="46">
        <v>43148</v>
      </c>
      <c r="D2841" s="67">
        <f>WEEKDAY(Tableau645[[#This Row],[date]])</f>
        <v>7</v>
      </c>
      <c r="E2841" s="47">
        <v>0.34375</v>
      </c>
      <c r="F2841" s="47">
        <v>0.51041666666666696</v>
      </c>
      <c r="G2841" s="46" t="str">
        <f>IF(NOT(ISBLANK(Tableau645[heure
début])),IF(VALUE(MID(TEXT(Tableau645[heure
début],"hh"),1,2))&lt;13,"AM","PM"),"")</f>
        <v>AM</v>
      </c>
      <c r="H2841" s="47">
        <f>F2841-E2841</f>
        <v>0.16666666666666696</v>
      </c>
      <c r="I2841" s="47"/>
      <c r="J2841" s="47"/>
      <c r="K2841" s="65"/>
      <c r="L2841" s="45" t="e">
        <f ca="1">VLOOKUP(Tableau645[[#This Row],[module]],OFFSET(INDIRECT(A2841&amp;"_code"),0,2,,2),2,0)</f>
        <v>#N/A</v>
      </c>
      <c r="M2841" s="45"/>
      <c r="N2841" s="47"/>
      <c r="O2841" s="45"/>
    </row>
    <row r="2842" spans="1:15" hidden="1" x14ac:dyDescent="0.2">
      <c r="A2842" s="45" t="s">
        <v>657</v>
      </c>
      <c r="B2842" s="65" t="str">
        <f>YEAR(C2842)&amp;"-"&amp;WEEKNUM(C2842)</f>
        <v>2018-7</v>
      </c>
      <c r="C2842" s="46">
        <v>43148</v>
      </c>
      <c r="D2842" s="67">
        <f>WEEKDAY(Tableau645[[#This Row],[date]])</f>
        <v>7</v>
      </c>
      <c r="E2842" s="47">
        <v>0.34375</v>
      </c>
      <c r="F2842" s="47">
        <v>0.51041666666666696</v>
      </c>
      <c r="G2842" s="46" t="str">
        <f>IF(NOT(ISBLANK(Tableau645[heure
début])),IF(VALUE(MID(TEXT(Tableau645[heure
début],"hh"),1,2))&lt;13,"AM","PM"),"")</f>
        <v>AM</v>
      </c>
      <c r="H2842" s="47">
        <f>F2842-E2842</f>
        <v>0.16666666666666696</v>
      </c>
      <c r="I2842" s="123"/>
      <c r="J2842" s="47"/>
      <c r="K2842" s="65"/>
      <c r="L2842" s="45" t="e">
        <f ca="1">VLOOKUP(Tableau645[[#This Row],[module]],OFFSET(INDIRECT(A2842&amp;"_code"),0,2,,2),2,0)</f>
        <v>#N/A</v>
      </c>
      <c r="M2842" s="45"/>
      <c r="N2842" s="47"/>
      <c r="O2842" s="45"/>
    </row>
    <row r="2843" spans="1:15" hidden="1" x14ac:dyDescent="0.2">
      <c r="A2843" s="45" t="s">
        <v>671</v>
      </c>
      <c r="B2843" s="65" t="str">
        <f>YEAR(C2843)&amp;"-"&amp;WEEKNUM(C2843)</f>
        <v>2018-7</v>
      </c>
      <c r="C2843" s="46">
        <v>43148</v>
      </c>
      <c r="D2843" s="67">
        <f>WEEKDAY(Tableau645[[#This Row],[date]])</f>
        <v>7</v>
      </c>
      <c r="E2843" s="47">
        <v>0.34375</v>
      </c>
      <c r="F2843" s="47">
        <v>0.51041666666666696</v>
      </c>
      <c r="G2843" s="46" t="str">
        <f>IF(NOT(ISBLANK(Tableau645[heure
début])),IF(VALUE(MID(TEXT(Tableau645[heure
début],"hh"),1,2))&lt;13,"AM","PM"),"")</f>
        <v>AM</v>
      </c>
      <c r="H2843" s="47">
        <f>F2843-E2843</f>
        <v>0.16666666666666696</v>
      </c>
      <c r="I2843" s="47"/>
      <c r="J2843" s="47"/>
      <c r="K2843" s="65"/>
      <c r="L2843" s="45" t="e">
        <f ca="1">VLOOKUP(Tableau645[[#This Row],[module]],OFFSET(INDIRECT(A2843&amp;"_code"),0,2,,2),2,0)</f>
        <v>#N/A</v>
      </c>
      <c r="M2843" s="45"/>
      <c r="N2843" s="47"/>
      <c r="O2843" s="45"/>
    </row>
    <row r="2844" spans="1:15" hidden="1" x14ac:dyDescent="0.2">
      <c r="A2844" s="45" t="s">
        <v>672</v>
      </c>
      <c r="B2844" s="65" t="str">
        <f>YEAR(C2844)&amp;"-"&amp;WEEKNUM(C2844)</f>
        <v>2018-7</v>
      </c>
      <c r="C2844" s="46">
        <v>43148</v>
      </c>
      <c r="D2844" s="67">
        <f>WEEKDAY(Tableau645[[#This Row],[date]])</f>
        <v>7</v>
      </c>
      <c r="E2844" s="47">
        <v>0.34375</v>
      </c>
      <c r="F2844" s="47">
        <v>0.51041666666666696</v>
      </c>
      <c r="G2844" s="46" t="str">
        <f>IF(NOT(ISBLANK(Tableau645[heure
début])),IF(VALUE(MID(TEXT(Tableau645[heure
début],"hh"),1,2))&lt;13,"AM","PM"),"")</f>
        <v>AM</v>
      </c>
      <c r="H2844" s="47">
        <f>F2844-E2844</f>
        <v>0.16666666666666696</v>
      </c>
      <c r="I2844" s="47"/>
      <c r="J2844" s="47"/>
      <c r="K2844" s="65"/>
      <c r="L2844" s="45" t="e">
        <f ca="1">VLOOKUP(Tableau645[[#This Row],[module]],OFFSET(INDIRECT(A2844&amp;"_code"),0,2,,2),2,0)</f>
        <v>#N/A</v>
      </c>
      <c r="M2844" s="45"/>
      <c r="N2844" s="47"/>
      <c r="O2844" s="45"/>
    </row>
    <row r="2845" spans="1:15" hidden="1" x14ac:dyDescent="0.2">
      <c r="A2845" s="45" t="s">
        <v>676</v>
      </c>
      <c r="B2845" s="65" t="str">
        <f>YEAR(C2845)&amp;"-"&amp;WEEKNUM(C2845)</f>
        <v>2018-7</v>
      </c>
      <c r="C2845" s="46">
        <v>43148</v>
      </c>
      <c r="D2845" s="67">
        <f>WEEKDAY(Tableau645[[#This Row],[date]])</f>
        <v>7</v>
      </c>
      <c r="E2845" s="47">
        <v>0.34375</v>
      </c>
      <c r="F2845" s="47">
        <v>0.51041666666666696</v>
      </c>
      <c r="G2845" s="46" t="str">
        <f>IF(NOT(ISBLANK(Tableau645[heure
début])),IF(VALUE(MID(TEXT(Tableau645[heure
début],"hh"),1,2))&lt;13,"AM","PM"),"")</f>
        <v>AM</v>
      </c>
      <c r="H2845" s="47">
        <f>F2845-E2845</f>
        <v>0.16666666666666696</v>
      </c>
      <c r="I2845" s="47"/>
      <c r="J2845" s="47"/>
      <c r="K2845" s="65"/>
      <c r="L2845" s="45" t="e">
        <f ca="1">VLOOKUP(Tableau645[[#This Row],[module]],OFFSET(INDIRECT(A2845&amp;"_code"),0,2,,2),2,0)</f>
        <v>#N/A</v>
      </c>
      <c r="M2845" s="45"/>
      <c r="N2845" s="47"/>
      <c r="O2845" s="45"/>
    </row>
    <row r="2846" spans="1:15" hidden="1" x14ac:dyDescent="0.2">
      <c r="A2846" s="45" t="s">
        <v>677</v>
      </c>
      <c r="B2846" s="65" t="str">
        <f>YEAR(C2846)&amp;"-"&amp;WEEKNUM(C2846)</f>
        <v>2018-7</v>
      </c>
      <c r="C2846" s="46">
        <v>43148</v>
      </c>
      <c r="D2846" s="67">
        <f>WEEKDAY(Tableau645[[#This Row],[date]])</f>
        <v>7</v>
      </c>
      <c r="E2846" s="47">
        <v>0.34375</v>
      </c>
      <c r="F2846" s="47">
        <v>0.51041666666666696</v>
      </c>
      <c r="G2846" s="46" t="str">
        <f>IF(NOT(ISBLANK(Tableau645[heure
début])),IF(VALUE(MID(TEXT(Tableau645[heure
début],"hh"),1,2))&lt;13,"AM","PM"),"")</f>
        <v>AM</v>
      </c>
      <c r="H2846" s="47">
        <f>F2846-E2846</f>
        <v>0.16666666666666696</v>
      </c>
      <c r="I2846" s="47"/>
      <c r="J2846" s="47"/>
      <c r="K2846" s="65"/>
      <c r="L2846" s="45" t="e">
        <f ca="1">VLOOKUP(Tableau645[[#This Row],[module]],OFFSET(INDIRECT(A2846&amp;"_code"),0,2,,2),2,0)</f>
        <v>#N/A</v>
      </c>
      <c r="M2846" s="45"/>
      <c r="N2846" s="47"/>
      <c r="O2846" s="45"/>
    </row>
    <row r="2847" spans="1:15" hidden="1" x14ac:dyDescent="0.2">
      <c r="A2847" s="61" t="s">
        <v>669</v>
      </c>
      <c r="B2847" s="65" t="str">
        <f>YEAR(C2847)&amp;"-"&amp;WEEKNUM(C2847)</f>
        <v>2018-7</v>
      </c>
      <c r="C2847" s="46">
        <v>43148</v>
      </c>
      <c r="D2847" s="67">
        <f>WEEKDAY(Tableau645[[#This Row],[date]])</f>
        <v>7</v>
      </c>
      <c r="E2847" s="47">
        <v>0.34375</v>
      </c>
      <c r="F2847" s="47">
        <v>0.51041666666666696</v>
      </c>
      <c r="G2847" s="46" t="str">
        <f>IF(NOT(ISBLANK(Tableau645[heure
début])),IF(VALUE(MID(TEXT(Tableau645[heure
début],"hh"),1,2))&lt;13,"AM","PM"),"")</f>
        <v>AM</v>
      </c>
      <c r="H2847" s="47">
        <f>F2847-E2847</f>
        <v>0.16666666666666696</v>
      </c>
      <c r="I2847" s="47"/>
      <c r="J2847" s="47"/>
      <c r="K2847" s="65"/>
      <c r="L2847" s="45" t="e">
        <f ca="1">VLOOKUP(Tableau645[[#This Row],[module]],OFFSET(INDIRECT(A2847&amp;"_code"),0,2,,2),2,0)</f>
        <v>#N/A</v>
      </c>
      <c r="M2847" s="45"/>
      <c r="N2847" s="47"/>
      <c r="O2847" s="45"/>
    </row>
    <row r="2848" spans="1:15" hidden="1" x14ac:dyDescent="0.2">
      <c r="A2848" s="45" t="s">
        <v>670</v>
      </c>
      <c r="B2848" s="65" t="str">
        <f>YEAR(C2848)&amp;"-"&amp;WEEKNUM(C2848)</f>
        <v>2018-7</v>
      </c>
      <c r="C2848" s="46">
        <v>43148</v>
      </c>
      <c r="D2848" s="67">
        <f>WEEKDAY(Tableau645[[#This Row],[date]])</f>
        <v>7</v>
      </c>
      <c r="E2848" s="47">
        <v>0.57291666666666696</v>
      </c>
      <c r="F2848" s="47">
        <v>0.73958333333333404</v>
      </c>
      <c r="G2848" s="46" t="str">
        <f>IF(NOT(ISBLANK(Tableau645[heure
début])),IF(VALUE(MID(TEXT(Tableau645[heure
début],"hh"),1,2))&lt;13,"AM","PM"),"")</f>
        <v>PM</v>
      </c>
      <c r="H2848" s="47">
        <f>F2848-E2848</f>
        <v>0.16666666666666707</v>
      </c>
      <c r="I2848" s="47"/>
      <c r="J2848" s="47"/>
      <c r="K2848" s="65"/>
      <c r="L2848" s="45" t="e">
        <f ca="1">VLOOKUP(Tableau645[[#This Row],[module]],OFFSET(INDIRECT(A2848&amp;"_code"),0,2,,2),2,0)</f>
        <v>#N/A</v>
      </c>
      <c r="M2848" s="45"/>
      <c r="N2848" s="47"/>
      <c r="O2848" s="45"/>
    </row>
    <row r="2849" spans="1:15" hidden="1" x14ac:dyDescent="0.2">
      <c r="A2849" s="45" t="s">
        <v>657</v>
      </c>
      <c r="B2849" s="65" t="str">
        <f>YEAR(C2849)&amp;"-"&amp;WEEKNUM(C2849)</f>
        <v>2018-7</v>
      </c>
      <c r="C2849" s="46">
        <v>43148</v>
      </c>
      <c r="D2849" s="67">
        <f>WEEKDAY(Tableau645[[#This Row],[date]])</f>
        <v>7</v>
      </c>
      <c r="E2849" s="47">
        <v>0.57291666666666696</v>
      </c>
      <c r="F2849" s="47">
        <v>0.73958333333333404</v>
      </c>
      <c r="G2849" s="46" t="str">
        <f>IF(NOT(ISBLANK(Tableau645[heure
début])),IF(VALUE(MID(TEXT(Tableau645[heure
début],"hh"),1,2))&lt;13,"AM","PM"),"")</f>
        <v>PM</v>
      </c>
      <c r="H2849" s="47">
        <f>F2849-E2849</f>
        <v>0.16666666666666707</v>
      </c>
      <c r="I2849" s="123"/>
      <c r="J2849" s="47"/>
      <c r="K2849" s="65"/>
      <c r="L2849" s="45" t="e">
        <f ca="1">VLOOKUP(Tableau645[[#This Row],[module]],OFFSET(INDIRECT(A2849&amp;"_code"),0,2,,2),2,0)</f>
        <v>#N/A</v>
      </c>
      <c r="M2849" s="45"/>
      <c r="N2849" s="47"/>
      <c r="O2849" s="45"/>
    </row>
    <row r="2850" spans="1:15" hidden="1" x14ac:dyDescent="0.2">
      <c r="A2850" s="45" t="s">
        <v>671</v>
      </c>
      <c r="B2850" s="65" t="str">
        <f>YEAR(C2850)&amp;"-"&amp;WEEKNUM(C2850)</f>
        <v>2018-7</v>
      </c>
      <c r="C2850" s="46">
        <v>43148</v>
      </c>
      <c r="D2850" s="67">
        <f>WEEKDAY(Tableau645[[#This Row],[date]])</f>
        <v>7</v>
      </c>
      <c r="E2850" s="47">
        <v>0.57291666666666696</v>
      </c>
      <c r="F2850" s="47">
        <v>0.73958333333333404</v>
      </c>
      <c r="G2850" s="46" t="str">
        <f>IF(NOT(ISBLANK(Tableau645[heure
début])),IF(VALUE(MID(TEXT(Tableau645[heure
début],"hh"),1,2))&lt;13,"AM","PM"),"")</f>
        <v>PM</v>
      </c>
      <c r="H2850" s="47">
        <f>F2850-E2850</f>
        <v>0.16666666666666707</v>
      </c>
      <c r="I2850" s="47"/>
      <c r="J2850" s="47"/>
      <c r="K2850" s="65"/>
      <c r="L2850" s="45" t="e">
        <f ca="1">VLOOKUP(Tableau645[[#This Row],[module]],OFFSET(INDIRECT(A2850&amp;"_code"),0,2,,2),2,0)</f>
        <v>#N/A</v>
      </c>
      <c r="M2850" s="45"/>
      <c r="N2850" s="47"/>
      <c r="O2850" s="45"/>
    </row>
    <row r="2851" spans="1:15" hidden="1" x14ac:dyDescent="0.2">
      <c r="A2851" s="45" t="s">
        <v>672</v>
      </c>
      <c r="B2851" s="65" t="str">
        <f>YEAR(C2851)&amp;"-"&amp;WEEKNUM(C2851)</f>
        <v>2018-7</v>
      </c>
      <c r="C2851" s="46">
        <v>43148</v>
      </c>
      <c r="D2851" s="67">
        <f>WEEKDAY(Tableau645[[#This Row],[date]])</f>
        <v>7</v>
      </c>
      <c r="E2851" s="47">
        <v>0.57291666666666696</v>
      </c>
      <c r="F2851" s="47">
        <v>0.73958333333333404</v>
      </c>
      <c r="G2851" s="46" t="str">
        <f>IF(NOT(ISBLANK(Tableau645[heure
début])),IF(VALUE(MID(TEXT(Tableau645[heure
début],"hh"),1,2))&lt;13,"AM","PM"),"")</f>
        <v>PM</v>
      </c>
      <c r="H2851" s="47">
        <f>F2851-E2851</f>
        <v>0.16666666666666707</v>
      </c>
      <c r="I2851" s="47"/>
      <c r="J2851" s="47"/>
      <c r="K2851" s="65"/>
      <c r="L2851" s="45" t="e">
        <f ca="1">VLOOKUP(Tableau645[[#This Row],[module]],OFFSET(INDIRECT(A2851&amp;"_code"),0,2,,2),2,0)</f>
        <v>#N/A</v>
      </c>
      <c r="M2851" s="45"/>
      <c r="N2851" s="47"/>
      <c r="O2851" s="45"/>
    </row>
    <row r="2852" spans="1:15" hidden="1" x14ac:dyDescent="0.2">
      <c r="A2852" s="45" t="s">
        <v>676</v>
      </c>
      <c r="B2852" s="65" t="str">
        <f>YEAR(C2852)&amp;"-"&amp;WEEKNUM(C2852)</f>
        <v>2018-7</v>
      </c>
      <c r="C2852" s="46">
        <v>43148</v>
      </c>
      <c r="D2852" s="67">
        <f>WEEKDAY(Tableau645[[#This Row],[date]])</f>
        <v>7</v>
      </c>
      <c r="E2852" s="47">
        <v>0.57291666666666696</v>
      </c>
      <c r="F2852" s="47">
        <v>0.69791666666666663</v>
      </c>
      <c r="G2852" s="46" t="str">
        <f>IF(NOT(ISBLANK(Tableau645[heure
début])),IF(VALUE(MID(TEXT(Tableau645[heure
début],"hh"),1,2))&lt;13,"AM","PM"),"")</f>
        <v>PM</v>
      </c>
      <c r="H2852" s="47">
        <f>F2852-E2852</f>
        <v>0.12499999999999967</v>
      </c>
      <c r="I2852" s="47"/>
      <c r="J2852" s="47"/>
      <c r="K2852" s="65"/>
      <c r="L2852" s="45" t="e">
        <f ca="1">VLOOKUP(Tableau645[[#This Row],[module]],OFFSET(INDIRECT(A2852&amp;"_code"),0,2,,2),2,0)</f>
        <v>#N/A</v>
      </c>
      <c r="M2852" s="45"/>
      <c r="N2852" s="47"/>
      <c r="O2852" s="45"/>
    </row>
    <row r="2853" spans="1:15" hidden="1" x14ac:dyDescent="0.2">
      <c r="A2853" s="45" t="s">
        <v>677</v>
      </c>
      <c r="B2853" s="65" t="str">
        <f>YEAR(C2853)&amp;"-"&amp;WEEKNUM(C2853)</f>
        <v>2018-7</v>
      </c>
      <c r="C2853" s="46">
        <v>43148</v>
      </c>
      <c r="D2853" s="67">
        <f>WEEKDAY(Tableau645[[#This Row],[date]])</f>
        <v>7</v>
      </c>
      <c r="E2853" s="47">
        <v>0.57291666666666696</v>
      </c>
      <c r="F2853" s="47">
        <v>0.69791666666666663</v>
      </c>
      <c r="G2853" s="46" t="str">
        <f>IF(NOT(ISBLANK(Tableau645[heure
début])),IF(VALUE(MID(TEXT(Tableau645[heure
début],"hh"),1,2))&lt;13,"AM","PM"),"")</f>
        <v>PM</v>
      </c>
      <c r="H2853" s="47">
        <f>F2853-E2853</f>
        <v>0.12499999999999967</v>
      </c>
      <c r="I2853" s="47"/>
      <c r="J2853" s="47"/>
      <c r="K2853" s="65"/>
      <c r="L2853" s="45" t="e">
        <f ca="1">VLOOKUP(Tableau645[[#This Row],[module]],OFFSET(INDIRECT(A2853&amp;"_code"),0,2,,2),2,0)</f>
        <v>#N/A</v>
      </c>
      <c r="M2853" s="45"/>
      <c r="N2853" s="47"/>
      <c r="O2853" s="45"/>
    </row>
    <row r="2854" spans="1:15" hidden="1" x14ac:dyDescent="0.2">
      <c r="A2854" s="61" t="s">
        <v>669</v>
      </c>
      <c r="B2854" s="65" t="str">
        <f>YEAR(C2854)&amp;"-"&amp;WEEKNUM(C2854)</f>
        <v>2018-7</v>
      </c>
      <c r="C2854" s="46">
        <v>43148</v>
      </c>
      <c r="D2854" s="67">
        <f>WEEKDAY(Tableau645[[#This Row],[date]])</f>
        <v>7</v>
      </c>
      <c r="E2854" s="63">
        <v>0.57291666666666696</v>
      </c>
      <c r="F2854" s="63">
        <v>0.73958333333333404</v>
      </c>
      <c r="G2854" s="46" t="str">
        <f>IF(NOT(ISBLANK(Tableau645[heure
début])),IF(VALUE(MID(TEXT(Tableau645[heure
début],"hh"),1,2))&lt;13,"AM","PM"),"")</f>
        <v>PM</v>
      </c>
      <c r="H2854" s="47">
        <f>F2854-E2854</f>
        <v>0.16666666666666707</v>
      </c>
      <c r="I2854" s="47"/>
      <c r="J2854" s="47"/>
      <c r="K2854" s="65"/>
      <c r="L2854" s="45" t="e">
        <f ca="1">VLOOKUP(Tableau645[[#This Row],[module]],OFFSET(INDIRECT(A2854&amp;"_code"),0,2,,2),2,0)</f>
        <v>#N/A</v>
      </c>
      <c r="M2854" s="45"/>
      <c r="N2854" s="47"/>
      <c r="O2854" s="45"/>
    </row>
    <row r="2855" spans="1:15" hidden="1" x14ac:dyDescent="0.2">
      <c r="A2855" s="45" t="s">
        <v>670</v>
      </c>
      <c r="B2855" s="65" t="str">
        <f>YEAR(C2855)&amp;"-"&amp;WEEKNUM(C2855)</f>
        <v>2018-8</v>
      </c>
      <c r="C2855" s="46">
        <v>43149</v>
      </c>
      <c r="D2855" s="67">
        <f>WEEKDAY(Tableau645[[#This Row],[date]])</f>
        <v>1</v>
      </c>
      <c r="E2855" s="47">
        <v>0.34375</v>
      </c>
      <c r="F2855" s="47">
        <v>0.51041666666666696</v>
      </c>
      <c r="G2855" s="46" t="str">
        <f>IF(NOT(ISBLANK(Tableau645[heure
début])),IF(VALUE(MID(TEXT(Tableau645[heure
début],"hh"),1,2))&lt;13,"AM","PM"),"")</f>
        <v>AM</v>
      </c>
      <c r="H2855" s="47">
        <f>F2855-E2855</f>
        <v>0.16666666666666696</v>
      </c>
      <c r="I2855" s="47"/>
      <c r="J2855" s="47"/>
      <c r="K2855" s="65"/>
      <c r="L2855" s="45" t="e">
        <f ca="1">VLOOKUP(Tableau645[[#This Row],[module]],OFFSET(INDIRECT(A2855&amp;"_code"),0,2,,2),2,0)</f>
        <v>#N/A</v>
      </c>
      <c r="M2855" s="45"/>
      <c r="N2855" s="47"/>
      <c r="O2855" s="45"/>
    </row>
    <row r="2856" spans="1:15" hidden="1" x14ac:dyDescent="0.2">
      <c r="A2856" s="45" t="s">
        <v>657</v>
      </c>
      <c r="B2856" s="65" t="str">
        <f>YEAR(C2856)&amp;"-"&amp;WEEKNUM(C2856)</f>
        <v>2018-8</v>
      </c>
      <c r="C2856" s="46">
        <v>43149</v>
      </c>
      <c r="D2856" s="67">
        <f>WEEKDAY(Tableau645[[#This Row],[date]])</f>
        <v>1</v>
      </c>
      <c r="E2856" s="47">
        <v>0.34375</v>
      </c>
      <c r="F2856" s="47">
        <v>0.51041666666666696</v>
      </c>
      <c r="G2856" s="46" t="str">
        <f>IF(NOT(ISBLANK(Tableau645[heure
début])),IF(VALUE(MID(TEXT(Tableau645[heure
début],"hh"),1,2))&lt;13,"AM","PM"),"")</f>
        <v>AM</v>
      </c>
      <c r="H2856" s="47">
        <f>F2856-E2856</f>
        <v>0.16666666666666696</v>
      </c>
      <c r="I2856" s="123"/>
      <c r="J2856" s="47"/>
      <c r="K2856" s="65"/>
      <c r="L2856" s="45" t="e">
        <f ca="1">VLOOKUP(Tableau645[[#This Row],[module]],OFFSET(INDIRECT(A2856&amp;"_code"),0,2,,2),2,0)</f>
        <v>#N/A</v>
      </c>
      <c r="M2856" s="45"/>
      <c r="N2856" s="47"/>
      <c r="O2856" s="45"/>
    </row>
    <row r="2857" spans="1:15" hidden="1" x14ac:dyDescent="0.2">
      <c r="A2857" s="45" t="s">
        <v>671</v>
      </c>
      <c r="B2857" s="65" t="str">
        <f>YEAR(C2857)&amp;"-"&amp;WEEKNUM(C2857)</f>
        <v>2018-8</v>
      </c>
      <c r="C2857" s="46">
        <v>43149</v>
      </c>
      <c r="D2857" s="67">
        <f>WEEKDAY(Tableau645[[#This Row],[date]])</f>
        <v>1</v>
      </c>
      <c r="E2857" s="47">
        <v>0.34375</v>
      </c>
      <c r="F2857" s="47">
        <v>0.51041666666666696</v>
      </c>
      <c r="G2857" s="46" t="str">
        <f>IF(NOT(ISBLANK(Tableau645[heure
début])),IF(VALUE(MID(TEXT(Tableau645[heure
début],"hh"),1,2))&lt;13,"AM","PM"),"")</f>
        <v>AM</v>
      </c>
      <c r="H2857" s="47">
        <f>F2857-E2857</f>
        <v>0.16666666666666696</v>
      </c>
      <c r="I2857" s="47"/>
      <c r="J2857" s="47"/>
      <c r="K2857" s="65"/>
      <c r="L2857" s="45" t="e">
        <f ca="1">VLOOKUP(Tableau645[[#This Row],[module]],OFFSET(INDIRECT(A2857&amp;"_code"),0,2,,2),2,0)</f>
        <v>#N/A</v>
      </c>
      <c r="M2857" s="45"/>
      <c r="N2857" s="47"/>
      <c r="O2857" s="45"/>
    </row>
    <row r="2858" spans="1:15" hidden="1" x14ac:dyDescent="0.2">
      <c r="A2858" s="45" t="s">
        <v>672</v>
      </c>
      <c r="B2858" s="65" t="str">
        <f>YEAR(C2858)&amp;"-"&amp;WEEKNUM(C2858)</f>
        <v>2018-8</v>
      </c>
      <c r="C2858" s="46">
        <v>43149</v>
      </c>
      <c r="D2858" s="67">
        <f>WEEKDAY(Tableau645[[#This Row],[date]])</f>
        <v>1</v>
      </c>
      <c r="E2858" s="47">
        <v>0.34375</v>
      </c>
      <c r="F2858" s="47">
        <v>0.51041666666666696</v>
      </c>
      <c r="G2858" s="46" t="str">
        <f>IF(NOT(ISBLANK(Tableau645[heure
début])),IF(VALUE(MID(TEXT(Tableau645[heure
début],"hh"),1,2))&lt;13,"AM","PM"),"")</f>
        <v>AM</v>
      </c>
      <c r="H2858" s="47">
        <f>F2858-E2858</f>
        <v>0.16666666666666696</v>
      </c>
      <c r="I2858" s="47"/>
      <c r="J2858" s="47"/>
      <c r="K2858" s="65"/>
      <c r="L2858" s="45" t="e">
        <f ca="1">VLOOKUP(Tableau645[[#This Row],[module]],OFFSET(INDIRECT(A2858&amp;"_code"),0,2,,2),2,0)</f>
        <v>#N/A</v>
      </c>
      <c r="M2858" s="45"/>
      <c r="N2858" s="47"/>
      <c r="O2858" s="45"/>
    </row>
    <row r="2859" spans="1:15" hidden="1" x14ac:dyDescent="0.2">
      <c r="A2859" s="45" t="s">
        <v>676</v>
      </c>
      <c r="B2859" s="65" t="str">
        <f>YEAR(C2859)&amp;"-"&amp;WEEKNUM(C2859)</f>
        <v>2018-8</v>
      </c>
      <c r="C2859" s="46">
        <v>43149</v>
      </c>
      <c r="D2859" s="67">
        <f>WEEKDAY(Tableau645[[#This Row],[date]])</f>
        <v>1</v>
      </c>
      <c r="E2859" s="47">
        <v>0.34375</v>
      </c>
      <c r="F2859" s="47">
        <v>0.51041666666666696</v>
      </c>
      <c r="G2859" s="46" t="str">
        <f>IF(NOT(ISBLANK(Tableau645[heure
début])),IF(VALUE(MID(TEXT(Tableau645[heure
début],"hh"),1,2))&lt;13,"AM","PM"),"")</f>
        <v>AM</v>
      </c>
      <c r="H2859" s="47">
        <f>F2859-E2859</f>
        <v>0.16666666666666696</v>
      </c>
      <c r="I2859" s="47"/>
      <c r="J2859" s="47"/>
      <c r="K2859" s="65"/>
      <c r="L2859" s="45" t="e">
        <f ca="1">VLOOKUP(Tableau645[[#This Row],[module]],OFFSET(INDIRECT(A2859&amp;"_code"),0,2,,2),2,0)</f>
        <v>#N/A</v>
      </c>
      <c r="M2859" s="45"/>
      <c r="N2859" s="47"/>
      <c r="O2859" s="45"/>
    </row>
    <row r="2860" spans="1:15" hidden="1" x14ac:dyDescent="0.2">
      <c r="A2860" s="45" t="s">
        <v>677</v>
      </c>
      <c r="B2860" s="65" t="str">
        <f>YEAR(C2860)&amp;"-"&amp;WEEKNUM(C2860)</f>
        <v>2018-8</v>
      </c>
      <c r="C2860" s="46">
        <v>43149</v>
      </c>
      <c r="D2860" s="67">
        <f>WEEKDAY(Tableau645[[#This Row],[date]])</f>
        <v>1</v>
      </c>
      <c r="E2860" s="47">
        <v>0.34375</v>
      </c>
      <c r="F2860" s="47">
        <v>0.51041666666666696</v>
      </c>
      <c r="G2860" s="46" t="str">
        <f>IF(NOT(ISBLANK(Tableau645[heure
début])),IF(VALUE(MID(TEXT(Tableau645[heure
début],"hh"),1,2))&lt;13,"AM","PM"),"")</f>
        <v>AM</v>
      </c>
      <c r="H2860" s="47">
        <f>F2860-E2860</f>
        <v>0.16666666666666696</v>
      </c>
      <c r="I2860" s="47"/>
      <c r="J2860" s="47"/>
      <c r="K2860" s="65"/>
      <c r="L2860" s="45" t="e">
        <f ca="1">VLOOKUP(Tableau645[[#This Row],[module]],OFFSET(INDIRECT(A2860&amp;"_code"),0,2,,2),2,0)</f>
        <v>#N/A</v>
      </c>
      <c r="M2860" s="45"/>
      <c r="N2860" s="47"/>
      <c r="O2860" s="45"/>
    </row>
    <row r="2861" spans="1:15" hidden="1" x14ac:dyDescent="0.2">
      <c r="A2861" s="61" t="s">
        <v>669</v>
      </c>
      <c r="B2861" s="65" t="str">
        <f>YEAR(C2861)&amp;"-"&amp;WEEKNUM(C2861)</f>
        <v>2018-8</v>
      </c>
      <c r="C2861" s="46">
        <v>43149</v>
      </c>
      <c r="D2861" s="67">
        <f>WEEKDAY(Tableau645[[#This Row],[date]])</f>
        <v>1</v>
      </c>
      <c r="E2861" s="47">
        <v>0.34375</v>
      </c>
      <c r="F2861" s="47">
        <v>0.51041666666666696</v>
      </c>
      <c r="G2861" s="46" t="str">
        <f>IF(NOT(ISBLANK(Tableau645[heure
début])),IF(VALUE(MID(TEXT(Tableau645[heure
début],"hh"),1,2))&lt;13,"AM","PM"),"")</f>
        <v>AM</v>
      </c>
      <c r="H2861" s="47">
        <f>F2861-E2861</f>
        <v>0.16666666666666696</v>
      </c>
      <c r="I2861" s="47"/>
      <c r="J2861" s="47"/>
      <c r="K2861" s="65"/>
      <c r="L2861" s="45" t="e">
        <f ca="1">VLOOKUP(Tableau645[[#This Row],[module]],OFFSET(INDIRECT(A2861&amp;"_code"),0,2,,2),2,0)</f>
        <v>#N/A</v>
      </c>
      <c r="M2861" s="45"/>
      <c r="N2861" s="47"/>
      <c r="O2861" s="45"/>
    </row>
    <row r="2862" spans="1:15" hidden="1" x14ac:dyDescent="0.2">
      <c r="A2862" s="45" t="s">
        <v>670</v>
      </c>
      <c r="B2862" s="65" t="str">
        <f>YEAR(C2862)&amp;"-"&amp;WEEKNUM(C2862)</f>
        <v>2018-8</v>
      </c>
      <c r="C2862" s="46">
        <v>43149</v>
      </c>
      <c r="D2862" s="67">
        <f>WEEKDAY(Tableau645[[#This Row],[date]])</f>
        <v>1</v>
      </c>
      <c r="E2862" s="47">
        <v>0.57291666666666696</v>
      </c>
      <c r="F2862" s="47">
        <v>0.73958333333333404</v>
      </c>
      <c r="G2862" s="46" t="str">
        <f>IF(NOT(ISBLANK(Tableau645[heure
début])),IF(VALUE(MID(TEXT(Tableau645[heure
début],"hh"),1,2))&lt;13,"AM","PM"),"")</f>
        <v>PM</v>
      </c>
      <c r="H2862" s="47">
        <f>F2862-E2862</f>
        <v>0.16666666666666707</v>
      </c>
      <c r="I2862" s="47"/>
      <c r="J2862" s="47"/>
      <c r="K2862" s="65"/>
      <c r="L2862" s="45" t="e">
        <f ca="1">VLOOKUP(Tableau645[[#This Row],[module]],OFFSET(INDIRECT(A2862&amp;"_code"),0,2,,2),2,0)</f>
        <v>#N/A</v>
      </c>
      <c r="M2862" s="45"/>
      <c r="N2862" s="47"/>
      <c r="O2862" s="45"/>
    </row>
    <row r="2863" spans="1:15" hidden="1" x14ac:dyDescent="0.2">
      <c r="A2863" s="45" t="s">
        <v>657</v>
      </c>
      <c r="B2863" s="65" t="str">
        <f>YEAR(C2863)&amp;"-"&amp;WEEKNUM(C2863)</f>
        <v>2018-8</v>
      </c>
      <c r="C2863" s="46">
        <v>43149</v>
      </c>
      <c r="D2863" s="67">
        <f>WEEKDAY(Tableau645[[#This Row],[date]])</f>
        <v>1</v>
      </c>
      <c r="E2863" s="47">
        <v>0.57291666666666696</v>
      </c>
      <c r="F2863" s="47">
        <v>0.73958333333333404</v>
      </c>
      <c r="G2863" s="46" t="str">
        <f>IF(NOT(ISBLANK(Tableau645[heure
début])),IF(VALUE(MID(TEXT(Tableau645[heure
début],"hh"),1,2))&lt;13,"AM","PM"),"")</f>
        <v>PM</v>
      </c>
      <c r="H2863" s="47">
        <f>F2863-E2863</f>
        <v>0.16666666666666707</v>
      </c>
      <c r="I2863" s="123"/>
      <c r="J2863" s="47"/>
      <c r="K2863" s="65"/>
      <c r="L2863" s="45" t="e">
        <f ca="1">VLOOKUP(Tableau645[[#This Row],[module]],OFFSET(INDIRECT(A2863&amp;"_code"),0,2,,2),2,0)</f>
        <v>#N/A</v>
      </c>
      <c r="M2863" s="45"/>
      <c r="N2863" s="47"/>
      <c r="O2863" s="45"/>
    </row>
    <row r="2864" spans="1:15" hidden="1" x14ac:dyDescent="0.2">
      <c r="A2864" s="45" t="s">
        <v>671</v>
      </c>
      <c r="B2864" s="65" t="str">
        <f>YEAR(C2864)&amp;"-"&amp;WEEKNUM(C2864)</f>
        <v>2018-8</v>
      </c>
      <c r="C2864" s="46">
        <v>43149</v>
      </c>
      <c r="D2864" s="67">
        <f>WEEKDAY(Tableau645[[#This Row],[date]])</f>
        <v>1</v>
      </c>
      <c r="E2864" s="47">
        <v>0.57291666666666696</v>
      </c>
      <c r="F2864" s="47">
        <v>0.73958333333333404</v>
      </c>
      <c r="G2864" s="46" t="str">
        <f>IF(NOT(ISBLANK(Tableau645[heure
début])),IF(VALUE(MID(TEXT(Tableau645[heure
début],"hh"),1,2))&lt;13,"AM","PM"),"")</f>
        <v>PM</v>
      </c>
      <c r="H2864" s="47">
        <f>F2864-E2864</f>
        <v>0.16666666666666707</v>
      </c>
      <c r="I2864" s="47"/>
      <c r="J2864" s="47"/>
      <c r="K2864" s="65"/>
      <c r="L2864" s="45" t="e">
        <f ca="1">VLOOKUP(Tableau645[[#This Row],[module]],OFFSET(INDIRECT(A2864&amp;"_code"),0,2,,2),2,0)</f>
        <v>#N/A</v>
      </c>
      <c r="M2864" s="45"/>
      <c r="N2864" s="47"/>
      <c r="O2864" s="45"/>
    </row>
    <row r="2865" spans="1:15" hidden="1" x14ac:dyDescent="0.2">
      <c r="A2865" s="45" t="s">
        <v>672</v>
      </c>
      <c r="B2865" s="65" t="str">
        <f>YEAR(C2865)&amp;"-"&amp;WEEKNUM(C2865)</f>
        <v>2018-8</v>
      </c>
      <c r="C2865" s="46">
        <v>43149</v>
      </c>
      <c r="D2865" s="67">
        <f>WEEKDAY(Tableau645[[#This Row],[date]])</f>
        <v>1</v>
      </c>
      <c r="E2865" s="47">
        <v>0.57291666666666696</v>
      </c>
      <c r="F2865" s="47">
        <v>0.73958333333333404</v>
      </c>
      <c r="G2865" s="46" t="str">
        <f>IF(NOT(ISBLANK(Tableau645[heure
début])),IF(VALUE(MID(TEXT(Tableau645[heure
début],"hh"),1,2))&lt;13,"AM","PM"),"")</f>
        <v>PM</v>
      </c>
      <c r="H2865" s="47">
        <f>F2865-E2865</f>
        <v>0.16666666666666707</v>
      </c>
      <c r="I2865" s="47"/>
      <c r="J2865" s="47"/>
      <c r="K2865" s="65"/>
      <c r="L2865" s="45" t="e">
        <f ca="1">VLOOKUP(Tableau645[[#This Row],[module]],OFFSET(INDIRECT(A2865&amp;"_code"),0,2,,2),2,0)</f>
        <v>#N/A</v>
      </c>
      <c r="M2865" s="45"/>
      <c r="N2865" s="47"/>
      <c r="O2865" s="45"/>
    </row>
    <row r="2866" spans="1:15" hidden="1" x14ac:dyDescent="0.2">
      <c r="A2866" s="45" t="s">
        <v>676</v>
      </c>
      <c r="B2866" s="65" t="str">
        <f>YEAR(C2866)&amp;"-"&amp;WEEKNUM(C2866)</f>
        <v>2018-8</v>
      </c>
      <c r="C2866" s="46">
        <v>43149</v>
      </c>
      <c r="D2866" s="67">
        <f>WEEKDAY(Tableau645[[#This Row],[date]])</f>
        <v>1</v>
      </c>
      <c r="E2866" s="47">
        <v>0.57291666666666696</v>
      </c>
      <c r="F2866" s="47">
        <v>0.69791666666666663</v>
      </c>
      <c r="G2866" s="46" t="str">
        <f>IF(NOT(ISBLANK(Tableau645[heure
début])),IF(VALUE(MID(TEXT(Tableau645[heure
début],"hh"),1,2))&lt;13,"AM","PM"),"")</f>
        <v>PM</v>
      </c>
      <c r="H2866" s="47">
        <f>F2866-E2866</f>
        <v>0.12499999999999967</v>
      </c>
      <c r="I2866" s="47"/>
      <c r="J2866" s="47"/>
      <c r="K2866" s="65"/>
      <c r="L2866" s="45" t="e">
        <f ca="1">VLOOKUP(Tableau645[[#This Row],[module]],OFFSET(INDIRECT(A2866&amp;"_code"),0,2,,2),2,0)</f>
        <v>#N/A</v>
      </c>
      <c r="M2866" s="45"/>
      <c r="N2866" s="47"/>
      <c r="O2866" s="45"/>
    </row>
    <row r="2867" spans="1:15" hidden="1" x14ac:dyDescent="0.2">
      <c r="A2867" s="45" t="s">
        <v>677</v>
      </c>
      <c r="B2867" s="65" t="str">
        <f>YEAR(C2867)&amp;"-"&amp;WEEKNUM(C2867)</f>
        <v>2018-8</v>
      </c>
      <c r="C2867" s="46">
        <v>43149</v>
      </c>
      <c r="D2867" s="67">
        <f>WEEKDAY(Tableau645[[#This Row],[date]])</f>
        <v>1</v>
      </c>
      <c r="E2867" s="47">
        <v>0.57291666666666696</v>
      </c>
      <c r="F2867" s="47">
        <v>0.69791666666666663</v>
      </c>
      <c r="G2867" s="46" t="str">
        <f>IF(NOT(ISBLANK(Tableau645[heure
début])),IF(VALUE(MID(TEXT(Tableau645[heure
début],"hh"),1,2))&lt;13,"AM","PM"),"")</f>
        <v>PM</v>
      </c>
      <c r="H2867" s="47">
        <f>F2867-E2867</f>
        <v>0.12499999999999967</v>
      </c>
      <c r="I2867" s="47"/>
      <c r="J2867" s="47"/>
      <c r="K2867" s="65"/>
      <c r="L2867" s="45" t="e">
        <f ca="1">VLOOKUP(Tableau645[[#This Row],[module]],OFFSET(INDIRECT(A2867&amp;"_code"),0,2,,2),2,0)</f>
        <v>#N/A</v>
      </c>
      <c r="M2867" s="45"/>
      <c r="N2867" s="47"/>
      <c r="O2867" s="45"/>
    </row>
    <row r="2868" spans="1:15" hidden="1" x14ac:dyDescent="0.2">
      <c r="A2868" s="61" t="s">
        <v>669</v>
      </c>
      <c r="B2868" s="65" t="str">
        <f>YEAR(C2868)&amp;"-"&amp;WEEKNUM(C2868)</f>
        <v>2018-8</v>
      </c>
      <c r="C2868" s="46">
        <v>43149</v>
      </c>
      <c r="D2868" s="67">
        <f>WEEKDAY(Tableau645[[#This Row],[date]])</f>
        <v>1</v>
      </c>
      <c r="E2868" s="63">
        <v>0.57291666666666696</v>
      </c>
      <c r="F2868" s="63">
        <v>0.73958333333333404</v>
      </c>
      <c r="G2868" s="46" t="str">
        <f>IF(NOT(ISBLANK(Tableau645[heure
début])),IF(VALUE(MID(TEXT(Tableau645[heure
début],"hh"),1,2))&lt;13,"AM","PM"),"")</f>
        <v>PM</v>
      </c>
      <c r="H2868" s="47">
        <f>F2868-E2868</f>
        <v>0.16666666666666707</v>
      </c>
      <c r="I2868" s="47"/>
      <c r="J2868" s="47"/>
      <c r="K2868" s="65"/>
      <c r="L2868" s="45" t="e">
        <f ca="1">VLOOKUP(Tableau645[[#This Row],[module]],OFFSET(INDIRECT(A2868&amp;"_code"),0,2,,2),2,0)</f>
        <v>#N/A</v>
      </c>
      <c r="M2868" s="45"/>
      <c r="N2868" s="47"/>
      <c r="O2868" s="45"/>
    </row>
    <row r="2869" spans="1:15" hidden="1" x14ac:dyDescent="0.2">
      <c r="A2869" s="45" t="s">
        <v>670</v>
      </c>
      <c r="B2869" s="65" t="str">
        <f>YEAR(C2869)&amp;"-"&amp;WEEKNUM(C2869)</f>
        <v>2018-8</v>
      </c>
      <c r="C2869" s="46">
        <v>43150</v>
      </c>
      <c r="D2869" s="67">
        <f>WEEKDAY(Tableau645[[#This Row],[date]])</f>
        <v>2</v>
      </c>
      <c r="E2869" s="47">
        <v>0.34375</v>
      </c>
      <c r="F2869" s="47">
        <v>0.51041666666666696</v>
      </c>
      <c r="G2869" s="46" t="str">
        <f>IF(NOT(ISBLANK(Tableau645[heure
début])),IF(VALUE(MID(TEXT(Tableau645[heure
début],"hh"),1,2))&lt;13,"AM","PM"),"")</f>
        <v>AM</v>
      </c>
      <c r="H2869" s="47">
        <f>F2869-E2869</f>
        <v>0.16666666666666696</v>
      </c>
      <c r="I2869" s="47"/>
      <c r="J2869" s="47"/>
      <c r="K2869" s="65" t="s">
        <v>806</v>
      </c>
      <c r="L2869" s="45" t="str">
        <f ca="1">VLOOKUP(Tableau645[[#This Row],[module]],OFFSET(INDIRECT(A2869&amp;"_code"),0,2,,2),2,0)</f>
        <v>n/a</v>
      </c>
      <c r="M2869" s="45"/>
      <c r="N2869" s="47"/>
      <c r="O2869" s="45"/>
    </row>
    <row r="2870" spans="1:15" hidden="1" x14ac:dyDescent="0.2">
      <c r="A2870" s="61" t="s">
        <v>669</v>
      </c>
      <c r="B2870" s="65" t="str">
        <f>YEAR(C2870)&amp;"-"&amp;WEEKNUM(C2870)</f>
        <v>2018-8</v>
      </c>
      <c r="C2870" s="46">
        <v>43150</v>
      </c>
      <c r="D2870" s="67">
        <f>WEEKDAY(Tableau645[[#This Row],[date]])</f>
        <v>2</v>
      </c>
      <c r="E2870" s="47">
        <v>0.34375</v>
      </c>
      <c r="F2870" s="47">
        <v>0.51041666666666696</v>
      </c>
      <c r="G2870" s="46" t="str">
        <f>IF(NOT(ISBLANK(Tableau645[heure
début])),IF(VALUE(MID(TEXT(Tableau645[heure
début],"hh"),1,2))&lt;13,"AM","PM"),"")</f>
        <v>AM</v>
      </c>
      <c r="H2870" s="47">
        <f>F2870-E2870</f>
        <v>0.16666666666666696</v>
      </c>
      <c r="I2870" s="47"/>
      <c r="J2870" s="47"/>
      <c r="K2870" s="65" t="s">
        <v>861</v>
      </c>
      <c r="L2870" s="45" t="str">
        <f ca="1">VLOOKUP(Tableau645[[#This Row],[module]],OFFSET(INDIRECT(A2870&amp;"_code"),0,2,,2),2,0)</f>
        <v>BOUTONNET Jean-Pierre</v>
      </c>
      <c r="M2870" s="45"/>
      <c r="N2870" s="47"/>
      <c r="O2870" s="45"/>
    </row>
    <row r="2871" spans="1:15" hidden="1" x14ac:dyDescent="0.2">
      <c r="A2871" s="45" t="s">
        <v>671</v>
      </c>
      <c r="B2871" s="65" t="str">
        <f>YEAR(C2871)&amp;"-"&amp;WEEKNUM(C2871)</f>
        <v>2018-8</v>
      </c>
      <c r="C2871" s="46">
        <v>43150</v>
      </c>
      <c r="D2871" s="67">
        <f>WEEKDAY(Tableau645[[#This Row],[date]])</f>
        <v>2</v>
      </c>
      <c r="E2871" s="47">
        <v>0.34375</v>
      </c>
      <c r="F2871" s="47">
        <v>0.51041666666666696</v>
      </c>
      <c r="G2871" s="46" t="str">
        <f>IF(NOT(ISBLANK(Tableau645[heure
début])),IF(VALUE(MID(TEXT(Tableau645[heure
début],"hh"),1,2))&lt;13,"AM","PM"),"")</f>
        <v>AM</v>
      </c>
      <c r="H2871" s="47">
        <f>F2871-E2871</f>
        <v>0.16666666666666696</v>
      </c>
      <c r="I2871" s="47"/>
      <c r="J2871" s="47" t="s">
        <v>833</v>
      </c>
      <c r="K2871" s="65" t="s">
        <v>817</v>
      </c>
      <c r="L2871" s="45" t="str">
        <f ca="1">VLOOKUP(Tableau645[[#This Row],[module]],OFFSET(INDIRECT(A2871&amp;"_code"),0,2,,2),2,0)</f>
        <v>n/a</v>
      </c>
      <c r="M2871" s="45"/>
      <c r="N2871" s="47"/>
      <c r="O2871" s="45"/>
    </row>
    <row r="2872" spans="1:15" hidden="1" x14ac:dyDescent="0.2">
      <c r="A2872" s="45" t="s">
        <v>671</v>
      </c>
      <c r="B2872" s="65" t="str">
        <f>YEAR(C2872)&amp;"-"&amp;WEEKNUM(C2872)</f>
        <v>2018-8</v>
      </c>
      <c r="C2872" s="46">
        <v>43150</v>
      </c>
      <c r="D2872" s="67">
        <f>WEEKDAY(Tableau645[[#This Row],[date]])</f>
        <v>2</v>
      </c>
      <c r="E2872" s="47">
        <v>0.34375</v>
      </c>
      <c r="F2872" s="47">
        <v>0.51041666666666696</v>
      </c>
      <c r="G2872" s="46" t="str">
        <f>IF(NOT(ISBLANK(Tableau645[heure
début])),IF(VALUE(MID(TEXT(Tableau645[heure
début],"hh"),1,2))&lt;13,"AM","PM"),"")</f>
        <v>AM</v>
      </c>
      <c r="H2872" s="47">
        <f>F2872-E2872</f>
        <v>0.16666666666666696</v>
      </c>
      <c r="I2872" s="47"/>
      <c r="J2872" s="47" t="s">
        <v>832</v>
      </c>
      <c r="K2872" s="65" t="s">
        <v>806</v>
      </c>
      <c r="L2872" s="45" t="str">
        <f ca="1">VLOOKUP(Tableau645[[#This Row],[module]],OFFSET(INDIRECT(A2872&amp;"_code"),0,2,,2),2,0)</f>
        <v>n/a</v>
      </c>
      <c r="M2872" s="45"/>
      <c r="N2872" s="47"/>
      <c r="O2872" s="45"/>
    </row>
    <row r="2873" spans="1:15" hidden="1" x14ac:dyDescent="0.2">
      <c r="A2873" s="45" t="s">
        <v>672</v>
      </c>
      <c r="B2873" s="65" t="str">
        <f>YEAR(C2873)&amp;"-"&amp;WEEKNUM(C2873)</f>
        <v>2018-8</v>
      </c>
      <c r="C2873" s="46">
        <v>43150</v>
      </c>
      <c r="D2873" s="67">
        <f>WEEKDAY(Tableau645[[#This Row],[date]])</f>
        <v>2</v>
      </c>
      <c r="E2873" s="47">
        <v>0.34375</v>
      </c>
      <c r="F2873" s="47">
        <v>0.51041666666666696</v>
      </c>
      <c r="G2873" s="46" t="str">
        <f>IF(NOT(ISBLANK(Tableau645[heure
début])),IF(VALUE(MID(TEXT(Tableau645[heure
début],"hh"),1,2))&lt;13,"AM","PM"),"")</f>
        <v>AM</v>
      </c>
      <c r="H2873" s="47">
        <f>F2873-E2873</f>
        <v>0.16666666666666696</v>
      </c>
      <c r="I2873" s="47"/>
      <c r="J2873" s="47" t="s">
        <v>832</v>
      </c>
      <c r="K2873" s="65"/>
      <c r="L2873" s="45" t="e">
        <f ca="1">VLOOKUP(Tableau645[[#This Row],[module]],OFFSET(INDIRECT(A2873&amp;"_code"),0,2,,2),2,0)</f>
        <v>#N/A</v>
      </c>
      <c r="M2873" s="45"/>
      <c r="N2873" s="47"/>
      <c r="O2873" s="45"/>
    </row>
    <row r="2874" spans="1:15" hidden="1" x14ac:dyDescent="0.2">
      <c r="A2874" s="45" t="s">
        <v>672</v>
      </c>
      <c r="B2874" s="65" t="str">
        <f>YEAR(C2874)&amp;"-"&amp;WEEKNUM(C2874)</f>
        <v>2018-8</v>
      </c>
      <c r="C2874" s="46">
        <v>43150</v>
      </c>
      <c r="D2874" s="67">
        <f>WEEKDAY(Tableau645[[#This Row],[date]])</f>
        <v>2</v>
      </c>
      <c r="E2874" s="47">
        <v>0.34375</v>
      </c>
      <c r="F2874" s="47">
        <v>0.51041666666666696</v>
      </c>
      <c r="G2874" s="46" t="str">
        <f>IF(NOT(ISBLANK(Tableau645[heure
début])),IF(VALUE(MID(TEXT(Tableau645[heure
début],"hh"),1,2))&lt;13,"AM","PM"),"")</f>
        <v>AM</v>
      </c>
      <c r="H2874" s="47">
        <f>F2874-E2874</f>
        <v>0.16666666666666696</v>
      </c>
      <c r="I2874" s="47"/>
      <c r="J2874" s="47" t="s">
        <v>833</v>
      </c>
      <c r="K2874" s="65" t="s">
        <v>817</v>
      </c>
      <c r="L2874" s="45" t="str">
        <f ca="1">VLOOKUP(Tableau645[[#This Row],[module]],OFFSET(INDIRECT(A2874&amp;"_code"),0,2,,2),2,0)</f>
        <v>n/a</v>
      </c>
      <c r="M2874" s="45"/>
      <c r="N2874" s="47"/>
      <c r="O2874" s="45"/>
    </row>
    <row r="2875" spans="1:15" hidden="1" x14ac:dyDescent="0.2">
      <c r="A2875" s="45" t="s">
        <v>676</v>
      </c>
      <c r="B2875" s="65" t="str">
        <f>YEAR(C2875)&amp;"-"&amp;WEEKNUM(C2875)</f>
        <v>2018-8</v>
      </c>
      <c r="C2875" s="46">
        <v>43150</v>
      </c>
      <c r="D2875" s="67">
        <f>WEEKDAY(Tableau645[[#This Row],[date]])</f>
        <v>2</v>
      </c>
      <c r="E2875" s="47">
        <v>0.34375</v>
      </c>
      <c r="F2875" s="47">
        <v>0.51041666666666696</v>
      </c>
      <c r="G2875" s="46" t="str">
        <f>IF(NOT(ISBLANK(Tableau645[heure
début])),IF(VALUE(MID(TEXT(Tableau645[heure
début],"hh"),1,2))&lt;13,"AM","PM"),"")</f>
        <v>AM</v>
      </c>
      <c r="H2875" s="47">
        <f>F2875-E2875</f>
        <v>0.16666666666666696</v>
      </c>
      <c r="I2875" s="47"/>
      <c r="J2875" s="47"/>
      <c r="K2875" s="65" t="s">
        <v>809</v>
      </c>
      <c r="L2875" s="45" t="str">
        <f ca="1">VLOOKUP(Tableau645[[#This Row],[module]],OFFSET(INDIRECT(A2875&amp;"_code"),0,2,,2),2,0)</f>
        <v>n/a</v>
      </c>
      <c r="M2875" s="45"/>
      <c r="N2875" s="47"/>
      <c r="O2875" s="45"/>
    </row>
    <row r="2876" spans="1:15" hidden="1" x14ac:dyDescent="0.2">
      <c r="A2876" s="45" t="s">
        <v>677</v>
      </c>
      <c r="B2876" s="65" t="str">
        <f>YEAR(C2876)&amp;"-"&amp;WEEKNUM(C2876)</f>
        <v>2018-8</v>
      </c>
      <c r="C2876" s="46">
        <v>43150</v>
      </c>
      <c r="D2876" s="67">
        <f>WEEKDAY(Tableau645[[#This Row],[date]])</f>
        <v>2</v>
      </c>
      <c r="E2876" s="47">
        <v>0.34375</v>
      </c>
      <c r="F2876" s="47">
        <v>0.51041666666666696</v>
      </c>
      <c r="G2876" s="46" t="str">
        <f>IF(NOT(ISBLANK(Tableau645[heure
début])),IF(VALUE(MID(TEXT(Tableau645[heure
début],"hh"),1,2))&lt;13,"AM","PM"),"")</f>
        <v>AM</v>
      </c>
      <c r="H2876" s="47">
        <f>F2876-E2876</f>
        <v>0.16666666666666696</v>
      </c>
      <c r="I2876" s="47"/>
      <c r="J2876" s="47"/>
      <c r="K2876" s="65" t="s">
        <v>1168</v>
      </c>
      <c r="L2876" s="45" t="str">
        <f ca="1">VLOOKUP(Tableau645[[#This Row],[module]],OFFSET(INDIRECT(A2876&amp;"_code"),0,2,,2),2,0)</f>
        <v>n/a</v>
      </c>
      <c r="M2876" s="45"/>
      <c r="N2876" s="47"/>
      <c r="O2876" s="45"/>
    </row>
    <row r="2877" spans="1:15" hidden="1" x14ac:dyDescent="0.2">
      <c r="A2877" s="45" t="s">
        <v>657</v>
      </c>
      <c r="B2877" s="65" t="str">
        <f>YEAR(C2877)&amp;"-"&amp;WEEKNUM(C2877)</f>
        <v>2018-8</v>
      </c>
      <c r="C2877" s="46">
        <v>43150</v>
      </c>
      <c r="D2877" s="67">
        <f>WEEKDAY(Tableau645[[#This Row],[date]])</f>
        <v>2</v>
      </c>
      <c r="E2877" s="47">
        <v>0.34375</v>
      </c>
      <c r="F2877" s="47">
        <v>0.51041666666666696</v>
      </c>
      <c r="G2877" s="46" t="str">
        <f>IF(NOT(ISBLANK(Tableau645[heure
début])),IF(VALUE(MID(TEXT(Tableau645[heure
début],"hh"),1,2))&lt;13,"AM","PM"),"")</f>
        <v>AM</v>
      </c>
      <c r="H2877" s="47">
        <f>F2877-E2877</f>
        <v>0.16666666666666696</v>
      </c>
      <c r="I2877" s="123"/>
      <c r="J2877" s="47" t="s">
        <v>821</v>
      </c>
      <c r="K2877" s="65" t="s">
        <v>1097</v>
      </c>
      <c r="L2877" s="45" t="str">
        <f ca="1">VLOOKUP(Tableau645[[#This Row],[module]],OFFSET(INDIRECT(A2877&amp;"_code"),0,2,,2),2,0)</f>
        <v>DELIESSCHE Christian</v>
      </c>
      <c r="M2877" s="45"/>
      <c r="N2877" s="47"/>
      <c r="O2877" s="45"/>
    </row>
    <row r="2878" spans="1:15" hidden="1" x14ac:dyDescent="0.2">
      <c r="A2878" s="45" t="s">
        <v>670</v>
      </c>
      <c r="B2878" s="65" t="str">
        <f>YEAR(C2878)&amp;"-"&amp;WEEKNUM(C2878)</f>
        <v>2018-8</v>
      </c>
      <c r="C2878" s="46">
        <v>43150</v>
      </c>
      <c r="D2878" s="67">
        <f>WEEKDAY(Tableau645[[#This Row],[date]])</f>
        <v>2</v>
      </c>
      <c r="E2878" s="47">
        <v>0.57291666666666696</v>
      </c>
      <c r="F2878" s="47">
        <v>0.73958333333333404</v>
      </c>
      <c r="G2878" s="46" t="str">
        <f>IF(NOT(ISBLANK(Tableau645[heure
début])),IF(VALUE(MID(TEXT(Tableau645[heure
début],"hh"),1,2))&lt;13,"AM","PM"),"")</f>
        <v>PM</v>
      </c>
      <c r="H2878" s="47">
        <f>F2878-E2878</f>
        <v>0.16666666666666707</v>
      </c>
      <c r="I2878" s="47"/>
      <c r="J2878" s="47"/>
      <c r="K2878" s="65" t="s">
        <v>806</v>
      </c>
      <c r="L2878" s="45" t="str">
        <f ca="1">VLOOKUP(Tableau645[[#This Row],[module]],OFFSET(INDIRECT(A2878&amp;"_code"),0,2,,2),2,0)</f>
        <v>n/a</v>
      </c>
      <c r="M2878" s="45"/>
      <c r="N2878" s="47"/>
      <c r="O2878" s="45"/>
    </row>
    <row r="2879" spans="1:15" hidden="1" x14ac:dyDescent="0.2">
      <c r="A2879" s="61" t="s">
        <v>669</v>
      </c>
      <c r="B2879" s="65" t="str">
        <f>YEAR(C2879)&amp;"-"&amp;WEEKNUM(C2879)</f>
        <v>2018-8</v>
      </c>
      <c r="C2879" s="46">
        <v>43150</v>
      </c>
      <c r="D2879" s="67">
        <f>WEEKDAY(Tableau645[[#This Row],[date]])</f>
        <v>2</v>
      </c>
      <c r="E2879" s="63">
        <v>0.57291666666666696</v>
      </c>
      <c r="F2879" s="63">
        <v>0.65625</v>
      </c>
      <c r="G2879" s="46" t="str">
        <f>IF(NOT(ISBLANK(Tableau645[heure
début])),IF(VALUE(MID(TEXT(Tableau645[heure
début],"hh"),1,2))&lt;13,"AM","PM"),"")</f>
        <v>PM</v>
      </c>
      <c r="H2879" s="47">
        <f>F2879-E2879</f>
        <v>8.3333333333333037E-2</v>
      </c>
      <c r="I2879" s="47"/>
      <c r="J2879" s="47"/>
      <c r="K2879" s="65" t="s">
        <v>1061</v>
      </c>
      <c r="L2879" s="45" t="str">
        <f ca="1">VLOOKUP(Tableau645[[#This Row],[module]],OFFSET(INDIRECT(A2879&amp;"_code"),0,2,,2),2,0)</f>
        <v>LABIS Solveig</v>
      </c>
      <c r="M2879" s="45"/>
      <c r="N2879" s="47"/>
      <c r="O2879" s="45"/>
    </row>
    <row r="2880" spans="1:15" hidden="1" x14ac:dyDescent="0.2">
      <c r="A2880" s="45" t="s">
        <v>671</v>
      </c>
      <c r="B2880" s="65" t="str">
        <f>YEAR(C2880)&amp;"-"&amp;WEEKNUM(C2880)</f>
        <v>2018-8</v>
      </c>
      <c r="C2880" s="46">
        <v>43150</v>
      </c>
      <c r="D2880" s="67">
        <f>WEEKDAY(Tableau645[[#This Row],[date]])</f>
        <v>2</v>
      </c>
      <c r="E2880" s="47">
        <v>0.57291666666666696</v>
      </c>
      <c r="F2880" s="47">
        <v>0.73958333333333404</v>
      </c>
      <c r="G2880" s="46" t="str">
        <f>IF(NOT(ISBLANK(Tableau645[heure
début])),IF(VALUE(MID(TEXT(Tableau645[heure
début],"hh"),1,2))&lt;13,"AM","PM"),"")</f>
        <v>PM</v>
      </c>
      <c r="H2880" s="47">
        <f>F2880-E2880</f>
        <v>0.16666666666666707</v>
      </c>
      <c r="I2880" s="47"/>
      <c r="J2880" s="47" t="s">
        <v>833</v>
      </c>
      <c r="K2880" s="65" t="s">
        <v>817</v>
      </c>
      <c r="L2880" s="45" t="str">
        <f ca="1">VLOOKUP(Tableau645[[#This Row],[module]],OFFSET(INDIRECT(A2880&amp;"_code"),0,2,,2),2,0)</f>
        <v>n/a</v>
      </c>
      <c r="M2880" s="45"/>
      <c r="N2880" s="47"/>
      <c r="O2880" s="45"/>
    </row>
    <row r="2881" spans="1:15" hidden="1" x14ac:dyDescent="0.2">
      <c r="A2881" s="45" t="s">
        <v>671</v>
      </c>
      <c r="B2881" s="65" t="str">
        <f>YEAR(C2881)&amp;"-"&amp;WEEKNUM(C2881)</f>
        <v>2018-8</v>
      </c>
      <c r="C2881" s="46">
        <v>43150</v>
      </c>
      <c r="D2881" s="67">
        <f>WEEKDAY(Tableau645[[#This Row],[date]])</f>
        <v>2</v>
      </c>
      <c r="E2881" s="47">
        <v>0.57291666666666696</v>
      </c>
      <c r="F2881" s="47">
        <v>0.73958333333333404</v>
      </c>
      <c r="G2881" s="46" t="str">
        <f>IF(NOT(ISBLANK(Tableau645[heure
début])),IF(VALUE(MID(TEXT(Tableau645[heure
début],"hh"),1,2))&lt;13,"AM","PM"),"")</f>
        <v>PM</v>
      </c>
      <c r="H2881" s="47">
        <f>F2881-E2881</f>
        <v>0.16666666666666707</v>
      </c>
      <c r="I2881" s="47"/>
      <c r="J2881" s="47" t="s">
        <v>832</v>
      </c>
      <c r="K2881" s="65" t="s">
        <v>806</v>
      </c>
      <c r="L2881" s="45" t="str">
        <f ca="1">VLOOKUP(Tableau645[[#This Row],[module]],OFFSET(INDIRECT(A2881&amp;"_code"),0,2,,2),2,0)</f>
        <v>n/a</v>
      </c>
      <c r="M2881" s="45"/>
      <c r="N2881" s="47"/>
      <c r="O2881" s="45"/>
    </row>
    <row r="2882" spans="1:15" hidden="1" x14ac:dyDescent="0.2">
      <c r="A2882" s="45" t="s">
        <v>672</v>
      </c>
      <c r="B2882" s="65" t="str">
        <f>YEAR(C2882)&amp;"-"&amp;WEEKNUM(C2882)</f>
        <v>2018-8</v>
      </c>
      <c r="C2882" s="46">
        <v>43150</v>
      </c>
      <c r="D2882" s="67">
        <f>WEEKDAY(Tableau645[[#This Row],[date]])</f>
        <v>2</v>
      </c>
      <c r="E2882" s="47">
        <v>0.57291666666666696</v>
      </c>
      <c r="F2882" s="47">
        <v>0.73958333333333404</v>
      </c>
      <c r="G2882" s="46" t="str">
        <f>IF(NOT(ISBLANK(Tableau645[heure
début])),IF(VALUE(MID(TEXT(Tableau645[heure
début],"hh"),1,2))&lt;13,"AM","PM"),"")</f>
        <v>PM</v>
      </c>
      <c r="H2882" s="47">
        <f>F2882-E2882</f>
        <v>0.16666666666666707</v>
      </c>
      <c r="I2882" s="47"/>
      <c r="J2882" s="47" t="s">
        <v>832</v>
      </c>
      <c r="K2882" s="65"/>
      <c r="L2882" s="45" t="e">
        <f ca="1">VLOOKUP(Tableau645[[#This Row],[module]],OFFSET(INDIRECT(A2882&amp;"_code"),0,2,,2),2,0)</f>
        <v>#N/A</v>
      </c>
      <c r="M2882" s="45"/>
      <c r="N2882" s="47"/>
      <c r="O2882" s="45"/>
    </row>
    <row r="2883" spans="1:15" hidden="1" x14ac:dyDescent="0.2">
      <c r="A2883" s="45" t="s">
        <v>672</v>
      </c>
      <c r="B2883" s="65" t="str">
        <f>YEAR(C2883)&amp;"-"&amp;WEEKNUM(C2883)</f>
        <v>2018-8</v>
      </c>
      <c r="C2883" s="46">
        <v>43150</v>
      </c>
      <c r="D2883" s="67">
        <f>WEEKDAY(Tableau645[[#This Row],[date]])</f>
        <v>2</v>
      </c>
      <c r="E2883" s="47">
        <v>0.57291666666666696</v>
      </c>
      <c r="F2883" s="47">
        <v>0.73958333333333404</v>
      </c>
      <c r="G2883" s="46" t="str">
        <f>IF(NOT(ISBLANK(Tableau645[heure
début])),IF(VALUE(MID(TEXT(Tableau645[heure
début],"hh"),1,2))&lt;13,"AM","PM"),"")</f>
        <v>PM</v>
      </c>
      <c r="H2883" s="47">
        <f>F2883-E2883</f>
        <v>0.16666666666666707</v>
      </c>
      <c r="I2883" s="47"/>
      <c r="J2883" s="47" t="s">
        <v>833</v>
      </c>
      <c r="K2883" s="65" t="s">
        <v>817</v>
      </c>
      <c r="L2883" s="45" t="str">
        <f ca="1">VLOOKUP(Tableau645[[#This Row],[module]],OFFSET(INDIRECT(A2883&amp;"_code"),0,2,,2),2,0)</f>
        <v>n/a</v>
      </c>
      <c r="M2883" s="45"/>
      <c r="N2883" s="47"/>
      <c r="O2883" s="45"/>
    </row>
    <row r="2884" spans="1:15" hidden="1" x14ac:dyDescent="0.2">
      <c r="A2884" s="45" t="s">
        <v>676</v>
      </c>
      <c r="B2884" s="65" t="str">
        <f>YEAR(C2884)&amp;"-"&amp;WEEKNUM(C2884)</f>
        <v>2018-8</v>
      </c>
      <c r="C2884" s="46">
        <v>43150</v>
      </c>
      <c r="D2884" s="67">
        <f>WEEKDAY(Tableau645[[#This Row],[date]])</f>
        <v>2</v>
      </c>
      <c r="E2884" s="47">
        <v>0.57291666666666696</v>
      </c>
      <c r="F2884" s="47">
        <v>0.69791666666666663</v>
      </c>
      <c r="G2884" s="46" t="str">
        <f>IF(NOT(ISBLANK(Tableau645[heure
début])),IF(VALUE(MID(TEXT(Tableau645[heure
début],"hh"),1,2))&lt;13,"AM","PM"),"")</f>
        <v>PM</v>
      </c>
      <c r="H2884" s="47">
        <f>F2884-E2884</f>
        <v>0.12499999999999967</v>
      </c>
      <c r="I2884" s="47"/>
      <c r="J2884" s="47"/>
      <c r="K2884" s="65" t="s">
        <v>809</v>
      </c>
      <c r="L2884" s="45" t="str">
        <f ca="1">VLOOKUP(Tableau645[[#This Row],[module]],OFFSET(INDIRECT(A2884&amp;"_code"),0,2,,2),2,0)</f>
        <v>n/a</v>
      </c>
      <c r="M2884" s="45"/>
      <c r="N2884" s="47"/>
      <c r="O2884" s="45"/>
    </row>
    <row r="2885" spans="1:15" hidden="1" x14ac:dyDescent="0.2">
      <c r="A2885" s="45" t="s">
        <v>677</v>
      </c>
      <c r="B2885" s="65" t="str">
        <f>YEAR(C2885)&amp;"-"&amp;WEEKNUM(C2885)</f>
        <v>2018-8</v>
      </c>
      <c r="C2885" s="46">
        <v>43150</v>
      </c>
      <c r="D2885" s="67">
        <f>WEEKDAY(Tableau645[[#This Row],[date]])</f>
        <v>2</v>
      </c>
      <c r="E2885" s="47">
        <v>0.57291666666666696</v>
      </c>
      <c r="F2885" s="47">
        <v>0.69791666666666663</v>
      </c>
      <c r="G2885" s="46" t="str">
        <f>IF(NOT(ISBLANK(Tableau645[heure
début])),IF(VALUE(MID(TEXT(Tableau645[heure
début],"hh"),1,2))&lt;13,"AM","PM"),"")</f>
        <v>PM</v>
      </c>
      <c r="H2885" s="47">
        <f>F2885-E2885</f>
        <v>0.12499999999999967</v>
      </c>
      <c r="I2885" s="47"/>
      <c r="J2885" s="47"/>
      <c r="K2885" s="65" t="s">
        <v>1168</v>
      </c>
      <c r="L2885" s="45" t="str">
        <f ca="1">VLOOKUP(Tableau645[[#This Row],[module]],OFFSET(INDIRECT(A2885&amp;"_code"),0,2,,2),2,0)</f>
        <v>n/a</v>
      </c>
      <c r="M2885" s="45"/>
      <c r="N2885" s="47"/>
      <c r="O2885" s="45"/>
    </row>
    <row r="2886" spans="1:15" hidden="1" x14ac:dyDescent="0.2">
      <c r="A2886" s="45" t="s">
        <v>657</v>
      </c>
      <c r="B2886" s="65" t="str">
        <f>YEAR(C2886)&amp;"-"&amp;WEEKNUM(C2886)</f>
        <v>2018-8</v>
      </c>
      <c r="C2886" s="46">
        <v>43150</v>
      </c>
      <c r="D2886" s="67">
        <f>WEEKDAY(Tableau645[[#This Row],[date]])</f>
        <v>2</v>
      </c>
      <c r="E2886" s="47">
        <v>0.57291666666666696</v>
      </c>
      <c r="F2886" s="47">
        <v>0.73958333333333404</v>
      </c>
      <c r="G2886" s="46" t="str">
        <f>IF(NOT(ISBLANK(Tableau645[heure
début])),IF(VALUE(MID(TEXT(Tableau645[heure
début],"hh"),1,2))&lt;13,"AM","PM"),"")</f>
        <v>PM</v>
      </c>
      <c r="H2886" s="47">
        <f>F2886-E2886</f>
        <v>0.16666666666666707</v>
      </c>
      <c r="I2886" s="123"/>
      <c r="J2886" s="47" t="s">
        <v>821</v>
      </c>
      <c r="K2886" s="65" t="s">
        <v>1097</v>
      </c>
      <c r="L2886" s="45" t="str">
        <f ca="1">VLOOKUP(Tableau645[[#This Row],[module]],OFFSET(INDIRECT(A2886&amp;"_code"),0,2,,2),2,0)</f>
        <v>DELIESSCHE Christian</v>
      </c>
      <c r="M2886" s="45"/>
      <c r="N2886" s="47"/>
      <c r="O2886" s="45"/>
    </row>
    <row r="2887" spans="1:15" hidden="1" x14ac:dyDescent="0.2">
      <c r="A2887" s="61" t="s">
        <v>669</v>
      </c>
      <c r="B2887" s="92" t="str">
        <f>YEAR(C2887)&amp;"-"&amp;WEEKNUM(C2887)</f>
        <v>2018-8</v>
      </c>
      <c r="C2887" s="46">
        <v>43150</v>
      </c>
      <c r="D2887" s="94">
        <f>WEEKDAY(Tableau645[[#This Row],[date]])</f>
        <v>2</v>
      </c>
      <c r="E2887" s="63">
        <v>0.65625</v>
      </c>
      <c r="F2887" s="63">
        <v>0.73958333333333404</v>
      </c>
      <c r="G2887" s="93" t="str">
        <f>IF(NOT(ISBLANK(Tableau645[heure
début])),IF(VALUE(MID(TEXT(Tableau645[heure
début],"hh"),1,2))&lt;13,"AM","PM"),"")</f>
        <v>PM</v>
      </c>
      <c r="H2887" s="95">
        <f>F2887-E2887</f>
        <v>8.3333333333334036E-2</v>
      </c>
      <c r="I2887" s="95"/>
      <c r="J2887" s="95"/>
      <c r="K2887" s="92"/>
      <c r="L2887" s="92" t="e">
        <f ca="1">VLOOKUP(Tableau645[[#This Row],[module]],OFFSET(INDIRECT(A2887&amp;"_code"),0,2,,2),2,0)</f>
        <v>#N/A</v>
      </c>
      <c r="M2887" s="91"/>
      <c r="N2887" s="95"/>
      <c r="O2887" s="91"/>
    </row>
    <row r="2888" spans="1:15" hidden="1" x14ac:dyDescent="0.2">
      <c r="A2888" s="45" t="s">
        <v>670</v>
      </c>
      <c r="B2888" s="65" t="str">
        <f>YEAR(C2888)&amp;"-"&amp;WEEKNUM(C2888)</f>
        <v>2018-8</v>
      </c>
      <c r="C2888" s="46">
        <v>43151</v>
      </c>
      <c r="D2888" s="67">
        <f>WEEKDAY(Tableau645[[#This Row],[date]])</f>
        <v>3</v>
      </c>
      <c r="E2888" s="47">
        <v>0.34375</v>
      </c>
      <c r="F2888" s="47">
        <v>0.51041666666666696</v>
      </c>
      <c r="G2888" s="46" t="str">
        <f>IF(NOT(ISBLANK(Tableau645[heure
début])),IF(VALUE(MID(TEXT(Tableau645[heure
début],"hh"),1,2))&lt;13,"AM","PM"),"")</f>
        <v>AM</v>
      </c>
      <c r="H2888" s="47">
        <f>F2888-E2888</f>
        <v>0.16666666666666696</v>
      </c>
      <c r="I2888" s="47"/>
      <c r="J2888" s="47"/>
      <c r="K2888" s="65" t="s">
        <v>806</v>
      </c>
      <c r="L2888" s="45" t="str">
        <f ca="1">VLOOKUP(Tableau645[[#This Row],[module]],OFFSET(INDIRECT(A2888&amp;"_code"),0,2,,2),2,0)</f>
        <v>n/a</v>
      </c>
      <c r="M2888" s="45"/>
      <c r="N2888" s="47"/>
      <c r="O2888" s="45"/>
    </row>
    <row r="2889" spans="1:15" hidden="1" x14ac:dyDescent="0.2">
      <c r="A2889" s="61" t="s">
        <v>669</v>
      </c>
      <c r="B2889" s="65" t="str">
        <f>YEAR(C2889)&amp;"-"&amp;WEEKNUM(C2889)</f>
        <v>2018-8</v>
      </c>
      <c r="C2889" s="46">
        <v>43151</v>
      </c>
      <c r="D2889" s="67">
        <f>WEEKDAY(Tableau645[[#This Row],[date]])</f>
        <v>3</v>
      </c>
      <c r="E2889" s="47">
        <v>0.34375</v>
      </c>
      <c r="F2889" s="47">
        <v>0.51041666666666696</v>
      </c>
      <c r="G2889" s="46" t="str">
        <f>IF(NOT(ISBLANK(Tableau645[heure
début])),IF(VALUE(MID(TEXT(Tableau645[heure
début],"hh"),1,2))&lt;13,"AM","PM"),"")</f>
        <v>AM</v>
      </c>
      <c r="H2889" s="47">
        <f>F2889-E2889</f>
        <v>0.16666666666666696</v>
      </c>
      <c r="I2889" s="47"/>
      <c r="J2889" s="47"/>
      <c r="K2889" s="65" t="s">
        <v>1089</v>
      </c>
      <c r="L2889" s="45" t="str">
        <f ca="1">VLOOKUP(Tableau645[[#This Row],[module]],OFFSET(INDIRECT(A2889&amp;"_code"),0,2,,2),2,0)</f>
        <v>DUDEK Cédric</v>
      </c>
      <c r="M2889" s="45"/>
      <c r="N2889" s="47"/>
      <c r="O2889" s="45"/>
    </row>
    <row r="2890" spans="1:15" hidden="1" x14ac:dyDescent="0.2">
      <c r="A2890" s="45" t="s">
        <v>671</v>
      </c>
      <c r="B2890" s="65" t="str">
        <f>YEAR(C2890)&amp;"-"&amp;WEEKNUM(C2890)</f>
        <v>2018-8</v>
      </c>
      <c r="C2890" s="46">
        <v>43151</v>
      </c>
      <c r="D2890" s="67">
        <f>WEEKDAY(Tableau645[[#This Row],[date]])</f>
        <v>3</v>
      </c>
      <c r="E2890" s="47">
        <v>0.34375</v>
      </c>
      <c r="F2890" s="47">
        <v>0.51041666666666696</v>
      </c>
      <c r="G2890" s="46" t="str">
        <f>IF(NOT(ISBLANK(Tableau645[heure
début])),IF(VALUE(MID(TEXT(Tableau645[heure
début],"hh"),1,2))&lt;13,"AM","PM"),"")</f>
        <v>AM</v>
      </c>
      <c r="H2890" s="47">
        <f>F2890-E2890</f>
        <v>0.16666666666666696</v>
      </c>
      <c r="I2890" s="47"/>
      <c r="J2890" s="47" t="s">
        <v>833</v>
      </c>
      <c r="K2890" s="65" t="s">
        <v>817</v>
      </c>
      <c r="L2890" s="45" t="str">
        <f ca="1">VLOOKUP(Tableau645[[#This Row],[module]],OFFSET(INDIRECT(A2890&amp;"_code"),0,2,,2),2,0)</f>
        <v>n/a</v>
      </c>
      <c r="M2890" s="45"/>
      <c r="N2890" s="47"/>
      <c r="O2890" s="45"/>
    </row>
    <row r="2891" spans="1:15" hidden="1" x14ac:dyDescent="0.2">
      <c r="A2891" s="45" t="s">
        <v>671</v>
      </c>
      <c r="B2891" s="65" t="str">
        <f>YEAR(C2891)&amp;"-"&amp;WEEKNUM(C2891)</f>
        <v>2018-8</v>
      </c>
      <c r="C2891" s="46">
        <v>43151</v>
      </c>
      <c r="D2891" s="67">
        <f>WEEKDAY(Tableau645[[#This Row],[date]])</f>
        <v>3</v>
      </c>
      <c r="E2891" s="47">
        <v>0.34375</v>
      </c>
      <c r="F2891" s="47">
        <v>0.51041666666666696</v>
      </c>
      <c r="G2891" s="46" t="str">
        <f>IF(NOT(ISBLANK(Tableau645[heure
début])),IF(VALUE(MID(TEXT(Tableau645[heure
début],"hh"),1,2))&lt;13,"AM","PM"),"")</f>
        <v>AM</v>
      </c>
      <c r="H2891" s="47">
        <f>F2891-E2891</f>
        <v>0.16666666666666696</v>
      </c>
      <c r="I2891" s="47"/>
      <c r="J2891" s="47" t="s">
        <v>832</v>
      </c>
      <c r="K2891" s="65" t="s">
        <v>806</v>
      </c>
      <c r="L2891" s="45" t="str">
        <f ca="1">VLOOKUP(Tableau645[[#This Row],[module]],OFFSET(INDIRECT(A2891&amp;"_code"),0,2,,2),2,0)</f>
        <v>n/a</v>
      </c>
      <c r="M2891" s="45"/>
      <c r="N2891" s="47"/>
      <c r="O2891" s="45"/>
    </row>
    <row r="2892" spans="1:15" hidden="1" x14ac:dyDescent="0.2">
      <c r="A2892" s="45" t="s">
        <v>672</v>
      </c>
      <c r="B2892" s="65" t="str">
        <f>YEAR(C2892)&amp;"-"&amp;WEEKNUM(C2892)</f>
        <v>2018-8</v>
      </c>
      <c r="C2892" s="46">
        <v>43151</v>
      </c>
      <c r="D2892" s="67">
        <f>WEEKDAY(Tableau645[[#This Row],[date]])</f>
        <v>3</v>
      </c>
      <c r="E2892" s="47">
        <v>0.34375</v>
      </c>
      <c r="F2892" s="47">
        <v>0.51041666666666696</v>
      </c>
      <c r="G2892" s="46" t="str">
        <f>IF(NOT(ISBLANK(Tableau645[heure
début])),IF(VALUE(MID(TEXT(Tableau645[heure
début],"hh"),1,2))&lt;13,"AM","PM"),"")</f>
        <v>AM</v>
      </c>
      <c r="H2892" s="47">
        <f>F2892-E2892</f>
        <v>0.16666666666666696</v>
      </c>
      <c r="I2892" s="47"/>
      <c r="J2892" s="47" t="s">
        <v>832</v>
      </c>
      <c r="K2892" s="65"/>
      <c r="L2892" s="45" t="e">
        <f ca="1">VLOOKUP(Tableau645[[#This Row],[module]],OFFSET(INDIRECT(A2892&amp;"_code"),0,2,,2),2,0)</f>
        <v>#N/A</v>
      </c>
      <c r="M2892" s="45"/>
      <c r="N2892" s="47"/>
      <c r="O2892" s="45"/>
    </row>
    <row r="2893" spans="1:15" hidden="1" x14ac:dyDescent="0.2">
      <c r="A2893" s="45" t="s">
        <v>672</v>
      </c>
      <c r="B2893" s="65" t="str">
        <f>YEAR(C2893)&amp;"-"&amp;WEEKNUM(C2893)</f>
        <v>2018-8</v>
      </c>
      <c r="C2893" s="46">
        <v>43151</v>
      </c>
      <c r="D2893" s="67">
        <f>WEEKDAY(Tableau645[[#This Row],[date]])</f>
        <v>3</v>
      </c>
      <c r="E2893" s="47">
        <v>0.34375</v>
      </c>
      <c r="F2893" s="47">
        <v>0.51041666666666696</v>
      </c>
      <c r="G2893" s="46" t="str">
        <f>IF(NOT(ISBLANK(Tableau645[heure
début])),IF(VALUE(MID(TEXT(Tableau645[heure
début],"hh"),1,2))&lt;13,"AM","PM"),"")</f>
        <v>AM</v>
      </c>
      <c r="H2893" s="47">
        <f>F2893-E2893</f>
        <v>0.16666666666666696</v>
      </c>
      <c r="I2893" s="47"/>
      <c r="J2893" s="47" t="s">
        <v>833</v>
      </c>
      <c r="K2893" s="65" t="s">
        <v>817</v>
      </c>
      <c r="L2893" s="45" t="str">
        <f ca="1">VLOOKUP(Tableau645[[#This Row],[module]],OFFSET(INDIRECT(A2893&amp;"_code"),0,2,,2),2,0)</f>
        <v>n/a</v>
      </c>
      <c r="M2893" s="45"/>
      <c r="N2893" s="47"/>
      <c r="O2893" s="45"/>
    </row>
    <row r="2894" spans="1:15" hidden="1" x14ac:dyDescent="0.2">
      <c r="A2894" s="45" t="s">
        <v>676</v>
      </c>
      <c r="B2894" s="65" t="str">
        <f>YEAR(C2894)&amp;"-"&amp;WEEKNUM(C2894)</f>
        <v>2018-8</v>
      </c>
      <c r="C2894" s="46">
        <v>43151</v>
      </c>
      <c r="D2894" s="67">
        <f>WEEKDAY(Tableau645[[#This Row],[date]])</f>
        <v>3</v>
      </c>
      <c r="E2894" s="47">
        <v>0.34375</v>
      </c>
      <c r="F2894" s="47">
        <v>0.51041666666666696</v>
      </c>
      <c r="G2894" s="46" t="str">
        <f>IF(NOT(ISBLANK(Tableau645[heure
début])),IF(VALUE(MID(TEXT(Tableau645[heure
début],"hh"),1,2))&lt;13,"AM","PM"),"")</f>
        <v>AM</v>
      </c>
      <c r="H2894" s="47">
        <f>F2894-E2894</f>
        <v>0.16666666666666696</v>
      </c>
      <c r="I2894" s="47"/>
      <c r="J2894" s="47"/>
      <c r="K2894" s="65" t="s">
        <v>809</v>
      </c>
      <c r="L2894" s="45" t="str">
        <f ca="1">VLOOKUP(Tableau645[[#This Row],[module]],OFFSET(INDIRECT(A2894&amp;"_code"),0,2,,2),2,0)</f>
        <v>n/a</v>
      </c>
      <c r="M2894" s="45"/>
      <c r="N2894" s="47"/>
      <c r="O2894" s="45"/>
    </row>
    <row r="2895" spans="1:15" hidden="1" x14ac:dyDescent="0.2">
      <c r="A2895" s="45" t="s">
        <v>677</v>
      </c>
      <c r="B2895" s="65" t="str">
        <f>YEAR(C2895)&amp;"-"&amp;WEEKNUM(C2895)</f>
        <v>2018-8</v>
      </c>
      <c r="C2895" s="46">
        <v>43151</v>
      </c>
      <c r="D2895" s="67">
        <f>WEEKDAY(Tableau645[[#This Row],[date]])</f>
        <v>3</v>
      </c>
      <c r="E2895" s="47">
        <v>0.34375</v>
      </c>
      <c r="F2895" s="47">
        <v>0.51041666666666696</v>
      </c>
      <c r="G2895" s="46" t="str">
        <f>IF(NOT(ISBLANK(Tableau645[heure
début])),IF(VALUE(MID(TEXT(Tableau645[heure
début],"hh"),1,2))&lt;13,"AM","PM"),"")</f>
        <v>AM</v>
      </c>
      <c r="H2895" s="47">
        <f>F2895-E2895</f>
        <v>0.16666666666666696</v>
      </c>
      <c r="I2895" s="47"/>
      <c r="J2895" s="47"/>
      <c r="K2895" s="65" t="s">
        <v>1168</v>
      </c>
      <c r="L2895" s="45" t="str">
        <f ca="1">VLOOKUP(Tableau645[[#This Row],[module]],OFFSET(INDIRECT(A2895&amp;"_code"),0,2,,2),2,0)</f>
        <v>n/a</v>
      </c>
      <c r="M2895" s="45"/>
      <c r="N2895" s="47"/>
      <c r="O2895" s="45"/>
    </row>
    <row r="2896" spans="1:15" hidden="1" x14ac:dyDescent="0.2">
      <c r="A2896" s="45" t="s">
        <v>657</v>
      </c>
      <c r="B2896" s="65" t="str">
        <f>YEAR(C2896)&amp;"-"&amp;WEEKNUM(C2896)</f>
        <v>2018-8</v>
      </c>
      <c r="C2896" s="46">
        <v>43151</v>
      </c>
      <c r="D2896" s="67">
        <f>WEEKDAY(Tableau645[[#This Row],[date]])</f>
        <v>3</v>
      </c>
      <c r="E2896" s="47">
        <v>0.34375</v>
      </c>
      <c r="F2896" s="47">
        <v>0.51041666666666696</v>
      </c>
      <c r="G2896" s="46" t="str">
        <f>IF(NOT(ISBLANK(Tableau645[heure
début])),IF(VALUE(MID(TEXT(Tableau645[heure
début],"hh"),1,2))&lt;13,"AM","PM"),"")</f>
        <v>AM</v>
      </c>
      <c r="H2896" s="47">
        <f>F2896-E2896</f>
        <v>0.16666666666666696</v>
      </c>
      <c r="I2896" s="123"/>
      <c r="J2896" s="47"/>
      <c r="K2896" s="65" t="s">
        <v>1136</v>
      </c>
      <c r="L2896" s="45" t="str">
        <f ca="1">VLOOKUP(Tableau645[[#This Row],[module]],OFFSET(INDIRECT(A2896&amp;"_code"),0,2,,2),2,0)</f>
        <v>MAATI Abderrabi</v>
      </c>
      <c r="M2896" s="45"/>
      <c r="N2896" s="47"/>
      <c r="O2896" s="45"/>
    </row>
    <row r="2897" spans="1:15" hidden="1" x14ac:dyDescent="0.2">
      <c r="A2897" s="45" t="s">
        <v>670</v>
      </c>
      <c r="B2897" s="65" t="str">
        <f>YEAR(C2897)&amp;"-"&amp;WEEKNUM(C2897)</f>
        <v>2018-8</v>
      </c>
      <c r="C2897" s="46">
        <v>43151</v>
      </c>
      <c r="D2897" s="67">
        <f>WEEKDAY(Tableau645[[#This Row],[date]])</f>
        <v>3</v>
      </c>
      <c r="E2897" s="47">
        <v>0.57291666666666696</v>
      </c>
      <c r="F2897" s="47">
        <v>0.73958333333333404</v>
      </c>
      <c r="G2897" s="46" t="str">
        <f>IF(NOT(ISBLANK(Tableau645[heure
début])),IF(VALUE(MID(TEXT(Tableau645[heure
début],"hh"),1,2))&lt;13,"AM","PM"),"")</f>
        <v>PM</v>
      </c>
      <c r="H2897" s="47">
        <f>F2897-E2897</f>
        <v>0.16666666666666707</v>
      </c>
      <c r="I2897" s="47"/>
      <c r="J2897" s="47"/>
      <c r="K2897" s="65" t="s">
        <v>806</v>
      </c>
      <c r="L2897" s="45" t="str">
        <f ca="1">VLOOKUP(Tableau645[[#This Row],[module]],OFFSET(INDIRECT(A2897&amp;"_code"),0,2,,2),2,0)</f>
        <v>n/a</v>
      </c>
      <c r="M2897" s="45"/>
      <c r="N2897" s="47"/>
      <c r="O2897" s="45"/>
    </row>
    <row r="2898" spans="1:15" hidden="1" x14ac:dyDescent="0.2">
      <c r="A2898" s="61" t="s">
        <v>669</v>
      </c>
      <c r="B2898" s="65" t="str">
        <f>YEAR(C2898)&amp;"-"&amp;WEEKNUM(C2898)</f>
        <v>2018-8</v>
      </c>
      <c r="C2898" s="46">
        <v>43151</v>
      </c>
      <c r="D2898" s="67">
        <f>WEEKDAY(Tableau645[[#This Row],[date]])</f>
        <v>3</v>
      </c>
      <c r="E2898" s="63">
        <v>0.57291666666666696</v>
      </c>
      <c r="F2898" s="63">
        <v>0.73958333333333404</v>
      </c>
      <c r="G2898" s="46" t="str">
        <f>IF(NOT(ISBLANK(Tableau645[heure
début])),IF(VALUE(MID(TEXT(Tableau645[heure
début],"hh"),1,2))&lt;13,"AM","PM"),"")</f>
        <v>PM</v>
      </c>
      <c r="H2898" s="47">
        <f>F2898-E2898</f>
        <v>0.16666666666666707</v>
      </c>
      <c r="I2898" s="47"/>
      <c r="J2898" s="47"/>
      <c r="K2898" s="65"/>
      <c r="L2898" s="45" t="e">
        <f ca="1">VLOOKUP(Tableau645[[#This Row],[module]],OFFSET(INDIRECT(A2898&amp;"_code"),0,2,,2),2,0)</f>
        <v>#N/A</v>
      </c>
      <c r="M2898" s="45"/>
      <c r="N2898" s="47"/>
      <c r="O2898" s="45"/>
    </row>
    <row r="2899" spans="1:15" hidden="1" x14ac:dyDescent="0.2">
      <c r="A2899" s="45" t="s">
        <v>671</v>
      </c>
      <c r="B2899" s="65" t="str">
        <f>YEAR(C2899)&amp;"-"&amp;WEEKNUM(C2899)</f>
        <v>2018-8</v>
      </c>
      <c r="C2899" s="46">
        <v>43151</v>
      </c>
      <c r="D2899" s="67">
        <f>WEEKDAY(Tableau645[[#This Row],[date]])</f>
        <v>3</v>
      </c>
      <c r="E2899" s="47">
        <v>0.57291666666666696</v>
      </c>
      <c r="F2899" s="47">
        <v>0.73958333333333404</v>
      </c>
      <c r="G2899" s="46" t="str">
        <f>IF(NOT(ISBLANK(Tableau645[heure
début])),IF(VALUE(MID(TEXT(Tableau645[heure
début],"hh"),1,2))&lt;13,"AM","PM"),"")</f>
        <v>PM</v>
      </c>
      <c r="H2899" s="47">
        <f>F2899-E2899</f>
        <v>0.16666666666666707</v>
      </c>
      <c r="I2899" s="47"/>
      <c r="J2899" s="47" t="s">
        <v>833</v>
      </c>
      <c r="K2899" s="65" t="s">
        <v>817</v>
      </c>
      <c r="L2899" s="45" t="str">
        <f ca="1">VLOOKUP(Tableau645[[#This Row],[module]],OFFSET(INDIRECT(A2899&amp;"_code"),0,2,,2),2,0)</f>
        <v>n/a</v>
      </c>
      <c r="M2899" s="45"/>
      <c r="N2899" s="47"/>
      <c r="O2899" s="45"/>
    </row>
    <row r="2900" spans="1:15" hidden="1" x14ac:dyDescent="0.2">
      <c r="A2900" s="45" t="s">
        <v>671</v>
      </c>
      <c r="B2900" s="65" t="str">
        <f>YEAR(C2900)&amp;"-"&amp;WEEKNUM(C2900)</f>
        <v>2018-8</v>
      </c>
      <c r="C2900" s="46">
        <v>43151</v>
      </c>
      <c r="D2900" s="67">
        <f>WEEKDAY(Tableau645[[#This Row],[date]])</f>
        <v>3</v>
      </c>
      <c r="E2900" s="47">
        <v>0.57291666666666696</v>
      </c>
      <c r="F2900" s="47">
        <v>0.73958333333333404</v>
      </c>
      <c r="G2900" s="46" t="str">
        <f>IF(NOT(ISBLANK(Tableau645[heure
début])),IF(VALUE(MID(TEXT(Tableau645[heure
début],"hh"),1,2))&lt;13,"AM","PM"),"")</f>
        <v>PM</v>
      </c>
      <c r="H2900" s="47">
        <f>F2900-E2900</f>
        <v>0.16666666666666707</v>
      </c>
      <c r="I2900" s="47"/>
      <c r="J2900" s="47" t="s">
        <v>832</v>
      </c>
      <c r="K2900" s="65" t="s">
        <v>806</v>
      </c>
      <c r="L2900" s="45" t="str">
        <f ca="1">VLOOKUP(Tableau645[[#This Row],[module]],OFFSET(INDIRECT(A2900&amp;"_code"),0,2,,2),2,0)</f>
        <v>n/a</v>
      </c>
      <c r="M2900" s="45"/>
      <c r="N2900" s="47"/>
      <c r="O2900" s="45"/>
    </row>
    <row r="2901" spans="1:15" hidden="1" x14ac:dyDescent="0.2">
      <c r="A2901" s="45" t="s">
        <v>672</v>
      </c>
      <c r="B2901" s="65" t="str">
        <f>YEAR(C2901)&amp;"-"&amp;WEEKNUM(C2901)</f>
        <v>2018-8</v>
      </c>
      <c r="C2901" s="46">
        <v>43151</v>
      </c>
      <c r="D2901" s="67">
        <f>WEEKDAY(Tableau645[[#This Row],[date]])</f>
        <v>3</v>
      </c>
      <c r="E2901" s="47">
        <v>0.57291666666666696</v>
      </c>
      <c r="F2901" s="47">
        <v>0.73958333333333404</v>
      </c>
      <c r="G2901" s="46" t="str">
        <f>IF(NOT(ISBLANK(Tableau645[heure
début])),IF(VALUE(MID(TEXT(Tableau645[heure
début],"hh"),1,2))&lt;13,"AM","PM"),"")</f>
        <v>PM</v>
      </c>
      <c r="H2901" s="47">
        <f>F2901-E2901</f>
        <v>0.16666666666666707</v>
      </c>
      <c r="I2901" s="47"/>
      <c r="J2901" s="47" t="s">
        <v>832</v>
      </c>
      <c r="K2901" s="65"/>
      <c r="L2901" s="45" t="e">
        <f ca="1">VLOOKUP(Tableau645[[#This Row],[module]],OFFSET(INDIRECT(A2901&amp;"_code"),0,2,,2),2,0)</f>
        <v>#N/A</v>
      </c>
      <c r="M2901" s="45"/>
      <c r="N2901" s="47"/>
      <c r="O2901" s="45"/>
    </row>
    <row r="2902" spans="1:15" hidden="1" x14ac:dyDescent="0.2">
      <c r="A2902" s="45" t="s">
        <v>672</v>
      </c>
      <c r="B2902" s="65" t="str">
        <f>YEAR(C2902)&amp;"-"&amp;WEEKNUM(C2902)</f>
        <v>2018-8</v>
      </c>
      <c r="C2902" s="46">
        <v>43151</v>
      </c>
      <c r="D2902" s="67">
        <f>WEEKDAY(Tableau645[[#This Row],[date]])</f>
        <v>3</v>
      </c>
      <c r="E2902" s="47">
        <v>0.57291666666666696</v>
      </c>
      <c r="F2902" s="47">
        <v>0.73958333333333404</v>
      </c>
      <c r="G2902" s="46" t="str">
        <f>IF(NOT(ISBLANK(Tableau645[heure
début])),IF(VALUE(MID(TEXT(Tableau645[heure
début],"hh"),1,2))&lt;13,"AM","PM"),"")</f>
        <v>PM</v>
      </c>
      <c r="H2902" s="47">
        <f>F2902-E2902</f>
        <v>0.16666666666666707</v>
      </c>
      <c r="I2902" s="47"/>
      <c r="J2902" s="47" t="s">
        <v>833</v>
      </c>
      <c r="K2902" s="65" t="s">
        <v>817</v>
      </c>
      <c r="L2902" s="45" t="str">
        <f ca="1">VLOOKUP(Tableau645[[#This Row],[module]],OFFSET(INDIRECT(A2902&amp;"_code"),0,2,,2),2,0)</f>
        <v>n/a</v>
      </c>
      <c r="M2902" s="45"/>
      <c r="N2902" s="47"/>
      <c r="O2902" s="45"/>
    </row>
    <row r="2903" spans="1:15" hidden="1" x14ac:dyDescent="0.2">
      <c r="A2903" s="45" t="s">
        <v>676</v>
      </c>
      <c r="B2903" s="65" t="str">
        <f>YEAR(C2903)&amp;"-"&amp;WEEKNUM(C2903)</f>
        <v>2018-8</v>
      </c>
      <c r="C2903" s="46">
        <v>43151</v>
      </c>
      <c r="D2903" s="67">
        <f>WEEKDAY(Tableau645[[#This Row],[date]])</f>
        <v>3</v>
      </c>
      <c r="E2903" s="47">
        <v>0.57291666666666696</v>
      </c>
      <c r="F2903" s="47">
        <v>0.69791666666666663</v>
      </c>
      <c r="G2903" s="46" t="str">
        <f>IF(NOT(ISBLANK(Tableau645[heure
début])),IF(VALUE(MID(TEXT(Tableau645[heure
début],"hh"),1,2))&lt;13,"AM","PM"),"")</f>
        <v>PM</v>
      </c>
      <c r="H2903" s="47">
        <f>F2903-E2903</f>
        <v>0.12499999999999967</v>
      </c>
      <c r="I2903" s="47"/>
      <c r="J2903" s="47"/>
      <c r="K2903" s="65" t="s">
        <v>809</v>
      </c>
      <c r="L2903" s="45" t="str">
        <f ca="1">VLOOKUP(Tableau645[[#This Row],[module]],OFFSET(INDIRECT(A2903&amp;"_code"),0,2,,2),2,0)</f>
        <v>n/a</v>
      </c>
      <c r="M2903" s="45"/>
      <c r="N2903" s="47"/>
      <c r="O2903" s="45"/>
    </row>
    <row r="2904" spans="1:15" hidden="1" x14ac:dyDescent="0.2">
      <c r="A2904" s="45" t="s">
        <v>677</v>
      </c>
      <c r="B2904" s="65" t="str">
        <f>YEAR(C2904)&amp;"-"&amp;WEEKNUM(C2904)</f>
        <v>2018-8</v>
      </c>
      <c r="C2904" s="46">
        <v>43151</v>
      </c>
      <c r="D2904" s="67">
        <f>WEEKDAY(Tableau645[[#This Row],[date]])</f>
        <v>3</v>
      </c>
      <c r="E2904" s="47">
        <v>0.57291666666666696</v>
      </c>
      <c r="F2904" s="47">
        <v>0.69791666666666663</v>
      </c>
      <c r="G2904" s="46" t="str">
        <f>IF(NOT(ISBLANK(Tableau645[heure
début])),IF(VALUE(MID(TEXT(Tableau645[heure
début],"hh"),1,2))&lt;13,"AM","PM"),"")</f>
        <v>PM</v>
      </c>
      <c r="H2904" s="47">
        <f>F2904-E2904</f>
        <v>0.12499999999999967</v>
      </c>
      <c r="I2904" s="47"/>
      <c r="J2904" s="47"/>
      <c r="K2904" s="65" t="s">
        <v>1168</v>
      </c>
      <c r="L2904" s="45" t="str">
        <f ca="1">VLOOKUP(Tableau645[[#This Row],[module]],OFFSET(INDIRECT(A2904&amp;"_code"),0,2,,2),2,0)</f>
        <v>n/a</v>
      </c>
      <c r="M2904" s="45"/>
      <c r="N2904" s="47"/>
      <c r="O2904" s="45"/>
    </row>
    <row r="2905" spans="1:15" hidden="1" x14ac:dyDescent="0.2">
      <c r="A2905" s="45" t="s">
        <v>657</v>
      </c>
      <c r="B2905" s="65" t="str">
        <f>YEAR(C2905)&amp;"-"&amp;WEEKNUM(C2905)</f>
        <v>2018-8</v>
      </c>
      <c r="C2905" s="46">
        <v>43151</v>
      </c>
      <c r="D2905" s="67">
        <f>WEEKDAY(Tableau645[[#This Row],[date]])</f>
        <v>3</v>
      </c>
      <c r="E2905" s="47">
        <v>0.57291666666666696</v>
      </c>
      <c r="F2905" s="47">
        <v>0.73958333333333404</v>
      </c>
      <c r="G2905" s="46" t="str">
        <f>IF(NOT(ISBLANK(Tableau645[heure
début])),IF(VALUE(MID(TEXT(Tableau645[heure
début],"hh"),1,2))&lt;13,"AM","PM"),"")</f>
        <v>PM</v>
      </c>
      <c r="H2905" s="47">
        <f>F2905-E2905</f>
        <v>0.16666666666666707</v>
      </c>
      <c r="I2905" s="123"/>
      <c r="J2905" s="47"/>
      <c r="K2905" s="65"/>
      <c r="L2905" s="45" t="e">
        <f ca="1">VLOOKUP(Tableau645[[#This Row],[module]],OFFSET(INDIRECT(A2905&amp;"_code"),0,2,,2),2,0)</f>
        <v>#N/A</v>
      </c>
      <c r="M2905" s="45"/>
      <c r="N2905" s="47"/>
      <c r="O2905" s="45"/>
    </row>
    <row r="2906" spans="1:15" hidden="1" x14ac:dyDescent="0.2">
      <c r="A2906" s="45" t="s">
        <v>670</v>
      </c>
      <c r="B2906" s="65" t="str">
        <f>YEAR(C2906)&amp;"-"&amp;WEEKNUM(C2906)</f>
        <v>2018-8</v>
      </c>
      <c r="C2906" s="46">
        <v>43152</v>
      </c>
      <c r="D2906" s="67">
        <f>WEEKDAY(Tableau645[[#This Row],[date]])</f>
        <v>4</v>
      </c>
      <c r="E2906" s="47">
        <v>0.34375</v>
      </c>
      <c r="F2906" s="47">
        <v>0.51041666666666696</v>
      </c>
      <c r="G2906" s="46" t="str">
        <f>IF(NOT(ISBLANK(Tableau645[heure
début])),IF(VALUE(MID(TEXT(Tableau645[heure
début],"hh"),1,2))&lt;13,"AM","PM"),"")</f>
        <v>AM</v>
      </c>
      <c r="H2906" s="47">
        <f>F2906-E2906</f>
        <v>0.16666666666666696</v>
      </c>
      <c r="I2906" s="47"/>
      <c r="J2906" s="47"/>
      <c r="K2906" s="65" t="s">
        <v>806</v>
      </c>
      <c r="L2906" s="45" t="str">
        <f ca="1">VLOOKUP(Tableau645[[#This Row],[module]],OFFSET(INDIRECT(A2906&amp;"_code"),0,2,,2),2,0)</f>
        <v>n/a</v>
      </c>
      <c r="M2906" s="45"/>
      <c r="N2906" s="47"/>
      <c r="O2906" s="45"/>
    </row>
    <row r="2907" spans="1:15" hidden="1" x14ac:dyDescent="0.2">
      <c r="A2907" s="61" t="s">
        <v>669</v>
      </c>
      <c r="B2907" s="65" t="str">
        <f>YEAR(C2907)&amp;"-"&amp;WEEKNUM(C2907)</f>
        <v>2018-8</v>
      </c>
      <c r="C2907" s="46">
        <v>43152</v>
      </c>
      <c r="D2907" s="67">
        <f>WEEKDAY(Tableau645[[#This Row],[date]])</f>
        <v>4</v>
      </c>
      <c r="E2907" s="47">
        <v>0.34375</v>
      </c>
      <c r="F2907" s="47">
        <v>0.51041666666666696</v>
      </c>
      <c r="G2907" s="46" t="str">
        <f>IF(NOT(ISBLANK(Tableau645[heure
début])),IF(VALUE(MID(TEXT(Tableau645[heure
début],"hh"),1,2))&lt;13,"AM","PM"),"")</f>
        <v>AM</v>
      </c>
      <c r="H2907" s="47">
        <f>F2907-E2907</f>
        <v>0.16666666666666696</v>
      </c>
      <c r="I2907" s="47"/>
      <c r="J2907" s="47"/>
      <c r="K2907" s="65"/>
      <c r="L2907" s="45" t="e">
        <f ca="1">VLOOKUP(Tableau645[[#This Row],[module]],OFFSET(INDIRECT(A2907&amp;"_code"),0,2,,2),2,0)</f>
        <v>#N/A</v>
      </c>
      <c r="M2907" s="45"/>
      <c r="N2907" s="47"/>
      <c r="O2907" s="45"/>
    </row>
    <row r="2908" spans="1:15" hidden="1" x14ac:dyDescent="0.2">
      <c r="A2908" s="45" t="s">
        <v>671</v>
      </c>
      <c r="B2908" s="65" t="str">
        <f>YEAR(C2908)&amp;"-"&amp;WEEKNUM(C2908)</f>
        <v>2018-8</v>
      </c>
      <c r="C2908" s="46">
        <v>43152</v>
      </c>
      <c r="D2908" s="67">
        <f>WEEKDAY(Tableau645[[#This Row],[date]])</f>
        <v>4</v>
      </c>
      <c r="E2908" s="47">
        <v>0.34375</v>
      </c>
      <c r="F2908" s="47">
        <v>0.51041666666666696</v>
      </c>
      <c r="G2908" s="46" t="str">
        <f>IF(NOT(ISBLANK(Tableau645[heure
début])),IF(VALUE(MID(TEXT(Tableau645[heure
début],"hh"),1,2))&lt;13,"AM","PM"),"")</f>
        <v>AM</v>
      </c>
      <c r="H2908" s="47">
        <f>F2908-E2908</f>
        <v>0.16666666666666696</v>
      </c>
      <c r="I2908" s="47"/>
      <c r="J2908" s="47" t="s">
        <v>833</v>
      </c>
      <c r="K2908" s="65" t="s">
        <v>817</v>
      </c>
      <c r="L2908" s="45" t="str">
        <f ca="1">VLOOKUP(Tableau645[[#This Row],[module]],OFFSET(INDIRECT(A2908&amp;"_code"),0,2,,2),2,0)</f>
        <v>n/a</v>
      </c>
      <c r="M2908" s="45"/>
      <c r="N2908" s="47"/>
      <c r="O2908" s="45"/>
    </row>
    <row r="2909" spans="1:15" hidden="1" x14ac:dyDescent="0.2">
      <c r="A2909" s="45" t="s">
        <v>671</v>
      </c>
      <c r="B2909" s="65" t="str">
        <f>YEAR(C2909)&amp;"-"&amp;WEEKNUM(C2909)</f>
        <v>2018-8</v>
      </c>
      <c r="C2909" s="46">
        <v>43152</v>
      </c>
      <c r="D2909" s="67">
        <f>WEEKDAY(Tableau645[[#This Row],[date]])</f>
        <v>4</v>
      </c>
      <c r="E2909" s="47">
        <v>0.34375</v>
      </c>
      <c r="F2909" s="47">
        <v>0.51041666666666696</v>
      </c>
      <c r="G2909" s="46" t="str">
        <f>IF(NOT(ISBLANK(Tableau645[heure
début])),IF(VALUE(MID(TEXT(Tableau645[heure
début],"hh"),1,2))&lt;13,"AM","PM"),"")</f>
        <v>AM</v>
      </c>
      <c r="H2909" s="47">
        <f>F2909-E2909</f>
        <v>0.16666666666666696</v>
      </c>
      <c r="I2909" s="47"/>
      <c r="J2909" s="47" t="s">
        <v>832</v>
      </c>
      <c r="K2909" s="65" t="s">
        <v>806</v>
      </c>
      <c r="L2909" s="45" t="str">
        <f ca="1">VLOOKUP(Tableau645[[#This Row],[module]],OFFSET(INDIRECT(A2909&amp;"_code"),0,2,,2),2,0)</f>
        <v>n/a</v>
      </c>
      <c r="M2909" s="45"/>
      <c r="N2909" s="47"/>
      <c r="O2909" s="45"/>
    </row>
    <row r="2910" spans="1:15" hidden="1" x14ac:dyDescent="0.2">
      <c r="A2910" s="45" t="s">
        <v>672</v>
      </c>
      <c r="B2910" s="65" t="str">
        <f>YEAR(C2910)&amp;"-"&amp;WEEKNUM(C2910)</f>
        <v>2018-8</v>
      </c>
      <c r="C2910" s="46">
        <v>43152</v>
      </c>
      <c r="D2910" s="67">
        <f>WEEKDAY(Tableau645[[#This Row],[date]])</f>
        <v>4</v>
      </c>
      <c r="E2910" s="47">
        <v>0.34375</v>
      </c>
      <c r="F2910" s="47">
        <v>0.51041666666666696</v>
      </c>
      <c r="G2910" s="46" t="str">
        <f>IF(NOT(ISBLANK(Tableau645[heure
début])),IF(VALUE(MID(TEXT(Tableau645[heure
début],"hh"),1,2))&lt;13,"AM","PM"),"")</f>
        <v>AM</v>
      </c>
      <c r="H2910" s="47">
        <f>F2910-E2910</f>
        <v>0.16666666666666696</v>
      </c>
      <c r="I2910" s="47"/>
      <c r="J2910" s="47" t="s">
        <v>832</v>
      </c>
      <c r="K2910" s="65"/>
      <c r="L2910" s="45" t="e">
        <f ca="1">VLOOKUP(Tableau645[[#This Row],[module]],OFFSET(INDIRECT(A2910&amp;"_code"),0,2,,2),2,0)</f>
        <v>#N/A</v>
      </c>
      <c r="M2910" s="45"/>
      <c r="N2910" s="47"/>
      <c r="O2910" s="45"/>
    </row>
    <row r="2911" spans="1:15" hidden="1" x14ac:dyDescent="0.2">
      <c r="A2911" s="45" t="s">
        <v>672</v>
      </c>
      <c r="B2911" s="65" t="str">
        <f>YEAR(C2911)&amp;"-"&amp;WEEKNUM(C2911)</f>
        <v>2018-8</v>
      </c>
      <c r="C2911" s="46">
        <v>43152</v>
      </c>
      <c r="D2911" s="67">
        <f>WEEKDAY(Tableau645[[#This Row],[date]])</f>
        <v>4</v>
      </c>
      <c r="E2911" s="47">
        <v>0.34375</v>
      </c>
      <c r="F2911" s="47">
        <v>0.51041666666666696</v>
      </c>
      <c r="G2911" s="46" t="str">
        <f>IF(NOT(ISBLANK(Tableau645[heure
début])),IF(VALUE(MID(TEXT(Tableau645[heure
début],"hh"),1,2))&lt;13,"AM","PM"),"")</f>
        <v>AM</v>
      </c>
      <c r="H2911" s="47">
        <f>F2911-E2911</f>
        <v>0.16666666666666696</v>
      </c>
      <c r="I2911" s="47"/>
      <c r="J2911" s="47" t="s">
        <v>833</v>
      </c>
      <c r="K2911" s="65" t="s">
        <v>817</v>
      </c>
      <c r="L2911" s="45" t="str">
        <f ca="1">VLOOKUP(Tableau645[[#This Row],[module]],OFFSET(INDIRECT(A2911&amp;"_code"),0,2,,2),2,0)</f>
        <v>n/a</v>
      </c>
      <c r="M2911" s="45"/>
      <c r="N2911" s="47"/>
      <c r="O2911" s="45"/>
    </row>
    <row r="2912" spans="1:15" hidden="1" x14ac:dyDescent="0.2">
      <c r="A2912" s="45" t="s">
        <v>676</v>
      </c>
      <c r="B2912" s="65" t="str">
        <f>YEAR(C2912)&amp;"-"&amp;WEEKNUM(C2912)</f>
        <v>2018-8</v>
      </c>
      <c r="C2912" s="46">
        <v>43152</v>
      </c>
      <c r="D2912" s="67">
        <f>WEEKDAY(Tableau645[[#This Row],[date]])</f>
        <v>4</v>
      </c>
      <c r="E2912" s="47">
        <v>0.34375</v>
      </c>
      <c r="F2912" s="47">
        <v>0.51041666666666696</v>
      </c>
      <c r="G2912" s="46" t="str">
        <f>IF(NOT(ISBLANK(Tableau645[heure
début])),IF(VALUE(MID(TEXT(Tableau645[heure
début],"hh"),1,2))&lt;13,"AM","PM"),"")</f>
        <v>AM</v>
      </c>
      <c r="H2912" s="47">
        <f>F2912-E2912</f>
        <v>0.16666666666666696</v>
      </c>
      <c r="I2912" s="47"/>
      <c r="J2912" s="47"/>
      <c r="K2912" s="65" t="s">
        <v>809</v>
      </c>
      <c r="L2912" s="45" t="str">
        <f ca="1">VLOOKUP(Tableau645[[#This Row],[module]],OFFSET(INDIRECT(A2912&amp;"_code"),0,2,,2),2,0)</f>
        <v>n/a</v>
      </c>
      <c r="M2912" s="45"/>
      <c r="N2912" s="47"/>
      <c r="O2912" s="45"/>
    </row>
    <row r="2913" spans="1:15" hidden="1" x14ac:dyDescent="0.2">
      <c r="A2913" s="45" t="s">
        <v>677</v>
      </c>
      <c r="B2913" s="65" t="str">
        <f>YEAR(C2913)&amp;"-"&amp;WEEKNUM(C2913)</f>
        <v>2018-8</v>
      </c>
      <c r="C2913" s="46">
        <v>43152</v>
      </c>
      <c r="D2913" s="67">
        <f>WEEKDAY(Tableau645[[#This Row],[date]])</f>
        <v>4</v>
      </c>
      <c r="E2913" s="47">
        <v>0.34375</v>
      </c>
      <c r="F2913" s="47">
        <v>0.51041666666666696</v>
      </c>
      <c r="G2913" s="46" t="str">
        <f>IF(NOT(ISBLANK(Tableau645[heure
début])),IF(VALUE(MID(TEXT(Tableau645[heure
début],"hh"),1,2))&lt;13,"AM","PM"),"")</f>
        <v>AM</v>
      </c>
      <c r="H2913" s="47">
        <f>F2913-E2913</f>
        <v>0.16666666666666696</v>
      </c>
      <c r="I2913" s="47"/>
      <c r="J2913" s="47"/>
      <c r="K2913" s="65" t="s">
        <v>1168</v>
      </c>
      <c r="L2913" s="45" t="str">
        <f ca="1">VLOOKUP(Tableau645[[#This Row],[module]],OFFSET(INDIRECT(A2913&amp;"_code"),0,2,,2),2,0)</f>
        <v>n/a</v>
      </c>
      <c r="M2913" s="45"/>
      <c r="N2913" s="47"/>
      <c r="O2913" s="45"/>
    </row>
    <row r="2914" spans="1:15" hidden="1" x14ac:dyDescent="0.2">
      <c r="A2914" s="45" t="s">
        <v>657</v>
      </c>
      <c r="B2914" s="65" t="str">
        <f>YEAR(C2914)&amp;"-"&amp;WEEKNUM(C2914)</f>
        <v>2018-8</v>
      </c>
      <c r="C2914" s="46">
        <v>43152</v>
      </c>
      <c r="D2914" s="67">
        <f>WEEKDAY(Tableau645[[#This Row],[date]])</f>
        <v>4</v>
      </c>
      <c r="E2914" s="47">
        <v>0.34375</v>
      </c>
      <c r="F2914" s="47">
        <v>0.42708333333333298</v>
      </c>
      <c r="G2914" s="46" t="str">
        <f>IF(NOT(ISBLANK(Tableau645[heure
début])),IF(VALUE(MID(TEXT(Tableau645[heure
début],"hh"),1,2))&lt;13,"AM","PM"),"")</f>
        <v>AM</v>
      </c>
      <c r="H2914" s="47">
        <f>F2914-E2914</f>
        <v>8.3333333333332982E-2</v>
      </c>
      <c r="I2914" s="123"/>
      <c r="J2914" s="47"/>
      <c r="K2914" s="70" t="s">
        <v>1095</v>
      </c>
      <c r="L2914" s="45" t="str">
        <f ca="1">VLOOKUP(Tableau645[[#This Row],[module]],OFFSET(INDIRECT(A2914&amp;"_code"),0,2,,2),2,0)</f>
        <v>DELIESSCHE Christian</v>
      </c>
      <c r="M2914" s="45"/>
      <c r="N2914" s="47"/>
      <c r="O2914" s="45"/>
    </row>
    <row r="2915" spans="1:15" hidden="1" x14ac:dyDescent="0.2">
      <c r="A2915" s="45" t="s">
        <v>657</v>
      </c>
      <c r="B2915" s="138" t="str">
        <f>YEAR(C2915)&amp;"-"&amp;WEEKNUM(C2915)</f>
        <v>2018-8</v>
      </c>
      <c r="C2915" s="46">
        <v>43152</v>
      </c>
      <c r="D2915" s="140">
        <f>WEEKDAY(Tableau645[[#This Row],[date]])</f>
        <v>4</v>
      </c>
      <c r="E2915" s="47">
        <v>0.42708333333333298</v>
      </c>
      <c r="F2915" s="47">
        <v>0.51041666666666696</v>
      </c>
      <c r="G2915" s="139" t="str">
        <f>IF(NOT(ISBLANK(Tableau645[heure
début])),IF(VALUE(MID(TEXT(Tableau645[heure
début],"hh"),1,2))&lt;13,"AM","PM"),"")</f>
        <v>AM</v>
      </c>
      <c r="H2915" s="141">
        <f>F2915-E2915</f>
        <v>8.3333333333333981E-2</v>
      </c>
      <c r="I2915" s="141"/>
      <c r="J2915" s="141" t="s">
        <v>821</v>
      </c>
      <c r="K2915" s="138" t="s">
        <v>1098</v>
      </c>
      <c r="L2915" s="138" t="str">
        <f ca="1">VLOOKUP(Tableau645[[#This Row],[module]],OFFSET(INDIRECT(A2915&amp;"_code"),0,2,,2),2,0)</f>
        <v>DELIESSCHE Christian</v>
      </c>
      <c r="M2915" s="137"/>
      <c r="N2915" s="141"/>
      <c r="O2915" s="137"/>
    </row>
    <row r="2916" spans="1:15" hidden="1" x14ac:dyDescent="0.2">
      <c r="A2916" s="45" t="s">
        <v>670</v>
      </c>
      <c r="B2916" s="65" t="str">
        <f>YEAR(C2916)&amp;"-"&amp;WEEKNUM(C2916)</f>
        <v>2018-8</v>
      </c>
      <c r="C2916" s="46">
        <v>43152</v>
      </c>
      <c r="D2916" s="67">
        <f>WEEKDAY(Tableau645[[#This Row],[date]])</f>
        <v>4</v>
      </c>
      <c r="E2916" s="47">
        <v>0.57291666666666696</v>
      </c>
      <c r="F2916" s="47">
        <v>0.73958333333333404</v>
      </c>
      <c r="G2916" s="46" t="str">
        <f>IF(NOT(ISBLANK(Tableau645[heure
début])),IF(VALUE(MID(TEXT(Tableau645[heure
début],"hh"),1,2))&lt;13,"AM","PM"),"")</f>
        <v>PM</v>
      </c>
      <c r="H2916" s="47">
        <f>F2916-E2916</f>
        <v>0.16666666666666707</v>
      </c>
      <c r="I2916" s="47"/>
      <c r="J2916" s="47"/>
      <c r="K2916" s="65" t="s">
        <v>806</v>
      </c>
      <c r="L2916" s="45" t="str">
        <f ca="1">VLOOKUP(Tableau645[[#This Row],[module]],OFFSET(INDIRECT(A2916&amp;"_code"),0,2,,2),2,0)</f>
        <v>n/a</v>
      </c>
      <c r="M2916" s="45"/>
      <c r="N2916" s="47"/>
      <c r="O2916" s="45"/>
    </row>
    <row r="2917" spans="1:15" hidden="1" x14ac:dyDescent="0.2">
      <c r="A2917" s="61" t="s">
        <v>669</v>
      </c>
      <c r="B2917" s="65" t="str">
        <f>YEAR(C2917)&amp;"-"&amp;WEEKNUM(C2917)</f>
        <v>2018-8</v>
      </c>
      <c r="C2917" s="46">
        <v>43152</v>
      </c>
      <c r="D2917" s="67">
        <f>WEEKDAY(Tableau645[[#This Row],[date]])</f>
        <v>4</v>
      </c>
      <c r="E2917" s="63">
        <v>0.57291666666666696</v>
      </c>
      <c r="F2917" s="63">
        <v>0.73958333333333404</v>
      </c>
      <c r="G2917" s="46" t="str">
        <f>IF(NOT(ISBLANK(Tableau645[heure
début])),IF(VALUE(MID(TEXT(Tableau645[heure
début],"hh"),1,2))&lt;13,"AM","PM"),"")</f>
        <v>PM</v>
      </c>
      <c r="H2917" s="47">
        <f>F2917-E2917</f>
        <v>0.16666666666666707</v>
      </c>
      <c r="I2917" s="47"/>
      <c r="J2917" s="47"/>
      <c r="K2917" s="65" t="s">
        <v>1064</v>
      </c>
      <c r="L2917" s="45" t="str">
        <f ca="1">VLOOKUP(Tableau645[[#This Row],[module]],OFFSET(INDIRECT(A2917&amp;"_code"),0,2,,2),2,0)</f>
        <v>MAATI Abderrabi</v>
      </c>
      <c r="M2917" s="45"/>
      <c r="N2917" s="47"/>
      <c r="O2917" s="45"/>
    </row>
    <row r="2918" spans="1:15" hidden="1" x14ac:dyDescent="0.2">
      <c r="A2918" s="45" t="s">
        <v>671</v>
      </c>
      <c r="B2918" s="65" t="str">
        <f>YEAR(C2918)&amp;"-"&amp;WEEKNUM(C2918)</f>
        <v>2018-8</v>
      </c>
      <c r="C2918" s="46">
        <v>43152</v>
      </c>
      <c r="D2918" s="67">
        <f>WEEKDAY(Tableau645[[#This Row],[date]])</f>
        <v>4</v>
      </c>
      <c r="E2918" s="47">
        <v>0.57291666666666696</v>
      </c>
      <c r="F2918" s="47">
        <v>0.73958333333333404</v>
      </c>
      <c r="G2918" s="46" t="str">
        <f>IF(NOT(ISBLANK(Tableau645[heure
début])),IF(VALUE(MID(TEXT(Tableau645[heure
début],"hh"),1,2))&lt;13,"AM","PM"),"")</f>
        <v>PM</v>
      </c>
      <c r="H2918" s="47">
        <f>F2918-E2918</f>
        <v>0.16666666666666707</v>
      </c>
      <c r="I2918" s="47"/>
      <c r="J2918" s="47" t="s">
        <v>833</v>
      </c>
      <c r="K2918" s="65" t="s">
        <v>817</v>
      </c>
      <c r="L2918" s="45" t="str">
        <f ca="1">VLOOKUP(Tableau645[[#This Row],[module]],OFFSET(INDIRECT(A2918&amp;"_code"),0,2,,2),2,0)</f>
        <v>n/a</v>
      </c>
      <c r="M2918" s="45"/>
      <c r="N2918" s="47"/>
      <c r="O2918" s="45"/>
    </row>
    <row r="2919" spans="1:15" hidden="1" x14ac:dyDescent="0.2">
      <c r="A2919" s="45" t="s">
        <v>671</v>
      </c>
      <c r="B2919" s="65" t="str">
        <f>YEAR(C2919)&amp;"-"&amp;WEEKNUM(C2919)</f>
        <v>2018-8</v>
      </c>
      <c r="C2919" s="46">
        <v>43152</v>
      </c>
      <c r="D2919" s="67">
        <f>WEEKDAY(Tableau645[[#This Row],[date]])</f>
        <v>4</v>
      </c>
      <c r="E2919" s="47">
        <v>0.57291666666666696</v>
      </c>
      <c r="F2919" s="47">
        <v>0.73958333333333404</v>
      </c>
      <c r="G2919" s="46" t="str">
        <f>IF(NOT(ISBLANK(Tableau645[heure
début])),IF(VALUE(MID(TEXT(Tableau645[heure
début],"hh"),1,2))&lt;13,"AM","PM"),"")</f>
        <v>PM</v>
      </c>
      <c r="H2919" s="47">
        <f>F2919-E2919</f>
        <v>0.16666666666666707</v>
      </c>
      <c r="I2919" s="47"/>
      <c r="J2919" s="47" t="s">
        <v>832</v>
      </c>
      <c r="K2919" s="65" t="s">
        <v>806</v>
      </c>
      <c r="L2919" s="45" t="str">
        <f ca="1">VLOOKUP(Tableau645[[#This Row],[module]],OFFSET(INDIRECT(A2919&amp;"_code"),0,2,,2),2,0)</f>
        <v>n/a</v>
      </c>
      <c r="M2919" s="45"/>
      <c r="N2919" s="47"/>
      <c r="O2919" s="45"/>
    </row>
    <row r="2920" spans="1:15" hidden="1" x14ac:dyDescent="0.2">
      <c r="A2920" s="45" t="s">
        <v>672</v>
      </c>
      <c r="B2920" s="65" t="str">
        <f>YEAR(C2920)&amp;"-"&amp;WEEKNUM(C2920)</f>
        <v>2018-8</v>
      </c>
      <c r="C2920" s="46">
        <v>43152</v>
      </c>
      <c r="D2920" s="67">
        <f>WEEKDAY(Tableau645[[#This Row],[date]])</f>
        <v>4</v>
      </c>
      <c r="E2920" s="47">
        <v>0.57291666666666696</v>
      </c>
      <c r="F2920" s="47">
        <v>0.73958333333333404</v>
      </c>
      <c r="G2920" s="46" t="str">
        <f>IF(NOT(ISBLANK(Tableau645[heure
début])),IF(VALUE(MID(TEXT(Tableau645[heure
début],"hh"),1,2))&lt;13,"AM","PM"),"")</f>
        <v>PM</v>
      </c>
      <c r="H2920" s="47">
        <f>F2920-E2920</f>
        <v>0.16666666666666707</v>
      </c>
      <c r="I2920" s="47"/>
      <c r="J2920" s="47" t="s">
        <v>832</v>
      </c>
      <c r="K2920" s="65"/>
      <c r="L2920" s="45" t="e">
        <f ca="1">VLOOKUP(Tableau645[[#This Row],[module]],OFFSET(INDIRECT(A2920&amp;"_code"),0,2,,2),2,0)</f>
        <v>#N/A</v>
      </c>
      <c r="M2920" s="45"/>
      <c r="N2920" s="47"/>
      <c r="O2920" s="45"/>
    </row>
    <row r="2921" spans="1:15" hidden="1" x14ac:dyDescent="0.2">
      <c r="A2921" s="45" t="s">
        <v>672</v>
      </c>
      <c r="B2921" s="65" t="str">
        <f>YEAR(C2921)&amp;"-"&amp;WEEKNUM(C2921)</f>
        <v>2018-8</v>
      </c>
      <c r="C2921" s="46">
        <v>43152</v>
      </c>
      <c r="D2921" s="67">
        <f>WEEKDAY(Tableau645[[#This Row],[date]])</f>
        <v>4</v>
      </c>
      <c r="E2921" s="47">
        <v>0.57291666666666696</v>
      </c>
      <c r="F2921" s="47">
        <v>0.73958333333333404</v>
      </c>
      <c r="G2921" s="46" t="str">
        <f>IF(NOT(ISBLANK(Tableau645[heure
début])),IF(VALUE(MID(TEXT(Tableau645[heure
début],"hh"),1,2))&lt;13,"AM","PM"),"")</f>
        <v>PM</v>
      </c>
      <c r="H2921" s="47">
        <f>F2921-E2921</f>
        <v>0.16666666666666707</v>
      </c>
      <c r="I2921" s="47"/>
      <c r="J2921" s="47" t="s">
        <v>833</v>
      </c>
      <c r="K2921" s="65" t="s">
        <v>817</v>
      </c>
      <c r="L2921" s="45" t="str">
        <f ca="1">VLOOKUP(Tableau645[[#This Row],[module]],OFFSET(INDIRECT(A2921&amp;"_code"),0,2,,2),2,0)</f>
        <v>n/a</v>
      </c>
      <c r="M2921" s="45"/>
      <c r="N2921" s="47"/>
      <c r="O2921" s="45"/>
    </row>
    <row r="2922" spans="1:15" hidden="1" x14ac:dyDescent="0.2">
      <c r="A2922" s="45" t="s">
        <v>676</v>
      </c>
      <c r="B2922" s="65" t="str">
        <f>YEAR(C2922)&amp;"-"&amp;WEEKNUM(C2922)</f>
        <v>2018-8</v>
      </c>
      <c r="C2922" s="46">
        <v>43152</v>
      </c>
      <c r="D2922" s="67">
        <f>WEEKDAY(Tableau645[[#This Row],[date]])</f>
        <v>4</v>
      </c>
      <c r="E2922" s="47">
        <v>0.57291666666666696</v>
      </c>
      <c r="F2922" s="47">
        <v>0.69791666666666663</v>
      </c>
      <c r="G2922" s="46" t="str">
        <f>IF(NOT(ISBLANK(Tableau645[heure
début])),IF(VALUE(MID(TEXT(Tableau645[heure
début],"hh"),1,2))&lt;13,"AM","PM"),"")</f>
        <v>PM</v>
      </c>
      <c r="H2922" s="47">
        <f>F2922-E2922</f>
        <v>0.12499999999999967</v>
      </c>
      <c r="I2922" s="47"/>
      <c r="J2922" s="47"/>
      <c r="K2922" s="65" t="s">
        <v>809</v>
      </c>
      <c r="L2922" s="45" t="str">
        <f ca="1">VLOOKUP(Tableau645[[#This Row],[module]],OFFSET(INDIRECT(A2922&amp;"_code"),0,2,,2),2,0)</f>
        <v>n/a</v>
      </c>
      <c r="M2922" s="45"/>
      <c r="N2922" s="47"/>
      <c r="O2922" s="45"/>
    </row>
    <row r="2923" spans="1:15" hidden="1" x14ac:dyDescent="0.2">
      <c r="A2923" s="45" t="s">
        <v>677</v>
      </c>
      <c r="B2923" s="65" t="str">
        <f>YEAR(C2923)&amp;"-"&amp;WEEKNUM(C2923)</f>
        <v>2018-8</v>
      </c>
      <c r="C2923" s="46">
        <v>43152</v>
      </c>
      <c r="D2923" s="67">
        <f>WEEKDAY(Tableau645[[#This Row],[date]])</f>
        <v>4</v>
      </c>
      <c r="E2923" s="47">
        <v>0.57291666666666696</v>
      </c>
      <c r="F2923" s="47">
        <v>0.69791666666666663</v>
      </c>
      <c r="G2923" s="46" t="str">
        <f>IF(NOT(ISBLANK(Tableau645[heure
début])),IF(VALUE(MID(TEXT(Tableau645[heure
début],"hh"),1,2))&lt;13,"AM","PM"),"")</f>
        <v>PM</v>
      </c>
      <c r="H2923" s="47">
        <f>F2923-E2923</f>
        <v>0.12499999999999967</v>
      </c>
      <c r="I2923" s="47"/>
      <c r="J2923" s="47"/>
      <c r="K2923" s="65" t="s">
        <v>1168</v>
      </c>
      <c r="L2923" s="45" t="str">
        <f ca="1">VLOOKUP(Tableau645[[#This Row],[module]],OFFSET(INDIRECT(A2923&amp;"_code"),0,2,,2),2,0)</f>
        <v>n/a</v>
      </c>
      <c r="M2923" s="45"/>
      <c r="N2923" s="47"/>
      <c r="O2923" s="45"/>
    </row>
    <row r="2924" spans="1:15" hidden="1" x14ac:dyDescent="0.2">
      <c r="A2924" s="45" t="s">
        <v>657</v>
      </c>
      <c r="B2924" s="65" t="str">
        <f>YEAR(C2924)&amp;"-"&amp;WEEKNUM(C2924)</f>
        <v>2018-8</v>
      </c>
      <c r="C2924" s="46">
        <v>43152</v>
      </c>
      <c r="D2924" s="67">
        <f>WEEKDAY(Tableau645[[#This Row],[date]])</f>
        <v>4</v>
      </c>
      <c r="E2924" s="47">
        <v>0.57291666666666696</v>
      </c>
      <c r="F2924" s="47">
        <v>0.73958333333333404</v>
      </c>
      <c r="G2924" s="46" t="str">
        <f>IF(NOT(ISBLANK(Tableau645[heure
début])),IF(VALUE(MID(TEXT(Tableau645[heure
début],"hh"),1,2))&lt;13,"AM","PM"),"")</f>
        <v>PM</v>
      </c>
      <c r="H2924" s="47">
        <f>F2924-E2924</f>
        <v>0.16666666666666707</v>
      </c>
      <c r="I2924" s="123"/>
      <c r="J2924" s="47" t="s">
        <v>821</v>
      </c>
      <c r="K2924" s="65" t="s">
        <v>1097</v>
      </c>
      <c r="L2924" s="45" t="str">
        <f ca="1">VLOOKUP(Tableau645[[#This Row],[module]],OFFSET(INDIRECT(A2924&amp;"_code"),0,2,,2),2,0)</f>
        <v>DELIESSCHE Christian</v>
      </c>
      <c r="M2924" s="45"/>
      <c r="N2924" s="47"/>
      <c r="O2924" s="45"/>
    </row>
    <row r="2925" spans="1:15" hidden="1" x14ac:dyDescent="0.2">
      <c r="A2925" s="61" t="s">
        <v>669</v>
      </c>
      <c r="B2925" s="65" t="str">
        <f>YEAR(C2925)&amp;"-"&amp;WEEKNUM(C2925)</f>
        <v>2018-8</v>
      </c>
      <c r="C2925" s="46">
        <v>43153</v>
      </c>
      <c r="D2925" s="67">
        <f>WEEKDAY(Tableau645[[#This Row],[date]])</f>
        <v>5</v>
      </c>
      <c r="E2925" s="47">
        <v>0.34375</v>
      </c>
      <c r="F2925" s="47">
        <v>0.42708333333333298</v>
      </c>
      <c r="G2925" s="46" t="str">
        <f>IF(NOT(ISBLANK(Tableau645[heure
début])),IF(VALUE(MID(TEXT(Tableau645[heure
début],"hh"),1,2))&lt;13,"AM","PM"),"")</f>
        <v>AM</v>
      </c>
      <c r="H2925" s="47">
        <f>F2925-E2925</f>
        <v>8.3333333333332982E-2</v>
      </c>
      <c r="I2925" s="47"/>
      <c r="J2925" s="47"/>
      <c r="K2925" s="65" t="s">
        <v>1077</v>
      </c>
      <c r="L2925" s="45" t="str">
        <f ca="1">VLOOKUP(Tableau645[[#This Row],[module]],OFFSET(INDIRECT(A2925&amp;"_code"),0,2,,2),2,0)</f>
        <v>DUDEK Cédric</v>
      </c>
      <c r="M2925" s="45"/>
      <c r="N2925" s="47"/>
      <c r="O2925" s="45"/>
    </row>
    <row r="2926" spans="1:15" hidden="1" x14ac:dyDescent="0.2">
      <c r="A2926" s="45" t="s">
        <v>670</v>
      </c>
      <c r="B2926" s="65" t="str">
        <f>YEAR(C2926)&amp;"-"&amp;WEEKNUM(C2926)</f>
        <v>2018-8</v>
      </c>
      <c r="C2926" s="46">
        <v>43153</v>
      </c>
      <c r="D2926" s="67">
        <f>WEEKDAY(Tableau645[[#This Row],[date]])</f>
        <v>5</v>
      </c>
      <c r="E2926" s="47">
        <v>0.34375</v>
      </c>
      <c r="F2926" s="47">
        <v>0.51041666666666696</v>
      </c>
      <c r="G2926" s="46" t="str">
        <f>IF(NOT(ISBLANK(Tableau645[heure
début])),IF(VALUE(MID(TEXT(Tableau645[heure
début],"hh"),1,2))&lt;13,"AM","PM"),"")</f>
        <v>AM</v>
      </c>
      <c r="H2926" s="47">
        <f>F2926-E2926</f>
        <v>0.16666666666666696</v>
      </c>
      <c r="I2926" s="47"/>
      <c r="J2926" s="47"/>
      <c r="K2926" s="65" t="s">
        <v>806</v>
      </c>
      <c r="L2926" s="45" t="str">
        <f ca="1">VLOOKUP(Tableau645[[#This Row],[module]],OFFSET(INDIRECT(A2926&amp;"_code"),0,2,,2),2,0)</f>
        <v>n/a</v>
      </c>
      <c r="M2926" s="45"/>
      <c r="N2926" s="47"/>
      <c r="O2926" s="45"/>
    </row>
    <row r="2927" spans="1:15" hidden="1" x14ac:dyDescent="0.2">
      <c r="A2927" s="45" t="s">
        <v>671</v>
      </c>
      <c r="B2927" s="65" t="str">
        <f>YEAR(C2927)&amp;"-"&amp;WEEKNUM(C2927)</f>
        <v>2018-8</v>
      </c>
      <c r="C2927" s="46">
        <v>43153</v>
      </c>
      <c r="D2927" s="67">
        <f>WEEKDAY(Tableau645[[#This Row],[date]])</f>
        <v>5</v>
      </c>
      <c r="E2927" s="47">
        <v>0.34375</v>
      </c>
      <c r="F2927" s="47">
        <v>0.51041666666666696</v>
      </c>
      <c r="G2927" s="46" t="str">
        <f>IF(NOT(ISBLANK(Tableau645[heure
début])),IF(VALUE(MID(TEXT(Tableau645[heure
début],"hh"),1,2))&lt;13,"AM","PM"),"")</f>
        <v>AM</v>
      </c>
      <c r="H2927" s="47">
        <f>F2927-E2927</f>
        <v>0.16666666666666696</v>
      </c>
      <c r="I2927" s="47"/>
      <c r="J2927" s="47" t="s">
        <v>833</v>
      </c>
      <c r="K2927" s="65" t="s">
        <v>817</v>
      </c>
      <c r="L2927" s="45" t="str">
        <f ca="1">VLOOKUP(Tableau645[[#This Row],[module]],OFFSET(INDIRECT(A2927&amp;"_code"),0,2,,2),2,0)</f>
        <v>n/a</v>
      </c>
      <c r="M2927" s="45"/>
      <c r="N2927" s="47"/>
      <c r="O2927" s="45"/>
    </row>
    <row r="2928" spans="1:15" hidden="1" x14ac:dyDescent="0.2">
      <c r="A2928" s="45" t="s">
        <v>671</v>
      </c>
      <c r="B2928" s="65" t="str">
        <f>YEAR(C2928)&amp;"-"&amp;WEEKNUM(C2928)</f>
        <v>2018-8</v>
      </c>
      <c r="C2928" s="46">
        <v>43153</v>
      </c>
      <c r="D2928" s="67">
        <f>WEEKDAY(Tableau645[[#This Row],[date]])</f>
        <v>5</v>
      </c>
      <c r="E2928" s="47">
        <v>0.34375</v>
      </c>
      <c r="F2928" s="47">
        <v>0.51041666666666696</v>
      </c>
      <c r="G2928" s="46" t="str">
        <f>IF(NOT(ISBLANK(Tableau645[heure
début])),IF(VALUE(MID(TEXT(Tableau645[heure
début],"hh"),1,2))&lt;13,"AM","PM"),"")</f>
        <v>AM</v>
      </c>
      <c r="H2928" s="47">
        <f>F2928-E2928</f>
        <v>0.16666666666666696</v>
      </c>
      <c r="I2928" s="47"/>
      <c r="J2928" s="47" t="s">
        <v>832</v>
      </c>
      <c r="K2928" s="65" t="s">
        <v>806</v>
      </c>
      <c r="L2928" s="45" t="str">
        <f ca="1">VLOOKUP(Tableau645[[#This Row],[module]],OFFSET(INDIRECT(A2928&amp;"_code"),0,2,,2),2,0)</f>
        <v>n/a</v>
      </c>
      <c r="M2928" s="45"/>
      <c r="N2928" s="47"/>
      <c r="O2928" s="45"/>
    </row>
    <row r="2929" spans="1:15" hidden="1" x14ac:dyDescent="0.2">
      <c r="A2929" s="45" t="s">
        <v>672</v>
      </c>
      <c r="B2929" s="65" t="str">
        <f>YEAR(C2929)&amp;"-"&amp;WEEKNUM(C2929)</f>
        <v>2018-8</v>
      </c>
      <c r="C2929" s="46">
        <v>43153</v>
      </c>
      <c r="D2929" s="67">
        <f>WEEKDAY(Tableau645[[#This Row],[date]])</f>
        <v>5</v>
      </c>
      <c r="E2929" s="47">
        <v>0.34375</v>
      </c>
      <c r="F2929" s="47">
        <v>0.51041666666666696</v>
      </c>
      <c r="G2929" s="46" t="str">
        <f>IF(NOT(ISBLANK(Tableau645[heure
début])),IF(VALUE(MID(TEXT(Tableau645[heure
début],"hh"),1,2))&lt;13,"AM","PM"),"")</f>
        <v>AM</v>
      </c>
      <c r="H2929" s="47">
        <f>F2929-E2929</f>
        <v>0.16666666666666696</v>
      </c>
      <c r="I2929" s="47"/>
      <c r="J2929" s="47" t="s">
        <v>832</v>
      </c>
      <c r="K2929" s="65"/>
      <c r="L2929" s="45" t="e">
        <f ca="1">VLOOKUP(Tableau645[[#This Row],[module]],OFFSET(INDIRECT(A2929&amp;"_code"),0,2,,2),2,0)</f>
        <v>#N/A</v>
      </c>
      <c r="M2929" s="45"/>
      <c r="N2929" s="47"/>
      <c r="O2929" s="45"/>
    </row>
    <row r="2930" spans="1:15" hidden="1" x14ac:dyDescent="0.2">
      <c r="A2930" s="45" t="s">
        <v>672</v>
      </c>
      <c r="B2930" s="65" t="str">
        <f>YEAR(C2930)&amp;"-"&amp;WEEKNUM(C2930)</f>
        <v>2018-8</v>
      </c>
      <c r="C2930" s="46">
        <v>43153</v>
      </c>
      <c r="D2930" s="67">
        <f>WEEKDAY(Tableau645[[#This Row],[date]])</f>
        <v>5</v>
      </c>
      <c r="E2930" s="47">
        <v>0.34375</v>
      </c>
      <c r="F2930" s="47">
        <v>0.51041666666666696</v>
      </c>
      <c r="G2930" s="46" t="str">
        <f>IF(NOT(ISBLANK(Tableau645[heure
début])),IF(VALUE(MID(TEXT(Tableau645[heure
début],"hh"),1,2))&lt;13,"AM","PM"),"")</f>
        <v>AM</v>
      </c>
      <c r="H2930" s="47">
        <f>F2930-E2930</f>
        <v>0.16666666666666696</v>
      </c>
      <c r="I2930" s="47"/>
      <c r="J2930" s="47" t="s">
        <v>833</v>
      </c>
      <c r="K2930" s="65" t="s">
        <v>817</v>
      </c>
      <c r="L2930" s="45" t="str">
        <f ca="1">VLOOKUP(Tableau645[[#This Row],[module]],OFFSET(INDIRECT(A2930&amp;"_code"),0,2,,2),2,0)</f>
        <v>n/a</v>
      </c>
      <c r="M2930" s="45"/>
      <c r="N2930" s="47"/>
      <c r="O2930" s="45"/>
    </row>
    <row r="2931" spans="1:15" hidden="1" x14ac:dyDescent="0.2">
      <c r="A2931" s="45" t="s">
        <v>676</v>
      </c>
      <c r="B2931" s="65" t="str">
        <f>YEAR(C2931)&amp;"-"&amp;WEEKNUM(C2931)</f>
        <v>2018-8</v>
      </c>
      <c r="C2931" s="46">
        <v>43153</v>
      </c>
      <c r="D2931" s="67">
        <f>WEEKDAY(Tableau645[[#This Row],[date]])</f>
        <v>5</v>
      </c>
      <c r="E2931" s="47">
        <v>0.34375</v>
      </c>
      <c r="F2931" s="47">
        <v>0.51041666666666696</v>
      </c>
      <c r="G2931" s="46" t="str">
        <f>IF(NOT(ISBLANK(Tableau645[heure
début])),IF(VALUE(MID(TEXT(Tableau645[heure
début],"hh"),1,2))&lt;13,"AM","PM"),"")</f>
        <v>AM</v>
      </c>
      <c r="H2931" s="47">
        <f>F2931-E2931</f>
        <v>0.16666666666666696</v>
      </c>
      <c r="I2931" s="47"/>
      <c r="J2931" s="47"/>
      <c r="K2931" s="65" t="s">
        <v>809</v>
      </c>
      <c r="L2931" s="45" t="str">
        <f ca="1">VLOOKUP(Tableau645[[#This Row],[module]],OFFSET(INDIRECT(A2931&amp;"_code"),0,2,,2),2,0)</f>
        <v>n/a</v>
      </c>
      <c r="M2931" s="45"/>
      <c r="N2931" s="47"/>
      <c r="O2931" s="45"/>
    </row>
    <row r="2932" spans="1:15" hidden="1" x14ac:dyDescent="0.2">
      <c r="A2932" s="45" t="s">
        <v>677</v>
      </c>
      <c r="B2932" s="65" t="str">
        <f>YEAR(C2932)&amp;"-"&amp;WEEKNUM(C2932)</f>
        <v>2018-8</v>
      </c>
      <c r="C2932" s="46">
        <v>43153</v>
      </c>
      <c r="D2932" s="67">
        <f>WEEKDAY(Tableau645[[#This Row],[date]])</f>
        <v>5</v>
      </c>
      <c r="E2932" s="47">
        <v>0.34375</v>
      </c>
      <c r="F2932" s="47">
        <v>0.51041666666666696</v>
      </c>
      <c r="G2932" s="46" t="str">
        <f>IF(NOT(ISBLANK(Tableau645[heure
début])),IF(VALUE(MID(TEXT(Tableau645[heure
début],"hh"),1,2))&lt;13,"AM","PM"),"")</f>
        <v>AM</v>
      </c>
      <c r="H2932" s="47">
        <f>F2932-E2932</f>
        <v>0.16666666666666696</v>
      </c>
      <c r="I2932" s="47"/>
      <c r="J2932" s="47"/>
      <c r="K2932" s="65" t="s">
        <v>1168</v>
      </c>
      <c r="L2932" s="45" t="str">
        <f ca="1">VLOOKUP(Tableau645[[#This Row],[module]],OFFSET(INDIRECT(A2932&amp;"_code"),0,2,,2),2,0)</f>
        <v>n/a</v>
      </c>
      <c r="M2932" s="45"/>
      <c r="N2932" s="47"/>
      <c r="O2932" s="45"/>
    </row>
    <row r="2933" spans="1:15" hidden="1" x14ac:dyDescent="0.2">
      <c r="A2933" s="45" t="s">
        <v>657</v>
      </c>
      <c r="B2933" s="65" t="str">
        <f>YEAR(C2933)&amp;"-"&amp;WEEKNUM(C2933)</f>
        <v>2018-8</v>
      </c>
      <c r="C2933" s="46">
        <v>43153</v>
      </c>
      <c r="D2933" s="67">
        <f>WEEKDAY(Tableau645[[#This Row],[date]])</f>
        <v>5</v>
      </c>
      <c r="E2933" s="47">
        <v>0.34375</v>
      </c>
      <c r="F2933" s="47">
        <v>0.51041666666666696</v>
      </c>
      <c r="G2933" s="46" t="str">
        <f>IF(NOT(ISBLANK(Tableau645[heure
début])),IF(VALUE(MID(TEXT(Tableau645[heure
début],"hh"),1,2))&lt;13,"AM","PM"),"")</f>
        <v>AM</v>
      </c>
      <c r="H2933" s="47">
        <f>F2933-E2933</f>
        <v>0.16666666666666696</v>
      </c>
      <c r="I2933" s="123"/>
      <c r="J2933" s="47"/>
      <c r="K2933" s="65" t="s">
        <v>1096</v>
      </c>
      <c r="L2933" s="45" t="str">
        <f ca="1">VLOOKUP(Tableau645[[#This Row],[module]],OFFSET(INDIRECT(A2933&amp;"_code"),0,2,,2),2,0)</f>
        <v>DELIESSCHE Christian</v>
      </c>
      <c r="M2933" s="45"/>
      <c r="N2933" s="47"/>
      <c r="O2933" s="45"/>
    </row>
    <row r="2934" spans="1:15" hidden="1" x14ac:dyDescent="0.2">
      <c r="A2934" s="61" t="s">
        <v>669</v>
      </c>
      <c r="B2934" s="65" t="str">
        <f>YEAR(C2934)&amp;"-"&amp;WEEKNUM(C2934)</f>
        <v>2018-8</v>
      </c>
      <c r="C2934" s="46">
        <v>43153</v>
      </c>
      <c r="D2934" s="67">
        <f>WEEKDAY(Tableau645[[#This Row],[date]])</f>
        <v>5</v>
      </c>
      <c r="E2934" s="47">
        <v>0.42708333333333298</v>
      </c>
      <c r="F2934" s="47">
        <v>0.51041666666666696</v>
      </c>
      <c r="G2934" s="46" t="str">
        <f>IF(NOT(ISBLANK(Tableau645[heure
début])),IF(VALUE(MID(TEXT(Tableau645[heure
début],"hh"),1,2))&lt;13,"AM","PM"),"")</f>
        <v>AM</v>
      </c>
      <c r="H2934" s="47">
        <f>F2934-E2934</f>
        <v>8.3333333333333981E-2</v>
      </c>
      <c r="I2934" s="47"/>
      <c r="J2934" s="47"/>
      <c r="K2934" s="70"/>
      <c r="L2934" s="65" t="e">
        <f ca="1">VLOOKUP(Tableau645[[#This Row],[module]],OFFSET(INDIRECT(A2934&amp;"_code"),0,2,,2),2,0)</f>
        <v>#N/A</v>
      </c>
      <c r="M2934" s="45"/>
      <c r="N2934" s="47"/>
      <c r="O2934" s="45"/>
    </row>
    <row r="2935" spans="1:15" hidden="1" x14ac:dyDescent="0.2">
      <c r="A2935" s="61" t="s">
        <v>669</v>
      </c>
      <c r="B2935" s="65" t="str">
        <f>YEAR(C2935)&amp;"-"&amp;WEEKNUM(C2935)</f>
        <v>2018-8</v>
      </c>
      <c r="C2935" s="46">
        <v>43153</v>
      </c>
      <c r="D2935" s="67">
        <f>WEEKDAY(Tableau645[[#This Row],[date]])</f>
        <v>5</v>
      </c>
      <c r="E2935" s="63">
        <v>0.57291666666666696</v>
      </c>
      <c r="F2935" s="63">
        <v>0.73958333333333404</v>
      </c>
      <c r="G2935" s="46" t="str">
        <f>IF(NOT(ISBLANK(Tableau645[heure
début])),IF(VALUE(MID(TEXT(Tableau645[heure
début],"hh"),1,2))&lt;13,"AM","PM"),"")</f>
        <v>PM</v>
      </c>
      <c r="H2935" s="47">
        <f>F2935-E2935</f>
        <v>0.16666666666666707</v>
      </c>
      <c r="I2935" s="47"/>
      <c r="J2935" s="47"/>
      <c r="K2935" s="70" t="s">
        <v>862</v>
      </c>
      <c r="L2935" s="45" t="str">
        <f ca="1">VLOOKUP(Tableau645[[#This Row],[module]],OFFSET(INDIRECT(A2935&amp;"_code"),0,2,,2),2,0)</f>
        <v>VASSILIOU Poly</v>
      </c>
      <c r="M2935" s="45"/>
      <c r="N2935" s="47"/>
      <c r="O2935" s="45"/>
    </row>
    <row r="2936" spans="1:15" hidden="1" x14ac:dyDescent="0.2">
      <c r="A2936" s="45" t="s">
        <v>670</v>
      </c>
      <c r="B2936" s="65" t="str">
        <f>YEAR(C2936)&amp;"-"&amp;WEEKNUM(C2936)</f>
        <v>2018-8</v>
      </c>
      <c r="C2936" s="46">
        <v>43153</v>
      </c>
      <c r="D2936" s="67">
        <f>WEEKDAY(Tableau645[[#This Row],[date]])</f>
        <v>5</v>
      </c>
      <c r="E2936" s="47">
        <v>0.57291666666666696</v>
      </c>
      <c r="F2936" s="47">
        <v>0.73958333333333404</v>
      </c>
      <c r="G2936" s="46" t="str">
        <f>IF(NOT(ISBLANK(Tableau645[heure
début])),IF(VALUE(MID(TEXT(Tableau645[heure
début],"hh"),1,2))&lt;13,"AM","PM"),"")</f>
        <v>PM</v>
      </c>
      <c r="H2936" s="47">
        <f>F2936-E2936</f>
        <v>0.16666666666666707</v>
      </c>
      <c r="I2936" s="47"/>
      <c r="J2936" s="47"/>
      <c r="K2936" s="65" t="s">
        <v>806</v>
      </c>
      <c r="L2936" s="45" t="str">
        <f ca="1">VLOOKUP(Tableau645[[#This Row],[module]],OFFSET(INDIRECT(A2936&amp;"_code"),0,2,,2),2,0)</f>
        <v>n/a</v>
      </c>
      <c r="M2936" s="45"/>
      <c r="N2936" s="47"/>
      <c r="O2936" s="45"/>
    </row>
    <row r="2937" spans="1:15" hidden="1" x14ac:dyDescent="0.2">
      <c r="A2937" s="45" t="s">
        <v>671</v>
      </c>
      <c r="B2937" s="65" t="str">
        <f>YEAR(C2937)&amp;"-"&amp;WEEKNUM(C2937)</f>
        <v>2018-8</v>
      </c>
      <c r="C2937" s="46">
        <v>43153</v>
      </c>
      <c r="D2937" s="67">
        <f>WEEKDAY(Tableau645[[#This Row],[date]])</f>
        <v>5</v>
      </c>
      <c r="E2937" s="47">
        <v>0.57291666666666696</v>
      </c>
      <c r="F2937" s="47">
        <v>0.73958333333333404</v>
      </c>
      <c r="G2937" s="46" t="str">
        <f>IF(NOT(ISBLANK(Tableau645[heure
début])),IF(VALUE(MID(TEXT(Tableau645[heure
début],"hh"),1,2))&lt;13,"AM","PM"),"")</f>
        <v>PM</v>
      </c>
      <c r="H2937" s="47">
        <f>F2937-E2937</f>
        <v>0.16666666666666707</v>
      </c>
      <c r="I2937" s="47"/>
      <c r="J2937" s="47" t="s">
        <v>833</v>
      </c>
      <c r="K2937" s="65" t="s">
        <v>817</v>
      </c>
      <c r="L2937" s="45" t="str">
        <f ca="1">VLOOKUP(Tableau645[[#This Row],[module]],OFFSET(INDIRECT(A2937&amp;"_code"),0,2,,2),2,0)</f>
        <v>n/a</v>
      </c>
      <c r="M2937" s="45"/>
      <c r="N2937" s="47"/>
      <c r="O2937" s="45"/>
    </row>
    <row r="2938" spans="1:15" hidden="1" x14ac:dyDescent="0.2">
      <c r="A2938" s="45" t="s">
        <v>671</v>
      </c>
      <c r="B2938" s="65" t="str">
        <f>YEAR(C2938)&amp;"-"&amp;WEEKNUM(C2938)</f>
        <v>2018-8</v>
      </c>
      <c r="C2938" s="46">
        <v>43153</v>
      </c>
      <c r="D2938" s="67">
        <f>WEEKDAY(Tableau645[[#This Row],[date]])</f>
        <v>5</v>
      </c>
      <c r="E2938" s="47">
        <v>0.57291666666666696</v>
      </c>
      <c r="F2938" s="47">
        <v>0.73958333333333404</v>
      </c>
      <c r="G2938" s="46" t="str">
        <f>IF(NOT(ISBLANK(Tableau645[heure
début])),IF(VALUE(MID(TEXT(Tableau645[heure
début],"hh"),1,2))&lt;13,"AM","PM"),"")</f>
        <v>PM</v>
      </c>
      <c r="H2938" s="47">
        <f>F2938-E2938</f>
        <v>0.16666666666666707</v>
      </c>
      <c r="I2938" s="47"/>
      <c r="J2938" s="47" t="s">
        <v>832</v>
      </c>
      <c r="K2938" s="65" t="s">
        <v>806</v>
      </c>
      <c r="L2938" s="45" t="str">
        <f ca="1">VLOOKUP(Tableau645[[#This Row],[module]],OFFSET(INDIRECT(A2938&amp;"_code"),0,2,,2),2,0)</f>
        <v>n/a</v>
      </c>
      <c r="M2938" s="45"/>
      <c r="N2938" s="47"/>
      <c r="O2938" s="45"/>
    </row>
    <row r="2939" spans="1:15" hidden="1" x14ac:dyDescent="0.2">
      <c r="A2939" s="45" t="s">
        <v>672</v>
      </c>
      <c r="B2939" s="65" t="str">
        <f>YEAR(C2939)&amp;"-"&amp;WEEKNUM(C2939)</f>
        <v>2018-8</v>
      </c>
      <c r="C2939" s="46">
        <v>43153</v>
      </c>
      <c r="D2939" s="67">
        <f>WEEKDAY(Tableau645[[#This Row],[date]])</f>
        <v>5</v>
      </c>
      <c r="E2939" s="47">
        <v>0.57291666666666696</v>
      </c>
      <c r="F2939" s="47">
        <v>0.73958333333333404</v>
      </c>
      <c r="G2939" s="46" t="str">
        <f>IF(NOT(ISBLANK(Tableau645[heure
début])),IF(VALUE(MID(TEXT(Tableau645[heure
début],"hh"),1,2))&lt;13,"AM","PM"),"")</f>
        <v>PM</v>
      </c>
      <c r="H2939" s="47">
        <f>F2939-E2939</f>
        <v>0.16666666666666707</v>
      </c>
      <c r="I2939" s="47"/>
      <c r="J2939" s="47" t="s">
        <v>832</v>
      </c>
      <c r="K2939" s="65"/>
      <c r="L2939" s="45" t="e">
        <f ca="1">VLOOKUP(Tableau645[[#This Row],[module]],OFFSET(INDIRECT(A2939&amp;"_code"),0,2,,2),2,0)</f>
        <v>#N/A</v>
      </c>
      <c r="M2939" s="45"/>
      <c r="N2939" s="47"/>
      <c r="O2939" s="45"/>
    </row>
    <row r="2940" spans="1:15" hidden="1" x14ac:dyDescent="0.2">
      <c r="A2940" s="45" t="s">
        <v>672</v>
      </c>
      <c r="B2940" s="65" t="str">
        <f>YEAR(C2940)&amp;"-"&amp;WEEKNUM(C2940)</f>
        <v>2018-8</v>
      </c>
      <c r="C2940" s="46">
        <v>43153</v>
      </c>
      <c r="D2940" s="67">
        <f>WEEKDAY(Tableau645[[#This Row],[date]])</f>
        <v>5</v>
      </c>
      <c r="E2940" s="47">
        <v>0.57291666666666696</v>
      </c>
      <c r="F2940" s="47">
        <v>0.73958333333333404</v>
      </c>
      <c r="G2940" s="46" t="str">
        <f>IF(NOT(ISBLANK(Tableau645[heure
début])),IF(VALUE(MID(TEXT(Tableau645[heure
début],"hh"),1,2))&lt;13,"AM","PM"),"")</f>
        <v>PM</v>
      </c>
      <c r="H2940" s="47">
        <f>F2940-E2940</f>
        <v>0.16666666666666707</v>
      </c>
      <c r="I2940" s="47"/>
      <c r="J2940" s="47" t="s">
        <v>833</v>
      </c>
      <c r="K2940" s="65" t="s">
        <v>817</v>
      </c>
      <c r="L2940" s="45" t="str">
        <f ca="1">VLOOKUP(Tableau645[[#This Row],[module]],OFFSET(INDIRECT(A2940&amp;"_code"),0,2,,2),2,0)</f>
        <v>n/a</v>
      </c>
      <c r="M2940" s="45"/>
      <c r="N2940" s="47"/>
      <c r="O2940" s="45"/>
    </row>
    <row r="2941" spans="1:15" hidden="1" x14ac:dyDescent="0.2">
      <c r="A2941" s="45" t="s">
        <v>676</v>
      </c>
      <c r="B2941" s="65" t="str">
        <f>YEAR(C2941)&amp;"-"&amp;WEEKNUM(C2941)</f>
        <v>2018-8</v>
      </c>
      <c r="C2941" s="46">
        <v>43153</v>
      </c>
      <c r="D2941" s="67">
        <f>WEEKDAY(Tableau645[[#This Row],[date]])</f>
        <v>5</v>
      </c>
      <c r="E2941" s="47">
        <v>0.57291666666666696</v>
      </c>
      <c r="F2941" s="47">
        <v>0.69791666666666663</v>
      </c>
      <c r="G2941" s="46" t="str">
        <f>IF(NOT(ISBLANK(Tableau645[heure
début])),IF(VALUE(MID(TEXT(Tableau645[heure
début],"hh"),1,2))&lt;13,"AM","PM"),"")</f>
        <v>PM</v>
      </c>
      <c r="H2941" s="47">
        <f>F2941-E2941</f>
        <v>0.12499999999999967</v>
      </c>
      <c r="I2941" s="47"/>
      <c r="J2941" s="47"/>
      <c r="K2941" s="65" t="s">
        <v>809</v>
      </c>
      <c r="L2941" s="45" t="str">
        <f ca="1">VLOOKUP(Tableau645[[#This Row],[module]],OFFSET(INDIRECT(A2941&amp;"_code"),0,2,,2),2,0)</f>
        <v>n/a</v>
      </c>
      <c r="M2941" s="45"/>
      <c r="N2941" s="47"/>
      <c r="O2941" s="45"/>
    </row>
    <row r="2942" spans="1:15" hidden="1" x14ac:dyDescent="0.2">
      <c r="A2942" s="45" t="s">
        <v>677</v>
      </c>
      <c r="B2942" s="65" t="str">
        <f>YEAR(C2942)&amp;"-"&amp;WEEKNUM(C2942)</f>
        <v>2018-8</v>
      </c>
      <c r="C2942" s="46">
        <v>43153</v>
      </c>
      <c r="D2942" s="67">
        <f>WEEKDAY(Tableau645[[#This Row],[date]])</f>
        <v>5</v>
      </c>
      <c r="E2942" s="47">
        <v>0.57291666666666696</v>
      </c>
      <c r="F2942" s="47">
        <v>0.69791666666666663</v>
      </c>
      <c r="G2942" s="46" t="str">
        <f>IF(NOT(ISBLANK(Tableau645[heure
début])),IF(VALUE(MID(TEXT(Tableau645[heure
début],"hh"),1,2))&lt;13,"AM","PM"),"")</f>
        <v>PM</v>
      </c>
      <c r="H2942" s="47">
        <f>F2942-E2942</f>
        <v>0.12499999999999967</v>
      </c>
      <c r="I2942" s="47"/>
      <c r="J2942" s="47"/>
      <c r="K2942" s="65" t="s">
        <v>1168</v>
      </c>
      <c r="L2942" s="45" t="str">
        <f ca="1">VLOOKUP(Tableau645[[#This Row],[module]],OFFSET(INDIRECT(A2942&amp;"_code"),0,2,,2),2,0)</f>
        <v>n/a</v>
      </c>
      <c r="M2942" s="45"/>
      <c r="N2942" s="47"/>
      <c r="O2942" s="45"/>
    </row>
    <row r="2943" spans="1:15" hidden="1" x14ac:dyDescent="0.2">
      <c r="A2943" s="45" t="s">
        <v>657</v>
      </c>
      <c r="B2943" s="65" t="str">
        <f>YEAR(C2943)&amp;"-"&amp;WEEKNUM(C2943)</f>
        <v>2018-8</v>
      </c>
      <c r="C2943" s="46">
        <v>43153</v>
      </c>
      <c r="D2943" s="67">
        <f>WEEKDAY(Tableau645[[#This Row],[date]])</f>
        <v>5</v>
      </c>
      <c r="E2943" s="47">
        <v>0.57291666666666696</v>
      </c>
      <c r="F2943" s="47">
        <v>0.73958333333333404</v>
      </c>
      <c r="G2943" s="46" t="str">
        <f>IF(NOT(ISBLANK(Tableau645[heure
début])),IF(VALUE(MID(TEXT(Tableau645[heure
début],"hh"),1,2))&lt;13,"AM","PM"),"")</f>
        <v>PM</v>
      </c>
      <c r="H2943" s="47">
        <f>F2943-E2943</f>
        <v>0.16666666666666707</v>
      </c>
      <c r="I2943" s="123"/>
      <c r="J2943" s="47" t="s">
        <v>821</v>
      </c>
      <c r="K2943" s="65" t="s">
        <v>1097</v>
      </c>
      <c r="L2943" s="45" t="str">
        <f ca="1">VLOOKUP(Tableau645[[#This Row],[module]],OFFSET(INDIRECT(A2943&amp;"_code"),0,2,,2),2,0)</f>
        <v>DELIESSCHE Christian</v>
      </c>
      <c r="M2943" s="45"/>
      <c r="N2943" s="47"/>
      <c r="O2943" s="45"/>
    </row>
    <row r="2944" spans="1:15" hidden="1" x14ac:dyDescent="0.2">
      <c r="A2944" s="45" t="s">
        <v>670</v>
      </c>
      <c r="B2944" s="65" t="str">
        <f>YEAR(C2944)&amp;"-"&amp;WEEKNUM(C2944)</f>
        <v>2018-8</v>
      </c>
      <c r="C2944" s="46">
        <v>43154</v>
      </c>
      <c r="D2944" s="67">
        <f>WEEKDAY(Tableau645[[#This Row],[date]])</f>
        <v>6</v>
      </c>
      <c r="E2944" s="47">
        <v>0.34375</v>
      </c>
      <c r="F2944" s="47">
        <v>0.51041666666666696</v>
      </c>
      <c r="G2944" s="46" t="str">
        <f>IF(NOT(ISBLANK(Tableau645[heure
début])),IF(VALUE(MID(TEXT(Tableau645[heure
début],"hh"),1,2))&lt;13,"AM","PM"),"")</f>
        <v>AM</v>
      </c>
      <c r="H2944" s="47">
        <f>F2944-E2944</f>
        <v>0.16666666666666696</v>
      </c>
      <c r="I2944" s="47"/>
      <c r="J2944" s="47"/>
      <c r="K2944" s="65" t="s">
        <v>806</v>
      </c>
      <c r="L2944" s="45" t="str">
        <f ca="1">VLOOKUP(Tableau645[[#This Row],[module]],OFFSET(INDIRECT(A2944&amp;"_code"),0,2,,2),2,0)</f>
        <v>n/a</v>
      </c>
      <c r="M2944" s="45"/>
      <c r="N2944" s="47"/>
      <c r="O2944" s="45"/>
    </row>
    <row r="2945" spans="1:15" hidden="1" x14ac:dyDescent="0.2">
      <c r="A2945" s="61" t="s">
        <v>669</v>
      </c>
      <c r="B2945" s="65" t="str">
        <f>YEAR(C2945)&amp;"-"&amp;WEEKNUM(C2945)</f>
        <v>2018-8</v>
      </c>
      <c r="C2945" s="46">
        <v>43154</v>
      </c>
      <c r="D2945" s="67">
        <f>WEEKDAY(Tableau645[[#This Row],[date]])</f>
        <v>6</v>
      </c>
      <c r="E2945" s="47">
        <v>0.34375</v>
      </c>
      <c r="F2945" s="47">
        <v>0.51041666666666696</v>
      </c>
      <c r="G2945" s="46" t="str">
        <f>IF(NOT(ISBLANK(Tableau645[heure
début])),IF(VALUE(MID(TEXT(Tableau645[heure
début],"hh"),1,2))&lt;13,"AM","PM"),"")</f>
        <v>AM</v>
      </c>
      <c r="H2945" s="47">
        <f>F2945-E2945</f>
        <v>0.16666666666666696</v>
      </c>
      <c r="I2945" s="47"/>
      <c r="J2945" s="47"/>
      <c r="K2945" s="65" t="s">
        <v>764</v>
      </c>
      <c r="L2945" s="45" t="str">
        <f ca="1">VLOOKUP(Tableau645[[#This Row],[module]],OFFSET(INDIRECT(A2945&amp;"_code"),0,2,,2),2,0)</f>
        <v>GABER Khalid</v>
      </c>
      <c r="M2945" s="45"/>
      <c r="N2945" s="47"/>
      <c r="O2945" s="45"/>
    </row>
    <row r="2946" spans="1:15" hidden="1" x14ac:dyDescent="0.2">
      <c r="A2946" s="45" t="s">
        <v>671</v>
      </c>
      <c r="B2946" s="65" t="str">
        <f>YEAR(C2946)&amp;"-"&amp;WEEKNUM(C2946)</f>
        <v>2018-8</v>
      </c>
      <c r="C2946" s="46">
        <v>43154</v>
      </c>
      <c r="D2946" s="67">
        <f>WEEKDAY(Tableau645[[#This Row],[date]])</f>
        <v>6</v>
      </c>
      <c r="E2946" s="47">
        <v>0.34375</v>
      </c>
      <c r="F2946" s="47">
        <v>0.51041666666666696</v>
      </c>
      <c r="G2946" s="46" t="str">
        <f>IF(NOT(ISBLANK(Tableau645[heure
début])),IF(VALUE(MID(TEXT(Tableau645[heure
début],"hh"),1,2))&lt;13,"AM","PM"),"")</f>
        <v>AM</v>
      </c>
      <c r="H2946" s="47">
        <f>F2946-E2946</f>
        <v>0.16666666666666696</v>
      </c>
      <c r="I2946" s="47"/>
      <c r="J2946" s="47" t="s">
        <v>833</v>
      </c>
      <c r="K2946" s="65" t="s">
        <v>817</v>
      </c>
      <c r="L2946" s="45" t="str">
        <f ca="1">VLOOKUP(Tableau645[[#This Row],[module]],OFFSET(INDIRECT(A2946&amp;"_code"),0,2,,2),2,0)</f>
        <v>n/a</v>
      </c>
      <c r="M2946" s="45"/>
      <c r="N2946" s="47"/>
      <c r="O2946" s="45"/>
    </row>
    <row r="2947" spans="1:15" hidden="1" x14ac:dyDescent="0.2">
      <c r="A2947" s="45" t="s">
        <v>671</v>
      </c>
      <c r="B2947" s="65" t="str">
        <f>YEAR(C2947)&amp;"-"&amp;WEEKNUM(C2947)</f>
        <v>2018-8</v>
      </c>
      <c r="C2947" s="46">
        <v>43154</v>
      </c>
      <c r="D2947" s="67">
        <f>WEEKDAY(Tableau645[[#This Row],[date]])</f>
        <v>6</v>
      </c>
      <c r="E2947" s="47">
        <v>0.34375</v>
      </c>
      <c r="F2947" s="47">
        <v>0.51041666666666696</v>
      </c>
      <c r="G2947" s="46" t="str">
        <f>IF(NOT(ISBLANK(Tableau645[heure
début])),IF(VALUE(MID(TEXT(Tableau645[heure
début],"hh"),1,2))&lt;13,"AM","PM"),"")</f>
        <v>AM</v>
      </c>
      <c r="H2947" s="47">
        <f>F2947-E2947</f>
        <v>0.16666666666666696</v>
      </c>
      <c r="I2947" s="47"/>
      <c r="J2947" s="47" t="s">
        <v>832</v>
      </c>
      <c r="K2947" s="65" t="s">
        <v>806</v>
      </c>
      <c r="L2947" s="45" t="str">
        <f ca="1">VLOOKUP(Tableau645[[#This Row],[module]],OFFSET(INDIRECT(A2947&amp;"_code"),0,2,,2),2,0)</f>
        <v>n/a</v>
      </c>
      <c r="M2947" s="45"/>
      <c r="N2947" s="47"/>
      <c r="O2947" s="45"/>
    </row>
    <row r="2948" spans="1:15" hidden="1" x14ac:dyDescent="0.2">
      <c r="A2948" s="45" t="s">
        <v>672</v>
      </c>
      <c r="B2948" s="65" t="str">
        <f>YEAR(C2948)&amp;"-"&amp;WEEKNUM(C2948)</f>
        <v>2018-8</v>
      </c>
      <c r="C2948" s="46">
        <v>43154</v>
      </c>
      <c r="D2948" s="67">
        <f>WEEKDAY(Tableau645[[#This Row],[date]])</f>
        <v>6</v>
      </c>
      <c r="E2948" s="47">
        <v>0.34375</v>
      </c>
      <c r="F2948" s="47">
        <v>0.51041666666666696</v>
      </c>
      <c r="G2948" s="46" t="str">
        <f>IF(NOT(ISBLANK(Tableau645[heure
début])),IF(VALUE(MID(TEXT(Tableau645[heure
début],"hh"),1,2))&lt;13,"AM","PM"),"")</f>
        <v>AM</v>
      </c>
      <c r="H2948" s="47">
        <f>F2948-E2948</f>
        <v>0.16666666666666696</v>
      </c>
      <c r="I2948" s="47"/>
      <c r="J2948" s="47" t="s">
        <v>832</v>
      </c>
      <c r="K2948" s="65"/>
      <c r="L2948" s="45" t="e">
        <f ca="1">VLOOKUP(Tableau645[[#This Row],[module]],OFFSET(INDIRECT(A2948&amp;"_code"),0,2,,2),2,0)</f>
        <v>#N/A</v>
      </c>
      <c r="M2948" s="45"/>
      <c r="N2948" s="47"/>
      <c r="O2948" s="45"/>
    </row>
    <row r="2949" spans="1:15" hidden="1" x14ac:dyDescent="0.2">
      <c r="A2949" s="45" t="s">
        <v>672</v>
      </c>
      <c r="B2949" s="65" t="str">
        <f>YEAR(C2949)&amp;"-"&amp;WEEKNUM(C2949)</f>
        <v>2018-8</v>
      </c>
      <c r="C2949" s="46">
        <v>43154</v>
      </c>
      <c r="D2949" s="67">
        <f>WEEKDAY(Tableau645[[#This Row],[date]])</f>
        <v>6</v>
      </c>
      <c r="E2949" s="47">
        <v>0.34375</v>
      </c>
      <c r="F2949" s="47">
        <v>0.51041666666666696</v>
      </c>
      <c r="G2949" s="46" t="str">
        <f>IF(NOT(ISBLANK(Tableau645[heure
début])),IF(VALUE(MID(TEXT(Tableau645[heure
début],"hh"),1,2))&lt;13,"AM","PM"),"")</f>
        <v>AM</v>
      </c>
      <c r="H2949" s="47">
        <f>F2949-E2949</f>
        <v>0.16666666666666696</v>
      </c>
      <c r="I2949" s="47"/>
      <c r="J2949" s="47" t="s">
        <v>833</v>
      </c>
      <c r="K2949" s="65" t="s">
        <v>817</v>
      </c>
      <c r="L2949" s="45" t="str">
        <f ca="1">VLOOKUP(Tableau645[[#This Row],[module]],OFFSET(INDIRECT(A2949&amp;"_code"),0,2,,2),2,0)</f>
        <v>n/a</v>
      </c>
      <c r="M2949" s="45"/>
      <c r="N2949" s="47"/>
      <c r="O2949" s="45"/>
    </row>
    <row r="2950" spans="1:15" hidden="1" x14ac:dyDescent="0.2">
      <c r="A2950" s="45" t="s">
        <v>676</v>
      </c>
      <c r="B2950" s="65" t="str">
        <f>YEAR(C2950)&amp;"-"&amp;WEEKNUM(C2950)</f>
        <v>2018-8</v>
      </c>
      <c r="C2950" s="46">
        <v>43154</v>
      </c>
      <c r="D2950" s="67">
        <f>WEEKDAY(Tableau645[[#This Row],[date]])</f>
        <v>6</v>
      </c>
      <c r="E2950" s="47">
        <v>0.34375</v>
      </c>
      <c r="F2950" s="47">
        <v>0.51041666666666696</v>
      </c>
      <c r="G2950" s="46" t="str">
        <f>IF(NOT(ISBLANK(Tableau645[heure
début])),IF(VALUE(MID(TEXT(Tableau645[heure
début],"hh"),1,2))&lt;13,"AM","PM"),"")</f>
        <v>AM</v>
      </c>
      <c r="H2950" s="47">
        <f>F2950-E2950</f>
        <v>0.16666666666666696</v>
      </c>
      <c r="I2950" s="47"/>
      <c r="J2950" s="47"/>
      <c r="K2950" s="65" t="s">
        <v>809</v>
      </c>
      <c r="L2950" s="45" t="str">
        <f ca="1">VLOOKUP(Tableau645[[#This Row],[module]],OFFSET(INDIRECT(A2950&amp;"_code"),0,2,,2),2,0)</f>
        <v>n/a</v>
      </c>
      <c r="M2950" s="45"/>
      <c r="N2950" s="47"/>
      <c r="O2950" s="45"/>
    </row>
    <row r="2951" spans="1:15" hidden="1" x14ac:dyDescent="0.2">
      <c r="A2951" s="45" t="s">
        <v>677</v>
      </c>
      <c r="B2951" s="65" t="str">
        <f>YEAR(C2951)&amp;"-"&amp;WEEKNUM(C2951)</f>
        <v>2018-8</v>
      </c>
      <c r="C2951" s="46">
        <v>43154</v>
      </c>
      <c r="D2951" s="67">
        <f>WEEKDAY(Tableau645[[#This Row],[date]])</f>
        <v>6</v>
      </c>
      <c r="E2951" s="47">
        <v>0.34375</v>
      </c>
      <c r="F2951" s="47">
        <v>0.51041666666666696</v>
      </c>
      <c r="G2951" s="46" t="str">
        <f>IF(NOT(ISBLANK(Tableau645[heure
début])),IF(VALUE(MID(TEXT(Tableau645[heure
début],"hh"),1,2))&lt;13,"AM","PM"),"")</f>
        <v>AM</v>
      </c>
      <c r="H2951" s="47">
        <f>F2951-E2951</f>
        <v>0.16666666666666696</v>
      </c>
      <c r="I2951" s="47"/>
      <c r="J2951" s="47"/>
      <c r="K2951" s="65" t="s">
        <v>1168</v>
      </c>
      <c r="L2951" s="45" t="str">
        <f ca="1">VLOOKUP(Tableau645[[#This Row],[module]],OFFSET(INDIRECT(A2951&amp;"_code"),0,2,,2),2,0)</f>
        <v>n/a</v>
      </c>
      <c r="M2951" s="45"/>
      <c r="N2951" s="47"/>
      <c r="O2951" s="45"/>
    </row>
    <row r="2952" spans="1:15" hidden="1" x14ac:dyDescent="0.2">
      <c r="A2952" s="45" t="s">
        <v>657</v>
      </c>
      <c r="B2952" s="65" t="str">
        <f>YEAR(C2952)&amp;"-"&amp;WEEKNUM(C2952)</f>
        <v>2018-8</v>
      </c>
      <c r="C2952" s="46">
        <v>43154</v>
      </c>
      <c r="D2952" s="67">
        <f>WEEKDAY(Tableau645[[#This Row],[date]])</f>
        <v>6</v>
      </c>
      <c r="E2952" s="47">
        <v>0.34375</v>
      </c>
      <c r="F2952" s="47">
        <v>0.51041666666666696</v>
      </c>
      <c r="G2952" s="46" t="str">
        <f>IF(NOT(ISBLANK(Tableau645[heure
début])),IF(VALUE(MID(TEXT(Tableau645[heure
début],"hh"),1,2))&lt;13,"AM","PM"),"")</f>
        <v>AM</v>
      </c>
      <c r="H2952" s="47">
        <f>F2952-E2952</f>
        <v>0.16666666666666696</v>
      </c>
      <c r="I2952" s="123"/>
      <c r="J2952" s="47" t="s">
        <v>823</v>
      </c>
      <c r="K2952" s="65" t="s">
        <v>1100</v>
      </c>
      <c r="L2952" s="45" t="str">
        <f ca="1">VLOOKUP(Tableau645[[#This Row],[module]],OFFSET(INDIRECT(A2952&amp;"_code"),0,2,,2),2,0)</f>
        <v>DELIESSCHE Christian</v>
      </c>
      <c r="M2952" s="45"/>
      <c r="N2952" s="47"/>
      <c r="O2952" s="45"/>
    </row>
    <row r="2953" spans="1:15" hidden="1" x14ac:dyDescent="0.2">
      <c r="A2953" s="61" t="s">
        <v>669</v>
      </c>
      <c r="B2953" s="65" t="str">
        <f>YEAR(C2953)&amp;"-"&amp;WEEKNUM(C2953)</f>
        <v>2018-8</v>
      </c>
      <c r="C2953" s="46">
        <v>43154</v>
      </c>
      <c r="D2953" s="67">
        <f>WEEKDAY(Tableau645[[#This Row],[date]])</f>
        <v>6</v>
      </c>
      <c r="E2953" s="63">
        <v>0.57291666666666696</v>
      </c>
      <c r="F2953" s="63">
        <v>0.73958333333333404</v>
      </c>
      <c r="G2953" s="46" t="str">
        <f>IF(NOT(ISBLANK(Tableau645[heure
début])),IF(VALUE(MID(TEXT(Tableau645[heure
début],"hh"),1,2))&lt;13,"AM","PM"),"")</f>
        <v>PM</v>
      </c>
      <c r="H2953" s="47">
        <f>F2953-E2953</f>
        <v>0.16666666666666707</v>
      </c>
      <c r="I2953" s="47"/>
      <c r="J2953" s="47"/>
      <c r="K2953" s="65" t="s">
        <v>863</v>
      </c>
      <c r="L2953" s="45" t="str">
        <f ca="1">VLOOKUP(Tableau645[[#This Row],[module]],OFFSET(INDIRECT(A2953&amp;"_code"),0,2,,2),2,0)</f>
        <v>DUPLOUICH Audrey</v>
      </c>
      <c r="M2953" s="45"/>
      <c r="N2953" s="47"/>
      <c r="O2953" s="45"/>
    </row>
    <row r="2954" spans="1:15" hidden="1" x14ac:dyDescent="0.2">
      <c r="A2954" s="45" t="s">
        <v>670</v>
      </c>
      <c r="B2954" s="65" t="str">
        <f>YEAR(C2954)&amp;"-"&amp;WEEKNUM(C2954)</f>
        <v>2018-8</v>
      </c>
      <c r="C2954" s="46">
        <v>43154</v>
      </c>
      <c r="D2954" s="67">
        <f>WEEKDAY(Tableau645[[#This Row],[date]])</f>
        <v>6</v>
      </c>
      <c r="E2954" s="47">
        <v>0.57291666666666696</v>
      </c>
      <c r="F2954" s="47">
        <v>0.73958333333333404</v>
      </c>
      <c r="G2954" s="46" t="str">
        <f>IF(NOT(ISBLANK(Tableau645[heure
début])),IF(VALUE(MID(TEXT(Tableau645[heure
début],"hh"),1,2))&lt;13,"AM","PM"),"")</f>
        <v>PM</v>
      </c>
      <c r="H2954" s="47">
        <f>F2954-E2954</f>
        <v>0.16666666666666707</v>
      </c>
      <c r="I2954" s="47"/>
      <c r="J2954" s="47"/>
      <c r="K2954" s="65" t="s">
        <v>806</v>
      </c>
      <c r="L2954" s="45" t="str">
        <f ca="1">VLOOKUP(Tableau645[[#This Row],[module]],OFFSET(INDIRECT(A2954&amp;"_code"),0,2,,2),2,0)</f>
        <v>n/a</v>
      </c>
      <c r="M2954" s="45"/>
      <c r="N2954" s="47"/>
      <c r="O2954" s="45"/>
    </row>
    <row r="2955" spans="1:15" hidden="1" x14ac:dyDescent="0.2">
      <c r="A2955" s="45" t="s">
        <v>671</v>
      </c>
      <c r="B2955" s="65" t="str">
        <f>YEAR(C2955)&amp;"-"&amp;WEEKNUM(C2955)</f>
        <v>2018-8</v>
      </c>
      <c r="C2955" s="46">
        <v>43154</v>
      </c>
      <c r="D2955" s="67">
        <f>WEEKDAY(Tableau645[[#This Row],[date]])</f>
        <v>6</v>
      </c>
      <c r="E2955" s="47">
        <v>0.57291666666666696</v>
      </c>
      <c r="F2955" s="47">
        <v>0.73958333333333404</v>
      </c>
      <c r="G2955" s="46" t="str">
        <f>IF(NOT(ISBLANK(Tableau645[heure
début])),IF(VALUE(MID(TEXT(Tableau645[heure
début],"hh"),1,2))&lt;13,"AM","PM"),"")</f>
        <v>PM</v>
      </c>
      <c r="H2955" s="47">
        <f>F2955-E2955</f>
        <v>0.16666666666666707</v>
      </c>
      <c r="I2955" s="47"/>
      <c r="J2955" s="47" t="s">
        <v>833</v>
      </c>
      <c r="K2955" s="65" t="s">
        <v>817</v>
      </c>
      <c r="L2955" s="45" t="str">
        <f ca="1">VLOOKUP(Tableau645[[#This Row],[module]],OFFSET(INDIRECT(A2955&amp;"_code"),0,2,,2),2,0)</f>
        <v>n/a</v>
      </c>
      <c r="M2955" s="45"/>
      <c r="N2955" s="47"/>
      <c r="O2955" s="45"/>
    </row>
    <row r="2956" spans="1:15" hidden="1" x14ac:dyDescent="0.2">
      <c r="A2956" s="45" t="s">
        <v>671</v>
      </c>
      <c r="B2956" s="65" t="str">
        <f>YEAR(C2956)&amp;"-"&amp;WEEKNUM(C2956)</f>
        <v>2018-8</v>
      </c>
      <c r="C2956" s="46">
        <v>43154</v>
      </c>
      <c r="D2956" s="67">
        <f>WEEKDAY(Tableau645[[#This Row],[date]])</f>
        <v>6</v>
      </c>
      <c r="E2956" s="47">
        <v>0.57291666666666696</v>
      </c>
      <c r="F2956" s="47">
        <v>0.73958333333333404</v>
      </c>
      <c r="G2956" s="46" t="str">
        <f>IF(NOT(ISBLANK(Tableau645[heure
début])),IF(VALUE(MID(TEXT(Tableau645[heure
début],"hh"),1,2))&lt;13,"AM","PM"),"")</f>
        <v>PM</v>
      </c>
      <c r="H2956" s="47">
        <f>F2956-E2956</f>
        <v>0.16666666666666707</v>
      </c>
      <c r="I2956" s="47"/>
      <c r="J2956" s="47" t="s">
        <v>832</v>
      </c>
      <c r="K2956" s="65" t="s">
        <v>806</v>
      </c>
      <c r="L2956" s="45" t="str">
        <f ca="1">VLOOKUP(Tableau645[[#This Row],[module]],OFFSET(INDIRECT(A2956&amp;"_code"),0,2,,2),2,0)</f>
        <v>n/a</v>
      </c>
      <c r="M2956" s="45"/>
      <c r="N2956" s="47"/>
      <c r="O2956" s="45"/>
    </row>
    <row r="2957" spans="1:15" hidden="1" x14ac:dyDescent="0.2">
      <c r="A2957" s="45" t="s">
        <v>672</v>
      </c>
      <c r="B2957" s="65" t="str">
        <f>YEAR(C2957)&amp;"-"&amp;WEEKNUM(C2957)</f>
        <v>2018-8</v>
      </c>
      <c r="C2957" s="46">
        <v>43154</v>
      </c>
      <c r="D2957" s="67">
        <f>WEEKDAY(Tableau645[[#This Row],[date]])</f>
        <v>6</v>
      </c>
      <c r="E2957" s="47">
        <v>0.57291666666666696</v>
      </c>
      <c r="F2957" s="47">
        <v>0.73958333333333404</v>
      </c>
      <c r="G2957" s="46" t="str">
        <f>IF(NOT(ISBLANK(Tableau645[heure
début])),IF(VALUE(MID(TEXT(Tableau645[heure
début],"hh"),1,2))&lt;13,"AM","PM"),"")</f>
        <v>PM</v>
      </c>
      <c r="H2957" s="47">
        <f>F2957-E2957</f>
        <v>0.16666666666666707</v>
      </c>
      <c r="I2957" s="47"/>
      <c r="J2957" s="47" t="s">
        <v>832</v>
      </c>
      <c r="K2957" s="65"/>
      <c r="L2957" s="45" t="e">
        <f ca="1">VLOOKUP(Tableau645[[#This Row],[module]],OFFSET(INDIRECT(A2957&amp;"_code"),0,2,,2),2,0)</f>
        <v>#N/A</v>
      </c>
      <c r="M2957" s="45"/>
      <c r="N2957" s="47"/>
      <c r="O2957" s="45"/>
    </row>
    <row r="2958" spans="1:15" hidden="1" x14ac:dyDescent="0.2">
      <c r="A2958" s="45" t="s">
        <v>672</v>
      </c>
      <c r="B2958" s="65" t="str">
        <f>YEAR(C2958)&amp;"-"&amp;WEEKNUM(C2958)</f>
        <v>2018-8</v>
      </c>
      <c r="C2958" s="46">
        <v>43154</v>
      </c>
      <c r="D2958" s="67">
        <f>WEEKDAY(Tableau645[[#This Row],[date]])</f>
        <v>6</v>
      </c>
      <c r="E2958" s="47">
        <v>0.57291666666666696</v>
      </c>
      <c r="F2958" s="47">
        <v>0.73958333333333404</v>
      </c>
      <c r="G2958" s="46" t="str">
        <f>IF(NOT(ISBLANK(Tableau645[heure
début])),IF(VALUE(MID(TEXT(Tableau645[heure
début],"hh"),1,2))&lt;13,"AM","PM"),"")</f>
        <v>PM</v>
      </c>
      <c r="H2958" s="47">
        <f>F2958-E2958</f>
        <v>0.16666666666666707</v>
      </c>
      <c r="I2958" s="47"/>
      <c r="J2958" s="47" t="s">
        <v>833</v>
      </c>
      <c r="K2958" s="65" t="s">
        <v>817</v>
      </c>
      <c r="L2958" s="45" t="str">
        <f ca="1">VLOOKUP(Tableau645[[#This Row],[module]],OFFSET(INDIRECT(A2958&amp;"_code"),0,2,,2),2,0)</f>
        <v>n/a</v>
      </c>
      <c r="M2958" s="45"/>
      <c r="N2958" s="47"/>
      <c r="O2958" s="45"/>
    </row>
    <row r="2959" spans="1:15" hidden="1" x14ac:dyDescent="0.2">
      <c r="A2959" s="45" t="s">
        <v>676</v>
      </c>
      <c r="B2959" s="65" t="str">
        <f>YEAR(C2959)&amp;"-"&amp;WEEKNUM(C2959)</f>
        <v>2018-8</v>
      </c>
      <c r="C2959" s="46">
        <v>43154</v>
      </c>
      <c r="D2959" s="67">
        <f>WEEKDAY(Tableau645[[#This Row],[date]])</f>
        <v>6</v>
      </c>
      <c r="E2959" s="47">
        <v>0.57291666666666696</v>
      </c>
      <c r="F2959" s="47">
        <v>0.69791666666666663</v>
      </c>
      <c r="G2959" s="46" t="str">
        <f>IF(NOT(ISBLANK(Tableau645[heure
début])),IF(VALUE(MID(TEXT(Tableau645[heure
début],"hh"),1,2))&lt;13,"AM","PM"),"")</f>
        <v>PM</v>
      </c>
      <c r="H2959" s="47">
        <f>F2959-E2959</f>
        <v>0.12499999999999967</v>
      </c>
      <c r="I2959" s="47"/>
      <c r="J2959" s="47"/>
      <c r="K2959" s="65" t="s">
        <v>809</v>
      </c>
      <c r="L2959" s="45" t="str">
        <f ca="1">VLOOKUP(Tableau645[[#This Row],[module]],OFFSET(INDIRECT(A2959&amp;"_code"),0,2,,2),2,0)</f>
        <v>n/a</v>
      </c>
      <c r="M2959" s="45"/>
      <c r="N2959" s="47"/>
      <c r="O2959" s="45"/>
    </row>
    <row r="2960" spans="1:15" hidden="1" x14ac:dyDescent="0.2">
      <c r="A2960" s="45" t="s">
        <v>677</v>
      </c>
      <c r="B2960" s="65" t="str">
        <f>YEAR(C2960)&amp;"-"&amp;WEEKNUM(C2960)</f>
        <v>2018-8</v>
      </c>
      <c r="C2960" s="46">
        <v>43154</v>
      </c>
      <c r="D2960" s="67">
        <f>WEEKDAY(Tableau645[[#This Row],[date]])</f>
        <v>6</v>
      </c>
      <c r="E2960" s="47">
        <v>0.57291666666666696</v>
      </c>
      <c r="F2960" s="47">
        <v>0.69791666666666663</v>
      </c>
      <c r="G2960" s="46" t="str">
        <f>IF(NOT(ISBLANK(Tableau645[heure
début])),IF(VALUE(MID(TEXT(Tableau645[heure
début],"hh"),1,2))&lt;13,"AM","PM"),"")</f>
        <v>PM</v>
      </c>
      <c r="H2960" s="47">
        <f>F2960-E2960</f>
        <v>0.12499999999999967</v>
      </c>
      <c r="I2960" s="47"/>
      <c r="J2960" s="47"/>
      <c r="K2960" s="65" t="s">
        <v>1168</v>
      </c>
      <c r="L2960" s="45" t="str">
        <f ca="1">VLOOKUP(Tableau645[[#This Row],[module]],OFFSET(INDIRECT(A2960&amp;"_code"),0,2,,2),2,0)</f>
        <v>n/a</v>
      </c>
      <c r="M2960" s="45"/>
      <c r="N2960" s="47"/>
      <c r="O2960" s="45"/>
    </row>
    <row r="2961" spans="1:15" hidden="1" x14ac:dyDescent="0.2">
      <c r="A2961" s="45" t="s">
        <v>657</v>
      </c>
      <c r="B2961" s="65" t="str">
        <f>YEAR(C2961)&amp;"-"&amp;WEEKNUM(C2961)</f>
        <v>2018-8</v>
      </c>
      <c r="C2961" s="46">
        <v>43154</v>
      </c>
      <c r="D2961" s="67">
        <f>WEEKDAY(Tableau645[[#This Row],[date]])</f>
        <v>6</v>
      </c>
      <c r="E2961" s="47">
        <v>0.57291666666666696</v>
      </c>
      <c r="F2961" s="47">
        <v>0.73958333333333404</v>
      </c>
      <c r="G2961" s="46" t="str">
        <f>IF(NOT(ISBLANK(Tableau645[heure
début])),IF(VALUE(MID(TEXT(Tableau645[heure
début],"hh"),1,2))&lt;13,"AM","PM"),"")</f>
        <v>PM</v>
      </c>
      <c r="H2961" s="47">
        <f>F2961-E2961</f>
        <v>0.16666666666666707</v>
      </c>
      <c r="I2961" s="123"/>
      <c r="J2961" s="47"/>
      <c r="K2961" s="65" t="s">
        <v>850</v>
      </c>
      <c r="L2961" s="45" t="str">
        <f ca="1">VLOOKUP(Tableau645[[#This Row],[module]],OFFSET(INDIRECT(A2961&amp;"_code"),0,2,,2),2,0)</f>
        <v>GABER Khalid</v>
      </c>
      <c r="M2961" s="45"/>
      <c r="N2961" s="47"/>
      <c r="O2961" s="45"/>
    </row>
    <row r="2962" spans="1:15" hidden="1" x14ac:dyDescent="0.2">
      <c r="A2962" s="61" t="s">
        <v>669</v>
      </c>
      <c r="B2962" s="65" t="str">
        <f>YEAR(C2962)&amp;"-"&amp;WEEKNUM(C2962)</f>
        <v>2018-8</v>
      </c>
      <c r="C2962" s="46">
        <v>43155</v>
      </c>
      <c r="D2962" s="67">
        <f>WEEKDAY(Tableau645[[#This Row],[date]])</f>
        <v>7</v>
      </c>
      <c r="E2962" s="47">
        <v>0.34375</v>
      </c>
      <c r="F2962" s="47">
        <v>0.51041666666666696</v>
      </c>
      <c r="G2962" s="46" t="str">
        <f>IF(NOT(ISBLANK(Tableau645[heure
début])),IF(VALUE(MID(TEXT(Tableau645[heure
début],"hh"),1,2))&lt;13,"AM","PM"),"")</f>
        <v>AM</v>
      </c>
      <c r="H2962" s="47">
        <f>F2962-E2962</f>
        <v>0.16666666666666696</v>
      </c>
      <c r="I2962" s="47"/>
      <c r="J2962" s="47"/>
      <c r="K2962" s="65"/>
      <c r="L2962" s="45" t="e">
        <f ca="1">VLOOKUP(Tableau645[[#This Row],[module]],OFFSET(INDIRECT(A2962&amp;"_code"),0,2,,2),2,0)</f>
        <v>#N/A</v>
      </c>
      <c r="M2962" s="45"/>
      <c r="N2962" s="47"/>
      <c r="O2962" s="45"/>
    </row>
    <row r="2963" spans="1:15" hidden="1" x14ac:dyDescent="0.2">
      <c r="A2963" s="45" t="s">
        <v>670</v>
      </c>
      <c r="B2963" s="65" t="str">
        <f>YEAR(C2963)&amp;"-"&amp;WEEKNUM(C2963)</f>
        <v>2018-8</v>
      </c>
      <c r="C2963" s="46">
        <v>43155</v>
      </c>
      <c r="D2963" s="67">
        <f>WEEKDAY(Tableau645[[#This Row],[date]])</f>
        <v>7</v>
      </c>
      <c r="E2963" s="47">
        <v>0.34375</v>
      </c>
      <c r="F2963" s="47">
        <v>0.51041666666666696</v>
      </c>
      <c r="G2963" s="46" t="str">
        <f>IF(NOT(ISBLANK(Tableau645[heure
début])),IF(VALUE(MID(TEXT(Tableau645[heure
début],"hh"),1,2))&lt;13,"AM","PM"),"")</f>
        <v>AM</v>
      </c>
      <c r="H2963" s="47">
        <f>F2963-E2963</f>
        <v>0.16666666666666696</v>
      </c>
      <c r="I2963" s="47"/>
      <c r="J2963" s="47"/>
      <c r="K2963" s="65"/>
      <c r="L2963" s="45" t="e">
        <f ca="1">VLOOKUP(Tableau645[[#This Row],[module]],OFFSET(INDIRECT(A2963&amp;"_code"),0,2,,2),2,0)</f>
        <v>#N/A</v>
      </c>
      <c r="M2963" s="45"/>
      <c r="N2963" s="47"/>
      <c r="O2963" s="45"/>
    </row>
    <row r="2964" spans="1:15" hidden="1" x14ac:dyDescent="0.2">
      <c r="A2964" s="45" t="s">
        <v>671</v>
      </c>
      <c r="B2964" s="65" t="str">
        <f>YEAR(C2964)&amp;"-"&amp;WEEKNUM(C2964)</f>
        <v>2018-8</v>
      </c>
      <c r="C2964" s="46">
        <v>43155</v>
      </c>
      <c r="D2964" s="67">
        <f>WEEKDAY(Tableau645[[#This Row],[date]])</f>
        <v>7</v>
      </c>
      <c r="E2964" s="47">
        <v>0.34375</v>
      </c>
      <c r="F2964" s="47">
        <v>0.51041666666666696</v>
      </c>
      <c r="G2964" s="46" t="str">
        <f>IF(NOT(ISBLANK(Tableau645[heure
début])),IF(VALUE(MID(TEXT(Tableau645[heure
début],"hh"),1,2))&lt;13,"AM","PM"),"")</f>
        <v>AM</v>
      </c>
      <c r="H2964" s="47">
        <f>F2964-E2964</f>
        <v>0.16666666666666696</v>
      </c>
      <c r="I2964" s="47"/>
      <c r="J2964" s="47"/>
      <c r="K2964" s="65"/>
      <c r="L2964" s="45" t="e">
        <f ca="1">VLOOKUP(Tableau645[[#This Row],[module]],OFFSET(INDIRECT(A2964&amp;"_code"),0,2,,2),2,0)</f>
        <v>#N/A</v>
      </c>
      <c r="M2964" s="45"/>
      <c r="N2964" s="47"/>
      <c r="O2964" s="45"/>
    </row>
    <row r="2965" spans="1:15" hidden="1" x14ac:dyDescent="0.2">
      <c r="A2965" s="45" t="s">
        <v>672</v>
      </c>
      <c r="B2965" s="65" t="str">
        <f>YEAR(C2965)&amp;"-"&amp;WEEKNUM(C2965)</f>
        <v>2018-8</v>
      </c>
      <c r="C2965" s="46">
        <v>43155</v>
      </c>
      <c r="D2965" s="67">
        <f>WEEKDAY(Tableau645[[#This Row],[date]])</f>
        <v>7</v>
      </c>
      <c r="E2965" s="47">
        <v>0.34375</v>
      </c>
      <c r="F2965" s="47">
        <v>0.51041666666666696</v>
      </c>
      <c r="G2965" s="46" t="str">
        <f>IF(NOT(ISBLANK(Tableau645[heure
début])),IF(VALUE(MID(TEXT(Tableau645[heure
début],"hh"),1,2))&lt;13,"AM","PM"),"")</f>
        <v>AM</v>
      </c>
      <c r="H2965" s="47">
        <f>F2965-E2965</f>
        <v>0.16666666666666696</v>
      </c>
      <c r="I2965" s="47"/>
      <c r="J2965" s="47"/>
      <c r="K2965" s="65"/>
      <c r="L2965" s="45" t="e">
        <f ca="1">VLOOKUP(Tableau645[[#This Row],[module]],OFFSET(INDIRECT(A2965&amp;"_code"),0,2,,2),2,0)</f>
        <v>#N/A</v>
      </c>
      <c r="M2965" s="45"/>
      <c r="N2965" s="47"/>
      <c r="O2965" s="45"/>
    </row>
    <row r="2966" spans="1:15" hidden="1" x14ac:dyDescent="0.2">
      <c r="A2966" s="45" t="s">
        <v>676</v>
      </c>
      <c r="B2966" s="65" t="str">
        <f>YEAR(C2966)&amp;"-"&amp;WEEKNUM(C2966)</f>
        <v>2018-8</v>
      </c>
      <c r="C2966" s="46">
        <v>43155</v>
      </c>
      <c r="D2966" s="67">
        <f>WEEKDAY(Tableau645[[#This Row],[date]])</f>
        <v>7</v>
      </c>
      <c r="E2966" s="47">
        <v>0.34375</v>
      </c>
      <c r="F2966" s="47">
        <v>0.51041666666666696</v>
      </c>
      <c r="G2966" s="46" t="str">
        <f>IF(NOT(ISBLANK(Tableau645[heure
début])),IF(VALUE(MID(TEXT(Tableau645[heure
début],"hh"),1,2))&lt;13,"AM","PM"),"")</f>
        <v>AM</v>
      </c>
      <c r="H2966" s="47">
        <f>F2966-E2966</f>
        <v>0.16666666666666696</v>
      </c>
      <c r="I2966" s="47"/>
      <c r="J2966" s="47"/>
      <c r="K2966" s="65"/>
      <c r="L2966" s="45" t="e">
        <f ca="1">VLOOKUP(Tableau645[[#This Row],[module]],OFFSET(INDIRECT(A2966&amp;"_code"),0,2,,2),2,0)</f>
        <v>#N/A</v>
      </c>
      <c r="M2966" s="45"/>
      <c r="N2966" s="47"/>
      <c r="O2966" s="45"/>
    </row>
    <row r="2967" spans="1:15" hidden="1" x14ac:dyDescent="0.2">
      <c r="A2967" s="45" t="s">
        <v>677</v>
      </c>
      <c r="B2967" s="65" t="str">
        <f>YEAR(C2967)&amp;"-"&amp;WEEKNUM(C2967)</f>
        <v>2018-8</v>
      </c>
      <c r="C2967" s="46">
        <v>43155</v>
      </c>
      <c r="D2967" s="67">
        <f>WEEKDAY(Tableau645[[#This Row],[date]])</f>
        <v>7</v>
      </c>
      <c r="E2967" s="47">
        <v>0.34375</v>
      </c>
      <c r="F2967" s="47">
        <v>0.51041666666666696</v>
      </c>
      <c r="G2967" s="46" t="str">
        <f>IF(NOT(ISBLANK(Tableau645[heure
début])),IF(VALUE(MID(TEXT(Tableau645[heure
début],"hh"),1,2))&lt;13,"AM","PM"),"")</f>
        <v>AM</v>
      </c>
      <c r="H2967" s="47">
        <f>F2967-E2967</f>
        <v>0.16666666666666696</v>
      </c>
      <c r="I2967" s="47"/>
      <c r="J2967" s="47"/>
      <c r="K2967" s="65"/>
      <c r="L2967" s="45" t="e">
        <f ca="1">VLOOKUP(Tableau645[[#This Row],[module]],OFFSET(INDIRECT(A2967&amp;"_code"),0,2,,2),2,0)</f>
        <v>#N/A</v>
      </c>
      <c r="M2967" s="45"/>
      <c r="N2967" s="47"/>
      <c r="O2967" s="45"/>
    </row>
    <row r="2968" spans="1:15" hidden="1" x14ac:dyDescent="0.2">
      <c r="A2968" s="45" t="s">
        <v>657</v>
      </c>
      <c r="B2968" s="65" t="str">
        <f>YEAR(C2968)&amp;"-"&amp;WEEKNUM(C2968)</f>
        <v>2018-8</v>
      </c>
      <c r="C2968" s="46">
        <v>43155</v>
      </c>
      <c r="D2968" s="67">
        <f>WEEKDAY(Tableau645[[#This Row],[date]])</f>
        <v>7</v>
      </c>
      <c r="E2968" s="47">
        <v>0.34375</v>
      </c>
      <c r="F2968" s="47">
        <v>0.51041666666666696</v>
      </c>
      <c r="G2968" s="46" t="str">
        <f>IF(NOT(ISBLANK(Tableau645[heure
début])),IF(VALUE(MID(TEXT(Tableau645[heure
début],"hh"),1,2))&lt;13,"AM","PM"),"")</f>
        <v>AM</v>
      </c>
      <c r="H2968" s="47">
        <f>F2968-E2968</f>
        <v>0.16666666666666696</v>
      </c>
      <c r="I2968" s="123"/>
      <c r="J2968" s="47"/>
      <c r="K2968" s="65"/>
      <c r="L2968" s="45" t="e">
        <f ca="1">VLOOKUP(Tableau645[[#This Row],[module]],OFFSET(INDIRECT(A2968&amp;"_code"),0,2,,2),2,0)</f>
        <v>#N/A</v>
      </c>
      <c r="M2968" s="45"/>
      <c r="N2968" s="47"/>
      <c r="O2968" s="45"/>
    </row>
    <row r="2969" spans="1:15" hidden="1" x14ac:dyDescent="0.2">
      <c r="A2969" s="61" t="s">
        <v>669</v>
      </c>
      <c r="B2969" s="65" t="str">
        <f>YEAR(C2969)&amp;"-"&amp;WEEKNUM(C2969)</f>
        <v>2018-8</v>
      </c>
      <c r="C2969" s="46">
        <v>43155</v>
      </c>
      <c r="D2969" s="67">
        <f>WEEKDAY(Tableau645[[#This Row],[date]])</f>
        <v>7</v>
      </c>
      <c r="E2969" s="63">
        <v>0.57291666666666696</v>
      </c>
      <c r="F2969" s="63">
        <v>0.73958333333333404</v>
      </c>
      <c r="G2969" s="46" t="str">
        <f>IF(NOT(ISBLANK(Tableau645[heure
début])),IF(VALUE(MID(TEXT(Tableau645[heure
début],"hh"),1,2))&lt;13,"AM","PM"),"")</f>
        <v>PM</v>
      </c>
      <c r="H2969" s="47">
        <f>F2969-E2969</f>
        <v>0.16666666666666707</v>
      </c>
      <c r="I2969" s="47"/>
      <c r="J2969" s="47"/>
      <c r="K2969" s="65"/>
      <c r="L2969" s="45" t="e">
        <f ca="1">VLOOKUP(Tableau645[[#This Row],[module]],OFFSET(INDIRECT(A2969&amp;"_code"),0,2,,2),2,0)</f>
        <v>#N/A</v>
      </c>
      <c r="M2969" s="45"/>
      <c r="N2969" s="47"/>
      <c r="O2969" s="45"/>
    </row>
    <row r="2970" spans="1:15" hidden="1" x14ac:dyDescent="0.2">
      <c r="A2970" s="45" t="s">
        <v>670</v>
      </c>
      <c r="B2970" s="65" t="str">
        <f>YEAR(C2970)&amp;"-"&amp;WEEKNUM(C2970)</f>
        <v>2018-8</v>
      </c>
      <c r="C2970" s="46">
        <v>43155</v>
      </c>
      <c r="D2970" s="67">
        <f>WEEKDAY(Tableau645[[#This Row],[date]])</f>
        <v>7</v>
      </c>
      <c r="E2970" s="47">
        <v>0.57291666666666696</v>
      </c>
      <c r="F2970" s="47">
        <v>0.73958333333333404</v>
      </c>
      <c r="G2970" s="46" t="str">
        <f>IF(NOT(ISBLANK(Tableau645[heure
début])),IF(VALUE(MID(TEXT(Tableau645[heure
début],"hh"),1,2))&lt;13,"AM","PM"),"")</f>
        <v>PM</v>
      </c>
      <c r="H2970" s="47">
        <f>F2970-E2970</f>
        <v>0.16666666666666707</v>
      </c>
      <c r="I2970" s="47"/>
      <c r="J2970" s="47"/>
      <c r="K2970" s="65"/>
      <c r="L2970" s="45" t="e">
        <f ca="1">VLOOKUP(Tableau645[[#This Row],[module]],OFFSET(INDIRECT(A2970&amp;"_code"),0,2,,2),2,0)</f>
        <v>#N/A</v>
      </c>
      <c r="M2970" s="45"/>
      <c r="N2970" s="47"/>
      <c r="O2970" s="45"/>
    </row>
    <row r="2971" spans="1:15" hidden="1" x14ac:dyDescent="0.2">
      <c r="A2971" s="45" t="s">
        <v>671</v>
      </c>
      <c r="B2971" s="65" t="str">
        <f>YEAR(C2971)&amp;"-"&amp;WEEKNUM(C2971)</f>
        <v>2018-8</v>
      </c>
      <c r="C2971" s="46">
        <v>43155</v>
      </c>
      <c r="D2971" s="67">
        <f>WEEKDAY(Tableau645[[#This Row],[date]])</f>
        <v>7</v>
      </c>
      <c r="E2971" s="47">
        <v>0.57291666666666696</v>
      </c>
      <c r="F2971" s="47">
        <v>0.73958333333333404</v>
      </c>
      <c r="G2971" s="46" t="str">
        <f>IF(NOT(ISBLANK(Tableau645[heure
début])),IF(VALUE(MID(TEXT(Tableau645[heure
début],"hh"),1,2))&lt;13,"AM","PM"),"")</f>
        <v>PM</v>
      </c>
      <c r="H2971" s="47">
        <f>F2971-E2971</f>
        <v>0.16666666666666707</v>
      </c>
      <c r="I2971" s="47"/>
      <c r="J2971" s="47"/>
      <c r="K2971" s="65"/>
      <c r="L2971" s="45" t="e">
        <f ca="1">VLOOKUP(Tableau645[[#This Row],[module]],OFFSET(INDIRECT(A2971&amp;"_code"),0,2,,2),2,0)</f>
        <v>#N/A</v>
      </c>
      <c r="M2971" s="45"/>
      <c r="N2971" s="47"/>
      <c r="O2971" s="45"/>
    </row>
    <row r="2972" spans="1:15" hidden="1" x14ac:dyDescent="0.2">
      <c r="A2972" s="45" t="s">
        <v>672</v>
      </c>
      <c r="B2972" s="65" t="str">
        <f>YEAR(C2972)&amp;"-"&amp;WEEKNUM(C2972)</f>
        <v>2018-8</v>
      </c>
      <c r="C2972" s="46">
        <v>43155</v>
      </c>
      <c r="D2972" s="67">
        <f>WEEKDAY(Tableau645[[#This Row],[date]])</f>
        <v>7</v>
      </c>
      <c r="E2972" s="47">
        <v>0.57291666666666696</v>
      </c>
      <c r="F2972" s="47">
        <v>0.73958333333333404</v>
      </c>
      <c r="G2972" s="46" t="str">
        <f>IF(NOT(ISBLANK(Tableau645[heure
début])),IF(VALUE(MID(TEXT(Tableau645[heure
début],"hh"),1,2))&lt;13,"AM","PM"),"")</f>
        <v>PM</v>
      </c>
      <c r="H2972" s="47">
        <f>F2972-E2972</f>
        <v>0.16666666666666707</v>
      </c>
      <c r="I2972" s="47"/>
      <c r="J2972" s="47"/>
      <c r="K2972" s="65"/>
      <c r="L2972" s="45" t="e">
        <f ca="1">VLOOKUP(Tableau645[[#This Row],[module]],OFFSET(INDIRECT(A2972&amp;"_code"),0,2,,2),2,0)</f>
        <v>#N/A</v>
      </c>
      <c r="M2972" s="45"/>
      <c r="N2972" s="47"/>
      <c r="O2972" s="45"/>
    </row>
    <row r="2973" spans="1:15" hidden="1" x14ac:dyDescent="0.2">
      <c r="A2973" s="45" t="s">
        <v>676</v>
      </c>
      <c r="B2973" s="65" t="str">
        <f>YEAR(C2973)&amp;"-"&amp;WEEKNUM(C2973)</f>
        <v>2018-8</v>
      </c>
      <c r="C2973" s="46">
        <v>43155</v>
      </c>
      <c r="D2973" s="67">
        <f>WEEKDAY(Tableau645[[#This Row],[date]])</f>
        <v>7</v>
      </c>
      <c r="E2973" s="47">
        <v>0.57291666666666696</v>
      </c>
      <c r="F2973" s="47">
        <v>0.69791666666666663</v>
      </c>
      <c r="G2973" s="46" t="str">
        <f>IF(NOT(ISBLANK(Tableau645[heure
début])),IF(VALUE(MID(TEXT(Tableau645[heure
début],"hh"),1,2))&lt;13,"AM","PM"),"")</f>
        <v>PM</v>
      </c>
      <c r="H2973" s="47">
        <f>F2973-E2973</f>
        <v>0.12499999999999967</v>
      </c>
      <c r="I2973" s="47"/>
      <c r="J2973" s="47"/>
      <c r="K2973" s="65"/>
      <c r="L2973" s="45" t="e">
        <f ca="1">VLOOKUP(Tableau645[[#This Row],[module]],OFFSET(INDIRECT(A2973&amp;"_code"),0,2,,2),2,0)</f>
        <v>#N/A</v>
      </c>
      <c r="M2973" s="45"/>
      <c r="N2973" s="47"/>
      <c r="O2973" s="45"/>
    </row>
    <row r="2974" spans="1:15" hidden="1" x14ac:dyDescent="0.2">
      <c r="A2974" s="45" t="s">
        <v>677</v>
      </c>
      <c r="B2974" s="65" t="str">
        <f>YEAR(C2974)&amp;"-"&amp;WEEKNUM(C2974)</f>
        <v>2018-8</v>
      </c>
      <c r="C2974" s="46">
        <v>43155</v>
      </c>
      <c r="D2974" s="67">
        <f>WEEKDAY(Tableau645[[#This Row],[date]])</f>
        <v>7</v>
      </c>
      <c r="E2974" s="47">
        <v>0.57291666666666696</v>
      </c>
      <c r="F2974" s="47">
        <v>0.69791666666666663</v>
      </c>
      <c r="G2974" s="46" t="str">
        <f>IF(NOT(ISBLANK(Tableau645[heure
début])),IF(VALUE(MID(TEXT(Tableau645[heure
début],"hh"),1,2))&lt;13,"AM","PM"),"")</f>
        <v>PM</v>
      </c>
      <c r="H2974" s="47">
        <f>F2974-E2974</f>
        <v>0.12499999999999967</v>
      </c>
      <c r="I2974" s="47"/>
      <c r="J2974" s="47"/>
      <c r="K2974" s="65"/>
      <c r="L2974" s="45" t="e">
        <f ca="1">VLOOKUP(Tableau645[[#This Row],[module]],OFFSET(INDIRECT(A2974&amp;"_code"),0,2,,2),2,0)</f>
        <v>#N/A</v>
      </c>
      <c r="M2974" s="45"/>
      <c r="N2974" s="47"/>
      <c r="O2974" s="45"/>
    </row>
    <row r="2975" spans="1:15" hidden="1" x14ac:dyDescent="0.2">
      <c r="A2975" s="45" t="s">
        <v>657</v>
      </c>
      <c r="B2975" s="65" t="str">
        <f>YEAR(C2975)&amp;"-"&amp;WEEKNUM(C2975)</f>
        <v>2018-8</v>
      </c>
      <c r="C2975" s="46">
        <v>43155</v>
      </c>
      <c r="D2975" s="67">
        <f>WEEKDAY(Tableau645[[#This Row],[date]])</f>
        <v>7</v>
      </c>
      <c r="E2975" s="47">
        <v>0.57291666666666696</v>
      </c>
      <c r="F2975" s="47">
        <v>0.73958333333333404</v>
      </c>
      <c r="G2975" s="46" t="str">
        <f>IF(NOT(ISBLANK(Tableau645[heure
début])),IF(VALUE(MID(TEXT(Tableau645[heure
début],"hh"),1,2))&lt;13,"AM","PM"),"")</f>
        <v>PM</v>
      </c>
      <c r="H2975" s="47">
        <f>F2975-E2975</f>
        <v>0.16666666666666707</v>
      </c>
      <c r="I2975" s="123"/>
      <c r="J2975" s="47"/>
      <c r="K2975" s="65"/>
      <c r="L2975" s="45" t="e">
        <f ca="1">VLOOKUP(Tableau645[[#This Row],[module]],OFFSET(INDIRECT(A2975&amp;"_code"),0,2,,2),2,0)</f>
        <v>#N/A</v>
      </c>
      <c r="M2975" s="45"/>
      <c r="N2975" s="47"/>
      <c r="O2975" s="45"/>
    </row>
    <row r="2976" spans="1:15" hidden="1" x14ac:dyDescent="0.2">
      <c r="A2976" s="61" t="s">
        <v>669</v>
      </c>
      <c r="B2976" s="65" t="str">
        <f>YEAR(C2976)&amp;"-"&amp;WEEKNUM(C2976)</f>
        <v>2018-9</v>
      </c>
      <c r="C2976" s="46">
        <v>43156</v>
      </c>
      <c r="D2976" s="67">
        <f>WEEKDAY(Tableau645[[#This Row],[date]])</f>
        <v>1</v>
      </c>
      <c r="E2976" s="47">
        <v>0.34375</v>
      </c>
      <c r="F2976" s="47">
        <v>0.51041666666666696</v>
      </c>
      <c r="G2976" s="46" t="str">
        <f>IF(NOT(ISBLANK(Tableau645[heure
début])),IF(VALUE(MID(TEXT(Tableau645[heure
début],"hh"),1,2))&lt;13,"AM","PM"),"")</f>
        <v>AM</v>
      </c>
      <c r="H2976" s="47">
        <f>F2976-E2976</f>
        <v>0.16666666666666696</v>
      </c>
      <c r="I2976" s="47"/>
      <c r="J2976" s="47"/>
      <c r="K2976" s="65"/>
      <c r="L2976" s="45" t="e">
        <f ca="1">VLOOKUP(Tableau645[[#This Row],[module]],OFFSET(INDIRECT(A2976&amp;"_code"),0,2,,2),2,0)</f>
        <v>#N/A</v>
      </c>
      <c r="M2976" s="45"/>
      <c r="N2976" s="47"/>
      <c r="O2976" s="45"/>
    </row>
    <row r="2977" spans="1:15" hidden="1" x14ac:dyDescent="0.2">
      <c r="A2977" s="45" t="s">
        <v>670</v>
      </c>
      <c r="B2977" s="65" t="str">
        <f>YEAR(C2977)&amp;"-"&amp;WEEKNUM(C2977)</f>
        <v>2018-9</v>
      </c>
      <c r="C2977" s="46">
        <v>43156</v>
      </c>
      <c r="D2977" s="67">
        <f>WEEKDAY(Tableau645[[#This Row],[date]])</f>
        <v>1</v>
      </c>
      <c r="E2977" s="47">
        <v>0.34375</v>
      </c>
      <c r="F2977" s="47">
        <v>0.51041666666666696</v>
      </c>
      <c r="G2977" s="46" t="str">
        <f>IF(NOT(ISBLANK(Tableau645[heure
début])),IF(VALUE(MID(TEXT(Tableau645[heure
début],"hh"),1,2))&lt;13,"AM","PM"),"")</f>
        <v>AM</v>
      </c>
      <c r="H2977" s="47">
        <f>F2977-E2977</f>
        <v>0.16666666666666696</v>
      </c>
      <c r="I2977" s="47"/>
      <c r="J2977" s="47"/>
      <c r="K2977" s="65"/>
      <c r="L2977" s="45" t="e">
        <f ca="1">VLOOKUP(Tableau645[[#This Row],[module]],OFFSET(INDIRECT(A2977&amp;"_code"),0,2,,2),2,0)</f>
        <v>#N/A</v>
      </c>
      <c r="M2977" s="45"/>
      <c r="N2977" s="47"/>
      <c r="O2977" s="45"/>
    </row>
    <row r="2978" spans="1:15" hidden="1" x14ac:dyDescent="0.2">
      <c r="A2978" s="45" t="s">
        <v>671</v>
      </c>
      <c r="B2978" s="65" t="str">
        <f>YEAR(C2978)&amp;"-"&amp;WEEKNUM(C2978)</f>
        <v>2018-9</v>
      </c>
      <c r="C2978" s="46">
        <v>43156</v>
      </c>
      <c r="D2978" s="67">
        <f>WEEKDAY(Tableau645[[#This Row],[date]])</f>
        <v>1</v>
      </c>
      <c r="E2978" s="47">
        <v>0.34375</v>
      </c>
      <c r="F2978" s="47">
        <v>0.51041666666666696</v>
      </c>
      <c r="G2978" s="46" t="str">
        <f>IF(NOT(ISBLANK(Tableau645[heure
début])),IF(VALUE(MID(TEXT(Tableau645[heure
début],"hh"),1,2))&lt;13,"AM","PM"),"")</f>
        <v>AM</v>
      </c>
      <c r="H2978" s="47">
        <f>F2978-E2978</f>
        <v>0.16666666666666696</v>
      </c>
      <c r="I2978" s="47"/>
      <c r="J2978" s="47"/>
      <c r="K2978" s="65"/>
      <c r="L2978" s="45" t="e">
        <f ca="1">VLOOKUP(Tableau645[[#This Row],[module]],OFFSET(INDIRECT(A2978&amp;"_code"),0,2,,2),2,0)</f>
        <v>#N/A</v>
      </c>
      <c r="M2978" s="45"/>
      <c r="N2978" s="47"/>
      <c r="O2978" s="45"/>
    </row>
    <row r="2979" spans="1:15" hidden="1" x14ac:dyDescent="0.2">
      <c r="A2979" s="45" t="s">
        <v>672</v>
      </c>
      <c r="B2979" s="65" t="str">
        <f>YEAR(C2979)&amp;"-"&amp;WEEKNUM(C2979)</f>
        <v>2018-9</v>
      </c>
      <c r="C2979" s="46">
        <v>43156</v>
      </c>
      <c r="D2979" s="67">
        <f>WEEKDAY(Tableau645[[#This Row],[date]])</f>
        <v>1</v>
      </c>
      <c r="E2979" s="47">
        <v>0.34375</v>
      </c>
      <c r="F2979" s="47">
        <v>0.51041666666666696</v>
      </c>
      <c r="G2979" s="46" t="str">
        <f>IF(NOT(ISBLANK(Tableau645[heure
début])),IF(VALUE(MID(TEXT(Tableau645[heure
début],"hh"),1,2))&lt;13,"AM","PM"),"")</f>
        <v>AM</v>
      </c>
      <c r="H2979" s="47">
        <f>F2979-E2979</f>
        <v>0.16666666666666696</v>
      </c>
      <c r="I2979" s="47"/>
      <c r="J2979" s="47"/>
      <c r="K2979" s="65"/>
      <c r="L2979" s="45" t="e">
        <f ca="1">VLOOKUP(Tableau645[[#This Row],[module]],OFFSET(INDIRECT(A2979&amp;"_code"),0,2,,2),2,0)</f>
        <v>#N/A</v>
      </c>
      <c r="M2979" s="45"/>
      <c r="N2979" s="47"/>
      <c r="O2979" s="45"/>
    </row>
    <row r="2980" spans="1:15" hidden="1" x14ac:dyDescent="0.2">
      <c r="A2980" s="45" t="s">
        <v>676</v>
      </c>
      <c r="B2980" s="65" t="str">
        <f>YEAR(C2980)&amp;"-"&amp;WEEKNUM(C2980)</f>
        <v>2018-9</v>
      </c>
      <c r="C2980" s="46">
        <v>43156</v>
      </c>
      <c r="D2980" s="67">
        <f>WEEKDAY(Tableau645[[#This Row],[date]])</f>
        <v>1</v>
      </c>
      <c r="E2980" s="47">
        <v>0.34375</v>
      </c>
      <c r="F2980" s="47">
        <v>0.51041666666666696</v>
      </c>
      <c r="G2980" s="46" t="str">
        <f>IF(NOT(ISBLANK(Tableau645[heure
début])),IF(VALUE(MID(TEXT(Tableau645[heure
début],"hh"),1,2))&lt;13,"AM","PM"),"")</f>
        <v>AM</v>
      </c>
      <c r="H2980" s="47">
        <f>F2980-E2980</f>
        <v>0.16666666666666696</v>
      </c>
      <c r="I2980" s="47"/>
      <c r="J2980" s="47"/>
      <c r="K2980" s="65"/>
      <c r="L2980" s="45" t="e">
        <f ca="1">VLOOKUP(Tableau645[[#This Row],[module]],OFFSET(INDIRECT(A2980&amp;"_code"),0,2,,2),2,0)</f>
        <v>#N/A</v>
      </c>
      <c r="M2980" s="45"/>
      <c r="N2980" s="47"/>
      <c r="O2980" s="45"/>
    </row>
    <row r="2981" spans="1:15" hidden="1" x14ac:dyDescent="0.2">
      <c r="A2981" s="45" t="s">
        <v>677</v>
      </c>
      <c r="B2981" s="65" t="str">
        <f>YEAR(C2981)&amp;"-"&amp;WEEKNUM(C2981)</f>
        <v>2018-9</v>
      </c>
      <c r="C2981" s="46">
        <v>43156</v>
      </c>
      <c r="D2981" s="67">
        <f>WEEKDAY(Tableau645[[#This Row],[date]])</f>
        <v>1</v>
      </c>
      <c r="E2981" s="47">
        <v>0.34375</v>
      </c>
      <c r="F2981" s="47">
        <v>0.51041666666666696</v>
      </c>
      <c r="G2981" s="46" t="str">
        <f>IF(NOT(ISBLANK(Tableau645[heure
début])),IF(VALUE(MID(TEXT(Tableau645[heure
début],"hh"),1,2))&lt;13,"AM","PM"),"")</f>
        <v>AM</v>
      </c>
      <c r="H2981" s="47">
        <f>F2981-E2981</f>
        <v>0.16666666666666696</v>
      </c>
      <c r="I2981" s="47"/>
      <c r="J2981" s="47"/>
      <c r="K2981" s="65"/>
      <c r="L2981" s="45" t="e">
        <f ca="1">VLOOKUP(Tableau645[[#This Row],[module]],OFFSET(INDIRECT(A2981&amp;"_code"),0,2,,2),2,0)</f>
        <v>#N/A</v>
      </c>
      <c r="M2981" s="45"/>
      <c r="N2981" s="47"/>
      <c r="O2981" s="45"/>
    </row>
    <row r="2982" spans="1:15" hidden="1" x14ac:dyDescent="0.2">
      <c r="A2982" s="45" t="s">
        <v>657</v>
      </c>
      <c r="B2982" s="65" t="str">
        <f>YEAR(C2982)&amp;"-"&amp;WEEKNUM(C2982)</f>
        <v>2018-9</v>
      </c>
      <c r="C2982" s="46">
        <v>43156</v>
      </c>
      <c r="D2982" s="67">
        <f>WEEKDAY(Tableau645[[#This Row],[date]])</f>
        <v>1</v>
      </c>
      <c r="E2982" s="47">
        <v>0.34375</v>
      </c>
      <c r="F2982" s="47">
        <v>0.51041666666666696</v>
      </c>
      <c r="G2982" s="46" t="str">
        <f>IF(NOT(ISBLANK(Tableau645[heure
début])),IF(VALUE(MID(TEXT(Tableau645[heure
début],"hh"),1,2))&lt;13,"AM","PM"),"")</f>
        <v>AM</v>
      </c>
      <c r="H2982" s="47">
        <f>F2982-E2982</f>
        <v>0.16666666666666696</v>
      </c>
      <c r="I2982" s="123"/>
      <c r="J2982" s="47"/>
      <c r="K2982" s="65"/>
      <c r="L2982" s="45" t="e">
        <f ca="1">VLOOKUP(Tableau645[[#This Row],[module]],OFFSET(INDIRECT(A2982&amp;"_code"),0,2,,2),2,0)</f>
        <v>#N/A</v>
      </c>
      <c r="M2982" s="45"/>
      <c r="N2982" s="47"/>
      <c r="O2982" s="45"/>
    </row>
    <row r="2983" spans="1:15" hidden="1" x14ac:dyDescent="0.2">
      <c r="A2983" s="61" t="s">
        <v>669</v>
      </c>
      <c r="B2983" s="65" t="str">
        <f>YEAR(C2983)&amp;"-"&amp;WEEKNUM(C2983)</f>
        <v>2018-9</v>
      </c>
      <c r="C2983" s="46">
        <v>43156</v>
      </c>
      <c r="D2983" s="67">
        <f>WEEKDAY(Tableau645[[#This Row],[date]])</f>
        <v>1</v>
      </c>
      <c r="E2983" s="63">
        <v>0.57291666666666696</v>
      </c>
      <c r="F2983" s="63">
        <v>0.73958333333333404</v>
      </c>
      <c r="G2983" s="46" t="str">
        <f>IF(NOT(ISBLANK(Tableau645[heure
début])),IF(VALUE(MID(TEXT(Tableau645[heure
début],"hh"),1,2))&lt;13,"AM","PM"),"")</f>
        <v>PM</v>
      </c>
      <c r="H2983" s="47">
        <f>F2983-E2983</f>
        <v>0.16666666666666707</v>
      </c>
      <c r="I2983" s="47"/>
      <c r="J2983" s="47"/>
      <c r="K2983" s="65"/>
      <c r="L2983" s="45" t="e">
        <f ca="1">VLOOKUP(Tableau645[[#This Row],[module]],OFFSET(INDIRECT(A2983&amp;"_code"),0,2,,2),2,0)</f>
        <v>#N/A</v>
      </c>
      <c r="M2983" s="45"/>
      <c r="N2983" s="47"/>
      <c r="O2983" s="45"/>
    </row>
    <row r="2984" spans="1:15" hidden="1" x14ac:dyDescent="0.2">
      <c r="A2984" s="45" t="s">
        <v>670</v>
      </c>
      <c r="B2984" s="65" t="str">
        <f>YEAR(C2984)&amp;"-"&amp;WEEKNUM(C2984)</f>
        <v>2018-9</v>
      </c>
      <c r="C2984" s="46">
        <v>43156</v>
      </c>
      <c r="D2984" s="67">
        <f>WEEKDAY(Tableau645[[#This Row],[date]])</f>
        <v>1</v>
      </c>
      <c r="E2984" s="47">
        <v>0.57291666666666696</v>
      </c>
      <c r="F2984" s="47">
        <v>0.73958333333333404</v>
      </c>
      <c r="G2984" s="46" t="str">
        <f>IF(NOT(ISBLANK(Tableau645[heure
début])),IF(VALUE(MID(TEXT(Tableau645[heure
début],"hh"),1,2))&lt;13,"AM","PM"),"")</f>
        <v>PM</v>
      </c>
      <c r="H2984" s="47">
        <f>F2984-E2984</f>
        <v>0.16666666666666707</v>
      </c>
      <c r="I2984" s="47"/>
      <c r="J2984" s="47"/>
      <c r="K2984" s="65"/>
      <c r="L2984" s="45" t="e">
        <f ca="1">VLOOKUP(Tableau645[[#This Row],[module]],OFFSET(INDIRECT(A2984&amp;"_code"),0,2,,2),2,0)</f>
        <v>#N/A</v>
      </c>
      <c r="M2984" s="45"/>
      <c r="N2984" s="47"/>
      <c r="O2984" s="45"/>
    </row>
    <row r="2985" spans="1:15" hidden="1" x14ac:dyDescent="0.2">
      <c r="A2985" s="45" t="s">
        <v>671</v>
      </c>
      <c r="B2985" s="65" t="str">
        <f>YEAR(C2985)&amp;"-"&amp;WEEKNUM(C2985)</f>
        <v>2018-9</v>
      </c>
      <c r="C2985" s="46">
        <v>43156</v>
      </c>
      <c r="D2985" s="67">
        <f>WEEKDAY(Tableau645[[#This Row],[date]])</f>
        <v>1</v>
      </c>
      <c r="E2985" s="47">
        <v>0.57291666666666696</v>
      </c>
      <c r="F2985" s="47">
        <v>0.73958333333333404</v>
      </c>
      <c r="G2985" s="46" t="str">
        <f>IF(NOT(ISBLANK(Tableau645[heure
début])),IF(VALUE(MID(TEXT(Tableau645[heure
début],"hh"),1,2))&lt;13,"AM","PM"),"")</f>
        <v>PM</v>
      </c>
      <c r="H2985" s="47">
        <f>F2985-E2985</f>
        <v>0.16666666666666707</v>
      </c>
      <c r="I2985" s="47"/>
      <c r="J2985" s="47"/>
      <c r="K2985" s="65"/>
      <c r="L2985" s="45" t="e">
        <f ca="1">VLOOKUP(Tableau645[[#This Row],[module]],OFFSET(INDIRECT(A2985&amp;"_code"),0,2,,2),2,0)</f>
        <v>#N/A</v>
      </c>
      <c r="M2985" s="45"/>
      <c r="N2985" s="47"/>
      <c r="O2985" s="45"/>
    </row>
    <row r="2986" spans="1:15" hidden="1" x14ac:dyDescent="0.2">
      <c r="A2986" s="45" t="s">
        <v>672</v>
      </c>
      <c r="B2986" s="65" t="str">
        <f>YEAR(C2986)&amp;"-"&amp;WEEKNUM(C2986)</f>
        <v>2018-9</v>
      </c>
      <c r="C2986" s="46">
        <v>43156</v>
      </c>
      <c r="D2986" s="67">
        <f>WEEKDAY(Tableau645[[#This Row],[date]])</f>
        <v>1</v>
      </c>
      <c r="E2986" s="47">
        <v>0.57291666666666696</v>
      </c>
      <c r="F2986" s="47">
        <v>0.73958333333333404</v>
      </c>
      <c r="G2986" s="46" t="str">
        <f>IF(NOT(ISBLANK(Tableau645[heure
début])),IF(VALUE(MID(TEXT(Tableau645[heure
début],"hh"),1,2))&lt;13,"AM","PM"),"")</f>
        <v>PM</v>
      </c>
      <c r="H2986" s="47">
        <f>F2986-E2986</f>
        <v>0.16666666666666707</v>
      </c>
      <c r="I2986" s="47"/>
      <c r="J2986" s="47"/>
      <c r="K2986" s="65"/>
      <c r="L2986" s="45" t="e">
        <f ca="1">VLOOKUP(Tableau645[[#This Row],[module]],OFFSET(INDIRECT(A2986&amp;"_code"),0,2,,2),2,0)</f>
        <v>#N/A</v>
      </c>
      <c r="M2986" s="45"/>
      <c r="N2986" s="47"/>
      <c r="O2986" s="45"/>
    </row>
    <row r="2987" spans="1:15" hidden="1" x14ac:dyDescent="0.2">
      <c r="A2987" s="45" t="s">
        <v>676</v>
      </c>
      <c r="B2987" s="65" t="str">
        <f>YEAR(C2987)&amp;"-"&amp;WEEKNUM(C2987)</f>
        <v>2018-9</v>
      </c>
      <c r="C2987" s="46">
        <v>43156</v>
      </c>
      <c r="D2987" s="67">
        <f>WEEKDAY(Tableau645[[#This Row],[date]])</f>
        <v>1</v>
      </c>
      <c r="E2987" s="47">
        <v>0.57291666666666696</v>
      </c>
      <c r="F2987" s="47">
        <v>0.69791666666666663</v>
      </c>
      <c r="G2987" s="46" t="str">
        <f>IF(NOT(ISBLANK(Tableau645[heure
début])),IF(VALUE(MID(TEXT(Tableau645[heure
début],"hh"),1,2))&lt;13,"AM","PM"),"")</f>
        <v>PM</v>
      </c>
      <c r="H2987" s="47">
        <f>F2987-E2987</f>
        <v>0.12499999999999967</v>
      </c>
      <c r="I2987" s="47"/>
      <c r="J2987" s="47"/>
      <c r="K2987" s="65"/>
      <c r="L2987" s="45" t="e">
        <f ca="1">VLOOKUP(Tableau645[[#This Row],[module]],OFFSET(INDIRECT(A2987&amp;"_code"),0,2,,2),2,0)</f>
        <v>#N/A</v>
      </c>
      <c r="M2987" s="45"/>
      <c r="N2987" s="47"/>
      <c r="O2987" s="45"/>
    </row>
    <row r="2988" spans="1:15" hidden="1" x14ac:dyDescent="0.2">
      <c r="A2988" s="45" t="s">
        <v>677</v>
      </c>
      <c r="B2988" s="65" t="str">
        <f>YEAR(C2988)&amp;"-"&amp;WEEKNUM(C2988)</f>
        <v>2018-9</v>
      </c>
      <c r="C2988" s="46">
        <v>43156</v>
      </c>
      <c r="D2988" s="67">
        <f>WEEKDAY(Tableau645[[#This Row],[date]])</f>
        <v>1</v>
      </c>
      <c r="E2988" s="47">
        <v>0.57291666666666696</v>
      </c>
      <c r="F2988" s="47">
        <v>0.69791666666666663</v>
      </c>
      <c r="G2988" s="46" t="str">
        <f>IF(NOT(ISBLANK(Tableau645[heure
début])),IF(VALUE(MID(TEXT(Tableau645[heure
début],"hh"),1,2))&lt;13,"AM","PM"),"")</f>
        <v>PM</v>
      </c>
      <c r="H2988" s="47">
        <f>F2988-E2988</f>
        <v>0.12499999999999967</v>
      </c>
      <c r="I2988" s="47"/>
      <c r="J2988" s="47"/>
      <c r="K2988" s="65"/>
      <c r="L2988" s="45" t="e">
        <f ca="1">VLOOKUP(Tableau645[[#This Row],[module]],OFFSET(INDIRECT(A2988&amp;"_code"),0,2,,2),2,0)</f>
        <v>#N/A</v>
      </c>
      <c r="M2988" s="45"/>
      <c r="N2988" s="47"/>
      <c r="O2988" s="45"/>
    </row>
    <row r="2989" spans="1:15" hidden="1" x14ac:dyDescent="0.2">
      <c r="A2989" s="45" t="s">
        <v>657</v>
      </c>
      <c r="B2989" s="65" t="str">
        <f>YEAR(C2989)&amp;"-"&amp;WEEKNUM(C2989)</f>
        <v>2018-9</v>
      </c>
      <c r="C2989" s="46">
        <v>43156</v>
      </c>
      <c r="D2989" s="67">
        <f>WEEKDAY(Tableau645[[#This Row],[date]])</f>
        <v>1</v>
      </c>
      <c r="E2989" s="47">
        <v>0.57291666666666696</v>
      </c>
      <c r="F2989" s="47">
        <v>0.73958333333333404</v>
      </c>
      <c r="G2989" s="46" t="str">
        <f>IF(NOT(ISBLANK(Tableau645[heure
début])),IF(VALUE(MID(TEXT(Tableau645[heure
début],"hh"),1,2))&lt;13,"AM","PM"),"")</f>
        <v>PM</v>
      </c>
      <c r="H2989" s="47">
        <f>F2989-E2989</f>
        <v>0.16666666666666707</v>
      </c>
      <c r="I2989" s="123"/>
      <c r="J2989" s="47"/>
      <c r="K2989" s="65"/>
      <c r="L2989" s="45" t="e">
        <f ca="1">VLOOKUP(Tableau645[[#This Row],[module]],OFFSET(INDIRECT(A2989&amp;"_code"),0,2,,2),2,0)</f>
        <v>#N/A</v>
      </c>
      <c r="M2989" s="45"/>
      <c r="N2989" s="47"/>
      <c r="O2989" s="45"/>
    </row>
    <row r="2990" spans="1:15" hidden="1" x14ac:dyDescent="0.2">
      <c r="A2990" s="61" t="s">
        <v>669</v>
      </c>
      <c r="B2990" s="65" t="str">
        <f>YEAR(C2990)&amp;"-"&amp;WEEKNUM(C2990)</f>
        <v>2018-9</v>
      </c>
      <c r="C2990" s="46">
        <v>43157</v>
      </c>
      <c r="D2990" s="67">
        <f>WEEKDAY(Tableau645[[#This Row],[date]])</f>
        <v>2</v>
      </c>
      <c r="E2990" s="47">
        <v>0.34375</v>
      </c>
      <c r="F2990" s="47">
        <v>0.51041666666666696</v>
      </c>
      <c r="G2990" s="46" t="str">
        <f>IF(NOT(ISBLANK(Tableau645[heure
début])),IF(VALUE(MID(TEXT(Tableau645[heure
début],"hh"),1,2))&lt;13,"AM","PM"),"")</f>
        <v>AM</v>
      </c>
      <c r="H2990" s="47">
        <f>F2990-E2990</f>
        <v>0.16666666666666696</v>
      </c>
      <c r="I2990" s="47"/>
      <c r="J2990" s="47"/>
      <c r="K2990" s="65" t="s">
        <v>801</v>
      </c>
      <c r="L2990" s="45" t="str">
        <f ca="1">VLOOKUP(Tableau645[[#This Row],[module]],OFFSET(INDIRECT(A2990&amp;"_code"),0,2,,2),2,0)</f>
        <v>n/a</v>
      </c>
      <c r="M2990" s="45"/>
      <c r="N2990" s="47"/>
      <c r="O2990" s="45"/>
    </row>
    <row r="2991" spans="1:15" hidden="1" x14ac:dyDescent="0.2">
      <c r="A2991" s="45" t="s">
        <v>670</v>
      </c>
      <c r="B2991" s="65" t="str">
        <f>YEAR(C2991)&amp;"-"&amp;WEEKNUM(C2991)</f>
        <v>2018-9</v>
      </c>
      <c r="C2991" s="46">
        <v>43157</v>
      </c>
      <c r="D2991" s="67">
        <f>WEEKDAY(Tableau645[[#This Row],[date]])</f>
        <v>2</v>
      </c>
      <c r="E2991" s="47">
        <v>0.34375</v>
      </c>
      <c r="F2991" s="47">
        <v>0.51041666666666696</v>
      </c>
      <c r="G2991" s="46" t="str">
        <f>IF(NOT(ISBLANK(Tableau645[heure
début])),IF(VALUE(MID(TEXT(Tableau645[heure
début],"hh"),1,2))&lt;13,"AM","PM"),"")</f>
        <v>AM</v>
      </c>
      <c r="H2991" s="47">
        <f>F2991-E2991</f>
        <v>0.16666666666666696</v>
      </c>
      <c r="I2991" s="47"/>
      <c r="J2991" s="47"/>
      <c r="K2991" s="65" t="s">
        <v>806</v>
      </c>
      <c r="L2991" s="45" t="str">
        <f ca="1">VLOOKUP(Tableau645[[#This Row],[module]],OFFSET(INDIRECT(A2991&amp;"_code"),0,2,,2),2,0)</f>
        <v>n/a</v>
      </c>
      <c r="M2991" s="45"/>
      <c r="N2991" s="47"/>
      <c r="O2991" s="45"/>
    </row>
    <row r="2992" spans="1:15" hidden="1" x14ac:dyDescent="0.2">
      <c r="A2992" s="45" t="s">
        <v>657</v>
      </c>
      <c r="B2992" s="65" t="str">
        <f>YEAR(C2992)&amp;"-"&amp;WEEKNUM(C2992)</f>
        <v>2018-9</v>
      </c>
      <c r="C2992" s="46">
        <v>43157</v>
      </c>
      <c r="D2992" s="67">
        <f>WEEKDAY(Tableau645[[#This Row],[date]])</f>
        <v>2</v>
      </c>
      <c r="E2992" s="47">
        <v>0.34375</v>
      </c>
      <c r="F2992" s="47">
        <v>0.51041666666666696</v>
      </c>
      <c r="G2992" s="46" t="str">
        <f>IF(NOT(ISBLANK(Tableau645[heure
début])),IF(VALUE(MID(TEXT(Tableau645[heure
début],"hh"),1,2))&lt;13,"AM","PM"),"")</f>
        <v>AM</v>
      </c>
      <c r="H2992" s="47">
        <f>F2992-E2992</f>
        <v>0.16666666666666696</v>
      </c>
      <c r="I2992" s="123"/>
      <c r="J2992" s="47" t="s">
        <v>832</v>
      </c>
      <c r="K2992" s="65" t="s">
        <v>806</v>
      </c>
      <c r="L2992" s="45" t="str">
        <f ca="1">VLOOKUP(Tableau645[[#This Row],[module]],OFFSET(INDIRECT(A2992&amp;"_code"),0,2,,2),2,0)</f>
        <v>n/a</v>
      </c>
      <c r="M2992" s="45"/>
      <c r="N2992" s="47"/>
      <c r="O2992" s="45"/>
    </row>
    <row r="2993" spans="1:15" hidden="1" x14ac:dyDescent="0.2">
      <c r="A2993" s="45" t="s">
        <v>671</v>
      </c>
      <c r="B2993" s="65" t="str">
        <f>YEAR(C2993)&amp;"-"&amp;WEEKNUM(C2993)</f>
        <v>2018-9</v>
      </c>
      <c r="C2993" s="46">
        <v>43157</v>
      </c>
      <c r="D2993" s="67">
        <f>WEEKDAY(Tableau645[[#This Row],[date]])</f>
        <v>2</v>
      </c>
      <c r="E2993" s="47">
        <v>0.34375</v>
      </c>
      <c r="F2993" s="47">
        <v>0.51041666666666696</v>
      </c>
      <c r="G2993" s="46" t="str">
        <f>IF(NOT(ISBLANK(Tableau645[heure
début])),IF(VALUE(MID(TEXT(Tableau645[heure
début],"hh"),1,2))&lt;13,"AM","PM"),"")</f>
        <v>AM</v>
      </c>
      <c r="H2993" s="47">
        <f>F2993-E2993</f>
        <v>0.16666666666666696</v>
      </c>
      <c r="I2993" s="47"/>
      <c r="J2993" s="47"/>
      <c r="K2993" s="65" t="s">
        <v>851</v>
      </c>
      <c r="L2993" s="45" t="str">
        <f ca="1">VLOOKUP(Tableau645[[#This Row],[module]],OFFSET(INDIRECT(A2993&amp;"_code"),0,2,,2),2,0)</f>
        <v>GABER Khalid</v>
      </c>
      <c r="M2993" s="45"/>
      <c r="N2993" s="47"/>
      <c r="O2993" s="45"/>
    </row>
    <row r="2994" spans="1:15" hidden="1" x14ac:dyDescent="0.2">
      <c r="A2994" s="45" t="s">
        <v>672</v>
      </c>
      <c r="B2994" s="65" t="str">
        <f>YEAR(C2994)&amp;"-"&amp;WEEKNUM(C2994)</f>
        <v>2018-9</v>
      </c>
      <c r="C2994" s="46">
        <v>43157</v>
      </c>
      <c r="D2994" s="67">
        <f>WEEKDAY(Tableau645[[#This Row],[date]])</f>
        <v>2</v>
      </c>
      <c r="E2994" s="47">
        <v>0.34375</v>
      </c>
      <c r="F2994" s="47">
        <v>0.51041666666666696</v>
      </c>
      <c r="G2994" s="46" t="str">
        <f>IF(NOT(ISBLANK(Tableau645[heure
début])),IF(VALUE(MID(TEXT(Tableau645[heure
début],"hh"),1,2))&lt;13,"AM","PM"),"")</f>
        <v>AM</v>
      </c>
      <c r="H2994" s="47">
        <f>F2994-E2994</f>
        <v>0.16666666666666696</v>
      </c>
      <c r="I2994" s="47"/>
      <c r="J2994" s="47" t="s">
        <v>826</v>
      </c>
      <c r="K2994" s="65" t="s">
        <v>1106</v>
      </c>
      <c r="L2994" s="45" t="str">
        <f ca="1">VLOOKUP(Tableau645[[#This Row],[module]],OFFSET(INDIRECT(A2994&amp;"_code"),0,2,,2),2,0)</f>
        <v>DELIESSCHE Christian</v>
      </c>
      <c r="M2994" s="45"/>
      <c r="N2994" s="47"/>
      <c r="O2994" s="45"/>
    </row>
    <row r="2995" spans="1:15" hidden="1" x14ac:dyDescent="0.2">
      <c r="A2995" s="45" t="s">
        <v>676</v>
      </c>
      <c r="B2995" s="65" t="str">
        <f>YEAR(C2995)&amp;"-"&amp;WEEKNUM(C2995)</f>
        <v>2018-9</v>
      </c>
      <c r="C2995" s="46">
        <v>43157</v>
      </c>
      <c r="D2995" s="67">
        <f>WEEKDAY(Tableau645[[#This Row],[date]])</f>
        <v>2</v>
      </c>
      <c r="E2995" s="47">
        <v>0.34375</v>
      </c>
      <c r="F2995" s="47">
        <v>0.51041666666666696</v>
      </c>
      <c r="G2995" s="46" t="str">
        <f>IF(NOT(ISBLANK(Tableau645[heure
début])),IF(VALUE(MID(TEXT(Tableau645[heure
début],"hh"),1,2))&lt;13,"AM","PM"),"")</f>
        <v>AM</v>
      </c>
      <c r="H2995" s="47">
        <f>F2995-E2995</f>
        <v>0.16666666666666696</v>
      </c>
      <c r="I2995" s="47"/>
      <c r="J2995" s="47"/>
      <c r="K2995" s="65" t="s">
        <v>809</v>
      </c>
      <c r="L2995" s="45" t="str">
        <f ca="1">VLOOKUP(Tableau645[[#This Row],[module]],OFFSET(INDIRECT(A2995&amp;"_code"),0,2,,2),2,0)</f>
        <v>n/a</v>
      </c>
      <c r="M2995" s="45"/>
      <c r="N2995" s="47"/>
      <c r="O2995" s="45"/>
    </row>
    <row r="2996" spans="1:15" hidden="1" x14ac:dyDescent="0.2">
      <c r="A2996" s="45" t="s">
        <v>677</v>
      </c>
      <c r="B2996" s="65" t="str">
        <f>YEAR(C2996)&amp;"-"&amp;WEEKNUM(C2996)</f>
        <v>2018-9</v>
      </c>
      <c r="C2996" s="46">
        <v>43157</v>
      </c>
      <c r="D2996" s="67">
        <f>WEEKDAY(Tableau645[[#This Row],[date]])</f>
        <v>2</v>
      </c>
      <c r="E2996" s="47">
        <v>0.34375</v>
      </c>
      <c r="F2996" s="47">
        <v>0.51041666666666696</v>
      </c>
      <c r="G2996" s="46" t="str">
        <f>IF(NOT(ISBLANK(Tableau645[heure
début])),IF(VALUE(MID(TEXT(Tableau645[heure
début],"hh"),1,2))&lt;13,"AM","PM"),"")</f>
        <v>AM</v>
      </c>
      <c r="H2996" s="47">
        <f>F2996-E2996</f>
        <v>0.16666666666666696</v>
      </c>
      <c r="I2996" s="47"/>
      <c r="J2996" s="47"/>
      <c r="K2996" s="65" t="s">
        <v>1168</v>
      </c>
      <c r="L2996" s="45" t="str">
        <f ca="1">VLOOKUP(Tableau645[[#This Row],[module]],OFFSET(INDIRECT(A2996&amp;"_code"),0,2,,2),2,0)</f>
        <v>n/a</v>
      </c>
      <c r="M2996" s="45"/>
      <c r="N2996" s="47"/>
      <c r="O2996" s="45"/>
    </row>
    <row r="2997" spans="1:15" hidden="1" x14ac:dyDescent="0.2">
      <c r="A2997" s="45" t="s">
        <v>657</v>
      </c>
      <c r="B2997" s="65" t="str">
        <f>YEAR(C2997)&amp;"-"&amp;WEEKNUM(C2997)</f>
        <v>2018-9</v>
      </c>
      <c r="C2997" s="46">
        <v>43157</v>
      </c>
      <c r="D2997" s="67">
        <f>WEEKDAY(Tableau645[[#This Row],[date]])</f>
        <v>2</v>
      </c>
      <c r="E2997" s="47">
        <v>0.34375</v>
      </c>
      <c r="F2997" s="47">
        <v>0.51041666666666696</v>
      </c>
      <c r="G2997" s="46" t="str">
        <f>IF(NOT(ISBLANK(Tableau645[heure
début])),IF(VALUE(MID(TEXT(Tableau645[heure
début],"hh"),1,2))&lt;13,"AM","PM"),"")</f>
        <v>AM</v>
      </c>
      <c r="H2997" s="47">
        <f>F2997-E2997</f>
        <v>0.16666666666666696</v>
      </c>
      <c r="I2997" s="123"/>
      <c r="J2997" s="47" t="s">
        <v>833</v>
      </c>
      <c r="K2997" s="65" t="s">
        <v>817</v>
      </c>
      <c r="L2997" s="45" t="str">
        <f ca="1">VLOOKUP(Tableau645[[#This Row],[module]],OFFSET(INDIRECT(A2997&amp;"_code"),0,2,,2),2,0)</f>
        <v>n/a</v>
      </c>
      <c r="M2997" s="45"/>
      <c r="N2997" s="47"/>
      <c r="O2997" s="45"/>
    </row>
    <row r="2998" spans="1:15" hidden="1" x14ac:dyDescent="0.2">
      <c r="A2998" s="45" t="s">
        <v>672</v>
      </c>
      <c r="B2998" s="129" t="str">
        <f>YEAR(C2998)&amp;"-"&amp;WEEKNUM(C2998)</f>
        <v>2018-9</v>
      </c>
      <c r="C2998" s="46">
        <v>43157</v>
      </c>
      <c r="D2998" s="131">
        <f>WEEKDAY(Tableau645[[#This Row],[date]])</f>
        <v>2</v>
      </c>
      <c r="E2998" s="47">
        <v>0.34375</v>
      </c>
      <c r="F2998" s="47">
        <v>0.51041666666666696</v>
      </c>
      <c r="G2998" s="130" t="str">
        <f>IF(NOT(ISBLANK(Tableau645[heure
début])),IF(VALUE(MID(TEXT(Tableau645[heure
début],"hh"),1,2))&lt;13,"AM","PM"),"")</f>
        <v>AM</v>
      </c>
      <c r="H2998" s="132">
        <f>F2998-E2998</f>
        <v>0.16666666666666696</v>
      </c>
      <c r="I2998" s="132"/>
      <c r="J2998" s="132" t="s">
        <v>825</v>
      </c>
      <c r="K2998" s="129" t="s">
        <v>1143</v>
      </c>
      <c r="L2998" s="129" t="str">
        <f ca="1">VLOOKUP(Tableau645[[#This Row],[module]],OFFSET(INDIRECT(A2998&amp;"_code"),0,2,,2),2,0)</f>
        <v>DUBOIS Julien</v>
      </c>
      <c r="M2998" s="128"/>
      <c r="N2998" s="132"/>
      <c r="O2998" s="128"/>
    </row>
    <row r="2999" spans="1:15" hidden="1" x14ac:dyDescent="0.2">
      <c r="A2999" s="45" t="s">
        <v>672</v>
      </c>
      <c r="B2999" s="138" t="str">
        <f>YEAR(C2999)&amp;"-"&amp;WEEKNUM(C2999)</f>
        <v>2018-9</v>
      </c>
      <c r="C2999" s="46">
        <v>43157</v>
      </c>
      <c r="D2999" s="140">
        <f>WEEKDAY(Tableau645[[#This Row],[date]])</f>
        <v>2</v>
      </c>
      <c r="E2999" s="47">
        <v>0.34375</v>
      </c>
      <c r="F2999" s="47">
        <v>0.51041666666666696</v>
      </c>
      <c r="G2999" s="139" t="str">
        <f>IF(NOT(ISBLANK(Tableau645[heure
début])),IF(VALUE(MID(TEXT(Tableau645[heure
début],"hh"),1,2))&lt;13,"AM","PM"),"")</f>
        <v>AM</v>
      </c>
      <c r="H2999" s="141">
        <f>F2999-E2999</f>
        <v>0.16666666666666696</v>
      </c>
      <c r="I2999" s="141"/>
      <c r="J2999" s="141" t="s">
        <v>824</v>
      </c>
      <c r="K2999" s="138" t="s">
        <v>519</v>
      </c>
      <c r="L2999" s="138" t="str">
        <f ca="1">VLOOKUP(Tableau645[[#This Row],[module]],OFFSET(INDIRECT(A2999&amp;"_code"),0,2,,2),2,0)</f>
        <v>NETWORX NETWORX</v>
      </c>
      <c r="M2999" s="137"/>
      <c r="N2999" s="141"/>
      <c r="O2999" s="137"/>
    </row>
    <row r="3000" spans="1:15" hidden="1" x14ac:dyDescent="0.2">
      <c r="A3000" s="45" t="s">
        <v>672</v>
      </c>
      <c r="B3000" s="129" t="str">
        <f>YEAR(C3000)&amp;"-"&amp;WEEKNUM(C3000)</f>
        <v>2018-9</v>
      </c>
      <c r="C3000" s="46">
        <v>43157</v>
      </c>
      <c r="D3000" s="131">
        <f>WEEKDAY(Tableau645[[#This Row],[date]])</f>
        <v>2</v>
      </c>
      <c r="E3000" s="132">
        <v>0.55208333333333304</v>
      </c>
      <c r="F3000" s="132">
        <v>0.63541666666666696</v>
      </c>
      <c r="G3000" s="130" t="str">
        <f>IF(NOT(ISBLANK(Tableau645[heure
début])),IF(VALUE(MID(TEXT(Tableau645[heure
début],"hh"),1,2))&lt;13,"AM","PM"),"")</f>
        <v>PM</v>
      </c>
      <c r="H3000" s="132">
        <f>F3000-E3000</f>
        <v>8.3333333333333925E-2</v>
      </c>
      <c r="I3000" s="132"/>
      <c r="J3000" s="132" t="s">
        <v>825</v>
      </c>
      <c r="K3000" s="129" t="s">
        <v>1143</v>
      </c>
      <c r="L3000" s="129" t="str">
        <f ca="1">VLOOKUP(Tableau645[[#This Row],[module]],OFFSET(INDIRECT(A3000&amp;"_code"),0,2,,2),2,0)</f>
        <v>DUBOIS Julien</v>
      </c>
      <c r="M3000" s="128"/>
      <c r="N3000" s="132"/>
      <c r="O3000" s="128"/>
    </row>
    <row r="3001" spans="1:15" hidden="1" x14ac:dyDescent="0.2">
      <c r="A3001" s="61" t="s">
        <v>669</v>
      </c>
      <c r="B3001" s="65" t="str">
        <f>YEAR(C3001)&amp;"-"&amp;WEEKNUM(C3001)</f>
        <v>2018-9</v>
      </c>
      <c r="C3001" s="46">
        <v>43157</v>
      </c>
      <c r="D3001" s="67">
        <f>WEEKDAY(Tableau645[[#This Row],[date]])</f>
        <v>2</v>
      </c>
      <c r="E3001" s="63">
        <v>0.57291666666666696</v>
      </c>
      <c r="F3001" s="63">
        <v>0.73958333333333404</v>
      </c>
      <c r="G3001" s="46" t="str">
        <f>IF(NOT(ISBLANK(Tableau645[heure
début])),IF(VALUE(MID(TEXT(Tableau645[heure
début],"hh"),1,2))&lt;13,"AM","PM"),"")</f>
        <v>PM</v>
      </c>
      <c r="H3001" s="47">
        <f>F3001-E3001</f>
        <v>0.16666666666666707</v>
      </c>
      <c r="I3001" s="47"/>
      <c r="J3001" s="47"/>
      <c r="K3001" s="65" t="s">
        <v>801</v>
      </c>
      <c r="L3001" s="45" t="str">
        <f ca="1">VLOOKUP(Tableau645[[#This Row],[module]],OFFSET(INDIRECT(A3001&amp;"_code"),0,2,,2),2,0)</f>
        <v>n/a</v>
      </c>
      <c r="M3001" s="45"/>
      <c r="N3001" s="47"/>
      <c r="O3001" s="45"/>
    </row>
    <row r="3002" spans="1:15" hidden="1" x14ac:dyDescent="0.2">
      <c r="A3002" s="45" t="s">
        <v>670</v>
      </c>
      <c r="B3002" s="65" t="str">
        <f>YEAR(C3002)&amp;"-"&amp;WEEKNUM(C3002)</f>
        <v>2018-9</v>
      </c>
      <c r="C3002" s="46">
        <v>43157</v>
      </c>
      <c r="D3002" s="67">
        <f>WEEKDAY(Tableau645[[#This Row],[date]])</f>
        <v>2</v>
      </c>
      <c r="E3002" s="47">
        <v>0.57291666666666696</v>
      </c>
      <c r="F3002" s="47">
        <v>0.73958333333333404</v>
      </c>
      <c r="G3002" s="46" t="str">
        <f>IF(NOT(ISBLANK(Tableau645[heure
début])),IF(VALUE(MID(TEXT(Tableau645[heure
début],"hh"),1,2))&lt;13,"AM","PM"),"")</f>
        <v>PM</v>
      </c>
      <c r="H3002" s="47">
        <f>F3002-E3002</f>
        <v>0.16666666666666707</v>
      </c>
      <c r="I3002" s="47"/>
      <c r="J3002" s="47"/>
      <c r="K3002" s="65" t="s">
        <v>806</v>
      </c>
      <c r="L3002" s="45" t="str">
        <f ca="1">VLOOKUP(Tableau645[[#This Row],[module]],OFFSET(INDIRECT(A3002&amp;"_code"),0,2,,2),2,0)</f>
        <v>n/a</v>
      </c>
      <c r="M3002" s="45"/>
      <c r="N3002" s="47"/>
      <c r="O3002" s="45"/>
    </row>
    <row r="3003" spans="1:15" hidden="1" x14ac:dyDescent="0.2">
      <c r="A3003" s="45" t="s">
        <v>657</v>
      </c>
      <c r="B3003" s="65" t="str">
        <f>YEAR(C3003)&amp;"-"&amp;WEEKNUM(C3003)</f>
        <v>2018-9</v>
      </c>
      <c r="C3003" s="46">
        <v>43157</v>
      </c>
      <c r="D3003" s="67">
        <f>WEEKDAY(Tableau645[[#This Row],[date]])</f>
        <v>2</v>
      </c>
      <c r="E3003" s="47">
        <v>0.57291666666666696</v>
      </c>
      <c r="F3003" s="47">
        <v>0.73958333333333404</v>
      </c>
      <c r="G3003" s="46" t="str">
        <f>IF(NOT(ISBLANK(Tableau645[heure
début])),IF(VALUE(MID(TEXT(Tableau645[heure
début],"hh"),1,2))&lt;13,"AM","PM"),"")</f>
        <v>PM</v>
      </c>
      <c r="H3003" s="47">
        <f>F3003-E3003</f>
        <v>0.16666666666666707</v>
      </c>
      <c r="I3003" s="123"/>
      <c r="J3003" s="47" t="s">
        <v>832</v>
      </c>
      <c r="K3003" s="65" t="s">
        <v>806</v>
      </c>
      <c r="L3003" s="45" t="str">
        <f ca="1">VLOOKUP(Tableau645[[#This Row],[module]],OFFSET(INDIRECT(A3003&amp;"_code"),0,2,,2),2,0)</f>
        <v>n/a</v>
      </c>
      <c r="M3003" s="45"/>
      <c r="N3003" s="47"/>
      <c r="O3003" s="45"/>
    </row>
    <row r="3004" spans="1:15" hidden="1" x14ac:dyDescent="0.2">
      <c r="A3004" s="45" t="s">
        <v>671</v>
      </c>
      <c r="B3004" s="65" t="str">
        <f>YEAR(C3004)&amp;"-"&amp;WEEKNUM(C3004)</f>
        <v>2018-9</v>
      </c>
      <c r="C3004" s="46">
        <v>43157</v>
      </c>
      <c r="D3004" s="67">
        <f>WEEKDAY(Tableau645[[#This Row],[date]])</f>
        <v>2</v>
      </c>
      <c r="E3004" s="47">
        <v>0.57291666666666696</v>
      </c>
      <c r="F3004" s="47">
        <v>0.73958333333333404</v>
      </c>
      <c r="G3004" s="46" t="str">
        <f>IF(NOT(ISBLANK(Tableau645[heure
début])),IF(VALUE(MID(TEXT(Tableau645[heure
début],"hh"),1,2))&lt;13,"AM","PM"),"")</f>
        <v>PM</v>
      </c>
      <c r="H3004" s="47">
        <f>F3004-E3004</f>
        <v>0.16666666666666707</v>
      </c>
      <c r="I3004" s="47"/>
      <c r="J3004" s="47"/>
      <c r="K3004" s="65" t="s">
        <v>851</v>
      </c>
      <c r="L3004" s="45" t="str">
        <f ca="1">VLOOKUP(Tableau645[[#This Row],[module]],OFFSET(INDIRECT(A3004&amp;"_code"),0,2,,2),2,0)</f>
        <v>GABER Khalid</v>
      </c>
      <c r="M3004" s="45"/>
      <c r="N3004" s="47"/>
      <c r="O3004" s="45"/>
    </row>
    <row r="3005" spans="1:15" hidden="1" x14ac:dyDescent="0.2">
      <c r="A3005" s="45" t="s">
        <v>676</v>
      </c>
      <c r="B3005" s="65" t="str">
        <f>YEAR(C3005)&amp;"-"&amp;WEEKNUM(C3005)</f>
        <v>2018-9</v>
      </c>
      <c r="C3005" s="46">
        <v>43157</v>
      </c>
      <c r="D3005" s="67">
        <f>WEEKDAY(Tableau645[[#This Row],[date]])</f>
        <v>2</v>
      </c>
      <c r="E3005" s="47">
        <v>0.57291666666666696</v>
      </c>
      <c r="F3005" s="47">
        <v>0.69791666666666663</v>
      </c>
      <c r="G3005" s="46" t="str">
        <f>IF(NOT(ISBLANK(Tableau645[heure
début])),IF(VALUE(MID(TEXT(Tableau645[heure
début],"hh"),1,2))&lt;13,"AM","PM"),"")</f>
        <v>PM</v>
      </c>
      <c r="H3005" s="47">
        <f>F3005-E3005</f>
        <v>0.12499999999999967</v>
      </c>
      <c r="I3005" s="47"/>
      <c r="J3005" s="47"/>
      <c r="K3005" s="65" t="s">
        <v>809</v>
      </c>
      <c r="L3005" s="45" t="str">
        <f ca="1">VLOOKUP(Tableau645[[#This Row],[module]],OFFSET(INDIRECT(A3005&amp;"_code"),0,2,,2),2,0)</f>
        <v>n/a</v>
      </c>
      <c r="M3005" s="45"/>
      <c r="N3005" s="47"/>
      <c r="O3005" s="45"/>
    </row>
    <row r="3006" spans="1:15" hidden="1" x14ac:dyDescent="0.2">
      <c r="A3006" s="45" t="s">
        <v>677</v>
      </c>
      <c r="B3006" s="65" t="str">
        <f>YEAR(C3006)&amp;"-"&amp;WEEKNUM(C3006)</f>
        <v>2018-9</v>
      </c>
      <c r="C3006" s="46">
        <v>43157</v>
      </c>
      <c r="D3006" s="67">
        <f>WEEKDAY(Tableau645[[#This Row],[date]])</f>
        <v>2</v>
      </c>
      <c r="E3006" s="47">
        <v>0.57291666666666696</v>
      </c>
      <c r="F3006" s="47">
        <v>0.69791666666666663</v>
      </c>
      <c r="G3006" s="46" t="str">
        <f>IF(NOT(ISBLANK(Tableau645[heure
début])),IF(VALUE(MID(TEXT(Tableau645[heure
début],"hh"),1,2))&lt;13,"AM","PM"),"")</f>
        <v>PM</v>
      </c>
      <c r="H3006" s="47">
        <f>F3006-E3006</f>
        <v>0.12499999999999967</v>
      </c>
      <c r="I3006" s="47"/>
      <c r="J3006" s="47"/>
      <c r="K3006" s="65" t="s">
        <v>1168</v>
      </c>
      <c r="L3006" s="45" t="str">
        <f ca="1">VLOOKUP(Tableau645[[#This Row],[module]],OFFSET(INDIRECT(A3006&amp;"_code"),0,2,,2),2,0)</f>
        <v>n/a</v>
      </c>
      <c r="M3006" s="45"/>
      <c r="N3006" s="47"/>
      <c r="O3006" s="45"/>
    </row>
    <row r="3007" spans="1:15" hidden="1" x14ac:dyDescent="0.2">
      <c r="A3007" s="45" t="s">
        <v>657</v>
      </c>
      <c r="B3007" s="65" t="str">
        <f>YEAR(C3007)&amp;"-"&amp;WEEKNUM(C3007)</f>
        <v>2018-9</v>
      </c>
      <c r="C3007" s="46">
        <v>43157</v>
      </c>
      <c r="D3007" s="67">
        <f>WEEKDAY(Tableau645[[#This Row],[date]])</f>
        <v>2</v>
      </c>
      <c r="E3007" s="47">
        <v>0.57291666666666696</v>
      </c>
      <c r="F3007" s="47">
        <v>0.73958333333333404</v>
      </c>
      <c r="G3007" s="46" t="str">
        <f>IF(NOT(ISBLANK(Tableau645[heure
début])),IF(VALUE(MID(TEXT(Tableau645[heure
début],"hh"),1,2))&lt;13,"AM","PM"),"")</f>
        <v>PM</v>
      </c>
      <c r="H3007" s="47">
        <f>F3007-E3007</f>
        <v>0.16666666666666707</v>
      </c>
      <c r="I3007" s="123"/>
      <c r="J3007" s="47" t="s">
        <v>833</v>
      </c>
      <c r="K3007" s="65" t="s">
        <v>817</v>
      </c>
      <c r="L3007" s="45" t="str">
        <f ca="1">VLOOKUP(Tableau645[[#This Row],[module]],OFFSET(INDIRECT(A3007&amp;"_code"),0,2,,2),2,0)</f>
        <v>n/a</v>
      </c>
      <c r="M3007" s="45"/>
      <c r="N3007" s="47"/>
      <c r="O3007" s="45"/>
    </row>
    <row r="3008" spans="1:15" hidden="1" x14ac:dyDescent="0.2">
      <c r="A3008" s="45" t="s">
        <v>672</v>
      </c>
      <c r="B3008" s="116" t="str">
        <f>YEAR(C3008)&amp;"-"&amp;WEEKNUM(C3008)</f>
        <v>2018-9</v>
      </c>
      <c r="C3008" s="46">
        <v>43157</v>
      </c>
      <c r="D3008" s="118">
        <f>WEEKDAY(Tableau645[[#This Row],[date]])</f>
        <v>2</v>
      </c>
      <c r="E3008" s="47">
        <v>0.57291666666666696</v>
      </c>
      <c r="F3008" s="119">
        <v>0.65625</v>
      </c>
      <c r="G3008" s="117" t="str">
        <f>IF(NOT(ISBLANK(Tableau645[heure
début])),IF(VALUE(MID(TEXT(Tableau645[heure
début],"hh"),1,2))&lt;13,"AM","PM"),"")</f>
        <v>PM</v>
      </c>
      <c r="H3008" s="119">
        <f>F3008-E3008</f>
        <v>8.3333333333333037E-2</v>
      </c>
      <c r="I3008" s="119"/>
      <c r="J3008" s="47" t="s">
        <v>826</v>
      </c>
      <c r="K3008" s="65" t="s">
        <v>1106</v>
      </c>
      <c r="L3008" s="116" t="str">
        <f ca="1">VLOOKUP(Tableau645[[#This Row],[module]],OFFSET(INDIRECT(A3008&amp;"_code"),0,2,,2),2,0)</f>
        <v>DELIESSCHE Christian</v>
      </c>
      <c r="M3008" s="115"/>
      <c r="N3008" s="119"/>
      <c r="O3008" s="115"/>
    </row>
    <row r="3009" spans="1:15" hidden="1" x14ac:dyDescent="0.2">
      <c r="A3009" s="45" t="s">
        <v>672</v>
      </c>
      <c r="B3009" s="138" t="str">
        <f>YEAR(C3009)&amp;"-"&amp;WEEKNUM(C3009)</f>
        <v>2018-9</v>
      </c>
      <c r="C3009" s="46">
        <v>43157</v>
      </c>
      <c r="D3009" s="140">
        <f>WEEKDAY(Tableau645[[#This Row],[date]])</f>
        <v>2</v>
      </c>
      <c r="E3009" s="47">
        <v>0.57291666666666696</v>
      </c>
      <c r="F3009" s="119">
        <v>0.65625</v>
      </c>
      <c r="G3009" s="139" t="str">
        <f>IF(NOT(ISBLANK(Tableau645[heure
début])),IF(VALUE(MID(TEXT(Tableau645[heure
début],"hh"),1,2))&lt;13,"AM","PM"),"")</f>
        <v>PM</v>
      </c>
      <c r="H3009" s="141">
        <f>F3009-E3009</f>
        <v>8.3333333333333037E-2</v>
      </c>
      <c r="I3009" s="141"/>
      <c r="J3009" s="141" t="s">
        <v>824</v>
      </c>
      <c r="K3009" s="138" t="s">
        <v>519</v>
      </c>
      <c r="L3009" s="138" t="str">
        <f ca="1">VLOOKUP(Tableau645[[#This Row],[module]],OFFSET(INDIRECT(A3009&amp;"_code"),0,2,,2),2,0)</f>
        <v>NETWORX NETWORX</v>
      </c>
      <c r="M3009" s="137"/>
      <c r="N3009" s="141"/>
      <c r="O3009" s="137"/>
    </row>
    <row r="3010" spans="1:15" hidden="1" x14ac:dyDescent="0.2">
      <c r="A3010" s="45" t="s">
        <v>672</v>
      </c>
      <c r="B3010" s="65" t="str">
        <f>YEAR(C3010)&amp;"-"&amp;WEEKNUM(C3010)</f>
        <v>2018-9</v>
      </c>
      <c r="C3010" s="46">
        <v>43157</v>
      </c>
      <c r="D3010" s="67">
        <f>WEEKDAY(Tableau645[[#This Row],[date]])</f>
        <v>2</v>
      </c>
      <c r="E3010" s="119">
        <v>0.65625</v>
      </c>
      <c r="F3010" s="47">
        <v>0.73958333333333404</v>
      </c>
      <c r="G3010" s="46" t="str">
        <f>IF(NOT(ISBLANK(Tableau645[heure
début])),IF(VALUE(MID(TEXT(Tableau645[heure
début],"hh"),1,2))&lt;13,"AM","PM"),"")</f>
        <v>PM</v>
      </c>
      <c r="H3010" s="47">
        <f>F3010-E3010</f>
        <v>8.3333333333334036E-2</v>
      </c>
      <c r="I3010" s="47"/>
      <c r="J3010" s="47" t="s">
        <v>826</v>
      </c>
      <c r="K3010" s="65" t="s">
        <v>1112</v>
      </c>
      <c r="L3010" s="45" t="str">
        <f ca="1">VLOOKUP(Tableau645[[#This Row],[module]],OFFSET(INDIRECT(A3010&amp;"_code"),0,2,,2),2,0)</f>
        <v>FRITSCH Thomas</v>
      </c>
      <c r="M3010" s="45"/>
      <c r="N3010" s="47"/>
      <c r="O3010" s="45"/>
    </row>
    <row r="3011" spans="1:15" hidden="1" x14ac:dyDescent="0.2">
      <c r="A3011" s="61" t="s">
        <v>669</v>
      </c>
      <c r="B3011" s="65" t="str">
        <f>YEAR(C3011)&amp;"-"&amp;WEEKNUM(C3011)</f>
        <v>2018-9</v>
      </c>
      <c r="C3011" s="46">
        <v>43158</v>
      </c>
      <c r="D3011" s="67">
        <f>WEEKDAY(Tableau645[[#This Row],[date]])</f>
        <v>3</v>
      </c>
      <c r="E3011" s="47">
        <v>0.34375</v>
      </c>
      <c r="F3011" s="47">
        <v>0.51041666666666696</v>
      </c>
      <c r="G3011" s="46" t="str">
        <f>IF(NOT(ISBLANK(Tableau645[heure
début])),IF(VALUE(MID(TEXT(Tableau645[heure
début],"hh"),1,2))&lt;13,"AM","PM"),"")</f>
        <v>AM</v>
      </c>
      <c r="H3011" s="47">
        <f>F3011-E3011</f>
        <v>0.16666666666666696</v>
      </c>
      <c r="I3011" s="47"/>
      <c r="J3011" s="47"/>
      <c r="K3011" s="65" t="s">
        <v>801</v>
      </c>
      <c r="L3011" s="45" t="str">
        <f ca="1">VLOOKUP(Tableau645[[#This Row],[module]],OFFSET(INDIRECT(A3011&amp;"_code"),0,2,,2),2,0)</f>
        <v>n/a</v>
      </c>
      <c r="M3011" s="45"/>
      <c r="N3011" s="47"/>
      <c r="O3011" s="45"/>
    </row>
    <row r="3012" spans="1:15" hidden="1" x14ac:dyDescent="0.2">
      <c r="A3012" s="45" t="s">
        <v>670</v>
      </c>
      <c r="B3012" s="65" t="str">
        <f>YEAR(C3012)&amp;"-"&amp;WEEKNUM(C3012)</f>
        <v>2018-9</v>
      </c>
      <c r="C3012" s="46">
        <v>43158</v>
      </c>
      <c r="D3012" s="67">
        <f>WEEKDAY(Tableau645[[#This Row],[date]])</f>
        <v>3</v>
      </c>
      <c r="E3012" s="47">
        <v>0.34375</v>
      </c>
      <c r="F3012" s="47">
        <v>0.51041666666666696</v>
      </c>
      <c r="G3012" s="46" t="str">
        <f>IF(NOT(ISBLANK(Tableau645[heure
début])),IF(VALUE(MID(TEXT(Tableau645[heure
début],"hh"),1,2))&lt;13,"AM","PM"),"")</f>
        <v>AM</v>
      </c>
      <c r="H3012" s="47">
        <f>F3012-E3012</f>
        <v>0.16666666666666696</v>
      </c>
      <c r="I3012" s="47"/>
      <c r="J3012" s="47"/>
      <c r="K3012" s="65" t="s">
        <v>806</v>
      </c>
      <c r="L3012" s="45" t="str">
        <f ca="1">VLOOKUP(Tableau645[[#This Row],[module]],OFFSET(INDIRECT(A3012&amp;"_code"),0,2,,2),2,0)</f>
        <v>n/a</v>
      </c>
      <c r="M3012" s="45"/>
      <c r="N3012" s="47"/>
      <c r="O3012" s="45"/>
    </row>
    <row r="3013" spans="1:15" hidden="1" x14ac:dyDescent="0.2">
      <c r="A3013" s="45" t="s">
        <v>657</v>
      </c>
      <c r="B3013" s="65" t="str">
        <f>YEAR(C3013)&amp;"-"&amp;WEEKNUM(C3013)</f>
        <v>2018-9</v>
      </c>
      <c r="C3013" s="46">
        <v>43158</v>
      </c>
      <c r="D3013" s="67">
        <f>WEEKDAY(Tableau645[[#This Row],[date]])</f>
        <v>3</v>
      </c>
      <c r="E3013" s="47">
        <v>0.34375</v>
      </c>
      <c r="F3013" s="47">
        <v>0.51041666666666696</v>
      </c>
      <c r="G3013" s="46" t="str">
        <f>IF(NOT(ISBLANK(Tableau645[heure
début])),IF(VALUE(MID(TEXT(Tableau645[heure
début],"hh"),1,2))&lt;13,"AM","PM"),"")</f>
        <v>AM</v>
      </c>
      <c r="H3013" s="47">
        <f>F3013-E3013</f>
        <v>0.16666666666666696</v>
      </c>
      <c r="I3013" s="123"/>
      <c r="J3013" s="47" t="s">
        <v>832</v>
      </c>
      <c r="K3013" s="65" t="s">
        <v>806</v>
      </c>
      <c r="L3013" s="45" t="str">
        <f ca="1">VLOOKUP(Tableau645[[#This Row],[module]],OFFSET(INDIRECT(A3013&amp;"_code"),0,2,,2),2,0)</f>
        <v>n/a</v>
      </c>
      <c r="M3013" s="45"/>
      <c r="N3013" s="47"/>
      <c r="O3013" s="45"/>
    </row>
    <row r="3014" spans="1:15" hidden="1" x14ac:dyDescent="0.2">
      <c r="A3014" s="45" t="s">
        <v>671</v>
      </c>
      <c r="B3014" s="65" t="str">
        <f>YEAR(C3014)&amp;"-"&amp;WEEKNUM(C3014)</f>
        <v>2018-9</v>
      </c>
      <c r="C3014" s="46">
        <v>43158</v>
      </c>
      <c r="D3014" s="67">
        <f>WEEKDAY(Tableau645[[#This Row],[date]])</f>
        <v>3</v>
      </c>
      <c r="E3014" s="47">
        <v>0.34375</v>
      </c>
      <c r="F3014" s="47">
        <v>0.51041666666666696</v>
      </c>
      <c r="G3014" s="46" t="str">
        <f>IF(NOT(ISBLANK(Tableau645[heure
début])),IF(VALUE(MID(TEXT(Tableau645[heure
début],"hh"),1,2))&lt;13,"AM","PM"),"")</f>
        <v>AM</v>
      </c>
      <c r="H3014" s="47">
        <f>F3014-E3014</f>
        <v>0.16666666666666696</v>
      </c>
      <c r="I3014" s="47"/>
      <c r="J3014" s="47"/>
      <c r="K3014" s="65" t="s">
        <v>851</v>
      </c>
      <c r="L3014" s="45" t="str">
        <f ca="1">VLOOKUP(Tableau645[[#This Row],[module]],OFFSET(INDIRECT(A3014&amp;"_code"),0,2,,2),2,0)</f>
        <v>GABER Khalid</v>
      </c>
      <c r="M3014" s="45"/>
      <c r="N3014" s="47"/>
      <c r="O3014" s="45"/>
    </row>
    <row r="3015" spans="1:15" hidden="1" x14ac:dyDescent="0.2">
      <c r="A3015" s="137" t="s">
        <v>672</v>
      </c>
      <c r="B3015" s="138" t="str">
        <f>YEAR(C3015)&amp;"-"&amp;WEEKNUM(C3015)</f>
        <v>2018-9</v>
      </c>
      <c r="C3015" s="139">
        <v>43158</v>
      </c>
      <c r="D3015" s="140">
        <f>WEEKDAY(Tableau645[[#This Row],[date]])</f>
        <v>3</v>
      </c>
      <c r="E3015" s="141">
        <v>0.34375</v>
      </c>
      <c r="F3015" s="141">
        <v>0.51041666666666696</v>
      </c>
      <c r="G3015" s="139" t="str">
        <f>IF(NOT(ISBLANK(Tableau645[heure
début])),IF(VALUE(MID(TEXT(Tableau645[heure
début],"hh"),1,2))&lt;13,"AM","PM"),"")</f>
        <v>AM</v>
      </c>
      <c r="H3015" s="141">
        <f>F3015-E3015</f>
        <v>0.16666666666666696</v>
      </c>
      <c r="I3015" s="141"/>
      <c r="J3015" s="141" t="s">
        <v>826</v>
      </c>
      <c r="K3015" s="138" t="s">
        <v>1112</v>
      </c>
      <c r="L3015" s="138" t="str">
        <f ca="1">VLOOKUP(Tableau645[[#This Row],[module]],OFFSET(INDIRECT(A3015&amp;"_code"),0,2,,2),2,0)</f>
        <v>FRITSCH Thomas</v>
      </c>
      <c r="M3015" s="137"/>
      <c r="N3015" s="141"/>
      <c r="O3015" s="137"/>
    </row>
    <row r="3016" spans="1:15" hidden="1" x14ac:dyDescent="0.2">
      <c r="A3016" s="137" t="s">
        <v>676</v>
      </c>
      <c r="B3016" s="138" t="str">
        <f>YEAR(C3016)&amp;"-"&amp;WEEKNUM(C3016)</f>
        <v>2018-9</v>
      </c>
      <c r="C3016" s="139">
        <v>43158</v>
      </c>
      <c r="D3016" s="140">
        <f>WEEKDAY(Tableau645[[#This Row],[date]])</f>
        <v>3</v>
      </c>
      <c r="E3016" s="141">
        <v>0.34375</v>
      </c>
      <c r="F3016" s="141">
        <v>0.51041666666666696</v>
      </c>
      <c r="G3016" s="139" t="str">
        <f>IF(NOT(ISBLANK(Tableau645[heure
début])),IF(VALUE(MID(TEXT(Tableau645[heure
début],"hh"),1,2))&lt;13,"AM","PM"),"")</f>
        <v>AM</v>
      </c>
      <c r="H3016" s="141">
        <f>F3016-E3016</f>
        <v>0.16666666666666696</v>
      </c>
      <c r="I3016" s="141"/>
      <c r="J3016" s="141"/>
      <c r="K3016" s="138" t="s">
        <v>809</v>
      </c>
      <c r="L3016" s="138" t="str">
        <f ca="1">VLOOKUP(Tableau645[[#This Row],[module]],OFFSET(INDIRECT(A3016&amp;"_code"),0,2,,2),2,0)</f>
        <v>n/a</v>
      </c>
      <c r="M3016" s="137"/>
      <c r="N3016" s="141"/>
      <c r="O3016" s="137"/>
    </row>
    <row r="3017" spans="1:15" hidden="1" x14ac:dyDescent="0.2">
      <c r="A3017" s="137" t="s">
        <v>677</v>
      </c>
      <c r="B3017" s="138" t="str">
        <f>YEAR(C3017)&amp;"-"&amp;WEEKNUM(C3017)</f>
        <v>2018-9</v>
      </c>
      <c r="C3017" s="139">
        <v>43158</v>
      </c>
      <c r="D3017" s="140">
        <f>WEEKDAY(Tableau645[[#This Row],[date]])</f>
        <v>3</v>
      </c>
      <c r="E3017" s="141">
        <v>0.34375</v>
      </c>
      <c r="F3017" s="141">
        <v>0.51041666666666696</v>
      </c>
      <c r="G3017" s="139" t="str">
        <f>IF(NOT(ISBLANK(Tableau645[heure
début])),IF(VALUE(MID(TEXT(Tableau645[heure
début],"hh"),1,2))&lt;13,"AM","PM"),"")</f>
        <v>AM</v>
      </c>
      <c r="H3017" s="141">
        <f>F3017-E3017</f>
        <v>0.16666666666666696</v>
      </c>
      <c r="I3017" s="141"/>
      <c r="J3017" s="141"/>
      <c r="K3017" s="138" t="s">
        <v>1168</v>
      </c>
      <c r="L3017" s="138" t="str">
        <f ca="1">VLOOKUP(Tableau645[[#This Row],[module]],OFFSET(INDIRECT(A3017&amp;"_code"),0,2,,2),2,0)</f>
        <v>n/a</v>
      </c>
      <c r="M3017" s="137"/>
      <c r="N3017" s="141"/>
      <c r="O3017" s="137"/>
    </row>
    <row r="3018" spans="1:15" hidden="1" x14ac:dyDescent="0.2">
      <c r="A3018" s="128" t="s">
        <v>657</v>
      </c>
      <c r="B3018" s="129" t="str">
        <f>YEAR(C3018)&amp;"-"&amp;WEEKNUM(C3018)</f>
        <v>2018-9</v>
      </c>
      <c r="C3018" s="130">
        <v>43158</v>
      </c>
      <c r="D3018" s="131">
        <f>WEEKDAY(Tableau645[[#This Row],[date]])</f>
        <v>3</v>
      </c>
      <c r="E3018" s="132">
        <v>0.34375</v>
      </c>
      <c r="F3018" s="132">
        <v>0.51041666666666696</v>
      </c>
      <c r="G3018" s="130" t="str">
        <f>IF(NOT(ISBLANK(Tableau645[heure
début])),IF(VALUE(MID(TEXT(Tableau645[heure
début],"hh"),1,2))&lt;13,"AM","PM"),"")</f>
        <v>AM</v>
      </c>
      <c r="H3018" s="132">
        <f>F3018-E3018</f>
        <v>0.16666666666666696</v>
      </c>
      <c r="I3018" s="132"/>
      <c r="J3018" s="132" t="s">
        <v>833</v>
      </c>
      <c r="K3018" s="129" t="s">
        <v>817</v>
      </c>
      <c r="L3018" s="129" t="str">
        <f ca="1">VLOOKUP(Tableau645[[#This Row],[module]],OFFSET(INDIRECT(A3018&amp;"_code"),0,2,,2),2,0)</f>
        <v>n/a</v>
      </c>
      <c r="M3018" s="128"/>
      <c r="N3018" s="132"/>
      <c r="O3018" s="128"/>
    </row>
    <row r="3019" spans="1:15" hidden="1" x14ac:dyDescent="0.2">
      <c r="A3019" s="128" t="s">
        <v>672</v>
      </c>
      <c r="B3019" s="129" t="str">
        <f>YEAR(C3019)&amp;"-"&amp;WEEKNUM(C3019)</f>
        <v>2018-9</v>
      </c>
      <c r="C3019" s="130">
        <v>43158</v>
      </c>
      <c r="D3019" s="131">
        <f>WEEKDAY(Tableau645[[#This Row],[date]])</f>
        <v>3</v>
      </c>
      <c r="E3019" s="132">
        <v>0.34375</v>
      </c>
      <c r="F3019" s="132">
        <v>0.51041666666666696</v>
      </c>
      <c r="G3019" s="130" t="str">
        <f>IF(NOT(ISBLANK(Tableau645[heure
début])),IF(VALUE(MID(TEXT(Tableau645[heure
début],"hh"),1,2))&lt;13,"AM","PM"),"")</f>
        <v>AM</v>
      </c>
      <c r="H3019" s="132">
        <f>F3019-E3019</f>
        <v>0.16666666666666696</v>
      </c>
      <c r="I3019" s="132"/>
      <c r="J3019" s="132" t="s">
        <v>823</v>
      </c>
      <c r="K3019" s="129" t="s">
        <v>1105</v>
      </c>
      <c r="L3019" s="129" t="str">
        <f ca="1">VLOOKUP(Tableau645[[#This Row],[module]],OFFSET(INDIRECT(A3019&amp;"_code"),0,2,,2),2,0)</f>
        <v>DELIESSCHE Christian</v>
      </c>
      <c r="M3019" s="128"/>
      <c r="N3019" s="132"/>
      <c r="O3019" s="128"/>
    </row>
    <row r="3020" spans="1:15" hidden="1" x14ac:dyDescent="0.2">
      <c r="A3020" s="45" t="s">
        <v>672</v>
      </c>
      <c r="B3020" s="129" t="str">
        <f>YEAR(C3020)&amp;"-"&amp;WEEKNUM(C3020)</f>
        <v>2018-9</v>
      </c>
      <c r="C3020" s="46">
        <v>43158</v>
      </c>
      <c r="D3020" s="131">
        <f>WEEKDAY(Tableau645[[#This Row],[date]])</f>
        <v>3</v>
      </c>
      <c r="E3020" s="132">
        <v>0.34375</v>
      </c>
      <c r="F3020" s="132">
        <v>0.51041666666666696</v>
      </c>
      <c r="G3020" s="130" t="str">
        <f>IF(NOT(ISBLANK(Tableau645[heure
début])),IF(VALUE(MID(TEXT(Tableau645[heure
début],"hh"),1,2))&lt;13,"AM","PM"),"")</f>
        <v>AM</v>
      </c>
      <c r="H3020" s="132">
        <f>F3020-E3020</f>
        <v>0.16666666666666696</v>
      </c>
      <c r="I3020" s="132"/>
      <c r="J3020" s="132" t="s">
        <v>825</v>
      </c>
      <c r="K3020" s="129" t="s">
        <v>1143</v>
      </c>
      <c r="L3020" s="129" t="str">
        <f ca="1">VLOOKUP(Tableau645[[#This Row],[module]],OFFSET(INDIRECT(A3020&amp;"_code"),0,2,,2),2,0)</f>
        <v>DUBOIS Julien</v>
      </c>
      <c r="M3020" s="128"/>
      <c r="N3020" s="132"/>
      <c r="O3020" s="128"/>
    </row>
    <row r="3021" spans="1:15" hidden="1" x14ac:dyDescent="0.2">
      <c r="A3021" s="45" t="s">
        <v>672</v>
      </c>
      <c r="B3021" s="138" t="str">
        <f>YEAR(C3021)&amp;"-"&amp;WEEKNUM(C3021)</f>
        <v>2018-9</v>
      </c>
      <c r="C3021" s="46">
        <v>43158</v>
      </c>
      <c r="D3021" s="140">
        <f>WEEKDAY(Tableau645[[#This Row],[date]])</f>
        <v>3</v>
      </c>
      <c r="E3021" s="132">
        <v>0.34375</v>
      </c>
      <c r="F3021" s="132">
        <v>0.51041666666666696</v>
      </c>
      <c r="G3021" s="139" t="str">
        <f>IF(NOT(ISBLANK(Tableau645[heure
début])),IF(VALUE(MID(TEXT(Tableau645[heure
début],"hh"),1,2))&lt;13,"AM","PM"),"")</f>
        <v>AM</v>
      </c>
      <c r="H3021" s="141">
        <f>F3021-E3021</f>
        <v>0.16666666666666696</v>
      </c>
      <c r="I3021" s="141"/>
      <c r="J3021" s="141" t="s">
        <v>824</v>
      </c>
      <c r="K3021" s="138" t="s">
        <v>519</v>
      </c>
      <c r="L3021" s="138" t="str">
        <f ca="1">VLOOKUP(Tableau645[[#This Row],[module]],OFFSET(INDIRECT(A3021&amp;"_code"),0,2,,2),2,0)</f>
        <v>NETWORX NETWORX</v>
      </c>
      <c r="M3021" s="137"/>
      <c r="N3021" s="141"/>
      <c r="O3021" s="137"/>
    </row>
    <row r="3022" spans="1:15" hidden="1" x14ac:dyDescent="0.2">
      <c r="A3022" s="45" t="s">
        <v>672</v>
      </c>
      <c r="B3022" s="129" t="str">
        <f>YEAR(C3022)&amp;"-"&amp;WEEKNUM(C3022)</f>
        <v>2018-9</v>
      </c>
      <c r="C3022" s="46">
        <v>43158</v>
      </c>
      <c r="D3022" s="131">
        <f>WEEKDAY(Tableau645[[#This Row],[date]])</f>
        <v>3</v>
      </c>
      <c r="E3022" s="132">
        <v>0.55208333333333304</v>
      </c>
      <c r="F3022" s="132">
        <v>0.71875</v>
      </c>
      <c r="G3022" s="130" t="str">
        <f>IF(NOT(ISBLANK(Tableau645[heure
début])),IF(VALUE(MID(TEXT(Tableau645[heure
début],"hh"),1,2))&lt;13,"AM","PM"),"")</f>
        <v>PM</v>
      </c>
      <c r="H3022" s="132">
        <f>F3022-E3022</f>
        <v>0.16666666666666696</v>
      </c>
      <c r="I3022" s="132"/>
      <c r="J3022" s="132" t="s">
        <v>825</v>
      </c>
      <c r="K3022" s="129" t="s">
        <v>1143</v>
      </c>
      <c r="L3022" s="129" t="str">
        <f ca="1">VLOOKUP(Tableau645[[#This Row],[module]],OFFSET(INDIRECT(A3022&amp;"_code"),0,2,,2),2,0)</f>
        <v>DUBOIS Julien</v>
      </c>
      <c r="M3022" s="128"/>
      <c r="N3022" s="132"/>
      <c r="O3022" s="128"/>
    </row>
    <row r="3023" spans="1:15" hidden="1" x14ac:dyDescent="0.2">
      <c r="A3023" s="128" t="s">
        <v>669</v>
      </c>
      <c r="B3023" s="129" t="str">
        <f>YEAR(C3023)&amp;"-"&amp;WEEKNUM(C3023)</f>
        <v>2018-9</v>
      </c>
      <c r="C3023" s="130">
        <v>43158</v>
      </c>
      <c r="D3023" s="131">
        <f>WEEKDAY(Tableau645[[#This Row],[date]])</f>
        <v>3</v>
      </c>
      <c r="E3023" s="132">
        <v>0.57291666666666696</v>
      </c>
      <c r="F3023" s="132">
        <v>0.73958333333333404</v>
      </c>
      <c r="G3023" s="130" t="str">
        <f>IF(NOT(ISBLANK(Tableau645[heure
début])),IF(VALUE(MID(TEXT(Tableau645[heure
début],"hh"),1,2))&lt;13,"AM","PM"),"")</f>
        <v>PM</v>
      </c>
      <c r="H3023" s="132">
        <f>F3023-E3023</f>
        <v>0.16666666666666707</v>
      </c>
      <c r="I3023" s="132"/>
      <c r="J3023" s="132"/>
      <c r="K3023" s="129" t="s">
        <v>801</v>
      </c>
      <c r="L3023" s="129" t="str">
        <f ca="1">VLOOKUP(Tableau645[[#This Row],[module]],OFFSET(INDIRECT(A3023&amp;"_code"),0,2,,2),2,0)</f>
        <v>n/a</v>
      </c>
      <c r="M3023" s="128"/>
      <c r="N3023" s="132"/>
      <c r="O3023" s="128"/>
    </row>
    <row r="3024" spans="1:15" hidden="1" x14ac:dyDescent="0.2">
      <c r="A3024" s="128" t="s">
        <v>670</v>
      </c>
      <c r="B3024" s="129" t="str">
        <f>YEAR(C3024)&amp;"-"&amp;WEEKNUM(C3024)</f>
        <v>2018-9</v>
      </c>
      <c r="C3024" s="130">
        <v>43158</v>
      </c>
      <c r="D3024" s="131">
        <f>WEEKDAY(Tableau645[[#This Row],[date]])</f>
        <v>3</v>
      </c>
      <c r="E3024" s="132">
        <v>0.57291666666666696</v>
      </c>
      <c r="F3024" s="132">
        <v>0.73958333333333404</v>
      </c>
      <c r="G3024" s="130" t="str">
        <f>IF(NOT(ISBLANK(Tableau645[heure
début])),IF(VALUE(MID(TEXT(Tableau645[heure
début],"hh"),1,2))&lt;13,"AM","PM"),"")</f>
        <v>PM</v>
      </c>
      <c r="H3024" s="132">
        <f>F3024-E3024</f>
        <v>0.16666666666666707</v>
      </c>
      <c r="I3024" s="132"/>
      <c r="J3024" s="132"/>
      <c r="K3024" s="129" t="s">
        <v>806</v>
      </c>
      <c r="L3024" s="129" t="str">
        <f ca="1">VLOOKUP(Tableau645[[#This Row],[module]],OFFSET(INDIRECT(A3024&amp;"_code"),0,2,,2),2,0)</f>
        <v>n/a</v>
      </c>
      <c r="M3024" s="128"/>
      <c r="N3024" s="132"/>
      <c r="O3024" s="128"/>
    </row>
    <row r="3025" spans="1:15" hidden="1" x14ac:dyDescent="0.2">
      <c r="A3025" s="45" t="s">
        <v>657</v>
      </c>
      <c r="B3025" s="65" t="str">
        <f>YEAR(C3025)&amp;"-"&amp;WEEKNUM(C3025)</f>
        <v>2018-9</v>
      </c>
      <c r="C3025" s="46">
        <v>43158</v>
      </c>
      <c r="D3025" s="67">
        <f>WEEKDAY(Tableau645[[#This Row],[date]])</f>
        <v>3</v>
      </c>
      <c r="E3025" s="47">
        <v>0.57291666666666696</v>
      </c>
      <c r="F3025" s="47">
        <v>0.73958333333333404</v>
      </c>
      <c r="G3025" s="46" t="str">
        <f>IF(NOT(ISBLANK(Tableau645[heure
début])),IF(VALUE(MID(TEXT(Tableau645[heure
début],"hh"),1,2))&lt;13,"AM","PM"),"")</f>
        <v>PM</v>
      </c>
      <c r="H3025" s="47">
        <f>F3025-E3025</f>
        <v>0.16666666666666707</v>
      </c>
      <c r="I3025" s="123"/>
      <c r="J3025" s="47" t="s">
        <v>832</v>
      </c>
      <c r="K3025" s="65" t="s">
        <v>806</v>
      </c>
      <c r="L3025" s="45" t="str">
        <f ca="1">VLOOKUP(Tableau645[[#This Row],[module]],OFFSET(INDIRECT(A3025&amp;"_code"),0,2,,2),2,0)</f>
        <v>n/a</v>
      </c>
      <c r="M3025" s="45"/>
      <c r="N3025" s="47"/>
      <c r="O3025" s="45"/>
    </row>
    <row r="3026" spans="1:15" hidden="1" x14ac:dyDescent="0.2">
      <c r="A3026" s="45" t="s">
        <v>671</v>
      </c>
      <c r="B3026" s="65" t="str">
        <f>YEAR(C3026)&amp;"-"&amp;WEEKNUM(C3026)</f>
        <v>2018-9</v>
      </c>
      <c r="C3026" s="46">
        <v>43158</v>
      </c>
      <c r="D3026" s="67">
        <f>WEEKDAY(Tableau645[[#This Row],[date]])</f>
        <v>3</v>
      </c>
      <c r="E3026" s="47">
        <v>0.57291666666666696</v>
      </c>
      <c r="F3026" s="47">
        <v>0.73958333333333404</v>
      </c>
      <c r="G3026" s="46" t="str">
        <f>IF(NOT(ISBLANK(Tableau645[heure
début])),IF(VALUE(MID(TEXT(Tableau645[heure
début],"hh"),1,2))&lt;13,"AM","PM"),"")</f>
        <v>PM</v>
      </c>
      <c r="H3026" s="47">
        <f>F3026-E3026</f>
        <v>0.16666666666666707</v>
      </c>
      <c r="I3026" s="47"/>
      <c r="J3026" s="47"/>
      <c r="K3026" s="65" t="s">
        <v>851</v>
      </c>
      <c r="L3026" s="45" t="str">
        <f ca="1">VLOOKUP(Tableau645[[#This Row],[module]],OFFSET(INDIRECT(A3026&amp;"_code"),0,2,,2),2,0)</f>
        <v>GABER Khalid</v>
      </c>
      <c r="M3026" s="45"/>
      <c r="N3026" s="47"/>
      <c r="O3026" s="45"/>
    </row>
    <row r="3027" spans="1:15" hidden="1" x14ac:dyDescent="0.2">
      <c r="A3027" s="45" t="s">
        <v>676</v>
      </c>
      <c r="B3027" s="65" t="str">
        <f>YEAR(C3027)&amp;"-"&amp;WEEKNUM(C3027)</f>
        <v>2018-9</v>
      </c>
      <c r="C3027" s="46">
        <v>43158</v>
      </c>
      <c r="D3027" s="67">
        <f>WEEKDAY(Tableau645[[#This Row],[date]])</f>
        <v>3</v>
      </c>
      <c r="E3027" s="47">
        <v>0.57291666666666696</v>
      </c>
      <c r="F3027" s="47">
        <v>0.69791666666666663</v>
      </c>
      <c r="G3027" s="46" t="str">
        <f>IF(NOT(ISBLANK(Tableau645[heure
début])),IF(VALUE(MID(TEXT(Tableau645[heure
début],"hh"),1,2))&lt;13,"AM","PM"),"")</f>
        <v>PM</v>
      </c>
      <c r="H3027" s="47">
        <f>F3027-E3027</f>
        <v>0.12499999999999967</v>
      </c>
      <c r="I3027" s="47"/>
      <c r="J3027" s="47"/>
      <c r="K3027" s="65" t="s">
        <v>809</v>
      </c>
      <c r="L3027" s="45" t="str">
        <f ca="1">VLOOKUP(Tableau645[[#This Row],[module]],OFFSET(INDIRECT(A3027&amp;"_code"),0,2,,2),2,0)</f>
        <v>n/a</v>
      </c>
      <c r="M3027" s="45"/>
      <c r="N3027" s="47"/>
      <c r="O3027" s="45"/>
    </row>
    <row r="3028" spans="1:15" hidden="1" x14ac:dyDescent="0.2">
      <c r="A3028" s="45" t="s">
        <v>677</v>
      </c>
      <c r="B3028" s="65" t="str">
        <f>YEAR(C3028)&amp;"-"&amp;WEEKNUM(C3028)</f>
        <v>2018-9</v>
      </c>
      <c r="C3028" s="46">
        <v>43158</v>
      </c>
      <c r="D3028" s="67">
        <f>WEEKDAY(Tableau645[[#This Row],[date]])</f>
        <v>3</v>
      </c>
      <c r="E3028" s="47">
        <v>0.57291666666666696</v>
      </c>
      <c r="F3028" s="47">
        <v>0.69791666666666663</v>
      </c>
      <c r="G3028" s="46" t="str">
        <f>IF(NOT(ISBLANK(Tableau645[heure
début])),IF(VALUE(MID(TEXT(Tableau645[heure
début],"hh"),1,2))&lt;13,"AM","PM"),"")</f>
        <v>PM</v>
      </c>
      <c r="H3028" s="47">
        <f>F3028-E3028</f>
        <v>0.12499999999999967</v>
      </c>
      <c r="I3028" s="47"/>
      <c r="J3028" s="47"/>
      <c r="K3028" s="65" t="s">
        <v>1168</v>
      </c>
      <c r="L3028" s="45" t="str">
        <f ca="1">VLOOKUP(Tableau645[[#This Row],[module]],OFFSET(INDIRECT(A3028&amp;"_code"),0,2,,2),2,0)</f>
        <v>n/a</v>
      </c>
      <c r="M3028" s="45"/>
      <c r="N3028" s="47"/>
      <c r="O3028" s="45"/>
    </row>
    <row r="3029" spans="1:15" hidden="1" x14ac:dyDescent="0.2">
      <c r="A3029" s="45" t="s">
        <v>657</v>
      </c>
      <c r="B3029" s="65" t="str">
        <f>YEAR(C3029)&amp;"-"&amp;WEEKNUM(C3029)</f>
        <v>2018-9</v>
      </c>
      <c r="C3029" s="46">
        <v>43158</v>
      </c>
      <c r="D3029" s="67">
        <f>WEEKDAY(Tableau645[[#This Row],[date]])</f>
        <v>3</v>
      </c>
      <c r="E3029" s="47">
        <v>0.57291666666666696</v>
      </c>
      <c r="F3029" s="47">
        <v>0.73958333333333404</v>
      </c>
      <c r="G3029" s="46" t="str">
        <f>IF(NOT(ISBLANK(Tableau645[heure
début])),IF(VALUE(MID(TEXT(Tableau645[heure
début],"hh"),1,2))&lt;13,"AM","PM"),"")</f>
        <v>PM</v>
      </c>
      <c r="H3029" s="47">
        <f>F3029-E3029</f>
        <v>0.16666666666666707</v>
      </c>
      <c r="I3029" s="123"/>
      <c r="J3029" s="47" t="s">
        <v>833</v>
      </c>
      <c r="K3029" s="65" t="s">
        <v>817</v>
      </c>
      <c r="L3029" s="45" t="str">
        <f ca="1">VLOOKUP(Tableau645[[#This Row],[module]],OFFSET(INDIRECT(A3029&amp;"_code"),0,2,,2),2,0)</f>
        <v>n/a</v>
      </c>
      <c r="M3029" s="45"/>
      <c r="N3029" s="47"/>
      <c r="O3029" s="45"/>
    </row>
    <row r="3030" spans="1:15" hidden="1" x14ac:dyDescent="0.2">
      <c r="A3030" s="45" t="s">
        <v>672</v>
      </c>
      <c r="B3030" s="65" t="str">
        <f>YEAR(C3030)&amp;"-"&amp;WEEKNUM(C3030)</f>
        <v>2018-9</v>
      </c>
      <c r="C3030" s="46">
        <v>43158</v>
      </c>
      <c r="D3030" s="67">
        <f>WEEKDAY(Tableau645[[#This Row],[date]])</f>
        <v>3</v>
      </c>
      <c r="E3030" s="47">
        <v>0.57291666666666696</v>
      </c>
      <c r="F3030" s="47">
        <v>0.73958333333333404</v>
      </c>
      <c r="G3030" s="46" t="str">
        <f>IF(NOT(ISBLANK(Tableau645[heure
début])),IF(VALUE(MID(TEXT(Tableau645[heure
début],"hh"),1,2))&lt;13,"AM","PM"),"")</f>
        <v>PM</v>
      </c>
      <c r="H3030" s="47">
        <f>F3030-E3030</f>
        <v>0.16666666666666707</v>
      </c>
      <c r="I3030" s="47"/>
      <c r="J3030" s="47" t="s">
        <v>826</v>
      </c>
      <c r="K3030" s="65" t="s">
        <v>1112</v>
      </c>
      <c r="L3030" s="45" t="str">
        <f ca="1">VLOOKUP(Tableau645[[#This Row],[module]],OFFSET(INDIRECT(A3030&amp;"_code"),0,2,,2),2,0)</f>
        <v>FRITSCH Thomas</v>
      </c>
      <c r="M3030" s="45"/>
      <c r="N3030" s="47"/>
      <c r="O3030" s="45"/>
    </row>
    <row r="3031" spans="1:15" hidden="1" x14ac:dyDescent="0.2">
      <c r="A3031" s="45" t="s">
        <v>672</v>
      </c>
      <c r="B3031" s="138" t="str">
        <f>YEAR(C3031)&amp;"-"&amp;WEEKNUM(C3031)</f>
        <v>2018-9</v>
      </c>
      <c r="C3031" s="46">
        <v>43158</v>
      </c>
      <c r="D3031" s="140">
        <f>WEEKDAY(Tableau645[[#This Row],[date]])</f>
        <v>3</v>
      </c>
      <c r="E3031" s="47">
        <v>0.57291666666666696</v>
      </c>
      <c r="F3031" s="47">
        <v>0.73958333333333404</v>
      </c>
      <c r="G3031" s="139" t="str">
        <f>IF(NOT(ISBLANK(Tableau645[heure
début])),IF(VALUE(MID(TEXT(Tableau645[heure
début],"hh"),1,2))&lt;13,"AM","PM"),"")</f>
        <v>PM</v>
      </c>
      <c r="H3031" s="141">
        <f>F3031-E3031</f>
        <v>0.16666666666666707</v>
      </c>
      <c r="I3031" s="141"/>
      <c r="J3031" s="141" t="s">
        <v>824</v>
      </c>
      <c r="K3031" s="138" t="s">
        <v>519</v>
      </c>
      <c r="L3031" s="138" t="str">
        <f ca="1">VLOOKUP(Tableau645[[#This Row],[module]],OFFSET(INDIRECT(A3031&amp;"_code"),0,2,,2),2,0)</f>
        <v>NETWORX NETWORX</v>
      </c>
      <c r="M3031" s="137"/>
      <c r="N3031" s="141"/>
      <c r="O3031" s="137"/>
    </row>
    <row r="3032" spans="1:15" hidden="1" x14ac:dyDescent="0.2">
      <c r="A3032" s="45" t="s">
        <v>672</v>
      </c>
      <c r="B3032" s="150" t="str">
        <f>YEAR(C3032)&amp;"-"&amp;WEEKNUM(C3032)</f>
        <v>2018-9</v>
      </c>
      <c r="C3032" s="46">
        <v>43158</v>
      </c>
      <c r="D3032" s="152">
        <f>WEEKDAY(Tableau645[[#This Row],[date]])</f>
        <v>3</v>
      </c>
      <c r="E3032" s="47">
        <v>0.57291666666666696</v>
      </c>
      <c r="F3032" s="47">
        <v>0.73958333333333404</v>
      </c>
      <c r="G3032" s="151" t="str">
        <f>IF(NOT(ISBLANK(Tableau645[heure
début])),IF(VALUE(MID(TEXT(Tableau645[heure
début],"hh"),1,2))&lt;13,"AM","PM"),"")</f>
        <v>PM</v>
      </c>
      <c r="H3032" s="153">
        <f>F3032-E3032</f>
        <v>0.16666666666666707</v>
      </c>
      <c r="I3032" s="153"/>
      <c r="J3032" s="153" t="s">
        <v>823</v>
      </c>
      <c r="K3032" s="150" t="s">
        <v>1235</v>
      </c>
      <c r="L3032" s="150" t="str">
        <f ca="1">VLOOKUP(Tableau645[[#This Row],[module]],OFFSET(INDIRECT(A3032&amp;"_code"),0,2,,2),2,0)</f>
        <v>LEFETZ Guillaume</v>
      </c>
      <c r="M3032" s="149"/>
      <c r="N3032" s="153"/>
      <c r="O3032" s="149"/>
    </row>
    <row r="3033" spans="1:15" hidden="1" x14ac:dyDescent="0.2">
      <c r="A3033" s="61" t="s">
        <v>669</v>
      </c>
      <c r="B3033" s="65" t="str">
        <f>YEAR(C3033)&amp;"-"&amp;WEEKNUM(C3033)</f>
        <v>2018-9</v>
      </c>
      <c r="C3033" s="46">
        <v>43159</v>
      </c>
      <c r="D3033" s="67">
        <f>WEEKDAY(Tableau645[[#This Row],[date]])</f>
        <v>4</v>
      </c>
      <c r="E3033" s="47">
        <v>0.34375</v>
      </c>
      <c r="F3033" s="47">
        <v>0.51041666666666696</v>
      </c>
      <c r="G3033" s="46" t="str">
        <f>IF(NOT(ISBLANK(Tableau645[heure
début])),IF(VALUE(MID(TEXT(Tableau645[heure
début],"hh"),1,2))&lt;13,"AM","PM"),"")</f>
        <v>AM</v>
      </c>
      <c r="H3033" s="47">
        <f>F3033-E3033</f>
        <v>0.16666666666666696</v>
      </c>
      <c r="I3033" s="47"/>
      <c r="J3033" s="47"/>
      <c r="K3033" s="65" t="s">
        <v>801</v>
      </c>
      <c r="L3033" s="45" t="str">
        <f ca="1">VLOOKUP(Tableau645[[#This Row],[module]],OFFSET(INDIRECT(A3033&amp;"_code"),0,2,,2),2,0)</f>
        <v>n/a</v>
      </c>
      <c r="M3033" s="45"/>
      <c r="N3033" s="47"/>
      <c r="O3033" s="45"/>
    </row>
    <row r="3034" spans="1:15" hidden="1" x14ac:dyDescent="0.2">
      <c r="A3034" s="45" t="s">
        <v>670</v>
      </c>
      <c r="B3034" s="65" t="str">
        <f>YEAR(C3034)&amp;"-"&amp;WEEKNUM(C3034)</f>
        <v>2018-9</v>
      </c>
      <c r="C3034" s="46">
        <v>43159</v>
      </c>
      <c r="D3034" s="67">
        <f>WEEKDAY(Tableau645[[#This Row],[date]])</f>
        <v>4</v>
      </c>
      <c r="E3034" s="47">
        <v>0.34375</v>
      </c>
      <c r="F3034" s="47">
        <v>0.51041666666666696</v>
      </c>
      <c r="G3034" s="46" t="str">
        <f>IF(NOT(ISBLANK(Tableau645[heure
début])),IF(VALUE(MID(TEXT(Tableau645[heure
début],"hh"),1,2))&lt;13,"AM","PM"),"")</f>
        <v>AM</v>
      </c>
      <c r="H3034" s="47">
        <f>F3034-E3034</f>
        <v>0.16666666666666696</v>
      </c>
      <c r="I3034" s="47"/>
      <c r="J3034" s="47"/>
      <c r="K3034" s="65" t="s">
        <v>806</v>
      </c>
      <c r="L3034" s="45" t="str">
        <f ca="1">VLOOKUP(Tableau645[[#This Row],[module]],OFFSET(INDIRECT(A3034&amp;"_code"),0,2,,2),2,0)</f>
        <v>n/a</v>
      </c>
      <c r="M3034" s="45"/>
      <c r="N3034" s="47"/>
      <c r="O3034" s="45"/>
    </row>
    <row r="3035" spans="1:15" hidden="1" x14ac:dyDescent="0.2">
      <c r="A3035" s="45" t="s">
        <v>657</v>
      </c>
      <c r="B3035" s="65" t="str">
        <f>YEAR(C3035)&amp;"-"&amp;WEEKNUM(C3035)</f>
        <v>2018-9</v>
      </c>
      <c r="C3035" s="46">
        <v>43159</v>
      </c>
      <c r="D3035" s="67">
        <f>WEEKDAY(Tableau645[[#This Row],[date]])</f>
        <v>4</v>
      </c>
      <c r="E3035" s="47">
        <v>0.34375</v>
      </c>
      <c r="F3035" s="47">
        <v>0.51041666666666696</v>
      </c>
      <c r="G3035" s="46" t="str">
        <f>IF(NOT(ISBLANK(Tableau645[heure
début])),IF(VALUE(MID(TEXT(Tableau645[heure
début],"hh"),1,2))&lt;13,"AM","PM"),"")</f>
        <v>AM</v>
      </c>
      <c r="H3035" s="47">
        <f>F3035-E3035</f>
        <v>0.16666666666666696</v>
      </c>
      <c r="I3035" s="123"/>
      <c r="J3035" s="47" t="s">
        <v>832</v>
      </c>
      <c r="K3035" s="65" t="s">
        <v>806</v>
      </c>
      <c r="L3035" s="45" t="str">
        <f ca="1">VLOOKUP(Tableau645[[#This Row],[module]],OFFSET(INDIRECT(A3035&amp;"_code"),0,2,,2),2,0)</f>
        <v>n/a</v>
      </c>
      <c r="M3035" s="45"/>
      <c r="N3035" s="47"/>
      <c r="O3035" s="45"/>
    </row>
    <row r="3036" spans="1:15" hidden="1" x14ac:dyDescent="0.2">
      <c r="A3036" s="128" t="s">
        <v>672</v>
      </c>
      <c r="B3036" s="129" t="str">
        <f>YEAR(C3036)&amp;"-"&amp;WEEKNUM(C3036)</f>
        <v>2018-9</v>
      </c>
      <c r="C3036" s="130">
        <v>43159</v>
      </c>
      <c r="D3036" s="131">
        <f>WEEKDAY(Tableau645[[#This Row],[date]])</f>
        <v>4</v>
      </c>
      <c r="E3036" s="132">
        <v>0.34375</v>
      </c>
      <c r="F3036" s="132">
        <v>0.51041666666666696</v>
      </c>
      <c r="G3036" s="130" t="str">
        <f>IF(NOT(ISBLANK(Tableau645[heure
début])),IF(VALUE(MID(TEXT(Tableau645[heure
début],"hh"),1,2))&lt;13,"AM","PM"),"")</f>
        <v>AM</v>
      </c>
      <c r="H3036" s="132">
        <f>F3036-E3036</f>
        <v>0.16666666666666696</v>
      </c>
      <c r="I3036" s="132"/>
      <c r="J3036" s="132" t="s">
        <v>820</v>
      </c>
      <c r="K3036" s="129" t="s">
        <v>946</v>
      </c>
      <c r="L3036" s="129" t="str">
        <f ca="1">VLOOKUP(Tableau645[[#This Row],[module]],OFFSET(INDIRECT(A3036&amp;"_code"),0,2,,2),2,0)</f>
        <v>MAATI Abderrabi</v>
      </c>
      <c r="M3036" s="128"/>
      <c r="N3036" s="132"/>
      <c r="O3036" s="128"/>
    </row>
    <row r="3037" spans="1:15" hidden="1" x14ac:dyDescent="0.2">
      <c r="A3037" s="128" t="s">
        <v>671</v>
      </c>
      <c r="B3037" s="129" t="str">
        <f>YEAR(C3037)&amp;"-"&amp;WEEKNUM(C3037)</f>
        <v>2018-9</v>
      </c>
      <c r="C3037" s="130">
        <v>43159</v>
      </c>
      <c r="D3037" s="131">
        <f>WEEKDAY(Tableau645[[#This Row],[date]])</f>
        <v>4</v>
      </c>
      <c r="E3037" s="132">
        <v>0.34375</v>
      </c>
      <c r="F3037" s="132">
        <v>0.42708333333333298</v>
      </c>
      <c r="G3037" s="130" t="str">
        <f>IF(NOT(ISBLANK(Tableau645[heure
début])),IF(VALUE(MID(TEXT(Tableau645[heure
début],"hh"),1,2))&lt;13,"AM","PM"),"")</f>
        <v>AM</v>
      </c>
      <c r="H3037" s="132">
        <f>F3037-E3037</f>
        <v>8.3333333333332982E-2</v>
      </c>
      <c r="I3037" s="132"/>
      <c r="J3037" s="132"/>
      <c r="K3037" s="129" t="s">
        <v>851</v>
      </c>
      <c r="L3037" s="129" t="str">
        <f ca="1">VLOOKUP(Tableau645[[#This Row],[module]],OFFSET(INDIRECT(A3037&amp;"_code"),0,2,,2),2,0)</f>
        <v>GABER Khalid</v>
      </c>
      <c r="M3037" s="128"/>
      <c r="N3037" s="132"/>
      <c r="O3037" s="128"/>
    </row>
    <row r="3038" spans="1:15" hidden="1" x14ac:dyDescent="0.2">
      <c r="A3038" s="128" t="s">
        <v>676</v>
      </c>
      <c r="B3038" s="129" t="str">
        <f>YEAR(C3038)&amp;"-"&amp;WEEKNUM(C3038)</f>
        <v>2018-9</v>
      </c>
      <c r="C3038" s="130">
        <v>43159</v>
      </c>
      <c r="D3038" s="131">
        <f>WEEKDAY(Tableau645[[#This Row],[date]])</f>
        <v>4</v>
      </c>
      <c r="E3038" s="132">
        <v>0.34375</v>
      </c>
      <c r="F3038" s="132">
        <v>0.51041666666666696</v>
      </c>
      <c r="G3038" s="130" t="str">
        <f>IF(NOT(ISBLANK(Tableau645[heure
début])),IF(VALUE(MID(TEXT(Tableau645[heure
début],"hh"),1,2))&lt;13,"AM","PM"),"")</f>
        <v>AM</v>
      </c>
      <c r="H3038" s="132">
        <f>F3038-E3038</f>
        <v>0.16666666666666696</v>
      </c>
      <c r="I3038" s="132"/>
      <c r="J3038" s="132"/>
      <c r="K3038" s="129" t="s">
        <v>809</v>
      </c>
      <c r="L3038" s="129" t="str">
        <f ca="1">VLOOKUP(Tableau645[[#This Row],[module]],OFFSET(INDIRECT(A3038&amp;"_code"),0,2,,2),2,0)</f>
        <v>n/a</v>
      </c>
      <c r="M3038" s="128"/>
      <c r="N3038" s="132"/>
      <c r="O3038" s="128"/>
    </row>
    <row r="3039" spans="1:15" hidden="1" x14ac:dyDescent="0.2">
      <c r="A3039" s="128" t="s">
        <v>677</v>
      </c>
      <c r="B3039" s="129" t="str">
        <f>YEAR(C3039)&amp;"-"&amp;WEEKNUM(C3039)</f>
        <v>2018-9</v>
      </c>
      <c r="C3039" s="130">
        <v>43159</v>
      </c>
      <c r="D3039" s="131">
        <f>WEEKDAY(Tableau645[[#This Row],[date]])</f>
        <v>4</v>
      </c>
      <c r="E3039" s="132">
        <v>0.34375</v>
      </c>
      <c r="F3039" s="132">
        <v>0.51041666666666696</v>
      </c>
      <c r="G3039" s="130" t="str">
        <f>IF(NOT(ISBLANK(Tableau645[heure
début])),IF(VALUE(MID(TEXT(Tableau645[heure
début],"hh"),1,2))&lt;13,"AM","PM"),"")</f>
        <v>AM</v>
      </c>
      <c r="H3039" s="132">
        <f>F3039-E3039</f>
        <v>0.16666666666666696</v>
      </c>
      <c r="I3039" s="132"/>
      <c r="J3039" s="132"/>
      <c r="K3039" s="129" t="s">
        <v>1168</v>
      </c>
      <c r="L3039" s="129" t="str">
        <f ca="1">VLOOKUP(Tableau645[[#This Row],[module]],OFFSET(INDIRECT(A3039&amp;"_code"),0,2,,2),2,0)</f>
        <v>n/a</v>
      </c>
      <c r="M3039" s="128"/>
      <c r="N3039" s="132"/>
      <c r="O3039" s="128"/>
    </row>
    <row r="3040" spans="1:15" hidden="1" x14ac:dyDescent="0.2">
      <c r="A3040" s="128" t="s">
        <v>657</v>
      </c>
      <c r="B3040" s="129" t="str">
        <f>YEAR(C3040)&amp;"-"&amp;WEEKNUM(C3040)</f>
        <v>2018-9</v>
      </c>
      <c r="C3040" s="130">
        <v>43159</v>
      </c>
      <c r="D3040" s="131">
        <f>WEEKDAY(Tableau645[[#This Row],[date]])</f>
        <v>4</v>
      </c>
      <c r="E3040" s="132">
        <v>0.34375</v>
      </c>
      <c r="F3040" s="132">
        <v>0.51041666666666696</v>
      </c>
      <c r="G3040" s="130" t="str">
        <f>IF(NOT(ISBLANK(Tableau645[heure
début])),IF(VALUE(MID(TEXT(Tableau645[heure
début],"hh"),1,2))&lt;13,"AM","PM"),"")</f>
        <v>AM</v>
      </c>
      <c r="H3040" s="132">
        <f>F3040-E3040</f>
        <v>0.16666666666666696</v>
      </c>
      <c r="I3040" s="132"/>
      <c r="J3040" s="132" t="s">
        <v>833</v>
      </c>
      <c r="K3040" s="129" t="s">
        <v>817</v>
      </c>
      <c r="L3040" s="129" t="str">
        <f ca="1">VLOOKUP(Tableau645[[#This Row],[module]],OFFSET(INDIRECT(A3040&amp;"_code"),0,2,,2),2,0)</f>
        <v>n/a</v>
      </c>
      <c r="M3040" s="128"/>
      <c r="N3040" s="132"/>
      <c r="O3040" s="128"/>
    </row>
    <row r="3041" spans="1:15" hidden="1" x14ac:dyDescent="0.2">
      <c r="A3041" s="128" t="s">
        <v>671</v>
      </c>
      <c r="B3041" s="129" t="str">
        <f>YEAR(C3041)&amp;"-"&amp;WEEKNUM(C3041)</f>
        <v>2018-9</v>
      </c>
      <c r="C3041" s="130">
        <v>43159</v>
      </c>
      <c r="D3041" s="131">
        <f>WEEKDAY(Tableau645[[#This Row],[date]])</f>
        <v>4</v>
      </c>
      <c r="E3041" s="132">
        <v>0.42708333333333298</v>
      </c>
      <c r="F3041" s="132">
        <v>0.51041666666666696</v>
      </c>
      <c r="G3041" s="130" t="str">
        <f>IF(NOT(ISBLANK(Tableau645[heure
début])),IF(VALUE(MID(TEXT(Tableau645[heure
début],"hh"),1,2))&lt;13,"AM","PM"),"")</f>
        <v>AM</v>
      </c>
      <c r="H3041" s="132">
        <f>F3041-E3041</f>
        <v>8.3333333333333981E-2</v>
      </c>
      <c r="I3041" s="132"/>
      <c r="J3041" s="132"/>
      <c r="K3041" s="129" t="s">
        <v>852</v>
      </c>
      <c r="L3041" s="129" t="str">
        <f ca="1">VLOOKUP(Tableau645[[#This Row],[module]],OFFSET(INDIRECT(A3041&amp;"_code"),0,2,,2),2,0)</f>
        <v>GABER Khalid</v>
      </c>
      <c r="M3041" s="128"/>
      <c r="N3041" s="132"/>
      <c r="O3041" s="128"/>
    </row>
    <row r="3042" spans="1:15" hidden="1" x14ac:dyDescent="0.2">
      <c r="A3042" s="128" t="s">
        <v>669</v>
      </c>
      <c r="B3042" s="129" t="str">
        <f>YEAR(C3042)&amp;"-"&amp;WEEKNUM(C3042)</f>
        <v>2018-9</v>
      </c>
      <c r="C3042" s="130">
        <v>43159</v>
      </c>
      <c r="D3042" s="131">
        <f>WEEKDAY(Tableau645[[#This Row],[date]])</f>
        <v>4</v>
      </c>
      <c r="E3042" s="132">
        <v>0.57291666666666696</v>
      </c>
      <c r="F3042" s="132">
        <v>0.73958333333333404</v>
      </c>
      <c r="G3042" s="130" t="str">
        <f>IF(NOT(ISBLANK(Tableau645[heure
début])),IF(VALUE(MID(TEXT(Tableau645[heure
début],"hh"),1,2))&lt;13,"AM","PM"),"")</f>
        <v>PM</v>
      </c>
      <c r="H3042" s="132">
        <f>F3042-E3042</f>
        <v>0.16666666666666707</v>
      </c>
      <c r="I3042" s="132"/>
      <c r="J3042" s="132"/>
      <c r="K3042" s="129" t="s">
        <v>801</v>
      </c>
      <c r="L3042" s="129" t="str">
        <f ca="1">VLOOKUP(Tableau645[[#This Row],[module]],OFFSET(INDIRECT(A3042&amp;"_code"),0,2,,2),2,0)</f>
        <v>n/a</v>
      </c>
      <c r="M3042" s="128"/>
      <c r="N3042" s="132"/>
      <c r="O3042" s="128"/>
    </row>
    <row r="3043" spans="1:15" hidden="1" x14ac:dyDescent="0.2">
      <c r="A3043" s="128" t="s">
        <v>670</v>
      </c>
      <c r="B3043" s="129" t="str">
        <f>YEAR(C3043)&amp;"-"&amp;WEEKNUM(C3043)</f>
        <v>2018-9</v>
      </c>
      <c r="C3043" s="130">
        <v>43159</v>
      </c>
      <c r="D3043" s="131">
        <f>WEEKDAY(Tableau645[[#This Row],[date]])</f>
        <v>4</v>
      </c>
      <c r="E3043" s="132">
        <v>0.57291666666666696</v>
      </c>
      <c r="F3043" s="132">
        <v>0.73958333333333404</v>
      </c>
      <c r="G3043" s="130" t="str">
        <f>IF(NOT(ISBLANK(Tableau645[heure
début])),IF(VALUE(MID(TEXT(Tableau645[heure
début],"hh"),1,2))&lt;13,"AM","PM"),"")</f>
        <v>PM</v>
      </c>
      <c r="H3043" s="132">
        <f>F3043-E3043</f>
        <v>0.16666666666666707</v>
      </c>
      <c r="I3043" s="132"/>
      <c r="J3043" s="132"/>
      <c r="K3043" s="129" t="s">
        <v>806</v>
      </c>
      <c r="L3043" s="129" t="str">
        <f ca="1">VLOOKUP(Tableau645[[#This Row],[module]],OFFSET(INDIRECT(A3043&amp;"_code"),0,2,,2),2,0)</f>
        <v>n/a</v>
      </c>
      <c r="M3043" s="128"/>
      <c r="N3043" s="132"/>
      <c r="O3043" s="128"/>
    </row>
    <row r="3044" spans="1:15" hidden="1" x14ac:dyDescent="0.2">
      <c r="A3044" s="45" t="s">
        <v>657</v>
      </c>
      <c r="B3044" s="65" t="str">
        <f>YEAR(C3044)&amp;"-"&amp;WEEKNUM(C3044)</f>
        <v>2018-9</v>
      </c>
      <c r="C3044" s="46">
        <v>43159</v>
      </c>
      <c r="D3044" s="67">
        <f>WEEKDAY(Tableau645[[#This Row],[date]])</f>
        <v>4</v>
      </c>
      <c r="E3044" s="47">
        <v>0.57291666666666696</v>
      </c>
      <c r="F3044" s="47">
        <v>0.73958333333333404</v>
      </c>
      <c r="G3044" s="46" t="str">
        <f>IF(NOT(ISBLANK(Tableau645[heure
début])),IF(VALUE(MID(TEXT(Tableau645[heure
début],"hh"),1,2))&lt;13,"AM","PM"),"")</f>
        <v>PM</v>
      </c>
      <c r="H3044" s="47">
        <f>F3044-E3044</f>
        <v>0.16666666666666707</v>
      </c>
      <c r="I3044" s="123"/>
      <c r="J3044" s="47" t="s">
        <v>832</v>
      </c>
      <c r="K3044" s="65" t="s">
        <v>806</v>
      </c>
      <c r="L3044" s="45" t="str">
        <f ca="1">VLOOKUP(Tableau645[[#This Row],[module]],OFFSET(INDIRECT(A3044&amp;"_code"),0,2,,2),2,0)</f>
        <v>n/a</v>
      </c>
      <c r="M3044" s="45"/>
      <c r="N3044" s="47"/>
      <c r="O3044" s="45"/>
    </row>
    <row r="3045" spans="1:15" hidden="1" x14ac:dyDescent="0.2">
      <c r="A3045" s="45" t="s">
        <v>672</v>
      </c>
      <c r="B3045" s="65" t="str">
        <f>YEAR(C3045)&amp;"-"&amp;WEEKNUM(C3045)</f>
        <v>2018-9</v>
      </c>
      <c r="C3045" s="46">
        <v>43159</v>
      </c>
      <c r="D3045" s="67">
        <f>WEEKDAY(Tableau645[[#This Row],[date]])</f>
        <v>4</v>
      </c>
      <c r="E3045" s="47">
        <v>0.57291666666666696</v>
      </c>
      <c r="F3045" s="47">
        <v>0.65625</v>
      </c>
      <c r="G3045" s="46" t="str">
        <f>IF(NOT(ISBLANK(Tableau645[heure
début])),IF(VALUE(MID(TEXT(Tableau645[heure
début],"hh"),1,2))&lt;13,"AM","PM"),"")</f>
        <v>PM</v>
      </c>
      <c r="H3045" s="47">
        <f>F3045-E3045</f>
        <v>8.3333333333333037E-2</v>
      </c>
      <c r="I3045" s="47"/>
      <c r="J3045" s="47" t="s">
        <v>821</v>
      </c>
      <c r="K3045" s="65" t="s">
        <v>1180</v>
      </c>
      <c r="L3045" s="45" t="str">
        <f ca="1">VLOOKUP(Tableau645[[#This Row],[module]],OFFSET(INDIRECT(A3045&amp;"_code"),0,2,,2),2,0)</f>
        <v>NETWORX NETWORX</v>
      </c>
      <c r="M3045" s="45"/>
      <c r="N3045" s="47"/>
      <c r="O3045" s="45"/>
    </row>
    <row r="3046" spans="1:15" hidden="1" x14ac:dyDescent="0.2">
      <c r="A3046" s="45" t="s">
        <v>676</v>
      </c>
      <c r="B3046" s="65" t="str">
        <f>YEAR(C3046)&amp;"-"&amp;WEEKNUM(C3046)</f>
        <v>2018-9</v>
      </c>
      <c r="C3046" s="46">
        <v>43159</v>
      </c>
      <c r="D3046" s="67">
        <f>WEEKDAY(Tableau645[[#This Row],[date]])</f>
        <v>4</v>
      </c>
      <c r="E3046" s="47">
        <v>0.57291666666666696</v>
      </c>
      <c r="F3046" s="47">
        <v>0.69791666666666663</v>
      </c>
      <c r="G3046" s="46" t="str">
        <f>IF(NOT(ISBLANK(Tableau645[heure
début])),IF(VALUE(MID(TEXT(Tableau645[heure
début],"hh"),1,2))&lt;13,"AM","PM"),"")</f>
        <v>PM</v>
      </c>
      <c r="H3046" s="47">
        <f>F3046-E3046</f>
        <v>0.12499999999999967</v>
      </c>
      <c r="I3046" s="47"/>
      <c r="J3046" s="47"/>
      <c r="K3046" s="65" t="s">
        <v>809</v>
      </c>
      <c r="L3046" s="45" t="str">
        <f ca="1">VLOOKUP(Tableau645[[#This Row],[module]],OFFSET(INDIRECT(A3046&amp;"_code"),0,2,,2),2,0)</f>
        <v>n/a</v>
      </c>
      <c r="M3046" s="45"/>
      <c r="N3046" s="47"/>
      <c r="O3046" s="45"/>
    </row>
    <row r="3047" spans="1:15" hidden="1" x14ac:dyDescent="0.2">
      <c r="A3047" s="45" t="s">
        <v>677</v>
      </c>
      <c r="B3047" s="65" t="str">
        <f>YEAR(C3047)&amp;"-"&amp;WEEKNUM(C3047)</f>
        <v>2018-9</v>
      </c>
      <c r="C3047" s="46">
        <v>43159</v>
      </c>
      <c r="D3047" s="67">
        <f>WEEKDAY(Tableau645[[#This Row],[date]])</f>
        <v>4</v>
      </c>
      <c r="E3047" s="47">
        <v>0.57291666666666696</v>
      </c>
      <c r="F3047" s="47">
        <v>0.69791666666666663</v>
      </c>
      <c r="G3047" s="46" t="str">
        <f>IF(NOT(ISBLANK(Tableau645[heure
début])),IF(VALUE(MID(TEXT(Tableau645[heure
début],"hh"),1,2))&lt;13,"AM","PM"),"")</f>
        <v>PM</v>
      </c>
      <c r="H3047" s="47">
        <f>F3047-E3047</f>
        <v>0.12499999999999967</v>
      </c>
      <c r="I3047" s="47"/>
      <c r="J3047" s="47"/>
      <c r="K3047" s="65" t="s">
        <v>1168</v>
      </c>
      <c r="L3047" s="45" t="str">
        <f ca="1">VLOOKUP(Tableau645[[#This Row],[module]],OFFSET(INDIRECT(A3047&amp;"_code"),0,2,,2),2,0)</f>
        <v>n/a</v>
      </c>
      <c r="M3047" s="45"/>
      <c r="N3047" s="47"/>
      <c r="O3047" s="45"/>
    </row>
    <row r="3048" spans="1:15" hidden="1" x14ac:dyDescent="0.2">
      <c r="A3048" s="45" t="s">
        <v>657</v>
      </c>
      <c r="B3048" s="65" t="str">
        <f>YEAR(C3048)&amp;"-"&amp;WEEKNUM(C3048)</f>
        <v>2018-9</v>
      </c>
      <c r="C3048" s="46">
        <v>43159</v>
      </c>
      <c r="D3048" s="67">
        <f>WEEKDAY(Tableau645[[#This Row],[date]])</f>
        <v>4</v>
      </c>
      <c r="E3048" s="47">
        <v>0.57291666666666696</v>
      </c>
      <c r="F3048" s="47">
        <v>0.73958333333333404</v>
      </c>
      <c r="G3048" s="46" t="str">
        <f>IF(NOT(ISBLANK(Tableau645[heure
début])),IF(VALUE(MID(TEXT(Tableau645[heure
début],"hh"),1,2))&lt;13,"AM","PM"),"")</f>
        <v>PM</v>
      </c>
      <c r="H3048" s="47">
        <f>F3048-E3048</f>
        <v>0.16666666666666707</v>
      </c>
      <c r="I3048" s="123"/>
      <c r="J3048" s="47" t="s">
        <v>833</v>
      </c>
      <c r="K3048" s="65" t="s">
        <v>817</v>
      </c>
      <c r="L3048" s="45" t="str">
        <f ca="1">VLOOKUP(Tableau645[[#This Row],[module]],OFFSET(INDIRECT(A3048&amp;"_code"),0,2,,2),2,0)</f>
        <v>n/a</v>
      </c>
      <c r="M3048" s="45"/>
      <c r="N3048" s="47"/>
      <c r="O3048" s="45"/>
    </row>
    <row r="3049" spans="1:15" hidden="1" x14ac:dyDescent="0.2">
      <c r="A3049" s="128" t="s">
        <v>672</v>
      </c>
      <c r="B3049" s="150" t="str">
        <f>YEAR(C3049)&amp;"-"&amp;WEEKNUM(C3049)</f>
        <v>2018-9</v>
      </c>
      <c r="C3049" s="46">
        <v>43159</v>
      </c>
      <c r="D3049" s="152">
        <f>WEEKDAY(Tableau645[[#This Row],[date]])</f>
        <v>4</v>
      </c>
      <c r="E3049" s="47">
        <v>0.57291666666666696</v>
      </c>
      <c r="F3049" s="47">
        <v>0.73958333333333404</v>
      </c>
      <c r="G3049" s="151" t="str">
        <f>IF(NOT(ISBLANK(Tableau645[heure
début])),IF(VALUE(MID(TEXT(Tableau645[heure
début],"hh"),1,2))&lt;13,"AM","PM"),"")</f>
        <v>PM</v>
      </c>
      <c r="H3049" s="153">
        <f>F3049-E3049</f>
        <v>0.16666666666666707</v>
      </c>
      <c r="I3049" s="153"/>
      <c r="J3049" s="132" t="s">
        <v>820</v>
      </c>
      <c r="K3049" s="150" t="s">
        <v>1235</v>
      </c>
      <c r="L3049" s="150" t="str">
        <f ca="1">VLOOKUP(Tableau645[[#This Row],[module]],OFFSET(INDIRECT(A3049&amp;"_code"),0,2,,2),2,0)</f>
        <v>LEFETZ Guillaume</v>
      </c>
      <c r="M3049" s="149"/>
      <c r="N3049" s="153"/>
      <c r="O3049" s="149"/>
    </row>
    <row r="3050" spans="1:15" hidden="1" x14ac:dyDescent="0.2">
      <c r="A3050" s="45" t="s">
        <v>671</v>
      </c>
      <c r="B3050" s="92" t="str">
        <f>YEAR(C3050)&amp;"-"&amp;WEEKNUM(C3050)</f>
        <v>2018-9</v>
      </c>
      <c r="C3050" s="46">
        <v>43159</v>
      </c>
      <c r="D3050" s="94">
        <f>WEEKDAY(Tableau645[[#This Row],[date]])</f>
        <v>4</v>
      </c>
      <c r="E3050" s="47">
        <v>0.57291666666666696</v>
      </c>
      <c r="F3050" s="47">
        <v>0.73958333333333404</v>
      </c>
      <c r="G3050" s="93" t="str">
        <f>IF(NOT(ISBLANK(Tableau645[heure
début])),IF(VALUE(MID(TEXT(Tableau645[heure
début],"hh"),1,2))&lt;13,"AM","PM"),"")</f>
        <v>PM</v>
      </c>
      <c r="H3050" s="95">
        <f>F3050-E3050</f>
        <v>0.16666666666666707</v>
      </c>
      <c r="I3050" s="95"/>
      <c r="J3050" s="95"/>
      <c r="K3050" s="65" t="s">
        <v>852</v>
      </c>
      <c r="L3050" s="92" t="str">
        <f ca="1">VLOOKUP(Tableau645[[#This Row],[module]],OFFSET(INDIRECT(A3050&amp;"_code"),0,2,,2),2,0)</f>
        <v>GABER Khalid</v>
      </c>
      <c r="M3050" s="91"/>
      <c r="N3050" s="95"/>
      <c r="O3050" s="91"/>
    </row>
    <row r="3051" spans="1:15" hidden="1" x14ac:dyDescent="0.2">
      <c r="A3051" s="61" t="s">
        <v>669</v>
      </c>
      <c r="B3051" s="65" t="str">
        <f>YEAR(C3051)&amp;"-"&amp;WEEKNUM(C3051)</f>
        <v>2018-9</v>
      </c>
      <c r="C3051" s="46">
        <v>43160</v>
      </c>
      <c r="D3051" s="67">
        <f>WEEKDAY(Tableau645[[#This Row],[date]])</f>
        <v>5</v>
      </c>
      <c r="E3051" s="47">
        <v>0.34375</v>
      </c>
      <c r="F3051" s="47">
        <v>0.51041666666666696</v>
      </c>
      <c r="G3051" s="46" t="str">
        <f>IF(NOT(ISBLANK(Tableau645[heure
début])),IF(VALUE(MID(TEXT(Tableau645[heure
début],"hh"),1,2))&lt;13,"AM","PM"),"")</f>
        <v>AM</v>
      </c>
      <c r="H3051" s="47">
        <f>F3051-E3051</f>
        <v>0.16666666666666696</v>
      </c>
      <c r="I3051" s="47"/>
      <c r="J3051" s="47"/>
      <c r="K3051" s="65" t="s">
        <v>801</v>
      </c>
      <c r="L3051" s="45" t="str">
        <f ca="1">VLOOKUP(Tableau645[[#This Row],[module]],OFFSET(INDIRECT(A3051&amp;"_code"),0,2,,2),2,0)</f>
        <v>n/a</v>
      </c>
      <c r="M3051" s="45"/>
      <c r="N3051" s="47"/>
      <c r="O3051" s="45"/>
    </row>
    <row r="3052" spans="1:15" hidden="1" x14ac:dyDescent="0.2">
      <c r="A3052" s="45" t="s">
        <v>670</v>
      </c>
      <c r="B3052" s="65" t="str">
        <f>YEAR(C3052)&amp;"-"&amp;WEEKNUM(C3052)</f>
        <v>2018-9</v>
      </c>
      <c r="C3052" s="46">
        <v>43160</v>
      </c>
      <c r="D3052" s="67">
        <f>WEEKDAY(Tableau645[[#This Row],[date]])</f>
        <v>5</v>
      </c>
      <c r="E3052" s="47">
        <v>0.34375</v>
      </c>
      <c r="F3052" s="47">
        <v>0.51041666666666696</v>
      </c>
      <c r="G3052" s="46" t="str">
        <f>IF(NOT(ISBLANK(Tableau645[heure
début])),IF(VALUE(MID(TEXT(Tableau645[heure
début],"hh"),1,2))&lt;13,"AM","PM"),"")</f>
        <v>AM</v>
      </c>
      <c r="H3052" s="47">
        <f>F3052-E3052</f>
        <v>0.16666666666666696</v>
      </c>
      <c r="I3052" s="47"/>
      <c r="J3052" s="47"/>
      <c r="K3052" s="65" t="s">
        <v>806</v>
      </c>
      <c r="L3052" s="45" t="str">
        <f ca="1">VLOOKUP(Tableau645[[#This Row],[module]],OFFSET(INDIRECT(A3052&amp;"_code"),0,2,,2),2,0)</f>
        <v>n/a</v>
      </c>
      <c r="M3052" s="45"/>
      <c r="N3052" s="47"/>
      <c r="O3052" s="45"/>
    </row>
    <row r="3053" spans="1:15" hidden="1" x14ac:dyDescent="0.2">
      <c r="A3053" s="45" t="s">
        <v>657</v>
      </c>
      <c r="B3053" s="65" t="str">
        <f>YEAR(C3053)&amp;"-"&amp;WEEKNUM(C3053)</f>
        <v>2018-9</v>
      </c>
      <c r="C3053" s="46">
        <v>43160</v>
      </c>
      <c r="D3053" s="67">
        <f>WEEKDAY(Tableau645[[#This Row],[date]])</f>
        <v>5</v>
      </c>
      <c r="E3053" s="47">
        <v>0.34375</v>
      </c>
      <c r="F3053" s="47">
        <v>0.51041666666666696</v>
      </c>
      <c r="G3053" s="46" t="str">
        <f>IF(NOT(ISBLANK(Tableau645[heure
début])),IF(VALUE(MID(TEXT(Tableau645[heure
début],"hh"),1,2))&lt;13,"AM","PM"),"")</f>
        <v>AM</v>
      </c>
      <c r="H3053" s="47">
        <f>F3053-E3053</f>
        <v>0.16666666666666696</v>
      </c>
      <c r="I3053" s="123"/>
      <c r="J3053" s="47" t="s">
        <v>832</v>
      </c>
      <c r="K3053" s="65" t="s">
        <v>806</v>
      </c>
      <c r="L3053" s="45" t="str">
        <f ca="1">VLOOKUP(Tableau645[[#This Row],[module]],OFFSET(INDIRECT(A3053&amp;"_code"),0,2,,2),2,0)</f>
        <v>n/a</v>
      </c>
      <c r="M3053" s="45"/>
      <c r="N3053" s="47"/>
      <c r="O3053" s="45"/>
    </row>
    <row r="3054" spans="1:15" hidden="1" x14ac:dyDescent="0.2">
      <c r="A3054" s="45" t="s">
        <v>671</v>
      </c>
      <c r="B3054" s="65" t="str">
        <f>YEAR(C3054)&amp;"-"&amp;WEEKNUM(C3054)</f>
        <v>2018-9</v>
      </c>
      <c r="C3054" s="46">
        <v>43160</v>
      </c>
      <c r="D3054" s="67">
        <f>WEEKDAY(Tableau645[[#This Row],[date]])</f>
        <v>5</v>
      </c>
      <c r="E3054" s="47">
        <v>0.34375</v>
      </c>
      <c r="F3054" s="47">
        <v>0.51041666666666696</v>
      </c>
      <c r="G3054" s="46" t="str">
        <f>IF(NOT(ISBLANK(Tableau645[heure
début])),IF(VALUE(MID(TEXT(Tableau645[heure
début],"hh"),1,2))&lt;13,"AM","PM"),"")</f>
        <v>AM</v>
      </c>
      <c r="H3054" s="47">
        <f>F3054-E3054</f>
        <v>0.16666666666666696</v>
      </c>
      <c r="I3054" s="47"/>
      <c r="J3054" s="47"/>
      <c r="K3054" s="65" t="s">
        <v>852</v>
      </c>
      <c r="L3054" s="45" t="str">
        <f ca="1">VLOOKUP(Tableau645[[#This Row],[module]],OFFSET(INDIRECT(A3054&amp;"_code"),0,2,,2),2,0)</f>
        <v>GABER Khalid</v>
      </c>
      <c r="M3054" s="45"/>
      <c r="N3054" s="47"/>
      <c r="O3054" s="45"/>
    </row>
    <row r="3055" spans="1:15" hidden="1" x14ac:dyDescent="0.2">
      <c r="A3055" s="45" t="s">
        <v>672</v>
      </c>
      <c r="B3055" s="65" t="str">
        <f>YEAR(C3055)&amp;"-"&amp;WEEKNUM(C3055)</f>
        <v>2018-9</v>
      </c>
      <c r="C3055" s="46">
        <v>43160</v>
      </c>
      <c r="D3055" s="67">
        <f>WEEKDAY(Tableau645[[#This Row],[date]])</f>
        <v>5</v>
      </c>
      <c r="E3055" s="47">
        <v>0.34375</v>
      </c>
      <c r="F3055" s="47">
        <v>0.51041666666666696</v>
      </c>
      <c r="G3055" s="46" t="str">
        <f>IF(NOT(ISBLANK(Tableau645[heure
début])),IF(VALUE(MID(TEXT(Tableau645[heure
début],"hh"),1,2))&lt;13,"AM","PM"),"")</f>
        <v>AM</v>
      </c>
      <c r="H3055" s="47">
        <f>F3055-E3055</f>
        <v>0.16666666666666696</v>
      </c>
      <c r="I3055" s="47"/>
      <c r="J3055" s="47" t="s">
        <v>826</v>
      </c>
      <c r="K3055" s="65" t="s">
        <v>1112</v>
      </c>
      <c r="L3055" s="45" t="str">
        <f ca="1">VLOOKUP(Tableau645[[#This Row],[module]],OFFSET(INDIRECT(A3055&amp;"_code"),0,2,,2),2,0)</f>
        <v>FRITSCH Thomas</v>
      </c>
      <c r="M3055" s="45"/>
      <c r="N3055" s="47"/>
      <c r="O3055" s="45"/>
    </row>
    <row r="3056" spans="1:15" hidden="1" x14ac:dyDescent="0.2">
      <c r="A3056" s="45" t="s">
        <v>676</v>
      </c>
      <c r="B3056" s="65" t="str">
        <f>YEAR(C3056)&amp;"-"&amp;WEEKNUM(C3056)</f>
        <v>2018-9</v>
      </c>
      <c r="C3056" s="46">
        <v>43160</v>
      </c>
      <c r="D3056" s="67">
        <f>WEEKDAY(Tableau645[[#This Row],[date]])</f>
        <v>5</v>
      </c>
      <c r="E3056" s="47">
        <v>0.34375</v>
      </c>
      <c r="F3056" s="47">
        <v>0.51041666666666696</v>
      </c>
      <c r="G3056" s="46" t="str">
        <f>IF(NOT(ISBLANK(Tableau645[heure
début])),IF(VALUE(MID(TEXT(Tableau645[heure
début],"hh"),1,2))&lt;13,"AM","PM"),"")</f>
        <v>AM</v>
      </c>
      <c r="H3056" s="47">
        <f>F3056-E3056</f>
        <v>0.16666666666666696</v>
      </c>
      <c r="I3056" s="47"/>
      <c r="J3056" s="47"/>
      <c r="K3056" s="65" t="s">
        <v>809</v>
      </c>
      <c r="L3056" s="45" t="str">
        <f ca="1">VLOOKUP(Tableau645[[#This Row],[module]],OFFSET(INDIRECT(A3056&amp;"_code"),0,2,,2),2,0)</f>
        <v>n/a</v>
      </c>
      <c r="M3056" s="45"/>
      <c r="N3056" s="47"/>
      <c r="O3056" s="45"/>
    </row>
    <row r="3057" spans="1:15" hidden="1" x14ac:dyDescent="0.2">
      <c r="A3057" s="45" t="s">
        <v>677</v>
      </c>
      <c r="B3057" s="65" t="str">
        <f>YEAR(C3057)&amp;"-"&amp;WEEKNUM(C3057)</f>
        <v>2018-9</v>
      </c>
      <c r="C3057" s="46">
        <v>43160</v>
      </c>
      <c r="D3057" s="67">
        <f>WEEKDAY(Tableau645[[#This Row],[date]])</f>
        <v>5</v>
      </c>
      <c r="E3057" s="47">
        <v>0.34375</v>
      </c>
      <c r="F3057" s="47">
        <v>0.51041666666666696</v>
      </c>
      <c r="G3057" s="46" t="str">
        <f>IF(NOT(ISBLANK(Tableau645[heure
début])),IF(VALUE(MID(TEXT(Tableau645[heure
début],"hh"),1,2))&lt;13,"AM","PM"),"")</f>
        <v>AM</v>
      </c>
      <c r="H3057" s="47">
        <f>F3057-E3057</f>
        <v>0.16666666666666696</v>
      </c>
      <c r="I3057" s="47"/>
      <c r="J3057" s="47"/>
      <c r="K3057" s="65" t="s">
        <v>1168</v>
      </c>
      <c r="L3057" s="45" t="str">
        <f ca="1">VLOOKUP(Tableau645[[#This Row],[module]],OFFSET(INDIRECT(A3057&amp;"_code"),0,2,,2),2,0)</f>
        <v>n/a</v>
      </c>
      <c r="M3057" s="45"/>
      <c r="N3057" s="47"/>
      <c r="O3057" s="45"/>
    </row>
    <row r="3058" spans="1:15" hidden="1" x14ac:dyDescent="0.2">
      <c r="A3058" s="45" t="s">
        <v>657</v>
      </c>
      <c r="B3058" s="65" t="str">
        <f>YEAR(C3058)&amp;"-"&amp;WEEKNUM(C3058)</f>
        <v>2018-9</v>
      </c>
      <c r="C3058" s="46">
        <v>43160</v>
      </c>
      <c r="D3058" s="67">
        <f>WEEKDAY(Tableau645[[#This Row],[date]])</f>
        <v>5</v>
      </c>
      <c r="E3058" s="47">
        <v>0.34375</v>
      </c>
      <c r="F3058" s="47">
        <v>0.51041666666666696</v>
      </c>
      <c r="G3058" s="46" t="str">
        <f>IF(NOT(ISBLANK(Tableau645[heure
début])),IF(VALUE(MID(TEXT(Tableau645[heure
début],"hh"),1,2))&lt;13,"AM","PM"),"")</f>
        <v>AM</v>
      </c>
      <c r="H3058" s="47">
        <f>F3058-E3058</f>
        <v>0.16666666666666696</v>
      </c>
      <c r="I3058" s="123"/>
      <c r="J3058" s="47" t="s">
        <v>833</v>
      </c>
      <c r="K3058" s="65" t="s">
        <v>817</v>
      </c>
      <c r="L3058" s="45" t="str">
        <f ca="1">VLOOKUP(Tableau645[[#This Row],[module]],OFFSET(INDIRECT(A3058&amp;"_code"),0,2,,2),2,0)</f>
        <v>n/a</v>
      </c>
      <c r="M3058" s="45"/>
      <c r="N3058" s="47"/>
      <c r="O3058" s="45"/>
    </row>
    <row r="3059" spans="1:15" hidden="1" x14ac:dyDescent="0.2">
      <c r="A3059" s="45" t="s">
        <v>672</v>
      </c>
      <c r="B3059" s="129" t="str">
        <f>YEAR(C3059)&amp;"-"&amp;WEEKNUM(C3059)</f>
        <v>2018-9</v>
      </c>
      <c r="C3059" s="46">
        <v>43160</v>
      </c>
      <c r="D3059" s="131">
        <f>WEEKDAY(Tableau645[[#This Row],[date]])</f>
        <v>5</v>
      </c>
      <c r="E3059" s="47">
        <v>0.34375</v>
      </c>
      <c r="F3059" s="47">
        <v>0.51041666666666696</v>
      </c>
      <c r="G3059" s="130" t="str">
        <f>IF(NOT(ISBLANK(Tableau645[heure
début])),IF(VALUE(MID(TEXT(Tableau645[heure
début],"hh"),1,2))&lt;13,"AM","PM"),"")</f>
        <v>AM</v>
      </c>
      <c r="H3059" s="132">
        <f>F3059-E3059</f>
        <v>0.16666666666666696</v>
      </c>
      <c r="I3059" s="132"/>
      <c r="J3059" s="132" t="s">
        <v>825</v>
      </c>
      <c r="K3059" s="129" t="s">
        <v>1143</v>
      </c>
      <c r="L3059" s="129" t="str">
        <f ca="1">VLOOKUP(Tableau645[[#This Row],[module]],OFFSET(INDIRECT(A3059&amp;"_code"),0,2,,2),2,0)</f>
        <v>DUBOIS Julien</v>
      </c>
      <c r="M3059" s="128"/>
      <c r="N3059" s="132"/>
      <c r="O3059" s="128"/>
    </row>
    <row r="3060" spans="1:15" hidden="1" x14ac:dyDescent="0.2">
      <c r="A3060" s="45" t="s">
        <v>672</v>
      </c>
      <c r="B3060" s="138" t="str">
        <f>YEAR(C3060)&amp;"-"&amp;WEEKNUM(C3060)</f>
        <v>2018-9</v>
      </c>
      <c r="C3060" s="46">
        <v>43160</v>
      </c>
      <c r="D3060" s="140">
        <f>WEEKDAY(Tableau645[[#This Row],[date]])</f>
        <v>5</v>
      </c>
      <c r="E3060" s="47">
        <v>0.34375</v>
      </c>
      <c r="F3060" s="47">
        <v>0.51041666666666696</v>
      </c>
      <c r="G3060" s="139" t="str">
        <f>IF(NOT(ISBLANK(Tableau645[heure
début])),IF(VALUE(MID(TEXT(Tableau645[heure
début],"hh"),1,2))&lt;13,"AM","PM"),"")</f>
        <v>AM</v>
      </c>
      <c r="H3060" s="141">
        <f>F3060-E3060</f>
        <v>0.16666666666666696</v>
      </c>
      <c r="I3060" s="141"/>
      <c r="J3060" s="141" t="s">
        <v>824</v>
      </c>
      <c r="K3060" s="138" t="s">
        <v>519</v>
      </c>
      <c r="L3060" s="138" t="str">
        <f ca="1">VLOOKUP(Tableau645[[#This Row],[module]],OFFSET(INDIRECT(A3060&amp;"_code"),0,2,,2),2,0)</f>
        <v>NETWORX NETWORX</v>
      </c>
      <c r="M3060" s="137"/>
      <c r="N3060" s="141"/>
      <c r="O3060" s="137"/>
    </row>
    <row r="3061" spans="1:15" hidden="1" x14ac:dyDescent="0.2">
      <c r="A3061" s="61" t="s">
        <v>669</v>
      </c>
      <c r="B3061" s="65" t="str">
        <f>YEAR(C3061)&amp;"-"&amp;WEEKNUM(C3061)</f>
        <v>2018-9</v>
      </c>
      <c r="C3061" s="46">
        <v>43160</v>
      </c>
      <c r="D3061" s="67">
        <f>WEEKDAY(Tableau645[[#This Row],[date]])</f>
        <v>5</v>
      </c>
      <c r="E3061" s="63">
        <v>0.57291666666666696</v>
      </c>
      <c r="F3061" s="63">
        <v>0.73958333333333404</v>
      </c>
      <c r="G3061" s="46" t="str">
        <f>IF(NOT(ISBLANK(Tableau645[heure
début])),IF(VALUE(MID(TEXT(Tableau645[heure
début],"hh"),1,2))&lt;13,"AM","PM"),"")</f>
        <v>PM</v>
      </c>
      <c r="H3061" s="47">
        <f>F3061-E3061</f>
        <v>0.16666666666666707</v>
      </c>
      <c r="I3061" s="47"/>
      <c r="J3061" s="47"/>
      <c r="K3061" s="65" t="s">
        <v>801</v>
      </c>
      <c r="L3061" s="45" t="str">
        <f ca="1">VLOOKUP(Tableau645[[#This Row],[module]],OFFSET(INDIRECT(A3061&amp;"_code"),0,2,,2),2,0)</f>
        <v>n/a</v>
      </c>
      <c r="M3061" s="45"/>
      <c r="N3061" s="47"/>
      <c r="O3061" s="45"/>
    </row>
    <row r="3062" spans="1:15" hidden="1" x14ac:dyDescent="0.2">
      <c r="A3062" s="45" t="s">
        <v>670</v>
      </c>
      <c r="B3062" s="65" t="str">
        <f>YEAR(C3062)&amp;"-"&amp;WEEKNUM(C3062)</f>
        <v>2018-9</v>
      </c>
      <c r="C3062" s="46">
        <v>43160</v>
      </c>
      <c r="D3062" s="67">
        <f>WEEKDAY(Tableau645[[#This Row],[date]])</f>
        <v>5</v>
      </c>
      <c r="E3062" s="47">
        <v>0.57291666666666696</v>
      </c>
      <c r="F3062" s="47">
        <v>0.73958333333333404</v>
      </c>
      <c r="G3062" s="46" t="str">
        <f>IF(NOT(ISBLANK(Tableau645[heure
début])),IF(VALUE(MID(TEXT(Tableau645[heure
début],"hh"),1,2))&lt;13,"AM","PM"),"")</f>
        <v>PM</v>
      </c>
      <c r="H3062" s="47">
        <f>F3062-E3062</f>
        <v>0.16666666666666707</v>
      </c>
      <c r="I3062" s="47"/>
      <c r="J3062" s="47"/>
      <c r="K3062" s="65" t="s">
        <v>806</v>
      </c>
      <c r="L3062" s="45" t="str">
        <f ca="1">VLOOKUP(Tableau645[[#This Row],[module]],OFFSET(INDIRECT(A3062&amp;"_code"),0,2,,2),2,0)</f>
        <v>n/a</v>
      </c>
      <c r="M3062" s="45"/>
      <c r="N3062" s="47"/>
      <c r="O3062" s="45"/>
    </row>
    <row r="3063" spans="1:15" hidden="1" x14ac:dyDescent="0.2">
      <c r="A3063" s="45" t="s">
        <v>657</v>
      </c>
      <c r="B3063" s="65" t="str">
        <f>YEAR(C3063)&amp;"-"&amp;WEEKNUM(C3063)</f>
        <v>2018-9</v>
      </c>
      <c r="C3063" s="46">
        <v>43160</v>
      </c>
      <c r="D3063" s="67">
        <f>WEEKDAY(Tableau645[[#This Row],[date]])</f>
        <v>5</v>
      </c>
      <c r="E3063" s="47">
        <v>0.57291666666666696</v>
      </c>
      <c r="F3063" s="47">
        <v>0.73958333333333404</v>
      </c>
      <c r="G3063" s="46" t="str">
        <f>IF(NOT(ISBLANK(Tableau645[heure
début])),IF(VALUE(MID(TEXT(Tableau645[heure
début],"hh"),1,2))&lt;13,"AM","PM"),"")</f>
        <v>PM</v>
      </c>
      <c r="H3063" s="47">
        <f>F3063-E3063</f>
        <v>0.16666666666666707</v>
      </c>
      <c r="I3063" s="123"/>
      <c r="J3063" s="47" t="s">
        <v>832</v>
      </c>
      <c r="K3063" s="65" t="s">
        <v>806</v>
      </c>
      <c r="L3063" s="45" t="str">
        <f ca="1">VLOOKUP(Tableau645[[#This Row],[module]],OFFSET(INDIRECT(A3063&amp;"_code"),0,2,,2),2,0)</f>
        <v>n/a</v>
      </c>
      <c r="M3063" s="45"/>
      <c r="N3063" s="47"/>
      <c r="O3063" s="45"/>
    </row>
    <row r="3064" spans="1:15" hidden="1" x14ac:dyDescent="0.2">
      <c r="A3064" s="45" t="s">
        <v>671</v>
      </c>
      <c r="B3064" s="65" t="str">
        <f>YEAR(C3064)&amp;"-"&amp;WEEKNUM(C3064)</f>
        <v>2018-9</v>
      </c>
      <c r="C3064" s="46">
        <v>43160</v>
      </c>
      <c r="D3064" s="67">
        <f>WEEKDAY(Tableau645[[#This Row],[date]])</f>
        <v>5</v>
      </c>
      <c r="E3064" s="47">
        <v>0.57291666666666696</v>
      </c>
      <c r="F3064" s="47">
        <v>0.73958333333333404</v>
      </c>
      <c r="G3064" s="46" t="str">
        <f>IF(NOT(ISBLANK(Tableau645[heure
début])),IF(VALUE(MID(TEXT(Tableau645[heure
début],"hh"),1,2))&lt;13,"AM","PM"),"")</f>
        <v>PM</v>
      </c>
      <c r="H3064" s="47">
        <f>F3064-E3064</f>
        <v>0.16666666666666707</v>
      </c>
      <c r="I3064" s="47"/>
      <c r="J3064" s="47"/>
      <c r="K3064" s="65" t="s">
        <v>852</v>
      </c>
      <c r="L3064" s="45" t="str">
        <f ca="1">VLOOKUP(Tableau645[[#This Row],[module]],OFFSET(INDIRECT(A3064&amp;"_code"),0,2,,2),2,0)</f>
        <v>GABER Khalid</v>
      </c>
      <c r="M3064" s="45"/>
      <c r="N3064" s="47"/>
      <c r="O3064" s="45"/>
    </row>
    <row r="3065" spans="1:15" hidden="1" x14ac:dyDescent="0.2">
      <c r="A3065" s="45" t="s">
        <v>676</v>
      </c>
      <c r="B3065" s="65" t="str">
        <f>YEAR(C3065)&amp;"-"&amp;WEEKNUM(C3065)</f>
        <v>2018-9</v>
      </c>
      <c r="C3065" s="46">
        <v>43160</v>
      </c>
      <c r="D3065" s="67">
        <f>WEEKDAY(Tableau645[[#This Row],[date]])</f>
        <v>5</v>
      </c>
      <c r="E3065" s="47">
        <v>0.57291666666666696</v>
      </c>
      <c r="F3065" s="47">
        <v>0.69791666666666663</v>
      </c>
      <c r="G3065" s="46" t="str">
        <f>IF(NOT(ISBLANK(Tableau645[heure
début])),IF(VALUE(MID(TEXT(Tableau645[heure
début],"hh"),1,2))&lt;13,"AM","PM"),"")</f>
        <v>PM</v>
      </c>
      <c r="H3065" s="47">
        <f>F3065-E3065</f>
        <v>0.12499999999999967</v>
      </c>
      <c r="I3065" s="47"/>
      <c r="J3065" s="47"/>
      <c r="K3065" s="65" t="s">
        <v>809</v>
      </c>
      <c r="L3065" s="45" t="str">
        <f ca="1">VLOOKUP(Tableau645[[#This Row],[module]],OFFSET(INDIRECT(A3065&amp;"_code"),0,2,,2),2,0)</f>
        <v>n/a</v>
      </c>
      <c r="M3065" s="45"/>
      <c r="N3065" s="47"/>
      <c r="O3065" s="45"/>
    </row>
    <row r="3066" spans="1:15" hidden="1" x14ac:dyDescent="0.2">
      <c r="A3066" s="45" t="s">
        <v>677</v>
      </c>
      <c r="B3066" s="65" t="str">
        <f>YEAR(C3066)&amp;"-"&amp;WEEKNUM(C3066)</f>
        <v>2018-9</v>
      </c>
      <c r="C3066" s="46">
        <v>43160</v>
      </c>
      <c r="D3066" s="67">
        <f>WEEKDAY(Tableau645[[#This Row],[date]])</f>
        <v>5</v>
      </c>
      <c r="E3066" s="47">
        <v>0.57291666666666696</v>
      </c>
      <c r="F3066" s="47">
        <v>0.69791666666666663</v>
      </c>
      <c r="G3066" s="46" t="str">
        <f>IF(NOT(ISBLANK(Tableau645[heure
début])),IF(VALUE(MID(TEXT(Tableau645[heure
début],"hh"),1,2))&lt;13,"AM","PM"),"")</f>
        <v>PM</v>
      </c>
      <c r="H3066" s="47">
        <f>F3066-E3066</f>
        <v>0.12499999999999967</v>
      </c>
      <c r="I3066" s="47"/>
      <c r="J3066" s="47"/>
      <c r="K3066" s="65" t="s">
        <v>1168</v>
      </c>
      <c r="L3066" s="45" t="str">
        <f ca="1">VLOOKUP(Tableau645[[#This Row],[module]],OFFSET(INDIRECT(A3066&amp;"_code"),0,2,,2),2,0)</f>
        <v>n/a</v>
      </c>
      <c r="M3066" s="45"/>
      <c r="N3066" s="47"/>
      <c r="O3066" s="45"/>
    </row>
    <row r="3067" spans="1:15" hidden="1" x14ac:dyDescent="0.2">
      <c r="A3067" s="45" t="s">
        <v>657</v>
      </c>
      <c r="B3067" s="65" t="str">
        <f>YEAR(C3067)&amp;"-"&amp;WEEKNUM(C3067)</f>
        <v>2018-9</v>
      </c>
      <c r="C3067" s="46">
        <v>43160</v>
      </c>
      <c r="D3067" s="67">
        <f>WEEKDAY(Tableau645[[#This Row],[date]])</f>
        <v>5</v>
      </c>
      <c r="E3067" s="47">
        <v>0.57291666666666696</v>
      </c>
      <c r="F3067" s="47">
        <v>0.73958333333333404</v>
      </c>
      <c r="G3067" s="46" t="str">
        <f>IF(NOT(ISBLANK(Tableau645[heure
début])),IF(VALUE(MID(TEXT(Tableau645[heure
début],"hh"),1,2))&lt;13,"AM","PM"),"")</f>
        <v>PM</v>
      </c>
      <c r="H3067" s="47">
        <f>F3067-E3067</f>
        <v>0.16666666666666707</v>
      </c>
      <c r="I3067" s="123"/>
      <c r="J3067" s="47" t="s">
        <v>833</v>
      </c>
      <c r="K3067" s="65" t="s">
        <v>817</v>
      </c>
      <c r="L3067" s="45" t="str">
        <f ca="1">VLOOKUP(Tableau645[[#This Row],[module]],OFFSET(INDIRECT(A3067&amp;"_code"),0,2,,2),2,0)</f>
        <v>n/a</v>
      </c>
      <c r="M3067" s="45"/>
      <c r="N3067" s="47"/>
      <c r="O3067" s="45"/>
    </row>
    <row r="3068" spans="1:15" hidden="1" x14ac:dyDescent="0.2">
      <c r="A3068" s="45" t="s">
        <v>672</v>
      </c>
      <c r="B3068" s="65" t="str">
        <f>YEAR(C3068)&amp;"-"&amp;WEEKNUM(C3068)</f>
        <v>2018-9</v>
      </c>
      <c r="C3068" s="46">
        <v>43160</v>
      </c>
      <c r="D3068" s="67">
        <f>WEEKDAY(Tableau645[[#This Row],[date]])</f>
        <v>5</v>
      </c>
      <c r="E3068" s="47">
        <v>0.57291666666666696</v>
      </c>
      <c r="F3068" s="47">
        <v>0.73958333333333404</v>
      </c>
      <c r="G3068" s="46" t="str">
        <f>IF(NOT(ISBLANK(Tableau645[heure
début])),IF(VALUE(MID(TEXT(Tableau645[heure
début],"hh"),1,2))&lt;13,"AM","PM"),"")</f>
        <v>PM</v>
      </c>
      <c r="H3068" s="47">
        <f>F3068-E3068</f>
        <v>0.16666666666666707</v>
      </c>
      <c r="I3068" s="47"/>
      <c r="J3068" s="47" t="s">
        <v>826</v>
      </c>
      <c r="K3068" s="65" t="s">
        <v>1112</v>
      </c>
      <c r="L3068" s="45" t="str">
        <f ca="1">VLOOKUP(Tableau645[[#This Row],[module]],OFFSET(INDIRECT(A3068&amp;"_code"),0,2,,2),2,0)</f>
        <v>FRITSCH Thomas</v>
      </c>
      <c r="M3068" s="45"/>
      <c r="N3068" s="47"/>
      <c r="O3068" s="45"/>
    </row>
    <row r="3069" spans="1:15" hidden="1" x14ac:dyDescent="0.2">
      <c r="A3069" s="45" t="s">
        <v>672</v>
      </c>
      <c r="B3069" s="65" t="str">
        <f>YEAR(C3069)&amp;"-"&amp;WEEKNUM(C3069)</f>
        <v>2018-9</v>
      </c>
      <c r="C3069" s="46">
        <v>43160</v>
      </c>
      <c r="D3069" s="67">
        <f>WEEKDAY(Tableau645[[#This Row],[date]])</f>
        <v>5</v>
      </c>
      <c r="E3069" s="47">
        <v>0.57291666666666696</v>
      </c>
      <c r="F3069" s="47">
        <v>0.73958333333333404</v>
      </c>
      <c r="G3069" s="46" t="str">
        <f>IF(NOT(ISBLANK(Tableau645[heure
début])),IF(VALUE(MID(TEXT(Tableau645[heure
début],"hh"),1,2))&lt;13,"AM","PM"),"")</f>
        <v>PM</v>
      </c>
      <c r="H3069" s="47">
        <f>F3069-E3069</f>
        <v>0.16666666666666707</v>
      </c>
      <c r="I3069" s="47"/>
      <c r="J3069" s="47" t="s">
        <v>823</v>
      </c>
      <c r="K3069" s="65" t="s">
        <v>1093</v>
      </c>
      <c r="L3069" s="65" t="str">
        <f ca="1">VLOOKUP(Tableau645[[#This Row],[module]],OFFSET(INDIRECT(A3069&amp;"_code"),0,2,,2),2,0)</f>
        <v>SPELLA Michel</v>
      </c>
      <c r="M3069" s="45"/>
      <c r="N3069" s="47"/>
      <c r="O3069" s="45"/>
    </row>
    <row r="3070" spans="1:15" hidden="1" x14ac:dyDescent="0.2">
      <c r="A3070" s="45" t="s">
        <v>672</v>
      </c>
      <c r="B3070" s="65" t="str">
        <f>YEAR(C3070)&amp;"-"&amp;WEEKNUM(C3070)</f>
        <v>2018-9</v>
      </c>
      <c r="C3070" s="46">
        <v>43160</v>
      </c>
      <c r="D3070" s="67">
        <f>WEEKDAY(Tableau645[[#This Row],[date]])</f>
        <v>5</v>
      </c>
      <c r="E3070" s="47">
        <v>0.57291666666666696</v>
      </c>
      <c r="F3070" s="47">
        <v>0.73958333333333404</v>
      </c>
      <c r="G3070" s="46" t="str">
        <f>IF(NOT(ISBLANK(Tableau645[heure
début])),IF(VALUE(MID(TEXT(Tableau645[heure
début],"hh"),1,2))&lt;13,"AM","PM"),"")</f>
        <v>PM</v>
      </c>
      <c r="H3070" s="47">
        <f>F3070-E3070</f>
        <v>0.16666666666666707</v>
      </c>
      <c r="I3070" s="47"/>
      <c r="J3070" s="47" t="s">
        <v>824</v>
      </c>
      <c r="K3070" s="65" t="s">
        <v>1093</v>
      </c>
      <c r="L3070" s="65" t="str">
        <f ca="1">VLOOKUP(Tableau645[[#This Row],[module]],OFFSET(INDIRECT(A3070&amp;"_code"),0,2,,2),2,0)</f>
        <v>SPELLA Michel</v>
      </c>
      <c r="M3070" s="45"/>
      <c r="N3070" s="47"/>
      <c r="O3070" s="45"/>
    </row>
    <row r="3071" spans="1:15" hidden="1" x14ac:dyDescent="0.2">
      <c r="A3071" s="45" t="s">
        <v>672</v>
      </c>
      <c r="B3071" s="65" t="str">
        <f>YEAR(C3071)&amp;"-"&amp;WEEKNUM(C3071)</f>
        <v>2018-9</v>
      </c>
      <c r="C3071" s="46">
        <v>43160</v>
      </c>
      <c r="D3071" s="67">
        <f>WEEKDAY(Tableau645[[#This Row],[date]])</f>
        <v>5</v>
      </c>
      <c r="E3071" s="47">
        <v>0.57291666666666696</v>
      </c>
      <c r="F3071" s="47">
        <v>0.73958333333333404</v>
      </c>
      <c r="G3071" s="46" t="str">
        <f>IF(NOT(ISBLANK(Tableau645[heure
début])),IF(VALUE(MID(TEXT(Tableau645[heure
début],"hh"),1,2))&lt;13,"AM","PM"),"")</f>
        <v>PM</v>
      </c>
      <c r="H3071" s="47">
        <f>F3071-E3071</f>
        <v>0.16666666666666707</v>
      </c>
      <c r="I3071" s="47"/>
      <c r="J3071" s="47" t="s">
        <v>825</v>
      </c>
      <c r="K3071" s="65" t="s">
        <v>1093</v>
      </c>
      <c r="L3071" s="65" t="str">
        <f ca="1">VLOOKUP(Tableau645[[#This Row],[module]],OFFSET(INDIRECT(A3071&amp;"_code"),0,2,,2),2,0)</f>
        <v>SPELLA Michel</v>
      </c>
      <c r="M3071" s="45"/>
      <c r="N3071" s="47"/>
      <c r="O3071" s="45"/>
    </row>
    <row r="3072" spans="1:15" hidden="1" x14ac:dyDescent="0.2">
      <c r="A3072" s="61" t="s">
        <v>669</v>
      </c>
      <c r="B3072" s="65" t="str">
        <f>YEAR(C3072)&amp;"-"&amp;WEEKNUM(C3072)</f>
        <v>2018-9</v>
      </c>
      <c r="C3072" s="46">
        <v>43161</v>
      </c>
      <c r="D3072" s="67">
        <f>WEEKDAY(Tableau645[[#This Row],[date]])</f>
        <v>6</v>
      </c>
      <c r="E3072" s="47">
        <v>0.34375</v>
      </c>
      <c r="F3072" s="47">
        <v>0.51041666666666696</v>
      </c>
      <c r="G3072" s="46" t="str">
        <f>IF(NOT(ISBLANK(Tableau645[heure
début])),IF(VALUE(MID(TEXT(Tableau645[heure
début],"hh"),1,2))&lt;13,"AM","PM"),"")</f>
        <v>AM</v>
      </c>
      <c r="H3072" s="47">
        <f>F3072-E3072</f>
        <v>0.16666666666666696</v>
      </c>
      <c r="I3072" s="47"/>
      <c r="J3072" s="47"/>
      <c r="K3072" s="65" t="s">
        <v>801</v>
      </c>
      <c r="L3072" s="45" t="str">
        <f ca="1">VLOOKUP(Tableau645[[#This Row],[module]],OFFSET(INDIRECT(A3072&amp;"_code"),0,2,,2),2,0)</f>
        <v>n/a</v>
      </c>
      <c r="M3072" s="45"/>
      <c r="N3072" s="47"/>
      <c r="O3072" s="45"/>
    </row>
    <row r="3073" spans="1:15" hidden="1" x14ac:dyDescent="0.2">
      <c r="A3073" s="45" t="s">
        <v>670</v>
      </c>
      <c r="B3073" s="65" t="str">
        <f>YEAR(C3073)&amp;"-"&amp;WEEKNUM(C3073)</f>
        <v>2018-9</v>
      </c>
      <c r="C3073" s="46">
        <v>43161</v>
      </c>
      <c r="D3073" s="67">
        <f>WEEKDAY(Tableau645[[#This Row],[date]])</f>
        <v>6</v>
      </c>
      <c r="E3073" s="47">
        <v>0.34375</v>
      </c>
      <c r="F3073" s="47">
        <v>0.51041666666666696</v>
      </c>
      <c r="G3073" s="46" t="str">
        <f>IF(NOT(ISBLANK(Tableau645[heure
début])),IF(VALUE(MID(TEXT(Tableau645[heure
début],"hh"),1,2))&lt;13,"AM","PM"),"")</f>
        <v>AM</v>
      </c>
      <c r="H3073" s="47">
        <f>F3073-E3073</f>
        <v>0.16666666666666696</v>
      </c>
      <c r="I3073" s="47"/>
      <c r="J3073" s="47"/>
      <c r="K3073" s="65" t="s">
        <v>806</v>
      </c>
      <c r="L3073" s="45" t="str">
        <f ca="1">VLOOKUP(Tableau645[[#This Row],[module]],OFFSET(INDIRECT(A3073&amp;"_code"),0,2,,2),2,0)</f>
        <v>n/a</v>
      </c>
      <c r="M3073" s="45"/>
      <c r="N3073" s="47"/>
      <c r="O3073" s="45"/>
    </row>
    <row r="3074" spans="1:15" hidden="1" x14ac:dyDescent="0.2">
      <c r="A3074" s="45" t="s">
        <v>657</v>
      </c>
      <c r="B3074" s="65" t="str">
        <f>YEAR(C3074)&amp;"-"&amp;WEEKNUM(C3074)</f>
        <v>2018-9</v>
      </c>
      <c r="C3074" s="46">
        <v>43161</v>
      </c>
      <c r="D3074" s="67">
        <f>WEEKDAY(Tableau645[[#This Row],[date]])</f>
        <v>6</v>
      </c>
      <c r="E3074" s="47">
        <v>0.34375</v>
      </c>
      <c r="F3074" s="47">
        <v>0.51041666666666696</v>
      </c>
      <c r="G3074" s="46" t="str">
        <f>IF(NOT(ISBLANK(Tableau645[heure
début])),IF(VALUE(MID(TEXT(Tableau645[heure
début],"hh"),1,2))&lt;13,"AM","PM"),"")</f>
        <v>AM</v>
      </c>
      <c r="H3074" s="47">
        <f>F3074-E3074</f>
        <v>0.16666666666666696</v>
      </c>
      <c r="I3074" s="123"/>
      <c r="J3074" s="47" t="s">
        <v>832</v>
      </c>
      <c r="K3074" s="65" t="s">
        <v>806</v>
      </c>
      <c r="L3074" s="45" t="str">
        <f ca="1">VLOOKUP(Tableau645[[#This Row],[module]],OFFSET(INDIRECT(A3074&amp;"_code"),0,2,,2),2,0)</f>
        <v>n/a</v>
      </c>
      <c r="M3074" s="45"/>
      <c r="N3074" s="47"/>
      <c r="O3074" s="45"/>
    </row>
    <row r="3075" spans="1:15" hidden="1" x14ac:dyDescent="0.2">
      <c r="A3075" s="45" t="s">
        <v>671</v>
      </c>
      <c r="B3075" s="65" t="str">
        <f>YEAR(C3075)&amp;"-"&amp;WEEKNUM(C3075)</f>
        <v>2018-9</v>
      </c>
      <c r="C3075" s="46">
        <v>43161</v>
      </c>
      <c r="D3075" s="67">
        <f>WEEKDAY(Tableau645[[#This Row],[date]])</f>
        <v>6</v>
      </c>
      <c r="E3075" s="47">
        <v>0.34375</v>
      </c>
      <c r="F3075" s="47">
        <v>0.51041666666666696</v>
      </c>
      <c r="G3075" s="46" t="str">
        <f>IF(NOT(ISBLANK(Tableau645[heure
début])),IF(VALUE(MID(TEXT(Tableau645[heure
début],"hh"),1,2))&lt;13,"AM","PM"),"")</f>
        <v>AM</v>
      </c>
      <c r="H3075" s="47">
        <f>F3075-E3075</f>
        <v>0.16666666666666696</v>
      </c>
      <c r="I3075" s="47"/>
      <c r="J3075" s="47"/>
      <c r="K3075" s="65" t="s">
        <v>852</v>
      </c>
      <c r="L3075" s="45" t="str">
        <f ca="1">VLOOKUP(Tableau645[[#This Row],[module]],OFFSET(INDIRECT(A3075&amp;"_code"),0,2,,2),2,0)</f>
        <v>GABER Khalid</v>
      </c>
      <c r="M3075" s="45"/>
      <c r="N3075" s="47"/>
      <c r="O3075" s="45"/>
    </row>
    <row r="3076" spans="1:15" hidden="1" x14ac:dyDescent="0.2">
      <c r="A3076" s="45" t="s">
        <v>672</v>
      </c>
      <c r="B3076" s="65" t="str">
        <f>YEAR(C3076)&amp;"-"&amp;WEEKNUM(C3076)</f>
        <v>2018-9</v>
      </c>
      <c r="C3076" s="46">
        <v>43161</v>
      </c>
      <c r="D3076" s="67">
        <f>WEEKDAY(Tableau645[[#This Row],[date]])</f>
        <v>6</v>
      </c>
      <c r="E3076" s="47">
        <v>0.34375</v>
      </c>
      <c r="F3076" s="47">
        <v>0.51041666666666696</v>
      </c>
      <c r="G3076" s="46" t="str">
        <f>IF(NOT(ISBLANK(Tableau645[heure
début])),IF(VALUE(MID(TEXT(Tableau645[heure
début],"hh"),1,2))&lt;13,"AM","PM"),"")</f>
        <v>AM</v>
      </c>
      <c r="H3076" s="47">
        <f>F3076-E3076</f>
        <v>0.16666666666666696</v>
      </c>
      <c r="I3076" s="47"/>
      <c r="J3076" s="47"/>
      <c r="K3076" s="65" t="s">
        <v>521</v>
      </c>
      <c r="L3076" s="45" t="str">
        <f ca="1">VLOOKUP(Tableau645[[#This Row],[module]],OFFSET(INDIRECT(A3076&amp;"_code"),0,2,,2),2,0)</f>
        <v>GABER Oussama</v>
      </c>
      <c r="M3076" s="45"/>
      <c r="N3076" s="47"/>
      <c r="O3076" s="71" t="s">
        <v>941</v>
      </c>
    </row>
    <row r="3077" spans="1:15" hidden="1" x14ac:dyDescent="0.2">
      <c r="A3077" s="45" t="s">
        <v>676</v>
      </c>
      <c r="B3077" s="65" t="str">
        <f>YEAR(C3077)&amp;"-"&amp;WEEKNUM(C3077)</f>
        <v>2018-9</v>
      </c>
      <c r="C3077" s="46">
        <v>43161</v>
      </c>
      <c r="D3077" s="67">
        <f>WEEKDAY(Tableau645[[#This Row],[date]])</f>
        <v>6</v>
      </c>
      <c r="E3077" s="47">
        <v>0.34375</v>
      </c>
      <c r="F3077" s="47">
        <v>0.51041666666666696</v>
      </c>
      <c r="G3077" s="46" t="str">
        <f>IF(NOT(ISBLANK(Tableau645[heure
début])),IF(VALUE(MID(TEXT(Tableau645[heure
début],"hh"),1,2))&lt;13,"AM","PM"),"")</f>
        <v>AM</v>
      </c>
      <c r="H3077" s="47">
        <f>F3077-E3077</f>
        <v>0.16666666666666696</v>
      </c>
      <c r="I3077" s="47"/>
      <c r="J3077" s="47"/>
      <c r="K3077" s="65" t="s">
        <v>809</v>
      </c>
      <c r="L3077" s="45" t="str">
        <f ca="1">VLOOKUP(Tableau645[[#This Row],[module]],OFFSET(INDIRECT(A3077&amp;"_code"),0,2,,2),2,0)</f>
        <v>n/a</v>
      </c>
      <c r="M3077" s="45"/>
      <c r="N3077" s="47"/>
      <c r="O3077" s="45"/>
    </row>
    <row r="3078" spans="1:15" hidden="1" x14ac:dyDescent="0.2">
      <c r="A3078" s="45" t="s">
        <v>677</v>
      </c>
      <c r="B3078" s="65" t="str">
        <f>YEAR(C3078)&amp;"-"&amp;WEEKNUM(C3078)</f>
        <v>2018-9</v>
      </c>
      <c r="C3078" s="46">
        <v>43161</v>
      </c>
      <c r="D3078" s="67">
        <f>WEEKDAY(Tableau645[[#This Row],[date]])</f>
        <v>6</v>
      </c>
      <c r="E3078" s="47">
        <v>0.34375</v>
      </c>
      <c r="F3078" s="47">
        <v>0.51041666666666696</v>
      </c>
      <c r="G3078" s="46" t="str">
        <f>IF(NOT(ISBLANK(Tableau645[heure
début])),IF(VALUE(MID(TEXT(Tableau645[heure
début],"hh"),1,2))&lt;13,"AM","PM"),"")</f>
        <v>AM</v>
      </c>
      <c r="H3078" s="47">
        <f>F3078-E3078</f>
        <v>0.16666666666666696</v>
      </c>
      <c r="I3078" s="47"/>
      <c r="J3078" s="47"/>
      <c r="K3078" s="65" t="s">
        <v>1168</v>
      </c>
      <c r="L3078" s="45" t="str">
        <f ca="1">VLOOKUP(Tableau645[[#This Row],[module]],OFFSET(INDIRECT(A3078&amp;"_code"),0,2,,2),2,0)</f>
        <v>n/a</v>
      </c>
      <c r="M3078" s="45"/>
      <c r="N3078" s="47"/>
      <c r="O3078" s="45"/>
    </row>
    <row r="3079" spans="1:15" hidden="1" x14ac:dyDescent="0.2">
      <c r="A3079" s="45" t="s">
        <v>657</v>
      </c>
      <c r="B3079" s="65" t="str">
        <f>YEAR(C3079)&amp;"-"&amp;WEEKNUM(C3079)</f>
        <v>2018-9</v>
      </c>
      <c r="C3079" s="46">
        <v>43161</v>
      </c>
      <c r="D3079" s="67">
        <f>WEEKDAY(Tableau645[[#This Row],[date]])</f>
        <v>6</v>
      </c>
      <c r="E3079" s="47">
        <v>0.34375</v>
      </c>
      <c r="F3079" s="47">
        <v>0.51041666666666696</v>
      </c>
      <c r="G3079" s="46" t="str">
        <f>IF(NOT(ISBLANK(Tableau645[heure
début])),IF(VALUE(MID(TEXT(Tableau645[heure
début],"hh"),1,2))&lt;13,"AM","PM"),"")</f>
        <v>AM</v>
      </c>
      <c r="H3079" s="47">
        <f>F3079-E3079</f>
        <v>0.16666666666666696</v>
      </c>
      <c r="I3079" s="123"/>
      <c r="J3079" s="47" t="s">
        <v>833</v>
      </c>
      <c r="K3079" s="65" t="s">
        <v>817</v>
      </c>
      <c r="L3079" s="45" t="str">
        <f ca="1">VLOOKUP(Tableau645[[#This Row],[module]],OFFSET(INDIRECT(A3079&amp;"_code"),0,2,,2),2,0)</f>
        <v>n/a</v>
      </c>
      <c r="M3079" s="45"/>
      <c r="N3079" s="47"/>
      <c r="O3079" s="45"/>
    </row>
    <row r="3080" spans="1:15" hidden="1" x14ac:dyDescent="0.2">
      <c r="A3080" s="61" t="s">
        <v>669</v>
      </c>
      <c r="B3080" s="65" t="str">
        <f>YEAR(C3080)&amp;"-"&amp;WEEKNUM(C3080)</f>
        <v>2018-9</v>
      </c>
      <c r="C3080" s="46">
        <v>43161</v>
      </c>
      <c r="D3080" s="67">
        <f>WEEKDAY(Tableau645[[#This Row],[date]])</f>
        <v>6</v>
      </c>
      <c r="E3080" s="63">
        <v>0.57291666666666696</v>
      </c>
      <c r="F3080" s="63">
        <v>0.73958333333333404</v>
      </c>
      <c r="G3080" s="46" t="str">
        <f>IF(NOT(ISBLANK(Tableau645[heure
début])),IF(VALUE(MID(TEXT(Tableau645[heure
début],"hh"),1,2))&lt;13,"AM","PM"),"")</f>
        <v>PM</v>
      </c>
      <c r="H3080" s="47">
        <f>F3080-E3080</f>
        <v>0.16666666666666707</v>
      </c>
      <c r="I3080" s="47"/>
      <c r="J3080" s="47"/>
      <c r="K3080" s="65" t="s">
        <v>801</v>
      </c>
      <c r="L3080" s="45" t="str">
        <f ca="1">VLOOKUP(Tableau645[[#This Row],[module]],OFFSET(INDIRECT(A3080&amp;"_code"),0,2,,2),2,0)</f>
        <v>n/a</v>
      </c>
      <c r="M3080" s="45"/>
      <c r="N3080" s="47"/>
      <c r="O3080" s="45"/>
    </row>
    <row r="3081" spans="1:15" hidden="1" x14ac:dyDescent="0.2">
      <c r="A3081" s="45" t="s">
        <v>670</v>
      </c>
      <c r="B3081" s="65" t="str">
        <f>YEAR(C3081)&amp;"-"&amp;WEEKNUM(C3081)</f>
        <v>2018-9</v>
      </c>
      <c r="C3081" s="46">
        <v>43161</v>
      </c>
      <c r="D3081" s="67">
        <f>WEEKDAY(Tableau645[[#This Row],[date]])</f>
        <v>6</v>
      </c>
      <c r="E3081" s="47">
        <v>0.57291666666666696</v>
      </c>
      <c r="F3081" s="47">
        <v>0.73958333333333404</v>
      </c>
      <c r="G3081" s="46" t="str">
        <f>IF(NOT(ISBLANK(Tableau645[heure
début])),IF(VALUE(MID(TEXT(Tableau645[heure
début],"hh"),1,2))&lt;13,"AM","PM"),"")</f>
        <v>PM</v>
      </c>
      <c r="H3081" s="47">
        <f>F3081-E3081</f>
        <v>0.16666666666666707</v>
      </c>
      <c r="I3081" s="47"/>
      <c r="J3081" s="47"/>
      <c r="K3081" s="65" t="s">
        <v>806</v>
      </c>
      <c r="L3081" s="45" t="str">
        <f ca="1">VLOOKUP(Tableau645[[#This Row],[module]],OFFSET(INDIRECT(A3081&amp;"_code"),0,2,,2),2,0)</f>
        <v>n/a</v>
      </c>
      <c r="M3081" s="45"/>
      <c r="N3081" s="47"/>
      <c r="O3081" s="45"/>
    </row>
    <row r="3082" spans="1:15" hidden="1" x14ac:dyDescent="0.2">
      <c r="A3082" s="45" t="s">
        <v>657</v>
      </c>
      <c r="B3082" s="65" t="str">
        <f>YEAR(C3082)&amp;"-"&amp;WEEKNUM(C3082)</f>
        <v>2018-9</v>
      </c>
      <c r="C3082" s="46">
        <v>43161</v>
      </c>
      <c r="D3082" s="67">
        <f>WEEKDAY(Tableau645[[#This Row],[date]])</f>
        <v>6</v>
      </c>
      <c r="E3082" s="47">
        <v>0.57291666666666696</v>
      </c>
      <c r="F3082" s="47">
        <v>0.73958333333333404</v>
      </c>
      <c r="G3082" s="46" t="str">
        <f>IF(NOT(ISBLANK(Tableau645[heure
début])),IF(VALUE(MID(TEXT(Tableau645[heure
début],"hh"),1,2))&lt;13,"AM","PM"),"")</f>
        <v>PM</v>
      </c>
      <c r="H3082" s="47">
        <f>F3082-E3082</f>
        <v>0.16666666666666707</v>
      </c>
      <c r="I3082" s="123"/>
      <c r="J3082" s="47" t="s">
        <v>832</v>
      </c>
      <c r="K3082" s="65" t="s">
        <v>806</v>
      </c>
      <c r="L3082" s="45" t="str">
        <f ca="1">VLOOKUP(Tableau645[[#This Row],[module]],OFFSET(INDIRECT(A3082&amp;"_code"),0,2,,2),2,0)</f>
        <v>n/a</v>
      </c>
      <c r="M3082" s="45"/>
      <c r="N3082" s="47"/>
      <c r="O3082" s="45"/>
    </row>
    <row r="3083" spans="1:15" hidden="1" x14ac:dyDescent="0.2">
      <c r="A3083" s="45" t="s">
        <v>671</v>
      </c>
      <c r="B3083" s="65" t="str">
        <f>YEAR(C3083)&amp;"-"&amp;WEEKNUM(C3083)</f>
        <v>2018-9</v>
      </c>
      <c r="C3083" s="46">
        <v>43161</v>
      </c>
      <c r="D3083" s="67">
        <f>WEEKDAY(Tableau645[[#This Row],[date]])</f>
        <v>6</v>
      </c>
      <c r="E3083" s="47">
        <v>0.57291666666666696</v>
      </c>
      <c r="F3083" s="47">
        <v>0.73958333333333404</v>
      </c>
      <c r="G3083" s="46" t="str">
        <f>IF(NOT(ISBLANK(Tableau645[heure
début])),IF(VALUE(MID(TEXT(Tableau645[heure
début],"hh"),1,2))&lt;13,"AM","PM"),"")</f>
        <v>PM</v>
      </c>
      <c r="H3083" s="47">
        <f>F3083-E3083</f>
        <v>0.16666666666666707</v>
      </c>
      <c r="I3083" s="47"/>
      <c r="J3083" s="47"/>
      <c r="K3083" s="65" t="s">
        <v>852</v>
      </c>
      <c r="L3083" s="45" t="str">
        <f ca="1">VLOOKUP(Tableau645[[#This Row],[module]],OFFSET(INDIRECT(A3083&amp;"_code"),0,2,,2),2,0)</f>
        <v>GABER Khalid</v>
      </c>
      <c r="M3083" s="45"/>
      <c r="N3083" s="47"/>
      <c r="O3083" s="45"/>
    </row>
    <row r="3084" spans="1:15" hidden="1" x14ac:dyDescent="0.2">
      <c r="A3084" s="45" t="s">
        <v>672</v>
      </c>
      <c r="B3084" s="65" t="str">
        <f>YEAR(C3084)&amp;"-"&amp;WEEKNUM(C3084)</f>
        <v>2018-9</v>
      </c>
      <c r="C3084" s="46">
        <v>43161</v>
      </c>
      <c r="D3084" s="67">
        <f>WEEKDAY(Tableau645[[#This Row],[date]])</f>
        <v>6</v>
      </c>
      <c r="E3084" s="47">
        <v>0.57291666666666696</v>
      </c>
      <c r="F3084" s="47">
        <v>0.73958333333333404</v>
      </c>
      <c r="G3084" s="46" t="str">
        <f>IF(NOT(ISBLANK(Tableau645[heure
début])),IF(VALUE(MID(TEXT(Tableau645[heure
début],"hh"),1,2))&lt;13,"AM","PM"),"")</f>
        <v>PM</v>
      </c>
      <c r="H3084" s="47">
        <f>F3084-E3084</f>
        <v>0.16666666666666707</v>
      </c>
      <c r="I3084" s="47"/>
      <c r="J3084" s="47"/>
      <c r="K3084" s="65" t="s">
        <v>521</v>
      </c>
      <c r="L3084" s="45" t="str">
        <f ca="1">VLOOKUP(Tableau645[[#This Row],[module]],OFFSET(INDIRECT(A3084&amp;"_code"),0,2,,2),2,0)</f>
        <v>GABER Oussama</v>
      </c>
      <c r="M3084" s="45"/>
      <c r="N3084" s="47"/>
      <c r="O3084" s="71" t="s">
        <v>941</v>
      </c>
    </row>
    <row r="3085" spans="1:15" hidden="1" x14ac:dyDescent="0.2">
      <c r="A3085" s="45" t="s">
        <v>676</v>
      </c>
      <c r="B3085" s="65" t="str">
        <f>YEAR(C3085)&amp;"-"&amp;WEEKNUM(C3085)</f>
        <v>2018-9</v>
      </c>
      <c r="C3085" s="46">
        <v>43161</v>
      </c>
      <c r="D3085" s="67">
        <f>WEEKDAY(Tableau645[[#This Row],[date]])</f>
        <v>6</v>
      </c>
      <c r="E3085" s="47">
        <v>0.57291666666666696</v>
      </c>
      <c r="F3085" s="47">
        <v>0.69791666666666663</v>
      </c>
      <c r="G3085" s="46" t="str">
        <f>IF(NOT(ISBLANK(Tableau645[heure
début])),IF(VALUE(MID(TEXT(Tableau645[heure
début],"hh"),1,2))&lt;13,"AM","PM"),"")</f>
        <v>PM</v>
      </c>
      <c r="H3085" s="47">
        <f>F3085-E3085</f>
        <v>0.12499999999999967</v>
      </c>
      <c r="I3085" s="47"/>
      <c r="J3085" s="47"/>
      <c r="K3085" s="65" t="s">
        <v>809</v>
      </c>
      <c r="L3085" s="45" t="str">
        <f ca="1">VLOOKUP(Tableau645[[#This Row],[module]],OFFSET(INDIRECT(A3085&amp;"_code"),0,2,,2),2,0)</f>
        <v>n/a</v>
      </c>
      <c r="M3085" s="45"/>
      <c r="N3085" s="47"/>
      <c r="O3085" s="45"/>
    </row>
    <row r="3086" spans="1:15" hidden="1" x14ac:dyDescent="0.2">
      <c r="A3086" s="45" t="s">
        <v>677</v>
      </c>
      <c r="B3086" s="65" t="str">
        <f>YEAR(C3086)&amp;"-"&amp;WEEKNUM(C3086)</f>
        <v>2018-9</v>
      </c>
      <c r="C3086" s="46">
        <v>43161</v>
      </c>
      <c r="D3086" s="67">
        <f>WEEKDAY(Tableau645[[#This Row],[date]])</f>
        <v>6</v>
      </c>
      <c r="E3086" s="47">
        <v>0.57291666666666696</v>
      </c>
      <c r="F3086" s="47">
        <v>0.69791666666666663</v>
      </c>
      <c r="G3086" s="46" t="str">
        <f>IF(NOT(ISBLANK(Tableau645[heure
début])),IF(VALUE(MID(TEXT(Tableau645[heure
début],"hh"),1,2))&lt;13,"AM","PM"),"")</f>
        <v>PM</v>
      </c>
      <c r="H3086" s="47">
        <f>F3086-E3086</f>
        <v>0.12499999999999967</v>
      </c>
      <c r="I3086" s="47"/>
      <c r="J3086" s="47"/>
      <c r="K3086" s="65" t="s">
        <v>1168</v>
      </c>
      <c r="L3086" s="45" t="str">
        <f ca="1">VLOOKUP(Tableau645[[#This Row],[module]],OFFSET(INDIRECT(A3086&amp;"_code"),0,2,,2),2,0)</f>
        <v>n/a</v>
      </c>
      <c r="M3086" s="45"/>
      <c r="N3086" s="47"/>
      <c r="O3086" s="45"/>
    </row>
    <row r="3087" spans="1:15" hidden="1" x14ac:dyDescent="0.2">
      <c r="A3087" s="45" t="s">
        <v>657</v>
      </c>
      <c r="B3087" s="65" t="str">
        <f>YEAR(C3087)&amp;"-"&amp;WEEKNUM(C3087)</f>
        <v>2018-9</v>
      </c>
      <c r="C3087" s="46">
        <v>43161</v>
      </c>
      <c r="D3087" s="67">
        <f>WEEKDAY(Tableau645[[#This Row],[date]])</f>
        <v>6</v>
      </c>
      <c r="E3087" s="47">
        <v>0.57291666666666696</v>
      </c>
      <c r="F3087" s="47">
        <v>0.73958333333333404</v>
      </c>
      <c r="G3087" s="46" t="str">
        <f>IF(NOT(ISBLANK(Tableau645[heure
début])),IF(VALUE(MID(TEXT(Tableau645[heure
début],"hh"),1,2))&lt;13,"AM","PM"),"")</f>
        <v>PM</v>
      </c>
      <c r="H3087" s="47">
        <f>F3087-E3087</f>
        <v>0.16666666666666707</v>
      </c>
      <c r="I3087" s="123"/>
      <c r="J3087" s="47" t="s">
        <v>833</v>
      </c>
      <c r="K3087" s="65" t="s">
        <v>817</v>
      </c>
      <c r="L3087" s="45" t="str">
        <f ca="1">VLOOKUP(Tableau645[[#This Row],[module]],OFFSET(INDIRECT(A3087&amp;"_code"),0,2,,2),2,0)</f>
        <v>n/a</v>
      </c>
      <c r="M3087" s="45"/>
      <c r="N3087" s="47"/>
      <c r="O3087" s="45"/>
    </row>
    <row r="3088" spans="1:15" hidden="1" x14ac:dyDescent="0.2">
      <c r="A3088" s="61" t="s">
        <v>669</v>
      </c>
      <c r="B3088" s="65" t="str">
        <f>YEAR(C3088)&amp;"-"&amp;WEEKNUM(C3088)</f>
        <v>2018-9</v>
      </c>
      <c r="C3088" s="46">
        <v>43162</v>
      </c>
      <c r="D3088" s="67">
        <f>WEEKDAY(Tableau645[[#This Row],[date]])</f>
        <v>7</v>
      </c>
      <c r="E3088" s="47">
        <v>0.34375</v>
      </c>
      <c r="F3088" s="47">
        <v>0.51041666666666696</v>
      </c>
      <c r="G3088" s="46" t="str">
        <f>IF(NOT(ISBLANK(Tableau645[heure
début])),IF(VALUE(MID(TEXT(Tableau645[heure
début],"hh"),1,2))&lt;13,"AM","PM"),"")</f>
        <v>AM</v>
      </c>
      <c r="H3088" s="47">
        <f>F3088-E3088</f>
        <v>0.16666666666666696</v>
      </c>
      <c r="I3088" s="47"/>
      <c r="J3088" s="47"/>
      <c r="K3088" s="65"/>
      <c r="L3088" s="45" t="e">
        <f ca="1">VLOOKUP(Tableau645[[#This Row],[module]],OFFSET(INDIRECT(A3088&amp;"_code"),0,2,,2),2,0)</f>
        <v>#N/A</v>
      </c>
      <c r="M3088" s="45"/>
      <c r="N3088" s="47"/>
      <c r="O3088" s="45"/>
    </row>
    <row r="3089" spans="1:15" hidden="1" x14ac:dyDescent="0.2">
      <c r="A3089" s="45" t="s">
        <v>670</v>
      </c>
      <c r="B3089" s="65" t="str">
        <f>YEAR(C3089)&amp;"-"&amp;WEEKNUM(C3089)</f>
        <v>2018-9</v>
      </c>
      <c r="C3089" s="46">
        <v>43162</v>
      </c>
      <c r="D3089" s="67">
        <f>WEEKDAY(Tableau645[[#This Row],[date]])</f>
        <v>7</v>
      </c>
      <c r="E3089" s="47">
        <v>0.34375</v>
      </c>
      <c r="F3089" s="47">
        <v>0.51041666666666696</v>
      </c>
      <c r="G3089" s="46" t="str">
        <f>IF(NOT(ISBLANK(Tableau645[heure
début])),IF(VALUE(MID(TEXT(Tableau645[heure
début],"hh"),1,2))&lt;13,"AM","PM"),"")</f>
        <v>AM</v>
      </c>
      <c r="H3089" s="47">
        <f>F3089-E3089</f>
        <v>0.16666666666666696</v>
      </c>
      <c r="I3089" s="47"/>
      <c r="J3089" s="47"/>
      <c r="K3089" s="65"/>
      <c r="L3089" s="45" t="e">
        <f ca="1">VLOOKUP(Tableau645[[#This Row],[module]],OFFSET(INDIRECT(A3089&amp;"_code"),0,2,,2),2,0)</f>
        <v>#N/A</v>
      </c>
      <c r="M3089" s="45"/>
      <c r="N3089" s="47"/>
      <c r="O3089" s="45"/>
    </row>
    <row r="3090" spans="1:15" hidden="1" x14ac:dyDescent="0.2">
      <c r="A3090" s="45" t="s">
        <v>671</v>
      </c>
      <c r="B3090" s="65" t="str">
        <f>YEAR(C3090)&amp;"-"&amp;WEEKNUM(C3090)</f>
        <v>2018-9</v>
      </c>
      <c r="C3090" s="46">
        <v>43162</v>
      </c>
      <c r="D3090" s="67">
        <f>WEEKDAY(Tableau645[[#This Row],[date]])</f>
        <v>7</v>
      </c>
      <c r="E3090" s="47">
        <v>0.34375</v>
      </c>
      <c r="F3090" s="47">
        <v>0.51041666666666696</v>
      </c>
      <c r="G3090" s="46" t="str">
        <f>IF(NOT(ISBLANK(Tableau645[heure
début])),IF(VALUE(MID(TEXT(Tableau645[heure
début],"hh"),1,2))&lt;13,"AM","PM"),"")</f>
        <v>AM</v>
      </c>
      <c r="H3090" s="47">
        <f>F3090-E3090</f>
        <v>0.16666666666666696</v>
      </c>
      <c r="I3090" s="47"/>
      <c r="J3090" s="47"/>
      <c r="K3090" s="65"/>
      <c r="L3090" s="45" t="e">
        <f ca="1">VLOOKUP(Tableau645[[#This Row],[module]],OFFSET(INDIRECT(A3090&amp;"_code"),0,2,,2),2,0)</f>
        <v>#N/A</v>
      </c>
      <c r="M3090" s="45"/>
      <c r="N3090" s="47"/>
      <c r="O3090" s="45"/>
    </row>
    <row r="3091" spans="1:15" hidden="1" x14ac:dyDescent="0.2">
      <c r="A3091" s="45" t="s">
        <v>672</v>
      </c>
      <c r="B3091" s="65" t="str">
        <f>YEAR(C3091)&amp;"-"&amp;WEEKNUM(C3091)</f>
        <v>2018-9</v>
      </c>
      <c r="C3091" s="46">
        <v>43162</v>
      </c>
      <c r="D3091" s="67">
        <f>WEEKDAY(Tableau645[[#This Row],[date]])</f>
        <v>7</v>
      </c>
      <c r="E3091" s="47">
        <v>0.34375</v>
      </c>
      <c r="F3091" s="47">
        <v>0.51041666666666696</v>
      </c>
      <c r="G3091" s="46" t="str">
        <f>IF(NOT(ISBLANK(Tableau645[heure
début])),IF(VALUE(MID(TEXT(Tableau645[heure
début],"hh"),1,2))&lt;13,"AM","PM"),"")</f>
        <v>AM</v>
      </c>
      <c r="H3091" s="47">
        <f>F3091-E3091</f>
        <v>0.16666666666666696</v>
      </c>
      <c r="I3091" s="47"/>
      <c r="J3091" s="47"/>
      <c r="K3091" s="65" t="s">
        <v>526</v>
      </c>
      <c r="L3091" s="45" t="str">
        <f ca="1">VLOOKUP(Tableau645[[#This Row],[module]],OFFSET(INDIRECT(A3091&amp;"_code"),0,2,,2),2,0)</f>
        <v>REGOST Philippe</v>
      </c>
      <c r="M3091" s="45"/>
      <c r="N3091" s="47"/>
      <c r="O3091" s="45" t="s">
        <v>807</v>
      </c>
    </row>
    <row r="3092" spans="1:15" hidden="1" x14ac:dyDescent="0.2">
      <c r="A3092" s="45" t="s">
        <v>676</v>
      </c>
      <c r="B3092" s="65" t="str">
        <f>YEAR(C3092)&amp;"-"&amp;WEEKNUM(C3092)</f>
        <v>2018-9</v>
      </c>
      <c r="C3092" s="46">
        <v>43162</v>
      </c>
      <c r="D3092" s="67">
        <f>WEEKDAY(Tableau645[[#This Row],[date]])</f>
        <v>7</v>
      </c>
      <c r="E3092" s="47">
        <v>0.34375</v>
      </c>
      <c r="F3092" s="47">
        <v>0.51041666666666696</v>
      </c>
      <c r="G3092" s="46" t="str">
        <f>IF(NOT(ISBLANK(Tableau645[heure
début])),IF(VALUE(MID(TEXT(Tableau645[heure
début],"hh"),1,2))&lt;13,"AM","PM"),"")</f>
        <v>AM</v>
      </c>
      <c r="H3092" s="47">
        <f>F3092-E3092</f>
        <v>0.16666666666666696</v>
      </c>
      <c r="I3092" s="47"/>
      <c r="J3092" s="47"/>
      <c r="K3092" s="65"/>
      <c r="L3092" s="45" t="e">
        <f ca="1">VLOOKUP(Tableau645[[#This Row],[module]],OFFSET(INDIRECT(A3092&amp;"_code"),0,2,,2),2,0)</f>
        <v>#N/A</v>
      </c>
      <c r="M3092" s="45"/>
      <c r="N3092" s="47"/>
      <c r="O3092" s="45"/>
    </row>
    <row r="3093" spans="1:15" hidden="1" x14ac:dyDescent="0.2">
      <c r="A3093" s="45" t="s">
        <v>677</v>
      </c>
      <c r="B3093" s="65" t="str">
        <f>YEAR(C3093)&amp;"-"&amp;WEEKNUM(C3093)</f>
        <v>2018-9</v>
      </c>
      <c r="C3093" s="46">
        <v>43162</v>
      </c>
      <c r="D3093" s="67">
        <f>WEEKDAY(Tableau645[[#This Row],[date]])</f>
        <v>7</v>
      </c>
      <c r="E3093" s="47">
        <v>0.34375</v>
      </c>
      <c r="F3093" s="47">
        <v>0.51041666666666696</v>
      </c>
      <c r="G3093" s="46" t="str">
        <f>IF(NOT(ISBLANK(Tableau645[heure
début])),IF(VALUE(MID(TEXT(Tableau645[heure
début],"hh"),1,2))&lt;13,"AM","PM"),"")</f>
        <v>AM</v>
      </c>
      <c r="H3093" s="47">
        <f>F3093-E3093</f>
        <v>0.16666666666666696</v>
      </c>
      <c r="I3093" s="47"/>
      <c r="J3093" s="47"/>
      <c r="K3093" s="65"/>
      <c r="L3093" s="45" t="e">
        <f ca="1">VLOOKUP(Tableau645[[#This Row],[module]],OFFSET(INDIRECT(A3093&amp;"_code"),0,2,,2),2,0)</f>
        <v>#N/A</v>
      </c>
      <c r="M3093" s="45"/>
      <c r="N3093" s="47"/>
      <c r="O3093" s="45"/>
    </row>
    <row r="3094" spans="1:15" hidden="1" x14ac:dyDescent="0.2">
      <c r="A3094" s="45" t="s">
        <v>657</v>
      </c>
      <c r="B3094" s="65" t="str">
        <f>YEAR(C3094)&amp;"-"&amp;WEEKNUM(C3094)</f>
        <v>2018-9</v>
      </c>
      <c r="C3094" s="46">
        <v>43162</v>
      </c>
      <c r="D3094" s="67">
        <f>WEEKDAY(Tableau645[[#This Row],[date]])</f>
        <v>7</v>
      </c>
      <c r="E3094" s="47">
        <v>0.34375</v>
      </c>
      <c r="F3094" s="47">
        <v>0.51041666666666696</v>
      </c>
      <c r="G3094" s="46" t="str">
        <f>IF(NOT(ISBLANK(Tableau645[heure
début])),IF(VALUE(MID(TEXT(Tableau645[heure
début],"hh"),1,2))&lt;13,"AM","PM"),"")</f>
        <v>AM</v>
      </c>
      <c r="H3094" s="47">
        <f>F3094-E3094</f>
        <v>0.16666666666666696</v>
      </c>
      <c r="I3094" s="123"/>
      <c r="J3094" s="47" t="s">
        <v>821</v>
      </c>
      <c r="K3094" s="65" t="s">
        <v>1098</v>
      </c>
      <c r="L3094" s="45" t="str">
        <f ca="1">VLOOKUP(Tableau645[[#This Row],[module]],OFFSET(INDIRECT(A3094&amp;"_code"),0,2,,2),2,0)</f>
        <v>DELIESSCHE Christian</v>
      </c>
      <c r="M3094" s="45"/>
      <c r="N3094" s="47"/>
      <c r="O3094" s="45"/>
    </row>
    <row r="3095" spans="1:15" hidden="1" x14ac:dyDescent="0.2">
      <c r="A3095" s="61" t="s">
        <v>669</v>
      </c>
      <c r="B3095" s="65" t="str">
        <f>YEAR(C3095)&amp;"-"&amp;WEEKNUM(C3095)</f>
        <v>2018-9</v>
      </c>
      <c r="C3095" s="46">
        <v>43162</v>
      </c>
      <c r="D3095" s="67">
        <f>WEEKDAY(Tableau645[[#This Row],[date]])</f>
        <v>7</v>
      </c>
      <c r="E3095" s="63">
        <v>0.57291666666666696</v>
      </c>
      <c r="F3095" s="63">
        <v>0.73958333333333404</v>
      </c>
      <c r="G3095" s="46" t="str">
        <f>IF(NOT(ISBLANK(Tableau645[heure
début])),IF(VALUE(MID(TEXT(Tableau645[heure
début],"hh"),1,2))&lt;13,"AM","PM"),"")</f>
        <v>PM</v>
      </c>
      <c r="H3095" s="47">
        <f>F3095-E3095</f>
        <v>0.16666666666666707</v>
      </c>
      <c r="I3095" s="47"/>
      <c r="J3095" s="47"/>
      <c r="K3095" s="65"/>
      <c r="L3095" s="45" t="e">
        <f ca="1">VLOOKUP(Tableau645[[#This Row],[module]],OFFSET(INDIRECT(A3095&amp;"_code"),0,2,,2),2,0)</f>
        <v>#N/A</v>
      </c>
      <c r="M3095" s="45"/>
      <c r="N3095" s="47"/>
      <c r="O3095" s="45"/>
    </row>
    <row r="3096" spans="1:15" hidden="1" x14ac:dyDescent="0.2">
      <c r="A3096" s="45" t="s">
        <v>670</v>
      </c>
      <c r="B3096" s="65" t="str">
        <f>YEAR(C3096)&amp;"-"&amp;WEEKNUM(C3096)</f>
        <v>2018-9</v>
      </c>
      <c r="C3096" s="46">
        <v>43162</v>
      </c>
      <c r="D3096" s="67">
        <f>WEEKDAY(Tableau645[[#This Row],[date]])</f>
        <v>7</v>
      </c>
      <c r="E3096" s="47">
        <v>0.57291666666666696</v>
      </c>
      <c r="F3096" s="47">
        <v>0.73958333333333404</v>
      </c>
      <c r="G3096" s="46" t="str">
        <f>IF(NOT(ISBLANK(Tableau645[heure
début])),IF(VALUE(MID(TEXT(Tableau645[heure
début],"hh"),1,2))&lt;13,"AM","PM"),"")</f>
        <v>PM</v>
      </c>
      <c r="H3096" s="47">
        <f>F3096-E3096</f>
        <v>0.16666666666666707</v>
      </c>
      <c r="I3096" s="47"/>
      <c r="J3096" s="47"/>
      <c r="K3096" s="65"/>
      <c r="L3096" s="45" t="e">
        <f ca="1">VLOOKUP(Tableau645[[#This Row],[module]],OFFSET(INDIRECT(A3096&amp;"_code"),0,2,,2),2,0)</f>
        <v>#N/A</v>
      </c>
      <c r="M3096" s="45"/>
      <c r="N3096" s="47"/>
      <c r="O3096" s="45"/>
    </row>
    <row r="3097" spans="1:15" hidden="1" x14ac:dyDescent="0.2">
      <c r="A3097" s="45" t="s">
        <v>671</v>
      </c>
      <c r="B3097" s="65" t="str">
        <f>YEAR(C3097)&amp;"-"&amp;WEEKNUM(C3097)</f>
        <v>2018-9</v>
      </c>
      <c r="C3097" s="46">
        <v>43162</v>
      </c>
      <c r="D3097" s="67">
        <f>WEEKDAY(Tableau645[[#This Row],[date]])</f>
        <v>7</v>
      </c>
      <c r="E3097" s="47">
        <v>0.57291666666666696</v>
      </c>
      <c r="F3097" s="47">
        <v>0.73958333333333404</v>
      </c>
      <c r="G3097" s="46" t="str">
        <f>IF(NOT(ISBLANK(Tableau645[heure
début])),IF(VALUE(MID(TEXT(Tableau645[heure
début],"hh"),1,2))&lt;13,"AM","PM"),"")</f>
        <v>PM</v>
      </c>
      <c r="H3097" s="47">
        <f>F3097-E3097</f>
        <v>0.16666666666666707</v>
      </c>
      <c r="I3097" s="47"/>
      <c r="J3097" s="47"/>
      <c r="K3097" s="65"/>
      <c r="L3097" s="45" t="e">
        <f ca="1">VLOOKUP(Tableau645[[#This Row],[module]],OFFSET(INDIRECT(A3097&amp;"_code"),0,2,,2),2,0)</f>
        <v>#N/A</v>
      </c>
      <c r="M3097" s="45"/>
      <c r="N3097" s="47"/>
      <c r="O3097" s="45"/>
    </row>
    <row r="3098" spans="1:15" hidden="1" x14ac:dyDescent="0.2">
      <c r="A3098" s="45" t="s">
        <v>672</v>
      </c>
      <c r="B3098" s="65" t="str">
        <f>YEAR(C3098)&amp;"-"&amp;WEEKNUM(C3098)</f>
        <v>2018-9</v>
      </c>
      <c r="C3098" s="46">
        <v>43162</v>
      </c>
      <c r="D3098" s="67">
        <f>WEEKDAY(Tableau645[[#This Row],[date]])</f>
        <v>7</v>
      </c>
      <c r="E3098" s="47">
        <v>0.57291666666666696</v>
      </c>
      <c r="F3098" s="47">
        <v>0.73958333333333404</v>
      </c>
      <c r="G3098" s="46" t="str">
        <f>IF(NOT(ISBLANK(Tableau645[heure
début])),IF(VALUE(MID(TEXT(Tableau645[heure
début],"hh"),1,2))&lt;13,"AM","PM"),"")</f>
        <v>PM</v>
      </c>
      <c r="H3098" s="47">
        <f>F3098-E3098</f>
        <v>0.16666666666666707</v>
      </c>
      <c r="I3098" s="47"/>
      <c r="J3098" s="47"/>
      <c r="K3098" s="65"/>
      <c r="L3098" s="45" t="e">
        <f ca="1">VLOOKUP(Tableau645[[#This Row],[module]],OFFSET(INDIRECT(A3098&amp;"_code"),0,2,,2),2,0)</f>
        <v>#N/A</v>
      </c>
      <c r="M3098" s="45"/>
      <c r="N3098" s="47"/>
      <c r="O3098" s="45"/>
    </row>
    <row r="3099" spans="1:15" hidden="1" x14ac:dyDescent="0.2">
      <c r="A3099" s="45" t="s">
        <v>676</v>
      </c>
      <c r="B3099" s="65" t="str">
        <f>YEAR(C3099)&amp;"-"&amp;WEEKNUM(C3099)</f>
        <v>2018-9</v>
      </c>
      <c r="C3099" s="46">
        <v>43162</v>
      </c>
      <c r="D3099" s="67">
        <f>WEEKDAY(Tableau645[[#This Row],[date]])</f>
        <v>7</v>
      </c>
      <c r="E3099" s="47">
        <v>0.57291666666666696</v>
      </c>
      <c r="F3099" s="47">
        <v>0.69791666666666663</v>
      </c>
      <c r="G3099" s="46" t="str">
        <f>IF(NOT(ISBLANK(Tableau645[heure
début])),IF(VALUE(MID(TEXT(Tableau645[heure
début],"hh"),1,2))&lt;13,"AM","PM"),"")</f>
        <v>PM</v>
      </c>
      <c r="H3099" s="47">
        <f>F3099-E3099</f>
        <v>0.12499999999999967</v>
      </c>
      <c r="I3099" s="47"/>
      <c r="J3099" s="47"/>
      <c r="K3099" s="65"/>
      <c r="L3099" s="45" t="e">
        <f ca="1">VLOOKUP(Tableau645[[#This Row],[module]],OFFSET(INDIRECT(A3099&amp;"_code"),0,2,,2),2,0)</f>
        <v>#N/A</v>
      </c>
      <c r="M3099" s="45"/>
      <c r="N3099" s="47"/>
      <c r="O3099" s="45"/>
    </row>
    <row r="3100" spans="1:15" hidden="1" x14ac:dyDescent="0.2">
      <c r="A3100" s="45" t="s">
        <v>677</v>
      </c>
      <c r="B3100" s="65" t="str">
        <f>YEAR(C3100)&amp;"-"&amp;WEEKNUM(C3100)</f>
        <v>2018-9</v>
      </c>
      <c r="C3100" s="46">
        <v>43162</v>
      </c>
      <c r="D3100" s="67">
        <f>WEEKDAY(Tableau645[[#This Row],[date]])</f>
        <v>7</v>
      </c>
      <c r="E3100" s="47">
        <v>0.57291666666666696</v>
      </c>
      <c r="F3100" s="47">
        <v>0.69791666666666663</v>
      </c>
      <c r="G3100" s="46" t="str">
        <f>IF(NOT(ISBLANK(Tableau645[heure
début])),IF(VALUE(MID(TEXT(Tableau645[heure
début],"hh"),1,2))&lt;13,"AM","PM"),"")</f>
        <v>PM</v>
      </c>
      <c r="H3100" s="47">
        <f>F3100-E3100</f>
        <v>0.12499999999999967</v>
      </c>
      <c r="I3100" s="47"/>
      <c r="J3100" s="47"/>
      <c r="K3100" s="65"/>
      <c r="L3100" s="45" t="e">
        <f ca="1">VLOOKUP(Tableau645[[#This Row],[module]],OFFSET(INDIRECT(A3100&amp;"_code"),0,2,,2),2,0)</f>
        <v>#N/A</v>
      </c>
      <c r="M3100" s="45"/>
      <c r="N3100" s="47"/>
      <c r="O3100" s="45"/>
    </row>
    <row r="3101" spans="1:15" hidden="1" x14ac:dyDescent="0.2">
      <c r="A3101" s="45" t="s">
        <v>657</v>
      </c>
      <c r="B3101" s="65" t="str">
        <f>YEAR(C3101)&amp;"-"&amp;WEEKNUM(C3101)</f>
        <v>2018-9</v>
      </c>
      <c r="C3101" s="46">
        <v>43162</v>
      </c>
      <c r="D3101" s="67">
        <f>WEEKDAY(Tableau645[[#This Row],[date]])</f>
        <v>7</v>
      </c>
      <c r="E3101" s="47">
        <v>0.57291666666666696</v>
      </c>
      <c r="F3101" s="47">
        <v>0.73958333333333404</v>
      </c>
      <c r="G3101" s="46" t="str">
        <f>IF(NOT(ISBLANK(Tableau645[heure
début])),IF(VALUE(MID(TEXT(Tableau645[heure
début],"hh"),1,2))&lt;13,"AM","PM"),"")</f>
        <v>PM</v>
      </c>
      <c r="H3101" s="47">
        <f>F3101-E3101</f>
        <v>0.16666666666666707</v>
      </c>
      <c r="I3101" s="123"/>
      <c r="J3101" s="47"/>
      <c r="K3101" s="65"/>
      <c r="L3101" s="45" t="e">
        <f ca="1">VLOOKUP(Tableau645[[#This Row],[module]],OFFSET(INDIRECT(A3101&amp;"_code"),0,2,,2),2,0)</f>
        <v>#N/A</v>
      </c>
      <c r="M3101" s="45"/>
      <c r="N3101" s="47"/>
      <c r="O3101" s="45"/>
    </row>
    <row r="3102" spans="1:15" hidden="1" x14ac:dyDescent="0.2">
      <c r="A3102" s="61" t="s">
        <v>669</v>
      </c>
      <c r="B3102" s="65" t="str">
        <f>YEAR(C3102)&amp;"-"&amp;WEEKNUM(C3102)</f>
        <v>2018-10</v>
      </c>
      <c r="C3102" s="46">
        <v>43163</v>
      </c>
      <c r="D3102" s="67">
        <f>WEEKDAY(Tableau645[[#This Row],[date]])</f>
        <v>1</v>
      </c>
      <c r="E3102" s="47">
        <v>0.34375</v>
      </c>
      <c r="F3102" s="47">
        <v>0.51041666666666696</v>
      </c>
      <c r="G3102" s="46" t="str">
        <f>IF(NOT(ISBLANK(Tableau645[heure
début])),IF(VALUE(MID(TEXT(Tableau645[heure
début],"hh"),1,2))&lt;13,"AM","PM"),"")</f>
        <v>AM</v>
      </c>
      <c r="H3102" s="47">
        <f>F3102-E3102</f>
        <v>0.16666666666666696</v>
      </c>
      <c r="I3102" s="47"/>
      <c r="J3102" s="47"/>
      <c r="K3102" s="65"/>
      <c r="L3102" s="45" t="e">
        <f ca="1">VLOOKUP(Tableau645[[#This Row],[module]],OFFSET(INDIRECT(A3102&amp;"_code"),0,2,,2),2,0)</f>
        <v>#N/A</v>
      </c>
      <c r="M3102" s="45"/>
      <c r="N3102" s="47"/>
      <c r="O3102" s="45"/>
    </row>
    <row r="3103" spans="1:15" hidden="1" x14ac:dyDescent="0.2">
      <c r="A3103" s="45" t="s">
        <v>670</v>
      </c>
      <c r="B3103" s="65" t="str">
        <f>YEAR(C3103)&amp;"-"&amp;WEEKNUM(C3103)</f>
        <v>2018-10</v>
      </c>
      <c r="C3103" s="46">
        <v>43163</v>
      </c>
      <c r="D3103" s="67">
        <f>WEEKDAY(Tableau645[[#This Row],[date]])</f>
        <v>1</v>
      </c>
      <c r="E3103" s="47">
        <v>0.34375</v>
      </c>
      <c r="F3103" s="47">
        <v>0.51041666666666696</v>
      </c>
      <c r="G3103" s="46" t="str">
        <f>IF(NOT(ISBLANK(Tableau645[heure
début])),IF(VALUE(MID(TEXT(Tableau645[heure
début],"hh"),1,2))&lt;13,"AM","PM"),"")</f>
        <v>AM</v>
      </c>
      <c r="H3103" s="47">
        <f>F3103-E3103</f>
        <v>0.16666666666666696</v>
      </c>
      <c r="I3103" s="47"/>
      <c r="J3103" s="47"/>
      <c r="K3103" s="65"/>
      <c r="L3103" s="45" t="e">
        <f ca="1">VLOOKUP(Tableau645[[#This Row],[module]],OFFSET(INDIRECT(A3103&amp;"_code"),0,2,,2),2,0)</f>
        <v>#N/A</v>
      </c>
      <c r="M3103" s="45"/>
      <c r="N3103" s="47"/>
      <c r="O3103" s="45"/>
    </row>
    <row r="3104" spans="1:15" hidden="1" x14ac:dyDescent="0.2">
      <c r="A3104" s="45" t="s">
        <v>671</v>
      </c>
      <c r="B3104" s="65" t="str">
        <f>YEAR(C3104)&amp;"-"&amp;WEEKNUM(C3104)</f>
        <v>2018-10</v>
      </c>
      <c r="C3104" s="46">
        <v>43163</v>
      </c>
      <c r="D3104" s="67">
        <f>WEEKDAY(Tableau645[[#This Row],[date]])</f>
        <v>1</v>
      </c>
      <c r="E3104" s="47">
        <v>0.34375</v>
      </c>
      <c r="F3104" s="47">
        <v>0.51041666666666696</v>
      </c>
      <c r="G3104" s="46" t="str">
        <f>IF(NOT(ISBLANK(Tableau645[heure
début])),IF(VALUE(MID(TEXT(Tableau645[heure
début],"hh"),1,2))&lt;13,"AM","PM"),"")</f>
        <v>AM</v>
      </c>
      <c r="H3104" s="47">
        <f>F3104-E3104</f>
        <v>0.16666666666666696</v>
      </c>
      <c r="I3104" s="47"/>
      <c r="J3104" s="47"/>
      <c r="K3104" s="65"/>
      <c r="L3104" s="45" t="e">
        <f ca="1">VLOOKUP(Tableau645[[#This Row],[module]],OFFSET(INDIRECT(A3104&amp;"_code"),0,2,,2),2,0)</f>
        <v>#N/A</v>
      </c>
      <c r="M3104" s="45"/>
      <c r="N3104" s="47"/>
      <c r="O3104" s="45"/>
    </row>
    <row r="3105" spans="1:15" hidden="1" x14ac:dyDescent="0.2">
      <c r="A3105" s="45" t="s">
        <v>672</v>
      </c>
      <c r="B3105" s="65" t="str">
        <f>YEAR(C3105)&amp;"-"&amp;WEEKNUM(C3105)</f>
        <v>2018-10</v>
      </c>
      <c r="C3105" s="46">
        <v>43163</v>
      </c>
      <c r="D3105" s="67">
        <f>WEEKDAY(Tableau645[[#This Row],[date]])</f>
        <v>1</v>
      </c>
      <c r="E3105" s="47">
        <v>0.34375</v>
      </c>
      <c r="F3105" s="47">
        <v>0.51041666666666696</v>
      </c>
      <c r="G3105" s="46" t="str">
        <f>IF(NOT(ISBLANK(Tableau645[heure
début])),IF(VALUE(MID(TEXT(Tableau645[heure
début],"hh"),1,2))&lt;13,"AM","PM"),"")</f>
        <v>AM</v>
      </c>
      <c r="H3105" s="47">
        <f>F3105-E3105</f>
        <v>0.16666666666666696</v>
      </c>
      <c r="I3105" s="47"/>
      <c r="J3105" s="47"/>
      <c r="K3105" s="65"/>
      <c r="L3105" s="45" t="e">
        <f ca="1">VLOOKUP(Tableau645[[#This Row],[module]],OFFSET(INDIRECT(A3105&amp;"_code"),0,2,,2),2,0)</f>
        <v>#N/A</v>
      </c>
      <c r="M3105" s="45"/>
      <c r="N3105" s="47"/>
      <c r="O3105" s="45"/>
    </row>
    <row r="3106" spans="1:15" hidden="1" x14ac:dyDescent="0.2">
      <c r="A3106" s="45" t="s">
        <v>676</v>
      </c>
      <c r="B3106" s="65" t="str">
        <f>YEAR(C3106)&amp;"-"&amp;WEEKNUM(C3106)</f>
        <v>2018-10</v>
      </c>
      <c r="C3106" s="46">
        <v>43163</v>
      </c>
      <c r="D3106" s="67">
        <f>WEEKDAY(Tableau645[[#This Row],[date]])</f>
        <v>1</v>
      </c>
      <c r="E3106" s="47">
        <v>0.34375</v>
      </c>
      <c r="F3106" s="47">
        <v>0.51041666666666696</v>
      </c>
      <c r="G3106" s="46" t="str">
        <f>IF(NOT(ISBLANK(Tableau645[heure
début])),IF(VALUE(MID(TEXT(Tableau645[heure
début],"hh"),1,2))&lt;13,"AM","PM"),"")</f>
        <v>AM</v>
      </c>
      <c r="H3106" s="47">
        <f>F3106-E3106</f>
        <v>0.16666666666666696</v>
      </c>
      <c r="I3106" s="47"/>
      <c r="J3106" s="47"/>
      <c r="K3106" s="65"/>
      <c r="L3106" s="45" t="e">
        <f ca="1">VLOOKUP(Tableau645[[#This Row],[module]],OFFSET(INDIRECT(A3106&amp;"_code"),0,2,,2),2,0)</f>
        <v>#N/A</v>
      </c>
      <c r="M3106" s="45"/>
      <c r="N3106" s="47"/>
      <c r="O3106" s="45"/>
    </row>
    <row r="3107" spans="1:15" hidden="1" x14ac:dyDescent="0.2">
      <c r="A3107" s="45" t="s">
        <v>677</v>
      </c>
      <c r="B3107" s="65" t="str">
        <f>YEAR(C3107)&amp;"-"&amp;WEEKNUM(C3107)</f>
        <v>2018-10</v>
      </c>
      <c r="C3107" s="46">
        <v>43163</v>
      </c>
      <c r="D3107" s="67">
        <f>WEEKDAY(Tableau645[[#This Row],[date]])</f>
        <v>1</v>
      </c>
      <c r="E3107" s="47">
        <v>0.34375</v>
      </c>
      <c r="F3107" s="47">
        <v>0.51041666666666696</v>
      </c>
      <c r="G3107" s="46" t="str">
        <f>IF(NOT(ISBLANK(Tableau645[heure
début])),IF(VALUE(MID(TEXT(Tableau645[heure
début],"hh"),1,2))&lt;13,"AM","PM"),"")</f>
        <v>AM</v>
      </c>
      <c r="H3107" s="47">
        <f>F3107-E3107</f>
        <v>0.16666666666666696</v>
      </c>
      <c r="I3107" s="47"/>
      <c r="J3107" s="47"/>
      <c r="K3107" s="65"/>
      <c r="L3107" s="45" t="e">
        <f ca="1">VLOOKUP(Tableau645[[#This Row],[module]],OFFSET(INDIRECT(A3107&amp;"_code"),0,2,,2),2,0)</f>
        <v>#N/A</v>
      </c>
      <c r="M3107" s="45"/>
      <c r="N3107" s="47"/>
      <c r="O3107" s="45"/>
    </row>
    <row r="3108" spans="1:15" hidden="1" x14ac:dyDescent="0.2">
      <c r="A3108" s="45" t="s">
        <v>657</v>
      </c>
      <c r="B3108" s="65" t="str">
        <f>YEAR(C3108)&amp;"-"&amp;WEEKNUM(C3108)</f>
        <v>2018-10</v>
      </c>
      <c r="C3108" s="46">
        <v>43163</v>
      </c>
      <c r="D3108" s="67">
        <f>WEEKDAY(Tableau645[[#This Row],[date]])</f>
        <v>1</v>
      </c>
      <c r="E3108" s="47">
        <v>0.34375</v>
      </c>
      <c r="F3108" s="47">
        <v>0.51041666666666696</v>
      </c>
      <c r="G3108" s="46" t="str">
        <f>IF(NOT(ISBLANK(Tableau645[heure
début])),IF(VALUE(MID(TEXT(Tableau645[heure
début],"hh"),1,2))&lt;13,"AM","PM"),"")</f>
        <v>AM</v>
      </c>
      <c r="H3108" s="47">
        <f>F3108-E3108</f>
        <v>0.16666666666666696</v>
      </c>
      <c r="I3108" s="123"/>
      <c r="J3108" s="47"/>
      <c r="K3108" s="65"/>
      <c r="L3108" s="45" t="e">
        <f ca="1">VLOOKUP(Tableau645[[#This Row],[module]],OFFSET(INDIRECT(A3108&amp;"_code"),0,2,,2),2,0)</f>
        <v>#N/A</v>
      </c>
      <c r="M3108" s="45"/>
      <c r="N3108" s="47"/>
      <c r="O3108" s="45"/>
    </row>
    <row r="3109" spans="1:15" hidden="1" x14ac:dyDescent="0.2">
      <c r="A3109" s="61" t="s">
        <v>669</v>
      </c>
      <c r="B3109" s="65" t="str">
        <f>YEAR(C3109)&amp;"-"&amp;WEEKNUM(C3109)</f>
        <v>2018-10</v>
      </c>
      <c r="C3109" s="46">
        <v>43163</v>
      </c>
      <c r="D3109" s="67">
        <f>WEEKDAY(Tableau645[[#This Row],[date]])</f>
        <v>1</v>
      </c>
      <c r="E3109" s="63">
        <v>0.57291666666666696</v>
      </c>
      <c r="F3109" s="63">
        <v>0.73958333333333404</v>
      </c>
      <c r="G3109" s="46" t="str">
        <f>IF(NOT(ISBLANK(Tableau645[heure
début])),IF(VALUE(MID(TEXT(Tableau645[heure
début],"hh"),1,2))&lt;13,"AM","PM"),"")</f>
        <v>PM</v>
      </c>
      <c r="H3109" s="47">
        <f>F3109-E3109</f>
        <v>0.16666666666666707</v>
      </c>
      <c r="I3109" s="47"/>
      <c r="J3109" s="47"/>
      <c r="K3109" s="65"/>
      <c r="L3109" s="45" t="e">
        <f ca="1">VLOOKUP(Tableau645[[#This Row],[module]],OFFSET(INDIRECT(A3109&amp;"_code"),0,2,,2),2,0)</f>
        <v>#N/A</v>
      </c>
      <c r="M3109" s="45"/>
      <c r="N3109" s="47"/>
      <c r="O3109" s="45"/>
    </row>
    <row r="3110" spans="1:15" hidden="1" x14ac:dyDescent="0.2">
      <c r="A3110" s="45" t="s">
        <v>670</v>
      </c>
      <c r="B3110" s="65" t="str">
        <f>YEAR(C3110)&amp;"-"&amp;WEEKNUM(C3110)</f>
        <v>2018-10</v>
      </c>
      <c r="C3110" s="46">
        <v>43163</v>
      </c>
      <c r="D3110" s="67">
        <f>WEEKDAY(Tableau645[[#This Row],[date]])</f>
        <v>1</v>
      </c>
      <c r="E3110" s="47">
        <v>0.57291666666666696</v>
      </c>
      <c r="F3110" s="47">
        <v>0.73958333333333404</v>
      </c>
      <c r="G3110" s="46" t="str">
        <f>IF(NOT(ISBLANK(Tableau645[heure
début])),IF(VALUE(MID(TEXT(Tableau645[heure
début],"hh"),1,2))&lt;13,"AM","PM"),"")</f>
        <v>PM</v>
      </c>
      <c r="H3110" s="47">
        <f>F3110-E3110</f>
        <v>0.16666666666666707</v>
      </c>
      <c r="I3110" s="47"/>
      <c r="J3110" s="47"/>
      <c r="K3110" s="65"/>
      <c r="L3110" s="45" t="e">
        <f ca="1">VLOOKUP(Tableau645[[#This Row],[module]],OFFSET(INDIRECT(A3110&amp;"_code"),0,2,,2),2,0)</f>
        <v>#N/A</v>
      </c>
      <c r="M3110" s="45"/>
      <c r="N3110" s="47"/>
      <c r="O3110" s="45"/>
    </row>
    <row r="3111" spans="1:15" hidden="1" x14ac:dyDescent="0.2">
      <c r="A3111" s="45" t="s">
        <v>671</v>
      </c>
      <c r="B3111" s="65" t="str">
        <f>YEAR(C3111)&amp;"-"&amp;WEEKNUM(C3111)</f>
        <v>2018-10</v>
      </c>
      <c r="C3111" s="46">
        <v>43163</v>
      </c>
      <c r="D3111" s="67">
        <f>WEEKDAY(Tableau645[[#This Row],[date]])</f>
        <v>1</v>
      </c>
      <c r="E3111" s="47">
        <v>0.57291666666666696</v>
      </c>
      <c r="F3111" s="47">
        <v>0.73958333333333404</v>
      </c>
      <c r="G3111" s="46" t="str">
        <f>IF(NOT(ISBLANK(Tableau645[heure
début])),IF(VALUE(MID(TEXT(Tableau645[heure
début],"hh"),1,2))&lt;13,"AM","PM"),"")</f>
        <v>PM</v>
      </c>
      <c r="H3111" s="47">
        <f>F3111-E3111</f>
        <v>0.16666666666666707</v>
      </c>
      <c r="I3111" s="47"/>
      <c r="J3111" s="47"/>
      <c r="K3111" s="65"/>
      <c r="L3111" s="45" t="e">
        <f ca="1">VLOOKUP(Tableau645[[#This Row],[module]],OFFSET(INDIRECT(A3111&amp;"_code"),0,2,,2),2,0)</f>
        <v>#N/A</v>
      </c>
      <c r="M3111" s="45"/>
      <c r="N3111" s="47"/>
      <c r="O3111" s="45"/>
    </row>
    <row r="3112" spans="1:15" hidden="1" x14ac:dyDescent="0.2">
      <c r="A3112" s="45" t="s">
        <v>672</v>
      </c>
      <c r="B3112" s="65" t="str">
        <f>YEAR(C3112)&amp;"-"&amp;WEEKNUM(C3112)</f>
        <v>2018-10</v>
      </c>
      <c r="C3112" s="46">
        <v>43163</v>
      </c>
      <c r="D3112" s="67">
        <f>WEEKDAY(Tableau645[[#This Row],[date]])</f>
        <v>1</v>
      </c>
      <c r="E3112" s="47">
        <v>0.57291666666666696</v>
      </c>
      <c r="F3112" s="47">
        <v>0.73958333333333404</v>
      </c>
      <c r="G3112" s="46" t="str">
        <f>IF(NOT(ISBLANK(Tableau645[heure
début])),IF(VALUE(MID(TEXT(Tableau645[heure
début],"hh"),1,2))&lt;13,"AM","PM"),"")</f>
        <v>PM</v>
      </c>
      <c r="H3112" s="47">
        <f>F3112-E3112</f>
        <v>0.16666666666666707</v>
      </c>
      <c r="I3112" s="47"/>
      <c r="J3112" s="47"/>
      <c r="K3112" s="65"/>
      <c r="L3112" s="45" t="e">
        <f ca="1">VLOOKUP(Tableau645[[#This Row],[module]],OFFSET(INDIRECT(A3112&amp;"_code"),0,2,,2),2,0)</f>
        <v>#N/A</v>
      </c>
      <c r="M3112" s="45"/>
      <c r="N3112" s="47"/>
      <c r="O3112" s="45"/>
    </row>
    <row r="3113" spans="1:15" hidden="1" x14ac:dyDescent="0.2">
      <c r="A3113" s="45" t="s">
        <v>676</v>
      </c>
      <c r="B3113" s="65" t="str">
        <f>YEAR(C3113)&amp;"-"&amp;WEEKNUM(C3113)</f>
        <v>2018-10</v>
      </c>
      <c r="C3113" s="46">
        <v>43163</v>
      </c>
      <c r="D3113" s="67">
        <f>WEEKDAY(Tableau645[[#This Row],[date]])</f>
        <v>1</v>
      </c>
      <c r="E3113" s="47">
        <v>0.57291666666666696</v>
      </c>
      <c r="F3113" s="47">
        <v>0.69791666666666663</v>
      </c>
      <c r="G3113" s="46" t="str">
        <f>IF(NOT(ISBLANK(Tableau645[heure
début])),IF(VALUE(MID(TEXT(Tableau645[heure
début],"hh"),1,2))&lt;13,"AM","PM"),"")</f>
        <v>PM</v>
      </c>
      <c r="H3113" s="47">
        <f>F3113-E3113</f>
        <v>0.12499999999999967</v>
      </c>
      <c r="I3113" s="47"/>
      <c r="J3113" s="47"/>
      <c r="K3113" s="65"/>
      <c r="L3113" s="45" t="e">
        <f ca="1">VLOOKUP(Tableau645[[#This Row],[module]],OFFSET(INDIRECT(A3113&amp;"_code"),0,2,,2),2,0)</f>
        <v>#N/A</v>
      </c>
      <c r="M3113" s="45"/>
      <c r="N3113" s="47"/>
      <c r="O3113" s="45"/>
    </row>
    <row r="3114" spans="1:15" hidden="1" x14ac:dyDescent="0.2">
      <c r="A3114" s="45" t="s">
        <v>677</v>
      </c>
      <c r="B3114" s="65" t="str">
        <f>YEAR(C3114)&amp;"-"&amp;WEEKNUM(C3114)</f>
        <v>2018-10</v>
      </c>
      <c r="C3114" s="46">
        <v>43163</v>
      </c>
      <c r="D3114" s="67">
        <f>WEEKDAY(Tableau645[[#This Row],[date]])</f>
        <v>1</v>
      </c>
      <c r="E3114" s="47">
        <v>0.57291666666666696</v>
      </c>
      <c r="F3114" s="47">
        <v>0.69791666666666663</v>
      </c>
      <c r="G3114" s="46" t="str">
        <f>IF(NOT(ISBLANK(Tableau645[heure
début])),IF(VALUE(MID(TEXT(Tableau645[heure
début],"hh"),1,2))&lt;13,"AM","PM"),"")</f>
        <v>PM</v>
      </c>
      <c r="H3114" s="47">
        <f>F3114-E3114</f>
        <v>0.12499999999999967</v>
      </c>
      <c r="I3114" s="47"/>
      <c r="J3114" s="47"/>
      <c r="K3114" s="65"/>
      <c r="L3114" s="45" t="e">
        <f ca="1">VLOOKUP(Tableau645[[#This Row],[module]],OFFSET(INDIRECT(A3114&amp;"_code"),0,2,,2),2,0)</f>
        <v>#N/A</v>
      </c>
      <c r="M3114" s="45"/>
      <c r="N3114" s="47"/>
      <c r="O3114" s="45"/>
    </row>
    <row r="3115" spans="1:15" hidden="1" x14ac:dyDescent="0.2">
      <c r="A3115" s="45" t="s">
        <v>657</v>
      </c>
      <c r="B3115" s="65" t="str">
        <f>YEAR(C3115)&amp;"-"&amp;WEEKNUM(C3115)</f>
        <v>2018-10</v>
      </c>
      <c r="C3115" s="46">
        <v>43163</v>
      </c>
      <c r="D3115" s="67">
        <f>WEEKDAY(Tableau645[[#This Row],[date]])</f>
        <v>1</v>
      </c>
      <c r="E3115" s="47">
        <v>0.57291666666666696</v>
      </c>
      <c r="F3115" s="47">
        <v>0.73958333333333404</v>
      </c>
      <c r="G3115" s="46" t="str">
        <f>IF(NOT(ISBLANK(Tableau645[heure
début])),IF(VALUE(MID(TEXT(Tableau645[heure
début],"hh"),1,2))&lt;13,"AM","PM"),"")</f>
        <v>PM</v>
      </c>
      <c r="H3115" s="47">
        <f>F3115-E3115</f>
        <v>0.16666666666666707</v>
      </c>
      <c r="I3115" s="123"/>
      <c r="J3115" s="47"/>
      <c r="K3115" s="65"/>
      <c r="L3115" s="45" t="e">
        <f ca="1">VLOOKUP(Tableau645[[#This Row],[module]],OFFSET(INDIRECT(A3115&amp;"_code"),0,2,,2),2,0)</f>
        <v>#N/A</v>
      </c>
      <c r="M3115" s="45"/>
      <c r="N3115" s="47"/>
      <c r="O3115" s="45"/>
    </row>
    <row r="3116" spans="1:15" hidden="1" x14ac:dyDescent="0.2">
      <c r="A3116" s="61" t="s">
        <v>669</v>
      </c>
      <c r="B3116" s="65" t="str">
        <f>YEAR(C3116)&amp;"-"&amp;WEEKNUM(C3116)</f>
        <v>2018-10</v>
      </c>
      <c r="C3116" s="46">
        <v>43164</v>
      </c>
      <c r="D3116" s="67">
        <f>WEEKDAY(Tableau645[[#This Row],[date]])</f>
        <v>2</v>
      </c>
      <c r="E3116" s="47">
        <v>0.34375</v>
      </c>
      <c r="F3116" s="47">
        <v>0.51041666666666696</v>
      </c>
      <c r="G3116" s="46" t="str">
        <f>IF(NOT(ISBLANK(Tableau645[heure
début])),IF(VALUE(MID(TEXT(Tableau645[heure
début],"hh"),1,2))&lt;13,"AM","PM"),"")</f>
        <v>AM</v>
      </c>
      <c r="H3116" s="47">
        <f>F3116-E3116</f>
        <v>0.16666666666666696</v>
      </c>
      <c r="I3116" s="47"/>
      <c r="J3116" s="47"/>
      <c r="K3116" s="65" t="s">
        <v>801</v>
      </c>
      <c r="L3116" s="45" t="str">
        <f ca="1">VLOOKUP(Tableau645[[#This Row],[module]],OFFSET(INDIRECT(A3116&amp;"_code"),0,2,,2),2,0)</f>
        <v>n/a</v>
      </c>
      <c r="M3116" s="45"/>
      <c r="N3116" s="47"/>
      <c r="O3116" s="45"/>
    </row>
    <row r="3117" spans="1:15" hidden="1" x14ac:dyDescent="0.2">
      <c r="A3117" s="45" t="s">
        <v>670</v>
      </c>
      <c r="B3117" s="65" t="str">
        <f>YEAR(C3117)&amp;"-"&amp;WEEKNUM(C3117)</f>
        <v>2018-10</v>
      </c>
      <c r="C3117" s="46">
        <v>43164</v>
      </c>
      <c r="D3117" s="67">
        <f>WEEKDAY(Tableau645[[#This Row],[date]])</f>
        <v>2</v>
      </c>
      <c r="E3117" s="47">
        <v>0.34375</v>
      </c>
      <c r="F3117" s="47">
        <v>0.51041666666666696</v>
      </c>
      <c r="G3117" s="46" t="str">
        <f>IF(NOT(ISBLANK(Tableau645[heure
début])),IF(VALUE(MID(TEXT(Tableau645[heure
début],"hh"),1,2))&lt;13,"AM","PM"),"")</f>
        <v>AM</v>
      </c>
      <c r="H3117" s="47">
        <f>F3117-E3117</f>
        <v>0.16666666666666696</v>
      </c>
      <c r="I3117" s="47"/>
      <c r="J3117" s="47"/>
      <c r="K3117" s="65" t="s">
        <v>806</v>
      </c>
      <c r="L3117" s="45" t="str">
        <f ca="1">VLOOKUP(Tableau645[[#This Row],[module]],OFFSET(INDIRECT(A3117&amp;"_code"),0,2,,2),2,0)</f>
        <v>n/a</v>
      </c>
      <c r="M3117" s="45"/>
      <c r="N3117" s="47"/>
      <c r="O3117" s="45"/>
    </row>
    <row r="3118" spans="1:15" hidden="1" x14ac:dyDescent="0.2">
      <c r="A3118" s="45" t="s">
        <v>657</v>
      </c>
      <c r="B3118" s="65" t="str">
        <f>YEAR(C3118)&amp;"-"&amp;WEEKNUM(C3118)</f>
        <v>2018-10</v>
      </c>
      <c r="C3118" s="46">
        <v>43164</v>
      </c>
      <c r="D3118" s="67">
        <f>WEEKDAY(Tableau645[[#This Row],[date]])</f>
        <v>2</v>
      </c>
      <c r="E3118" s="47">
        <v>0.34375</v>
      </c>
      <c r="F3118" s="47">
        <v>0.51041666666666696</v>
      </c>
      <c r="G3118" s="46" t="str">
        <f>IF(NOT(ISBLANK(Tableau645[heure
début])),IF(VALUE(MID(TEXT(Tableau645[heure
début],"hh"),1,2))&lt;13,"AM","PM"),"")</f>
        <v>AM</v>
      </c>
      <c r="H3118" s="47">
        <f>F3118-E3118</f>
        <v>0.16666666666666696</v>
      </c>
      <c r="I3118" s="123"/>
      <c r="J3118" s="47" t="s">
        <v>832</v>
      </c>
      <c r="K3118" s="65" t="s">
        <v>806</v>
      </c>
      <c r="L3118" s="45" t="str">
        <f ca="1">VLOOKUP(Tableau645[[#This Row],[module]],OFFSET(INDIRECT(A3118&amp;"_code"),0,2,,2),2,0)</f>
        <v>n/a</v>
      </c>
      <c r="M3118" s="45"/>
      <c r="N3118" s="47"/>
      <c r="O3118" s="45"/>
    </row>
    <row r="3119" spans="1:15" hidden="1" x14ac:dyDescent="0.2">
      <c r="A3119" s="45" t="s">
        <v>671</v>
      </c>
      <c r="B3119" s="65" t="str">
        <f>YEAR(C3119)&amp;"-"&amp;WEEKNUM(C3119)</f>
        <v>2018-10</v>
      </c>
      <c r="C3119" s="46">
        <v>43164</v>
      </c>
      <c r="D3119" s="67">
        <f>WEEKDAY(Tableau645[[#This Row],[date]])</f>
        <v>2</v>
      </c>
      <c r="E3119" s="47">
        <v>0.34375</v>
      </c>
      <c r="F3119" s="47">
        <v>0.51041666666666696</v>
      </c>
      <c r="G3119" s="46" t="str">
        <f>IF(NOT(ISBLANK(Tableau645[heure
début])),IF(VALUE(MID(TEXT(Tableau645[heure
début],"hh"),1,2))&lt;13,"AM","PM"),"")</f>
        <v>AM</v>
      </c>
      <c r="H3119" s="47">
        <f>F3119-E3119</f>
        <v>0.16666666666666696</v>
      </c>
      <c r="I3119" s="47"/>
      <c r="J3119" s="47" t="s">
        <v>833</v>
      </c>
      <c r="K3119" s="65" t="s">
        <v>817</v>
      </c>
      <c r="L3119" s="45" t="str">
        <f ca="1">VLOOKUP(Tableau645[[#This Row],[module]],OFFSET(INDIRECT(A3119&amp;"_code"),0,2,,2),2,0)</f>
        <v>n/a</v>
      </c>
      <c r="M3119" s="45"/>
      <c r="N3119" s="47"/>
      <c r="O3119" s="45"/>
    </row>
    <row r="3120" spans="1:15" hidden="1" x14ac:dyDescent="0.2">
      <c r="A3120" s="45" t="s">
        <v>671</v>
      </c>
      <c r="B3120" s="65" t="str">
        <f>YEAR(C3120)&amp;"-"&amp;WEEKNUM(C3120)</f>
        <v>2018-10</v>
      </c>
      <c r="C3120" s="46">
        <v>43164</v>
      </c>
      <c r="D3120" s="67">
        <f>WEEKDAY(Tableau645[[#This Row],[date]])</f>
        <v>2</v>
      </c>
      <c r="E3120" s="47">
        <v>0.34375</v>
      </c>
      <c r="F3120" s="47">
        <v>0.51041666666666696</v>
      </c>
      <c r="G3120" s="46" t="str">
        <f>IF(NOT(ISBLANK(Tableau645[heure
début])),IF(VALUE(MID(TEXT(Tableau645[heure
début],"hh"),1,2))&lt;13,"AM","PM"),"")</f>
        <v>AM</v>
      </c>
      <c r="H3120" s="47">
        <f>F3120-E3120</f>
        <v>0.16666666666666696</v>
      </c>
      <c r="I3120" s="47"/>
      <c r="J3120" s="47" t="s">
        <v>832</v>
      </c>
      <c r="K3120" s="65" t="s">
        <v>806</v>
      </c>
      <c r="L3120" s="45" t="str">
        <f ca="1">VLOOKUP(Tableau645[[#This Row],[module]],OFFSET(INDIRECT(A3120&amp;"_code"),0,2,,2),2,0)</f>
        <v>n/a</v>
      </c>
      <c r="M3120" s="45"/>
      <c r="N3120" s="47"/>
      <c r="O3120" s="45"/>
    </row>
    <row r="3121" spans="1:15" hidden="1" x14ac:dyDescent="0.2">
      <c r="A3121" s="45" t="s">
        <v>672</v>
      </c>
      <c r="B3121" s="65" t="str">
        <f>YEAR(C3121)&amp;"-"&amp;WEEKNUM(C3121)</f>
        <v>2018-10</v>
      </c>
      <c r="C3121" s="46">
        <v>43164</v>
      </c>
      <c r="D3121" s="67">
        <f>WEEKDAY(Tableau645[[#This Row],[date]])</f>
        <v>2</v>
      </c>
      <c r="E3121" s="47">
        <v>0.34375</v>
      </c>
      <c r="F3121" s="47">
        <v>0.51041666666666696</v>
      </c>
      <c r="G3121" s="46" t="str">
        <f>IF(NOT(ISBLANK(Tableau645[heure
début])),IF(VALUE(MID(TEXT(Tableau645[heure
début],"hh"),1,2))&lt;13,"AM","PM"),"")</f>
        <v>AM</v>
      </c>
      <c r="H3121" s="47">
        <f>F3121-E3121</f>
        <v>0.16666666666666696</v>
      </c>
      <c r="I3121" s="47"/>
      <c r="J3121" s="47"/>
      <c r="K3121" s="65" t="s">
        <v>809</v>
      </c>
      <c r="L3121" s="45" t="str">
        <f ca="1">VLOOKUP(Tableau645[[#This Row],[module]],OFFSET(INDIRECT(A3121&amp;"_code"),0,2,,2),2,0)</f>
        <v>n/a</v>
      </c>
      <c r="M3121" s="45"/>
      <c r="N3121" s="47"/>
      <c r="O3121" s="45"/>
    </row>
    <row r="3122" spans="1:15" hidden="1" x14ac:dyDescent="0.2">
      <c r="A3122" s="45" t="s">
        <v>676</v>
      </c>
      <c r="B3122" s="65" t="str">
        <f>YEAR(C3122)&amp;"-"&amp;WEEKNUM(C3122)</f>
        <v>2018-10</v>
      </c>
      <c r="C3122" s="46">
        <v>43164</v>
      </c>
      <c r="D3122" s="67">
        <f>WEEKDAY(Tableau645[[#This Row],[date]])</f>
        <v>2</v>
      </c>
      <c r="E3122" s="47">
        <v>0.34375</v>
      </c>
      <c r="F3122" s="47">
        <v>0.51041666666666696</v>
      </c>
      <c r="G3122" s="46" t="str">
        <f>IF(NOT(ISBLANK(Tableau645[heure
début])),IF(VALUE(MID(TEXT(Tableau645[heure
début],"hh"),1,2))&lt;13,"AM","PM"),"")</f>
        <v>AM</v>
      </c>
      <c r="H3122" s="47">
        <f>F3122-E3122</f>
        <v>0.16666666666666696</v>
      </c>
      <c r="I3122" s="47"/>
      <c r="J3122" s="47"/>
      <c r="K3122" s="65" t="s">
        <v>809</v>
      </c>
      <c r="L3122" s="45" t="str">
        <f ca="1">VLOOKUP(Tableau645[[#This Row],[module]],OFFSET(INDIRECT(A3122&amp;"_code"),0,2,,2),2,0)</f>
        <v>n/a</v>
      </c>
      <c r="M3122" s="45"/>
      <c r="N3122" s="47"/>
      <c r="O3122" s="45"/>
    </row>
    <row r="3123" spans="1:15" hidden="1" x14ac:dyDescent="0.2">
      <c r="A3123" s="45" t="s">
        <v>677</v>
      </c>
      <c r="B3123" s="65" t="str">
        <f>YEAR(C3123)&amp;"-"&amp;WEEKNUM(C3123)</f>
        <v>2018-10</v>
      </c>
      <c r="C3123" s="46">
        <v>43164</v>
      </c>
      <c r="D3123" s="67">
        <f>WEEKDAY(Tableau645[[#This Row],[date]])</f>
        <v>2</v>
      </c>
      <c r="E3123" s="47">
        <v>0.34375</v>
      </c>
      <c r="F3123" s="47">
        <v>0.51041666666666696</v>
      </c>
      <c r="G3123" s="46" t="str">
        <f>IF(NOT(ISBLANK(Tableau645[heure
début])),IF(VALUE(MID(TEXT(Tableau645[heure
début],"hh"),1,2))&lt;13,"AM","PM"),"")</f>
        <v>AM</v>
      </c>
      <c r="H3123" s="47">
        <f>F3123-E3123</f>
        <v>0.16666666666666696</v>
      </c>
      <c r="I3123" s="47"/>
      <c r="J3123" s="47"/>
      <c r="K3123" s="65" t="s">
        <v>1168</v>
      </c>
      <c r="L3123" s="45" t="str">
        <f ca="1">VLOOKUP(Tableau645[[#This Row],[module]],OFFSET(INDIRECT(A3123&amp;"_code"),0,2,,2),2,0)</f>
        <v>n/a</v>
      </c>
      <c r="M3123" s="45"/>
      <c r="N3123" s="47"/>
      <c r="O3123" s="45"/>
    </row>
    <row r="3124" spans="1:15" hidden="1" x14ac:dyDescent="0.2">
      <c r="A3124" s="45" t="s">
        <v>657</v>
      </c>
      <c r="B3124" s="65" t="str">
        <f>YEAR(C3124)&amp;"-"&amp;WEEKNUM(C3124)</f>
        <v>2018-10</v>
      </c>
      <c r="C3124" s="46">
        <v>43164</v>
      </c>
      <c r="D3124" s="67">
        <f>WEEKDAY(Tableau645[[#This Row],[date]])</f>
        <v>2</v>
      </c>
      <c r="E3124" s="47">
        <v>0.34375</v>
      </c>
      <c r="F3124" s="47">
        <v>0.51041666666666696</v>
      </c>
      <c r="G3124" s="46" t="str">
        <f>IF(NOT(ISBLANK(Tableau645[heure
début])),IF(VALUE(MID(TEXT(Tableau645[heure
début],"hh"),1,2))&lt;13,"AM","PM"),"")</f>
        <v>AM</v>
      </c>
      <c r="H3124" s="47">
        <f>F3124-E3124</f>
        <v>0.16666666666666696</v>
      </c>
      <c r="I3124" s="123"/>
      <c r="J3124" s="47" t="s">
        <v>833</v>
      </c>
      <c r="K3124" s="65" t="s">
        <v>817</v>
      </c>
      <c r="L3124" s="45" t="str">
        <f ca="1">VLOOKUP(Tableau645[[#This Row],[module]],OFFSET(INDIRECT(A3124&amp;"_code"),0,2,,2),2,0)</f>
        <v>n/a</v>
      </c>
      <c r="M3124" s="45"/>
      <c r="N3124" s="47"/>
      <c r="O3124" s="45"/>
    </row>
    <row r="3125" spans="1:15" hidden="1" x14ac:dyDescent="0.2">
      <c r="A3125" s="61" t="s">
        <v>669</v>
      </c>
      <c r="B3125" s="65" t="str">
        <f>YEAR(C3125)&amp;"-"&amp;WEEKNUM(C3125)</f>
        <v>2018-10</v>
      </c>
      <c r="C3125" s="46">
        <v>43164</v>
      </c>
      <c r="D3125" s="67">
        <f>WEEKDAY(Tableau645[[#This Row],[date]])</f>
        <v>2</v>
      </c>
      <c r="E3125" s="63">
        <v>0.57291666666666696</v>
      </c>
      <c r="F3125" s="63">
        <v>0.73958333333333404</v>
      </c>
      <c r="G3125" s="46" t="str">
        <f>IF(NOT(ISBLANK(Tableau645[heure
début])),IF(VALUE(MID(TEXT(Tableau645[heure
début],"hh"),1,2))&lt;13,"AM","PM"),"")</f>
        <v>PM</v>
      </c>
      <c r="H3125" s="47">
        <f>F3125-E3125</f>
        <v>0.16666666666666707</v>
      </c>
      <c r="I3125" s="47"/>
      <c r="J3125" s="47"/>
      <c r="K3125" s="65" t="s">
        <v>801</v>
      </c>
      <c r="L3125" s="45" t="str">
        <f ca="1">VLOOKUP(Tableau645[[#This Row],[module]],OFFSET(INDIRECT(A3125&amp;"_code"),0,2,,2),2,0)</f>
        <v>n/a</v>
      </c>
      <c r="M3125" s="45"/>
      <c r="N3125" s="47"/>
      <c r="O3125" s="45"/>
    </row>
    <row r="3126" spans="1:15" hidden="1" x14ac:dyDescent="0.2">
      <c r="A3126" s="45" t="s">
        <v>670</v>
      </c>
      <c r="B3126" s="65" t="str">
        <f>YEAR(C3126)&amp;"-"&amp;WEEKNUM(C3126)</f>
        <v>2018-10</v>
      </c>
      <c r="C3126" s="46">
        <v>43164</v>
      </c>
      <c r="D3126" s="67">
        <f>WEEKDAY(Tableau645[[#This Row],[date]])</f>
        <v>2</v>
      </c>
      <c r="E3126" s="47">
        <v>0.57291666666666696</v>
      </c>
      <c r="F3126" s="47">
        <v>0.73958333333333404</v>
      </c>
      <c r="G3126" s="46" t="str">
        <f>IF(NOT(ISBLANK(Tableau645[heure
début])),IF(VALUE(MID(TEXT(Tableau645[heure
début],"hh"),1,2))&lt;13,"AM","PM"),"")</f>
        <v>PM</v>
      </c>
      <c r="H3126" s="47">
        <f>F3126-E3126</f>
        <v>0.16666666666666707</v>
      </c>
      <c r="I3126" s="47"/>
      <c r="J3126" s="47"/>
      <c r="K3126" s="65" t="s">
        <v>806</v>
      </c>
      <c r="L3126" s="45" t="str">
        <f ca="1">VLOOKUP(Tableau645[[#This Row],[module]],OFFSET(INDIRECT(A3126&amp;"_code"),0,2,,2),2,0)</f>
        <v>n/a</v>
      </c>
      <c r="M3126" s="45"/>
      <c r="N3126" s="47"/>
      <c r="O3126" s="45"/>
    </row>
    <row r="3127" spans="1:15" hidden="1" x14ac:dyDescent="0.2">
      <c r="A3127" s="45" t="s">
        <v>657</v>
      </c>
      <c r="B3127" s="65" t="str">
        <f>YEAR(C3127)&amp;"-"&amp;WEEKNUM(C3127)</f>
        <v>2018-10</v>
      </c>
      <c r="C3127" s="46">
        <v>43164</v>
      </c>
      <c r="D3127" s="67">
        <f>WEEKDAY(Tableau645[[#This Row],[date]])</f>
        <v>2</v>
      </c>
      <c r="E3127" s="47">
        <v>0.57291666666666696</v>
      </c>
      <c r="F3127" s="47">
        <v>0.73958333333333404</v>
      </c>
      <c r="G3127" s="46" t="str">
        <f>IF(NOT(ISBLANK(Tableau645[heure
début])),IF(VALUE(MID(TEXT(Tableau645[heure
début],"hh"),1,2))&lt;13,"AM","PM"),"")</f>
        <v>PM</v>
      </c>
      <c r="H3127" s="47">
        <f>F3127-E3127</f>
        <v>0.16666666666666707</v>
      </c>
      <c r="I3127" s="123"/>
      <c r="J3127" s="47" t="s">
        <v>832</v>
      </c>
      <c r="K3127" s="65" t="s">
        <v>806</v>
      </c>
      <c r="L3127" s="45" t="str">
        <f ca="1">VLOOKUP(Tableau645[[#This Row],[module]],OFFSET(INDIRECT(A3127&amp;"_code"),0,2,,2),2,0)</f>
        <v>n/a</v>
      </c>
      <c r="M3127" s="45"/>
      <c r="N3127" s="47"/>
      <c r="O3127" s="45"/>
    </row>
    <row r="3128" spans="1:15" hidden="1" x14ac:dyDescent="0.2">
      <c r="A3128" s="45" t="s">
        <v>671</v>
      </c>
      <c r="B3128" s="65" t="str">
        <f>YEAR(C3128)&amp;"-"&amp;WEEKNUM(C3128)</f>
        <v>2018-10</v>
      </c>
      <c r="C3128" s="46">
        <v>43164</v>
      </c>
      <c r="D3128" s="67">
        <f>WEEKDAY(Tableau645[[#This Row],[date]])</f>
        <v>2</v>
      </c>
      <c r="E3128" s="47">
        <v>0.57291666666666696</v>
      </c>
      <c r="F3128" s="47">
        <v>0.73958333333333404</v>
      </c>
      <c r="G3128" s="46" t="str">
        <f>IF(NOT(ISBLANK(Tableau645[heure
début])),IF(VALUE(MID(TEXT(Tableau645[heure
début],"hh"),1,2))&lt;13,"AM","PM"),"")</f>
        <v>PM</v>
      </c>
      <c r="H3128" s="47">
        <f>F3128-E3128</f>
        <v>0.16666666666666707</v>
      </c>
      <c r="I3128" s="47"/>
      <c r="J3128" s="47" t="s">
        <v>833</v>
      </c>
      <c r="K3128" s="65" t="s">
        <v>817</v>
      </c>
      <c r="L3128" s="45" t="str">
        <f ca="1">VLOOKUP(Tableau645[[#This Row],[module]],OFFSET(INDIRECT(A3128&amp;"_code"),0,2,,2),2,0)</f>
        <v>n/a</v>
      </c>
      <c r="M3128" s="45"/>
      <c r="N3128" s="47"/>
      <c r="O3128" s="45"/>
    </row>
    <row r="3129" spans="1:15" hidden="1" x14ac:dyDescent="0.2">
      <c r="A3129" s="45" t="s">
        <v>671</v>
      </c>
      <c r="B3129" s="65" t="str">
        <f>YEAR(C3129)&amp;"-"&amp;WEEKNUM(C3129)</f>
        <v>2018-10</v>
      </c>
      <c r="C3129" s="46">
        <v>43164</v>
      </c>
      <c r="D3129" s="67">
        <f>WEEKDAY(Tableau645[[#This Row],[date]])</f>
        <v>2</v>
      </c>
      <c r="E3129" s="47">
        <v>0.57291666666666696</v>
      </c>
      <c r="F3129" s="47">
        <v>0.73958333333333404</v>
      </c>
      <c r="G3129" s="46" t="str">
        <f>IF(NOT(ISBLANK(Tableau645[heure
début])),IF(VALUE(MID(TEXT(Tableau645[heure
début],"hh"),1,2))&lt;13,"AM","PM"),"")</f>
        <v>PM</v>
      </c>
      <c r="H3129" s="47">
        <f>F3129-E3129</f>
        <v>0.16666666666666707</v>
      </c>
      <c r="I3129" s="47"/>
      <c r="J3129" s="47" t="s">
        <v>832</v>
      </c>
      <c r="K3129" s="65" t="s">
        <v>806</v>
      </c>
      <c r="L3129" s="45" t="str">
        <f ca="1">VLOOKUP(Tableau645[[#This Row],[module]],OFFSET(INDIRECT(A3129&amp;"_code"),0,2,,2),2,0)</f>
        <v>n/a</v>
      </c>
      <c r="M3129" s="45"/>
      <c r="N3129" s="47"/>
      <c r="O3129" s="45"/>
    </row>
    <row r="3130" spans="1:15" hidden="1" x14ac:dyDescent="0.2">
      <c r="A3130" s="45" t="s">
        <v>672</v>
      </c>
      <c r="B3130" s="65" t="str">
        <f>YEAR(C3130)&amp;"-"&amp;WEEKNUM(C3130)</f>
        <v>2018-10</v>
      </c>
      <c r="C3130" s="46">
        <v>43164</v>
      </c>
      <c r="D3130" s="67">
        <f>WEEKDAY(Tableau645[[#This Row],[date]])</f>
        <v>2</v>
      </c>
      <c r="E3130" s="47">
        <v>0.57291666666666696</v>
      </c>
      <c r="F3130" s="47">
        <v>0.73958333333333404</v>
      </c>
      <c r="G3130" s="46" t="str">
        <f>IF(NOT(ISBLANK(Tableau645[heure
début])),IF(VALUE(MID(TEXT(Tableau645[heure
début],"hh"),1,2))&lt;13,"AM","PM"),"")</f>
        <v>PM</v>
      </c>
      <c r="H3130" s="47">
        <f>F3130-E3130</f>
        <v>0.16666666666666707</v>
      </c>
      <c r="I3130" s="47"/>
      <c r="J3130" s="47"/>
      <c r="K3130" s="65" t="s">
        <v>809</v>
      </c>
      <c r="L3130" s="45" t="str">
        <f ca="1">VLOOKUP(Tableau645[[#This Row],[module]],OFFSET(INDIRECT(A3130&amp;"_code"),0,2,,2),2,0)</f>
        <v>n/a</v>
      </c>
      <c r="M3130" s="45"/>
      <c r="N3130" s="47"/>
      <c r="O3130" s="45"/>
    </row>
    <row r="3131" spans="1:15" hidden="1" x14ac:dyDescent="0.2">
      <c r="A3131" s="45" t="s">
        <v>676</v>
      </c>
      <c r="B3131" s="65" t="str">
        <f>YEAR(C3131)&amp;"-"&amp;WEEKNUM(C3131)</f>
        <v>2018-10</v>
      </c>
      <c r="C3131" s="46">
        <v>43164</v>
      </c>
      <c r="D3131" s="67">
        <f>WEEKDAY(Tableau645[[#This Row],[date]])</f>
        <v>2</v>
      </c>
      <c r="E3131" s="47">
        <v>0.57291666666666696</v>
      </c>
      <c r="F3131" s="47">
        <v>0.69791666666666663</v>
      </c>
      <c r="G3131" s="46" t="str">
        <f>IF(NOT(ISBLANK(Tableau645[heure
début])),IF(VALUE(MID(TEXT(Tableau645[heure
début],"hh"),1,2))&lt;13,"AM","PM"),"")</f>
        <v>PM</v>
      </c>
      <c r="H3131" s="47">
        <f>F3131-E3131</f>
        <v>0.12499999999999967</v>
      </c>
      <c r="I3131" s="47"/>
      <c r="J3131" s="47"/>
      <c r="K3131" s="65" t="s">
        <v>809</v>
      </c>
      <c r="L3131" s="45" t="str">
        <f ca="1">VLOOKUP(Tableau645[[#This Row],[module]],OFFSET(INDIRECT(A3131&amp;"_code"),0,2,,2),2,0)</f>
        <v>n/a</v>
      </c>
      <c r="M3131" s="45"/>
      <c r="N3131" s="47"/>
      <c r="O3131" s="45"/>
    </row>
    <row r="3132" spans="1:15" hidden="1" x14ac:dyDescent="0.2">
      <c r="A3132" s="45" t="s">
        <v>677</v>
      </c>
      <c r="B3132" s="65" t="str">
        <f>YEAR(C3132)&amp;"-"&amp;WEEKNUM(C3132)</f>
        <v>2018-10</v>
      </c>
      <c r="C3132" s="46">
        <v>43164</v>
      </c>
      <c r="D3132" s="67">
        <f>WEEKDAY(Tableau645[[#This Row],[date]])</f>
        <v>2</v>
      </c>
      <c r="E3132" s="47">
        <v>0.57291666666666696</v>
      </c>
      <c r="F3132" s="47">
        <v>0.69791666666666663</v>
      </c>
      <c r="G3132" s="46" t="str">
        <f>IF(NOT(ISBLANK(Tableau645[heure
début])),IF(VALUE(MID(TEXT(Tableau645[heure
début],"hh"),1,2))&lt;13,"AM","PM"),"")</f>
        <v>PM</v>
      </c>
      <c r="H3132" s="47">
        <f>F3132-E3132</f>
        <v>0.12499999999999967</v>
      </c>
      <c r="I3132" s="47"/>
      <c r="J3132" s="47"/>
      <c r="K3132" s="65" t="s">
        <v>1168</v>
      </c>
      <c r="L3132" s="45" t="str">
        <f ca="1">VLOOKUP(Tableau645[[#This Row],[module]],OFFSET(INDIRECT(A3132&amp;"_code"),0,2,,2),2,0)</f>
        <v>n/a</v>
      </c>
      <c r="M3132" s="45"/>
      <c r="N3132" s="47"/>
      <c r="O3132" s="45"/>
    </row>
    <row r="3133" spans="1:15" hidden="1" x14ac:dyDescent="0.2">
      <c r="A3133" s="45" t="s">
        <v>657</v>
      </c>
      <c r="B3133" s="65" t="str">
        <f>YEAR(C3133)&amp;"-"&amp;WEEKNUM(C3133)</f>
        <v>2018-10</v>
      </c>
      <c r="C3133" s="46">
        <v>43164</v>
      </c>
      <c r="D3133" s="67">
        <f>WEEKDAY(Tableau645[[#This Row],[date]])</f>
        <v>2</v>
      </c>
      <c r="E3133" s="47">
        <v>0.57291666666666696</v>
      </c>
      <c r="F3133" s="47">
        <v>0.73958333333333404</v>
      </c>
      <c r="G3133" s="46" t="str">
        <f>IF(NOT(ISBLANK(Tableau645[heure
début])),IF(VALUE(MID(TEXT(Tableau645[heure
début],"hh"),1,2))&lt;13,"AM","PM"),"")</f>
        <v>PM</v>
      </c>
      <c r="H3133" s="47">
        <f>F3133-E3133</f>
        <v>0.16666666666666707</v>
      </c>
      <c r="I3133" s="123"/>
      <c r="J3133" s="47" t="s">
        <v>833</v>
      </c>
      <c r="K3133" s="65" t="s">
        <v>817</v>
      </c>
      <c r="L3133" s="45" t="str">
        <f ca="1">VLOOKUP(Tableau645[[#This Row],[module]],OFFSET(INDIRECT(A3133&amp;"_code"),0,2,,2),2,0)</f>
        <v>n/a</v>
      </c>
      <c r="M3133" s="45"/>
      <c r="N3133" s="47"/>
      <c r="O3133" s="45"/>
    </row>
    <row r="3134" spans="1:15" hidden="1" x14ac:dyDescent="0.2">
      <c r="A3134" s="61" t="s">
        <v>669</v>
      </c>
      <c r="B3134" s="65" t="str">
        <f>YEAR(C3134)&amp;"-"&amp;WEEKNUM(C3134)</f>
        <v>2018-10</v>
      </c>
      <c r="C3134" s="46">
        <v>43165</v>
      </c>
      <c r="D3134" s="67">
        <f>WEEKDAY(Tableau645[[#This Row],[date]])</f>
        <v>3</v>
      </c>
      <c r="E3134" s="47">
        <v>0.34375</v>
      </c>
      <c r="F3134" s="47">
        <v>0.51041666666666696</v>
      </c>
      <c r="G3134" s="46" t="str">
        <f>IF(NOT(ISBLANK(Tableau645[heure
début])),IF(VALUE(MID(TEXT(Tableau645[heure
début],"hh"),1,2))&lt;13,"AM","PM"),"")</f>
        <v>AM</v>
      </c>
      <c r="H3134" s="47">
        <f>F3134-E3134</f>
        <v>0.16666666666666696</v>
      </c>
      <c r="I3134" s="47"/>
      <c r="J3134" s="47"/>
      <c r="K3134" s="65" t="s">
        <v>801</v>
      </c>
      <c r="L3134" s="45" t="str">
        <f ca="1">VLOOKUP(Tableau645[[#This Row],[module]],OFFSET(INDIRECT(A3134&amp;"_code"),0,2,,2),2,0)</f>
        <v>n/a</v>
      </c>
      <c r="M3134" s="45"/>
      <c r="N3134" s="47"/>
      <c r="O3134" s="45"/>
    </row>
    <row r="3135" spans="1:15" hidden="1" x14ac:dyDescent="0.2">
      <c r="A3135" s="45" t="s">
        <v>670</v>
      </c>
      <c r="B3135" s="65" t="str">
        <f>YEAR(C3135)&amp;"-"&amp;WEEKNUM(C3135)</f>
        <v>2018-10</v>
      </c>
      <c r="C3135" s="46">
        <v>43165</v>
      </c>
      <c r="D3135" s="67">
        <f>WEEKDAY(Tableau645[[#This Row],[date]])</f>
        <v>3</v>
      </c>
      <c r="E3135" s="47">
        <v>0.34375</v>
      </c>
      <c r="F3135" s="47">
        <v>0.51041666666666696</v>
      </c>
      <c r="G3135" s="46" t="str">
        <f>IF(NOT(ISBLANK(Tableau645[heure
début])),IF(VALUE(MID(TEXT(Tableau645[heure
début],"hh"),1,2))&lt;13,"AM","PM"),"")</f>
        <v>AM</v>
      </c>
      <c r="H3135" s="47">
        <f>F3135-E3135</f>
        <v>0.16666666666666696</v>
      </c>
      <c r="I3135" s="47"/>
      <c r="J3135" s="47"/>
      <c r="K3135" s="65" t="s">
        <v>806</v>
      </c>
      <c r="L3135" s="45" t="str">
        <f ca="1">VLOOKUP(Tableau645[[#This Row],[module]],OFFSET(INDIRECT(A3135&amp;"_code"),0,2,,2),2,0)</f>
        <v>n/a</v>
      </c>
      <c r="M3135" s="45"/>
      <c r="N3135" s="47"/>
      <c r="O3135" s="45"/>
    </row>
    <row r="3136" spans="1:15" hidden="1" x14ac:dyDescent="0.2">
      <c r="A3136" s="45" t="s">
        <v>657</v>
      </c>
      <c r="B3136" s="65" t="str">
        <f>YEAR(C3136)&amp;"-"&amp;WEEKNUM(C3136)</f>
        <v>2018-10</v>
      </c>
      <c r="C3136" s="46">
        <v>43165</v>
      </c>
      <c r="D3136" s="67">
        <f>WEEKDAY(Tableau645[[#This Row],[date]])</f>
        <v>3</v>
      </c>
      <c r="E3136" s="47">
        <v>0.34375</v>
      </c>
      <c r="F3136" s="47">
        <v>0.51041666666666696</v>
      </c>
      <c r="G3136" s="46" t="str">
        <f>IF(NOT(ISBLANK(Tableau645[heure
début])),IF(VALUE(MID(TEXT(Tableau645[heure
début],"hh"),1,2))&lt;13,"AM","PM"),"")</f>
        <v>AM</v>
      </c>
      <c r="H3136" s="47">
        <f>F3136-E3136</f>
        <v>0.16666666666666696</v>
      </c>
      <c r="I3136" s="123"/>
      <c r="J3136" s="47" t="s">
        <v>832</v>
      </c>
      <c r="K3136" s="65" t="s">
        <v>806</v>
      </c>
      <c r="L3136" s="45" t="str">
        <f ca="1">VLOOKUP(Tableau645[[#This Row],[module]],OFFSET(INDIRECT(A3136&amp;"_code"),0,2,,2),2,0)</f>
        <v>n/a</v>
      </c>
      <c r="M3136" s="45"/>
      <c r="N3136" s="47"/>
      <c r="O3136" s="45"/>
    </row>
    <row r="3137" spans="1:15" hidden="1" x14ac:dyDescent="0.2">
      <c r="A3137" s="45" t="s">
        <v>671</v>
      </c>
      <c r="B3137" s="65" t="str">
        <f>YEAR(C3137)&amp;"-"&amp;WEEKNUM(C3137)</f>
        <v>2018-10</v>
      </c>
      <c r="C3137" s="46">
        <v>43165</v>
      </c>
      <c r="D3137" s="67">
        <f>WEEKDAY(Tableau645[[#This Row],[date]])</f>
        <v>3</v>
      </c>
      <c r="E3137" s="47">
        <v>0.34375</v>
      </c>
      <c r="F3137" s="47">
        <v>0.51041666666666696</v>
      </c>
      <c r="G3137" s="46" t="str">
        <f>IF(NOT(ISBLANK(Tableau645[heure
début])),IF(VALUE(MID(TEXT(Tableau645[heure
début],"hh"),1,2))&lt;13,"AM","PM"),"")</f>
        <v>AM</v>
      </c>
      <c r="H3137" s="47">
        <f>F3137-E3137</f>
        <v>0.16666666666666696</v>
      </c>
      <c r="I3137" s="47"/>
      <c r="J3137" s="47" t="s">
        <v>833</v>
      </c>
      <c r="K3137" s="65" t="s">
        <v>817</v>
      </c>
      <c r="L3137" s="45" t="str">
        <f ca="1">VLOOKUP(Tableau645[[#This Row],[module]],OFFSET(INDIRECT(A3137&amp;"_code"),0,2,,2),2,0)</f>
        <v>n/a</v>
      </c>
      <c r="M3137" s="45"/>
      <c r="N3137" s="47"/>
      <c r="O3137" s="45"/>
    </row>
    <row r="3138" spans="1:15" hidden="1" x14ac:dyDescent="0.2">
      <c r="A3138" s="45" t="s">
        <v>671</v>
      </c>
      <c r="B3138" s="65" t="str">
        <f>YEAR(C3138)&amp;"-"&amp;WEEKNUM(C3138)</f>
        <v>2018-10</v>
      </c>
      <c r="C3138" s="46">
        <v>43165</v>
      </c>
      <c r="D3138" s="67">
        <f>WEEKDAY(Tableau645[[#This Row],[date]])</f>
        <v>3</v>
      </c>
      <c r="E3138" s="47">
        <v>0.34375</v>
      </c>
      <c r="F3138" s="47">
        <v>0.51041666666666696</v>
      </c>
      <c r="G3138" s="46" t="str">
        <f>IF(NOT(ISBLANK(Tableau645[heure
début])),IF(VALUE(MID(TEXT(Tableau645[heure
début],"hh"),1,2))&lt;13,"AM","PM"),"")</f>
        <v>AM</v>
      </c>
      <c r="H3138" s="47">
        <f>F3138-E3138</f>
        <v>0.16666666666666696</v>
      </c>
      <c r="I3138" s="47"/>
      <c r="J3138" s="47" t="s">
        <v>832</v>
      </c>
      <c r="K3138" s="65" t="s">
        <v>806</v>
      </c>
      <c r="L3138" s="45" t="str">
        <f ca="1">VLOOKUP(Tableau645[[#This Row],[module]],OFFSET(INDIRECT(A3138&amp;"_code"),0,2,,2),2,0)</f>
        <v>n/a</v>
      </c>
      <c r="M3138" s="45"/>
      <c r="N3138" s="47"/>
      <c r="O3138" s="45"/>
    </row>
    <row r="3139" spans="1:15" hidden="1" x14ac:dyDescent="0.2">
      <c r="A3139" s="45" t="s">
        <v>672</v>
      </c>
      <c r="B3139" s="65" t="str">
        <f>YEAR(C3139)&amp;"-"&amp;WEEKNUM(C3139)</f>
        <v>2018-10</v>
      </c>
      <c r="C3139" s="46">
        <v>43165</v>
      </c>
      <c r="D3139" s="67">
        <f>WEEKDAY(Tableau645[[#This Row],[date]])</f>
        <v>3</v>
      </c>
      <c r="E3139" s="47">
        <v>0.34375</v>
      </c>
      <c r="F3139" s="47">
        <v>0.51041666666666696</v>
      </c>
      <c r="G3139" s="46" t="str">
        <f>IF(NOT(ISBLANK(Tableau645[heure
début])),IF(VALUE(MID(TEXT(Tableau645[heure
début],"hh"),1,2))&lt;13,"AM","PM"),"")</f>
        <v>AM</v>
      </c>
      <c r="H3139" s="47">
        <f>F3139-E3139</f>
        <v>0.16666666666666696</v>
      </c>
      <c r="I3139" s="47"/>
      <c r="J3139" s="47"/>
      <c r="K3139" s="65" t="s">
        <v>809</v>
      </c>
      <c r="L3139" s="45" t="str">
        <f ca="1">VLOOKUP(Tableau645[[#This Row],[module]],OFFSET(INDIRECT(A3139&amp;"_code"),0,2,,2),2,0)</f>
        <v>n/a</v>
      </c>
      <c r="M3139" s="45"/>
      <c r="N3139" s="47"/>
      <c r="O3139" s="45"/>
    </row>
    <row r="3140" spans="1:15" hidden="1" x14ac:dyDescent="0.2">
      <c r="A3140" s="45" t="s">
        <v>676</v>
      </c>
      <c r="B3140" s="65" t="str">
        <f>YEAR(C3140)&amp;"-"&amp;WEEKNUM(C3140)</f>
        <v>2018-10</v>
      </c>
      <c r="C3140" s="46">
        <v>43165</v>
      </c>
      <c r="D3140" s="67">
        <f>WEEKDAY(Tableau645[[#This Row],[date]])</f>
        <v>3</v>
      </c>
      <c r="E3140" s="47">
        <v>0.34375</v>
      </c>
      <c r="F3140" s="47">
        <v>0.51041666666666696</v>
      </c>
      <c r="G3140" s="46" t="str">
        <f>IF(NOT(ISBLANK(Tableau645[heure
début])),IF(VALUE(MID(TEXT(Tableau645[heure
début],"hh"),1,2))&lt;13,"AM","PM"),"")</f>
        <v>AM</v>
      </c>
      <c r="H3140" s="47">
        <f>F3140-E3140</f>
        <v>0.16666666666666696</v>
      </c>
      <c r="I3140" s="47"/>
      <c r="J3140" s="47"/>
      <c r="K3140" s="65" t="s">
        <v>809</v>
      </c>
      <c r="L3140" s="45" t="str">
        <f ca="1">VLOOKUP(Tableau645[[#This Row],[module]],OFFSET(INDIRECT(A3140&amp;"_code"),0,2,,2),2,0)</f>
        <v>n/a</v>
      </c>
      <c r="M3140" s="45"/>
      <c r="N3140" s="47"/>
      <c r="O3140" s="45"/>
    </row>
    <row r="3141" spans="1:15" hidden="1" x14ac:dyDescent="0.2">
      <c r="A3141" s="45" t="s">
        <v>677</v>
      </c>
      <c r="B3141" s="65" t="str">
        <f>YEAR(C3141)&amp;"-"&amp;WEEKNUM(C3141)</f>
        <v>2018-10</v>
      </c>
      <c r="C3141" s="46">
        <v>43165</v>
      </c>
      <c r="D3141" s="67">
        <f>WEEKDAY(Tableau645[[#This Row],[date]])</f>
        <v>3</v>
      </c>
      <c r="E3141" s="47">
        <v>0.34375</v>
      </c>
      <c r="F3141" s="47">
        <v>0.51041666666666696</v>
      </c>
      <c r="G3141" s="46" t="str">
        <f>IF(NOT(ISBLANK(Tableau645[heure
début])),IF(VALUE(MID(TEXT(Tableau645[heure
début],"hh"),1,2))&lt;13,"AM","PM"),"")</f>
        <v>AM</v>
      </c>
      <c r="H3141" s="47">
        <f>F3141-E3141</f>
        <v>0.16666666666666696</v>
      </c>
      <c r="I3141" s="47"/>
      <c r="J3141" s="47"/>
      <c r="K3141" s="65" t="s">
        <v>1168</v>
      </c>
      <c r="L3141" s="45" t="str">
        <f ca="1">VLOOKUP(Tableau645[[#This Row],[module]],OFFSET(INDIRECT(A3141&amp;"_code"),0,2,,2),2,0)</f>
        <v>n/a</v>
      </c>
      <c r="M3141" s="45"/>
      <c r="N3141" s="47"/>
      <c r="O3141" s="45"/>
    </row>
    <row r="3142" spans="1:15" hidden="1" x14ac:dyDescent="0.2">
      <c r="A3142" s="45" t="s">
        <v>657</v>
      </c>
      <c r="B3142" s="65" t="str">
        <f>YEAR(C3142)&amp;"-"&amp;WEEKNUM(C3142)</f>
        <v>2018-10</v>
      </c>
      <c r="C3142" s="46">
        <v>43165</v>
      </c>
      <c r="D3142" s="67">
        <f>WEEKDAY(Tableau645[[#This Row],[date]])</f>
        <v>3</v>
      </c>
      <c r="E3142" s="47">
        <v>0.34375</v>
      </c>
      <c r="F3142" s="47">
        <v>0.51041666666666696</v>
      </c>
      <c r="G3142" s="46" t="str">
        <f>IF(NOT(ISBLANK(Tableau645[heure
début])),IF(VALUE(MID(TEXT(Tableau645[heure
début],"hh"),1,2))&lt;13,"AM","PM"),"")</f>
        <v>AM</v>
      </c>
      <c r="H3142" s="47">
        <f>F3142-E3142</f>
        <v>0.16666666666666696</v>
      </c>
      <c r="I3142" s="123"/>
      <c r="J3142" s="47" t="s">
        <v>833</v>
      </c>
      <c r="K3142" s="65" t="s">
        <v>817</v>
      </c>
      <c r="L3142" s="45" t="str">
        <f ca="1">VLOOKUP(Tableau645[[#This Row],[module]],OFFSET(INDIRECT(A3142&amp;"_code"),0,2,,2),2,0)</f>
        <v>n/a</v>
      </c>
      <c r="M3142" s="45"/>
      <c r="N3142" s="47"/>
      <c r="O3142" s="45"/>
    </row>
    <row r="3143" spans="1:15" hidden="1" x14ac:dyDescent="0.2">
      <c r="A3143" s="61" t="s">
        <v>669</v>
      </c>
      <c r="B3143" s="65" t="str">
        <f>YEAR(C3143)&amp;"-"&amp;WEEKNUM(C3143)</f>
        <v>2018-10</v>
      </c>
      <c r="C3143" s="46">
        <v>43165</v>
      </c>
      <c r="D3143" s="67">
        <f>WEEKDAY(Tableau645[[#This Row],[date]])</f>
        <v>3</v>
      </c>
      <c r="E3143" s="63">
        <v>0.57291666666666696</v>
      </c>
      <c r="F3143" s="63">
        <v>0.73958333333333404</v>
      </c>
      <c r="G3143" s="46" t="str">
        <f>IF(NOT(ISBLANK(Tableau645[heure
début])),IF(VALUE(MID(TEXT(Tableau645[heure
début],"hh"),1,2))&lt;13,"AM","PM"),"")</f>
        <v>PM</v>
      </c>
      <c r="H3143" s="47">
        <f>F3143-E3143</f>
        <v>0.16666666666666707</v>
      </c>
      <c r="I3143" s="47"/>
      <c r="J3143" s="47"/>
      <c r="K3143" s="65" t="s">
        <v>801</v>
      </c>
      <c r="L3143" s="45" t="str">
        <f ca="1">VLOOKUP(Tableau645[[#This Row],[module]],OFFSET(INDIRECT(A3143&amp;"_code"),0,2,,2),2,0)</f>
        <v>n/a</v>
      </c>
      <c r="M3143" s="45"/>
      <c r="N3143" s="47"/>
      <c r="O3143" s="45"/>
    </row>
    <row r="3144" spans="1:15" hidden="1" x14ac:dyDescent="0.2">
      <c r="A3144" s="45" t="s">
        <v>670</v>
      </c>
      <c r="B3144" s="65" t="str">
        <f>YEAR(C3144)&amp;"-"&amp;WEEKNUM(C3144)</f>
        <v>2018-10</v>
      </c>
      <c r="C3144" s="46">
        <v>43165</v>
      </c>
      <c r="D3144" s="67">
        <f>WEEKDAY(Tableau645[[#This Row],[date]])</f>
        <v>3</v>
      </c>
      <c r="E3144" s="47">
        <v>0.57291666666666696</v>
      </c>
      <c r="F3144" s="47">
        <v>0.73958333333333404</v>
      </c>
      <c r="G3144" s="46" t="str">
        <f>IF(NOT(ISBLANK(Tableau645[heure
début])),IF(VALUE(MID(TEXT(Tableau645[heure
début],"hh"),1,2))&lt;13,"AM","PM"),"")</f>
        <v>PM</v>
      </c>
      <c r="H3144" s="47">
        <f>F3144-E3144</f>
        <v>0.16666666666666707</v>
      </c>
      <c r="I3144" s="47"/>
      <c r="J3144" s="47"/>
      <c r="K3144" s="65" t="s">
        <v>806</v>
      </c>
      <c r="L3144" s="45" t="str">
        <f ca="1">VLOOKUP(Tableau645[[#This Row],[module]],OFFSET(INDIRECT(A3144&amp;"_code"),0,2,,2),2,0)</f>
        <v>n/a</v>
      </c>
      <c r="M3144" s="45"/>
      <c r="N3144" s="47"/>
      <c r="O3144" s="45"/>
    </row>
    <row r="3145" spans="1:15" hidden="1" x14ac:dyDescent="0.2">
      <c r="A3145" s="45" t="s">
        <v>657</v>
      </c>
      <c r="B3145" s="65" t="str">
        <f>YEAR(C3145)&amp;"-"&amp;WEEKNUM(C3145)</f>
        <v>2018-10</v>
      </c>
      <c r="C3145" s="46">
        <v>43165</v>
      </c>
      <c r="D3145" s="67">
        <f>WEEKDAY(Tableau645[[#This Row],[date]])</f>
        <v>3</v>
      </c>
      <c r="E3145" s="47">
        <v>0.57291666666666696</v>
      </c>
      <c r="F3145" s="47">
        <v>0.73958333333333404</v>
      </c>
      <c r="G3145" s="46" t="str">
        <f>IF(NOT(ISBLANK(Tableau645[heure
début])),IF(VALUE(MID(TEXT(Tableau645[heure
début],"hh"),1,2))&lt;13,"AM","PM"),"")</f>
        <v>PM</v>
      </c>
      <c r="H3145" s="47">
        <f>F3145-E3145</f>
        <v>0.16666666666666707</v>
      </c>
      <c r="I3145" s="123"/>
      <c r="J3145" s="47" t="s">
        <v>832</v>
      </c>
      <c r="K3145" s="65" t="s">
        <v>806</v>
      </c>
      <c r="L3145" s="45" t="str">
        <f ca="1">VLOOKUP(Tableau645[[#This Row],[module]],OFFSET(INDIRECT(A3145&amp;"_code"),0,2,,2),2,0)</f>
        <v>n/a</v>
      </c>
      <c r="M3145" s="45"/>
      <c r="N3145" s="47"/>
      <c r="O3145" s="45"/>
    </row>
    <row r="3146" spans="1:15" hidden="1" x14ac:dyDescent="0.2">
      <c r="A3146" s="45" t="s">
        <v>671</v>
      </c>
      <c r="B3146" s="65" t="str">
        <f>YEAR(C3146)&amp;"-"&amp;WEEKNUM(C3146)</f>
        <v>2018-10</v>
      </c>
      <c r="C3146" s="46">
        <v>43165</v>
      </c>
      <c r="D3146" s="67">
        <f>WEEKDAY(Tableau645[[#This Row],[date]])</f>
        <v>3</v>
      </c>
      <c r="E3146" s="47">
        <v>0.57291666666666696</v>
      </c>
      <c r="F3146" s="47">
        <v>0.73958333333333404</v>
      </c>
      <c r="G3146" s="46" t="str">
        <f>IF(NOT(ISBLANK(Tableau645[heure
début])),IF(VALUE(MID(TEXT(Tableau645[heure
début],"hh"),1,2))&lt;13,"AM","PM"),"")</f>
        <v>PM</v>
      </c>
      <c r="H3146" s="47">
        <f>F3146-E3146</f>
        <v>0.16666666666666707</v>
      </c>
      <c r="I3146" s="47"/>
      <c r="J3146" s="47" t="s">
        <v>833</v>
      </c>
      <c r="K3146" s="65" t="s">
        <v>817</v>
      </c>
      <c r="L3146" s="45" t="str">
        <f ca="1">VLOOKUP(Tableau645[[#This Row],[module]],OFFSET(INDIRECT(A3146&amp;"_code"),0,2,,2),2,0)</f>
        <v>n/a</v>
      </c>
      <c r="M3146" s="45"/>
      <c r="N3146" s="47"/>
      <c r="O3146" s="45"/>
    </row>
    <row r="3147" spans="1:15" hidden="1" x14ac:dyDescent="0.2">
      <c r="A3147" s="45" t="s">
        <v>671</v>
      </c>
      <c r="B3147" s="65" t="str">
        <f>YEAR(C3147)&amp;"-"&amp;WEEKNUM(C3147)</f>
        <v>2018-10</v>
      </c>
      <c r="C3147" s="46">
        <v>43165</v>
      </c>
      <c r="D3147" s="67">
        <f>WEEKDAY(Tableau645[[#This Row],[date]])</f>
        <v>3</v>
      </c>
      <c r="E3147" s="47">
        <v>0.57291666666666696</v>
      </c>
      <c r="F3147" s="47">
        <v>0.73958333333333404</v>
      </c>
      <c r="G3147" s="46" t="str">
        <f>IF(NOT(ISBLANK(Tableau645[heure
début])),IF(VALUE(MID(TEXT(Tableau645[heure
début],"hh"),1,2))&lt;13,"AM","PM"),"")</f>
        <v>PM</v>
      </c>
      <c r="H3147" s="47">
        <f>F3147-E3147</f>
        <v>0.16666666666666707</v>
      </c>
      <c r="I3147" s="47"/>
      <c r="J3147" s="47" t="s">
        <v>832</v>
      </c>
      <c r="K3147" s="65" t="s">
        <v>806</v>
      </c>
      <c r="L3147" s="45" t="str">
        <f ca="1">VLOOKUP(Tableau645[[#This Row],[module]],OFFSET(INDIRECT(A3147&amp;"_code"),0,2,,2),2,0)</f>
        <v>n/a</v>
      </c>
      <c r="M3147" s="45"/>
      <c r="N3147" s="47"/>
      <c r="O3147" s="45"/>
    </row>
    <row r="3148" spans="1:15" hidden="1" x14ac:dyDescent="0.2">
      <c r="A3148" s="45" t="s">
        <v>672</v>
      </c>
      <c r="B3148" s="65" t="str">
        <f>YEAR(C3148)&amp;"-"&amp;WEEKNUM(C3148)</f>
        <v>2018-10</v>
      </c>
      <c r="C3148" s="46">
        <v>43165</v>
      </c>
      <c r="D3148" s="67">
        <f>WEEKDAY(Tableau645[[#This Row],[date]])</f>
        <v>3</v>
      </c>
      <c r="E3148" s="47">
        <v>0.57291666666666696</v>
      </c>
      <c r="F3148" s="47">
        <v>0.73958333333333404</v>
      </c>
      <c r="G3148" s="46" t="str">
        <f>IF(NOT(ISBLANK(Tableau645[heure
début])),IF(VALUE(MID(TEXT(Tableau645[heure
début],"hh"),1,2))&lt;13,"AM","PM"),"")</f>
        <v>PM</v>
      </c>
      <c r="H3148" s="47">
        <f>F3148-E3148</f>
        <v>0.16666666666666707</v>
      </c>
      <c r="I3148" s="47"/>
      <c r="J3148" s="47"/>
      <c r="K3148" s="65" t="s">
        <v>809</v>
      </c>
      <c r="L3148" s="45" t="str">
        <f ca="1">VLOOKUP(Tableau645[[#This Row],[module]],OFFSET(INDIRECT(A3148&amp;"_code"),0,2,,2),2,0)</f>
        <v>n/a</v>
      </c>
      <c r="M3148" s="45"/>
      <c r="N3148" s="47"/>
      <c r="O3148" s="45"/>
    </row>
    <row r="3149" spans="1:15" hidden="1" x14ac:dyDescent="0.2">
      <c r="A3149" s="45" t="s">
        <v>676</v>
      </c>
      <c r="B3149" s="65" t="str">
        <f>YEAR(C3149)&amp;"-"&amp;WEEKNUM(C3149)</f>
        <v>2018-10</v>
      </c>
      <c r="C3149" s="46">
        <v>43165</v>
      </c>
      <c r="D3149" s="67">
        <f>WEEKDAY(Tableau645[[#This Row],[date]])</f>
        <v>3</v>
      </c>
      <c r="E3149" s="47">
        <v>0.57291666666666696</v>
      </c>
      <c r="F3149" s="47">
        <v>0.69791666666666663</v>
      </c>
      <c r="G3149" s="46" t="str">
        <f>IF(NOT(ISBLANK(Tableau645[heure
début])),IF(VALUE(MID(TEXT(Tableau645[heure
début],"hh"),1,2))&lt;13,"AM","PM"),"")</f>
        <v>PM</v>
      </c>
      <c r="H3149" s="47">
        <f>F3149-E3149</f>
        <v>0.12499999999999967</v>
      </c>
      <c r="I3149" s="47"/>
      <c r="J3149" s="47"/>
      <c r="K3149" s="65" t="s">
        <v>809</v>
      </c>
      <c r="L3149" s="45" t="str">
        <f ca="1">VLOOKUP(Tableau645[[#This Row],[module]],OFFSET(INDIRECT(A3149&amp;"_code"),0,2,,2),2,0)</f>
        <v>n/a</v>
      </c>
      <c r="M3149" s="45"/>
      <c r="N3149" s="47"/>
      <c r="O3149" s="45"/>
    </row>
    <row r="3150" spans="1:15" hidden="1" x14ac:dyDescent="0.2">
      <c r="A3150" s="45" t="s">
        <v>677</v>
      </c>
      <c r="B3150" s="65" t="str">
        <f>YEAR(C3150)&amp;"-"&amp;WEEKNUM(C3150)</f>
        <v>2018-10</v>
      </c>
      <c r="C3150" s="46">
        <v>43165</v>
      </c>
      <c r="D3150" s="67">
        <f>WEEKDAY(Tableau645[[#This Row],[date]])</f>
        <v>3</v>
      </c>
      <c r="E3150" s="47">
        <v>0.57291666666666696</v>
      </c>
      <c r="F3150" s="47">
        <v>0.69791666666666663</v>
      </c>
      <c r="G3150" s="46" t="str">
        <f>IF(NOT(ISBLANK(Tableau645[heure
début])),IF(VALUE(MID(TEXT(Tableau645[heure
début],"hh"),1,2))&lt;13,"AM","PM"),"")</f>
        <v>PM</v>
      </c>
      <c r="H3150" s="47">
        <f>F3150-E3150</f>
        <v>0.12499999999999967</v>
      </c>
      <c r="I3150" s="47"/>
      <c r="J3150" s="47"/>
      <c r="K3150" s="65" t="s">
        <v>1168</v>
      </c>
      <c r="L3150" s="45" t="str">
        <f ca="1">VLOOKUP(Tableau645[[#This Row],[module]],OFFSET(INDIRECT(A3150&amp;"_code"),0,2,,2),2,0)</f>
        <v>n/a</v>
      </c>
      <c r="M3150" s="45"/>
      <c r="N3150" s="47"/>
      <c r="O3150" s="45"/>
    </row>
    <row r="3151" spans="1:15" hidden="1" x14ac:dyDescent="0.2">
      <c r="A3151" s="45" t="s">
        <v>657</v>
      </c>
      <c r="B3151" s="65" t="str">
        <f>YEAR(C3151)&amp;"-"&amp;WEEKNUM(C3151)</f>
        <v>2018-10</v>
      </c>
      <c r="C3151" s="46">
        <v>43165</v>
      </c>
      <c r="D3151" s="67">
        <f>WEEKDAY(Tableau645[[#This Row],[date]])</f>
        <v>3</v>
      </c>
      <c r="E3151" s="47">
        <v>0.57291666666666696</v>
      </c>
      <c r="F3151" s="47">
        <v>0.73958333333333404</v>
      </c>
      <c r="G3151" s="46" t="str">
        <f>IF(NOT(ISBLANK(Tableau645[heure
début])),IF(VALUE(MID(TEXT(Tableau645[heure
début],"hh"),1,2))&lt;13,"AM","PM"),"")</f>
        <v>PM</v>
      </c>
      <c r="H3151" s="47">
        <f>F3151-E3151</f>
        <v>0.16666666666666707</v>
      </c>
      <c r="I3151" s="123"/>
      <c r="J3151" s="47" t="s">
        <v>833</v>
      </c>
      <c r="K3151" s="65" t="s">
        <v>817</v>
      </c>
      <c r="L3151" s="45" t="str">
        <f ca="1">VLOOKUP(Tableau645[[#This Row],[module]],OFFSET(INDIRECT(A3151&amp;"_code"),0,2,,2),2,0)</f>
        <v>n/a</v>
      </c>
      <c r="M3151" s="45"/>
      <c r="N3151" s="47"/>
      <c r="O3151" s="45"/>
    </row>
    <row r="3152" spans="1:15" hidden="1" x14ac:dyDescent="0.2">
      <c r="A3152" s="61" t="s">
        <v>669</v>
      </c>
      <c r="B3152" s="65" t="str">
        <f>YEAR(C3152)&amp;"-"&amp;WEEKNUM(C3152)</f>
        <v>2018-10</v>
      </c>
      <c r="C3152" s="46">
        <v>43166</v>
      </c>
      <c r="D3152" s="67">
        <f>WEEKDAY(Tableau645[[#This Row],[date]])</f>
        <v>4</v>
      </c>
      <c r="E3152" s="47">
        <v>0.34375</v>
      </c>
      <c r="F3152" s="47">
        <v>0.51041666666666696</v>
      </c>
      <c r="G3152" s="46" t="str">
        <f>IF(NOT(ISBLANK(Tableau645[heure
début])),IF(VALUE(MID(TEXT(Tableau645[heure
début],"hh"),1,2))&lt;13,"AM","PM"),"")</f>
        <v>AM</v>
      </c>
      <c r="H3152" s="47">
        <f>F3152-E3152</f>
        <v>0.16666666666666696</v>
      </c>
      <c r="I3152" s="47"/>
      <c r="J3152" s="47"/>
      <c r="K3152" s="65" t="s">
        <v>801</v>
      </c>
      <c r="L3152" s="45" t="str">
        <f ca="1">VLOOKUP(Tableau645[[#This Row],[module]],OFFSET(INDIRECT(A3152&amp;"_code"),0,2,,2),2,0)</f>
        <v>n/a</v>
      </c>
      <c r="M3152" s="45"/>
      <c r="N3152" s="47"/>
      <c r="O3152" s="45"/>
    </row>
    <row r="3153" spans="1:15" hidden="1" x14ac:dyDescent="0.2">
      <c r="A3153" s="45" t="s">
        <v>670</v>
      </c>
      <c r="B3153" s="65" t="str">
        <f>YEAR(C3153)&amp;"-"&amp;WEEKNUM(C3153)</f>
        <v>2018-10</v>
      </c>
      <c r="C3153" s="46">
        <v>43166</v>
      </c>
      <c r="D3153" s="67">
        <f>WEEKDAY(Tableau645[[#This Row],[date]])</f>
        <v>4</v>
      </c>
      <c r="E3153" s="47">
        <v>0.34375</v>
      </c>
      <c r="F3153" s="47">
        <v>0.51041666666666696</v>
      </c>
      <c r="G3153" s="46" t="str">
        <f>IF(NOT(ISBLANK(Tableau645[heure
début])),IF(VALUE(MID(TEXT(Tableau645[heure
début],"hh"),1,2))&lt;13,"AM","PM"),"")</f>
        <v>AM</v>
      </c>
      <c r="H3153" s="47">
        <f>F3153-E3153</f>
        <v>0.16666666666666696</v>
      </c>
      <c r="I3153" s="47"/>
      <c r="J3153" s="47"/>
      <c r="K3153" s="65" t="s">
        <v>806</v>
      </c>
      <c r="L3153" s="45" t="str">
        <f ca="1">VLOOKUP(Tableau645[[#This Row],[module]],OFFSET(INDIRECT(A3153&amp;"_code"),0,2,,2),2,0)</f>
        <v>n/a</v>
      </c>
      <c r="M3153" s="45"/>
      <c r="N3153" s="47"/>
      <c r="O3153" s="45"/>
    </row>
    <row r="3154" spans="1:15" hidden="1" x14ac:dyDescent="0.2">
      <c r="A3154" s="45" t="s">
        <v>657</v>
      </c>
      <c r="B3154" s="65" t="str">
        <f>YEAR(C3154)&amp;"-"&amp;WEEKNUM(C3154)</f>
        <v>2018-10</v>
      </c>
      <c r="C3154" s="46">
        <v>43166</v>
      </c>
      <c r="D3154" s="67">
        <f>WEEKDAY(Tableau645[[#This Row],[date]])</f>
        <v>4</v>
      </c>
      <c r="E3154" s="47">
        <v>0.34375</v>
      </c>
      <c r="F3154" s="47">
        <v>0.51041666666666696</v>
      </c>
      <c r="G3154" s="46" t="str">
        <f>IF(NOT(ISBLANK(Tableau645[heure
début])),IF(VALUE(MID(TEXT(Tableau645[heure
début],"hh"),1,2))&lt;13,"AM","PM"),"")</f>
        <v>AM</v>
      </c>
      <c r="H3154" s="47">
        <f>F3154-E3154</f>
        <v>0.16666666666666696</v>
      </c>
      <c r="I3154" s="123"/>
      <c r="J3154" s="47" t="s">
        <v>832</v>
      </c>
      <c r="K3154" s="65" t="s">
        <v>806</v>
      </c>
      <c r="L3154" s="45" t="str">
        <f ca="1">VLOOKUP(Tableau645[[#This Row],[module]],OFFSET(INDIRECT(A3154&amp;"_code"),0,2,,2),2,0)</f>
        <v>n/a</v>
      </c>
      <c r="M3154" s="45"/>
      <c r="N3154" s="47"/>
      <c r="O3154" s="45"/>
    </row>
    <row r="3155" spans="1:15" hidden="1" x14ac:dyDescent="0.2">
      <c r="A3155" s="45" t="s">
        <v>671</v>
      </c>
      <c r="B3155" s="65" t="str">
        <f>YEAR(C3155)&amp;"-"&amp;WEEKNUM(C3155)</f>
        <v>2018-10</v>
      </c>
      <c r="C3155" s="46">
        <v>43166</v>
      </c>
      <c r="D3155" s="67">
        <f>WEEKDAY(Tableau645[[#This Row],[date]])</f>
        <v>4</v>
      </c>
      <c r="E3155" s="47">
        <v>0.34375</v>
      </c>
      <c r="F3155" s="47">
        <v>0.51041666666666696</v>
      </c>
      <c r="G3155" s="46" t="str">
        <f>IF(NOT(ISBLANK(Tableau645[heure
début])),IF(VALUE(MID(TEXT(Tableau645[heure
début],"hh"),1,2))&lt;13,"AM","PM"),"")</f>
        <v>AM</v>
      </c>
      <c r="H3155" s="47">
        <f>F3155-E3155</f>
        <v>0.16666666666666696</v>
      </c>
      <c r="I3155" s="47"/>
      <c r="J3155" s="47" t="s">
        <v>833</v>
      </c>
      <c r="K3155" s="65" t="s">
        <v>817</v>
      </c>
      <c r="L3155" s="45" t="str">
        <f ca="1">VLOOKUP(Tableau645[[#This Row],[module]],OFFSET(INDIRECT(A3155&amp;"_code"),0,2,,2),2,0)</f>
        <v>n/a</v>
      </c>
      <c r="M3155" s="45"/>
      <c r="N3155" s="47"/>
      <c r="O3155" s="45"/>
    </row>
    <row r="3156" spans="1:15" hidden="1" x14ac:dyDescent="0.2">
      <c r="A3156" s="45" t="s">
        <v>671</v>
      </c>
      <c r="B3156" s="65" t="str">
        <f>YEAR(C3156)&amp;"-"&amp;WEEKNUM(C3156)</f>
        <v>2018-10</v>
      </c>
      <c r="C3156" s="46">
        <v>43166</v>
      </c>
      <c r="D3156" s="67">
        <f>WEEKDAY(Tableau645[[#This Row],[date]])</f>
        <v>4</v>
      </c>
      <c r="E3156" s="47">
        <v>0.34375</v>
      </c>
      <c r="F3156" s="47">
        <v>0.51041666666666696</v>
      </c>
      <c r="G3156" s="46" t="str">
        <f>IF(NOT(ISBLANK(Tableau645[heure
début])),IF(VALUE(MID(TEXT(Tableau645[heure
début],"hh"),1,2))&lt;13,"AM","PM"),"")</f>
        <v>AM</v>
      </c>
      <c r="H3156" s="47">
        <f>F3156-E3156</f>
        <v>0.16666666666666696</v>
      </c>
      <c r="I3156" s="47"/>
      <c r="J3156" s="47" t="s">
        <v>832</v>
      </c>
      <c r="K3156" s="65" t="s">
        <v>806</v>
      </c>
      <c r="L3156" s="45" t="str">
        <f ca="1">VLOOKUP(Tableau645[[#This Row],[module]],OFFSET(INDIRECT(A3156&amp;"_code"),0,2,,2),2,0)</f>
        <v>n/a</v>
      </c>
      <c r="M3156" s="45"/>
      <c r="N3156" s="47"/>
      <c r="O3156" s="45"/>
    </row>
    <row r="3157" spans="1:15" hidden="1" x14ac:dyDescent="0.2">
      <c r="A3157" s="45" t="s">
        <v>672</v>
      </c>
      <c r="B3157" s="65" t="str">
        <f>YEAR(C3157)&amp;"-"&amp;WEEKNUM(C3157)</f>
        <v>2018-10</v>
      </c>
      <c r="C3157" s="46">
        <v>43166</v>
      </c>
      <c r="D3157" s="67">
        <f>WEEKDAY(Tableau645[[#This Row],[date]])</f>
        <v>4</v>
      </c>
      <c r="E3157" s="47">
        <v>0.34375</v>
      </c>
      <c r="F3157" s="47">
        <v>0.51041666666666696</v>
      </c>
      <c r="G3157" s="46" t="str">
        <f>IF(NOT(ISBLANK(Tableau645[heure
début])),IF(VALUE(MID(TEXT(Tableau645[heure
début],"hh"),1,2))&lt;13,"AM","PM"),"")</f>
        <v>AM</v>
      </c>
      <c r="H3157" s="47">
        <f>F3157-E3157</f>
        <v>0.16666666666666696</v>
      </c>
      <c r="I3157" s="47"/>
      <c r="J3157" s="47"/>
      <c r="K3157" s="65" t="s">
        <v>809</v>
      </c>
      <c r="L3157" s="45" t="str">
        <f ca="1">VLOOKUP(Tableau645[[#This Row],[module]],OFFSET(INDIRECT(A3157&amp;"_code"),0,2,,2),2,0)</f>
        <v>n/a</v>
      </c>
      <c r="M3157" s="45"/>
      <c r="N3157" s="47"/>
      <c r="O3157" s="45"/>
    </row>
    <row r="3158" spans="1:15" hidden="1" x14ac:dyDescent="0.2">
      <c r="A3158" s="45" t="s">
        <v>676</v>
      </c>
      <c r="B3158" s="65" t="str">
        <f>YEAR(C3158)&amp;"-"&amp;WEEKNUM(C3158)</f>
        <v>2018-10</v>
      </c>
      <c r="C3158" s="46">
        <v>43166</v>
      </c>
      <c r="D3158" s="67">
        <f>WEEKDAY(Tableau645[[#This Row],[date]])</f>
        <v>4</v>
      </c>
      <c r="E3158" s="47">
        <v>0.34375</v>
      </c>
      <c r="F3158" s="47">
        <v>0.51041666666666696</v>
      </c>
      <c r="G3158" s="46" t="str">
        <f>IF(NOT(ISBLANK(Tableau645[heure
début])),IF(VALUE(MID(TEXT(Tableau645[heure
début],"hh"),1,2))&lt;13,"AM","PM"),"")</f>
        <v>AM</v>
      </c>
      <c r="H3158" s="47">
        <f>F3158-E3158</f>
        <v>0.16666666666666696</v>
      </c>
      <c r="I3158" s="47"/>
      <c r="J3158" s="47"/>
      <c r="K3158" s="65" t="s">
        <v>809</v>
      </c>
      <c r="L3158" s="45" t="str">
        <f ca="1">VLOOKUP(Tableau645[[#This Row],[module]],OFFSET(INDIRECT(A3158&amp;"_code"),0,2,,2),2,0)</f>
        <v>n/a</v>
      </c>
      <c r="M3158" s="45"/>
      <c r="N3158" s="47"/>
      <c r="O3158" s="45"/>
    </row>
    <row r="3159" spans="1:15" hidden="1" x14ac:dyDescent="0.2">
      <c r="A3159" s="45" t="s">
        <v>677</v>
      </c>
      <c r="B3159" s="65" t="str">
        <f>YEAR(C3159)&amp;"-"&amp;WEEKNUM(C3159)</f>
        <v>2018-10</v>
      </c>
      <c r="C3159" s="46">
        <v>43166</v>
      </c>
      <c r="D3159" s="67">
        <f>WEEKDAY(Tableau645[[#This Row],[date]])</f>
        <v>4</v>
      </c>
      <c r="E3159" s="47">
        <v>0.34375</v>
      </c>
      <c r="F3159" s="47">
        <v>0.51041666666666696</v>
      </c>
      <c r="G3159" s="46" t="str">
        <f>IF(NOT(ISBLANK(Tableau645[heure
début])),IF(VALUE(MID(TEXT(Tableau645[heure
début],"hh"),1,2))&lt;13,"AM","PM"),"")</f>
        <v>AM</v>
      </c>
      <c r="H3159" s="47">
        <f>F3159-E3159</f>
        <v>0.16666666666666696</v>
      </c>
      <c r="I3159" s="47"/>
      <c r="J3159" s="47"/>
      <c r="K3159" s="65" t="s">
        <v>1168</v>
      </c>
      <c r="L3159" s="45" t="str">
        <f ca="1">VLOOKUP(Tableau645[[#This Row],[module]],OFFSET(INDIRECT(A3159&amp;"_code"),0,2,,2),2,0)</f>
        <v>n/a</v>
      </c>
      <c r="M3159" s="45"/>
      <c r="N3159" s="47"/>
      <c r="O3159" s="45"/>
    </row>
    <row r="3160" spans="1:15" hidden="1" x14ac:dyDescent="0.2">
      <c r="A3160" s="45" t="s">
        <v>657</v>
      </c>
      <c r="B3160" s="65" t="str">
        <f>YEAR(C3160)&amp;"-"&amp;WEEKNUM(C3160)</f>
        <v>2018-10</v>
      </c>
      <c r="C3160" s="46">
        <v>43166</v>
      </c>
      <c r="D3160" s="67">
        <f>WEEKDAY(Tableau645[[#This Row],[date]])</f>
        <v>4</v>
      </c>
      <c r="E3160" s="47">
        <v>0.34375</v>
      </c>
      <c r="F3160" s="47">
        <v>0.51041666666666696</v>
      </c>
      <c r="G3160" s="46" t="str">
        <f>IF(NOT(ISBLANK(Tableau645[heure
début])),IF(VALUE(MID(TEXT(Tableau645[heure
début],"hh"),1,2))&lt;13,"AM","PM"),"")</f>
        <v>AM</v>
      </c>
      <c r="H3160" s="47">
        <f>F3160-E3160</f>
        <v>0.16666666666666696</v>
      </c>
      <c r="I3160" s="123"/>
      <c r="J3160" s="47" t="s">
        <v>833</v>
      </c>
      <c r="K3160" s="65" t="s">
        <v>817</v>
      </c>
      <c r="L3160" s="45" t="str">
        <f ca="1">VLOOKUP(Tableau645[[#This Row],[module]],OFFSET(INDIRECT(A3160&amp;"_code"),0,2,,2),2,0)</f>
        <v>n/a</v>
      </c>
      <c r="M3160" s="45"/>
      <c r="N3160" s="47"/>
      <c r="O3160" s="45"/>
    </row>
    <row r="3161" spans="1:15" hidden="1" x14ac:dyDescent="0.2">
      <c r="A3161" s="61" t="s">
        <v>669</v>
      </c>
      <c r="B3161" s="65" t="str">
        <f>YEAR(C3161)&amp;"-"&amp;WEEKNUM(C3161)</f>
        <v>2018-10</v>
      </c>
      <c r="C3161" s="46">
        <v>43166</v>
      </c>
      <c r="D3161" s="67">
        <f>WEEKDAY(Tableau645[[#This Row],[date]])</f>
        <v>4</v>
      </c>
      <c r="E3161" s="63">
        <v>0.57291666666666696</v>
      </c>
      <c r="F3161" s="63">
        <v>0.73958333333333404</v>
      </c>
      <c r="G3161" s="46" t="str">
        <f>IF(NOT(ISBLANK(Tableau645[heure
début])),IF(VALUE(MID(TEXT(Tableau645[heure
début],"hh"),1,2))&lt;13,"AM","PM"),"")</f>
        <v>PM</v>
      </c>
      <c r="H3161" s="47">
        <f>F3161-E3161</f>
        <v>0.16666666666666707</v>
      </c>
      <c r="I3161" s="47"/>
      <c r="J3161" s="47"/>
      <c r="K3161" s="65" t="s">
        <v>801</v>
      </c>
      <c r="L3161" s="45" t="str">
        <f ca="1">VLOOKUP(Tableau645[[#This Row],[module]],OFFSET(INDIRECT(A3161&amp;"_code"),0,2,,2),2,0)</f>
        <v>n/a</v>
      </c>
      <c r="M3161" s="45"/>
      <c r="N3161" s="47"/>
      <c r="O3161" s="45"/>
    </row>
    <row r="3162" spans="1:15" hidden="1" x14ac:dyDescent="0.2">
      <c r="A3162" s="45" t="s">
        <v>670</v>
      </c>
      <c r="B3162" s="65" t="str">
        <f>YEAR(C3162)&amp;"-"&amp;WEEKNUM(C3162)</f>
        <v>2018-10</v>
      </c>
      <c r="C3162" s="46">
        <v>43166</v>
      </c>
      <c r="D3162" s="67">
        <f>WEEKDAY(Tableau645[[#This Row],[date]])</f>
        <v>4</v>
      </c>
      <c r="E3162" s="47">
        <v>0.57291666666666696</v>
      </c>
      <c r="F3162" s="47">
        <v>0.73958333333333404</v>
      </c>
      <c r="G3162" s="46" t="str">
        <f>IF(NOT(ISBLANK(Tableau645[heure
début])),IF(VALUE(MID(TEXT(Tableau645[heure
début],"hh"),1,2))&lt;13,"AM","PM"),"")</f>
        <v>PM</v>
      </c>
      <c r="H3162" s="47">
        <f>F3162-E3162</f>
        <v>0.16666666666666707</v>
      </c>
      <c r="I3162" s="47"/>
      <c r="J3162" s="47"/>
      <c r="K3162" s="65" t="s">
        <v>806</v>
      </c>
      <c r="L3162" s="45" t="str">
        <f ca="1">VLOOKUP(Tableau645[[#This Row],[module]],OFFSET(INDIRECT(A3162&amp;"_code"),0,2,,2),2,0)</f>
        <v>n/a</v>
      </c>
      <c r="M3162" s="45"/>
      <c r="N3162" s="47"/>
      <c r="O3162" s="45"/>
    </row>
    <row r="3163" spans="1:15" hidden="1" x14ac:dyDescent="0.2">
      <c r="A3163" s="45" t="s">
        <v>657</v>
      </c>
      <c r="B3163" s="65" t="str">
        <f>YEAR(C3163)&amp;"-"&amp;WEEKNUM(C3163)</f>
        <v>2018-10</v>
      </c>
      <c r="C3163" s="46">
        <v>43166</v>
      </c>
      <c r="D3163" s="67">
        <f>WEEKDAY(Tableau645[[#This Row],[date]])</f>
        <v>4</v>
      </c>
      <c r="E3163" s="47">
        <v>0.57291666666666696</v>
      </c>
      <c r="F3163" s="47">
        <v>0.73958333333333404</v>
      </c>
      <c r="G3163" s="46" t="str">
        <f>IF(NOT(ISBLANK(Tableau645[heure
début])),IF(VALUE(MID(TEXT(Tableau645[heure
début],"hh"),1,2))&lt;13,"AM","PM"),"")</f>
        <v>PM</v>
      </c>
      <c r="H3163" s="47">
        <f>F3163-E3163</f>
        <v>0.16666666666666707</v>
      </c>
      <c r="I3163" s="123"/>
      <c r="J3163" s="47" t="s">
        <v>832</v>
      </c>
      <c r="K3163" s="65" t="s">
        <v>806</v>
      </c>
      <c r="L3163" s="45" t="str">
        <f ca="1">VLOOKUP(Tableau645[[#This Row],[module]],OFFSET(INDIRECT(A3163&amp;"_code"),0,2,,2),2,0)</f>
        <v>n/a</v>
      </c>
      <c r="M3163" s="45"/>
      <c r="N3163" s="47"/>
      <c r="O3163" s="45"/>
    </row>
    <row r="3164" spans="1:15" hidden="1" x14ac:dyDescent="0.2">
      <c r="A3164" s="45" t="s">
        <v>671</v>
      </c>
      <c r="B3164" s="65" t="str">
        <f>YEAR(C3164)&amp;"-"&amp;WEEKNUM(C3164)</f>
        <v>2018-10</v>
      </c>
      <c r="C3164" s="46">
        <v>43166</v>
      </c>
      <c r="D3164" s="67">
        <f>WEEKDAY(Tableau645[[#This Row],[date]])</f>
        <v>4</v>
      </c>
      <c r="E3164" s="47">
        <v>0.57291666666666696</v>
      </c>
      <c r="F3164" s="47">
        <v>0.73958333333333404</v>
      </c>
      <c r="G3164" s="46" t="str">
        <f>IF(NOT(ISBLANK(Tableau645[heure
début])),IF(VALUE(MID(TEXT(Tableau645[heure
début],"hh"),1,2))&lt;13,"AM","PM"),"")</f>
        <v>PM</v>
      </c>
      <c r="H3164" s="47">
        <f>F3164-E3164</f>
        <v>0.16666666666666707</v>
      </c>
      <c r="I3164" s="47"/>
      <c r="J3164" s="47" t="s">
        <v>833</v>
      </c>
      <c r="K3164" s="65" t="s">
        <v>817</v>
      </c>
      <c r="L3164" s="45" t="str">
        <f ca="1">VLOOKUP(Tableau645[[#This Row],[module]],OFFSET(INDIRECT(A3164&amp;"_code"),0,2,,2),2,0)</f>
        <v>n/a</v>
      </c>
      <c r="M3164" s="45"/>
      <c r="N3164" s="47"/>
      <c r="O3164" s="45"/>
    </row>
    <row r="3165" spans="1:15" hidden="1" x14ac:dyDescent="0.2">
      <c r="A3165" s="45" t="s">
        <v>671</v>
      </c>
      <c r="B3165" s="65" t="str">
        <f>YEAR(C3165)&amp;"-"&amp;WEEKNUM(C3165)</f>
        <v>2018-10</v>
      </c>
      <c r="C3165" s="46">
        <v>43166</v>
      </c>
      <c r="D3165" s="67">
        <f>WEEKDAY(Tableau645[[#This Row],[date]])</f>
        <v>4</v>
      </c>
      <c r="E3165" s="47">
        <v>0.57291666666666696</v>
      </c>
      <c r="F3165" s="47">
        <v>0.73958333333333404</v>
      </c>
      <c r="G3165" s="46" t="str">
        <f>IF(NOT(ISBLANK(Tableau645[heure
début])),IF(VALUE(MID(TEXT(Tableau645[heure
début],"hh"),1,2))&lt;13,"AM","PM"),"")</f>
        <v>PM</v>
      </c>
      <c r="H3165" s="47">
        <f>F3165-E3165</f>
        <v>0.16666666666666707</v>
      </c>
      <c r="I3165" s="47"/>
      <c r="J3165" s="47" t="s">
        <v>832</v>
      </c>
      <c r="K3165" s="65" t="s">
        <v>806</v>
      </c>
      <c r="L3165" s="45" t="str">
        <f ca="1">VLOOKUP(Tableau645[[#This Row],[module]],OFFSET(INDIRECT(A3165&amp;"_code"),0,2,,2),2,0)</f>
        <v>n/a</v>
      </c>
      <c r="M3165" s="45"/>
      <c r="N3165" s="47"/>
      <c r="O3165" s="45"/>
    </row>
    <row r="3166" spans="1:15" hidden="1" x14ac:dyDescent="0.2">
      <c r="A3166" s="45" t="s">
        <v>672</v>
      </c>
      <c r="B3166" s="65" t="str">
        <f>YEAR(C3166)&amp;"-"&amp;WEEKNUM(C3166)</f>
        <v>2018-10</v>
      </c>
      <c r="C3166" s="46">
        <v>43166</v>
      </c>
      <c r="D3166" s="67">
        <f>WEEKDAY(Tableau645[[#This Row],[date]])</f>
        <v>4</v>
      </c>
      <c r="E3166" s="47">
        <v>0.57291666666666696</v>
      </c>
      <c r="F3166" s="47">
        <v>0.73958333333333404</v>
      </c>
      <c r="G3166" s="46" t="str">
        <f>IF(NOT(ISBLANK(Tableau645[heure
début])),IF(VALUE(MID(TEXT(Tableau645[heure
début],"hh"),1,2))&lt;13,"AM","PM"),"")</f>
        <v>PM</v>
      </c>
      <c r="H3166" s="47">
        <f>F3166-E3166</f>
        <v>0.16666666666666707</v>
      </c>
      <c r="I3166" s="47"/>
      <c r="J3166" s="47"/>
      <c r="K3166" s="65" t="s">
        <v>809</v>
      </c>
      <c r="L3166" s="45" t="str">
        <f ca="1">VLOOKUP(Tableau645[[#This Row],[module]],OFFSET(INDIRECT(A3166&amp;"_code"),0,2,,2),2,0)</f>
        <v>n/a</v>
      </c>
      <c r="M3166" s="45"/>
      <c r="N3166" s="47"/>
      <c r="O3166" s="45"/>
    </row>
    <row r="3167" spans="1:15" hidden="1" x14ac:dyDescent="0.2">
      <c r="A3167" s="45" t="s">
        <v>676</v>
      </c>
      <c r="B3167" s="65" t="str">
        <f>YEAR(C3167)&amp;"-"&amp;WEEKNUM(C3167)</f>
        <v>2018-10</v>
      </c>
      <c r="C3167" s="46">
        <v>43166</v>
      </c>
      <c r="D3167" s="67">
        <f>WEEKDAY(Tableau645[[#This Row],[date]])</f>
        <v>4</v>
      </c>
      <c r="E3167" s="47">
        <v>0.57291666666666696</v>
      </c>
      <c r="F3167" s="47">
        <v>0.69791666666666663</v>
      </c>
      <c r="G3167" s="46" t="str">
        <f>IF(NOT(ISBLANK(Tableau645[heure
début])),IF(VALUE(MID(TEXT(Tableau645[heure
début],"hh"),1,2))&lt;13,"AM","PM"),"")</f>
        <v>PM</v>
      </c>
      <c r="H3167" s="47">
        <f>F3167-E3167</f>
        <v>0.12499999999999967</v>
      </c>
      <c r="I3167" s="47"/>
      <c r="J3167" s="47"/>
      <c r="K3167" s="65" t="s">
        <v>809</v>
      </c>
      <c r="L3167" s="45" t="str">
        <f ca="1">VLOOKUP(Tableau645[[#This Row],[module]],OFFSET(INDIRECT(A3167&amp;"_code"),0,2,,2),2,0)</f>
        <v>n/a</v>
      </c>
      <c r="M3167" s="45"/>
      <c r="N3167" s="47"/>
      <c r="O3167" s="45"/>
    </row>
    <row r="3168" spans="1:15" hidden="1" x14ac:dyDescent="0.2">
      <c r="A3168" s="45" t="s">
        <v>677</v>
      </c>
      <c r="B3168" s="65" t="str">
        <f>YEAR(C3168)&amp;"-"&amp;WEEKNUM(C3168)</f>
        <v>2018-10</v>
      </c>
      <c r="C3168" s="46">
        <v>43166</v>
      </c>
      <c r="D3168" s="67">
        <f>WEEKDAY(Tableau645[[#This Row],[date]])</f>
        <v>4</v>
      </c>
      <c r="E3168" s="47">
        <v>0.57291666666666696</v>
      </c>
      <c r="F3168" s="47">
        <v>0.69791666666666663</v>
      </c>
      <c r="G3168" s="46" t="str">
        <f>IF(NOT(ISBLANK(Tableau645[heure
début])),IF(VALUE(MID(TEXT(Tableau645[heure
début],"hh"),1,2))&lt;13,"AM","PM"),"")</f>
        <v>PM</v>
      </c>
      <c r="H3168" s="47">
        <f>F3168-E3168</f>
        <v>0.12499999999999967</v>
      </c>
      <c r="I3168" s="47"/>
      <c r="J3168" s="47"/>
      <c r="K3168" s="65" t="s">
        <v>1168</v>
      </c>
      <c r="L3168" s="45" t="str">
        <f ca="1">VLOOKUP(Tableau645[[#This Row],[module]],OFFSET(INDIRECT(A3168&amp;"_code"),0,2,,2),2,0)</f>
        <v>n/a</v>
      </c>
      <c r="M3168" s="45"/>
      <c r="N3168" s="47"/>
      <c r="O3168" s="45"/>
    </row>
    <row r="3169" spans="1:15" hidden="1" x14ac:dyDescent="0.2">
      <c r="A3169" s="45" t="s">
        <v>657</v>
      </c>
      <c r="B3169" s="65" t="str">
        <f>YEAR(C3169)&amp;"-"&amp;WEEKNUM(C3169)</f>
        <v>2018-10</v>
      </c>
      <c r="C3169" s="46">
        <v>43166</v>
      </c>
      <c r="D3169" s="67">
        <f>WEEKDAY(Tableau645[[#This Row],[date]])</f>
        <v>4</v>
      </c>
      <c r="E3169" s="47">
        <v>0.57291666666666696</v>
      </c>
      <c r="F3169" s="47">
        <v>0.73958333333333404</v>
      </c>
      <c r="G3169" s="46" t="str">
        <f>IF(NOT(ISBLANK(Tableau645[heure
début])),IF(VALUE(MID(TEXT(Tableau645[heure
début],"hh"),1,2))&lt;13,"AM","PM"),"")</f>
        <v>PM</v>
      </c>
      <c r="H3169" s="47">
        <f>F3169-E3169</f>
        <v>0.16666666666666707</v>
      </c>
      <c r="I3169" s="123"/>
      <c r="J3169" s="47" t="s">
        <v>833</v>
      </c>
      <c r="K3169" s="65" t="s">
        <v>817</v>
      </c>
      <c r="L3169" s="45" t="str">
        <f ca="1">VLOOKUP(Tableau645[[#This Row],[module]],OFFSET(INDIRECT(A3169&amp;"_code"),0,2,,2),2,0)</f>
        <v>n/a</v>
      </c>
      <c r="M3169" s="45"/>
      <c r="N3169" s="47"/>
      <c r="O3169" s="45"/>
    </row>
    <row r="3170" spans="1:15" hidden="1" x14ac:dyDescent="0.2">
      <c r="A3170" s="61" t="s">
        <v>669</v>
      </c>
      <c r="B3170" s="65" t="str">
        <f>YEAR(C3170)&amp;"-"&amp;WEEKNUM(C3170)</f>
        <v>2018-10</v>
      </c>
      <c r="C3170" s="46">
        <v>43167</v>
      </c>
      <c r="D3170" s="67">
        <f>WEEKDAY(Tableau645[[#This Row],[date]])</f>
        <v>5</v>
      </c>
      <c r="E3170" s="47">
        <v>0.34375</v>
      </c>
      <c r="F3170" s="47">
        <v>0.51041666666666696</v>
      </c>
      <c r="G3170" s="46" t="str">
        <f>IF(NOT(ISBLANK(Tableau645[heure
début])),IF(VALUE(MID(TEXT(Tableau645[heure
début],"hh"),1,2))&lt;13,"AM","PM"),"")</f>
        <v>AM</v>
      </c>
      <c r="H3170" s="47">
        <f>F3170-E3170</f>
        <v>0.16666666666666696</v>
      </c>
      <c r="I3170" s="47"/>
      <c r="J3170" s="47"/>
      <c r="K3170" s="65" t="s">
        <v>801</v>
      </c>
      <c r="L3170" s="45" t="str">
        <f ca="1">VLOOKUP(Tableau645[[#This Row],[module]],OFFSET(INDIRECT(A3170&amp;"_code"),0,2,,2),2,0)</f>
        <v>n/a</v>
      </c>
      <c r="M3170" s="45"/>
      <c r="N3170" s="47"/>
      <c r="O3170" s="45"/>
    </row>
    <row r="3171" spans="1:15" hidden="1" x14ac:dyDescent="0.2">
      <c r="A3171" s="45" t="s">
        <v>670</v>
      </c>
      <c r="B3171" s="65" t="str">
        <f>YEAR(C3171)&amp;"-"&amp;WEEKNUM(C3171)</f>
        <v>2018-10</v>
      </c>
      <c r="C3171" s="46">
        <v>43167</v>
      </c>
      <c r="D3171" s="67">
        <f>WEEKDAY(Tableau645[[#This Row],[date]])</f>
        <v>5</v>
      </c>
      <c r="E3171" s="47">
        <v>0.34375</v>
      </c>
      <c r="F3171" s="47">
        <v>0.51041666666666696</v>
      </c>
      <c r="G3171" s="46" t="str">
        <f>IF(NOT(ISBLANK(Tableau645[heure
début])),IF(VALUE(MID(TEXT(Tableau645[heure
début],"hh"),1,2))&lt;13,"AM","PM"),"")</f>
        <v>AM</v>
      </c>
      <c r="H3171" s="47">
        <f>F3171-E3171</f>
        <v>0.16666666666666696</v>
      </c>
      <c r="I3171" s="47"/>
      <c r="J3171" s="47"/>
      <c r="K3171" s="65" t="s">
        <v>806</v>
      </c>
      <c r="L3171" s="45" t="str">
        <f ca="1">VLOOKUP(Tableau645[[#This Row],[module]],OFFSET(INDIRECT(A3171&amp;"_code"),0,2,,2),2,0)</f>
        <v>n/a</v>
      </c>
      <c r="M3171" s="45"/>
      <c r="N3171" s="47"/>
      <c r="O3171" s="45"/>
    </row>
    <row r="3172" spans="1:15" hidden="1" x14ac:dyDescent="0.2">
      <c r="A3172" s="45" t="s">
        <v>657</v>
      </c>
      <c r="B3172" s="65" t="str">
        <f>YEAR(C3172)&amp;"-"&amp;WEEKNUM(C3172)</f>
        <v>2018-10</v>
      </c>
      <c r="C3172" s="46">
        <v>43167</v>
      </c>
      <c r="D3172" s="67">
        <f>WEEKDAY(Tableau645[[#This Row],[date]])</f>
        <v>5</v>
      </c>
      <c r="E3172" s="47">
        <v>0.34375</v>
      </c>
      <c r="F3172" s="47">
        <v>0.51041666666666696</v>
      </c>
      <c r="G3172" s="46" t="str">
        <f>IF(NOT(ISBLANK(Tableau645[heure
début])),IF(VALUE(MID(TEXT(Tableau645[heure
début],"hh"),1,2))&lt;13,"AM","PM"),"")</f>
        <v>AM</v>
      </c>
      <c r="H3172" s="47">
        <f>F3172-E3172</f>
        <v>0.16666666666666696</v>
      </c>
      <c r="I3172" s="123"/>
      <c r="J3172" s="47" t="s">
        <v>832</v>
      </c>
      <c r="K3172" s="65" t="s">
        <v>806</v>
      </c>
      <c r="L3172" s="45" t="str">
        <f ca="1">VLOOKUP(Tableau645[[#This Row],[module]],OFFSET(INDIRECT(A3172&amp;"_code"),0,2,,2),2,0)</f>
        <v>n/a</v>
      </c>
      <c r="M3172" s="45"/>
      <c r="N3172" s="47"/>
      <c r="O3172" s="45"/>
    </row>
    <row r="3173" spans="1:15" hidden="1" x14ac:dyDescent="0.2">
      <c r="A3173" s="45" t="s">
        <v>671</v>
      </c>
      <c r="B3173" s="65" t="str">
        <f>YEAR(C3173)&amp;"-"&amp;WEEKNUM(C3173)</f>
        <v>2018-10</v>
      </c>
      <c r="C3173" s="46">
        <v>43167</v>
      </c>
      <c r="D3173" s="67">
        <f>WEEKDAY(Tableau645[[#This Row],[date]])</f>
        <v>5</v>
      </c>
      <c r="E3173" s="47">
        <v>0.34375</v>
      </c>
      <c r="F3173" s="47">
        <v>0.51041666666666696</v>
      </c>
      <c r="G3173" s="46" t="str">
        <f>IF(NOT(ISBLANK(Tableau645[heure
début])),IF(VALUE(MID(TEXT(Tableau645[heure
début],"hh"),1,2))&lt;13,"AM","PM"),"")</f>
        <v>AM</v>
      </c>
      <c r="H3173" s="47">
        <f>F3173-E3173</f>
        <v>0.16666666666666696</v>
      </c>
      <c r="I3173" s="47"/>
      <c r="J3173" s="47" t="s">
        <v>833</v>
      </c>
      <c r="K3173" s="65" t="s">
        <v>817</v>
      </c>
      <c r="L3173" s="45" t="str">
        <f ca="1">VLOOKUP(Tableau645[[#This Row],[module]],OFFSET(INDIRECT(A3173&amp;"_code"),0,2,,2),2,0)</f>
        <v>n/a</v>
      </c>
      <c r="M3173" s="45"/>
      <c r="N3173" s="47"/>
      <c r="O3173" s="45"/>
    </row>
    <row r="3174" spans="1:15" hidden="1" x14ac:dyDescent="0.2">
      <c r="A3174" s="45" t="s">
        <v>671</v>
      </c>
      <c r="B3174" s="65" t="str">
        <f>YEAR(C3174)&amp;"-"&amp;WEEKNUM(C3174)</f>
        <v>2018-10</v>
      </c>
      <c r="C3174" s="46">
        <v>43167</v>
      </c>
      <c r="D3174" s="67">
        <f>WEEKDAY(Tableau645[[#This Row],[date]])</f>
        <v>5</v>
      </c>
      <c r="E3174" s="47">
        <v>0.34375</v>
      </c>
      <c r="F3174" s="47">
        <v>0.51041666666666696</v>
      </c>
      <c r="G3174" s="46" t="str">
        <f>IF(NOT(ISBLANK(Tableau645[heure
début])),IF(VALUE(MID(TEXT(Tableau645[heure
début],"hh"),1,2))&lt;13,"AM","PM"),"")</f>
        <v>AM</v>
      </c>
      <c r="H3174" s="47">
        <f>F3174-E3174</f>
        <v>0.16666666666666696</v>
      </c>
      <c r="I3174" s="47"/>
      <c r="J3174" s="47" t="s">
        <v>832</v>
      </c>
      <c r="K3174" s="65" t="s">
        <v>806</v>
      </c>
      <c r="L3174" s="45" t="str">
        <f ca="1">VLOOKUP(Tableau645[[#This Row],[module]],OFFSET(INDIRECT(A3174&amp;"_code"),0,2,,2),2,0)</f>
        <v>n/a</v>
      </c>
      <c r="M3174" s="45"/>
      <c r="N3174" s="47"/>
      <c r="O3174" s="45"/>
    </row>
    <row r="3175" spans="1:15" hidden="1" x14ac:dyDescent="0.2">
      <c r="A3175" s="45" t="s">
        <v>672</v>
      </c>
      <c r="B3175" s="65" t="str">
        <f>YEAR(C3175)&amp;"-"&amp;WEEKNUM(C3175)</f>
        <v>2018-10</v>
      </c>
      <c r="C3175" s="46">
        <v>43167</v>
      </c>
      <c r="D3175" s="67">
        <f>WEEKDAY(Tableau645[[#This Row],[date]])</f>
        <v>5</v>
      </c>
      <c r="E3175" s="47">
        <v>0.34375</v>
      </c>
      <c r="F3175" s="47">
        <v>0.51041666666666696</v>
      </c>
      <c r="G3175" s="46" t="str">
        <f>IF(NOT(ISBLANK(Tableau645[heure
début])),IF(VALUE(MID(TEXT(Tableau645[heure
début],"hh"),1,2))&lt;13,"AM","PM"),"")</f>
        <v>AM</v>
      </c>
      <c r="H3175" s="47">
        <f>F3175-E3175</f>
        <v>0.16666666666666696</v>
      </c>
      <c r="I3175" s="47"/>
      <c r="J3175" s="47"/>
      <c r="K3175" s="65" t="s">
        <v>809</v>
      </c>
      <c r="L3175" s="45" t="str">
        <f ca="1">VLOOKUP(Tableau645[[#This Row],[module]],OFFSET(INDIRECT(A3175&amp;"_code"),0,2,,2),2,0)</f>
        <v>n/a</v>
      </c>
      <c r="M3175" s="45"/>
      <c r="N3175" s="47"/>
      <c r="O3175" s="45"/>
    </row>
    <row r="3176" spans="1:15" hidden="1" x14ac:dyDescent="0.2">
      <c r="A3176" s="45" t="s">
        <v>676</v>
      </c>
      <c r="B3176" s="65" t="str">
        <f>YEAR(C3176)&amp;"-"&amp;WEEKNUM(C3176)</f>
        <v>2018-10</v>
      </c>
      <c r="C3176" s="46">
        <v>43167</v>
      </c>
      <c r="D3176" s="67">
        <f>WEEKDAY(Tableau645[[#This Row],[date]])</f>
        <v>5</v>
      </c>
      <c r="E3176" s="47">
        <v>0.34375</v>
      </c>
      <c r="F3176" s="47">
        <v>0.51041666666666696</v>
      </c>
      <c r="G3176" s="46" t="str">
        <f>IF(NOT(ISBLANK(Tableau645[heure
début])),IF(VALUE(MID(TEXT(Tableau645[heure
début],"hh"),1,2))&lt;13,"AM","PM"),"")</f>
        <v>AM</v>
      </c>
      <c r="H3176" s="47">
        <f>F3176-E3176</f>
        <v>0.16666666666666696</v>
      </c>
      <c r="I3176" s="47"/>
      <c r="J3176" s="47"/>
      <c r="K3176" s="65" t="s">
        <v>809</v>
      </c>
      <c r="L3176" s="45" t="str">
        <f ca="1">VLOOKUP(Tableau645[[#This Row],[module]],OFFSET(INDIRECT(A3176&amp;"_code"),0,2,,2),2,0)</f>
        <v>n/a</v>
      </c>
      <c r="M3176" s="45"/>
      <c r="N3176" s="47"/>
      <c r="O3176" s="45"/>
    </row>
    <row r="3177" spans="1:15" hidden="1" x14ac:dyDescent="0.2">
      <c r="A3177" s="45" t="s">
        <v>677</v>
      </c>
      <c r="B3177" s="65" t="str">
        <f>YEAR(C3177)&amp;"-"&amp;WEEKNUM(C3177)</f>
        <v>2018-10</v>
      </c>
      <c r="C3177" s="46">
        <v>43167</v>
      </c>
      <c r="D3177" s="67">
        <f>WEEKDAY(Tableau645[[#This Row],[date]])</f>
        <v>5</v>
      </c>
      <c r="E3177" s="47">
        <v>0.34375</v>
      </c>
      <c r="F3177" s="47">
        <v>0.51041666666666696</v>
      </c>
      <c r="G3177" s="46" t="str">
        <f>IF(NOT(ISBLANK(Tableau645[heure
début])),IF(VALUE(MID(TEXT(Tableau645[heure
début],"hh"),1,2))&lt;13,"AM","PM"),"")</f>
        <v>AM</v>
      </c>
      <c r="H3177" s="47">
        <f>F3177-E3177</f>
        <v>0.16666666666666696</v>
      </c>
      <c r="I3177" s="47"/>
      <c r="J3177" s="47"/>
      <c r="K3177" s="65" t="s">
        <v>1168</v>
      </c>
      <c r="L3177" s="45" t="str">
        <f ca="1">VLOOKUP(Tableau645[[#This Row],[module]],OFFSET(INDIRECT(A3177&amp;"_code"),0,2,,2),2,0)</f>
        <v>n/a</v>
      </c>
      <c r="M3177" s="45"/>
      <c r="N3177" s="47"/>
      <c r="O3177" s="45"/>
    </row>
    <row r="3178" spans="1:15" hidden="1" x14ac:dyDescent="0.2">
      <c r="A3178" s="45" t="s">
        <v>657</v>
      </c>
      <c r="B3178" s="65" t="str">
        <f>YEAR(C3178)&amp;"-"&amp;WEEKNUM(C3178)</f>
        <v>2018-10</v>
      </c>
      <c r="C3178" s="46">
        <v>43167</v>
      </c>
      <c r="D3178" s="67">
        <f>WEEKDAY(Tableau645[[#This Row],[date]])</f>
        <v>5</v>
      </c>
      <c r="E3178" s="47">
        <v>0.34375</v>
      </c>
      <c r="F3178" s="47">
        <v>0.51041666666666696</v>
      </c>
      <c r="G3178" s="46" t="str">
        <f>IF(NOT(ISBLANK(Tableau645[heure
début])),IF(VALUE(MID(TEXT(Tableau645[heure
début],"hh"),1,2))&lt;13,"AM","PM"),"")</f>
        <v>AM</v>
      </c>
      <c r="H3178" s="47">
        <f>F3178-E3178</f>
        <v>0.16666666666666696</v>
      </c>
      <c r="I3178" s="123"/>
      <c r="J3178" s="47" t="s">
        <v>833</v>
      </c>
      <c r="K3178" s="65" t="s">
        <v>817</v>
      </c>
      <c r="L3178" s="45" t="str">
        <f ca="1">VLOOKUP(Tableau645[[#This Row],[module]],OFFSET(INDIRECT(A3178&amp;"_code"),0,2,,2),2,0)</f>
        <v>n/a</v>
      </c>
      <c r="M3178" s="45"/>
      <c r="N3178" s="47"/>
      <c r="O3178" s="45"/>
    </row>
    <row r="3179" spans="1:15" hidden="1" x14ac:dyDescent="0.2">
      <c r="A3179" s="61" t="s">
        <v>669</v>
      </c>
      <c r="B3179" s="65" t="str">
        <f>YEAR(C3179)&amp;"-"&amp;WEEKNUM(C3179)</f>
        <v>2018-10</v>
      </c>
      <c r="C3179" s="46">
        <v>43167</v>
      </c>
      <c r="D3179" s="67">
        <f>WEEKDAY(Tableau645[[#This Row],[date]])</f>
        <v>5</v>
      </c>
      <c r="E3179" s="63">
        <v>0.57291666666666696</v>
      </c>
      <c r="F3179" s="63">
        <v>0.73958333333333404</v>
      </c>
      <c r="G3179" s="46" t="str">
        <f>IF(NOT(ISBLANK(Tableau645[heure
début])),IF(VALUE(MID(TEXT(Tableau645[heure
début],"hh"),1,2))&lt;13,"AM","PM"),"")</f>
        <v>PM</v>
      </c>
      <c r="H3179" s="47">
        <f>F3179-E3179</f>
        <v>0.16666666666666707</v>
      </c>
      <c r="I3179" s="47"/>
      <c r="J3179" s="47"/>
      <c r="K3179" s="65" t="s">
        <v>801</v>
      </c>
      <c r="L3179" s="45" t="str">
        <f ca="1">VLOOKUP(Tableau645[[#This Row],[module]],OFFSET(INDIRECT(A3179&amp;"_code"),0,2,,2),2,0)</f>
        <v>n/a</v>
      </c>
      <c r="M3179" s="45"/>
      <c r="N3179" s="47"/>
      <c r="O3179" s="45"/>
    </row>
    <row r="3180" spans="1:15" hidden="1" x14ac:dyDescent="0.2">
      <c r="A3180" s="45" t="s">
        <v>670</v>
      </c>
      <c r="B3180" s="65" t="str">
        <f>YEAR(C3180)&amp;"-"&amp;WEEKNUM(C3180)</f>
        <v>2018-10</v>
      </c>
      <c r="C3180" s="46">
        <v>43167</v>
      </c>
      <c r="D3180" s="67">
        <f>WEEKDAY(Tableau645[[#This Row],[date]])</f>
        <v>5</v>
      </c>
      <c r="E3180" s="47">
        <v>0.57291666666666696</v>
      </c>
      <c r="F3180" s="47">
        <v>0.73958333333333404</v>
      </c>
      <c r="G3180" s="46" t="str">
        <f>IF(NOT(ISBLANK(Tableau645[heure
début])),IF(VALUE(MID(TEXT(Tableau645[heure
début],"hh"),1,2))&lt;13,"AM","PM"),"")</f>
        <v>PM</v>
      </c>
      <c r="H3180" s="47">
        <f>F3180-E3180</f>
        <v>0.16666666666666707</v>
      </c>
      <c r="I3180" s="47"/>
      <c r="J3180" s="47"/>
      <c r="K3180" s="65" t="s">
        <v>806</v>
      </c>
      <c r="L3180" s="45" t="str">
        <f ca="1">VLOOKUP(Tableau645[[#This Row],[module]],OFFSET(INDIRECT(A3180&amp;"_code"),0,2,,2),2,0)</f>
        <v>n/a</v>
      </c>
      <c r="M3180" s="45"/>
      <c r="N3180" s="47"/>
      <c r="O3180" s="45"/>
    </row>
    <row r="3181" spans="1:15" hidden="1" x14ac:dyDescent="0.2">
      <c r="A3181" s="45" t="s">
        <v>657</v>
      </c>
      <c r="B3181" s="65" t="str">
        <f>YEAR(C3181)&amp;"-"&amp;WEEKNUM(C3181)</f>
        <v>2018-10</v>
      </c>
      <c r="C3181" s="46">
        <v>43167</v>
      </c>
      <c r="D3181" s="67">
        <f>WEEKDAY(Tableau645[[#This Row],[date]])</f>
        <v>5</v>
      </c>
      <c r="E3181" s="47">
        <v>0.57291666666666696</v>
      </c>
      <c r="F3181" s="47">
        <v>0.73958333333333404</v>
      </c>
      <c r="G3181" s="46" t="str">
        <f>IF(NOT(ISBLANK(Tableau645[heure
début])),IF(VALUE(MID(TEXT(Tableau645[heure
début],"hh"),1,2))&lt;13,"AM","PM"),"")</f>
        <v>PM</v>
      </c>
      <c r="H3181" s="47">
        <f>F3181-E3181</f>
        <v>0.16666666666666707</v>
      </c>
      <c r="I3181" s="123"/>
      <c r="J3181" s="47" t="s">
        <v>832</v>
      </c>
      <c r="K3181" s="65" t="s">
        <v>806</v>
      </c>
      <c r="L3181" s="45" t="str">
        <f ca="1">VLOOKUP(Tableau645[[#This Row],[module]],OFFSET(INDIRECT(A3181&amp;"_code"),0,2,,2),2,0)</f>
        <v>n/a</v>
      </c>
      <c r="M3181" s="45"/>
      <c r="N3181" s="47"/>
      <c r="O3181" s="45"/>
    </row>
    <row r="3182" spans="1:15" hidden="1" x14ac:dyDescent="0.2">
      <c r="A3182" s="45" t="s">
        <v>671</v>
      </c>
      <c r="B3182" s="65" t="str">
        <f>YEAR(C3182)&amp;"-"&amp;WEEKNUM(C3182)</f>
        <v>2018-10</v>
      </c>
      <c r="C3182" s="46">
        <v>43167</v>
      </c>
      <c r="D3182" s="67">
        <f>WEEKDAY(Tableau645[[#This Row],[date]])</f>
        <v>5</v>
      </c>
      <c r="E3182" s="47">
        <v>0.57291666666666696</v>
      </c>
      <c r="F3182" s="47">
        <v>0.73958333333333404</v>
      </c>
      <c r="G3182" s="46" t="str">
        <f>IF(NOT(ISBLANK(Tableau645[heure
début])),IF(VALUE(MID(TEXT(Tableau645[heure
début],"hh"),1,2))&lt;13,"AM","PM"),"")</f>
        <v>PM</v>
      </c>
      <c r="H3182" s="47">
        <f>F3182-E3182</f>
        <v>0.16666666666666707</v>
      </c>
      <c r="I3182" s="47"/>
      <c r="J3182" s="47" t="s">
        <v>833</v>
      </c>
      <c r="K3182" s="65" t="s">
        <v>817</v>
      </c>
      <c r="L3182" s="45" t="str">
        <f ca="1">VLOOKUP(Tableau645[[#This Row],[module]],OFFSET(INDIRECT(A3182&amp;"_code"),0,2,,2),2,0)</f>
        <v>n/a</v>
      </c>
      <c r="M3182" s="45"/>
      <c r="N3182" s="47"/>
      <c r="O3182" s="45"/>
    </row>
    <row r="3183" spans="1:15" hidden="1" x14ac:dyDescent="0.2">
      <c r="A3183" s="45" t="s">
        <v>671</v>
      </c>
      <c r="B3183" s="65" t="str">
        <f>YEAR(C3183)&amp;"-"&amp;WEEKNUM(C3183)</f>
        <v>2018-10</v>
      </c>
      <c r="C3183" s="46">
        <v>43167</v>
      </c>
      <c r="D3183" s="67">
        <f>WEEKDAY(Tableau645[[#This Row],[date]])</f>
        <v>5</v>
      </c>
      <c r="E3183" s="47">
        <v>0.57291666666666696</v>
      </c>
      <c r="F3183" s="47">
        <v>0.73958333333333404</v>
      </c>
      <c r="G3183" s="46" t="str">
        <f>IF(NOT(ISBLANK(Tableau645[heure
début])),IF(VALUE(MID(TEXT(Tableau645[heure
début],"hh"),1,2))&lt;13,"AM","PM"),"")</f>
        <v>PM</v>
      </c>
      <c r="H3183" s="47">
        <f>F3183-E3183</f>
        <v>0.16666666666666707</v>
      </c>
      <c r="I3183" s="47"/>
      <c r="J3183" s="47" t="s">
        <v>832</v>
      </c>
      <c r="K3183" s="65" t="s">
        <v>806</v>
      </c>
      <c r="L3183" s="45" t="str">
        <f ca="1">VLOOKUP(Tableau645[[#This Row],[module]],OFFSET(INDIRECT(A3183&amp;"_code"),0,2,,2),2,0)</f>
        <v>n/a</v>
      </c>
      <c r="M3183" s="45"/>
      <c r="N3183" s="47"/>
      <c r="O3183" s="45"/>
    </row>
    <row r="3184" spans="1:15" hidden="1" x14ac:dyDescent="0.2">
      <c r="A3184" s="45" t="s">
        <v>672</v>
      </c>
      <c r="B3184" s="65" t="str">
        <f>YEAR(C3184)&amp;"-"&amp;WEEKNUM(C3184)</f>
        <v>2018-10</v>
      </c>
      <c r="C3184" s="46">
        <v>43167</v>
      </c>
      <c r="D3184" s="67">
        <f>WEEKDAY(Tableau645[[#This Row],[date]])</f>
        <v>5</v>
      </c>
      <c r="E3184" s="47">
        <v>0.57291666666666696</v>
      </c>
      <c r="F3184" s="47">
        <v>0.73958333333333404</v>
      </c>
      <c r="G3184" s="46" t="str">
        <f>IF(NOT(ISBLANK(Tableau645[heure
début])),IF(VALUE(MID(TEXT(Tableau645[heure
début],"hh"),1,2))&lt;13,"AM","PM"),"")</f>
        <v>PM</v>
      </c>
      <c r="H3184" s="47">
        <f>F3184-E3184</f>
        <v>0.16666666666666707</v>
      </c>
      <c r="I3184" s="47"/>
      <c r="J3184" s="47"/>
      <c r="K3184" s="65" t="s">
        <v>809</v>
      </c>
      <c r="L3184" s="45" t="str">
        <f ca="1">VLOOKUP(Tableau645[[#This Row],[module]],OFFSET(INDIRECT(A3184&amp;"_code"),0,2,,2),2,0)</f>
        <v>n/a</v>
      </c>
      <c r="M3184" s="45"/>
      <c r="N3184" s="47"/>
      <c r="O3184" s="45"/>
    </row>
    <row r="3185" spans="1:15" hidden="1" x14ac:dyDescent="0.2">
      <c r="A3185" s="45" t="s">
        <v>676</v>
      </c>
      <c r="B3185" s="65" t="str">
        <f>YEAR(C3185)&amp;"-"&amp;WEEKNUM(C3185)</f>
        <v>2018-10</v>
      </c>
      <c r="C3185" s="46">
        <v>43167</v>
      </c>
      <c r="D3185" s="67">
        <f>WEEKDAY(Tableau645[[#This Row],[date]])</f>
        <v>5</v>
      </c>
      <c r="E3185" s="47">
        <v>0.57291666666666696</v>
      </c>
      <c r="F3185" s="47">
        <v>0.69791666666666663</v>
      </c>
      <c r="G3185" s="46" t="str">
        <f>IF(NOT(ISBLANK(Tableau645[heure
début])),IF(VALUE(MID(TEXT(Tableau645[heure
début],"hh"),1,2))&lt;13,"AM","PM"),"")</f>
        <v>PM</v>
      </c>
      <c r="H3185" s="47">
        <f>F3185-E3185</f>
        <v>0.12499999999999967</v>
      </c>
      <c r="I3185" s="47"/>
      <c r="J3185" s="47"/>
      <c r="K3185" s="65" t="s">
        <v>809</v>
      </c>
      <c r="L3185" s="45" t="str">
        <f ca="1">VLOOKUP(Tableau645[[#This Row],[module]],OFFSET(INDIRECT(A3185&amp;"_code"),0,2,,2),2,0)</f>
        <v>n/a</v>
      </c>
      <c r="M3185" s="45"/>
      <c r="N3185" s="47"/>
      <c r="O3185" s="45"/>
    </row>
    <row r="3186" spans="1:15" hidden="1" x14ac:dyDescent="0.2">
      <c r="A3186" s="45" t="s">
        <v>677</v>
      </c>
      <c r="B3186" s="65" t="str">
        <f>YEAR(C3186)&amp;"-"&amp;WEEKNUM(C3186)</f>
        <v>2018-10</v>
      </c>
      <c r="C3186" s="46">
        <v>43167</v>
      </c>
      <c r="D3186" s="67">
        <f>WEEKDAY(Tableau645[[#This Row],[date]])</f>
        <v>5</v>
      </c>
      <c r="E3186" s="47">
        <v>0.57291666666666696</v>
      </c>
      <c r="F3186" s="47">
        <v>0.69791666666666663</v>
      </c>
      <c r="G3186" s="46" t="str">
        <f>IF(NOT(ISBLANK(Tableau645[heure
début])),IF(VALUE(MID(TEXT(Tableau645[heure
début],"hh"),1,2))&lt;13,"AM","PM"),"")</f>
        <v>PM</v>
      </c>
      <c r="H3186" s="47">
        <f>F3186-E3186</f>
        <v>0.12499999999999967</v>
      </c>
      <c r="I3186" s="47"/>
      <c r="J3186" s="47"/>
      <c r="K3186" s="65" t="s">
        <v>1168</v>
      </c>
      <c r="L3186" s="45" t="str">
        <f ca="1">VLOOKUP(Tableau645[[#This Row],[module]],OFFSET(INDIRECT(A3186&amp;"_code"),0,2,,2),2,0)</f>
        <v>n/a</v>
      </c>
      <c r="M3186" s="45"/>
      <c r="N3186" s="47"/>
      <c r="O3186" s="45"/>
    </row>
    <row r="3187" spans="1:15" hidden="1" x14ac:dyDescent="0.2">
      <c r="A3187" s="45" t="s">
        <v>657</v>
      </c>
      <c r="B3187" s="65" t="str">
        <f>YEAR(C3187)&amp;"-"&amp;WEEKNUM(C3187)</f>
        <v>2018-10</v>
      </c>
      <c r="C3187" s="46">
        <v>43167</v>
      </c>
      <c r="D3187" s="67">
        <f>WEEKDAY(Tableau645[[#This Row],[date]])</f>
        <v>5</v>
      </c>
      <c r="E3187" s="47">
        <v>0.57291666666666696</v>
      </c>
      <c r="F3187" s="47">
        <v>0.73958333333333404</v>
      </c>
      <c r="G3187" s="46" t="str">
        <f>IF(NOT(ISBLANK(Tableau645[heure
début])),IF(VALUE(MID(TEXT(Tableau645[heure
début],"hh"),1,2))&lt;13,"AM","PM"),"")</f>
        <v>PM</v>
      </c>
      <c r="H3187" s="47">
        <f>F3187-E3187</f>
        <v>0.16666666666666707</v>
      </c>
      <c r="I3187" s="123"/>
      <c r="J3187" s="47" t="s">
        <v>833</v>
      </c>
      <c r="K3187" s="65" t="s">
        <v>817</v>
      </c>
      <c r="L3187" s="45" t="str">
        <f ca="1">VLOOKUP(Tableau645[[#This Row],[module]],OFFSET(INDIRECT(A3187&amp;"_code"),0,2,,2),2,0)</f>
        <v>n/a</v>
      </c>
      <c r="M3187" s="45"/>
      <c r="N3187" s="47"/>
      <c r="O3187" s="45"/>
    </row>
    <row r="3188" spans="1:15" hidden="1" x14ac:dyDescent="0.2">
      <c r="A3188" s="61" t="s">
        <v>669</v>
      </c>
      <c r="B3188" s="65" t="str">
        <f>YEAR(C3188)&amp;"-"&amp;WEEKNUM(C3188)</f>
        <v>2018-10</v>
      </c>
      <c r="C3188" s="46">
        <v>43168</v>
      </c>
      <c r="D3188" s="67">
        <f>WEEKDAY(Tableau645[[#This Row],[date]])</f>
        <v>6</v>
      </c>
      <c r="E3188" s="47">
        <v>0.34375</v>
      </c>
      <c r="F3188" s="47">
        <v>0.51041666666666696</v>
      </c>
      <c r="G3188" s="46" t="str">
        <f>IF(NOT(ISBLANK(Tableau645[heure
début])),IF(VALUE(MID(TEXT(Tableau645[heure
début],"hh"),1,2))&lt;13,"AM","PM"),"")</f>
        <v>AM</v>
      </c>
      <c r="H3188" s="47">
        <f>F3188-E3188</f>
        <v>0.16666666666666696</v>
      </c>
      <c r="I3188" s="47"/>
      <c r="J3188" s="47"/>
      <c r="K3188" s="65" t="s">
        <v>801</v>
      </c>
      <c r="L3188" s="45" t="str">
        <f ca="1">VLOOKUP(Tableau645[[#This Row],[module]],OFFSET(INDIRECT(A3188&amp;"_code"),0,2,,2),2,0)</f>
        <v>n/a</v>
      </c>
      <c r="M3188" s="45"/>
      <c r="N3188" s="47"/>
      <c r="O3188" s="45"/>
    </row>
    <row r="3189" spans="1:15" hidden="1" x14ac:dyDescent="0.2">
      <c r="A3189" s="45" t="s">
        <v>670</v>
      </c>
      <c r="B3189" s="65" t="str">
        <f>YEAR(C3189)&amp;"-"&amp;WEEKNUM(C3189)</f>
        <v>2018-10</v>
      </c>
      <c r="C3189" s="46">
        <v>43168</v>
      </c>
      <c r="D3189" s="67">
        <f>WEEKDAY(Tableau645[[#This Row],[date]])</f>
        <v>6</v>
      </c>
      <c r="E3189" s="47">
        <v>0.34375</v>
      </c>
      <c r="F3189" s="47">
        <v>0.51041666666666696</v>
      </c>
      <c r="G3189" s="46" t="str">
        <f>IF(NOT(ISBLANK(Tableau645[heure
début])),IF(VALUE(MID(TEXT(Tableau645[heure
début],"hh"),1,2))&lt;13,"AM","PM"),"")</f>
        <v>AM</v>
      </c>
      <c r="H3189" s="47">
        <f>F3189-E3189</f>
        <v>0.16666666666666696</v>
      </c>
      <c r="I3189" s="47"/>
      <c r="J3189" s="47"/>
      <c r="K3189" s="65" t="s">
        <v>806</v>
      </c>
      <c r="L3189" s="45" t="str">
        <f ca="1">VLOOKUP(Tableau645[[#This Row],[module]],OFFSET(INDIRECT(A3189&amp;"_code"),0,2,,2),2,0)</f>
        <v>n/a</v>
      </c>
      <c r="M3189" s="45"/>
      <c r="N3189" s="47"/>
      <c r="O3189" s="45"/>
    </row>
    <row r="3190" spans="1:15" hidden="1" x14ac:dyDescent="0.2">
      <c r="A3190" s="45" t="s">
        <v>657</v>
      </c>
      <c r="B3190" s="65" t="str">
        <f>YEAR(C3190)&amp;"-"&amp;WEEKNUM(C3190)</f>
        <v>2018-10</v>
      </c>
      <c r="C3190" s="46">
        <v>43168</v>
      </c>
      <c r="D3190" s="67">
        <f>WEEKDAY(Tableau645[[#This Row],[date]])</f>
        <v>6</v>
      </c>
      <c r="E3190" s="47">
        <v>0.34375</v>
      </c>
      <c r="F3190" s="47">
        <v>0.51041666666666696</v>
      </c>
      <c r="G3190" s="46" t="str">
        <f>IF(NOT(ISBLANK(Tableau645[heure
début])),IF(VALUE(MID(TEXT(Tableau645[heure
début],"hh"),1,2))&lt;13,"AM","PM"),"")</f>
        <v>AM</v>
      </c>
      <c r="H3190" s="47">
        <f>F3190-E3190</f>
        <v>0.16666666666666696</v>
      </c>
      <c r="I3190" s="123"/>
      <c r="J3190" s="47" t="s">
        <v>832</v>
      </c>
      <c r="K3190" s="65" t="s">
        <v>806</v>
      </c>
      <c r="L3190" s="45" t="str">
        <f ca="1">VLOOKUP(Tableau645[[#This Row],[module]],OFFSET(INDIRECT(A3190&amp;"_code"),0,2,,2),2,0)</f>
        <v>n/a</v>
      </c>
      <c r="M3190" s="45"/>
      <c r="N3190" s="47"/>
      <c r="O3190" s="45"/>
    </row>
    <row r="3191" spans="1:15" hidden="1" x14ac:dyDescent="0.2">
      <c r="A3191" s="45" t="s">
        <v>671</v>
      </c>
      <c r="B3191" s="65" t="str">
        <f>YEAR(C3191)&amp;"-"&amp;WEEKNUM(C3191)</f>
        <v>2018-10</v>
      </c>
      <c r="C3191" s="46">
        <v>43168</v>
      </c>
      <c r="D3191" s="67">
        <f>WEEKDAY(Tableau645[[#This Row],[date]])</f>
        <v>6</v>
      </c>
      <c r="E3191" s="47">
        <v>0.34375</v>
      </c>
      <c r="F3191" s="47">
        <v>0.51041666666666696</v>
      </c>
      <c r="G3191" s="46" t="str">
        <f>IF(NOT(ISBLANK(Tableau645[heure
début])),IF(VALUE(MID(TEXT(Tableau645[heure
début],"hh"),1,2))&lt;13,"AM","PM"),"")</f>
        <v>AM</v>
      </c>
      <c r="H3191" s="47">
        <f>F3191-E3191</f>
        <v>0.16666666666666696</v>
      </c>
      <c r="I3191" s="47"/>
      <c r="J3191" s="47" t="s">
        <v>833</v>
      </c>
      <c r="K3191" s="65" t="s">
        <v>817</v>
      </c>
      <c r="L3191" s="45" t="str">
        <f ca="1">VLOOKUP(Tableau645[[#This Row],[module]],OFFSET(INDIRECT(A3191&amp;"_code"),0,2,,2),2,0)</f>
        <v>n/a</v>
      </c>
      <c r="M3191" s="45"/>
      <c r="N3191" s="47"/>
      <c r="O3191" s="45"/>
    </row>
    <row r="3192" spans="1:15" hidden="1" x14ac:dyDescent="0.2">
      <c r="A3192" s="45" t="s">
        <v>671</v>
      </c>
      <c r="B3192" s="65" t="str">
        <f>YEAR(C3192)&amp;"-"&amp;WEEKNUM(C3192)</f>
        <v>2018-10</v>
      </c>
      <c r="C3192" s="46">
        <v>43168</v>
      </c>
      <c r="D3192" s="67">
        <f>WEEKDAY(Tableau645[[#This Row],[date]])</f>
        <v>6</v>
      </c>
      <c r="E3192" s="47">
        <v>0.34375</v>
      </c>
      <c r="F3192" s="47">
        <v>0.51041666666666696</v>
      </c>
      <c r="G3192" s="46" t="str">
        <f>IF(NOT(ISBLANK(Tableau645[heure
début])),IF(VALUE(MID(TEXT(Tableau645[heure
début],"hh"),1,2))&lt;13,"AM","PM"),"")</f>
        <v>AM</v>
      </c>
      <c r="H3192" s="47">
        <f>F3192-E3192</f>
        <v>0.16666666666666696</v>
      </c>
      <c r="I3192" s="47"/>
      <c r="J3192" s="47" t="s">
        <v>832</v>
      </c>
      <c r="K3192" s="65" t="s">
        <v>806</v>
      </c>
      <c r="L3192" s="45" t="str">
        <f ca="1">VLOOKUP(Tableau645[[#This Row],[module]],OFFSET(INDIRECT(A3192&amp;"_code"),0,2,,2),2,0)</f>
        <v>n/a</v>
      </c>
      <c r="M3192" s="45"/>
      <c r="N3192" s="47"/>
      <c r="O3192" s="45"/>
    </row>
    <row r="3193" spans="1:15" hidden="1" x14ac:dyDescent="0.2">
      <c r="A3193" s="45" t="s">
        <v>672</v>
      </c>
      <c r="B3193" s="65" t="str">
        <f>YEAR(C3193)&amp;"-"&amp;WEEKNUM(C3193)</f>
        <v>2018-10</v>
      </c>
      <c r="C3193" s="46">
        <v>43168</v>
      </c>
      <c r="D3193" s="67">
        <f>WEEKDAY(Tableau645[[#This Row],[date]])</f>
        <v>6</v>
      </c>
      <c r="E3193" s="47">
        <v>0.34375</v>
      </c>
      <c r="F3193" s="47">
        <v>0.51041666666666696</v>
      </c>
      <c r="G3193" s="46" t="str">
        <f>IF(NOT(ISBLANK(Tableau645[heure
début])),IF(VALUE(MID(TEXT(Tableau645[heure
début],"hh"),1,2))&lt;13,"AM","PM"),"")</f>
        <v>AM</v>
      </c>
      <c r="H3193" s="47">
        <f>F3193-E3193</f>
        <v>0.16666666666666696</v>
      </c>
      <c r="I3193" s="47"/>
      <c r="J3193" s="47"/>
      <c r="K3193" s="65" t="s">
        <v>809</v>
      </c>
      <c r="L3193" s="45" t="str">
        <f ca="1">VLOOKUP(Tableau645[[#This Row],[module]],OFFSET(INDIRECT(A3193&amp;"_code"),0,2,,2),2,0)</f>
        <v>n/a</v>
      </c>
      <c r="M3193" s="45"/>
      <c r="N3193" s="47"/>
      <c r="O3193" s="45"/>
    </row>
    <row r="3194" spans="1:15" hidden="1" x14ac:dyDescent="0.2">
      <c r="A3194" s="45" t="s">
        <v>676</v>
      </c>
      <c r="B3194" s="65" t="str">
        <f>YEAR(C3194)&amp;"-"&amp;WEEKNUM(C3194)</f>
        <v>2018-10</v>
      </c>
      <c r="C3194" s="46">
        <v>43168</v>
      </c>
      <c r="D3194" s="67">
        <f>WEEKDAY(Tableau645[[#This Row],[date]])</f>
        <v>6</v>
      </c>
      <c r="E3194" s="47">
        <v>0.34375</v>
      </c>
      <c r="F3194" s="47">
        <v>0.51041666666666696</v>
      </c>
      <c r="G3194" s="46" t="str">
        <f>IF(NOT(ISBLANK(Tableau645[heure
début])),IF(VALUE(MID(TEXT(Tableau645[heure
début],"hh"),1,2))&lt;13,"AM","PM"),"")</f>
        <v>AM</v>
      </c>
      <c r="H3194" s="47">
        <f>F3194-E3194</f>
        <v>0.16666666666666696</v>
      </c>
      <c r="I3194" s="47"/>
      <c r="J3194" s="47"/>
      <c r="K3194" s="65" t="s">
        <v>809</v>
      </c>
      <c r="L3194" s="45" t="str">
        <f ca="1">VLOOKUP(Tableau645[[#This Row],[module]],OFFSET(INDIRECT(A3194&amp;"_code"),0,2,,2),2,0)</f>
        <v>n/a</v>
      </c>
      <c r="M3194" s="45"/>
      <c r="N3194" s="47"/>
      <c r="O3194" s="45"/>
    </row>
    <row r="3195" spans="1:15" hidden="1" x14ac:dyDescent="0.2">
      <c r="A3195" s="45" t="s">
        <v>677</v>
      </c>
      <c r="B3195" s="65" t="str">
        <f>YEAR(C3195)&amp;"-"&amp;WEEKNUM(C3195)</f>
        <v>2018-10</v>
      </c>
      <c r="C3195" s="46">
        <v>43168</v>
      </c>
      <c r="D3195" s="67">
        <f>WEEKDAY(Tableau645[[#This Row],[date]])</f>
        <v>6</v>
      </c>
      <c r="E3195" s="47">
        <v>0.34375</v>
      </c>
      <c r="F3195" s="47">
        <v>0.51041666666666696</v>
      </c>
      <c r="G3195" s="46" t="str">
        <f>IF(NOT(ISBLANK(Tableau645[heure
début])),IF(VALUE(MID(TEXT(Tableau645[heure
début],"hh"),1,2))&lt;13,"AM","PM"),"")</f>
        <v>AM</v>
      </c>
      <c r="H3195" s="47">
        <f>F3195-E3195</f>
        <v>0.16666666666666696</v>
      </c>
      <c r="I3195" s="47"/>
      <c r="J3195" s="47"/>
      <c r="K3195" s="65" t="s">
        <v>1168</v>
      </c>
      <c r="L3195" s="45" t="str">
        <f ca="1">VLOOKUP(Tableau645[[#This Row],[module]],OFFSET(INDIRECT(A3195&amp;"_code"),0,2,,2),2,0)</f>
        <v>n/a</v>
      </c>
      <c r="M3195" s="45"/>
      <c r="N3195" s="47"/>
      <c r="O3195" s="45"/>
    </row>
    <row r="3196" spans="1:15" hidden="1" x14ac:dyDescent="0.2">
      <c r="A3196" s="45" t="s">
        <v>657</v>
      </c>
      <c r="B3196" s="65" t="str">
        <f>YEAR(C3196)&amp;"-"&amp;WEEKNUM(C3196)</f>
        <v>2018-10</v>
      </c>
      <c r="C3196" s="46">
        <v>43168</v>
      </c>
      <c r="D3196" s="67">
        <f>WEEKDAY(Tableau645[[#This Row],[date]])</f>
        <v>6</v>
      </c>
      <c r="E3196" s="47">
        <v>0.34375</v>
      </c>
      <c r="F3196" s="47">
        <v>0.51041666666666696</v>
      </c>
      <c r="G3196" s="46" t="str">
        <f>IF(NOT(ISBLANK(Tableau645[heure
début])),IF(VALUE(MID(TEXT(Tableau645[heure
début],"hh"),1,2))&lt;13,"AM","PM"),"")</f>
        <v>AM</v>
      </c>
      <c r="H3196" s="47">
        <f>F3196-E3196</f>
        <v>0.16666666666666696</v>
      </c>
      <c r="I3196" s="123"/>
      <c r="J3196" s="47" t="s">
        <v>833</v>
      </c>
      <c r="K3196" s="65" t="s">
        <v>817</v>
      </c>
      <c r="L3196" s="45" t="str">
        <f ca="1">VLOOKUP(Tableau645[[#This Row],[module]],OFFSET(INDIRECT(A3196&amp;"_code"),0,2,,2),2,0)</f>
        <v>n/a</v>
      </c>
      <c r="M3196" s="45"/>
      <c r="N3196" s="47"/>
      <c r="O3196" s="45"/>
    </row>
    <row r="3197" spans="1:15" hidden="1" x14ac:dyDescent="0.2">
      <c r="A3197" s="61" t="s">
        <v>669</v>
      </c>
      <c r="B3197" s="65" t="str">
        <f>YEAR(C3197)&amp;"-"&amp;WEEKNUM(C3197)</f>
        <v>2018-10</v>
      </c>
      <c r="C3197" s="46">
        <v>43168</v>
      </c>
      <c r="D3197" s="67">
        <f>WEEKDAY(Tableau645[[#This Row],[date]])</f>
        <v>6</v>
      </c>
      <c r="E3197" s="63">
        <v>0.57291666666666696</v>
      </c>
      <c r="F3197" s="63">
        <v>0.73958333333333404</v>
      </c>
      <c r="G3197" s="46" t="str">
        <f>IF(NOT(ISBLANK(Tableau645[heure
début])),IF(VALUE(MID(TEXT(Tableau645[heure
début],"hh"),1,2))&lt;13,"AM","PM"),"")</f>
        <v>PM</v>
      </c>
      <c r="H3197" s="47">
        <f>F3197-E3197</f>
        <v>0.16666666666666707</v>
      </c>
      <c r="I3197" s="47"/>
      <c r="J3197" s="47"/>
      <c r="K3197" s="65" t="s">
        <v>801</v>
      </c>
      <c r="L3197" s="45" t="str">
        <f ca="1">VLOOKUP(Tableau645[[#This Row],[module]],OFFSET(INDIRECT(A3197&amp;"_code"),0,2,,2),2,0)</f>
        <v>n/a</v>
      </c>
      <c r="M3197" s="45"/>
      <c r="N3197" s="47"/>
      <c r="O3197" s="45"/>
    </row>
    <row r="3198" spans="1:15" hidden="1" x14ac:dyDescent="0.2">
      <c r="A3198" s="45" t="s">
        <v>670</v>
      </c>
      <c r="B3198" s="65" t="str">
        <f>YEAR(C3198)&amp;"-"&amp;WEEKNUM(C3198)</f>
        <v>2018-10</v>
      </c>
      <c r="C3198" s="46">
        <v>43168</v>
      </c>
      <c r="D3198" s="67">
        <f>WEEKDAY(Tableau645[[#This Row],[date]])</f>
        <v>6</v>
      </c>
      <c r="E3198" s="47">
        <v>0.57291666666666696</v>
      </c>
      <c r="F3198" s="47">
        <v>0.73958333333333404</v>
      </c>
      <c r="G3198" s="46" t="str">
        <f>IF(NOT(ISBLANK(Tableau645[heure
début])),IF(VALUE(MID(TEXT(Tableau645[heure
début],"hh"),1,2))&lt;13,"AM","PM"),"")</f>
        <v>PM</v>
      </c>
      <c r="H3198" s="47">
        <f>F3198-E3198</f>
        <v>0.16666666666666707</v>
      </c>
      <c r="I3198" s="47"/>
      <c r="J3198" s="47"/>
      <c r="K3198" s="65" t="s">
        <v>806</v>
      </c>
      <c r="L3198" s="45" t="str">
        <f ca="1">VLOOKUP(Tableau645[[#This Row],[module]],OFFSET(INDIRECT(A3198&amp;"_code"),0,2,,2),2,0)</f>
        <v>n/a</v>
      </c>
      <c r="M3198" s="45"/>
      <c r="N3198" s="47"/>
      <c r="O3198" s="45"/>
    </row>
    <row r="3199" spans="1:15" hidden="1" x14ac:dyDescent="0.2">
      <c r="A3199" s="45" t="s">
        <v>657</v>
      </c>
      <c r="B3199" s="65" t="str">
        <f>YEAR(C3199)&amp;"-"&amp;WEEKNUM(C3199)</f>
        <v>2018-10</v>
      </c>
      <c r="C3199" s="46">
        <v>43168</v>
      </c>
      <c r="D3199" s="67">
        <f>WEEKDAY(Tableau645[[#This Row],[date]])</f>
        <v>6</v>
      </c>
      <c r="E3199" s="47">
        <v>0.57291666666666696</v>
      </c>
      <c r="F3199" s="47">
        <v>0.73958333333333404</v>
      </c>
      <c r="G3199" s="46" t="str">
        <f>IF(NOT(ISBLANK(Tableau645[heure
début])),IF(VALUE(MID(TEXT(Tableau645[heure
début],"hh"),1,2))&lt;13,"AM","PM"),"")</f>
        <v>PM</v>
      </c>
      <c r="H3199" s="47">
        <f>F3199-E3199</f>
        <v>0.16666666666666707</v>
      </c>
      <c r="I3199" s="123"/>
      <c r="J3199" s="47" t="s">
        <v>832</v>
      </c>
      <c r="K3199" s="65" t="s">
        <v>806</v>
      </c>
      <c r="L3199" s="45" t="str">
        <f ca="1">VLOOKUP(Tableau645[[#This Row],[module]],OFFSET(INDIRECT(A3199&amp;"_code"),0,2,,2),2,0)</f>
        <v>n/a</v>
      </c>
      <c r="M3199" s="45"/>
      <c r="N3199" s="47"/>
      <c r="O3199" s="45"/>
    </row>
    <row r="3200" spans="1:15" hidden="1" x14ac:dyDescent="0.2">
      <c r="A3200" s="45" t="s">
        <v>671</v>
      </c>
      <c r="B3200" s="65" t="str">
        <f>YEAR(C3200)&amp;"-"&amp;WEEKNUM(C3200)</f>
        <v>2018-10</v>
      </c>
      <c r="C3200" s="46">
        <v>43168</v>
      </c>
      <c r="D3200" s="67">
        <f>WEEKDAY(Tableau645[[#This Row],[date]])</f>
        <v>6</v>
      </c>
      <c r="E3200" s="47">
        <v>0.57291666666666696</v>
      </c>
      <c r="F3200" s="47">
        <v>0.73958333333333404</v>
      </c>
      <c r="G3200" s="46" t="str">
        <f>IF(NOT(ISBLANK(Tableau645[heure
début])),IF(VALUE(MID(TEXT(Tableau645[heure
début],"hh"),1,2))&lt;13,"AM","PM"),"")</f>
        <v>PM</v>
      </c>
      <c r="H3200" s="47">
        <f>F3200-E3200</f>
        <v>0.16666666666666707</v>
      </c>
      <c r="I3200" s="47"/>
      <c r="J3200" s="47" t="s">
        <v>833</v>
      </c>
      <c r="K3200" s="65" t="s">
        <v>817</v>
      </c>
      <c r="L3200" s="45" t="str">
        <f ca="1">VLOOKUP(Tableau645[[#This Row],[module]],OFFSET(INDIRECT(A3200&amp;"_code"),0,2,,2),2,0)</f>
        <v>n/a</v>
      </c>
      <c r="M3200" s="45"/>
      <c r="N3200" s="47"/>
      <c r="O3200" s="45"/>
    </row>
    <row r="3201" spans="1:15" hidden="1" x14ac:dyDescent="0.2">
      <c r="A3201" s="45" t="s">
        <v>671</v>
      </c>
      <c r="B3201" s="65" t="str">
        <f>YEAR(C3201)&amp;"-"&amp;WEEKNUM(C3201)</f>
        <v>2018-10</v>
      </c>
      <c r="C3201" s="46">
        <v>43168</v>
      </c>
      <c r="D3201" s="67">
        <f>WEEKDAY(Tableau645[[#This Row],[date]])</f>
        <v>6</v>
      </c>
      <c r="E3201" s="47">
        <v>0.57291666666666696</v>
      </c>
      <c r="F3201" s="47">
        <v>0.73958333333333404</v>
      </c>
      <c r="G3201" s="46" t="str">
        <f>IF(NOT(ISBLANK(Tableau645[heure
début])),IF(VALUE(MID(TEXT(Tableau645[heure
début],"hh"),1,2))&lt;13,"AM","PM"),"")</f>
        <v>PM</v>
      </c>
      <c r="H3201" s="47">
        <f>F3201-E3201</f>
        <v>0.16666666666666707</v>
      </c>
      <c r="I3201" s="47"/>
      <c r="J3201" s="47" t="s">
        <v>832</v>
      </c>
      <c r="K3201" s="65" t="s">
        <v>806</v>
      </c>
      <c r="L3201" s="45" t="str">
        <f ca="1">VLOOKUP(Tableau645[[#This Row],[module]],OFFSET(INDIRECT(A3201&amp;"_code"),0,2,,2),2,0)</f>
        <v>n/a</v>
      </c>
      <c r="M3201" s="45"/>
      <c r="N3201" s="47"/>
      <c r="O3201" s="45"/>
    </row>
    <row r="3202" spans="1:15" hidden="1" x14ac:dyDescent="0.2">
      <c r="A3202" s="45" t="s">
        <v>672</v>
      </c>
      <c r="B3202" s="65" t="str">
        <f>YEAR(C3202)&amp;"-"&amp;WEEKNUM(C3202)</f>
        <v>2018-10</v>
      </c>
      <c r="C3202" s="46">
        <v>43168</v>
      </c>
      <c r="D3202" s="67">
        <f>WEEKDAY(Tableau645[[#This Row],[date]])</f>
        <v>6</v>
      </c>
      <c r="E3202" s="47">
        <v>0.57291666666666696</v>
      </c>
      <c r="F3202" s="47">
        <v>0.73958333333333404</v>
      </c>
      <c r="G3202" s="46" t="str">
        <f>IF(NOT(ISBLANK(Tableau645[heure
début])),IF(VALUE(MID(TEXT(Tableau645[heure
début],"hh"),1,2))&lt;13,"AM","PM"),"")</f>
        <v>PM</v>
      </c>
      <c r="H3202" s="47">
        <f>F3202-E3202</f>
        <v>0.16666666666666707</v>
      </c>
      <c r="I3202" s="47"/>
      <c r="J3202" s="47"/>
      <c r="K3202" s="65" t="s">
        <v>809</v>
      </c>
      <c r="L3202" s="45" t="str">
        <f ca="1">VLOOKUP(Tableau645[[#This Row],[module]],OFFSET(INDIRECT(A3202&amp;"_code"),0,2,,2),2,0)</f>
        <v>n/a</v>
      </c>
      <c r="M3202" s="45"/>
      <c r="N3202" s="47"/>
      <c r="O3202" s="45"/>
    </row>
    <row r="3203" spans="1:15" hidden="1" x14ac:dyDescent="0.2">
      <c r="A3203" s="45" t="s">
        <v>676</v>
      </c>
      <c r="B3203" s="65" t="str">
        <f>YEAR(C3203)&amp;"-"&amp;WEEKNUM(C3203)</f>
        <v>2018-10</v>
      </c>
      <c r="C3203" s="46">
        <v>43168</v>
      </c>
      <c r="D3203" s="67">
        <f>WEEKDAY(Tableau645[[#This Row],[date]])</f>
        <v>6</v>
      </c>
      <c r="E3203" s="47">
        <v>0.57291666666666696</v>
      </c>
      <c r="F3203" s="47">
        <v>0.69791666666666663</v>
      </c>
      <c r="G3203" s="46" t="str">
        <f>IF(NOT(ISBLANK(Tableau645[heure
début])),IF(VALUE(MID(TEXT(Tableau645[heure
début],"hh"),1,2))&lt;13,"AM","PM"),"")</f>
        <v>PM</v>
      </c>
      <c r="H3203" s="47">
        <f>F3203-E3203</f>
        <v>0.12499999999999967</v>
      </c>
      <c r="I3203" s="47"/>
      <c r="J3203" s="47"/>
      <c r="K3203" s="65" t="s">
        <v>809</v>
      </c>
      <c r="L3203" s="45" t="str">
        <f ca="1">VLOOKUP(Tableau645[[#This Row],[module]],OFFSET(INDIRECT(A3203&amp;"_code"),0,2,,2),2,0)</f>
        <v>n/a</v>
      </c>
      <c r="M3203" s="45"/>
      <c r="N3203" s="47"/>
      <c r="O3203" s="45"/>
    </row>
    <row r="3204" spans="1:15" hidden="1" x14ac:dyDescent="0.2">
      <c r="A3204" s="45" t="s">
        <v>677</v>
      </c>
      <c r="B3204" s="65" t="str">
        <f>YEAR(C3204)&amp;"-"&amp;WEEKNUM(C3204)</f>
        <v>2018-10</v>
      </c>
      <c r="C3204" s="46">
        <v>43168</v>
      </c>
      <c r="D3204" s="67">
        <f>WEEKDAY(Tableau645[[#This Row],[date]])</f>
        <v>6</v>
      </c>
      <c r="E3204" s="47">
        <v>0.57291666666666696</v>
      </c>
      <c r="F3204" s="47">
        <v>0.69791666666666663</v>
      </c>
      <c r="G3204" s="46" t="str">
        <f>IF(NOT(ISBLANK(Tableau645[heure
début])),IF(VALUE(MID(TEXT(Tableau645[heure
début],"hh"),1,2))&lt;13,"AM","PM"),"")</f>
        <v>PM</v>
      </c>
      <c r="H3204" s="47">
        <f>F3204-E3204</f>
        <v>0.12499999999999967</v>
      </c>
      <c r="I3204" s="47"/>
      <c r="J3204" s="47"/>
      <c r="K3204" s="65" t="s">
        <v>1168</v>
      </c>
      <c r="L3204" s="45" t="str">
        <f ca="1">VLOOKUP(Tableau645[[#This Row],[module]],OFFSET(INDIRECT(A3204&amp;"_code"),0,2,,2),2,0)</f>
        <v>n/a</v>
      </c>
      <c r="M3204" s="45"/>
      <c r="N3204" s="47"/>
      <c r="O3204" s="45"/>
    </row>
    <row r="3205" spans="1:15" hidden="1" x14ac:dyDescent="0.2">
      <c r="A3205" s="45" t="s">
        <v>657</v>
      </c>
      <c r="B3205" s="65" t="str">
        <f>YEAR(C3205)&amp;"-"&amp;WEEKNUM(C3205)</f>
        <v>2018-10</v>
      </c>
      <c r="C3205" s="46">
        <v>43168</v>
      </c>
      <c r="D3205" s="67">
        <f>WEEKDAY(Tableau645[[#This Row],[date]])</f>
        <v>6</v>
      </c>
      <c r="E3205" s="47">
        <v>0.57291666666666696</v>
      </c>
      <c r="F3205" s="47">
        <v>0.73958333333333404</v>
      </c>
      <c r="G3205" s="46" t="str">
        <f>IF(NOT(ISBLANK(Tableau645[heure
début])),IF(VALUE(MID(TEXT(Tableau645[heure
début],"hh"),1,2))&lt;13,"AM","PM"),"")</f>
        <v>PM</v>
      </c>
      <c r="H3205" s="47">
        <f>F3205-E3205</f>
        <v>0.16666666666666707</v>
      </c>
      <c r="I3205" s="123"/>
      <c r="J3205" s="47" t="s">
        <v>833</v>
      </c>
      <c r="K3205" s="65" t="s">
        <v>817</v>
      </c>
      <c r="L3205" s="45" t="str">
        <f ca="1">VLOOKUP(Tableau645[[#This Row],[module]],OFFSET(INDIRECT(A3205&amp;"_code"),0,2,,2),2,0)</f>
        <v>n/a</v>
      </c>
      <c r="M3205" s="45"/>
      <c r="N3205" s="47"/>
      <c r="O3205" s="45"/>
    </row>
    <row r="3206" spans="1:15" hidden="1" x14ac:dyDescent="0.2">
      <c r="A3206" s="61" t="s">
        <v>669</v>
      </c>
      <c r="B3206" s="65" t="str">
        <f>YEAR(C3206)&amp;"-"&amp;WEEKNUM(C3206)</f>
        <v>2018-10</v>
      </c>
      <c r="C3206" s="46">
        <v>43169</v>
      </c>
      <c r="D3206" s="67">
        <f>WEEKDAY(Tableau645[[#This Row],[date]])</f>
        <v>7</v>
      </c>
      <c r="E3206" s="47">
        <v>0.34375</v>
      </c>
      <c r="F3206" s="47">
        <v>0.51041666666666696</v>
      </c>
      <c r="G3206" s="46" t="str">
        <f>IF(NOT(ISBLANK(Tableau645[heure
début])),IF(VALUE(MID(TEXT(Tableau645[heure
début],"hh"),1,2))&lt;13,"AM","PM"),"")</f>
        <v>AM</v>
      </c>
      <c r="H3206" s="47">
        <f>F3206-E3206</f>
        <v>0.16666666666666696</v>
      </c>
      <c r="I3206" s="47"/>
      <c r="J3206" s="47"/>
      <c r="K3206" s="65"/>
      <c r="L3206" s="45" t="e">
        <f ca="1">VLOOKUP(Tableau645[[#This Row],[module]],OFFSET(INDIRECT(A3206&amp;"_code"),0,2,,2),2,0)</f>
        <v>#N/A</v>
      </c>
      <c r="M3206" s="45"/>
      <c r="N3206" s="47"/>
      <c r="O3206" s="45"/>
    </row>
    <row r="3207" spans="1:15" hidden="1" x14ac:dyDescent="0.2">
      <c r="A3207" s="45" t="s">
        <v>670</v>
      </c>
      <c r="B3207" s="65" t="str">
        <f>YEAR(C3207)&amp;"-"&amp;WEEKNUM(C3207)</f>
        <v>2018-10</v>
      </c>
      <c r="C3207" s="46">
        <v>43169</v>
      </c>
      <c r="D3207" s="67">
        <f>WEEKDAY(Tableau645[[#This Row],[date]])</f>
        <v>7</v>
      </c>
      <c r="E3207" s="47">
        <v>0.34375</v>
      </c>
      <c r="F3207" s="47">
        <v>0.51041666666666696</v>
      </c>
      <c r="G3207" s="46" t="str">
        <f>IF(NOT(ISBLANK(Tableau645[heure
début])),IF(VALUE(MID(TEXT(Tableau645[heure
début],"hh"),1,2))&lt;13,"AM","PM"),"")</f>
        <v>AM</v>
      </c>
      <c r="H3207" s="47">
        <f>F3207-E3207</f>
        <v>0.16666666666666696</v>
      </c>
      <c r="I3207" s="47"/>
      <c r="J3207" s="47"/>
      <c r="K3207" s="65"/>
      <c r="L3207" s="45" t="e">
        <f ca="1">VLOOKUP(Tableau645[[#This Row],[module]],OFFSET(INDIRECT(A3207&amp;"_code"),0,2,,2),2,0)</f>
        <v>#N/A</v>
      </c>
      <c r="M3207" s="45"/>
      <c r="N3207" s="47"/>
      <c r="O3207" s="45"/>
    </row>
    <row r="3208" spans="1:15" hidden="1" x14ac:dyDescent="0.2">
      <c r="A3208" s="45" t="s">
        <v>671</v>
      </c>
      <c r="B3208" s="65" t="str">
        <f>YEAR(C3208)&amp;"-"&amp;WEEKNUM(C3208)</f>
        <v>2018-10</v>
      </c>
      <c r="C3208" s="46">
        <v>43169</v>
      </c>
      <c r="D3208" s="67">
        <f>WEEKDAY(Tableau645[[#This Row],[date]])</f>
        <v>7</v>
      </c>
      <c r="E3208" s="47">
        <v>0.34375</v>
      </c>
      <c r="F3208" s="47">
        <v>0.51041666666666696</v>
      </c>
      <c r="G3208" s="46" t="str">
        <f>IF(NOT(ISBLANK(Tableau645[heure
début])),IF(VALUE(MID(TEXT(Tableau645[heure
début],"hh"),1,2))&lt;13,"AM","PM"),"")</f>
        <v>AM</v>
      </c>
      <c r="H3208" s="47">
        <f>F3208-E3208</f>
        <v>0.16666666666666696</v>
      </c>
      <c r="I3208" s="47"/>
      <c r="J3208" s="47"/>
      <c r="K3208" s="65"/>
      <c r="L3208" s="45" t="e">
        <f ca="1">VLOOKUP(Tableau645[[#This Row],[module]],OFFSET(INDIRECT(A3208&amp;"_code"),0,2,,2),2,0)</f>
        <v>#N/A</v>
      </c>
      <c r="M3208" s="45"/>
      <c r="N3208" s="47"/>
      <c r="O3208" s="45"/>
    </row>
    <row r="3209" spans="1:15" hidden="1" x14ac:dyDescent="0.2">
      <c r="A3209" s="45" t="s">
        <v>672</v>
      </c>
      <c r="B3209" s="65" t="str">
        <f>YEAR(C3209)&amp;"-"&amp;WEEKNUM(C3209)</f>
        <v>2018-10</v>
      </c>
      <c r="C3209" s="46">
        <v>43169</v>
      </c>
      <c r="D3209" s="67">
        <f>WEEKDAY(Tableau645[[#This Row],[date]])</f>
        <v>7</v>
      </c>
      <c r="E3209" s="47">
        <v>0.34375</v>
      </c>
      <c r="F3209" s="47">
        <v>0.51041666666666696</v>
      </c>
      <c r="G3209" s="46" t="str">
        <f>IF(NOT(ISBLANK(Tableau645[heure
début])),IF(VALUE(MID(TEXT(Tableau645[heure
début],"hh"),1,2))&lt;13,"AM","PM"),"")</f>
        <v>AM</v>
      </c>
      <c r="H3209" s="47">
        <f>F3209-E3209</f>
        <v>0.16666666666666696</v>
      </c>
      <c r="I3209" s="47"/>
      <c r="J3209" s="47"/>
      <c r="K3209" s="65"/>
      <c r="L3209" s="45" t="e">
        <f ca="1">VLOOKUP(Tableau645[[#This Row],[module]],OFFSET(INDIRECT(A3209&amp;"_code"),0,2,,2),2,0)</f>
        <v>#N/A</v>
      </c>
      <c r="M3209" s="45"/>
      <c r="N3209" s="47"/>
      <c r="O3209" s="45"/>
    </row>
    <row r="3210" spans="1:15" hidden="1" x14ac:dyDescent="0.2">
      <c r="A3210" s="45" t="s">
        <v>676</v>
      </c>
      <c r="B3210" s="65" t="str">
        <f>YEAR(C3210)&amp;"-"&amp;WEEKNUM(C3210)</f>
        <v>2018-10</v>
      </c>
      <c r="C3210" s="46">
        <v>43169</v>
      </c>
      <c r="D3210" s="67">
        <f>WEEKDAY(Tableau645[[#This Row],[date]])</f>
        <v>7</v>
      </c>
      <c r="E3210" s="47">
        <v>0.34375</v>
      </c>
      <c r="F3210" s="47">
        <v>0.51041666666666696</v>
      </c>
      <c r="G3210" s="46" t="str">
        <f>IF(NOT(ISBLANK(Tableau645[heure
début])),IF(VALUE(MID(TEXT(Tableau645[heure
début],"hh"),1,2))&lt;13,"AM","PM"),"")</f>
        <v>AM</v>
      </c>
      <c r="H3210" s="47">
        <f>F3210-E3210</f>
        <v>0.16666666666666696</v>
      </c>
      <c r="I3210" s="47"/>
      <c r="J3210" s="47"/>
      <c r="K3210" s="65"/>
      <c r="L3210" s="45" t="e">
        <f ca="1">VLOOKUP(Tableau645[[#This Row],[module]],OFFSET(INDIRECT(A3210&amp;"_code"),0,2,,2),2,0)</f>
        <v>#N/A</v>
      </c>
      <c r="M3210" s="45"/>
      <c r="N3210" s="47"/>
      <c r="O3210" s="45"/>
    </row>
    <row r="3211" spans="1:15" hidden="1" x14ac:dyDescent="0.2">
      <c r="A3211" s="45" t="s">
        <v>677</v>
      </c>
      <c r="B3211" s="65" t="str">
        <f>YEAR(C3211)&amp;"-"&amp;WEEKNUM(C3211)</f>
        <v>2018-10</v>
      </c>
      <c r="C3211" s="46">
        <v>43169</v>
      </c>
      <c r="D3211" s="67">
        <f>WEEKDAY(Tableau645[[#This Row],[date]])</f>
        <v>7</v>
      </c>
      <c r="E3211" s="47">
        <v>0.34375</v>
      </c>
      <c r="F3211" s="47">
        <v>0.51041666666666696</v>
      </c>
      <c r="G3211" s="46" t="str">
        <f>IF(NOT(ISBLANK(Tableau645[heure
début])),IF(VALUE(MID(TEXT(Tableau645[heure
début],"hh"),1,2))&lt;13,"AM","PM"),"")</f>
        <v>AM</v>
      </c>
      <c r="H3211" s="47">
        <f>F3211-E3211</f>
        <v>0.16666666666666696</v>
      </c>
      <c r="I3211" s="47"/>
      <c r="J3211" s="47"/>
      <c r="K3211" s="65"/>
      <c r="L3211" s="45" t="e">
        <f ca="1">VLOOKUP(Tableau645[[#This Row],[module]],OFFSET(INDIRECT(A3211&amp;"_code"),0,2,,2),2,0)</f>
        <v>#N/A</v>
      </c>
      <c r="M3211" s="45"/>
      <c r="N3211" s="47"/>
      <c r="O3211" s="45"/>
    </row>
    <row r="3212" spans="1:15" hidden="1" x14ac:dyDescent="0.2">
      <c r="A3212" s="45" t="s">
        <v>657</v>
      </c>
      <c r="B3212" s="65" t="str">
        <f>YEAR(C3212)&amp;"-"&amp;WEEKNUM(C3212)</f>
        <v>2018-10</v>
      </c>
      <c r="C3212" s="46">
        <v>43169</v>
      </c>
      <c r="D3212" s="67">
        <f>WEEKDAY(Tableau645[[#This Row],[date]])</f>
        <v>7</v>
      </c>
      <c r="E3212" s="47">
        <v>0.34375</v>
      </c>
      <c r="F3212" s="47">
        <v>0.51041666666666696</v>
      </c>
      <c r="G3212" s="46" t="str">
        <f>IF(NOT(ISBLANK(Tableau645[heure
début])),IF(VALUE(MID(TEXT(Tableau645[heure
début],"hh"),1,2))&lt;13,"AM","PM"),"")</f>
        <v>AM</v>
      </c>
      <c r="H3212" s="47">
        <f>F3212-E3212</f>
        <v>0.16666666666666696</v>
      </c>
      <c r="I3212" s="123"/>
      <c r="J3212" s="47"/>
      <c r="K3212" s="65"/>
      <c r="L3212" s="45" t="e">
        <f ca="1">VLOOKUP(Tableau645[[#This Row],[module]],OFFSET(INDIRECT(A3212&amp;"_code"),0,2,,2),2,0)</f>
        <v>#N/A</v>
      </c>
      <c r="M3212" s="45"/>
      <c r="N3212" s="47"/>
      <c r="O3212" s="45"/>
    </row>
    <row r="3213" spans="1:15" hidden="1" x14ac:dyDescent="0.2">
      <c r="A3213" s="61" t="s">
        <v>669</v>
      </c>
      <c r="B3213" s="65" t="str">
        <f>YEAR(C3213)&amp;"-"&amp;WEEKNUM(C3213)</f>
        <v>2018-10</v>
      </c>
      <c r="C3213" s="46">
        <v>43169</v>
      </c>
      <c r="D3213" s="67">
        <f>WEEKDAY(Tableau645[[#This Row],[date]])</f>
        <v>7</v>
      </c>
      <c r="E3213" s="63">
        <v>0.57291666666666696</v>
      </c>
      <c r="F3213" s="63">
        <v>0.73958333333333404</v>
      </c>
      <c r="G3213" s="46" t="str">
        <f>IF(NOT(ISBLANK(Tableau645[heure
début])),IF(VALUE(MID(TEXT(Tableau645[heure
début],"hh"),1,2))&lt;13,"AM","PM"),"")</f>
        <v>PM</v>
      </c>
      <c r="H3213" s="47">
        <f>F3213-E3213</f>
        <v>0.16666666666666707</v>
      </c>
      <c r="I3213" s="47"/>
      <c r="J3213" s="47"/>
      <c r="K3213" s="65"/>
      <c r="L3213" s="45" t="e">
        <f ca="1">VLOOKUP(Tableau645[[#This Row],[module]],OFFSET(INDIRECT(A3213&amp;"_code"),0,2,,2),2,0)</f>
        <v>#N/A</v>
      </c>
      <c r="M3213" s="45"/>
      <c r="N3213" s="47"/>
      <c r="O3213" s="45"/>
    </row>
    <row r="3214" spans="1:15" hidden="1" x14ac:dyDescent="0.2">
      <c r="A3214" s="45" t="s">
        <v>670</v>
      </c>
      <c r="B3214" s="65" t="str">
        <f>YEAR(C3214)&amp;"-"&amp;WEEKNUM(C3214)</f>
        <v>2018-10</v>
      </c>
      <c r="C3214" s="46">
        <v>43169</v>
      </c>
      <c r="D3214" s="67">
        <f>WEEKDAY(Tableau645[[#This Row],[date]])</f>
        <v>7</v>
      </c>
      <c r="E3214" s="47">
        <v>0.57291666666666696</v>
      </c>
      <c r="F3214" s="47">
        <v>0.73958333333333404</v>
      </c>
      <c r="G3214" s="46" t="str">
        <f>IF(NOT(ISBLANK(Tableau645[heure
début])),IF(VALUE(MID(TEXT(Tableau645[heure
début],"hh"),1,2))&lt;13,"AM","PM"),"")</f>
        <v>PM</v>
      </c>
      <c r="H3214" s="47">
        <f>F3214-E3214</f>
        <v>0.16666666666666707</v>
      </c>
      <c r="I3214" s="47"/>
      <c r="J3214" s="47"/>
      <c r="K3214" s="65"/>
      <c r="L3214" s="45" t="e">
        <f ca="1">VLOOKUP(Tableau645[[#This Row],[module]],OFFSET(INDIRECT(A3214&amp;"_code"),0,2,,2),2,0)</f>
        <v>#N/A</v>
      </c>
      <c r="M3214" s="45"/>
      <c r="N3214" s="47"/>
      <c r="O3214" s="45"/>
    </row>
    <row r="3215" spans="1:15" hidden="1" x14ac:dyDescent="0.2">
      <c r="A3215" s="45" t="s">
        <v>671</v>
      </c>
      <c r="B3215" s="65" t="str">
        <f>YEAR(C3215)&amp;"-"&amp;WEEKNUM(C3215)</f>
        <v>2018-10</v>
      </c>
      <c r="C3215" s="46">
        <v>43169</v>
      </c>
      <c r="D3215" s="67">
        <f>WEEKDAY(Tableau645[[#This Row],[date]])</f>
        <v>7</v>
      </c>
      <c r="E3215" s="47">
        <v>0.57291666666666696</v>
      </c>
      <c r="F3215" s="47">
        <v>0.73958333333333404</v>
      </c>
      <c r="G3215" s="46" t="str">
        <f>IF(NOT(ISBLANK(Tableau645[heure
début])),IF(VALUE(MID(TEXT(Tableau645[heure
début],"hh"),1,2))&lt;13,"AM","PM"),"")</f>
        <v>PM</v>
      </c>
      <c r="H3215" s="47">
        <f>F3215-E3215</f>
        <v>0.16666666666666707</v>
      </c>
      <c r="I3215" s="47"/>
      <c r="J3215" s="47"/>
      <c r="K3215" s="65"/>
      <c r="L3215" s="45" t="e">
        <f ca="1">VLOOKUP(Tableau645[[#This Row],[module]],OFFSET(INDIRECT(A3215&amp;"_code"),0,2,,2),2,0)</f>
        <v>#N/A</v>
      </c>
      <c r="M3215" s="45"/>
      <c r="N3215" s="47"/>
      <c r="O3215" s="45"/>
    </row>
    <row r="3216" spans="1:15" hidden="1" x14ac:dyDescent="0.2">
      <c r="A3216" s="45" t="s">
        <v>672</v>
      </c>
      <c r="B3216" s="65" t="str">
        <f>YEAR(C3216)&amp;"-"&amp;WEEKNUM(C3216)</f>
        <v>2018-10</v>
      </c>
      <c r="C3216" s="46">
        <v>43169</v>
      </c>
      <c r="D3216" s="67">
        <f>WEEKDAY(Tableau645[[#This Row],[date]])</f>
        <v>7</v>
      </c>
      <c r="E3216" s="47">
        <v>0.57291666666666696</v>
      </c>
      <c r="F3216" s="47">
        <v>0.73958333333333404</v>
      </c>
      <c r="G3216" s="46" t="str">
        <f>IF(NOT(ISBLANK(Tableau645[heure
début])),IF(VALUE(MID(TEXT(Tableau645[heure
début],"hh"),1,2))&lt;13,"AM","PM"),"")</f>
        <v>PM</v>
      </c>
      <c r="H3216" s="47">
        <f>F3216-E3216</f>
        <v>0.16666666666666707</v>
      </c>
      <c r="I3216" s="47"/>
      <c r="J3216" s="47"/>
      <c r="K3216" s="65"/>
      <c r="L3216" s="45" t="e">
        <f ca="1">VLOOKUP(Tableau645[[#This Row],[module]],OFFSET(INDIRECT(A3216&amp;"_code"),0,2,,2),2,0)</f>
        <v>#N/A</v>
      </c>
      <c r="M3216" s="45"/>
      <c r="N3216" s="47"/>
      <c r="O3216" s="45"/>
    </row>
    <row r="3217" spans="1:15" hidden="1" x14ac:dyDescent="0.2">
      <c r="A3217" s="45" t="s">
        <v>676</v>
      </c>
      <c r="B3217" s="65" t="str">
        <f>YEAR(C3217)&amp;"-"&amp;WEEKNUM(C3217)</f>
        <v>2018-10</v>
      </c>
      <c r="C3217" s="46">
        <v>43169</v>
      </c>
      <c r="D3217" s="67">
        <f>WEEKDAY(Tableau645[[#This Row],[date]])</f>
        <v>7</v>
      </c>
      <c r="E3217" s="47">
        <v>0.57291666666666696</v>
      </c>
      <c r="F3217" s="47">
        <v>0.69791666666666663</v>
      </c>
      <c r="G3217" s="46" t="str">
        <f>IF(NOT(ISBLANK(Tableau645[heure
début])),IF(VALUE(MID(TEXT(Tableau645[heure
début],"hh"),1,2))&lt;13,"AM","PM"),"")</f>
        <v>PM</v>
      </c>
      <c r="H3217" s="47">
        <f>F3217-E3217</f>
        <v>0.12499999999999967</v>
      </c>
      <c r="I3217" s="47"/>
      <c r="J3217" s="47"/>
      <c r="K3217" s="65"/>
      <c r="L3217" s="45" t="e">
        <f ca="1">VLOOKUP(Tableau645[[#This Row],[module]],OFFSET(INDIRECT(A3217&amp;"_code"),0,2,,2),2,0)</f>
        <v>#N/A</v>
      </c>
      <c r="M3217" s="45"/>
      <c r="N3217" s="47"/>
      <c r="O3217" s="45"/>
    </row>
    <row r="3218" spans="1:15" hidden="1" x14ac:dyDescent="0.2">
      <c r="A3218" s="45" t="s">
        <v>677</v>
      </c>
      <c r="B3218" s="65" t="str">
        <f>YEAR(C3218)&amp;"-"&amp;WEEKNUM(C3218)</f>
        <v>2018-10</v>
      </c>
      <c r="C3218" s="46">
        <v>43169</v>
      </c>
      <c r="D3218" s="67">
        <f>WEEKDAY(Tableau645[[#This Row],[date]])</f>
        <v>7</v>
      </c>
      <c r="E3218" s="47">
        <v>0.57291666666666696</v>
      </c>
      <c r="F3218" s="47">
        <v>0.69791666666666663</v>
      </c>
      <c r="G3218" s="46" t="str">
        <f>IF(NOT(ISBLANK(Tableau645[heure
début])),IF(VALUE(MID(TEXT(Tableau645[heure
début],"hh"),1,2))&lt;13,"AM","PM"),"")</f>
        <v>PM</v>
      </c>
      <c r="H3218" s="47">
        <f>F3218-E3218</f>
        <v>0.12499999999999967</v>
      </c>
      <c r="I3218" s="47"/>
      <c r="J3218" s="47"/>
      <c r="K3218" s="65"/>
      <c r="L3218" s="45" t="e">
        <f ca="1">VLOOKUP(Tableau645[[#This Row],[module]],OFFSET(INDIRECT(A3218&amp;"_code"),0,2,,2),2,0)</f>
        <v>#N/A</v>
      </c>
      <c r="M3218" s="45"/>
      <c r="N3218" s="47"/>
      <c r="O3218" s="45"/>
    </row>
    <row r="3219" spans="1:15" hidden="1" x14ac:dyDescent="0.2">
      <c r="A3219" s="45" t="s">
        <v>657</v>
      </c>
      <c r="B3219" s="65" t="str">
        <f>YEAR(C3219)&amp;"-"&amp;WEEKNUM(C3219)</f>
        <v>2018-10</v>
      </c>
      <c r="C3219" s="46">
        <v>43169</v>
      </c>
      <c r="D3219" s="67">
        <f>WEEKDAY(Tableau645[[#This Row],[date]])</f>
        <v>7</v>
      </c>
      <c r="E3219" s="47">
        <v>0.57291666666666696</v>
      </c>
      <c r="F3219" s="47">
        <v>0.73958333333333404</v>
      </c>
      <c r="G3219" s="46" t="str">
        <f>IF(NOT(ISBLANK(Tableau645[heure
début])),IF(VALUE(MID(TEXT(Tableau645[heure
début],"hh"),1,2))&lt;13,"AM","PM"),"")</f>
        <v>PM</v>
      </c>
      <c r="H3219" s="47">
        <f>F3219-E3219</f>
        <v>0.16666666666666707</v>
      </c>
      <c r="I3219" s="123"/>
      <c r="J3219" s="47"/>
      <c r="K3219" s="65"/>
      <c r="L3219" s="45" t="e">
        <f ca="1">VLOOKUP(Tableau645[[#This Row],[module]],OFFSET(INDIRECT(A3219&amp;"_code"),0,2,,2),2,0)</f>
        <v>#N/A</v>
      </c>
      <c r="M3219" s="45"/>
      <c r="N3219" s="47"/>
      <c r="O3219" s="45"/>
    </row>
    <row r="3220" spans="1:15" hidden="1" x14ac:dyDescent="0.2">
      <c r="A3220" s="61" t="s">
        <v>669</v>
      </c>
      <c r="B3220" s="65" t="str">
        <f>YEAR(C3220)&amp;"-"&amp;WEEKNUM(C3220)</f>
        <v>2018-11</v>
      </c>
      <c r="C3220" s="46">
        <v>43170</v>
      </c>
      <c r="D3220" s="67">
        <f>WEEKDAY(Tableau645[[#This Row],[date]])</f>
        <v>1</v>
      </c>
      <c r="E3220" s="47">
        <v>0.34375</v>
      </c>
      <c r="F3220" s="47">
        <v>0.51041666666666696</v>
      </c>
      <c r="G3220" s="46" t="str">
        <f>IF(NOT(ISBLANK(Tableau645[heure
début])),IF(VALUE(MID(TEXT(Tableau645[heure
début],"hh"),1,2))&lt;13,"AM","PM"),"")</f>
        <v>AM</v>
      </c>
      <c r="H3220" s="47">
        <f>F3220-E3220</f>
        <v>0.16666666666666696</v>
      </c>
      <c r="I3220" s="47"/>
      <c r="J3220" s="47"/>
      <c r="K3220" s="65"/>
      <c r="L3220" s="45" t="e">
        <f ca="1">VLOOKUP(Tableau645[[#This Row],[module]],OFFSET(INDIRECT(A3220&amp;"_code"),0,2,,2),2,0)</f>
        <v>#N/A</v>
      </c>
      <c r="M3220" s="45"/>
      <c r="N3220" s="47"/>
      <c r="O3220" s="45"/>
    </row>
    <row r="3221" spans="1:15" hidden="1" x14ac:dyDescent="0.2">
      <c r="A3221" s="45" t="s">
        <v>670</v>
      </c>
      <c r="B3221" s="65" t="str">
        <f>YEAR(C3221)&amp;"-"&amp;WEEKNUM(C3221)</f>
        <v>2018-11</v>
      </c>
      <c r="C3221" s="46">
        <v>43170</v>
      </c>
      <c r="D3221" s="67">
        <f>WEEKDAY(Tableau645[[#This Row],[date]])</f>
        <v>1</v>
      </c>
      <c r="E3221" s="47">
        <v>0.34375</v>
      </c>
      <c r="F3221" s="47">
        <v>0.51041666666666696</v>
      </c>
      <c r="G3221" s="46" t="str">
        <f>IF(NOT(ISBLANK(Tableau645[heure
début])),IF(VALUE(MID(TEXT(Tableau645[heure
début],"hh"),1,2))&lt;13,"AM","PM"),"")</f>
        <v>AM</v>
      </c>
      <c r="H3221" s="47">
        <f>F3221-E3221</f>
        <v>0.16666666666666696</v>
      </c>
      <c r="I3221" s="47"/>
      <c r="J3221" s="47"/>
      <c r="K3221" s="65"/>
      <c r="L3221" s="45" t="e">
        <f ca="1">VLOOKUP(Tableau645[[#This Row],[module]],OFFSET(INDIRECT(A3221&amp;"_code"),0,2,,2),2,0)</f>
        <v>#N/A</v>
      </c>
      <c r="M3221" s="45"/>
      <c r="N3221" s="47"/>
      <c r="O3221" s="45"/>
    </row>
    <row r="3222" spans="1:15" hidden="1" x14ac:dyDescent="0.2">
      <c r="A3222" s="45" t="s">
        <v>671</v>
      </c>
      <c r="B3222" s="65" t="str">
        <f>YEAR(C3222)&amp;"-"&amp;WEEKNUM(C3222)</f>
        <v>2018-11</v>
      </c>
      <c r="C3222" s="46">
        <v>43170</v>
      </c>
      <c r="D3222" s="67">
        <f>WEEKDAY(Tableau645[[#This Row],[date]])</f>
        <v>1</v>
      </c>
      <c r="E3222" s="47">
        <v>0.34375</v>
      </c>
      <c r="F3222" s="47">
        <v>0.51041666666666696</v>
      </c>
      <c r="G3222" s="46" t="str">
        <f>IF(NOT(ISBLANK(Tableau645[heure
début])),IF(VALUE(MID(TEXT(Tableau645[heure
début],"hh"),1,2))&lt;13,"AM","PM"),"")</f>
        <v>AM</v>
      </c>
      <c r="H3222" s="47">
        <f>F3222-E3222</f>
        <v>0.16666666666666696</v>
      </c>
      <c r="I3222" s="47"/>
      <c r="J3222" s="47"/>
      <c r="K3222" s="65"/>
      <c r="L3222" s="45" t="e">
        <f ca="1">VLOOKUP(Tableau645[[#This Row],[module]],OFFSET(INDIRECT(A3222&amp;"_code"),0,2,,2),2,0)</f>
        <v>#N/A</v>
      </c>
      <c r="M3222" s="45"/>
      <c r="N3222" s="47"/>
      <c r="O3222" s="45"/>
    </row>
    <row r="3223" spans="1:15" hidden="1" x14ac:dyDescent="0.2">
      <c r="A3223" s="45" t="s">
        <v>672</v>
      </c>
      <c r="B3223" s="65" t="str">
        <f>YEAR(C3223)&amp;"-"&amp;WEEKNUM(C3223)</f>
        <v>2018-11</v>
      </c>
      <c r="C3223" s="46">
        <v>43170</v>
      </c>
      <c r="D3223" s="67">
        <f>WEEKDAY(Tableau645[[#This Row],[date]])</f>
        <v>1</v>
      </c>
      <c r="E3223" s="47">
        <v>0.34375</v>
      </c>
      <c r="F3223" s="47">
        <v>0.51041666666666696</v>
      </c>
      <c r="G3223" s="46" t="str">
        <f>IF(NOT(ISBLANK(Tableau645[heure
début])),IF(VALUE(MID(TEXT(Tableau645[heure
début],"hh"),1,2))&lt;13,"AM","PM"),"")</f>
        <v>AM</v>
      </c>
      <c r="H3223" s="47">
        <f>F3223-E3223</f>
        <v>0.16666666666666696</v>
      </c>
      <c r="I3223" s="47"/>
      <c r="J3223" s="47"/>
      <c r="K3223" s="65"/>
      <c r="L3223" s="45" t="e">
        <f ca="1">VLOOKUP(Tableau645[[#This Row],[module]],OFFSET(INDIRECT(A3223&amp;"_code"),0,2,,2),2,0)</f>
        <v>#N/A</v>
      </c>
      <c r="M3223" s="45"/>
      <c r="N3223" s="47"/>
      <c r="O3223" s="45"/>
    </row>
    <row r="3224" spans="1:15" hidden="1" x14ac:dyDescent="0.2">
      <c r="A3224" s="45" t="s">
        <v>676</v>
      </c>
      <c r="B3224" s="65" t="str">
        <f>YEAR(C3224)&amp;"-"&amp;WEEKNUM(C3224)</f>
        <v>2018-11</v>
      </c>
      <c r="C3224" s="46">
        <v>43170</v>
      </c>
      <c r="D3224" s="67">
        <f>WEEKDAY(Tableau645[[#This Row],[date]])</f>
        <v>1</v>
      </c>
      <c r="E3224" s="47">
        <v>0.34375</v>
      </c>
      <c r="F3224" s="47">
        <v>0.51041666666666696</v>
      </c>
      <c r="G3224" s="46" t="str">
        <f>IF(NOT(ISBLANK(Tableau645[heure
début])),IF(VALUE(MID(TEXT(Tableau645[heure
début],"hh"),1,2))&lt;13,"AM","PM"),"")</f>
        <v>AM</v>
      </c>
      <c r="H3224" s="47">
        <f>F3224-E3224</f>
        <v>0.16666666666666696</v>
      </c>
      <c r="I3224" s="47"/>
      <c r="J3224" s="47"/>
      <c r="K3224" s="65"/>
      <c r="L3224" s="45" t="e">
        <f ca="1">VLOOKUP(Tableau645[[#This Row],[module]],OFFSET(INDIRECT(A3224&amp;"_code"),0,2,,2),2,0)</f>
        <v>#N/A</v>
      </c>
      <c r="M3224" s="45"/>
      <c r="N3224" s="47"/>
      <c r="O3224" s="45"/>
    </row>
    <row r="3225" spans="1:15" hidden="1" x14ac:dyDescent="0.2">
      <c r="A3225" s="45" t="s">
        <v>677</v>
      </c>
      <c r="B3225" s="65" t="str">
        <f>YEAR(C3225)&amp;"-"&amp;WEEKNUM(C3225)</f>
        <v>2018-11</v>
      </c>
      <c r="C3225" s="46">
        <v>43170</v>
      </c>
      <c r="D3225" s="67">
        <f>WEEKDAY(Tableau645[[#This Row],[date]])</f>
        <v>1</v>
      </c>
      <c r="E3225" s="47">
        <v>0.34375</v>
      </c>
      <c r="F3225" s="47">
        <v>0.51041666666666696</v>
      </c>
      <c r="G3225" s="46" t="str">
        <f>IF(NOT(ISBLANK(Tableau645[heure
début])),IF(VALUE(MID(TEXT(Tableau645[heure
début],"hh"),1,2))&lt;13,"AM","PM"),"")</f>
        <v>AM</v>
      </c>
      <c r="H3225" s="47">
        <f>F3225-E3225</f>
        <v>0.16666666666666696</v>
      </c>
      <c r="I3225" s="47"/>
      <c r="J3225" s="47"/>
      <c r="K3225" s="65"/>
      <c r="L3225" s="45" t="e">
        <f ca="1">VLOOKUP(Tableau645[[#This Row],[module]],OFFSET(INDIRECT(A3225&amp;"_code"),0,2,,2),2,0)</f>
        <v>#N/A</v>
      </c>
      <c r="M3225" s="45"/>
      <c r="N3225" s="47"/>
      <c r="O3225" s="45"/>
    </row>
    <row r="3226" spans="1:15" hidden="1" x14ac:dyDescent="0.2">
      <c r="A3226" s="45" t="s">
        <v>657</v>
      </c>
      <c r="B3226" s="65" t="str">
        <f>YEAR(C3226)&amp;"-"&amp;WEEKNUM(C3226)</f>
        <v>2018-11</v>
      </c>
      <c r="C3226" s="46">
        <v>43170</v>
      </c>
      <c r="D3226" s="67">
        <f>WEEKDAY(Tableau645[[#This Row],[date]])</f>
        <v>1</v>
      </c>
      <c r="E3226" s="47">
        <v>0.34375</v>
      </c>
      <c r="F3226" s="47">
        <v>0.51041666666666696</v>
      </c>
      <c r="G3226" s="46" t="str">
        <f>IF(NOT(ISBLANK(Tableau645[heure
début])),IF(VALUE(MID(TEXT(Tableau645[heure
début],"hh"),1,2))&lt;13,"AM","PM"),"")</f>
        <v>AM</v>
      </c>
      <c r="H3226" s="47">
        <f>F3226-E3226</f>
        <v>0.16666666666666696</v>
      </c>
      <c r="I3226" s="123"/>
      <c r="J3226" s="47"/>
      <c r="K3226" s="65"/>
      <c r="L3226" s="45" t="e">
        <f ca="1">VLOOKUP(Tableau645[[#This Row],[module]],OFFSET(INDIRECT(A3226&amp;"_code"),0,2,,2),2,0)</f>
        <v>#N/A</v>
      </c>
      <c r="M3226" s="45"/>
      <c r="N3226" s="47"/>
      <c r="O3226" s="45"/>
    </row>
    <row r="3227" spans="1:15" hidden="1" x14ac:dyDescent="0.2">
      <c r="A3227" s="61" t="s">
        <v>669</v>
      </c>
      <c r="B3227" s="65" t="str">
        <f>YEAR(C3227)&amp;"-"&amp;WEEKNUM(C3227)</f>
        <v>2018-11</v>
      </c>
      <c r="C3227" s="46">
        <v>43170</v>
      </c>
      <c r="D3227" s="67">
        <f>WEEKDAY(Tableau645[[#This Row],[date]])</f>
        <v>1</v>
      </c>
      <c r="E3227" s="63">
        <v>0.57291666666666696</v>
      </c>
      <c r="F3227" s="63">
        <v>0.73958333333333404</v>
      </c>
      <c r="G3227" s="46" t="str">
        <f>IF(NOT(ISBLANK(Tableau645[heure
début])),IF(VALUE(MID(TEXT(Tableau645[heure
début],"hh"),1,2))&lt;13,"AM","PM"),"")</f>
        <v>PM</v>
      </c>
      <c r="H3227" s="47">
        <f>F3227-E3227</f>
        <v>0.16666666666666707</v>
      </c>
      <c r="I3227" s="47"/>
      <c r="J3227" s="47"/>
      <c r="K3227" s="65"/>
      <c r="L3227" s="45" t="e">
        <f ca="1">VLOOKUP(Tableau645[[#This Row],[module]],OFFSET(INDIRECT(A3227&amp;"_code"),0,2,,2),2,0)</f>
        <v>#N/A</v>
      </c>
      <c r="M3227" s="45"/>
      <c r="N3227" s="47"/>
      <c r="O3227" s="45"/>
    </row>
    <row r="3228" spans="1:15" hidden="1" x14ac:dyDescent="0.2">
      <c r="A3228" s="45" t="s">
        <v>670</v>
      </c>
      <c r="B3228" s="65" t="str">
        <f>YEAR(C3228)&amp;"-"&amp;WEEKNUM(C3228)</f>
        <v>2018-11</v>
      </c>
      <c r="C3228" s="46">
        <v>43170</v>
      </c>
      <c r="D3228" s="67">
        <f>WEEKDAY(Tableau645[[#This Row],[date]])</f>
        <v>1</v>
      </c>
      <c r="E3228" s="47">
        <v>0.57291666666666696</v>
      </c>
      <c r="F3228" s="47">
        <v>0.73958333333333404</v>
      </c>
      <c r="G3228" s="46" t="str">
        <f>IF(NOT(ISBLANK(Tableau645[heure
début])),IF(VALUE(MID(TEXT(Tableau645[heure
début],"hh"),1,2))&lt;13,"AM","PM"),"")</f>
        <v>PM</v>
      </c>
      <c r="H3228" s="47">
        <f>F3228-E3228</f>
        <v>0.16666666666666707</v>
      </c>
      <c r="I3228" s="47"/>
      <c r="J3228" s="47"/>
      <c r="K3228" s="65"/>
      <c r="L3228" s="45" t="e">
        <f ca="1">VLOOKUP(Tableau645[[#This Row],[module]],OFFSET(INDIRECT(A3228&amp;"_code"),0,2,,2),2,0)</f>
        <v>#N/A</v>
      </c>
      <c r="M3228" s="45"/>
      <c r="N3228" s="47"/>
      <c r="O3228" s="45"/>
    </row>
    <row r="3229" spans="1:15" hidden="1" x14ac:dyDescent="0.2">
      <c r="A3229" s="45" t="s">
        <v>671</v>
      </c>
      <c r="B3229" s="65" t="str">
        <f>YEAR(C3229)&amp;"-"&amp;WEEKNUM(C3229)</f>
        <v>2018-11</v>
      </c>
      <c r="C3229" s="46">
        <v>43170</v>
      </c>
      <c r="D3229" s="67">
        <f>WEEKDAY(Tableau645[[#This Row],[date]])</f>
        <v>1</v>
      </c>
      <c r="E3229" s="47">
        <v>0.57291666666666696</v>
      </c>
      <c r="F3229" s="47">
        <v>0.73958333333333404</v>
      </c>
      <c r="G3229" s="46" t="str">
        <f>IF(NOT(ISBLANK(Tableau645[heure
début])),IF(VALUE(MID(TEXT(Tableau645[heure
début],"hh"),1,2))&lt;13,"AM","PM"),"")</f>
        <v>PM</v>
      </c>
      <c r="H3229" s="47">
        <f>F3229-E3229</f>
        <v>0.16666666666666707</v>
      </c>
      <c r="I3229" s="47"/>
      <c r="J3229" s="47"/>
      <c r="K3229" s="65"/>
      <c r="L3229" s="45" t="e">
        <f ca="1">VLOOKUP(Tableau645[[#This Row],[module]],OFFSET(INDIRECT(A3229&amp;"_code"),0,2,,2),2,0)</f>
        <v>#N/A</v>
      </c>
      <c r="M3229" s="45"/>
      <c r="N3229" s="47"/>
      <c r="O3229" s="45"/>
    </row>
    <row r="3230" spans="1:15" hidden="1" x14ac:dyDescent="0.2">
      <c r="A3230" s="45" t="s">
        <v>672</v>
      </c>
      <c r="B3230" s="65" t="str">
        <f>YEAR(C3230)&amp;"-"&amp;WEEKNUM(C3230)</f>
        <v>2018-11</v>
      </c>
      <c r="C3230" s="46">
        <v>43170</v>
      </c>
      <c r="D3230" s="67">
        <f>WEEKDAY(Tableau645[[#This Row],[date]])</f>
        <v>1</v>
      </c>
      <c r="E3230" s="47">
        <v>0.57291666666666696</v>
      </c>
      <c r="F3230" s="47">
        <v>0.73958333333333404</v>
      </c>
      <c r="G3230" s="46" t="str">
        <f>IF(NOT(ISBLANK(Tableau645[heure
début])),IF(VALUE(MID(TEXT(Tableau645[heure
début],"hh"),1,2))&lt;13,"AM","PM"),"")</f>
        <v>PM</v>
      </c>
      <c r="H3230" s="47">
        <f>F3230-E3230</f>
        <v>0.16666666666666707</v>
      </c>
      <c r="I3230" s="47"/>
      <c r="J3230" s="47"/>
      <c r="K3230" s="65"/>
      <c r="L3230" s="45" t="e">
        <f ca="1">VLOOKUP(Tableau645[[#This Row],[module]],OFFSET(INDIRECT(A3230&amp;"_code"),0,2,,2),2,0)</f>
        <v>#N/A</v>
      </c>
      <c r="M3230" s="45"/>
      <c r="N3230" s="47"/>
      <c r="O3230" s="45"/>
    </row>
    <row r="3231" spans="1:15" hidden="1" x14ac:dyDescent="0.2">
      <c r="A3231" s="45" t="s">
        <v>676</v>
      </c>
      <c r="B3231" s="65" t="str">
        <f>YEAR(C3231)&amp;"-"&amp;WEEKNUM(C3231)</f>
        <v>2018-11</v>
      </c>
      <c r="C3231" s="46">
        <v>43170</v>
      </c>
      <c r="D3231" s="67">
        <f>WEEKDAY(Tableau645[[#This Row],[date]])</f>
        <v>1</v>
      </c>
      <c r="E3231" s="47">
        <v>0.57291666666666696</v>
      </c>
      <c r="F3231" s="47">
        <v>0.69791666666666663</v>
      </c>
      <c r="G3231" s="46" t="str">
        <f>IF(NOT(ISBLANK(Tableau645[heure
début])),IF(VALUE(MID(TEXT(Tableau645[heure
début],"hh"),1,2))&lt;13,"AM","PM"),"")</f>
        <v>PM</v>
      </c>
      <c r="H3231" s="47">
        <f>F3231-E3231</f>
        <v>0.12499999999999967</v>
      </c>
      <c r="I3231" s="47"/>
      <c r="J3231" s="47"/>
      <c r="K3231" s="65"/>
      <c r="L3231" s="45" t="e">
        <f ca="1">VLOOKUP(Tableau645[[#This Row],[module]],OFFSET(INDIRECT(A3231&amp;"_code"),0,2,,2),2,0)</f>
        <v>#N/A</v>
      </c>
      <c r="M3231" s="45"/>
      <c r="N3231" s="47"/>
      <c r="O3231" s="45"/>
    </row>
    <row r="3232" spans="1:15" hidden="1" x14ac:dyDescent="0.2">
      <c r="A3232" s="45" t="s">
        <v>677</v>
      </c>
      <c r="B3232" s="65" t="str">
        <f>YEAR(C3232)&amp;"-"&amp;WEEKNUM(C3232)</f>
        <v>2018-11</v>
      </c>
      <c r="C3232" s="46">
        <v>43170</v>
      </c>
      <c r="D3232" s="67">
        <f>WEEKDAY(Tableau645[[#This Row],[date]])</f>
        <v>1</v>
      </c>
      <c r="E3232" s="47">
        <v>0.57291666666666696</v>
      </c>
      <c r="F3232" s="47">
        <v>0.69791666666666663</v>
      </c>
      <c r="G3232" s="46" t="str">
        <f>IF(NOT(ISBLANK(Tableau645[heure
début])),IF(VALUE(MID(TEXT(Tableau645[heure
début],"hh"),1,2))&lt;13,"AM","PM"),"")</f>
        <v>PM</v>
      </c>
      <c r="H3232" s="47">
        <f>F3232-E3232</f>
        <v>0.12499999999999967</v>
      </c>
      <c r="I3232" s="47"/>
      <c r="J3232" s="47"/>
      <c r="K3232" s="65"/>
      <c r="L3232" s="45" t="e">
        <f ca="1">VLOOKUP(Tableau645[[#This Row],[module]],OFFSET(INDIRECT(A3232&amp;"_code"),0,2,,2),2,0)</f>
        <v>#N/A</v>
      </c>
      <c r="M3232" s="45"/>
      <c r="N3232" s="47"/>
      <c r="O3232" s="45"/>
    </row>
    <row r="3233" spans="1:15" hidden="1" x14ac:dyDescent="0.2">
      <c r="A3233" s="45" t="s">
        <v>657</v>
      </c>
      <c r="B3233" s="65" t="str">
        <f>YEAR(C3233)&amp;"-"&amp;WEEKNUM(C3233)</f>
        <v>2018-11</v>
      </c>
      <c r="C3233" s="46">
        <v>43170</v>
      </c>
      <c r="D3233" s="67">
        <f>WEEKDAY(Tableau645[[#This Row],[date]])</f>
        <v>1</v>
      </c>
      <c r="E3233" s="47">
        <v>0.57291666666666696</v>
      </c>
      <c r="F3233" s="47">
        <v>0.73958333333333404</v>
      </c>
      <c r="G3233" s="46" t="str">
        <f>IF(NOT(ISBLANK(Tableau645[heure
début])),IF(VALUE(MID(TEXT(Tableau645[heure
début],"hh"),1,2))&lt;13,"AM","PM"),"")</f>
        <v>PM</v>
      </c>
      <c r="H3233" s="47">
        <f>F3233-E3233</f>
        <v>0.16666666666666707</v>
      </c>
      <c r="I3233" s="123"/>
      <c r="J3233" s="47"/>
      <c r="K3233" s="65"/>
      <c r="L3233" s="45" t="e">
        <f ca="1">VLOOKUP(Tableau645[[#This Row],[module]],OFFSET(INDIRECT(A3233&amp;"_code"),0,2,,2),2,0)</f>
        <v>#N/A</v>
      </c>
      <c r="M3233" s="45"/>
      <c r="N3233" s="47"/>
      <c r="O3233" s="45"/>
    </row>
    <row r="3234" spans="1:15" hidden="1" x14ac:dyDescent="0.2">
      <c r="A3234" s="61" t="s">
        <v>669</v>
      </c>
      <c r="B3234" s="65" t="str">
        <f>YEAR(C3234)&amp;"-"&amp;WEEKNUM(C3234)</f>
        <v>2018-11</v>
      </c>
      <c r="C3234" s="46">
        <v>43171</v>
      </c>
      <c r="D3234" s="67">
        <f>WEEKDAY(Tableau645[[#This Row],[date]])</f>
        <v>2</v>
      </c>
      <c r="E3234" s="47">
        <v>0.34375</v>
      </c>
      <c r="F3234" s="47">
        <v>0.51041666666666696</v>
      </c>
      <c r="G3234" s="46" t="str">
        <f>IF(NOT(ISBLANK(Tableau645[heure
début])),IF(VALUE(MID(TEXT(Tableau645[heure
début],"hh"),1,2))&lt;13,"AM","PM"),"")</f>
        <v>AM</v>
      </c>
      <c r="H3234" s="47">
        <f>F3234-E3234</f>
        <v>0.16666666666666696</v>
      </c>
      <c r="I3234" s="47"/>
      <c r="J3234" s="47"/>
      <c r="K3234" s="65" t="s">
        <v>861</v>
      </c>
      <c r="L3234" s="45" t="str">
        <f ca="1">VLOOKUP(Tableau645[[#This Row],[module]],OFFSET(INDIRECT(A3234&amp;"_code"),0,2,,2),2,0)</f>
        <v>BOUTONNET Jean-Pierre</v>
      </c>
      <c r="M3234" s="45"/>
      <c r="N3234" s="47"/>
      <c r="O3234" s="45"/>
    </row>
    <row r="3235" spans="1:15" hidden="1" x14ac:dyDescent="0.2">
      <c r="A3235" s="45" t="s">
        <v>670</v>
      </c>
      <c r="B3235" s="65" t="str">
        <f>YEAR(C3235)&amp;"-"&amp;WEEKNUM(C3235)</f>
        <v>2018-11</v>
      </c>
      <c r="C3235" s="46">
        <v>43171</v>
      </c>
      <c r="D3235" s="67">
        <f>WEEKDAY(Tableau645[[#This Row],[date]])</f>
        <v>2</v>
      </c>
      <c r="E3235" s="47">
        <v>0.34375</v>
      </c>
      <c r="F3235" s="47">
        <v>0.51041666666666696</v>
      </c>
      <c r="G3235" s="46" t="str">
        <f>IF(NOT(ISBLANK(Tableau645[heure
début])),IF(VALUE(MID(TEXT(Tableau645[heure
début],"hh"),1,2))&lt;13,"AM","PM"),"")</f>
        <v>AM</v>
      </c>
      <c r="H3235" s="47">
        <f>F3235-E3235</f>
        <v>0.16666666666666696</v>
      </c>
      <c r="I3235" s="47"/>
      <c r="J3235" s="47"/>
      <c r="K3235" s="65"/>
      <c r="L3235" s="45" t="e">
        <f ca="1">VLOOKUP(Tableau645[[#This Row],[module]],OFFSET(INDIRECT(A3235&amp;"_code"),0,2,,2),2,0)</f>
        <v>#N/A</v>
      </c>
      <c r="M3235" s="45"/>
      <c r="N3235" s="47"/>
      <c r="O3235" s="45"/>
    </row>
    <row r="3236" spans="1:15" hidden="1" x14ac:dyDescent="0.2">
      <c r="A3236" s="45" t="s">
        <v>657</v>
      </c>
      <c r="B3236" s="65" t="str">
        <f>YEAR(C3236)&amp;"-"&amp;WEEKNUM(C3236)</f>
        <v>2018-11</v>
      </c>
      <c r="C3236" s="46">
        <v>43171</v>
      </c>
      <c r="D3236" s="67">
        <f>WEEKDAY(Tableau645[[#This Row],[date]])</f>
        <v>2</v>
      </c>
      <c r="E3236" s="47">
        <v>0.34375</v>
      </c>
      <c r="F3236" s="47">
        <v>0.51041666666666696</v>
      </c>
      <c r="G3236" s="46" t="str">
        <f>IF(NOT(ISBLANK(Tableau645[heure
début])),IF(VALUE(MID(TEXT(Tableau645[heure
début],"hh"),1,2))&lt;13,"AM","PM"),"")</f>
        <v>AM</v>
      </c>
      <c r="H3236" s="47">
        <f>F3236-E3236</f>
        <v>0.16666666666666696</v>
      </c>
      <c r="I3236" s="123"/>
      <c r="J3236" s="47" t="s">
        <v>832</v>
      </c>
      <c r="K3236" s="65" t="s">
        <v>806</v>
      </c>
      <c r="L3236" s="45" t="str">
        <f ca="1">VLOOKUP(Tableau645[[#This Row],[module]],OFFSET(INDIRECT(A3236&amp;"_code"),0,2,,2),2,0)</f>
        <v>n/a</v>
      </c>
      <c r="M3236" s="45"/>
      <c r="N3236" s="47"/>
      <c r="O3236" s="45"/>
    </row>
    <row r="3237" spans="1:15" hidden="1" x14ac:dyDescent="0.2">
      <c r="A3237" s="45" t="s">
        <v>671</v>
      </c>
      <c r="B3237" s="65" t="str">
        <f>YEAR(C3237)&amp;"-"&amp;WEEKNUM(C3237)</f>
        <v>2018-11</v>
      </c>
      <c r="C3237" s="46">
        <v>43171</v>
      </c>
      <c r="D3237" s="67">
        <f>WEEKDAY(Tableau645[[#This Row],[date]])</f>
        <v>2</v>
      </c>
      <c r="E3237" s="47">
        <v>0.34375</v>
      </c>
      <c r="F3237" s="47">
        <v>0.51041666666666696</v>
      </c>
      <c r="G3237" s="46" t="str">
        <f>IF(NOT(ISBLANK(Tableau645[heure
début])),IF(VALUE(MID(TEXT(Tableau645[heure
début],"hh"),1,2))&lt;13,"AM","PM"),"")</f>
        <v>AM</v>
      </c>
      <c r="H3237" s="47">
        <f>F3237-E3237</f>
        <v>0.16666666666666696</v>
      </c>
      <c r="I3237" s="47"/>
      <c r="J3237" s="47" t="s">
        <v>833</v>
      </c>
      <c r="K3237" s="65" t="s">
        <v>817</v>
      </c>
      <c r="L3237" s="45" t="str">
        <f ca="1">VLOOKUP(Tableau645[[#This Row],[module]],OFFSET(INDIRECT(A3237&amp;"_code"),0,2,,2),2,0)</f>
        <v>n/a</v>
      </c>
      <c r="M3237" s="45"/>
      <c r="N3237" s="47"/>
      <c r="O3237" s="45"/>
    </row>
    <row r="3238" spans="1:15" hidden="1" x14ac:dyDescent="0.2">
      <c r="A3238" s="45" t="s">
        <v>671</v>
      </c>
      <c r="B3238" s="65" t="str">
        <f>YEAR(C3238)&amp;"-"&amp;WEEKNUM(C3238)</f>
        <v>2018-11</v>
      </c>
      <c r="C3238" s="46">
        <v>43171</v>
      </c>
      <c r="D3238" s="67">
        <f>WEEKDAY(Tableau645[[#This Row],[date]])</f>
        <v>2</v>
      </c>
      <c r="E3238" s="47">
        <v>0.34375</v>
      </c>
      <c r="F3238" s="47">
        <v>0.51041666666666696</v>
      </c>
      <c r="G3238" s="46" t="str">
        <f>IF(NOT(ISBLANK(Tableau645[heure
début])),IF(VALUE(MID(TEXT(Tableau645[heure
début],"hh"),1,2))&lt;13,"AM","PM"),"")</f>
        <v>AM</v>
      </c>
      <c r="H3238" s="47">
        <f>F3238-E3238</f>
        <v>0.16666666666666696</v>
      </c>
      <c r="I3238" s="47"/>
      <c r="J3238" s="47" t="s">
        <v>832</v>
      </c>
      <c r="K3238" s="65" t="s">
        <v>806</v>
      </c>
      <c r="L3238" s="45" t="str">
        <f ca="1">VLOOKUP(Tableau645[[#This Row],[module]],OFFSET(INDIRECT(A3238&amp;"_code"),0,2,,2),2,0)</f>
        <v>n/a</v>
      </c>
      <c r="M3238" s="45"/>
      <c r="N3238" s="47"/>
      <c r="O3238" s="45"/>
    </row>
    <row r="3239" spans="1:15" hidden="1" x14ac:dyDescent="0.2">
      <c r="A3239" s="45" t="s">
        <v>672</v>
      </c>
      <c r="B3239" s="65" t="str">
        <f>YEAR(C3239)&amp;"-"&amp;WEEKNUM(C3239)</f>
        <v>2018-11</v>
      </c>
      <c r="C3239" s="46">
        <v>43171</v>
      </c>
      <c r="D3239" s="67">
        <f>WEEKDAY(Tableau645[[#This Row],[date]])</f>
        <v>2</v>
      </c>
      <c r="E3239" s="47">
        <v>0.34375</v>
      </c>
      <c r="F3239" s="47">
        <v>0.51041666666666696</v>
      </c>
      <c r="G3239" s="46" t="str">
        <f>IF(NOT(ISBLANK(Tableau645[heure
début])),IF(VALUE(MID(TEXT(Tableau645[heure
début],"hh"),1,2))&lt;13,"AM","PM"),"")</f>
        <v>AM</v>
      </c>
      <c r="H3239" s="47">
        <f>F3239-E3239</f>
        <v>0.16666666666666696</v>
      </c>
      <c r="I3239" s="47"/>
      <c r="J3239" s="47"/>
      <c r="K3239" s="65" t="s">
        <v>809</v>
      </c>
      <c r="L3239" s="45" t="str">
        <f ca="1">VLOOKUP(Tableau645[[#This Row],[module]],OFFSET(INDIRECT(A3239&amp;"_code"),0,2,,2),2,0)</f>
        <v>n/a</v>
      </c>
      <c r="M3239" s="45"/>
      <c r="N3239" s="47"/>
      <c r="O3239" s="45"/>
    </row>
    <row r="3240" spans="1:15" hidden="1" x14ac:dyDescent="0.2">
      <c r="A3240" s="45" t="s">
        <v>676</v>
      </c>
      <c r="B3240" s="65" t="str">
        <f>YEAR(C3240)&amp;"-"&amp;WEEKNUM(C3240)</f>
        <v>2018-11</v>
      </c>
      <c r="C3240" s="46">
        <v>43171</v>
      </c>
      <c r="D3240" s="67">
        <f>WEEKDAY(Tableau645[[#This Row],[date]])</f>
        <v>2</v>
      </c>
      <c r="E3240" s="47">
        <v>0.34375</v>
      </c>
      <c r="F3240" s="47">
        <v>0.51041666666666696</v>
      </c>
      <c r="G3240" s="46" t="str">
        <f>IF(NOT(ISBLANK(Tableau645[heure
début])),IF(VALUE(MID(TEXT(Tableau645[heure
début],"hh"),1,2))&lt;13,"AM","PM"),"")</f>
        <v>AM</v>
      </c>
      <c r="H3240" s="47">
        <f>F3240-E3240</f>
        <v>0.16666666666666696</v>
      </c>
      <c r="I3240" s="47"/>
      <c r="J3240" s="47"/>
      <c r="K3240" s="65" t="s">
        <v>809</v>
      </c>
      <c r="L3240" s="45" t="str">
        <f ca="1">VLOOKUP(Tableau645[[#This Row],[module]],OFFSET(INDIRECT(A3240&amp;"_code"),0,2,,2),2,0)</f>
        <v>n/a</v>
      </c>
      <c r="M3240" s="45"/>
      <c r="N3240" s="47"/>
      <c r="O3240" s="45"/>
    </row>
    <row r="3241" spans="1:15" hidden="1" x14ac:dyDescent="0.2">
      <c r="A3241" s="45" t="s">
        <v>677</v>
      </c>
      <c r="B3241" s="65" t="str">
        <f>YEAR(C3241)&amp;"-"&amp;WEEKNUM(C3241)</f>
        <v>2018-11</v>
      </c>
      <c r="C3241" s="46">
        <v>43171</v>
      </c>
      <c r="D3241" s="67">
        <f>WEEKDAY(Tableau645[[#This Row],[date]])</f>
        <v>2</v>
      </c>
      <c r="E3241" s="47">
        <v>0.34375</v>
      </c>
      <c r="F3241" s="47">
        <v>0.51041666666666696</v>
      </c>
      <c r="G3241" s="46" t="str">
        <f>IF(NOT(ISBLANK(Tableau645[heure
début])),IF(VALUE(MID(TEXT(Tableau645[heure
début],"hh"),1,2))&lt;13,"AM","PM"),"")</f>
        <v>AM</v>
      </c>
      <c r="H3241" s="47">
        <f>F3241-E3241</f>
        <v>0.16666666666666696</v>
      </c>
      <c r="I3241" s="47"/>
      <c r="J3241" s="47"/>
      <c r="K3241" s="65" t="s">
        <v>1168</v>
      </c>
      <c r="L3241" s="45" t="str">
        <f ca="1">VLOOKUP(Tableau645[[#This Row],[module]],OFFSET(INDIRECT(A3241&amp;"_code"),0,2,,2),2,0)</f>
        <v>n/a</v>
      </c>
      <c r="M3241" s="45"/>
      <c r="N3241" s="47"/>
      <c r="O3241" s="45"/>
    </row>
    <row r="3242" spans="1:15" hidden="1" x14ac:dyDescent="0.2">
      <c r="A3242" s="45" t="s">
        <v>657</v>
      </c>
      <c r="B3242" s="65" t="str">
        <f>YEAR(C3242)&amp;"-"&amp;WEEKNUM(C3242)</f>
        <v>2018-11</v>
      </c>
      <c r="C3242" s="46">
        <v>43171</v>
      </c>
      <c r="D3242" s="67">
        <f>WEEKDAY(Tableau645[[#This Row],[date]])</f>
        <v>2</v>
      </c>
      <c r="E3242" s="47">
        <v>0.34375</v>
      </c>
      <c r="F3242" s="47">
        <v>0.51041666666666696</v>
      </c>
      <c r="G3242" s="46" t="str">
        <f>IF(NOT(ISBLANK(Tableau645[heure
début])),IF(VALUE(MID(TEXT(Tableau645[heure
début],"hh"),1,2))&lt;13,"AM","PM"),"")</f>
        <v>AM</v>
      </c>
      <c r="H3242" s="47">
        <f>F3242-E3242</f>
        <v>0.16666666666666696</v>
      </c>
      <c r="I3242" s="123"/>
      <c r="J3242" s="47" t="s">
        <v>833</v>
      </c>
      <c r="K3242" s="65" t="s">
        <v>817</v>
      </c>
      <c r="L3242" s="45" t="str">
        <f ca="1">VLOOKUP(Tableau645[[#This Row],[module]],OFFSET(INDIRECT(A3242&amp;"_code"),0,2,,2),2,0)</f>
        <v>n/a</v>
      </c>
      <c r="M3242" s="45"/>
      <c r="N3242" s="47"/>
      <c r="O3242" s="45"/>
    </row>
    <row r="3243" spans="1:15" hidden="1" x14ac:dyDescent="0.2">
      <c r="A3243" s="61" t="s">
        <v>669</v>
      </c>
      <c r="B3243" s="65" t="str">
        <f>YEAR(C3243)&amp;"-"&amp;WEEKNUM(C3243)</f>
        <v>2018-11</v>
      </c>
      <c r="C3243" s="46">
        <v>43171</v>
      </c>
      <c r="D3243" s="67">
        <f>WEEKDAY(Tableau645[[#This Row],[date]])</f>
        <v>2</v>
      </c>
      <c r="E3243" s="63">
        <v>0.57291666666666696</v>
      </c>
      <c r="F3243" s="63">
        <v>0.73958333333333404</v>
      </c>
      <c r="G3243" s="46" t="str">
        <f>IF(NOT(ISBLANK(Tableau645[heure
début])),IF(VALUE(MID(TEXT(Tableau645[heure
début],"hh"),1,2))&lt;13,"AM","PM"),"")</f>
        <v>PM</v>
      </c>
      <c r="H3243" s="47">
        <f>F3243-E3243</f>
        <v>0.16666666666666707</v>
      </c>
      <c r="I3243" s="47"/>
      <c r="J3243" s="47"/>
      <c r="K3243" s="65" t="s">
        <v>1061</v>
      </c>
      <c r="L3243" s="45" t="str">
        <f ca="1">VLOOKUP(Tableau645[[#This Row],[module]],OFFSET(INDIRECT(A3243&amp;"_code"),0,2,,2),2,0)</f>
        <v>LABIS Solveig</v>
      </c>
      <c r="M3243" s="45"/>
      <c r="N3243" s="47"/>
      <c r="O3243" s="45"/>
    </row>
    <row r="3244" spans="1:15" hidden="1" x14ac:dyDescent="0.2">
      <c r="A3244" s="45" t="s">
        <v>657</v>
      </c>
      <c r="B3244" s="65" t="str">
        <f>YEAR(C3244)&amp;"-"&amp;WEEKNUM(C3244)</f>
        <v>2018-11</v>
      </c>
      <c r="C3244" s="46">
        <v>43171</v>
      </c>
      <c r="D3244" s="67">
        <f>WEEKDAY(Tableau645[[#This Row],[date]])</f>
        <v>2</v>
      </c>
      <c r="E3244" s="47">
        <v>0.57291666666666696</v>
      </c>
      <c r="F3244" s="47">
        <v>0.73958333333333404</v>
      </c>
      <c r="G3244" s="46" t="str">
        <f>IF(NOT(ISBLANK(Tableau645[heure
début])),IF(VALUE(MID(TEXT(Tableau645[heure
début],"hh"),1,2))&lt;13,"AM","PM"),"")</f>
        <v>PM</v>
      </c>
      <c r="H3244" s="47">
        <f>F3244-E3244</f>
        <v>0.16666666666666707</v>
      </c>
      <c r="I3244" s="123"/>
      <c r="J3244" s="47" t="s">
        <v>832</v>
      </c>
      <c r="K3244" s="65" t="s">
        <v>806</v>
      </c>
      <c r="L3244" s="45" t="str">
        <f ca="1">VLOOKUP(Tableau645[[#This Row],[module]],OFFSET(INDIRECT(A3244&amp;"_code"),0,2,,2),2,0)</f>
        <v>n/a</v>
      </c>
      <c r="M3244" s="45"/>
      <c r="N3244" s="47"/>
      <c r="O3244" s="45"/>
    </row>
    <row r="3245" spans="1:15" hidden="1" x14ac:dyDescent="0.2">
      <c r="A3245" s="45" t="s">
        <v>657</v>
      </c>
      <c r="B3245" s="65" t="str">
        <f>YEAR(C3245)&amp;"-"&amp;WEEKNUM(C3245)</f>
        <v>2018-11</v>
      </c>
      <c r="C3245" s="46">
        <v>43171</v>
      </c>
      <c r="D3245" s="67">
        <f>WEEKDAY(Tableau645[[#This Row],[date]])</f>
        <v>2</v>
      </c>
      <c r="E3245" s="47">
        <v>0.57291666666666696</v>
      </c>
      <c r="F3245" s="47">
        <v>0.73958333333333404</v>
      </c>
      <c r="G3245" s="46" t="str">
        <f>IF(NOT(ISBLANK(Tableau645[heure
début])),IF(VALUE(MID(TEXT(Tableau645[heure
début],"hh"),1,2))&lt;13,"AM","PM"),"")</f>
        <v>PM</v>
      </c>
      <c r="H3245" s="47">
        <f>F3245-E3245</f>
        <v>0.16666666666666707</v>
      </c>
      <c r="I3245" s="123"/>
      <c r="J3245" s="47" t="s">
        <v>833</v>
      </c>
      <c r="K3245" s="65" t="s">
        <v>817</v>
      </c>
      <c r="L3245" s="45" t="str">
        <f ca="1">VLOOKUP(Tableau645[[#This Row],[module]],OFFSET(INDIRECT(A3245&amp;"_code"),0,2,,2),2,0)</f>
        <v>n/a</v>
      </c>
      <c r="M3245" s="45"/>
      <c r="N3245" s="47"/>
      <c r="O3245" s="45"/>
    </row>
    <row r="3246" spans="1:15" hidden="1" x14ac:dyDescent="0.2">
      <c r="A3246" s="45" t="s">
        <v>671</v>
      </c>
      <c r="B3246" s="65" t="str">
        <f>YEAR(C3246)&amp;"-"&amp;WEEKNUM(C3246)</f>
        <v>2018-11</v>
      </c>
      <c r="C3246" s="46">
        <v>43171</v>
      </c>
      <c r="D3246" s="67">
        <f>WEEKDAY(Tableau645[[#This Row],[date]])</f>
        <v>2</v>
      </c>
      <c r="E3246" s="47">
        <v>0.57291666666666696</v>
      </c>
      <c r="F3246" s="47">
        <v>0.73958333333333404</v>
      </c>
      <c r="G3246" s="46" t="str">
        <f>IF(NOT(ISBLANK(Tableau645[heure
début])),IF(VALUE(MID(TEXT(Tableau645[heure
début],"hh"),1,2))&lt;13,"AM","PM"),"")</f>
        <v>PM</v>
      </c>
      <c r="H3246" s="47">
        <f>F3246-E3246</f>
        <v>0.16666666666666707</v>
      </c>
      <c r="I3246" s="47"/>
      <c r="J3246" s="47" t="s">
        <v>833</v>
      </c>
      <c r="K3246" s="65" t="s">
        <v>817</v>
      </c>
      <c r="L3246" s="45" t="str">
        <f ca="1">VLOOKUP(Tableau645[[#This Row],[module]],OFFSET(INDIRECT(A3246&amp;"_code"),0,2,,2),2,0)</f>
        <v>n/a</v>
      </c>
      <c r="M3246" s="45"/>
      <c r="N3246" s="47"/>
      <c r="O3246" s="45"/>
    </row>
    <row r="3247" spans="1:15" hidden="1" x14ac:dyDescent="0.2">
      <c r="A3247" s="45" t="s">
        <v>671</v>
      </c>
      <c r="B3247" s="65" t="str">
        <f>YEAR(C3247)&amp;"-"&amp;WEEKNUM(C3247)</f>
        <v>2018-11</v>
      </c>
      <c r="C3247" s="46">
        <v>43171</v>
      </c>
      <c r="D3247" s="67">
        <f>WEEKDAY(Tableau645[[#This Row],[date]])</f>
        <v>2</v>
      </c>
      <c r="E3247" s="47">
        <v>0.57291666666666696</v>
      </c>
      <c r="F3247" s="47">
        <v>0.73958333333333404</v>
      </c>
      <c r="G3247" s="46" t="str">
        <f>IF(NOT(ISBLANK(Tableau645[heure
début])),IF(VALUE(MID(TEXT(Tableau645[heure
début],"hh"),1,2))&lt;13,"AM","PM"),"")</f>
        <v>PM</v>
      </c>
      <c r="H3247" s="47">
        <f>F3247-E3247</f>
        <v>0.16666666666666707</v>
      </c>
      <c r="I3247" s="47"/>
      <c r="J3247" s="47" t="s">
        <v>832</v>
      </c>
      <c r="K3247" s="65" t="s">
        <v>806</v>
      </c>
      <c r="L3247" s="45" t="str">
        <f ca="1">VLOOKUP(Tableau645[[#This Row],[module]],OFFSET(INDIRECT(A3247&amp;"_code"),0,2,,2),2,0)</f>
        <v>n/a</v>
      </c>
      <c r="M3247" s="45"/>
      <c r="N3247" s="47"/>
      <c r="O3247" s="45"/>
    </row>
    <row r="3248" spans="1:15" hidden="1" x14ac:dyDescent="0.2">
      <c r="A3248" s="45" t="s">
        <v>672</v>
      </c>
      <c r="B3248" s="65" t="str">
        <f>YEAR(C3248)&amp;"-"&amp;WEEKNUM(C3248)</f>
        <v>2018-11</v>
      </c>
      <c r="C3248" s="46">
        <v>43171</v>
      </c>
      <c r="D3248" s="67">
        <f>WEEKDAY(Tableau645[[#This Row],[date]])</f>
        <v>2</v>
      </c>
      <c r="E3248" s="47">
        <v>0.57291666666666696</v>
      </c>
      <c r="F3248" s="47">
        <v>0.73958333333333404</v>
      </c>
      <c r="G3248" s="46" t="str">
        <f>IF(NOT(ISBLANK(Tableau645[heure
début])),IF(VALUE(MID(TEXT(Tableau645[heure
début],"hh"),1,2))&lt;13,"AM","PM"),"")</f>
        <v>PM</v>
      </c>
      <c r="H3248" s="47">
        <f>F3248-E3248</f>
        <v>0.16666666666666707</v>
      </c>
      <c r="I3248" s="47"/>
      <c r="J3248" s="47"/>
      <c r="K3248" s="65" t="s">
        <v>809</v>
      </c>
      <c r="L3248" s="45" t="str">
        <f ca="1">VLOOKUP(Tableau645[[#This Row],[module]],OFFSET(INDIRECT(A3248&amp;"_code"),0,2,,2),2,0)</f>
        <v>n/a</v>
      </c>
      <c r="M3248" s="45"/>
      <c r="N3248" s="47"/>
      <c r="O3248" s="45"/>
    </row>
    <row r="3249" spans="1:15" hidden="1" x14ac:dyDescent="0.2">
      <c r="A3249" s="45" t="s">
        <v>676</v>
      </c>
      <c r="B3249" s="65" t="str">
        <f>YEAR(C3249)&amp;"-"&amp;WEEKNUM(C3249)</f>
        <v>2018-11</v>
      </c>
      <c r="C3249" s="46">
        <v>43171</v>
      </c>
      <c r="D3249" s="67">
        <f>WEEKDAY(Tableau645[[#This Row],[date]])</f>
        <v>2</v>
      </c>
      <c r="E3249" s="47">
        <v>0.57291666666666696</v>
      </c>
      <c r="F3249" s="47">
        <v>0.69791666666666663</v>
      </c>
      <c r="G3249" s="46" t="str">
        <f>IF(NOT(ISBLANK(Tableau645[heure
début])),IF(VALUE(MID(TEXT(Tableau645[heure
début],"hh"),1,2))&lt;13,"AM","PM"),"")</f>
        <v>PM</v>
      </c>
      <c r="H3249" s="47">
        <f>F3249-E3249</f>
        <v>0.12499999999999967</v>
      </c>
      <c r="I3249" s="47"/>
      <c r="J3249" s="47"/>
      <c r="K3249" s="65" t="s">
        <v>809</v>
      </c>
      <c r="L3249" s="45" t="str">
        <f ca="1">VLOOKUP(Tableau645[[#This Row],[module]],OFFSET(INDIRECT(A3249&amp;"_code"),0,2,,2),2,0)</f>
        <v>n/a</v>
      </c>
      <c r="M3249" s="45"/>
      <c r="N3249" s="47"/>
      <c r="O3249" s="45"/>
    </row>
    <row r="3250" spans="1:15" hidden="1" x14ac:dyDescent="0.2">
      <c r="A3250" s="45" t="s">
        <v>677</v>
      </c>
      <c r="B3250" s="65" t="str">
        <f>YEAR(C3250)&amp;"-"&amp;WEEKNUM(C3250)</f>
        <v>2018-11</v>
      </c>
      <c r="C3250" s="46">
        <v>43171</v>
      </c>
      <c r="D3250" s="67">
        <f>WEEKDAY(Tableau645[[#This Row],[date]])</f>
        <v>2</v>
      </c>
      <c r="E3250" s="47">
        <v>0.57291666666666696</v>
      </c>
      <c r="F3250" s="47">
        <v>0.69791666666666663</v>
      </c>
      <c r="G3250" s="46" t="str">
        <f>IF(NOT(ISBLANK(Tableau645[heure
début])),IF(VALUE(MID(TEXT(Tableau645[heure
début],"hh"),1,2))&lt;13,"AM","PM"),"")</f>
        <v>PM</v>
      </c>
      <c r="H3250" s="47">
        <f>F3250-E3250</f>
        <v>0.12499999999999967</v>
      </c>
      <c r="I3250" s="47"/>
      <c r="J3250" s="47"/>
      <c r="K3250" s="65" t="s">
        <v>1168</v>
      </c>
      <c r="L3250" s="45" t="str">
        <f ca="1">VLOOKUP(Tableau645[[#This Row],[module]],OFFSET(INDIRECT(A3250&amp;"_code"),0,2,,2),2,0)</f>
        <v>n/a</v>
      </c>
      <c r="M3250" s="45"/>
      <c r="N3250" s="47"/>
      <c r="O3250" s="45"/>
    </row>
    <row r="3251" spans="1:15" hidden="1" x14ac:dyDescent="0.2">
      <c r="A3251" s="45" t="s">
        <v>670</v>
      </c>
      <c r="B3251" s="65" t="str">
        <f>YEAR(C3251)&amp;"-"&amp;WEEKNUM(C3251)</f>
        <v>2018-11</v>
      </c>
      <c r="C3251" s="46">
        <v>43171</v>
      </c>
      <c r="D3251" s="67">
        <f>WEEKDAY(Tableau645[[#This Row],[date]])</f>
        <v>2</v>
      </c>
      <c r="E3251" s="47">
        <v>0.57291666666666696</v>
      </c>
      <c r="F3251" s="47">
        <v>0.73958333333333404</v>
      </c>
      <c r="G3251" s="46" t="str">
        <f>IF(NOT(ISBLANK(Tableau645[heure
début])),IF(VALUE(MID(TEXT(Tableau645[heure
début],"hh"),1,2))&lt;13,"AM","PM"),"")</f>
        <v>PM</v>
      </c>
      <c r="H3251" s="47">
        <f>F3251-E3251</f>
        <v>0.16666666666666707</v>
      </c>
      <c r="I3251" s="47"/>
      <c r="J3251" s="47"/>
      <c r="K3251" s="65" t="s">
        <v>913</v>
      </c>
      <c r="L3251" s="45" t="str">
        <f ca="1">VLOOKUP(Tableau645[[#This Row],[module]],OFFSET(INDIRECT(A3251&amp;"_code"),0,2,,2),2,0)</f>
        <v>BOUTONNET Jean-Pierre</v>
      </c>
      <c r="M3251" s="45"/>
      <c r="N3251" s="47"/>
      <c r="O3251" s="45"/>
    </row>
    <row r="3252" spans="1:15" hidden="1" x14ac:dyDescent="0.2">
      <c r="A3252" s="45" t="s">
        <v>670</v>
      </c>
      <c r="B3252" s="65" t="str">
        <f>YEAR(C3252)&amp;"-"&amp;WEEKNUM(C3252)</f>
        <v>2018-11</v>
      </c>
      <c r="C3252" s="46">
        <v>43172</v>
      </c>
      <c r="D3252" s="67">
        <f>WEEKDAY(Tableau645[[#This Row],[date]])</f>
        <v>3</v>
      </c>
      <c r="E3252" s="47">
        <v>0.34375</v>
      </c>
      <c r="F3252" s="47">
        <v>0.51041666666666696</v>
      </c>
      <c r="G3252" s="46" t="str">
        <f>IF(NOT(ISBLANK(Tableau645[heure
début])),IF(VALUE(MID(TEXT(Tableau645[heure
début],"hh"),1,2))&lt;13,"AM","PM"),"")</f>
        <v>AM</v>
      </c>
      <c r="H3252" s="47">
        <f>F3252-E3252</f>
        <v>0.16666666666666696</v>
      </c>
      <c r="I3252" s="47"/>
      <c r="J3252" s="47"/>
      <c r="K3252" s="65" t="s">
        <v>916</v>
      </c>
      <c r="L3252" s="45" t="str">
        <f ca="1">VLOOKUP(Tableau645[[#This Row],[module]],OFFSET(INDIRECT(A3252&amp;"_code"),0,2,,2),2,0)</f>
        <v>DECROIX Sébastien</v>
      </c>
      <c r="M3252" s="45"/>
      <c r="N3252" s="47"/>
      <c r="O3252" s="45"/>
    </row>
    <row r="3253" spans="1:15" hidden="1" x14ac:dyDescent="0.2">
      <c r="A3253" s="45" t="s">
        <v>657</v>
      </c>
      <c r="B3253" s="65" t="str">
        <f>YEAR(C3253)&amp;"-"&amp;WEEKNUM(C3253)</f>
        <v>2018-11</v>
      </c>
      <c r="C3253" s="46">
        <v>43172</v>
      </c>
      <c r="D3253" s="67">
        <f>WEEKDAY(Tableau645[[#This Row],[date]])</f>
        <v>3</v>
      </c>
      <c r="E3253" s="47">
        <v>0.34375</v>
      </c>
      <c r="F3253" s="47">
        <v>0.51041666666666696</v>
      </c>
      <c r="G3253" s="46" t="str">
        <f>IF(NOT(ISBLANK(Tableau645[heure
début])),IF(VALUE(MID(TEXT(Tableau645[heure
début],"hh"),1,2))&lt;13,"AM","PM"),"")</f>
        <v>AM</v>
      </c>
      <c r="H3253" s="47">
        <f>F3253-E3253</f>
        <v>0.16666666666666696</v>
      </c>
      <c r="I3253" s="123"/>
      <c r="J3253" s="47" t="s">
        <v>832</v>
      </c>
      <c r="K3253" s="65" t="s">
        <v>806</v>
      </c>
      <c r="L3253" s="45" t="str">
        <f ca="1">VLOOKUP(Tableau645[[#This Row],[module]],OFFSET(INDIRECT(A3253&amp;"_code"),0,2,,2),2,0)</f>
        <v>n/a</v>
      </c>
      <c r="M3253" s="45"/>
      <c r="N3253" s="47"/>
      <c r="O3253" s="45"/>
    </row>
    <row r="3254" spans="1:15" hidden="1" x14ac:dyDescent="0.2">
      <c r="A3254" s="45" t="s">
        <v>657</v>
      </c>
      <c r="B3254" s="65" t="str">
        <f>YEAR(C3254)&amp;"-"&amp;WEEKNUM(C3254)</f>
        <v>2018-11</v>
      </c>
      <c r="C3254" s="46">
        <v>43172</v>
      </c>
      <c r="D3254" s="67">
        <f>WEEKDAY(Tableau645[[#This Row],[date]])</f>
        <v>3</v>
      </c>
      <c r="E3254" s="47">
        <v>0.34375</v>
      </c>
      <c r="F3254" s="47">
        <v>0.51041666666666696</v>
      </c>
      <c r="G3254" s="46" t="str">
        <f>IF(NOT(ISBLANK(Tableau645[heure
début])),IF(VALUE(MID(TEXT(Tableau645[heure
début],"hh"),1,2))&lt;13,"AM","PM"),"")</f>
        <v>AM</v>
      </c>
      <c r="H3254" s="47">
        <f>F3254-E3254</f>
        <v>0.16666666666666696</v>
      </c>
      <c r="I3254" s="123"/>
      <c r="J3254" s="47" t="s">
        <v>833</v>
      </c>
      <c r="K3254" s="65" t="s">
        <v>817</v>
      </c>
      <c r="L3254" s="45" t="str">
        <f ca="1">VLOOKUP(Tableau645[[#This Row],[module]],OFFSET(INDIRECT(A3254&amp;"_code"),0,2,,2),2,0)</f>
        <v>n/a</v>
      </c>
      <c r="M3254" s="45"/>
      <c r="N3254" s="47"/>
      <c r="O3254" s="45"/>
    </row>
    <row r="3255" spans="1:15" hidden="1" x14ac:dyDescent="0.2">
      <c r="A3255" s="45" t="s">
        <v>671</v>
      </c>
      <c r="B3255" s="65" t="str">
        <f>YEAR(C3255)&amp;"-"&amp;WEEKNUM(C3255)</f>
        <v>2018-11</v>
      </c>
      <c r="C3255" s="46">
        <v>43172</v>
      </c>
      <c r="D3255" s="67">
        <f>WEEKDAY(Tableau645[[#This Row],[date]])</f>
        <v>3</v>
      </c>
      <c r="E3255" s="47">
        <v>0.34375</v>
      </c>
      <c r="F3255" s="47">
        <v>0.51041666666666696</v>
      </c>
      <c r="G3255" s="46" t="str">
        <f>IF(NOT(ISBLANK(Tableau645[heure
début])),IF(VALUE(MID(TEXT(Tableau645[heure
début],"hh"),1,2))&lt;13,"AM","PM"),"")</f>
        <v>AM</v>
      </c>
      <c r="H3255" s="47">
        <f>F3255-E3255</f>
        <v>0.16666666666666696</v>
      </c>
      <c r="I3255" s="47"/>
      <c r="J3255" s="47" t="s">
        <v>833</v>
      </c>
      <c r="K3255" s="65" t="s">
        <v>817</v>
      </c>
      <c r="L3255" s="45" t="str">
        <f ca="1">VLOOKUP(Tableau645[[#This Row],[module]],OFFSET(INDIRECT(A3255&amp;"_code"),0,2,,2),2,0)</f>
        <v>n/a</v>
      </c>
      <c r="M3255" s="45"/>
      <c r="N3255" s="47"/>
      <c r="O3255" s="45"/>
    </row>
    <row r="3256" spans="1:15" hidden="1" x14ac:dyDescent="0.2">
      <c r="A3256" s="45" t="s">
        <v>671</v>
      </c>
      <c r="B3256" s="65" t="str">
        <f>YEAR(C3256)&amp;"-"&amp;WEEKNUM(C3256)</f>
        <v>2018-11</v>
      </c>
      <c r="C3256" s="46">
        <v>43172</v>
      </c>
      <c r="D3256" s="67">
        <f>WEEKDAY(Tableau645[[#This Row],[date]])</f>
        <v>3</v>
      </c>
      <c r="E3256" s="47">
        <v>0.34375</v>
      </c>
      <c r="F3256" s="47">
        <v>0.51041666666666696</v>
      </c>
      <c r="G3256" s="46" t="str">
        <f>IF(NOT(ISBLANK(Tableau645[heure
début])),IF(VALUE(MID(TEXT(Tableau645[heure
début],"hh"),1,2))&lt;13,"AM","PM"),"")</f>
        <v>AM</v>
      </c>
      <c r="H3256" s="47">
        <f>F3256-E3256</f>
        <v>0.16666666666666696</v>
      </c>
      <c r="I3256" s="47"/>
      <c r="J3256" s="47" t="s">
        <v>832</v>
      </c>
      <c r="K3256" s="65" t="s">
        <v>806</v>
      </c>
      <c r="L3256" s="45" t="str">
        <f ca="1">VLOOKUP(Tableau645[[#This Row],[module]],OFFSET(INDIRECT(A3256&amp;"_code"),0,2,,2),2,0)</f>
        <v>n/a</v>
      </c>
      <c r="M3256" s="45"/>
      <c r="N3256" s="47"/>
      <c r="O3256" s="45"/>
    </row>
    <row r="3257" spans="1:15" hidden="1" x14ac:dyDescent="0.2">
      <c r="A3257" s="45" t="s">
        <v>672</v>
      </c>
      <c r="B3257" s="65" t="str">
        <f>YEAR(C3257)&amp;"-"&amp;WEEKNUM(C3257)</f>
        <v>2018-11</v>
      </c>
      <c r="C3257" s="46">
        <v>43172</v>
      </c>
      <c r="D3257" s="67">
        <f>WEEKDAY(Tableau645[[#This Row],[date]])</f>
        <v>3</v>
      </c>
      <c r="E3257" s="47">
        <v>0.34375</v>
      </c>
      <c r="F3257" s="47">
        <v>0.51041666666666696</v>
      </c>
      <c r="G3257" s="46" t="str">
        <f>IF(NOT(ISBLANK(Tableau645[heure
début])),IF(VALUE(MID(TEXT(Tableau645[heure
début],"hh"),1,2))&lt;13,"AM","PM"),"")</f>
        <v>AM</v>
      </c>
      <c r="H3257" s="47">
        <f>F3257-E3257</f>
        <v>0.16666666666666696</v>
      </c>
      <c r="I3257" s="47"/>
      <c r="J3257" s="47"/>
      <c r="K3257" s="65" t="s">
        <v>809</v>
      </c>
      <c r="L3257" s="45" t="str">
        <f ca="1">VLOOKUP(Tableau645[[#This Row],[module]],OFFSET(INDIRECT(A3257&amp;"_code"),0,2,,2),2,0)</f>
        <v>n/a</v>
      </c>
      <c r="M3257" s="45"/>
      <c r="N3257" s="47"/>
      <c r="O3257" s="45"/>
    </row>
    <row r="3258" spans="1:15" hidden="1" x14ac:dyDescent="0.2">
      <c r="A3258" s="45" t="s">
        <v>676</v>
      </c>
      <c r="B3258" s="65" t="str">
        <f>YEAR(C3258)&amp;"-"&amp;WEEKNUM(C3258)</f>
        <v>2018-11</v>
      </c>
      <c r="C3258" s="46">
        <v>43172</v>
      </c>
      <c r="D3258" s="67">
        <f>WEEKDAY(Tableau645[[#This Row],[date]])</f>
        <v>3</v>
      </c>
      <c r="E3258" s="47">
        <v>0.34375</v>
      </c>
      <c r="F3258" s="47">
        <v>0.51041666666666696</v>
      </c>
      <c r="G3258" s="46" t="str">
        <f>IF(NOT(ISBLANK(Tableau645[heure
début])),IF(VALUE(MID(TEXT(Tableau645[heure
début],"hh"),1,2))&lt;13,"AM","PM"),"")</f>
        <v>AM</v>
      </c>
      <c r="H3258" s="47">
        <f>F3258-E3258</f>
        <v>0.16666666666666696</v>
      </c>
      <c r="I3258" s="47"/>
      <c r="J3258" s="47"/>
      <c r="K3258" s="65" t="s">
        <v>809</v>
      </c>
      <c r="L3258" s="45" t="str">
        <f ca="1">VLOOKUP(Tableau645[[#This Row],[module]],OFFSET(INDIRECT(A3258&amp;"_code"),0,2,,2),2,0)</f>
        <v>n/a</v>
      </c>
      <c r="M3258" s="45"/>
      <c r="N3258" s="47"/>
      <c r="O3258" s="45"/>
    </row>
    <row r="3259" spans="1:15" hidden="1" x14ac:dyDescent="0.2">
      <c r="A3259" s="45" t="s">
        <v>677</v>
      </c>
      <c r="B3259" s="65" t="str">
        <f>YEAR(C3259)&amp;"-"&amp;WEEKNUM(C3259)</f>
        <v>2018-11</v>
      </c>
      <c r="C3259" s="46">
        <v>43172</v>
      </c>
      <c r="D3259" s="67">
        <f>WEEKDAY(Tableau645[[#This Row],[date]])</f>
        <v>3</v>
      </c>
      <c r="E3259" s="47">
        <v>0.34375</v>
      </c>
      <c r="F3259" s="47">
        <v>0.51041666666666696</v>
      </c>
      <c r="G3259" s="46" t="str">
        <f>IF(NOT(ISBLANK(Tableau645[heure
début])),IF(VALUE(MID(TEXT(Tableau645[heure
début],"hh"),1,2))&lt;13,"AM","PM"),"")</f>
        <v>AM</v>
      </c>
      <c r="H3259" s="47">
        <f>F3259-E3259</f>
        <v>0.16666666666666696</v>
      </c>
      <c r="I3259" s="47"/>
      <c r="J3259" s="47"/>
      <c r="K3259" s="65" t="s">
        <v>1168</v>
      </c>
      <c r="L3259" s="45" t="str">
        <f ca="1">VLOOKUP(Tableau645[[#This Row],[module]],OFFSET(INDIRECT(A3259&amp;"_code"),0,2,,2),2,0)</f>
        <v>n/a</v>
      </c>
      <c r="M3259" s="45"/>
      <c r="N3259" s="47"/>
      <c r="O3259" s="45"/>
    </row>
    <row r="3260" spans="1:15" hidden="1" x14ac:dyDescent="0.2">
      <c r="A3260" s="61" t="s">
        <v>669</v>
      </c>
      <c r="B3260" s="65" t="str">
        <f>YEAR(C3260)&amp;"-"&amp;WEEKNUM(C3260)</f>
        <v>2018-11</v>
      </c>
      <c r="C3260" s="46">
        <v>43172</v>
      </c>
      <c r="D3260" s="67">
        <f>WEEKDAY(Tableau645[[#This Row],[date]])</f>
        <v>3</v>
      </c>
      <c r="E3260" s="47">
        <v>0.34375</v>
      </c>
      <c r="F3260" s="47">
        <v>0.51041666666666696</v>
      </c>
      <c r="G3260" s="46" t="str">
        <f>IF(NOT(ISBLANK(Tableau645[heure
début])),IF(VALUE(MID(TEXT(Tableau645[heure
début],"hh"),1,2))&lt;13,"AM","PM"),"")</f>
        <v>AM</v>
      </c>
      <c r="H3260" s="47">
        <f>F3260-E3260</f>
        <v>0.16666666666666696</v>
      </c>
      <c r="I3260" s="47"/>
      <c r="J3260" s="47"/>
      <c r="K3260" s="65" t="s">
        <v>1064</v>
      </c>
      <c r="L3260" s="45" t="str">
        <f ca="1">VLOOKUP(Tableau645[[#This Row],[module]],OFFSET(INDIRECT(A3260&amp;"_code"),0,2,,2),2,0)</f>
        <v>MAATI Abderrabi</v>
      </c>
      <c r="M3260" s="45"/>
      <c r="N3260" s="47"/>
      <c r="O3260" s="45"/>
    </row>
    <row r="3261" spans="1:15" hidden="1" x14ac:dyDescent="0.2">
      <c r="A3261" s="61" t="s">
        <v>669</v>
      </c>
      <c r="B3261" s="65" t="str">
        <f>YEAR(C3261)&amp;"-"&amp;WEEKNUM(C3261)</f>
        <v>2018-11</v>
      </c>
      <c r="C3261" s="46">
        <v>43172</v>
      </c>
      <c r="D3261" s="67">
        <f>WEEKDAY(Tableau645[[#This Row],[date]])</f>
        <v>3</v>
      </c>
      <c r="E3261" s="63">
        <v>0.57291666666666696</v>
      </c>
      <c r="F3261" s="63">
        <v>0.73958333333333404</v>
      </c>
      <c r="G3261" s="46" t="str">
        <f>IF(NOT(ISBLANK(Tableau645[heure
début])),IF(VALUE(MID(TEXT(Tableau645[heure
début],"hh"),1,2))&lt;13,"AM","PM"),"")</f>
        <v>PM</v>
      </c>
      <c r="H3261" s="47">
        <f>F3261-E3261</f>
        <v>0.16666666666666707</v>
      </c>
      <c r="I3261" s="47"/>
      <c r="J3261" s="47"/>
      <c r="K3261" s="65"/>
      <c r="L3261" s="45" t="e">
        <f ca="1">VLOOKUP(Tableau645[[#This Row],[module]],OFFSET(INDIRECT(A3261&amp;"_code"),0,2,,2),2,0)</f>
        <v>#N/A</v>
      </c>
      <c r="M3261" s="45"/>
      <c r="N3261" s="47"/>
      <c r="O3261" s="45"/>
    </row>
    <row r="3262" spans="1:15" hidden="1" x14ac:dyDescent="0.2">
      <c r="A3262" s="45" t="s">
        <v>657</v>
      </c>
      <c r="B3262" s="65" t="str">
        <f>YEAR(C3262)&amp;"-"&amp;WEEKNUM(C3262)</f>
        <v>2018-11</v>
      </c>
      <c r="C3262" s="46">
        <v>43172</v>
      </c>
      <c r="D3262" s="67">
        <f>WEEKDAY(Tableau645[[#This Row],[date]])</f>
        <v>3</v>
      </c>
      <c r="E3262" s="47">
        <v>0.57291666666666696</v>
      </c>
      <c r="F3262" s="47">
        <v>0.73958333333333404</v>
      </c>
      <c r="G3262" s="46" t="str">
        <f>IF(NOT(ISBLANK(Tableau645[heure
début])),IF(VALUE(MID(TEXT(Tableau645[heure
début],"hh"),1,2))&lt;13,"AM","PM"),"")</f>
        <v>PM</v>
      </c>
      <c r="H3262" s="47">
        <f>F3262-E3262</f>
        <v>0.16666666666666707</v>
      </c>
      <c r="I3262" s="123"/>
      <c r="J3262" s="47" t="s">
        <v>832</v>
      </c>
      <c r="K3262" s="65" t="s">
        <v>806</v>
      </c>
      <c r="L3262" s="45" t="str">
        <f ca="1">VLOOKUP(Tableau645[[#This Row],[module]],OFFSET(INDIRECT(A3262&amp;"_code"),0,2,,2),2,0)</f>
        <v>n/a</v>
      </c>
      <c r="M3262" s="45"/>
      <c r="N3262" s="47"/>
      <c r="O3262" s="45"/>
    </row>
    <row r="3263" spans="1:15" hidden="1" x14ac:dyDescent="0.2">
      <c r="A3263" s="45" t="s">
        <v>657</v>
      </c>
      <c r="B3263" s="65" t="str">
        <f>YEAR(C3263)&amp;"-"&amp;WEEKNUM(C3263)</f>
        <v>2018-11</v>
      </c>
      <c r="C3263" s="46">
        <v>43172</v>
      </c>
      <c r="D3263" s="67">
        <f>WEEKDAY(Tableau645[[#This Row],[date]])</f>
        <v>3</v>
      </c>
      <c r="E3263" s="47">
        <v>0.57291666666666696</v>
      </c>
      <c r="F3263" s="47">
        <v>0.73958333333333404</v>
      </c>
      <c r="G3263" s="46" t="str">
        <f>IF(NOT(ISBLANK(Tableau645[heure
début])),IF(VALUE(MID(TEXT(Tableau645[heure
début],"hh"),1,2))&lt;13,"AM","PM"),"")</f>
        <v>PM</v>
      </c>
      <c r="H3263" s="47">
        <f>F3263-E3263</f>
        <v>0.16666666666666707</v>
      </c>
      <c r="I3263" s="123"/>
      <c r="J3263" s="47" t="s">
        <v>833</v>
      </c>
      <c r="K3263" s="65" t="s">
        <v>817</v>
      </c>
      <c r="L3263" s="45" t="str">
        <f ca="1">VLOOKUP(Tableau645[[#This Row],[module]],OFFSET(INDIRECT(A3263&amp;"_code"),0,2,,2),2,0)</f>
        <v>n/a</v>
      </c>
      <c r="M3263" s="45"/>
      <c r="N3263" s="47"/>
      <c r="O3263" s="45"/>
    </row>
    <row r="3264" spans="1:15" hidden="1" x14ac:dyDescent="0.2">
      <c r="A3264" s="45" t="s">
        <v>671</v>
      </c>
      <c r="B3264" s="65" t="str">
        <f>YEAR(C3264)&amp;"-"&amp;WEEKNUM(C3264)</f>
        <v>2018-11</v>
      </c>
      <c r="C3264" s="46">
        <v>43172</v>
      </c>
      <c r="D3264" s="67">
        <f>WEEKDAY(Tableau645[[#This Row],[date]])</f>
        <v>3</v>
      </c>
      <c r="E3264" s="47">
        <v>0.57291666666666696</v>
      </c>
      <c r="F3264" s="47">
        <v>0.73958333333333404</v>
      </c>
      <c r="G3264" s="46" t="str">
        <f>IF(NOT(ISBLANK(Tableau645[heure
début])),IF(VALUE(MID(TEXT(Tableau645[heure
début],"hh"),1,2))&lt;13,"AM","PM"),"")</f>
        <v>PM</v>
      </c>
      <c r="H3264" s="47">
        <f>F3264-E3264</f>
        <v>0.16666666666666707</v>
      </c>
      <c r="I3264" s="47"/>
      <c r="J3264" s="47" t="s">
        <v>833</v>
      </c>
      <c r="K3264" s="65" t="s">
        <v>817</v>
      </c>
      <c r="L3264" s="45" t="str">
        <f ca="1">VLOOKUP(Tableau645[[#This Row],[module]],OFFSET(INDIRECT(A3264&amp;"_code"),0,2,,2),2,0)</f>
        <v>n/a</v>
      </c>
      <c r="M3264" s="45"/>
      <c r="N3264" s="47"/>
      <c r="O3264" s="45"/>
    </row>
    <row r="3265" spans="1:15" hidden="1" x14ac:dyDescent="0.2">
      <c r="A3265" s="45" t="s">
        <v>671</v>
      </c>
      <c r="B3265" s="65" t="str">
        <f>YEAR(C3265)&amp;"-"&amp;WEEKNUM(C3265)</f>
        <v>2018-11</v>
      </c>
      <c r="C3265" s="46">
        <v>43172</v>
      </c>
      <c r="D3265" s="67">
        <f>WEEKDAY(Tableau645[[#This Row],[date]])</f>
        <v>3</v>
      </c>
      <c r="E3265" s="47">
        <v>0.57291666666666696</v>
      </c>
      <c r="F3265" s="47">
        <v>0.73958333333333404</v>
      </c>
      <c r="G3265" s="46" t="str">
        <f>IF(NOT(ISBLANK(Tableau645[heure
début])),IF(VALUE(MID(TEXT(Tableau645[heure
début],"hh"),1,2))&lt;13,"AM","PM"),"")</f>
        <v>PM</v>
      </c>
      <c r="H3265" s="47">
        <f>F3265-E3265</f>
        <v>0.16666666666666707</v>
      </c>
      <c r="I3265" s="47"/>
      <c r="J3265" s="47" t="s">
        <v>832</v>
      </c>
      <c r="K3265" s="65" t="s">
        <v>806</v>
      </c>
      <c r="L3265" s="45" t="str">
        <f ca="1">VLOOKUP(Tableau645[[#This Row],[module]],OFFSET(INDIRECT(A3265&amp;"_code"),0,2,,2),2,0)</f>
        <v>n/a</v>
      </c>
      <c r="M3265" s="45"/>
      <c r="N3265" s="47"/>
      <c r="O3265" s="45"/>
    </row>
    <row r="3266" spans="1:15" hidden="1" x14ac:dyDescent="0.2">
      <c r="A3266" s="45" t="s">
        <v>672</v>
      </c>
      <c r="B3266" s="65" t="str">
        <f>YEAR(C3266)&amp;"-"&amp;WEEKNUM(C3266)</f>
        <v>2018-11</v>
      </c>
      <c r="C3266" s="46">
        <v>43172</v>
      </c>
      <c r="D3266" s="67">
        <f>WEEKDAY(Tableau645[[#This Row],[date]])</f>
        <v>3</v>
      </c>
      <c r="E3266" s="47">
        <v>0.57291666666666696</v>
      </c>
      <c r="F3266" s="47">
        <v>0.73958333333333404</v>
      </c>
      <c r="G3266" s="46" t="str">
        <f>IF(NOT(ISBLANK(Tableau645[heure
début])),IF(VALUE(MID(TEXT(Tableau645[heure
début],"hh"),1,2))&lt;13,"AM","PM"),"")</f>
        <v>PM</v>
      </c>
      <c r="H3266" s="47">
        <f>F3266-E3266</f>
        <v>0.16666666666666707</v>
      </c>
      <c r="I3266" s="47"/>
      <c r="J3266" s="47"/>
      <c r="K3266" s="65" t="s">
        <v>809</v>
      </c>
      <c r="L3266" s="45" t="str">
        <f ca="1">VLOOKUP(Tableau645[[#This Row],[module]],OFFSET(INDIRECT(A3266&amp;"_code"),0,2,,2),2,0)</f>
        <v>n/a</v>
      </c>
      <c r="M3266" s="45"/>
      <c r="N3266" s="47"/>
      <c r="O3266" s="45"/>
    </row>
    <row r="3267" spans="1:15" hidden="1" x14ac:dyDescent="0.2">
      <c r="A3267" s="45" t="s">
        <v>676</v>
      </c>
      <c r="B3267" s="65" t="str">
        <f>YEAR(C3267)&amp;"-"&amp;WEEKNUM(C3267)</f>
        <v>2018-11</v>
      </c>
      <c r="C3267" s="46">
        <v>43172</v>
      </c>
      <c r="D3267" s="67">
        <f>WEEKDAY(Tableau645[[#This Row],[date]])</f>
        <v>3</v>
      </c>
      <c r="E3267" s="47">
        <v>0.57291666666666696</v>
      </c>
      <c r="F3267" s="47">
        <v>0.69791666666666663</v>
      </c>
      <c r="G3267" s="46" t="str">
        <f>IF(NOT(ISBLANK(Tableau645[heure
début])),IF(VALUE(MID(TEXT(Tableau645[heure
début],"hh"),1,2))&lt;13,"AM","PM"),"")</f>
        <v>PM</v>
      </c>
      <c r="H3267" s="47">
        <f>F3267-E3267</f>
        <v>0.12499999999999967</v>
      </c>
      <c r="I3267" s="47"/>
      <c r="J3267" s="47"/>
      <c r="K3267" s="65" t="s">
        <v>809</v>
      </c>
      <c r="L3267" s="45" t="str">
        <f ca="1">VLOOKUP(Tableau645[[#This Row],[module]],OFFSET(INDIRECT(A3267&amp;"_code"),0,2,,2),2,0)</f>
        <v>n/a</v>
      </c>
      <c r="M3267" s="45"/>
      <c r="N3267" s="47"/>
      <c r="O3267" s="45"/>
    </row>
    <row r="3268" spans="1:15" hidden="1" x14ac:dyDescent="0.2">
      <c r="A3268" s="45" t="s">
        <v>677</v>
      </c>
      <c r="B3268" s="65" t="str">
        <f>YEAR(C3268)&amp;"-"&amp;WEEKNUM(C3268)</f>
        <v>2018-11</v>
      </c>
      <c r="C3268" s="46">
        <v>43172</v>
      </c>
      <c r="D3268" s="67">
        <f>WEEKDAY(Tableau645[[#This Row],[date]])</f>
        <v>3</v>
      </c>
      <c r="E3268" s="47">
        <v>0.57291666666666696</v>
      </c>
      <c r="F3268" s="47">
        <v>0.69791666666666663</v>
      </c>
      <c r="G3268" s="46" t="str">
        <f>IF(NOT(ISBLANK(Tableau645[heure
début])),IF(VALUE(MID(TEXT(Tableau645[heure
début],"hh"),1,2))&lt;13,"AM","PM"),"")</f>
        <v>PM</v>
      </c>
      <c r="H3268" s="47">
        <f>F3268-E3268</f>
        <v>0.12499999999999967</v>
      </c>
      <c r="I3268" s="47"/>
      <c r="J3268" s="47"/>
      <c r="K3268" s="65" t="s">
        <v>1168</v>
      </c>
      <c r="L3268" s="45" t="str">
        <f ca="1">VLOOKUP(Tableau645[[#This Row],[module]],OFFSET(INDIRECT(A3268&amp;"_code"),0,2,,2),2,0)</f>
        <v>n/a</v>
      </c>
      <c r="M3268" s="45"/>
      <c r="N3268" s="47"/>
      <c r="O3268" s="45"/>
    </row>
    <row r="3269" spans="1:15" hidden="1" x14ac:dyDescent="0.2">
      <c r="A3269" s="45" t="s">
        <v>670</v>
      </c>
      <c r="B3269" s="65" t="str">
        <f>YEAR(C3269)&amp;"-"&amp;WEEKNUM(C3269)</f>
        <v>2018-11</v>
      </c>
      <c r="C3269" s="46">
        <v>43172</v>
      </c>
      <c r="D3269" s="67">
        <f>WEEKDAY(Tableau645[[#This Row],[date]])</f>
        <v>3</v>
      </c>
      <c r="E3269" s="47">
        <v>0.57291666666666696</v>
      </c>
      <c r="F3269" s="47">
        <v>0.73958333333333404</v>
      </c>
      <c r="G3269" s="46" t="str">
        <f>IF(NOT(ISBLANK(Tableau645[heure
début])),IF(VALUE(MID(TEXT(Tableau645[heure
début],"hh"),1,2))&lt;13,"AM","PM"),"")</f>
        <v>PM</v>
      </c>
      <c r="H3269" s="47">
        <f>F3269-E3269</f>
        <v>0.16666666666666707</v>
      </c>
      <c r="I3269" s="47"/>
      <c r="J3269" s="47"/>
      <c r="K3269" s="65" t="s">
        <v>1067</v>
      </c>
      <c r="L3269" s="45" t="str">
        <f ca="1">VLOOKUP(Tableau645[[#This Row],[module]],OFFSET(INDIRECT(A3269&amp;"_code"),0,2,,2),2,0)</f>
        <v>WIDOP WIDOP</v>
      </c>
      <c r="M3269" s="45"/>
      <c r="N3269" s="47"/>
      <c r="O3269" s="45"/>
    </row>
    <row r="3270" spans="1:15" hidden="1" x14ac:dyDescent="0.2">
      <c r="A3270" s="45" t="s">
        <v>657</v>
      </c>
      <c r="B3270" s="65" t="str">
        <f>YEAR(C3270)&amp;"-"&amp;WEEKNUM(C3270)</f>
        <v>2018-11</v>
      </c>
      <c r="C3270" s="46">
        <v>43173</v>
      </c>
      <c r="D3270" s="67">
        <f>WEEKDAY(Tableau645[[#This Row],[date]])</f>
        <v>4</v>
      </c>
      <c r="E3270" s="47">
        <v>0.34375</v>
      </c>
      <c r="F3270" s="47">
        <v>0.51041666666666696</v>
      </c>
      <c r="G3270" s="46" t="str">
        <f>IF(NOT(ISBLANK(Tableau645[heure
début])),IF(VALUE(MID(TEXT(Tableau645[heure
début],"hh"),1,2))&lt;13,"AM","PM"),"")</f>
        <v>AM</v>
      </c>
      <c r="H3270" s="47">
        <f>F3270-E3270</f>
        <v>0.16666666666666696</v>
      </c>
      <c r="I3270" s="123"/>
      <c r="J3270" s="47" t="s">
        <v>832</v>
      </c>
      <c r="K3270" s="65" t="s">
        <v>806</v>
      </c>
      <c r="L3270" s="45" t="str">
        <f ca="1">VLOOKUP(Tableau645[[#This Row],[module]],OFFSET(INDIRECT(A3270&amp;"_code"),0,2,,2),2,0)</f>
        <v>n/a</v>
      </c>
      <c r="M3270" s="45"/>
      <c r="N3270" s="47"/>
      <c r="O3270" s="45"/>
    </row>
    <row r="3271" spans="1:15" hidden="1" x14ac:dyDescent="0.2">
      <c r="A3271" s="45" t="s">
        <v>657</v>
      </c>
      <c r="B3271" s="65" t="str">
        <f>YEAR(C3271)&amp;"-"&amp;WEEKNUM(C3271)</f>
        <v>2018-11</v>
      </c>
      <c r="C3271" s="46">
        <v>43173</v>
      </c>
      <c r="D3271" s="67">
        <f>WEEKDAY(Tableau645[[#This Row],[date]])</f>
        <v>4</v>
      </c>
      <c r="E3271" s="47">
        <v>0.34375</v>
      </c>
      <c r="F3271" s="47">
        <v>0.51041666666666696</v>
      </c>
      <c r="G3271" s="46" t="str">
        <f>IF(NOT(ISBLANK(Tableau645[heure
début])),IF(VALUE(MID(TEXT(Tableau645[heure
début],"hh"),1,2))&lt;13,"AM","PM"),"")</f>
        <v>AM</v>
      </c>
      <c r="H3271" s="47">
        <f>F3271-E3271</f>
        <v>0.16666666666666696</v>
      </c>
      <c r="I3271" s="123"/>
      <c r="J3271" s="47" t="s">
        <v>833</v>
      </c>
      <c r="K3271" s="65" t="s">
        <v>817</v>
      </c>
      <c r="L3271" s="45" t="str">
        <f ca="1">VLOOKUP(Tableau645[[#This Row],[module]],OFFSET(INDIRECT(A3271&amp;"_code"),0,2,,2),2,0)</f>
        <v>n/a</v>
      </c>
      <c r="M3271" s="45"/>
      <c r="N3271" s="47"/>
      <c r="O3271" s="45"/>
    </row>
    <row r="3272" spans="1:15" hidden="1" x14ac:dyDescent="0.2">
      <c r="A3272" s="45" t="s">
        <v>671</v>
      </c>
      <c r="B3272" s="65" t="str">
        <f>YEAR(C3272)&amp;"-"&amp;WEEKNUM(C3272)</f>
        <v>2018-11</v>
      </c>
      <c r="C3272" s="46">
        <v>43173</v>
      </c>
      <c r="D3272" s="67">
        <f>WEEKDAY(Tableau645[[#This Row],[date]])</f>
        <v>4</v>
      </c>
      <c r="E3272" s="47">
        <v>0.34375</v>
      </c>
      <c r="F3272" s="47">
        <v>0.51041666666666696</v>
      </c>
      <c r="G3272" s="46" t="str">
        <f>IF(NOT(ISBLANK(Tableau645[heure
début])),IF(VALUE(MID(TEXT(Tableau645[heure
début],"hh"),1,2))&lt;13,"AM","PM"),"")</f>
        <v>AM</v>
      </c>
      <c r="H3272" s="47">
        <f>F3272-E3272</f>
        <v>0.16666666666666696</v>
      </c>
      <c r="I3272" s="47"/>
      <c r="J3272" s="47" t="s">
        <v>833</v>
      </c>
      <c r="K3272" s="65" t="s">
        <v>817</v>
      </c>
      <c r="L3272" s="45" t="str">
        <f ca="1">VLOOKUP(Tableau645[[#This Row],[module]],OFFSET(INDIRECT(A3272&amp;"_code"),0,2,,2),2,0)</f>
        <v>n/a</v>
      </c>
      <c r="M3272" s="45"/>
      <c r="N3272" s="47"/>
      <c r="O3272" s="45"/>
    </row>
    <row r="3273" spans="1:15" hidden="1" x14ac:dyDescent="0.2">
      <c r="A3273" s="45" t="s">
        <v>671</v>
      </c>
      <c r="B3273" s="65" t="str">
        <f>YEAR(C3273)&amp;"-"&amp;WEEKNUM(C3273)</f>
        <v>2018-11</v>
      </c>
      <c r="C3273" s="46">
        <v>43173</v>
      </c>
      <c r="D3273" s="67">
        <f>WEEKDAY(Tableau645[[#This Row],[date]])</f>
        <v>4</v>
      </c>
      <c r="E3273" s="47">
        <v>0.34375</v>
      </c>
      <c r="F3273" s="47">
        <v>0.51041666666666696</v>
      </c>
      <c r="G3273" s="46" t="str">
        <f>IF(NOT(ISBLANK(Tableau645[heure
début])),IF(VALUE(MID(TEXT(Tableau645[heure
début],"hh"),1,2))&lt;13,"AM","PM"),"")</f>
        <v>AM</v>
      </c>
      <c r="H3273" s="47">
        <f>F3273-E3273</f>
        <v>0.16666666666666696</v>
      </c>
      <c r="I3273" s="47"/>
      <c r="J3273" s="47" t="s">
        <v>832</v>
      </c>
      <c r="K3273" s="65" t="s">
        <v>806</v>
      </c>
      <c r="L3273" s="45" t="str">
        <f ca="1">VLOOKUP(Tableau645[[#This Row],[module]],OFFSET(INDIRECT(A3273&amp;"_code"),0,2,,2),2,0)</f>
        <v>n/a</v>
      </c>
      <c r="M3273" s="45"/>
      <c r="N3273" s="47"/>
      <c r="O3273" s="45"/>
    </row>
    <row r="3274" spans="1:15" hidden="1" x14ac:dyDescent="0.2">
      <c r="A3274" s="45" t="s">
        <v>672</v>
      </c>
      <c r="B3274" s="65" t="str">
        <f>YEAR(C3274)&amp;"-"&amp;WEEKNUM(C3274)</f>
        <v>2018-11</v>
      </c>
      <c r="C3274" s="46">
        <v>43173</v>
      </c>
      <c r="D3274" s="67">
        <f>WEEKDAY(Tableau645[[#This Row],[date]])</f>
        <v>4</v>
      </c>
      <c r="E3274" s="47">
        <v>0.34375</v>
      </c>
      <c r="F3274" s="47">
        <v>0.51041666666666696</v>
      </c>
      <c r="G3274" s="46" t="str">
        <f>IF(NOT(ISBLANK(Tableau645[heure
début])),IF(VALUE(MID(TEXT(Tableau645[heure
début],"hh"),1,2))&lt;13,"AM","PM"),"")</f>
        <v>AM</v>
      </c>
      <c r="H3274" s="47">
        <f>F3274-E3274</f>
        <v>0.16666666666666696</v>
      </c>
      <c r="I3274" s="47"/>
      <c r="J3274" s="47"/>
      <c r="K3274" s="65" t="s">
        <v>809</v>
      </c>
      <c r="L3274" s="45" t="str">
        <f ca="1">VLOOKUP(Tableau645[[#This Row],[module]],OFFSET(INDIRECT(A3274&amp;"_code"),0,2,,2),2,0)</f>
        <v>n/a</v>
      </c>
      <c r="M3274" s="45"/>
      <c r="N3274" s="47"/>
      <c r="O3274" s="45"/>
    </row>
    <row r="3275" spans="1:15" hidden="1" x14ac:dyDescent="0.2">
      <c r="A3275" s="61" t="s">
        <v>669</v>
      </c>
      <c r="B3275" s="65" t="str">
        <f>YEAR(C3275)&amp;"-"&amp;WEEKNUM(C3275)</f>
        <v>2018-11</v>
      </c>
      <c r="C3275" s="46">
        <v>43173</v>
      </c>
      <c r="D3275" s="67">
        <f>WEEKDAY(Tableau645[[#This Row],[date]])</f>
        <v>4</v>
      </c>
      <c r="E3275" s="47">
        <v>0.34375</v>
      </c>
      <c r="F3275" s="47">
        <v>0.51041666666666696</v>
      </c>
      <c r="G3275" s="46" t="str">
        <f>IF(NOT(ISBLANK(Tableau645[heure
début])),IF(VALUE(MID(TEXT(Tableau645[heure
début],"hh"),1,2))&lt;13,"AM","PM"),"")</f>
        <v>AM</v>
      </c>
      <c r="H3275" s="47">
        <f>F3275-E3275</f>
        <v>0.16666666666666696</v>
      </c>
      <c r="I3275" s="47"/>
      <c r="J3275" s="47"/>
      <c r="K3275" s="65"/>
      <c r="L3275" s="45" t="e">
        <f ca="1">VLOOKUP(Tableau645[[#This Row],[module]],OFFSET(INDIRECT(A3275&amp;"_code"),0,2,,2),2,0)</f>
        <v>#N/A</v>
      </c>
      <c r="M3275" s="45"/>
      <c r="N3275" s="47"/>
      <c r="O3275" s="45"/>
    </row>
    <row r="3276" spans="1:15" hidden="1" x14ac:dyDescent="0.2">
      <c r="A3276" s="45" t="s">
        <v>676</v>
      </c>
      <c r="B3276" s="65" t="str">
        <f>YEAR(C3276)&amp;"-"&amp;WEEKNUM(C3276)</f>
        <v>2018-11</v>
      </c>
      <c r="C3276" s="46">
        <v>43173</v>
      </c>
      <c r="D3276" s="67">
        <f>WEEKDAY(Tableau645[[#This Row],[date]])</f>
        <v>4</v>
      </c>
      <c r="E3276" s="47">
        <v>0.34375</v>
      </c>
      <c r="F3276" s="47">
        <v>0.51041666666666696</v>
      </c>
      <c r="G3276" s="46" t="str">
        <f>IF(NOT(ISBLANK(Tableau645[heure
début])),IF(VALUE(MID(TEXT(Tableau645[heure
début],"hh"),1,2))&lt;13,"AM","PM"),"")</f>
        <v>AM</v>
      </c>
      <c r="H3276" s="47">
        <f>F3276-E3276</f>
        <v>0.16666666666666696</v>
      </c>
      <c r="I3276" s="47"/>
      <c r="J3276" s="47"/>
      <c r="K3276" s="65" t="s">
        <v>809</v>
      </c>
      <c r="L3276" s="45" t="str">
        <f ca="1">VLOOKUP(Tableau645[[#This Row],[module]],OFFSET(INDIRECT(A3276&amp;"_code"),0,2,,2),2,0)</f>
        <v>n/a</v>
      </c>
      <c r="M3276" s="45"/>
      <c r="N3276" s="47"/>
      <c r="O3276" s="45"/>
    </row>
    <row r="3277" spans="1:15" hidden="1" x14ac:dyDescent="0.2">
      <c r="A3277" s="45" t="s">
        <v>677</v>
      </c>
      <c r="B3277" s="65" t="str">
        <f>YEAR(C3277)&amp;"-"&amp;WEEKNUM(C3277)</f>
        <v>2018-11</v>
      </c>
      <c r="C3277" s="46">
        <v>43173</v>
      </c>
      <c r="D3277" s="67">
        <f>WEEKDAY(Tableau645[[#This Row],[date]])</f>
        <v>4</v>
      </c>
      <c r="E3277" s="47">
        <v>0.34375</v>
      </c>
      <c r="F3277" s="47">
        <v>0.51041666666666696</v>
      </c>
      <c r="G3277" s="46" t="str">
        <f>IF(NOT(ISBLANK(Tableau645[heure
début])),IF(VALUE(MID(TEXT(Tableau645[heure
début],"hh"),1,2))&lt;13,"AM","PM"),"")</f>
        <v>AM</v>
      </c>
      <c r="H3277" s="47">
        <f>F3277-E3277</f>
        <v>0.16666666666666696</v>
      </c>
      <c r="I3277" s="47"/>
      <c r="J3277" s="47"/>
      <c r="K3277" s="65" t="s">
        <v>1168</v>
      </c>
      <c r="L3277" s="45" t="str">
        <f ca="1">VLOOKUP(Tableau645[[#This Row],[module]],OFFSET(INDIRECT(A3277&amp;"_code"),0,2,,2),2,0)</f>
        <v>n/a</v>
      </c>
      <c r="M3277" s="45"/>
      <c r="N3277" s="47"/>
      <c r="O3277" s="45"/>
    </row>
    <row r="3278" spans="1:15" hidden="1" x14ac:dyDescent="0.2">
      <c r="A3278" s="45" t="s">
        <v>670</v>
      </c>
      <c r="B3278" s="65" t="str">
        <f>YEAR(C3278)&amp;"-"&amp;WEEKNUM(C3278)</f>
        <v>2018-11</v>
      </c>
      <c r="C3278" s="46">
        <v>43173</v>
      </c>
      <c r="D3278" s="67">
        <f>WEEKDAY(Tableau645[[#This Row],[date]])</f>
        <v>4</v>
      </c>
      <c r="E3278" s="47">
        <v>0.34375</v>
      </c>
      <c r="F3278" s="47">
        <v>0.51041666666666696</v>
      </c>
      <c r="G3278" s="46" t="str">
        <f>IF(NOT(ISBLANK(Tableau645[heure
début])),IF(VALUE(MID(TEXT(Tableau645[heure
début],"hh"),1,2))&lt;13,"AM","PM"),"")</f>
        <v>AM</v>
      </c>
      <c r="H3278" s="47">
        <f>F3278-E3278</f>
        <v>0.16666666666666696</v>
      </c>
      <c r="I3278" s="47"/>
      <c r="J3278" s="47"/>
      <c r="K3278" s="65" t="s">
        <v>847</v>
      </c>
      <c r="L3278" s="45" t="str">
        <f ca="1">VLOOKUP(Tableau645[[#This Row],[module]],OFFSET(INDIRECT(A3278&amp;"_code"),0,2,,2),2,0)</f>
        <v>GABER Khalid</v>
      </c>
      <c r="M3278" s="45"/>
      <c r="N3278" s="47"/>
      <c r="O3278" s="45"/>
    </row>
    <row r="3279" spans="1:15" hidden="1" x14ac:dyDescent="0.2">
      <c r="A3279" s="45" t="s">
        <v>670</v>
      </c>
      <c r="B3279" s="65" t="str">
        <f>YEAR(C3279)&amp;"-"&amp;WEEKNUM(C3279)</f>
        <v>2018-11</v>
      </c>
      <c r="C3279" s="46">
        <v>43173</v>
      </c>
      <c r="D3279" s="67">
        <f>WEEKDAY(Tableau645[[#This Row],[date]])</f>
        <v>4</v>
      </c>
      <c r="E3279" s="47">
        <v>0.57291666666666696</v>
      </c>
      <c r="F3279" s="47">
        <v>0.73958333333333404</v>
      </c>
      <c r="G3279" s="46" t="str">
        <f>IF(NOT(ISBLANK(Tableau645[heure
début])),IF(VALUE(MID(TEXT(Tableau645[heure
début],"hh"),1,2))&lt;13,"AM","PM"),"")</f>
        <v>PM</v>
      </c>
      <c r="H3279" s="47">
        <f>F3279-E3279</f>
        <v>0.16666666666666707</v>
      </c>
      <c r="I3279" s="47"/>
      <c r="J3279" s="47"/>
      <c r="K3279" s="65" t="s">
        <v>848</v>
      </c>
      <c r="L3279" s="45" t="str">
        <f ca="1">VLOOKUP(Tableau645[[#This Row],[module]],OFFSET(INDIRECT(A3279&amp;"_code"),0,2,,2),2,0)</f>
        <v>GABER Khalid</v>
      </c>
      <c r="M3279" s="45"/>
      <c r="N3279" s="47"/>
      <c r="O3279" s="45"/>
    </row>
    <row r="3280" spans="1:15" hidden="1" x14ac:dyDescent="0.2">
      <c r="A3280" s="45" t="s">
        <v>657</v>
      </c>
      <c r="B3280" s="65" t="str">
        <f>YEAR(C3280)&amp;"-"&amp;WEEKNUM(C3280)</f>
        <v>2018-11</v>
      </c>
      <c r="C3280" s="46">
        <v>43173</v>
      </c>
      <c r="D3280" s="67">
        <f>WEEKDAY(Tableau645[[#This Row],[date]])</f>
        <v>4</v>
      </c>
      <c r="E3280" s="47">
        <v>0.57291666666666696</v>
      </c>
      <c r="F3280" s="47">
        <v>0.73958333333333404</v>
      </c>
      <c r="G3280" s="46" t="str">
        <f>IF(NOT(ISBLANK(Tableau645[heure
début])),IF(VALUE(MID(TEXT(Tableau645[heure
début],"hh"),1,2))&lt;13,"AM","PM"),"")</f>
        <v>PM</v>
      </c>
      <c r="H3280" s="47">
        <f>F3280-E3280</f>
        <v>0.16666666666666707</v>
      </c>
      <c r="I3280" s="123"/>
      <c r="J3280" s="47" t="s">
        <v>832</v>
      </c>
      <c r="K3280" s="65" t="s">
        <v>806</v>
      </c>
      <c r="L3280" s="45" t="str">
        <f ca="1">VLOOKUP(Tableau645[[#This Row],[module]],OFFSET(INDIRECT(A3280&amp;"_code"),0,2,,2),2,0)</f>
        <v>n/a</v>
      </c>
      <c r="M3280" s="45"/>
      <c r="N3280" s="47"/>
      <c r="O3280" s="45"/>
    </row>
    <row r="3281" spans="1:15" hidden="1" x14ac:dyDescent="0.2">
      <c r="A3281" s="45" t="s">
        <v>657</v>
      </c>
      <c r="B3281" s="65" t="str">
        <f>YEAR(C3281)&amp;"-"&amp;WEEKNUM(C3281)</f>
        <v>2018-11</v>
      </c>
      <c r="C3281" s="46">
        <v>43173</v>
      </c>
      <c r="D3281" s="67">
        <f>WEEKDAY(Tableau645[[#This Row],[date]])</f>
        <v>4</v>
      </c>
      <c r="E3281" s="47">
        <v>0.57291666666666696</v>
      </c>
      <c r="F3281" s="47">
        <v>0.73958333333333404</v>
      </c>
      <c r="G3281" s="46" t="str">
        <f>IF(NOT(ISBLANK(Tableau645[heure
début])),IF(VALUE(MID(TEXT(Tableau645[heure
début],"hh"),1,2))&lt;13,"AM","PM"),"")</f>
        <v>PM</v>
      </c>
      <c r="H3281" s="47">
        <f>F3281-E3281</f>
        <v>0.16666666666666707</v>
      </c>
      <c r="I3281" s="123"/>
      <c r="J3281" s="47" t="s">
        <v>833</v>
      </c>
      <c r="K3281" s="65" t="s">
        <v>817</v>
      </c>
      <c r="L3281" s="45" t="str">
        <f ca="1">VLOOKUP(Tableau645[[#This Row],[module]],OFFSET(INDIRECT(A3281&amp;"_code"),0,2,,2),2,0)</f>
        <v>n/a</v>
      </c>
      <c r="M3281" s="45"/>
      <c r="N3281" s="47"/>
      <c r="O3281" s="45"/>
    </row>
    <row r="3282" spans="1:15" hidden="1" x14ac:dyDescent="0.2">
      <c r="A3282" s="45" t="s">
        <v>671</v>
      </c>
      <c r="B3282" s="65" t="str">
        <f>YEAR(C3282)&amp;"-"&amp;WEEKNUM(C3282)</f>
        <v>2018-11</v>
      </c>
      <c r="C3282" s="46">
        <v>43173</v>
      </c>
      <c r="D3282" s="67">
        <f>WEEKDAY(Tableau645[[#This Row],[date]])</f>
        <v>4</v>
      </c>
      <c r="E3282" s="47">
        <v>0.57291666666666696</v>
      </c>
      <c r="F3282" s="47">
        <v>0.73958333333333404</v>
      </c>
      <c r="G3282" s="46" t="str">
        <f>IF(NOT(ISBLANK(Tableau645[heure
début])),IF(VALUE(MID(TEXT(Tableau645[heure
début],"hh"),1,2))&lt;13,"AM","PM"),"")</f>
        <v>PM</v>
      </c>
      <c r="H3282" s="47">
        <f>F3282-E3282</f>
        <v>0.16666666666666707</v>
      </c>
      <c r="I3282" s="47"/>
      <c r="J3282" s="47" t="s">
        <v>833</v>
      </c>
      <c r="K3282" s="65" t="s">
        <v>817</v>
      </c>
      <c r="L3282" s="45" t="str">
        <f ca="1">VLOOKUP(Tableau645[[#This Row],[module]],OFFSET(INDIRECT(A3282&amp;"_code"),0,2,,2),2,0)</f>
        <v>n/a</v>
      </c>
      <c r="M3282" s="45"/>
      <c r="N3282" s="47"/>
      <c r="O3282" s="45"/>
    </row>
    <row r="3283" spans="1:15" hidden="1" x14ac:dyDescent="0.2">
      <c r="A3283" s="45" t="s">
        <v>671</v>
      </c>
      <c r="B3283" s="65" t="str">
        <f>YEAR(C3283)&amp;"-"&amp;WEEKNUM(C3283)</f>
        <v>2018-11</v>
      </c>
      <c r="C3283" s="46">
        <v>43173</v>
      </c>
      <c r="D3283" s="67">
        <f>WEEKDAY(Tableau645[[#This Row],[date]])</f>
        <v>4</v>
      </c>
      <c r="E3283" s="47">
        <v>0.57291666666666696</v>
      </c>
      <c r="F3283" s="47">
        <v>0.73958333333333404</v>
      </c>
      <c r="G3283" s="46" t="str">
        <f>IF(NOT(ISBLANK(Tableau645[heure
début])),IF(VALUE(MID(TEXT(Tableau645[heure
début],"hh"),1,2))&lt;13,"AM","PM"),"")</f>
        <v>PM</v>
      </c>
      <c r="H3283" s="47">
        <f>F3283-E3283</f>
        <v>0.16666666666666707</v>
      </c>
      <c r="I3283" s="47"/>
      <c r="J3283" s="47" t="s">
        <v>832</v>
      </c>
      <c r="K3283" s="65" t="s">
        <v>806</v>
      </c>
      <c r="L3283" s="45" t="str">
        <f ca="1">VLOOKUP(Tableau645[[#This Row],[module]],OFFSET(INDIRECT(A3283&amp;"_code"),0,2,,2),2,0)</f>
        <v>n/a</v>
      </c>
      <c r="M3283" s="45"/>
      <c r="N3283" s="47"/>
      <c r="O3283" s="45"/>
    </row>
    <row r="3284" spans="1:15" hidden="1" x14ac:dyDescent="0.2">
      <c r="A3284" s="45" t="s">
        <v>672</v>
      </c>
      <c r="B3284" s="65" t="str">
        <f>YEAR(C3284)&amp;"-"&amp;WEEKNUM(C3284)</f>
        <v>2018-11</v>
      </c>
      <c r="C3284" s="46">
        <v>43173</v>
      </c>
      <c r="D3284" s="67">
        <f>WEEKDAY(Tableau645[[#This Row],[date]])</f>
        <v>4</v>
      </c>
      <c r="E3284" s="47">
        <v>0.57291666666666696</v>
      </c>
      <c r="F3284" s="47">
        <v>0.73958333333333404</v>
      </c>
      <c r="G3284" s="46" t="str">
        <f>IF(NOT(ISBLANK(Tableau645[heure
début])),IF(VALUE(MID(TEXT(Tableau645[heure
début],"hh"),1,2))&lt;13,"AM","PM"),"")</f>
        <v>PM</v>
      </c>
      <c r="H3284" s="47">
        <f>F3284-E3284</f>
        <v>0.16666666666666707</v>
      </c>
      <c r="I3284" s="47"/>
      <c r="J3284" s="47"/>
      <c r="K3284" s="65" t="s">
        <v>809</v>
      </c>
      <c r="L3284" s="45" t="str">
        <f ca="1">VLOOKUP(Tableau645[[#This Row],[module]],OFFSET(INDIRECT(A3284&amp;"_code"),0,2,,2),2,0)</f>
        <v>n/a</v>
      </c>
      <c r="M3284" s="45"/>
      <c r="N3284" s="47"/>
      <c r="O3284" s="45"/>
    </row>
    <row r="3285" spans="1:15" hidden="1" x14ac:dyDescent="0.2">
      <c r="A3285" s="45" t="s">
        <v>676</v>
      </c>
      <c r="B3285" s="65" t="str">
        <f>YEAR(C3285)&amp;"-"&amp;WEEKNUM(C3285)</f>
        <v>2018-11</v>
      </c>
      <c r="C3285" s="46">
        <v>43173</v>
      </c>
      <c r="D3285" s="67">
        <f>WEEKDAY(Tableau645[[#This Row],[date]])</f>
        <v>4</v>
      </c>
      <c r="E3285" s="47">
        <v>0.57291666666666696</v>
      </c>
      <c r="F3285" s="47">
        <v>0.69791666666666663</v>
      </c>
      <c r="G3285" s="46" t="str">
        <f>IF(NOT(ISBLANK(Tableau645[heure
début])),IF(VALUE(MID(TEXT(Tableau645[heure
début],"hh"),1,2))&lt;13,"AM","PM"),"")</f>
        <v>PM</v>
      </c>
      <c r="H3285" s="47">
        <f>F3285-E3285</f>
        <v>0.12499999999999967</v>
      </c>
      <c r="I3285" s="47"/>
      <c r="J3285" s="47"/>
      <c r="K3285" s="65" t="s">
        <v>809</v>
      </c>
      <c r="L3285" s="45" t="str">
        <f ca="1">VLOOKUP(Tableau645[[#This Row],[module]],OFFSET(INDIRECT(A3285&amp;"_code"),0,2,,2),2,0)</f>
        <v>n/a</v>
      </c>
      <c r="M3285" s="45"/>
      <c r="N3285" s="47"/>
      <c r="O3285" s="45"/>
    </row>
    <row r="3286" spans="1:15" hidden="1" x14ac:dyDescent="0.2">
      <c r="A3286" s="45" t="s">
        <v>677</v>
      </c>
      <c r="B3286" s="65" t="str">
        <f>YEAR(C3286)&amp;"-"&amp;WEEKNUM(C3286)</f>
        <v>2018-11</v>
      </c>
      <c r="C3286" s="46">
        <v>43173</v>
      </c>
      <c r="D3286" s="67">
        <f>WEEKDAY(Tableau645[[#This Row],[date]])</f>
        <v>4</v>
      </c>
      <c r="E3286" s="47">
        <v>0.57291666666666696</v>
      </c>
      <c r="F3286" s="47">
        <v>0.69791666666666663</v>
      </c>
      <c r="G3286" s="46" t="str">
        <f>IF(NOT(ISBLANK(Tableau645[heure
début])),IF(VALUE(MID(TEXT(Tableau645[heure
début],"hh"),1,2))&lt;13,"AM","PM"),"")</f>
        <v>PM</v>
      </c>
      <c r="H3286" s="47">
        <f>F3286-E3286</f>
        <v>0.12499999999999967</v>
      </c>
      <c r="I3286" s="47"/>
      <c r="J3286" s="47"/>
      <c r="K3286" s="65" t="s">
        <v>1168</v>
      </c>
      <c r="L3286" s="45" t="str">
        <f ca="1">VLOOKUP(Tableau645[[#This Row],[module]],OFFSET(INDIRECT(A3286&amp;"_code"),0,2,,2),2,0)</f>
        <v>n/a</v>
      </c>
      <c r="M3286" s="45"/>
      <c r="N3286" s="47"/>
      <c r="O3286" s="45"/>
    </row>
    <row r="3287" spans="1:15" hidden="1" x14ac:dyDescent="0.2">
      <c r="A3287" s="61" t="s">
        <v>669</v>
      </c>
      <c r="B3287" s="65" t="str">
        <f>YEAR(C3287)&amp;"-"&amp;WEEKNUM(C3287)</f>
        <v>2018-11</v>
      </c>
      <c r="C3287" s="46">
        <v>43173</v>
      </c>
      <c r="D3287" s="67">
        <f>WEEKDAY(Tableau645[[#This Row],[date]])</f>
        <v>4</v>
      </c>
      <c r="E3287" s="63">
        <v>0.57291666666666696</v>
      </c>
      <c r="F3287" s="63">
        <v>0.73958333333333404</v>
      </c>
      <c r="G3287" s="46" t="str">
        <f>IF(NOT(ISBLANK(Tableau645[heure
début])),IF(VALUE(MID(TEXT(Tableau645[heure
début],"hh"),1,2))&lt;13,"AM","PM"),"")</f>
        <v>PM</v>
      </c>
      <c r="H3287" s="47">
        <f>F3287-E3287</f>
        <v>0.16666666666666707</v>
      </c>
      <c r="I3287" s="47"/>
      <c r="J3287" s="47"/>
      <c r="K3287" s="65" t="s">
        <v>1064</v>
      </c>
      <c r="L3287" s="45" t="str">
        <f ca="1">VLOOKUP(Tableau645[[#This Row],[module]],OFFSET(INDIRECT(A3287&amp;"_code"),0,2,,2),2,0)</f>
        <v>MAATI Abderrabi</v>
      </c>
      <c r="M3287" s="45"/>
      <c r="N3287" s="47"/>
      <c r="O3287" s="45"/>
    </row>
    <row r="3288" spans="1:15" hidden="1" x14ac:dyDescent="0.2">
      <c r="A3288" s="45" t="s">
        <v>670</v>
      </c>
      <c r="B3288" s="65" t="str">
        <f>YEAR(C3288)&amp;"-"&amp;WEEKNUM(C3288)</f>
        <v>2018-11</v>
      </c>
      <c r="C3288" s="46">
        <v>43174</v>
      </c>
      <c r="D3288" s="67">
        <f>WEEKDAY(Tableau645[[#This Row],[date]])</f>
        <v>5</v>
      </c>
      <c r="E3288" s="47">
        <v>0.34375</v>
      </c>
      <c r="F3288" s="47">
        <v>0.51041666666666696</v>
      </c>
      <c r="G3288" s="46" t="str">
        <f>IF(NOT(ISBLANK(Tableau645[heure
début])),IF(VALUE(MID(TEXT(Tableau645[heure
début],"hh"),1,2))&lt;13,"AM","PM"),"")</f>
        <v>AM</v>
      </c>
      <c r="H3288" s="47">
        <f>F3288-E3288</f>
        <v>0.16666666666666696</v>
      </c>
      <c r="I3288" s="47"/>
      <c r="J3288" s="47"/>
      <c r="K3288" s="65" t="s">
        <v>1080</v>
      </c>
      <c r="L3288" s="45" t="str">
        <f ca="1">VLOOKUP(Tableau645[[#This Row],[module]],OFFSET(INDIRECT(A3288&amp;"_code"),0,2,,2),2,0)</f>
        <v>DUDEK Cédric</v>
      </c>
      <c r="M3288" s="45"/>
      <c r="N3288" s="47"/>
      <c r="O3288" s="45" t="s">
        <v>785</v>
      </c>
    </row>
    <row r="3289" spans="1:15" hidden="1" x14ac:dyDescent="0.2">
      <c r="A3289" s="45" t="s">
        <v>657</v>
      </c>
      <c r="B3289" s="65" t="str">
        <f>YEAR(C3289)&amp;"-"&amp;WEEKNUM(C3289)</f>
        <v>2018-11</v>
      </c>
      <c r="C3289" s="46">
        <v>43174</v>
      </c>
      <c r="D3289" s="67">
        <f>WEEKDAY(Tableau645[[#This Row],[date]])</f>
        <v>5</v>
      </c>
      <c r="E3289" s="47">
        <v>0.34375</v>
      </c>
      <c r="F3289" s="47">
        <v>0.51041666666666696</v>
      </c>
      <c r="G3289" s="46" t="str">
        <f>IF(NOT(ISBLANK(Tableau645[heure
début])),IF(VALUE(MID(TEXT(Tableau645[heure
début],"hh"),1,2))&lt;13,"AM","PM"),"")</f>
        <v>AM</v>
      </c>
      <c r="H3289" s="47">
        <f>F3289-E3289</f>
        <v>0.16666666666666696</v>
      </c>
      <c r="I3289" s="123"/>
      <c r="J3289" s="47" t="s">
        <v>832</v>
      </c>
      <c r="K3289" s="65" t="s">
        <v>806</v>
      </c>
      <c r="L3289" s="45" t="str">
        <f ca="1">VLOOKUP(Tableau645[[#This Row],[module]],OFFSET(INDIRECT(A3289&amp;"_code"),0,2,,2),2,0)</f>
        <v>n/a</v>
      </c>
      <c r="M3289" s="45"/>
      <c r="N3289" s="47"/>
      <c r="O3289" s="45"/>
    </row>
    <row r="3290" spans="1:15" hidden="1" x14ac:dyDescent="0.2">
      <c r="A3290" s="45" t="s">
        <v>657</v>
      </c>
      <c r="B3290" s="65" t="str">
        <f>YEAR(C3290)&amp;"-"&amp;WEEKNUM(C3290)</f>
        <v>2018-11</v>
      </c>
      <c r="C3290" s="46">
        <v>43174</v>
      </c>
      <c r="D3290" s="67">
        <f>WEEKDAY(Tableau645[[#This Row],[date]])</f>
        <v>5</v>
      </c>
      <c r="E3290" s="47">
        <v>0.34375</v>
      </c>
      <c r="F3290" s="47">
        <v>0.51041666666666696</v>
      </c>
      <c r="G3290" s="46" t="str">
        <f>IF(NOT(ISBLANK(Tableau645[heure
début])),IF(VALUE(MID(TEXT(Tableau645[heure
début],"hh"),1,2))&lt;13,"AM","PM"),"")</f>
        <v>AM</v>
      </c>
      <c r="H3290" s="47">
        <f>F3290-E3290</f>
        <v>0.16666666666666696</v>
      </c>
      <c r="I3290" s="123"/>
      <c r="J3290" s="47" t="s">
        <v>833</v>
      </c>
      <c r="K3290" s="65" t="s">
        <v>817</v>
      </c>
      <c r="L3290" s="45" t="str">
        <f ca="1">VLOOKUP(Tableau645[[#This Row],[module]],OFFSET(INDIRECT(A3290&amp;"_code"),0,2,,2),2,0)</f>
        <v>n/a</v>
      </c>
      <c r="M3290" s="45"/>
      <c r="N3290" s="47"/>
      <c r="O3290" s="45"/>
    </row>
    <row r="3291" spans="1:15" hidden="1" x14ac:dyDescent="0.2">
      <c r="A3291" s="45" t="s">
        <v>671</v>
      </c>
      <c r="B3291" s="65" t="str">
        <f>YEAR(C3291)&amp;"-"&amp;WEEKNUM(C3291)</f>
        <v>2018-11</v>
      </c>
      <c r="C3291" s="46">
        <v>43174</v>
      </c>
      <c r="D3291" s="67">
        <f>WEEKDAY(Tableau645[[#This Row],[date]])</f>
        <v>5</v>
      </c>
      <c r="E3291" s="47">
        <v>0.34375</v>
      </c>
      <c r="F3291" s="47">
        <v>0.51041666666666696</v>
      </c>
      <c r="G3291" s="46" t="str">
        <f>IF(NOT(ISBLANK(Tableau645[heure
début])),IF(VALUE(MID(TEXT(Tableau645[heure
début],"hh"),1,2))&lt;13,"AM","PM"),"")</f>
        <v>AM</v>
      </c>
      <c r="H3291" s="47">
        <f>F3291-E3291</f>
        <v>0.16666666666666696</v>
      </c>
      <c r="I3291" s="47"/>
      <c r="J3291" s="47" t="s">
        <v>833</v>
      </c>
      <c r="K3291" s="65" t="s">
        <v>817</v>
      </c>
      <c r="L3291" s="45" t="str">
        <f ca="1">VLOOKUP(Tableau645[[#This Row],[module]],OFFSET(INDIRECT(A3291&amp;"_code"),0,2,,2),2,0)</f>
        <v>n/a</v>
      </c>
      <c r="M3291" s="45"/>
      <c r="N3291" s="47"/>
      <c r="O3291" s="45"/>
    </row>
    <row r="3292" spans="1:15" hidden="1" x14ac:dyDescent="0.2">
      <c r="A3292" s="45" t="s">
        <v>671</v>
      </c>
      <c r="B3292" s="65" t="str">
        <f>YEAR(C3292)&amp;"-"&amp;WEEKNUM(C3292)</f>
        <v>2018-11</v>
      </c>
      <c r="C3292" s="46">
        <v>43174</v>
      </c>
      <c r="D3292" s="67">
        <f>WEEKDAY(Tableau645[[#This Row],[date]])</f>
        <v>5</v>
      </c>
      <c r="E3292" s="47">
        <v>0.34375</v>
      </c>
      <c r="F3292" s="47">
        <v>0.51041666666666696</v>
      </c>
      <c r="G3292" s="46" t="str">
        <f>IF(NOT(ISBLANK(Tableau645[heure
début])),IF(VALUE(MID(TEXT(Tableau645[heure
début],"hh"),1,2))&lt;13,"AM","PM"),"")</f>
        <v>AM</v>
      </c>
      <c r="H3292" s="47">
        <f>F3292-E3292</f>
        <v>0.16666666666666696</v>
      </c>
      <c r="I3292" s="47"/>
      <c r="J3292" s="47" t="s">
        <v>832</v>
      </c>
      <c r="K3292" s="65" t="s">
        <v>806</v>
      </c>
      <c r="L3292" s="45" t="str">
        <f ca="1">VLOOKUP(Tableau645[[#This Row],[module]],OFFSET(INDIRECT(A3292&amp;"_code"),0,2,,2),2,0)</f>
        <v>n/a</v>
      </c>
      <c r="M3292" s="45"/>
      <c r="N3292" s="47"/>
      <c r="O3292" s="45"/>
    </row>
    <row r="3293" spans="1:15" hidden="1" x14ac:dyDescent="0.2">
      <c r="A3293" s="45" t="s">
        <v>672</v>
      </c>
      <c r="B3293" s="65" t="str">
        <f>YEAR(C3293)&amp;"-"&amp;WEEKNUM(C3293)</f>
        <v>2018-11</v>
      </c>
      <c r="C3293" s="46">
        <v>43174</v>
      </c>
      <c r="D3293" s="67">
        <f>WEEKDAY(Tableau645[[#This Row],[date]])</f>
        <v>5</v>
      </c>
      <c r="E3293" s="47">
        <v>0.34375</v>
      </c>
      <c r="F3293" s="47">
        <v>0.51041666666666696</v>
      </c>
      <c r="G3293" s="46" t="str">
        <f>IF(NOT(ISBLANK(Tableau645[heure
début])),IF(VALUE(MID(TEXT(Tableau645[heure
début],"hh"),1,2))&lt;13,"AM","PM"),"")</f>
        <v>AM</v>
      </c>
      <c r="H3293" s="47">
        <f>F3293-E3293</f>
        <v>0.16666666666666696</v>
      </c>
      <c r="I3293" s="47"/>
      <c r="J3293" s="47"/>
      <c r="K3293" s="65" t="s">
        <v>809</v>
      </c>
      <c r="L3293" s="45" t="str">
        <f ca="1">VLOOKUP(Tableau645[[#This Row],[module]],OFFSET(INDIRECT(A3293&amp;"_code"),0,2,,2),2,0)</f>
        <v>n/a</v>
      </c>
      <c r="M3293" s="45"/>
      <c r="N3293" s="47"/>
      <c r="O3293" s="45"/>
    </row>
    <row r="3294" spans="1:15" hidden="1" x14ac:dyDescent="0.2">
      <c r="A3294" s="45" t="s">
        <v>676</v>
      </c>
      <c r="B3294" s="65" t="str">
        <f>YEAR(C3294)&amp;"-"&amp;WEEKNUM(C3294)</f>
        <v>2018-11</v>
      </c>
      <c r="C3294" s="46">
        <v>43174</v>
      </c>
      <c r="D3294" s="67">
        <f>WEEKDAY(Tableau645[[#This Row],[date]])</f>
        <v>5</v>
      </c>
      <c r="E3294" s="47">
        <v>0.34375</v>
      </c>
      <c r="F3294" s="47">
        <v>0.51041666666666696</v>
      </c>
      <c r="G3294" s="46" t="str">
        <f>IF(NOT(ISBLANK(Tableau645[heure
début])),IF(VALUE(MID(TEXT(Tableau645[heure
début],"hh"),1,2))&lt;13,"AM","PM"),"")</f>
        <v>AM</v>
      </c>
      <c r="H3294" s="47">
        <f>F3294-E3294</f>
        <v>0.16666666666666696</v>
      </c>
      <c r="I3294" s="47"/>
      <c r="J3294" s="47"/>
      <c r="K3294" s="65" t="s">
        <v>809</v>
      </c>
      <c r="L3294" s="45" t="str">
        <f ca="1">VLOOKUP(Tableau645[[#This Row],[module]],OFFSET(INDIRECT(A3294&amp;"_code"),0,2,,2),2,0)</f>
        <v>n/a</v>
      </c>
      <c r="M3294" s="45"/>
      <c r="N3294" s="47"/>
      <c r="O3294" s="45"/>
    </row>
    <row r="3295" spans="1:15" hidden="1" x14ac:dyDescent="0.2">
      <c r="A3295" s="45" t="s">
        <v>677</v>
      </c>
      <c r="B3295" s="65" t="str">
        <f>YEAR(C3295)&amp;"-"&amp;WEEKNUM(C3295)</f>
        <v>2018-11</v>
      </c>
      <c r="C3295" s="46">
        <v>43174</v>
      </c>
      <c r="D3295" s="67">
        <f>WEEKDAY(Tableau645[[#This Row],[date]])</f>
        <v>5</v>
      </c>
      <c r="E3295" s="47">
        <v>0.34375</v>
      </c>
      <c r="F3295" s="47">
        <v>0.51041666666666696</v>
      </c>
      <c r="G3295" s="46" t="str">
        <f>IF(NOT(ISBLANK(Tableau645[heure
début])),IF(VALUE(MID(TEXT(Tableau645[heure
début],"hh"),1,2))&lt;13,"AM","PM"),"")</f>
        <v>AM</v>
      </c>
      <c r="H3295" s="47">
        <f>F3295-E3295</f>
        <v>0.16666666666666696</v>
      </c>
      <c r="I3295" s="47"/>
      <c r="J3295" s="47"/>
      <c r="K3295" s="65" t="s">
        <v>1168</v>
      </c>
      <c r="L3295" s="45" t="str">
        <f ca="1">VLOOKUP(Tableau645[[#This Row],[module]],OFFSET(INDIRECT(A3295&amp;"_code"),0,2,,2),2,0)</f>
        <v>n/a</v>
      </c>
      <c r="M3295" s="45"/>
      <c r="N3295" s="47"/>
      <c r="O3295" s="45"/>
    </row>
    <row r="3296" spans="1:15" hidden="1" x14ac:dyDescent="0.2">
      <c r="A3296" s="61" t="s">
        <v>669</v>
      </c>
      <c r="B3296" s="65" t="str">
        <f>YEAR(C3296)&amp;"-"&amp;WEEKNUM(C3296)</f>
        <v>2018-11</v>
      </c>
      <c r="C3296" s="46">
        <v>43174</v>
      </c>
      <c r="D3296" s="67">
        <f>WEEKDAY(Tableau645[[#This Row],[date]])</f>
        <v>5</v>
      </c>
      <c r="E3296" s="47">
        <v>0.34375</v>
      </c>
      <c r="F3296" s="47">
        <v>0.51041666666666696</v>
      </c>
      <c r="G3296" s="46" t="str">
        <f>IF(NOT(ISBLANK(Tableau645[heure
début])),IF(VALUE(MID(TEXT(Tableau645[heure
début],"hh"),1,2))&lt;13,"AM","PM"),"")</f>
        <v>AM</v>
      </c>
      <c r="H3296" s="47">
        <f>F3296-E3296</f>
        <v>0.16666666666666696</v>
      </c>
      <c r="I3296" s="47"/>
      <c r="J3296" s="47"/>
      <c r="K3296" s="65" t="s">
        <v>1077</v>
      </c>
      <c r="L3296" s="45" t="str">
        <f ca="1">VLOOKUP(Tableau645[[#This Row],[module]],OFFSET(INDIRECT(A3296&amp;"_code"),0,2,,2),2,0)</f>
        <v>DUDEK Cédric</v>
      </c>
      <c r="M3296" s="45"/>
      <c r="N3296" s="47"/>
      <c r="O3296" s="45" t="s">
        <v>785</v>
      </c>
    </row>
    <row r="3297" spans="1:15" hidden="1" x14ac:dyDescent="0.2">
      <c r="A3297" s="45" t="s">
        <v>670</v>
      </c>
      <c r="B3297" s="65" t="str">
        <f>YEAR(C3297)&amp;"-"&amp;WEEKNUM(C3297)</f>
        <v>2018-11</v>
      </c>
      <c r="C3297" s="46">
        <v>43174</v>
      </c>
      <c r="D3297" s="67">
        <f>WEEKDAY(Tableau645[[#This Row],[date]])</f>
        <v>5</v>
      </c>
      <c r="E3297" s="47">
        <v>0.57291666666666696</v>
      </c>
      <c r="F3297" s="47">
        <v>0.73958333333333404</v>
      </c>
      <c r="G3297" s="46" t="str">
        <f>IF(NOT(ISBLANK(Tableau645[heure
début])),IF(VALUE(MID(TEXT(Tableau645[heure
début],"hh"),1,2))&lt;13,"AM","PM"),"")</f>
        <v>PM</v>
      </c>
      <c r="H3297" s="47">
        <f>F3297-E3297</f>
        <v>0.16666666666666707</v>
      </c>
      <c r="I3297" s="47"/>
      <c r="J3297" s="47"/>
      <c r="K3297" s="65" t="s">
        <v>1079</v>
      </c>
      <c r="L3297" s="45" t="str">
        <f ca="1">VLOOKUP(Tableau645[[#This Row],[module]],OFFSET(INDIRECT(A3297&amp;"_code"),0,2,,2),2,0)</f>
        <v>LE GALES Julien</v>
      </c>
      <c r="M3297" s="45"/>
      <c r="N3297" s="47"/>
      <c r="O3297" s="45" t="s">
        <v>785</v>
      </c>
    </row>
    <row r="3298" spans="1:15" hidden="1" x14ac:dyDescent="0.2">
      <c r="A3298" s="45" t="s">
        <v>657</v>
      </c>
      <c r="B3298" s="65" t="str">
        <f>YEAR(C3298)&amp;"-"&amp;WEEKNUM(C3298)</f>
        <v>2018-11</v>
      </c>
      <c r="C3298" s="46">
        <v>43174</v>
      </c>
      <c r="D3298" s="67">
        <f>WEEKDAY(Tableau645[[#This Row],[date]])</f>
        <v>5</v>
      </c>
      <c r="E3298" s="47">
        <v>0.57291666666666696</v>
      </c>
      <c r="F3298" s="47">
        <v>0.73958333333333404</v>
      </c>
      <c r="G3298" s="46" t="str">
        <f>IF(NOT(ISBLANK(Tableau645[heure
début])),IF(VALUE(MID(TEXT(Tableau645[heure
début],"hh"),1,2))&lt;13,"AM","PM"),"")</f>
        <v>PM</v>
      </c>
      <c r="H3298" s="47">
        <f>F3298-E3298</f>
        <v>0.16666666666666707</v>
      </c>
      <c r="I3298" s="123"/>
      <c r="J3298" s="47" t="s">
        <v>832</v>
      </c>
      <c r="K3298" s="65" t="s">
        <v>806</v>
      </c>
      <c r="L3298" s="45" t="str">
        <f ca="1">VLOOKUP(Tableau645[[#This Row],[module]],OFFSET(INDIRECT(A3298&amp;"_code"),0,2,,2),2,0)</f>
        <v>n/a</v>
      </c>
      <c r="M3298" s="45"/>
      <c r="N3298" s="47"/>
      <c r="O3298" s="45"/>
    </row>
    <row r="3299" spans="1:15" hidden="1" x14ac:dyDescent="0.2">
      <c r="A3299" s="45" t="s">
        <v>657</v>
      </c>
      <c r="B3299" s="65" t="str">
        <f>YEAR(C3299)&amp;"-"&amp;WEEKNUM(C3299)</f>
        <v>2018-11</v>
      </c>
      <c r="C3299" s="46">
        <v>43174</v>
      </c>
      <c r="D3299" s="67">
        <f>WEEKDAY(Tableau645[[#This Row],[date]])</f>
        <v>5</v>
      </c>
      <c r="E3299" s="47">
        <v>0.57291666666666696</v>
      </c>
      <c r="F3299" s="47">
        <v>0.73958333333333404</v>
      </c>
      <c r="G3299" s="46" t="str">
        <f>IF(NOT(ISBLANK(Tableau645[heure
début])),IF(VALUE(MID(TEXT(Tableau645[heure
début],"hh"),1,2))&lt;13,"AM","PM"),"")</f>
        <v>PM</v>
      </c>
      <c r="H3299" s="47">
        <f>F3299-E3299</f>
        <v>0.16666666666666707</v>
      </c>
      <c r="I3299" s="123"/>
      <c r="J3299" s="47" t="s">
        <v>833</v>
      </c>
      <c r="K3299" s="65" t="s">
        <v>817</v>
      </c>
      <c r="L3299" s="45" t="str">
        <f ca="1">VLOOKUP(Tableau645[[#This Row],[module]],OFFSET(INDIRECT(A3299&amp;"_code"),0,2,,2),2,0)</f>
        <v>n/a</v>
      </c>
      <c r="M3299" s="45"/>
      <c r="N3299" s="47"/>
      <c r="O3299" s="45"/>
    </row>
    <row r="3300" spans="1:15" hidden="1" x14ac:dyDescent="0.2">
      <c r="A3300" s="45" t="s">
        <v>671</v>
      </c>
      <c r="B3300" s="65" t="str">
        <f>YEAR(C3300)&amp;"-"&amp;WEEKNUM(C3300)</f>
        <v>2018-11</v>
      </c>
      <c r="C3300" s="46">
        <v>43174</v>
      </c>
      <c r="D3300" s="67">
        <f>WEEKDAY(Tableau645[[#This Row],[date]])</f>
        <v>5</v>
      </c>
      <c r="E3300" s="47">
        <v>0.57291666666666696</v>
      </c>
      <c r="F3300" s="47">
        <v>0.73958333333333404</v>
      </c>
      <c r="G3300" s="46" t="str">
        <f>IF(NOT(ISBLANK(Tableau645[heure
début])),IF(VALUE(MID(TEXT(Tableau645[heure
début],"hh"),1,2))&lt;13,"AM","PM"),"")</f>
        <v>PM</v>
      </c>
      <c r="H3300" s="47">
        <f>F3300-E3300</f>
        <v>0.16666666666666707</v>
      </c>
      <c r="I3300" s="47"/>
      <c r="J3300" s="47" t="s">
        <v>833</v>
      </c>
      <c r="K3300" s="65" t="s">
        <v>817</v>
      </c>
      <c r="L3300" s="45" t="str">
        <f ca="1">VLOOKUP(Tableau645[[#This Row],[module]],OFFSET(INDIRECT(A3300&amp;"_code"),0,2,,2),2,0)</f>
        <v>n/a</v>
      </c>
      <c r="M3300" s="45"/>
      <c r="N3300" s="47"/>
      <c r="O3300" s="45"/>
    </row>
    <row r="3301" spans="1:15" hidden="1" x14ac:dyDescent="0.2">
      <c r="A3301" s="45" t="s">
        <v>671</v>
      </c>
      <c r="B3301" s="65" t="str">
        <f>YEAR(C3301)&amp;"-"&amp;WEEKNUM(C3301)</f>
        <v>2018-11</v>
      </c>
      <c r="C3301" s="46">
        <v>43174</v>
      </c>
      <c r="D3301" s="67">
        <f>WEEKDAY(Tableau645[[#This Row],[date]])</f>
        <v>5</v>
      </c>
      <c r="E3301" s="47">
        <v>0.57291666666666696</v>
      </c>
      <c r="F3301" s="47">
        <v>0.73958333333333404</v>
      </c>
      <c r="G3301" s="46" t="str">
        <f>IF(NOT(ISBLANK(Tableau645[heure
début])),IF(VALUE(MID(TEXT(Tableau645[heure
début],"hh"),1,2))&lt;13,"AM","PM"),"")</f>
        <v>PM</v>
      </c>
      <c r="H3301" s="47">
        <f>F3301-E3301</f>
        <v>0.16666666666666707</v>
      </c>
      <c r="I3301" s="47"/>
      <c r="J3301" s="47" t="s">
        <v>832</v>
      </c>
      <c r="K3301" s="65" t="s">
        <v>806</v>
      </c>
      <c r="L3301" s="45" t="str">
        <f ca="1">VLOOKUP(Tableau645[[#This Row],[module]],OFFSET(INDIRECT(A3301&amp;"_code"),0,2,,2),2,0)</f>
        <v>n/a</v>
      </c>
      <c r="M3301" s="45"/>
      <c r="N3301" s="47"/>
      <c r="O3301" s="45"/>
    </row>
    <row r="3302" spans="1:15" hidden="1" x14ac:dyDescent="0.2">
      <c r="A3302" s="45" t="s">
        <v>672</v>
      </c>
      <c r="B3302" s="65" t="str">
        <f>YEAR(C3302)&amp;"-"&amp;WEEKNUM(C3302)</f>
        <v>2018-11</v>
      </c>
      <c r="C3302" s="46">
        <v>43174</v>
      </c>
      <c r="D3302" s="67">
        <f>WEEKDAY(Tableau645[[#This Row],[date]])</f>
        <v>5</v>
      </c>
      <c r="E3302" s="47">
        <v>0.57291666666666696</v>
      </c>
      <c r="F3302" s="47">
        <v>0.73958333333333404</v>
      </c>
      <c r="G3302" s="46" t="str">
        <f>IF(NOT(ISBLANK(Tableau645[heure
début])),IF(VALUE(MID(TEXT(Tableau645[heure
début],"hh"),1,2))&lt;13,"AM","PM"),"")</f>
        <v>PM</v>
      </c>
      <c r="H3302" s="47">
        <f>F3302-E3302</f>
        <v>0.16666666666666707</v>
      </c>
      <c r="I3302" s="47"/>
      <c r="J3302" s="47"/>
      <c r="K3302" s="65" t="s">
        <v>809</v>
      </c>
      <c r="L3302" s="45" t="str">
        <f ca="1">VLOOKUP(Tableau645[[#This Row],[module]],OFFSET(INDIRECT(A3302&amp;"_code"),0,2,,2),2,0)</f>
        <v>n/a</v>
      </c>
      <c r="M3302" s="45"/>
      <c r="N3302" s="47"/>
      <c r="O3302" s="45"/>
    </row>
    <row r="3303" spans="1:15" hidden="1" x14ac:dyDescent="0.2">
      <c r="A3303" s="45" t="s">
        <v>676</v>
      </c>
      <c r="B3303" s="65" t="str">
        <f>YEAR(C3303)&amp;"-"&amp;WEEKNUM(C3303)</f>
        <v>2018-11</v>
      </c>
      <c r="C3303" s="46">
        <v>43174</v>
      </c>
      <c r="D3303" s="67">
        <f>WEEKDAY(Tableau645[[#This Row],[date]])</f>
        <v>5</v>
      </c>
      <c r="E3303" s="47">
        <v>0.57291666666666696</v>
      </c>
      <c r="F3303" s="47">
        <v>0.69791666666666663</v>
      </c>
      <c r="G3303" s="46" t="str">
        <f>IF(NOT(ISBLANK(Tableau645[heure
début])),IF(VALUE(MID(TEXT(Tableau645[heure
début],"hh"),1,2))&lt;13,"AM","PM"),"")</f>
        <v>PM</v>
      </c>
      <c r="H3303" s="47">
        <f>F3303-E3303</f>
        <v>0.12499999999999967</v>
      </c>
      <c r="I3303" s="47"/>
      <c r="J3303" s="47"/>
      <c r="K3303" s="65" t="s">
        <v>809</v>
      </c>
      <c r="L3303" s="45" t="str">
        <f ca="1">VLOOKUP(Tableau645[[#This Row],[module]],OFFSET(INDIRECT(A3303&amp;"_code"),0,2,,2),2,0)</f>
        <v>n/a</v>
      </c>
      <c r="M3303" s="45"/>
      <c r="N3303" s="47"/>
      <c r="O3303" s="45"/>
    </row>
    <row r="3304" spans="1:15" hidden="1" x14ac:dyDescent="0.2">
      <c r="A3304" s="45" t="s">
        <v>677</v>
      </c>
      <c r="B3304" s="65" t="str">
        <f>YEAR(C3304)&amp;"-"&amp;WEEKNUM(C3304)</f>
        <v>2018-11</v>
      </c>
      <c r="C3304" s="46">
        <v>43174</v>
      </c>
      <c r="D3304" s="67">
        <f>WEEKDAY(Tableau645[[#This Row],[date]])</f>
        <v>5</v>
      </c>
      <c r="E3304" s="47">
        <v>0.57291666666666696</v>
      </c>
      <c r="F3304" s="47">
        <v>0.69791666666666663</v>
      </c>
      <c r="G3304" s="46" t="str">
        <f>IF(NOT(ISBLANK(Tableau645[heure
début])),IF(VALUE(MID(TEXT(Tableau645[heure
début],"hh"),1,2))&lt;13,"AM","PM"),"")</f>
        <v>PM</v>
      </c>
      <c r="H3304" s="47">
        <f>F3304-E3304</f>
        <v>0.12499999999999967</v>
      </c>
      <c r="I3304" s="47"/>
      <c r="J3304" s="47"/>
      <c r="K3304" s="65" t="s">
        <v>1168</v>
      </c>
      <c r="L3304" s="45" t="str">
        <f ca="1">VLOOKUP(Tableau645[[#This Row],[module]],OFFSET(INDIRECT(A3304&amp;"_code"),0,2,,2),2,0)</f>
        <v>n/a</v>
      </c>
      <c r="M3304" s="45"/>
      <c r="N3304" s="47"/>
      <c r="O3304" s="45"/>
    </row>
    <row r="3305" spans="1:15" hidden="1" x14ac:dyDescent="0.2">
      <c r="A3305" s="61" t="s">
        <v>669</v>
      </c>
      <c r="B3305" s="65" t="str">
        <f>YEAR(C3305)&amp;"-"&amp;WEEKNUM(C3305)</f>
        <v>2018-11</v>
      </c>
      <c r="C3305" s="46">
        <v>43174</v>
      </c>
      <c r="D3305" s="67">
        <f>WEEKDAY(Tableau645[[#This Row],[date]])</f>
        <v>5</v>
      </c>
      <c r="E3305" s="63">
        <v>0.57291666666666696</v>
      </c>
      <c r="F3305" s="63">
        <v>0.73958333333333404</v>
      </c>
      <c r="G3305" s="46" t="str">
        <f>IF(NOT(ISBLANK(Tableau645[heure
début])),IF(VALUE(MID(TEXT(Tableau645[heure
début],"hh"),1,2))&lt;13,"AM","PM"),"")</f>
        <v>PM</v>
      </c>
      <c r="H3305" s="47">
        <f>F3305-E3305</f>
        <v>0.16666666666666707</v>
      </c>
      <c r="I3305" s="47"/>
      <c r="J3305" s="47"/>
      <c r="K3305" s="65" t="s">
        <v>1078</v>
      </c>
      <c r="L3305" s="45" t="str">
        <f ca="1">VLOOKUP(Tableau645[[#This Row],[module]],OFFSET(INDIRECT(A3305&amp;"_code"),0,2,,2),2,0)</f>
        <v>LE GALES Julien</v>
      </c>
      <c r="M3305" s="45"/>
      <c r="N3305" s="47"/>
      <c r="O3305" s="45" t="s">
        <v>785</v>
      </c>
    </row>
    <row r="3306" spans="1:15" hidden="1" x14ac:dyDescent="0.2">
      <c r="A3306" s="45" t="s">
        <v>670</v>
      </c>
      <c r="B3306" s="65" t="str">
        <f>YEAR(C3306)&amp;"-"&amp;WEEKNUM(C3306)</f>
        <v>2018-11</v>
      </c>
      <c r="C3306" s="46">
        <v>43175</v>
      </c>
      <c r="D3306" s="67">
        <f>WEEKDAY(Tableau645[[#This Row],[date]])</f>
        <v>6</v>
      </c>
      <c r="E3306" s="47">
        <v>0.34375</v>
      </c>
      <c r="F3306" s="47">
        <v>0.42708333333333298</v>
      </c>
      <c r="G3306" s="46" t="str">
        <f>IF(NOT(ISBLANK(Tableau645[heure
début])),IF(VALUE(MID(TEXT(Tableau645[heure
début],"hh"),1,2))&lt;13,"AM","PM"),"")</f>
        <v>AM</v>
      </c>
      <c r="H3306" s="47">
        <f>F3306-E3306</f>
        <v>8.3333333333332982E-2</v>
      </c>
      <c r="I3306" s="47"/>
      <c r="J3306" s="47"/>
      <c r="K3306" s="65" t="s">
        <v>763</v>
      </c>
      <c r="L3306" s="45" t="str">
        <f ca="1">VLOOKUP(Tableau645[[#This Row],[module]],OFFSET(INDIRECT(A3306&amp;"_code"),0,2,,2),2,0)</f>
        <v>LE GALES Julien</v>
      </c>
      <c r="M3306" s="45"/>
      <c r="N3306" s="47"/>
      <c r="O3306" s="45"/>
    </row>
    <row r="3307" spans="1:15" hidden="1" x14ac:dyDescent="0.2">
      <c r="A3307" s="45" t="s">
        <v>657</v>
      </c>
      <c r="B3307" s="65" t="str">
        <f>YEAR(C3307)&amp;"-"&amp;WEEKNUM(C3307)</f>
        <v>2018-11</v>
      </c>
      <c r="C3307" s="46">
        <v>43175</v>
      </c>
      <c r="D3307" s="67">
        <f>WEEKDAY(Tableau645[[#This Row],[date]])</f>
        <v>6</v>
      </c>
      <c r="E3307" s="47">
        <v>0.34375</v>
      </c>
      <c r="F3307" s="47">
        <v>0.51041666666666696</v>
      </c>
      <c r="G3307" s="46" t="str">
        <f>IF(NOT(ISBLANK(Tableau645[heure
début])),IF(VALUE(MID(TEXT(Tableau645[heure
début],"hh"),1,2))&lt;13,"AM","PM"),"")</f>
        <v>AM</v>
      </c>
      <c r="H3307" s="47">
        <f>F3307-E3307</f>
        <v>0.16666666666666696</v>
      </c>
      <c r="I3307" s="123"/>
      <c r="J3307" s="47" t="s">
        <v>832</v>
      </c>
      <c r="K3307" s="65" t="s">
        <v>806</v>
      </c>
      <c r="L3307" s="45" t="str">
        <f ca="1">VLOOKUP(Tableau645[[#This Row],[module]],OFFSET(INDIRECT(A3307&amp;"_code"),0,2,,2),2,0)</f>
        <v>n/a</v>
      </c>
      <c r="M3307" s="45"/>
      <c r="N3307" s="47"/>
      <c r="O3307" s="45"/>
    </row>
    <row r="3308" spans="1:15" hidden="1" x14ac:dyDescent="0.2">
      <c r="A3308" s="45" t="s">
        <v>657</v>
      </c>
      <c r="B3308" s="65" t="str">
        <f>YEAR(C3308)&amp;"-"&amp;WEEKNUM(C3308)</f>
        <v>2018-11</v>
      </c>
      <c r="C3308" s="46">
        <v>43175</v>
      </c>
      <c r="D3308" s="67">
        <f>WEEKDAY(Tableau645[[#This Row],[date]])</f>
        <v>6</v>
      </c>
      <c r="E3308" s="47">
        <v>0.34375</v>
      </c>
      <c r="F3308" s="47">
        <v>0.51041666666666696</v>
      </c>
      <c r="G3308" s="46" t="str">
        <f>IF(NOT(ISBLANK(Tableau645[heure
début])),IF(VALUE(MID(TEXT(Tableau645[heure
début],"hh"),1,2))&lt;13,"AM","PM"),"")</f>
        <v>AM</v>
      </c>
      <c r="H3308" s="47">
        <f>F3308-E3308</f>
        <v>0.16666666666666696</v>
      </c>
      <c r="I3308" s="123"/>
      <c r="J3308" s="47" t="s">
        <v>833</v>
      </c>
      <c r="K3308" s="65" t="s">
        <v>817</v>
      </c>
      <c r="L3308" s="45" t="str">
        <f ca="1">VLOOKUP(Tableau645[[#This Row],[module]],OFFSET(INDIRECT(A3308&amp;"_code"),0,2,,2),2,0)</f>
        <v>n/a</v>
      </c>
      <c r="M3308" s="45"/>
      <c r="N3308" s="47"/>
      <c r="O3308" s="45"/>
    </row>
    <row r="3309" spans="1:15" hidden="1" x14ac:dyDescent="0.2">
      <c r="A3309" s="45" t="s">
        <v>671</v>
      </c>
      <c r="B3309" s="65" t="str">
        <f>YEAR(C3309)&amp;"-"&amp;WEEKNUM(C3309)</f>
        <v>2018-11</v>
      </c>
      <c r="C3309" s="46">
        <v>43175</v>
      </c>
      <c r="D3309" s="67">
        <f>WEEKDAY(Tableau645[[#This Row],[date]])</f>
        <v>6</v>
      </c>
      <c r="E3309" s="47">
        <v>0.34375</v>
      </c>
      <c r="F3309" s="47">
        <v>0.51041666666666696</v>
      </c>
      <c r="G3309" s="46" t="str">
        <f>IF(NOT(ISBLANK(Tableau645[heure
début])),IF(VALUE(MID(TEXT(Tableau645[heure
début],"hh"),1,2))&lt;13,"AM","PM"),"")</f>
        <v>AM</v>
      </c>
      <c r="H3309" s="47">
        <f>F3309-E3309</f>
        <v>0.16666666666666696</v>
      </c>
      <c r="I3309" s="47"/>
      <c r="J3309" s="47" t="s">
        <v>833</v>
      </c>
      <c r="K3309" s="65" t="s">
        <v>817</v>
      </c>
      <c r="L3309" s="45" t="str">
        <f ca="1">VLOOKUP(Tableau645[[#This Row],[module]],OFFSET(INDIRECT(A3309&amp;"_code"),0,2,,2),2,0)</f>
        <v>n/a</v>
      </c>
      <c r="M3309" s="45"/>
      <c r="N3309" s="47"/>
      <c r="O3309" s="45"/>
    </row>
    <row r="3310" spans="1:15" hidden="1" x14ac:dyDescent="0.2">
      <c r="A3310" s="45" t="s">
        <v>671</v>
      </c>
      <c r="B3310" s="65" t="str">
        <f>YEAR(C3310)&amp;"-"&amp;WEEKNUM(C3310)</f>
        <v>2018-11</v>
      </c>
      <c r="C3310" s="46">
        <v>43175</v>
      </c>
      <c r="D3310" s="67">
        <f>WEEKDAY(Tableau645[[#This Row],[date]])</f>
        <v>6</v>
      </c>
      <c r="E3310" s="47">
        <v>0.34375</v>
      </c>
      <c r="F3310" s="47">
        <v>0.51041666666666696</v>
      </c>
      <c r="G3310" s="46" t="str">
        <f>IF(NOT(ISBLANK(Tableau645[heure
début])),IF(VALUE(MID(TEXT(Tableau645[heure
début],"hh"),1,2))&lt;13,"AM","PM"),"")</f>
        <v>AM</v>
      </c>
      <c r="H3310" s="47">
        <f>F3310-E3310</f>
        <v>0.16666666666666696</v>
      </c>
      <c r="I3310" s="47"/>
      <c r="J3310" s="47" t="s">
        <v>832</v>
      </c>
      <c r="K3310" s="65" t="s">
        <v>806</v>
      </c>
      <c r="L3310" s="45" t="str">
        <f ca="1">VLOOKUP(Tableau645[[#This Row],[module]],OFFSET(INDIRECT(A3310&amp;"_code"),0,2,,2),2,0)</f>
        <v>n/a</v>
      </c>
      <c r="M3310" s="45"/>
      <c r="N3310" s="47"/>
      <c r="O3310" s="45"/>
    </row>
    <row r="3311" spans="1:15" hidden="1" x14ac:dyDescent="0.2">
      <c r="A3311" s="45" t="s">
        <v>672</v>
      </c>
      <c r="B3311" s="65" t="str">
        <f>YEAR(C3311)&amp;"-"&amp;WEEKNUM(C3311)</f>
        <v>2018-11</v>
      </c>
      <c r="C3311" s="46">
        <v>43175</v>
      </c>
      <c r="D3311" s="67">
        <f>WEEKDAY(Tableau645[[#This Row],[date]])</f>
        <v>6</v>
      </c>
      <c r="E3311" s="47">
        <v>0.34375</v>
      </c>
      <c r="F3311" s="47">
        <v>0.51041666666666696</v>
      </c>
      <c r="G3311" s="46" t="str">
        <f>IF(NOT(ISBLANK(Tableau645[heure
début])),IF(VALUE(MID(TEXT(Tableau645[heure
début],"hh"),1,2))&lt;13,"AM","PM"),"")</f>
        <v>AM</v>
      </c>
      <c r="H3311" s="47">
        <f>F3311-E3311</f>
        <v>0.16666666666666696</v>
      </c>
      <c r="I3311" s="47"/>
      <c r="J3311" s="47"/>
      <c r="K3311" s="65" t="s">
        <v>809</v>
      </c>
      <c r="L3311" s="45" t="str">
        <f ca="1">VLOOKUP(Tableau645[[#This Row],[module]],OFFSET(INDIRECT(A3311&amp;"_code"),0,2,,2),2,0)</f>
        <v>n/a</v>
      </c>
      <c r="M3311" s="45"/>
      <c r="N3311" s="47"/>
      <c r="O3311" s="45"/>
    </row>
    <row r="3312" spans="1:15" hidden="1" x14ac:dyDescent="0.2">
      <c r="A3312" s="45" t="s">
        <v>676</v>
      </c>
      <c r="B3312" s="65" t="str">
        <f>YEAR(C3312)&amp;"-"&amp;WEEKNUM(C3312)</f>
        <v>2018-11</v>
      </c>
      <c r="C3312" s="46">
        <v>43175</v>
      </c>
      <c r="D3312" s="67">
        <f>WEEKDAY(Tableau645[[#This Row],[date]])</f>
        <v>6</v>
      </c>
      <c r="E3312" s="47">
        <v>0.34375</v>
      </c>
      <c r="F3312" s="47">
        <v>0.51041666666666696</v>
      </c>
      <c r="G3312" s="46" t="str">
        <f>IF(NOT(ISBLANK(Tableau645[heure
début])),IF(VALUE(MID(TEXT(Tableau645[heure
début],"hh"),1,2))&lt;13,"AM","PM"),"")</f>
        <v>AM</v>
      </c>
      <c r="H3312" s="47">
        <f>F3312-E3312</f>
        <v>0.16666666666666696</v>
      </c>
      <c r="I3312" s="47"/>
      <c r="J3312" s="47"/>
      <c r="K3312" s="65" t="s">
        <v>809</v>
      </c>
      <c r="L3312" s="45" t="str">
        <f ca="1">VLOOKUP(Tableau645[[#This Row],[module]],OFFSET(INDIRECT(A3312&amp;"_code"),0,2,,2),2,0)</f>
        <v>n/a</v>
      </c>
      <c r="M3312" s="45"/>
      <c r="N3312" s="47"/>
      <c r="O3312" s="45"/>
    </row>
    <row r="3313" spans="1:15" hidden="1" x14ac:dyDescent="0.2">
      <c r="A3313" s="45" t="s">
        <v>677</v>
      </c>
      <c r="B3313" s="65" t="str">
        <f>YEAR(C3313)&amp;"-"&amp;WEEKNUM(C3313)</f>
        <v>2018-11</v>
      </c>
      <c r="C3313" s="46">
        <v>43175</v>
      </c>
      <c r="D3313" s="67">
        <f>WEEKDAY(Tableau645[[#This Row],[date]])</f>
        <v>6</v>
      </c>
      <c r="E3313" s="47">
        <v>0.34375</v>
      </c>
      <c r="F3313" s="47">
        <v>0.51041666666666696</v>
      </c>
      <c r="G3313" s="46" t="str">
        <f>IF(NOT(ISBLANK(Tableau645[heure
début])),IF(VALUE(MID(TEXT(Tableau645[heure
début],"hh"),1,2))&lt;13,"AM","PM"),"")</f>
        <v>AM</v>
      </c>
      <c r="H3313" s="47">
        <f>F3313-E3313</f>
        <v>0.16666666666666696</v>
      </c>
      <c r="I3313" s="47"/>
      <c r="J3313" s="47"/>
      <c r="K3313" s="65" t="s">
        <v>1168</v>
      </c>
      <c r="L3313" s="45" t="str">
        <f ca="1">VLOOKUP(Tableau645[[#This Row],[module]],OFFSET(INDIRECT(A3313&amp;"_code"),0,2,,2),2,0)</f>
        <v>n/a</v>
      </c>
      <c r="M3313" s="45"/>
      <c r="N3313" s="47"/>
      <c r="O3313" s="45"/>
    </row>
    <row r="3314" spans="1:15" hidden="1" x14ac:dyDescent="0.2">
      <c r="A3314" s="61" t="s">
        <v>669</v>
      </c>
      <c r="B3314" s="65" t="str">
        <f>YEAR(C3314)&amp;"-"&amp;WEEKNUM(C3314)</f>
        <v>2018-11</v>
      </c>
      <c r="C3314" s="46">
        <v>43175</v>
      </c>
      <c r="D3314" s="67">
        <f>WEEKDAY(Tableau645[[#This Row],[date]])</f>
        <v>6</v>
      </c>
      <c r="E3314" s="47">
        <v>0.34375</v>
      </c>
      <c r="F3314" s="47">
        <v>0.51041666666666696</v>
      </c>
      <c r="G3314" s="46" t="str">
        <f>IF(NOT(ISBLANK(Tableau645[heure
début])),IF(VALUE(MID(TEXT(Tableau645[heure
début],"hh"),1,2))&lt;13,"AM","PM"),"")</f>
        <v>AM</v>
      </c>
      <c r="H3314" s="47">
        <f>F3314-E3314</f>
        <v>0.16666666666666696</v>
      </c>
      <c r="I3314" s="47"/>
      <c r="J3314" s="47"/>
      <c r="K3314" s="65" t="s">
        <v>764</v>
      </c>
      <c r="L3314" s="45" t="str">
        <f ca="1">VLOOKUP(Tableau645[[#This Row],[module]],OFFSET(INDIRECT(A3314&amp;"_code"),0,2,,2),2,0)</f>
        <v>GABER Khalid</v>
      </c>
      <c r="M3314" s="45"/>
      <c r="N3314" s="47"/>
      <c r="O3314" s="45"/>
    </row>
    <row r="3315" spans="1:15" hidden="1" x14ac:dyDescent="0.2">
      <c r="A3315" s="45" t="s">
        <v>670</v>
      </c>
      <c r="B3315" s="92" t="str">
        <f>YEAR(C3315)&amp;"-"&amp;WEEKNUM(C3315)</f>
        <v>2018-11</v>
      </c>
      <c r="C3315" s="46">
        <v>43175</v>
      </c>
      <c r="D3315" s="94">
        <f>WEEKDAY(Tableau645[[#This Row],[date]])</f>
        <v>6</v>
      </c>
      <c r="E3315" s="47">
        <v>0.42708333333333298</v>
      </c>
      <c r="F3315" s="47">
        <v>0.51041666666666696</v>
      </c>
      <c r="G3315" s="93" t="str">
        <f>IF(NOT(ISBLANK(Tableau645[heure
début])),IF(VALUE(MID(TEXT(Tableau645[heure
début],"hh"),1,2))&lt;13,"AM","PM"),"")</f>
        <v>AM</v>
      </c>
      <c r="H3315" s="95">
        <f>F3315-E3315</f>
        <v>8.3333333333333981E-2</v>
      </c>
      <c r="I3315" s="95"/>
      <c r="J3315" s="95"/>
      <c r="K3315" s="92" t="s">
        <v>1023</v>
      </c>
      <c r="L3315" s="92" t="str">
        <f ca="1">VLOOKUP(Tableau645[[#This Row],[module]],OFFSET(INDIRECT(A3315&amp;"_code"),0,2,,2),2,0)</f>
        <v>DELANOY Géry</v>
      </c>
      <c r="M3315" s="91"/>
      <c r="N3315" s="95"/>
      <c r="O3315" s="91"/>
    </row>
    <row r="3316" spans="1:15" hidden="1" x14ac:dyDescent="0.2">
      <c r="A3316" s="45" t="s">
        <v>657</v>
      </c>
      <c r="B3316" s="65" t="str">
        <f>YEAR(C3316)&amp;"-"&amp;WEEKNUM(C3316)</f>
        <v>2018-11</v>
      </c>
      <c r="C3316" s="46">
        <v>43175</v>
      </c>
      <c r="D3316" s="67">
        <f>WEEKDAY(Tableau645[[#This Row],[date]])</f>
        <v>6</v>
      </c>
      <c r="E3316" s="47">
        <v>0.57291666666666696</v>
      </c>
      <c r="F3316" s="47">
        <v>0.73958333333333404</v>
      </c>
      <c r="G3316" s="46" t="str">
        <f>IF(NOT(ISBLANK(Tableau645[heure
début])),IF(VALUE(MID(TEXT(Tableau645[heure
début],"hh"),1,2))&lt;13,"AM","PM"),"")</f>
        <v>PM</v>
      </c>
      <c r="H3316" s="47">
        <f>F3316-E3316</f>
        <v>0.16666666666666707</v>
      </c>
      <c r="I3316" s="123"/>
      <c r="J3316" s="47" t="s">
        <v>832</v>
      </c>
      <c r="K3316" s="65" t="s">
        <v>806</v>
      </c>
      <c r="L3316" s="45" t="str">
        <f ca="1">VLOOKUP(Tableau645[[#This Row],[module]],OFFSET(INDIRECT(A3316&amp;"_code"),0,2,,2),2,0)</f>
        <v>n/a</v>
      </c>
      <c r="M3316" s="45"/>
      <c r="N3316" s="47"/>
      <c r="O3316" s="45"/>
    </row>
    <row r="3317" spans="1:15" hidden="1" x14ac:dyDescent="0.2">
      <c r="A3317" s="45" t="s">
        <v>657</v>
      </c>
      <c r="B3317" s="65" t="str">
        <f>YEAR(C3317)&amp;"-"&amp;WEEKNUM(C3317)</f>
        <v>2018-11</v>
      </c>
      <c r="C3317" s="46">
        <v>43175</v>
      </c>
      <c r="D3317" s="67">
        <f>WEEKDAY(Tableau645[[#This Row],[date]])</f>
        <v>6</v>
      </c>
      <c r="E3317" s="47">
        <v>0.57291666666666696</v>
      </c>
      <c r="F3317" s="47">
        <v>0.73958333333333404</v>
      </c>
      <c r="G3317" s="46" t="str">
        <f>IF(NOT(ISBLANK(Tableau645[heure
début])),IF(VALUE(MID(TEXT(Tableau645[heure
début],"hh"),1,2))&lt;13,"AM","PM"),"")</f>
        <v>PM</v>
      </c>
      <c r="H3317" s="47">
        <f>F3317-E3317</f>
        <v>0.16666666666666707</v>
      </c>
      <c r="I3317" s="123"/>
      <c r="J3317" s="47" t="s">
        <v>833</v>
      </c>
      <c r="K3317" s="65" t="s">
        <v>817</v>
      </c>
      <c r="L3317" s="45" t="str">
        <f ca="1">VLOOKUP(Tableau645[[#This Row],[module]],OFFSET(INDIRECT(A3317&amp;"_code"),0,2,,2),2,0)</f>
        <v>n/a</v>
      </c>
      <c r="M3317" s="45"/>
      <c r="N3317" s="47"/>
      <c r="O3317" s="45"/>
    </row>
    <row r="3318" spans="1:15" hidden="1" x14ac:dyDescent="0.2">
      <c r="A3318" s="45" t="s">
        <v>671</v>
      </c>
      <c r="B3318" s="65" t="str">
        <f>YEAR(C3318)&amp;"-"&amp;WEEKNUM(C3318)</f>
        <v>2018-11</v>
      </c>
      <c r="C3318" s="46">
        <v>43175</v>
      </c>
      <c r="D3318" s="67">
        <f>WEEKDAY(Tableau645[[#This Row],[date]])</f>
        <v>6</v>
      </c>
      <c r="E3318" s="47">
        <v>0.57291666666666696</v>
      </c>
      <c r="F3318" s="47">
        <v>0.73958333333333404</v>
      </c>
      <c r="G3318" s="46" t="str">
        <f>IF(NOT(ISBLANK(Tableau645[heure
début])),IF(VALUE(MID(TEXT(Tableau645[heure
début],"hh"),1,2))&lt;13,"AM","PM"),"")</f>
        <v>PM</v>
      </c>
      <c r="H3318" s="47">
        <f>F3318-E3318</f>
        <v>0.16666666666666707</v>
      </c>
      <c r="I3318" s="47"/>
      <c r="J3318" s="47" t="s">
        <v>833</v>
      </c>
      <c r="K3318" s="65" t="s">
        <v>817</v>
      </c>
      <c r="L3318" s="45" t="str">
        <f ca="1">VLOOKUP(Tableau645[[#This Row],[module]],OFFSET(INDIRECT(A3318&amp;"_code"),0,2,,2),2,0)</f>
        <v>n/a</v>
      </c>
      <c r="M3318" s="45"/>
      <c r="N3318" s="47"/>
      <c r="O3318" s="45"/>
    </row>
    <row r="3319" spans="1:15" hidden="1" x14ac:dyDescent="0.2">
      <c r="A3319" s="45" t="s">
        <v>671</v>
      </c>
      <c r="B3319" s="65" t="str">
        <f>YEAR(C3319)&amp;"-"&amp;WEEKNUM(C3319)</f>
        <v>2018-11</v>
      </c>
      <c r="C3319" s="46">
        <v>43175</v>
      </c>
      <c r="D3319" s="67">
        <f>WEEKDAY(Tableau645[[#This Row],[date]])</f>
        <v>6</v>
      </c>
      <c r="E3319" s="47">
        <v>0.57291666666666696</v>
      </c>
      <c r="F3319" s="47">
        <v>0.73958333333333404</v>
      </c>
      <c r="G3319" s="46" t="str">
        <f>IF(NOT(ISBLANK(Tableau645[heure
début])),IF(VALUE(MID(TEXT(Tableau645[heure
début],"hh"),1,2))&lt;13,"AM","PM"),"")</f>
        <v>PM</v>
      </c>
      <c r="H3319" s="47">
        <f>F3319-E3319</f>
        <v>0.16666666666666707</v>
      </c>
      <c r="I3319" s="47"/>
      <c r="J3319" s="47" t="s">
        <v>832</v>
      </c>
      <c r="K3319" s="65" t="s">
        <v>806</v>
      </c>
      <c r="L3319" s="45" t="str">
        <f ca="1">VLOOKUP(Tableau645[[#This Row],[module]],OFFSET(INDIRECT(A3319&amp;"_code"),0,2,,2),2,0)</f>
        <v>n/a</v>
      </c>
      <c r="M3319" s="45"/>
      <c r="N3319" s="47"/>
      <c r="O3319" s="45"/>
    </row>
    <row r="3320" spans="1:15" hidden="1" x14ac:dyDescent="0.2">
      <c r="A3320" s="45" t="s">
        <v>672</v>
      </c>
      <c r="B3320" s="65" t="str">
        <f>YEAR(C3320)&amp;"-"&amp;WEEKNUM(C3320)</f>
        <v>2018-11</v>
      </c>
      <c r="C3320" s="46">
        <v>43175</v>
      </c>
      <c r="D3320" s="67">
        <f>WEEKDAY(Tableau645[[#This Row],[date]])</f>
        <v>6</v>
      </c>
      <c r="E3320" s="47">
        <v>0.57291666666666696</v>
      </c>
      <c r="F3320" s="47">
        <v>0.73958333333333404</v>
      </c>
      <c r="G3320" s="46" t="str">
        <f>IF(NOT(ISBLANK(Tableau645[heure
début])),IF(VALUE(MID(TEXT(Tableau645[heure
début],"hh"),1,2))&lt;13,"AM","PM"),"")</f>
        <v>PM</v>
      </c>
      <c r="H3320" s="47">
        <f>F3320-E3320</f>
        <v>0.16666666666666707</v>
      </c>
      <c r="I3320" s="47"/>
      <c r="J3320" s="47"/>
      <c r="K3320" s="65" t="s">
        <v>809</v>
      </c>
      <c r="L3320" s="45" t="str">
        <f ca="1">VLOOKUP(Tableau645[[#This Row],[module]],OFFSET(INDIRECT(A3320&amp;"_code"),0,2,,2),2,0)</f>
        <v>n/a</v>
      </c>
      <c r="M3320" s="45"/>
      <c r="N3320" s="47"/>
      <c r="O3320" s="45"/>
    </row>
    <row r="3321" spans="1:15" hidden="1" x14ac:dyDescent="0.2">
      <c r="A3321" s="45" t="s">
        <v>676</v>
      </c>
      <c r="B3321" s="65" t="str">
        <f>YEAR(C3321)&amp;"-"&amp;WEEKNUM(C3321)</f>
        <v>2018-11</v>
      </c>
      <c r="C3321" s="46">
        <v>43175</v>
      </c>
      <c r="D3321" s="67">
        <f>WEEKDAY(Tableau645[[#This Row],[date]])</f>
        <v>6</v>
      </c>
      <c r="E3321" s="47">
        <v>0.57291666666666696</v>
      </c>
      <c r="F3321" s="47">
        <v>0.69791666666666663</v>
      </c>
      <c r="G3321" s="46" t="str">
        <f>IF(NOT(ISBLANK(Tableau645[heure
début])),IF(VALUE(MID(TEXT(Tableau645[heure
début],"hh"),1,2))&lt;13,"AM","PM"),"")</f>
        <v>PM</v>
      </c>
      <c r="H3321" s="47">
        <f>F3321-E3321</f>
        <v>0.12499999999999967</v>
      </c>
      <c r="I3321" s="47"/>
      <c r="J3321" s="47"/>
      <c r="K3321" s="65" t="s">
        <v>809</v>
      </c>
      <c r="L3321" s="45" t="str">
        <f ca="1">VLOOKUP(Tableau645[[#This Row],[module]],OFFSET(INDIRECT(A3321&amp;"_code"),0,2,,2),2,0)</f>
        <v>n/a</v>
      </c>
      <c r="M3321" s="45"/>
      <c r="N3321" s="47"/>
      <c r="O3321" s="45"/>
    </row>
    <row r="3322" spans="1:15" hidden="1" x14ac:dyDescent="0.2">
      <c r="A3322" s="45" t="s">
        <v>677</v>
      </c>
      <c r="B3322" s="65" t="str">
        <f>YEAR(C3322)&amp;"-"&amp;WEEKNUM(C3322)</f>
        <v>2018-11</v>
      </c>
      <c r="C3322" s="46">
        <v>43175</v>
      </c>
      <c r="D3322" s="67">
        <f>WEEKDAY(Tableau645[[#This Row],[date]])</f>
        <v>6</v>
      </c>
      <c r="E3322" s="47">
        <v>0.57291666666666696</v>
      </c>
      <c r="F3322" s="47">
        <v>0.69791666666666663</v>
      </c>
      <c r="G3322" s="46" t="str">
        <f>IF(NOT(ISBLANK(Tableau645[heure
début])),IF(VALUE(MID(TEXT(Tableau645[heure
début],"hh"),1,2))&lt;13,"AM","PM"),"")</f>
        <v>PM</v>
      </c>
      <c r="H3322" s="47">
        <f>F3322-E3322</f>
        <v>0.12499999999999967</v>
      </c>
      <c r="I3322" s="47"/>
      <c r="J3322" s="47"/>
      <c r="K3322" s="65" t="s">
        <v>1168</v>
      </c>
      <c r="L3322" s="45" t="str">
        <f ca="1">VLOOKUP(Tableau645[[#This Row],[module]],OFFSET(INDIRECT(A3322&amp;"_code"),0,2,,2),2,0)</f>
        <v>n/a</v>
      </c>
      <c r="M3322" s="45"/>
      <c r="N3322" s="47"/>
      <c r="O3322" s="45"/>
    </row>
    <row r="3323" spans="1:15" hidden="1" x14ac:dyDescent="0.2">
      <c r="A3323" s="61" t="s">
        <v>669</v>
      </c>
      <c r="B3323" s="65" t="str">
        <f>YEAR(C3323)&amp;"-"&amp;WEEKNUM(C3323)</f>
        <v>2018-11</v>
      </c>
      <c r="C3323" s="46">
        <v>43175</v>
      </c>
      <c r="D3323" s="67">
        <f>WEEKDAY(Tableau645[[#This Row],[date]])</f>
        <v>6</v>
      </c>
      <c r="E3323" s="63">
        <v>0.57291666666666696</v>
      </c>
      <c r="F3323" s="63">
        <v>0.73958333333333404</v>
      </c>
      <c r="G3323" s="46" t="str">
        <f>IF(NOT(ISBLANK(Tableau645[heure
début])),IF(VALUE(MID(TEXT(Tableau645[heure
début],"hh"),1,2))&lt;13,"AM","PM"),"")</f>
        <v>PM</v>
      </c>
      <c r="H3323" s="47">
        <f>F3323-E3323</f>
        <v>0.16666666666666707</v>
      </c>
      <c r="I3323" s="47"/>
      <c r="J3323" s="47"/>
      <c r="K3323" s="65" t="s">
        <v>764</v>
      </c>
      <c r="L3323" s="45" t="str">
        <f ca="1">VLOOKUP(Tableau645[[#This Row],[module]],OFFSET(INDIRECT(A3323&amp;"_code"),0,2,,2),2,0)</f>
        <v>GABER Khalid</v>
      </c>
      <c r="M3323" s="45"/>
      <c r="N3323" s="47"/>
      <c r="O3323" s="45"/>
    </row>
    <row r="3324" spans="1:15" hidden="1" x14ac:dyDescent="0.2">
      <c r="A3324" s="45" t="s">
        <v>670</v>
      </c>
      <c r="B3324" s="92" t="str">
        <f>YEAR(C3324)&amp;"-"&amp;WEEKNUM(C3324)</f>
        <v>2018-11</v>
      </c>
      <c r="C3324" s="46">
        <v>43175</v>
      </c>
      <c r="D3324" s="94">
        <f>WEEKDAY(Tableau645[[#This Row],[date]])</f>
        <v>6</v>
      </c>
      <c r="E3324" s="47">
        <v>0.57291666666666696</v>
      </c>
      <c r="F3324" s="95">
        <v>0.65625</v>
      </c>
      <c r="G3324" s="93" t="str">
        <f>IF(NOT(ISBLANK(Tableau645[heure
début])),IF(VALUE(MID(TEXT(Tableau645[heure
début],"hh"),1,2))&lt;13,"AM","PM"),"")</f>
        <v>PM</v>
      </c>
      <c r="H3324" s="95">
        <f>F3324-E3324</f>
        <v>8.3333333333333037E-2</v>
      </c>
      <c r="I3324" s="95"/>
      <c r="J3324" s="95"/>
      <c r="K3324" s="65" t="s">
        <v>1067</v>
      </c>
      <c r="L3324" s="92" t="str">
        <f ca="1">VLOOKUP(Tableau645[[#This Row],[module]],OFFSET(INDIRECT(A3324&amp;"_code"),0,2,,2),2,0)</f>
        <v>WIDOP WIDOP</v>
      </c>
      <c r="M3324" s="91"/>
      <c r="N3324" s="95"/>
      <c r="O3324" s="91"/>
    </row>
    <row r="3325" spans="1:15" hidden="1" x14ac:dyDescent="0.2">
      <c r="A3325" s="45" t="s">
        <v>670</v>
      </c>
      <c r="B3325" s="65" t="str">
        <f>YEAR(C3325)&amp;"-"&amp;WEEKNUM(C3325)</f>
        <v>2018-11</v>
      </c>
      <c r="C3325" s="46">
        <v>43175</v>
      </c>
      <c r="D3325" s="67">
        <f>WEEKDAY(Tableau645[[#This Row],[date]])</f>
        <v>6</v>
      </c>
      <c r="E3325" s="95">
        <v>0.65625</v>
      </c>
      <c r="F3325" s="47">
        <v>0.73958333333333404</v>
      </c>
      <c r="G3325" s="46" t="str">
        <f>IF(NOT(ISBLANK(Tableau645[heure
début])),IF(VALUE(MID(TEXT(Tableau645[heure
début],"hh"),1,2))&lt;13,"AM","PM"),"")</f>
        <v>PM</v>
      </c>
      <c r="H3325" s="47">
        <f>F3325-E3325</f>
        <v>8.3333333333334036E-2</v>
      </c>
      <c r="I3325" s="47"/>
      <c r="J3325" s="47"/>
      <c r="K3325" s="92" t="s">
        <v>1023</v>
      </c>
      <c r="L3325" s="45" t="str">
        <f ca="1">VLOOKUP(Tableau645[[#This Row],[module]],OFFSET(INDIRECT(A3325&amp;"_code"),0,2,,2),2,0)</f>
        <v>DELANOY Géry</v>
      </c>
      <c r="M3325" s="45"/>
      <c r="N3325" s="47"/>
      <c r="O3325" s="45"/>
    </row>
    <row r="3326" spans="1:15" hidden="1" x14ac:dyDescent="0.2">
      <c r="A3326" s="45" t="s">
        <v>657</v>
      </c>
      <c r="B3326" s="65" t="str">
        <f>YEAR(C3326)&amp;"-"&amp;WEEKNUM(C3326)</f>
        <v>2018-11</v>
      </c>
      <c r="C3326" s="46">
        <v>43176</v>
      </c>
      <c r="D3326" s="67">
        <f>WEEKDAY(Tableau645[[#This Row],[date]])</f>
        <v>7</v>
      </c>
      <c r="E3326" s="47">
        <v>0.34375</v>
      </c>
      <c r="F3326" s="47">
        <v>0.51041666666666696</v>
      </c>
      <c r="G3326" s="46" t="str">
        <f>IF(NOT(ISBLANK(Tableau645[heure
début])),IF(VALUE(MID(TEXT(Tableau645[heure
début],"hh"),1,2))&lt;13,"AM","PM"),"")</f>
        <v>AM</v>
      </c>
      <c r="H3326" s="47">
        <f>F3326-E3326</f>
        <v>0.16666666666666696</v>
      </c>
      <c r="I3326" s="123"/>
      <c r="J3326" s="47"/>
      <c r="K3326" s="65"/>
      <c r="L3326" s="45" t="e">
        <f ca="1">VLOOKUP(Tableau645[[#This Row],[module]],OFFSET(INDIRECT(A3326&amp;"_code"),0,2,,2),2,0)</f>
        <v>#N/A</v>
      </c>
      <c r="M3326" s="45"/>
      <c r="N3326" s="47"/>
      <c r="O3326" s="45"/>
    </row>
    <row r="3327" spans="1:15" hidden="1" x14ac:dyDescent="0.2">
      <c r="A3327" s="45" t="s">
        <v>671</v>
      </c>
      <c r="B3327" s="65" t="str">
        <f>YEAR(C3327)&amp;"-"&amp;WEEKNUM(C3327)</f>
        <v>2018-11</v>
      </c>
      <c r="C3327" s="46">
        <v>43176</v>
      </c>
      <c r="D3327" s="67">
        <f>WEEKDAY(Tableau645[[#This Row],[date]])</f>
        <v>7</v>
      </c>
      <c r="E3327" s="47">
        <v>0.34375</v>
      </c>
      <c r="F3327" s="47">
        <v>0.51041666666666696</v>
      </c>
      <c r="G3327" s="46" t="str">
        <f>IF(NOT(ISBLANK(Tableau645[heure
début])),IF(VALUE(MID(TEXT(Tableau645[heure
début],"hh"),1,2))&lt;13,"AM","PM"),"")</f>
        <v>AM</v>
      </c>
      <c r="H3327" s="47">
        <f>F3327-E3327</f>
        <v>0.16666666666666696</v>
      </c>
      <c r="I3327" s="47"/>
      <c r="J3327" s="47"/>
      <c r="K3327" s="65"/>
      <c r="L3327" s="45" t="e">
        <f ca="1">VLOOKUP(Tableau645[[#This Row],[module]],OFFSET(INDIRECT(A3327&amp;"_code"),0,2,,2),2,0)</f>
        <v>#N/A</v>
      </c>
      <c r="M3327" s="45"/>
      <c r="N3327" s="47"/>
      <c r="O3327" s="45"/>
    </row>
    <row r="3328" spans="1:15" hidden="1" x14ac:dyDescent="0.2">
      <c r="A3328" s="45" t="s">
        <v>672</v>
      </c>
      <c r="B3328" s="65" t="str">
        <f>YEAR(C3328)&amp;"-"&amp;WEEKNUM(C3328)</f>
        <v>2018-11</v>
      </c>
      <c r="C3328" s="46">
        <v>43176</v>
      </c>
      <c r="D3328" s="67">
        <f>WEEKDAY(Tableau645[[#This Row],[date]])</f>
        <v>7</v>
      </c>
      <c r="E3328" s="47">
        <v>0.34375</v>
      </c>
      <c r="F3328" s="47">
        <v>0.51041666666666696</v>
      </c>
      <c r="G3328" s="46" t="str">
        <f>IF(NOT(ISBLANK(Tableau645[heure
début])),IF(VALUE(MID(TEXT(Tableau645[heure
début],"hh"),1,2))&lt;13,"AM","PM"),"")</f>
        <v>AM</v>
      </c>
      <c r="H3328" s="47">
        <f>F3328-E3328</f>
        <v>0.16666666666666696</v>
      </c>
      <c r="I3328" s="47"/>
      <c r="J3328" s="47"/>
      <c r="K3328" s="65"/>
      <c r="L3328" s="45" t="e">
        <f ca="1">VLOOKUP(Tableau645[[#This Row],[module]],OFFSET(INDIRECT(A3328&amp;"_code"),0,2,,2),2,0)</f>
        <v>#N/A</v>
      </c>
      <c r="M3328" s="45"/>
      <c r="N3328" s="47"/>
      <c r="O3328" s="45"/>
    </row>
    <row r="3329" spans="1:15" hidden="1" x14ac:dyDescent="0.2">
      <c r="A3329" s="45" t="s">
        <v>676</v>
      </c>
      <c r="B3329" s="65" t="str">
        <f>YEAR(C3329)&amp;"-"&amp;WEEKNUM(C3329)</f>
        <v>2018-11</v>
      </c>
      <c r="C3329" s="46">
        <v>43176</v>
      </c>
      <c r="D3329" s="67">
        <f>WEEKDAY(Tableau645[[#This Row],[date]])</f>
        <v>7</v>
      </c>
      <c r="E3329" s="47">
        <v>0.34375</v>
      </c>
      <c r="F3329" s="47">
        <v>0.51041666666666696</v>
      </c>
      <c r="G3329" s="46" t="str">
        <f>IF(NOT(ISBLANK(Tableau645[heure
début])),IF(VALUE(MID(TEXT(Tableau645[heure
début],"hh"),1,2))&lt;13,"AM","PM"),"")</f>
        <v>AM</v>
      </c>
      <c r="H3329" s="47">
        <f>F3329-E3329</f>
        <v>0.16666666666666696</v>
      </c>
      <c r="I3329" s="47"/>
      <c r="J3329" s="47"/>
      <c r="K3329" s="65"/>
      <c r="L3329" s="45" t="e">
        <f ca="1">VLOOKUP(Tableau645[[#This Row],[module]],OFFSET(INDIRECT(A3329&amp;"_code"),0,2,,2),2,0)</f>
        <v>#N/A</v>
      </c>
      <c r="M3329" s="45"/>
      <c r="N3329" s="47"/>
      <c r="O3329" s="45"/>
    </row>
    <row r="3330" spans="1:15" hidden="1" x14ac:dyDescent="0.2">
      <c r="A3330" s="45" t="s">
        <v>677</v>
      </c>
      <c r="B3330" s="65" t="str">
        <f>YEAR(C3330)&amp;"-"&amp;WEEKNUM(C3330)</f>
        <v>2018-11</v>
      </c>
      <c r="C3330" s="46">
        <v>43176</v>
      </c>
      <c r="D3330" s="67">
        <f>WEEKDAY(Tableau645[[#This Row],[date]])</f>
        <v>7</v>
      </c>
      <c r="E3330" s="47">
        <v>0.34375</v>
      </c>
      <c r="F3330" s="47">
        <v>0.51041666666666696</v>
      </c>
      <c r="G3330" s="46" t="str">
        <f>IF(NOT(ISBLANK(Tableau645[heure
début])),IF(VALUE(MID(TEXT(Tableau645[heure
début],"hh"),1,2))&lt;13,"AM","PM"),"")</f>
        <v>AM</v>
      </c>
      <c r="H3330" s="47">
        <f>F3330-E3330</f>
        <v>0.16666666666666696</v>
      </c>
      <c r="I3330" s="47"/>
      <c r="J3330" s="47"/>
      <c r="K3330" s="65"/>
      <c r="L3330" s="45" t="e">
        <f ca="1">VLOOKUP(Tableau645[[#This Row],[module]],OFFSET(INDIRECT(A3330&amp;"_code"),0,2,,2),2,0)</f>
        <v>#N/A</v>
      </c>
      <c r="M3330" s="45"/>
      <c r="N3330" s="47"/>
      <c r="O3330" s="45"/>
    </row>
    <row r="3331" spans="1:15" hidden="1" x14ac:dyDescent="0.2">
      <c r="A3331" s="61" t="s">
        <v>669</v>
      </c>
      <c r="B3331" s="65" t="str">
        <f>YEAR(C3331)&amp;"-"&amp;WEEKNUM(C3331)</f>
        <v>2018-11</v>
      </c>
      <c r="C3331" s="46">
        <v>43176</v>
      </c>
      <c r="D3331" s="67">
        <f>WEEKDAY(Tableau645[[#This Row],[date]])</f>
        <v>7</v>
      </c>
      <c r="E3331" s="47">
        <v>0.34375</v>
      </c>
      <c r="F3331" s="47">
        <v>0.51041666666666696</v>
      </c>
      <c r="G3331" s="46" t="str">
        <f>IF(NOT(ISBLANK(Tableau645[heure
début])),IF(VALUE(MID(TEXT(Tableau645[heure
début],"hh"),1,2))&lt;13,"AM","PM"),"")</f>
        <v>AM</v>
      </c>
      <c r="H3331" s="47">
        <f>F3331-E3331</f>
        <v>0.16666666666666696</v>
      </c>
      <c r="I3331" s="47"/>
      <c r="J3331" s="47"/>
      <c r="K3331" s="65"/>
      <c r="L3331" s="45" t="e">
        <f ca="1">VLOOKUP(Tableau645[[#This Row],[module]],OFFSET(INDIRECT(A3331&amp;"_code"),0,2,,2),2,0)</f>
        <v>#N/A</v>
      </c>
      <c r="M3331" s="45"/>
      <c r="N3331" s="47"/>
      <c r="O3331" s="45"/>
    </row>
    <row r="3332" spans="1:15" hidden="1" x14ac:dyDescent="0.2">
      <c r="A3332" s="45" t="s">
        <v>670</v>
      </c>
      <c r="B3332" s="65" t="str">
        <f>YEAR(C3332)&amp;"-"&amp;WEEKNUM(C3332)</f>
        <v>2018-11</v>
      </c>
      <c r="C3332" s="46">
        <v>43176</v>
      </c>
      <c r="D3332" s="67">
        <f>WEEKDAY(Tableau645[[#This Row],[date]])</f>
        <v>7</v>
      </c>
      <c r="E3332" s="47">
        <v>0.34375</v>
      </c>
      <c r="F3332" s="47">
        <v>0.51041666666666696</v>
      </c>
      <c r="G3332" s="46" t="str">
        <f>IF(NOT(ISBLANK(Tableau645[heure
début])),IF(VALUE(MID(TEXT(Tableau645[heure
début],"hh"),1,2))&lt;13,"AM","PM"),"")</f>
        <v>AM</v>
      </c>
      <c r="H3332" s="47">
        <f>F3332-E3332</f>
        <v>0.16666666666666696</v>
      </c>
      <c r="I3332" s="47"/>
      <c r="J3332" s="47"/>
      <c r="K3332" s="65"/>
      <c r="L3332" s="45" t="e">
        <f ca="1">VLOOKUP(Tableau645[[#This Row],[module]],OFFSET(INDIRECT(A3332&amp;"_code"),0,2,,2),2,0)</f>
        <v>#N/A</v>
      </c>
      <c r="M3332" s="45"/>
      <c r="N3332" s="47"/>
      <c r="O3332" s="45"/>
    </row>
    <row r="3333" spans="1:15" hidden="1" x14ac:dyDescent="0.2">
      <c r="A3333" s="45" t="s">
        <v>657</v>
      </c>
      <c r="B3333" s="65" t="str">
        <f>YEAR(C3333)&amp;"-"&amp;WEEKNUM(C3333)</f>
        <v>2018-11</v>
      </c>
      <c r="C3333" s="46">
        <v>43176</v>
      </c>
      <c r="D3333" s="67">
        <f>WEEKDAY(Tableau645[[#This Row],[date]])</f>
        <v>7</v>
      </c>
      <c r="E3333" s="47">
        <v>0.57291666666666696</v>
      </c>
      <c r="F3333" s="47">
        <v>0.73958333333333404</v>
      </c>
      <c r="G3333" s="46" t="str">
        <f>IF(NOT(ISBLANK(Tableau645[heure
début])),IF(VALUE(MID(TEXT(Tableau645[heure
début],"hh"),1,2))&lt;13,"AM","PM"),"")</f>
        <v>PM</v>
      </c>
      <c r="H3333" s="47">
        <f>F3333-E3333</f>
        <v>0.16666666666666707</v>
      </c>
      <c r="I3333" s="123"/>
      <c r="J3333" s="47"/>
      <c r="K3333" s="65"/>
      <c r="L3333" s="45" t="e">
        <f ca="1">VLOOKUP(Tableau645[[#This Row],[module]],OFFSET(INDIRECT(A3333&amp;"_code"),0,2,,2),2,0)</f>
        <v>#N/A</v>
      </c>
      <c r="M3333" s="45"/>
      <c r="N3333" s="47"/>
      <c r="O3333" s="45"/>
    </row>
    <row r="3334" spans="1:15" hidden="1" x14ac:dyDescent="0.2">
      <c r="A3334" s="45" t="s">
        <v>671</v>
      </c>
      <c r="B3334" s="65" t="str">
        <f>YEAR(C3334)&amp;"-"&amp;WEEKNUM(C3334)</f>
        <v>2018-11</v>
      </c>
      <c r="C3334" s="46">
        <v>43176</v>
      </c>
      <c r="D3334" s="67">
        <f>WEEKDAY(Tableau645[[#This Row],[date]])</f>
        <v>7</v>
      </c>
      <c r="E3334" s="47">
        <v>0.57291666666666696</v>
      </c>
      <c r="F3334" s="47">
        <v>0.73958333333333404</v>
      </c>
      <c r="G3334" s="46" t="str">
        <f>IF(NOT(ISBLANK(Tableau645[heure
début])),IF(VALUE(MID(TEXT(Tableau645[heure
début],"hh"),1,2))&lt;13,"AM","PM"),"")</f>
        <v>PM</v>
      </c>
      <c r="H3334" s="47">
        <f>F3334-E3334</f>
        <v>0.16666666666666707</v>
      </c>
      <c r="I3334" s="47"/>
      <c r="J3334" s="47"/>
      <c r="K3334" s="65"/>
      <c r="L3334" s="45" t="e">
        <f ca="1">VLOOKUP(Tableau645[[#This Row],[module]],OFFSET(INDIRECT(A3334&amp;"_code"),0,2,,2),2,0)</f>
        <v>#N/A</v>
      </c>
      <c r="M3334" s="45"/>
      <c r="N3334" s="47"/>
      <c r="O3334" s="45"/>
    </row>
    <row r="3335" spans="1:15" hidden="1" x14ac:dyDescent="0.2">
      <c r="A3335" s="45" t="s">
        <v>672</v>
      </c>
      <c r="B3335" s="65" t="str">
        <f>YEAR(C3335)&amp;"-"&amp;WEEKNUM(C3335)</f>
        <v>2018-11</v>
      </c>
      <c r="C3335" s="46">
        <v>43176</v>
      </c>
      <c r="D3335" s="67">
        <f>WEEKDAY(Tableau645[[#This Row],[date]])</f>
        <v>7</v>
      </c>
      <c r="E3335" s="47">
        <v>0.57291666666666696</v>
      </c>
      <c r="F3335" s="47">
        <v>0.73958333333333404</v>
      </c>
      <c r="G3335" s="46" t="str">
        <f>IF(NOT(ISBLANK(Tableau645[heure
début])),IF(VALUE(MID(TEXT(Tableau645[heure
début],"hh"),1,2))&lt;13,"AM","PM"),"")</f>
        <v>PM</v>
      </c>
      <c r="H3335" s="47">
        <f>F3335-E3335</f>
        <v>0.16666666666666707</v>
      </c>
      <c r="I3335" s="47"/>
      <c r="J3335" s="47"/>
      <c r="K3335" s="65"/>
      <c r="L3335" s="45" t="e">
        <f ca="1">VLOOKUP(Tableau645[[#This Row],[module]],OFFSET(INDIRECT(A3335&amp;"_code"),0,2,,2),2,0)</f>
        <v>#N/A</v>
      </c>
      <c r="M3335" s="45"/>
      <c r="N3335" s="47"/>
      <c r="O3335" s="45"/>
    </row>
    <row r="3336" spans="1:15" hidden="1" x14ac:dyDescent="0.2">
      <c r="A3336" s="45" t="s">
        <v>676</v>
      </c>
      <c r="B3336" s="65" t="str">
        <f>YEAR(C3336)&amp;"-"&amp;WEEKNUM(C3336)</f>
        <v>2018-11</v>
      </c>
      <c r="C3336" s="46">
        <v>43176</v>
      </c>
      <c r="D3336" s="67">
        <f>WEEKDAY(Tableau645[[#This Row],[date]])</f>
        <v>7</v>
      </c>
      <c r="E3336" s="47">
        <v>0.57291666666666696</v>
      </c>
      <c r="F3336" s="47">
        <v>0.69791666666666663</v>
      </c>
      <c r="G3336" s="46" t="str">
        <f>IF(NOT(ISBLANK(Tableau645[heure
début])),IF(VALUE(MID(TEXT(Tableau645[heure
début],"hh"),1,2))&lt;13,"AM","PM"),"")</f>
        <v>PM</v>
      </c>
      <c r="H3336" s="47">
        <f>F3336-E3336</f>
        <v>0.12499999999999967</v>
      </c>
      <c r="I3336" s="47"/>
      <c r="J3336" s="47"/>
      <c r="K3336" s="65"/>
      <c r="L3336" s="45" t="e">
        <f ca="1">VLOOKUP(Tableau645[[#This Row],[module]],OFFSET(INDIRECT(A3336&amp;"_code"),0,2,,2),2,0)</f>
        <v>#N/A</v>
      </c>
      <c r="M3336" s="45"/>
      <c r="N3336" s="47"/>
      <c r="O3336" s="45"/>
    </row>
    <row r="3337" spans="1:15" hidden="1" x14ac:dyDescent="0.2">
      <c r="A3337" s="45" t="s">
        <v>677</v>
      </c>
      <c r="B3337" s="65" t="str">
        <f>YEAR(C3337)&amp;"-"&amp;WEEKNUM(C3337)</f>
        <v>2018-11</v>
      </c>
      <c r="C3337" s="46">
        <v>43176</v>
      </c>
      <c r="D3337" s="67">
        <f>WEEKDAY(Tableau645[[#This Row],[date]])</f>
        <v>7</v>
      </c>
      <c r="E3337" s="47">
        <v>0.57291666666666696</v>
      </c>
      <c r="F3337" s="47">
        <v>0.69791666666666663</v>
      </c>
      <c r="G3337" s="46" t="str">
        <f>IF(NOT(ISBLANK(Tableau645[heure
début])),IF(VALUE(MID(TEXT(Tableau645[heure
début],"hh"),1,2))&lt;13,"AM","PM"),"")</f>
        <v>PM</v>
      </c>
      <c r="H3337" s="47">
        <f>F3337-E3337</f>
        <v>0.12499999999999967</v>
      </c>
      <c r="I3337" s="47"/>
      <c r="J3337" s="47"/>
      <c r="K3337" s="65"/>
      <c r="L3337" s="45" t="e">
        <f ca="1">VLOOKUP(Tableau645[[#This Row],[module]],OFFSET(INDIRECT(A3337&amp;"_code"),0,2,,2),2,0)</f>
        <v>#N/A</v>
      </c>
      <c r="M3337" s="45"/>
      <c r="N3337" s="47"/>
      <c r="O3337" s="45"/>
    </row>
    <row r="3338" spans="1:15" hidden="1" x14ac:dyDescent="0.2">
      <c r="A3338" s="61" t="s">
        <v>669</v>
      </c>
      <c r="B3338" s="65" t="str">
        <f>YEAR(C3338)&amp;"-"&amp;WEEKNUM(C3338)</f>
        <v>2018-11</v>
      </c>
      <c r="C3338" s="46">
        <v>43176</v>
      </c>
      <c r="D3338" s="67">
        <f>WEEKDAY(Tableau645[[#This Row],[date]])</f>
        <v>7</v>
      </c>
      <c r="E3338" s="63">
        <v>0.57291666666666696</v>
      </c>
      <c r="F3338" s="63">
        <v>0.73958333333333404</v>
      </c>
      <c r="G3338" s="46" t="str">
        <f>IF(NOT(ISBLANK(Tableau645[heure
début])),IF(VALUE(MID(TEXT(Tableau645[heure
début],"hh"),1,2))&lt;13,"AM","PM"),"")</f>
        <v>PM</v>
      </c>
      <c r="H3338" s="47">
        <f>F3338-E3338</f>
        <v>0.16666666666666707</v>
      </c>
      <c r="I3338" s="47"/>
      <c r="J3338" s="47"/>
      <c r="K3338" s="65"/>
      <c r="L3338" s="45" t="e">
        <f ca="1">VLOOKUP(Tableau645[[#This Row],[module]],OFFSET(INDIRECT(A3338&amp;"_code"),0,2,,2),2,0)</f>
        <v>#N/A</v>
      </c>
      <c r="M3338" s="45"/>
      <c r="N3338" s="47"/>
      <c r="O3338" s="45"/>
    </row>
    <row r="3339" spans="1:15" hidden="1" x14ac:dyDescent="0.2">
      <c r="A3339" s="45" t="s">
        <v>670</v>
      </c>
      <c r="B3339" s="65" t="str">
        <f>YEAR(C3339)&amp;"-"&amp;WEEKNUM(C3339)</f>
        <v>2018-11</v>
      </c>
      <c r="C3339" s="46">
        <v>43176</v>
      </c>
      <c r="D3339" s="67">
        <f>WEEKDAY(Tableau645[[#This Row],[date]])</f>
        <v>7</v>
      </c>
      <c r="E3339" s="47">
        <v>0.57291666666666696</v>
      </c>
      <c r="F3339" s="47">
        <v>0.73958333333333404</v>
      </c>
      <c r="G3339" s="46" t="str">
        <f>IF(NOT(ISBLANK(Tableau645[heure
début])),IF(VALUE(MID(TEXT(Tableau645[heure
début],"hh"),1,2))&lt;13,"AM","PM"),"")</f>
        <v>PM</v>
      </c>
      <c r="H3339" s="47">
        <f>F3339-E3339</f>
        <v>0.16666666666666707</v>
      </c>
      <c r="I3339" s="47"/>
      <c r="J3339" s="47"/>
      <c r="K3339" s="65"/>
      <c r="L3339" s="45" t="e">
        <f ca="1">VLOOKUP(Tableau645[[#This Row],[module]],OFFSET(INDIRECT(A3339&amp;"_code"),0,2,,2),2,0)</f>
        <v>#N/A</v>
      </c>
      <c r="M3339" s="45"/>
      <c r="N3339" s="47"/>
      <c r="O3339" s="45"/>
    </row>
    <row r="3340" spans="1:15" hidden="1" x14ac:dyDescent="0.2">
      <c r="A3340" s="45" t="s">
        <v>657</v>
      </c>
      <c r="B3340" s="65" t="str">
        <f>YEAR(C3340)&amp;"-"&amp;WEEKNUM(C3340)</f>
        <v>2018-12</v>
      </c>
      <c r="C3340" s="46">
        <v>43177</v>
      </c>
      <c r="D3340" s="67">
        <f>WEEKDAY(Tableau645[[#This Row],[date]])</f>
        <v>1</v>
      </c>
      <c r="E3340" s="47">
        <v>0.34375</v>
      </c>
      <c r="F3340" s="47">
        <v>0.51041666666666696</v>
      </c>
      <c r="G3340" s="46" t="str">
        <f>IF(NOT(ISBLANK(Tableau645[heure
début])),IF(VALUE(MID(TEXT(Tableau645[heure
début],"hh"),1,2))&lt;13,"AM","PM"),"")</f>
        <v>AM</v>
      </c>
      <c r="H3340" s="47">
        <f>F3340-E3340</f>
        <v>0.16666666666666696</v>
      </c>
      <c r="I3340" s="123"/>
      <c r="J3340" s="47"/>
      <c r="K3340" s="65"/>
      <c r="L3340" s="45" t="e">
        <f ca="1">VLOOKUP(Tableau645[[#This Row],[module]],OFFSET(INDIRECT(A3340&amp;"_code"),0,2,,2),2,0)</f>
        <v>#N/A</v>
      </c>
      <c r="M3340" s="45"/>
      <c r="N3340" s="47"/>
      <c r="O3340" s="45"/>
    </row>
    <row r="3341" spans="1:15" hidden="1" x14ac:dyDescent="0.2">
      <c r="A3341" s="45" t="s">
        <v>671</v>
      </c>
      <c r="B3341" s="65" t="str">
        <f>YEAR(C3341)&amp;"-"&amp;WEEKNUM(C3341)</f>
        <v>2018-12</v>
      </c>
      <c r="C3341" s="46">
        <v>43177</v>
      </c>
      <c r="D3341" s="67">
        <f>WEEKDAY(Tableau645[[#This Row],[date]])</f>
        <v>1</v>
      </c>
      <c r="E3341" s="47">
        <v>0.34375</v>
      </c>
      <c r="F3341" s="47">
        <v>0.51041666666666696</v>
      </c>
      <c r="G3341" s="46" t="str">
        <f>IF(NOT(ISBLANK(Tableau645[heure
début])),IF(VALUE(MID(TEXT(Tableau645[heure
début],"hh"),1,2))&lt;13,"AM","PM"),"")</f>
        <v>AM</v>
      </c>
      <c r="H3341" s="47">
        <f>F3341-E3341</f>
        <v>0.16666666666666696</v>
      </c>
      <c r="I3341" s="47"/>
      <c r="J3341" s="47"/>
      <c r="K3341" s="65"/>
      <c r="L3341" s="45" t="e">
        <f ca="1">VLOOKUP(Tableau645[[#This Row],[module]],OFFSET(INDIRECT(A3341&amp;"_code"),0,2,,2),2,0)</f>
        <v>#N/A</v>
      </c>
      <c r="M3341" s="45"/>
      <c r="N3341" s="47"/>
      <c r="O3341" s="45"/>
    </row>
    <row r="3342" spans="1:15" hidden="1" x14ac:dyDescent="0.2">
      <c r="A3342" s="45" t="s">
        <v>672</v>
      </c>
      <c r="B3342" s="65" t="str">
        <f>YEAR(C3342)&amp;"-"&amp;WEEKNUM(C3342)</f>
        <v>2018-12</v>
      </c>
      <c r="C3342" s="46">
        <v>43177</v>
      </c>
      <c r="D3342" s="67">
        <f>WEEKDAY(Tableau645[[#This Row],[date]])</f>
        <v>1</v>
      </c>
      <c r="E3342" s="47">
        <v>0.34375</v>
      </c>
      <c r="F3342" s="47">
        <v>0.51041666666666696</v>
      </c>
      <c r="G3342" s="46" t="str">
        <f>IF(NOT(ISBLANK(Tableau645[heure
début])),IF(VALUE(MID(TEXT(Tableau645[heure
début],"hh"),1,2))&lt;13,"AM","PM"),"")</f>
        <v>AM</v>
      </c>
      <c r="H3342" s="47">
        <f>F3342-E3342</f>
        <v>0.16666666666666696</v>
      </c>
      <c r="I3342" s="47"/>
      <c r="J3342" s="47"/>
      <c r="K3342" s="65"/>
      <c r="L3342" s="45" t="e">
        <f ca="1">VLOOKUP(Tableau645[[#This Row],[module]],OFFSET(INDIRECT(A3342&amp;"_code"),0,2,,2),2,0)</f>
        <v>#N/A</v>
      </c>
      <c r="M3342" s="45"/>
      <c r="N3342" s="47"/>
      <c r="O3342" s="45"/>
    </row>
    <row r="3343" spans="1:15" hidden="1" x14ac:dyDescent="0.2">
      <c r="A3343" s="45" t="s">
        <v>676</v>
      </c>
      <c r="B3343" s="65" t="str">
        <f>YEAR(C3343)&amp;"-"&amp;WEEKNUM(C3343)</f>
        <v>2018-12</v>
      </c>
      <c r="C3343" s="46">
        <v>43177</v>
      </c>
      <c r="D3343" s="67">
        <f>WEEKDAY(Tableau645[[#This Row],[date]])</f>
        <v>1</v>
      </c>
      <c r="E3343" s="47">
        <v>0.34375</v>
      </c>
      <c r="F3343" s="47">
        <v>0.51041666666666696</v>
      </c>
      <c r="G3343" s="46" t="str">
        <f>IF(NOT(ISBLANK(Tableau645[heure
début])),IF(VALUE(MID(TEXT(Tableau645[heure
début],"hh"),1,2))&lt;13,"AM","PM"),"")</f>
        <v>AM</v>
      </c>
      <c r="H3343" s="47">
        <f>F3343-E3343</f>
        <v>0.16666666666666696</v>
      </c>
      <c r="I3343" s="47"/>
      <c r="J3343" s="47"/>
      <c r="K3343" s="65"/>
      <c r="L3343" s="45" t="e">
        <f ca="1">VLOOKUP(Tableau645[[#This Row],[module]],OFFSET(INDIRECT(A3343&amp;"_code"),0,2,,2),2,0)</f>
        <v>#N/A</v>
      </c>
      <c r="M3343" s="45"/>
      <c r="N3343" s="47"/>
      <c r="O3343" s="45"/>
    </row>
    <row r="3344" spans="1:15" hidden="1" x14ac:dyDescent="0.2">
      <c r="A3344" s="45" t="s">
        <v>677</v>
      </c>
      <c r="B3344" s="65" t="str">
        <f>YEAR(C3344)&amp;"-"&amp;WEEKNUM(C3344)</f>
        <v>2018-12</v>
      </c>
      <c r="C3344" s="46">
        <v>43177</v>
      </c>
      <c r="D3344" s="67">
        <f>WEEKDAY(Tableau645[[#This Row],[date]])</f>
        <v>1</v>
      </c>
      <c r="E3344" s="47">
        <v>0.34375</v>
      </c>
      <c r="F3344" s="47">
        <v>0.51041666666666696</v>
      </c>
      <c r="G3344" s="46" t="str">
        <f>IF(NOT(ISBLANK(Tableau645[heure
début])),IF(VALUE(MID(TEXT(Tableau645[heure
début],"hh"),1,2))&lt;13,"AM","PM"),"")</f>
        <v>AM</v>
      </c>
      <c r="H3344" s="47">
        <f>F3344-E3344</f>
        <v>0.16666666666666696</v>
      </c>
      <c r="I3344" s="47"/>
      <c r="J3344" s="47"/>
      <c r="K3344" s="65"/>
      <c r="L3344" s="45" t="e">
        <f ca="1">VLOOKUP(Tableau645[[#This Row],[module]],OFFSET(INDIRECT(A3344&amp;"_code"),0,2,,2),2,0)</f>
        <v>#N/A</v>
      </c>
      <c r="M3344" s="45"/>
      <c r="N3344" s="47"/>
      <c r="O3344" s="45"/>
    </row>
    <row r="3345" spans="1:15" hidden="1" x14ac:dyDescent="0.2">
      <c r="A3345" s="61" t="s">
        <v>669</v>
      </c>
      <c r="B3345" s="65" t="str">
        <f>YEAR(C3345)&amp;"-"&amp;WEEKNUM(C3345)</f>
        <v>2018-12</v>
      </c>
      <c r="C3345" s="46">
        <v>43177</v>
      </c>
      <c r="D3345" s="67">
        <f>WEEKDAY(Tableau645[[#This Row],[date]])</f>
        <v>1</v>
      </c>
      <c r="E3345" s="47">
        <v>0.34375</v>
      </c>
      <c r="F3345" s="47">
        <v>0.51041666666666696</v>
      </c>
      <c r="G3345" s="46" t="str">
        <f>IF(NOT(ISBLANK(Tableau645[heure
début])),IF(VALUE(MID(TEXT(Tableau645[heure
début],"hh"),1,2))&lt;13,"AM","PM"),"")</f>
        <v>AM</v>
      </c>
      <c r="H3345" s="47">
        <f>F3345-E3345</f>
        <v>0.16666666666666696</v>
      </c>
      <c r="I3345" s="47"/>
      <c r="J3345" s="47"/>
      <c r="K3345" s="65"/>
      <c r="L3345" s="45" t="e">
        <f ca="1">VLOOKUP(Tableau645[[#This Row],[module]],OFFSET(INDIRECT(A3345&amp;"_code"),0,2,,2),2,0)</f>
        <v>#N/A</v>
      </c>
      <c r="M3345" s="45"/>
      <c r="N3345" s="47"/>
      <c r="O3345" s="45"/>
    </row>
    <row r="3346" spans="1:15" hidden="1" x14ac:dyDescent="0.2">
      <c r="A3346" s="45" t="s">
        <v>670</v>
      </c>
      <c r="B3346" s="65" t="str">
        <f>YEAR(C3346)&amp;"-"&amp;WEEKNUM(C3346)</f>
        <v>2018-12</v>
      </c>
      <c r="C3346" s="46">
        <v>43177</v>
      </c>
      <c r="D3346" s="67">
        <f>WEEKDAY(Tableau645[[#This Row],[date]])</f>
        <v>1</v>
      </c>
      <c r="E3346" s="47">
        <v>0.34375</v>
      </c>
      <c r="F3346" s="47">
        <v>0.51041666666666696</v>
      </c>
      <c r="G3346" s="46" t="str">
        <f>IF(NOT(ISBLANK(Tableau645[heure
début])),IF(VALUE(MID(TEXT(Tableau645[heure
début],"hh"),1,2))&lt;13,"AM","PM"),"")</f>
        <v>AM</v>
      </c>
      <c r="H3346" s="47">
        <f>F3346-E3346</f>
        <v>0.16666666666666696</v>
      </c>
      <c r="I3346" s="47"/>
      <c r="J3346" s="47"/>
      <c r="K3346" s="65"/>
      <c r="L3346" s="45" t="e">
        <f ca="1">VLOOKUP(Tableau645[[#This Row],[module]],OFFSET(INDIRECT(A3346&amp;"_code"),0,2,,2),2,0)</f>
        <v>#N/A</v>
      </c>
      <c r="M3346" s="45"/>
      <c r="N3346" s="47"/>
      <c r="O3346" s="45"/>
    </row>
    <row r="3347" spans="1:15" hidden="1" x14ac:dyDescent="0.2">
      <c r="A3347" s="45" t="s">
        <v>657</v>
      </c>
      <c r="B3347" s="65" t="str">
        <f>YEAR(C3347)&amp;"-"&amp;WEEKNUM(C3347)</f>
        <v>2018-12</v>
      </c>
      <c r="C3347" s="46">
        <v>43177</v>
      </c>
      <c r="D3347" s="67">
        <f>WEEKDAY(Tableau645[[#This Row],[date]])</f>
        <v>1</v>
      </c>
      <c r="E3347" s="47">
        <v>0.57291666666666696</v>
      </c>
      <c r="F3347" s="47">
        <v>0.73958333333333404</v>
      </c>
      <c r="G3347" s="46" t="str">
        <f>IF(NOT(ISBLANK(Tableau645[heure
début])),IF(VALUE(MID(TEXT(Tableau645[heure
début],"hh"),1,2))&lt;13,"AM","PM"),"")</f>
        <v>PM</v>
      </c>
      <c r="H3347" s="47">
        <f>F3347-E3347</f>
        <v>0.16666666666666707</v>
      </c>
      <c r="I3347" s="123"/>
      <c r="J3347" s="47"/>
      <c r="K3347" s="65"/>
      <c r="L3347" s="45" t="e">
        <f ca="1">VLOOKUP(Tableau645[[#This Row],[module]],OFFSET(INDIRECT(A3347&amp;"_code"),0,2,,2),2,0)</f>
        <v>#N/A</v>
      </c>
      <c r="M3347" s="45"/>
      <c r="N3347" s="47"/>
      <c r="O3347" s="45"/>
    </row>
    <row r="3348" spans="1:15" hidden="1" x14ac:dyDescent="0.2">
      <c r="A3348" s="45" t="s">
        <v>671</v>
      </c>
      <c r="B3348" s="65" t="str">
        <f>YEAR(C3348)&amp;"-"&amp;WEEKNUM(C3348)</f>
        <v>2018-12</v>
      </c>
      <c r="C3348" s="46">
        <v>43177</v>
      </c>
      <c r="D3348" s="67">
        <f>WEEKDAY(Tableau645[[#This Row],[date]])</f>
        <v>1</v>
      </c>
      <c r="E3348" s="47">
        <v>0.57291666666666696</v>
      </c>
      <c r="F3348" s="47">
        <v>0.73958333333333404</v>
      </c>
      <c r="G3348" s="46" t="str">
        <f>IF(NOT(ISBLANK(Tableau645[heure
début])),IF(VALUE(MID(TEXT(Tableau645[heure
début],"hh"),1,2))&lt;13,"AM","PM"),"")</f>
        <v>PM</v>
      </c>
      <c r="H3348" s="47">
        <f>F3348-E3348</f>
        <v>0.16666666666666707</v>
      </c>
      <c r="I3348" s="47"/>
      <c r="J3348" s="47"/>
      <c r="K3348" s="65"/>
      <c r="L3348" s="45" t="e">
        <f ca="1">VLOOKUP(Tableau645[[#This Row],[module]],OFFSET(INDIRECT(A3348&amp;"_code"),0,2,,2),2,0)</f>
        <v>#N/A</v>
      </c>
      <c r="M3348" s="45"/>
      <c r="N3348" s="47"/>
      <c r="O3348" s="45"/>
    </row>
    <row r="3349" spans="1:15" hidden="1" x14ac:dyDescent="0.2">
      <c r="A3349" s="45" t="s">
        <v>672</v>
      </c>
      <c r="B3349" s="65" t="str">
        <f>YEAR(C3349)&amp;"-"&amp;WEEKNUM(C3349)</f>
        <v>2018-12</v>
      </c>
      <c r="C3349" s="46">
        <v>43177</v>
      </c>
      <c r="D3349" s="67">
        <f>WEEKDAY(Tableau645[[#This Row],[date]])</f>
        <v>1</v>
      </c>
      <c r="E3349" s="47">
        <v>0.57291666666666696</v>
      </c>
      <c r="F3349" s="47">
        <v>0.73958333333333404</v>
      </c>
      <c r="G3349" s="46" t="str">
        <f>IF(NOT(ISBLANK(Tableau645[heure
début])),IF(VALUE(MID(TEXT(Tableau645[heure
début],"hh"),1,2))&lt;13,"AM","PM"),"")</f>
        <v>PM</v>
      </c>
      <c r="H3349" s="47">
        <f>F3349-E3349</f>
        <v>0.16666666666666707</v>
      </c>
      <c r="I3349" s="47"/>
      <c r="J3349" s="47"/>
      <c r="K3349" s="65"/>
      <c r="L3349" s="45" t="e">
        <f ca="1">VLOOKUP(Tableau645[[#This Row],[module]],OFFSET(INDIRECT(A3349&amp;"_code"),0,2,,2),2,0)</f>
        <v>#N/A</v>
      </c>
      <c r="M3349" s="45"/>
      <c r="N3349" s="47"/>
      <c r="O3349" s="45"/>
    </row>
    <row r="3350" spans="1:15" hidden="1" x14ac:dyDescent="0.2">
      <c r="A3350" s="45" t="s">
        <v>676</v>
      </c>
      <c r="B3350" s="65" t="str">
        <f>YEAR(C3350)&amp;"-"&amp;WEEKNUM(C3350)</f>
        <v>2018-12</v>
      </c>
      <c r="C3350" s="46">
        <v>43177</v>
      </c>
      <c r="D3350" s="67">
        <f>WEEKDAY(Tableau645[[#This Row],[date]])</f>
        <v>1</v>
      </c>
      <c r="E3350" s="47">
        <v>0.57291666666666696</v>
      </c>
      <c r="F3350" s="47">
        <v>0.69791666666666663</v>
      </c>
      <c r="G3350" s="46" t="str">
        <f>IF(NOT(ISBLANK(Tableau645[heure
début])),IF(VALUE(MID(TEXT(Tableau645[heure
début],"hh"),1,2))&lt;13,"AM","PM"),"")</f>
        <v>PM</v>
      </c>
      <c r="H3350" s="47">
        <f>F3350-E3350</f>
        <v>0.12499999999999967</v>
      </c>
      <c r="I3350" s="47"/>
      <c r="J3350" s="47"/>
      <c r="K3350" s="65"/>
      <c r="L3350" s="45" t="e">
        <f ca="1">VLOOKUP(Tableau645[[#This Row],[module]],OFFSET(INDIRECT(A3350&amp;"_code"),0,2,,2),2,0)</f>
        <v>#N/A</v>
      </c>
      <c r="M3350" s="45"/>
      <c r="N3350" s="47"/>
      <c r="O3350" s="45"/>
    </row>
    <row r="3351" spans="1:15" hidden="1" x14ac:dyDescent="0.2">
      <c r="A3351" s="45" t="s">
        <v>677</v>
      </c>
      <c r="B3351" s="65" t="str">
        <f>YEAR(C3351)&amp;"-"&amp;WEEKNUM(C3351)</f>
        <v>2018-12</v>
      </c>
      <c r="C3351" s="46">
        <v>43177</v>
      </c>
      <c r="D3351" s="67">
        <f>WEEKDAY(Tableau645[[#This Row],[date]])</f>
        <v>1</v>
      </c>
      <c r="E3351" s="47">
        <v>0.57291666666666696</v>
      </c>
      <c r="F3351" s="47">
        <v>0.69791666666666663</v>
      </c>
      <c r="G3351" s="46" t="str">
        <f>IF(NOT(ISBLANK(Tableau645[heure
début])),IF(VALUE(MID(TEXT(Tableau645[heure
début],"hh"),1,2))&lt;13,"AM","PM"),"")</f>
        <v>PM</v>
      </c>
      <c r="H3351" s="47">
        <f>F3351-E3351</f>
        <v>0.12499999999999967</v>
      </c>
      <c r="I3351" s="47"/>
      <c r="J3351" s="47"/>
      <c r="K3351" s="65"/>
      <c r="L3351" s="45" t="e">
        <f ca="1">VLOOKUP(Tableau645[[#This Row],[module]],OFFSET(INDIRECT(A3351&amp;"_code"),0,2,,2),2,0)</f>
        <v>#N/A</v>
      </c>
      <c r="M3351" s="45"/>
      <c r="N3351" s="47"/>
      <c r="O3351" s="45"/>
    </row>
    <row r="3352" spans="1:15" hidden="1" x14ac:dyDescent="0.2">
      <c r="A3352" s="61" t="s">
        <v>669</v>
      </c>
      <c r="B3352" s="65" t="str">
        <f>YEAR(C3352)&amp;"-"&amp;WEEKNUM(C3352)</f>
        <v>2018-12</v>
      </c>
      <c r="C3352" s="46">
        <v>43177</v>
      </c>
      <c r="D3352" s="67">
        <f>WEEKDAY(Tableau645[[#This Row],[date]])</f>
        <v>1</v>
      </c>
      <c r="E3352" s="63">
        <v>0.57291666666666696</v>
      </c>
      <c r="F3352" s="63">
        <v>0.73958333333333404</v>
      </c>
      <c r="G3352" s="46" t="str">
        <f>IF(NOT(ISBLANK(Tableau645[heure
début])),IF(VALUE(MID(TEXT(Tableau645[heure
début],"hh"),1,2))&lt;13,"AM","PM"),"")</f>
        <v>PM</v>
      </c>
      <c r="H3352" s="47">
        <f>F3352-E3352</f>
        <v>0.16666666666666707</v>
      </c>
      <c r="I3352" s="47"/>
      <c r="J3352" s="47"/>
      <c r="K3352" s="65"/>
      <c r="L3352" s="45" t="e">
        <f ca="1">VLOOKUP(Tableau645[[#This Row],[module]],OFFSET(INDIRECT(A3352&amp;"_code"),0,2,,2),2,0)</f>
        <v>#N/A</v>
      </c>
      <c r="M3352" s="45"/>
      <c r="N3352" s="47"/>
      <c r="O3352" s="45"/>
    </row>
    <row r="3353" spans="1:15" hidden="1" x14ac:dyDescent="0.2">
      <c r="A3353" s="45" t="s">
        <v>670</v>
      </c>
      <c r="B3353" s="65" t="str">
        <f>YEAR(C3353)&amp;"-"&amp;WEEKNUM(C3353)</f>
        <v>2018-12</v>
      </c>
      <c r="C3353" s="46">
        <v>43177</v>
      </c>
      <c r="D3353" s="67">
        <f>WEEKDAY(Tableau645[[#This Row],[date]])</f>
        <v>1</v>
      </c>
      <c r="E3353" s="47">
        <v>0.57291666666666696</v>
      </c>
      <c r="F3353" s="47">
        <v>0.73958333333333404</v>
      </c>
      <c r="G3353" s="46" t="str">
        <f>IF(NOT(ISBLANK(Tableau645[heure
début])),IF(VALUE(MID(TEXT(Tableau645[heure
début],"hh"),1,2))&lt;13,"AM","PM"),"")</f>
        <v>PM</v>
      </c>
      <c r="H3353" s="47">
        <f>F3353-E3353</f>
        <v>0.16666666666666707</v>
      </c>
      <c r="I3353" s="47"/>
      <c r="J3353" s="47"/>
      <c r="K3353" s="65"/>
      <c r="L3353" s="45" t="e">
        <f ca="1">VLOOKUP(Tableau645[[#This Row],[module]],OFFSET(INDIRECT(A3353&amp;"_code"),0,2,,2),2,0)</f>
        <v>#N/A</v>
      </c>
      <c r="M3353" s="45"/>
      <c r="N3353" s="47"/>
      <c r="O3353" s="45"/>
    </row>
    <row r="3354" spans="1:15" hidden="1" x14ac:dyDescent="0.2">
      <c r="A3354" s="45" t="s">
        <v>657</v>
      </c>
      <c r="B3354" s="65" t="str">
        <f>YEAR(C3354)&amp;"-"&amp;WEEKNUM(C3354)</f>
        <v>2018-12</v>
      </c>
      <c r="C3354" s="46">
        <v>43178</v>
      </c>
      <c r="D3354" s="67">
        <f>WEEKDAY(Tableau645[[#This Row],[date]])</f>
        <v>2</v>
      </c>
      <c r="E3354" s="47">
        <v>0.34375</v>
      </c>
      <c r="F3354" s="47">
        <v>0.51041666666666696</v>
      </c>
      <c r="G3354" s="46" t="str">
        <f>IF(NOT(ISBLANK(Tableau645[heure
début])),IF(VALUE(MID(TEXT(Tableau645[heure
début],"hh"),1,2))&lt;13,"AM","PM"),"")</f>
        <v>AM</v>
      </c>
      <c r="H3354" s="47">
        <f>F3354-E3354</f>
        <v>0.16666666666666696</v>
      </c>
      <c r="I3354" s="123"/>
      <c r="J3354" s="47" t="s">
        <v>832</v>
      </c>
      <c r="K3354" s="65" t="s">
        <v>806</v>
      </c>
      <c r="L3354" s="45" t="str">
        <f ca="1">VLOOKUP(Tableau645[[#This Row],[module]],OFFSET(INDIRECT(A3354&amp;"_code"),0,2,,2),2,0)</f>
        <v>n/a</v>
      </c>
      <c r="M3354" s="45"/>
      <c r="N3354" s="47"/>
      <c r="O3354" s="45"/>
    </row>
    <row r="3355" spans="1:15" hidden="1" x14ac:dyDescent="0.2">
      <c r="A3355" s="45" t="s">
        <v>657</v>
      </c>
      <c r="B3355" s="65" t="str">
        <f>YEAR(C3355)&amp;"-"&amp;WEEKNUM(C3355)</f>
        <v>2018-12</v>
      </c>
      <c r="C3355" s="46">
        <v>43178</v>
      </c>
      <c r="D3355" s="67">
        <f>WEEKDAY(Tableau645[[#This Row],[date]])</f>
        <v>2</v>
      </c>
      <c r="E3355" s="47">
        <v>0.34375</v>
      </c>
      <c r="F3355" s="47">
        <v>0.51041666666666696</v>
      </c>
      <c r="G3355" s="46" t="str">
        <f>IF(NOT(ISBLANK(Tableau645[heure
début])),IF(VALUE(MID(TEXT(Tableau645[heure
début],"hh"),1,2))&lt;13,"AM","PM"),"")</f>
        <v>AM</v>
      </c>
      <c r="H3355" s="47">
        <f>F3355-E3355</f>
        <v>0.16666666666666696</v>
      </c>
      <c r="I3355" s="123"/>
      <c r="J3355" s="47" t="s">
        <v>833</v>
      </c>
      <c r="K3355" s="65" t="s">
        <v>817</v>
      </c>
      <c r="L3355" s="45" t="str">
        <f ca="1">VLOOKUP(Tableau645[[#This Row],[module]],OFFSET(INDIRECT(A3355&amp;"_code"),0,2,,2),2,0)</f>
        <v>n/a</v>
      </c>
      <c r="M3355" s="45"/>
      <c r="N3355" s="47"/>
      <c r="O3355" s="45"/>
    </row>
    <row r="3356" spans="1:15" hidden="1" x14ac:dyDescent="0.2">
      <c r="A3356" s="45" t="s">
        <v>671</v>
      </c>
      <c r="B3356" s="65" t="str">
        <f>YEAR(C3356)&amp;"-"&amp;WEEKNUM(C3356)</f>
        <v>2018-12</v>
      </c>
      <c r="C3356" s="46">
        <v>43178</v>
      </c>
      <c r="D3356" s="67">
        <f>WEEKDAY(Tableau645[[#This Row],[date]])</f>
        <v>2</v>
      </c>
      <c r="E3356" s="47">
        <v>0.34375</v>
      </c>
      <c r="F3356" s="47">
        <v>0.51041666666666696</v>
      </c>
      <c r="G3356" s="46" t="str">
        <f>IF(NOT(ISBLANK(Tableau645[heure
début])),IF(VALUE(MID(TEXT(Tableau645[heure
début],"hh"),1,2))&lt;13,"AM","PM"),"")</f>
        <v>AM</v>
      </c>
      <c r="H3356" s="47">
        <f>F3356-E3356</f>
        <v>0.16666666666666696</v>
      </c>
      <c r="I3356" s="47"/>
      <c r="J3356" s="47" t="s">
        <v>833</v>
      </c>
      <c r="K3356" s="65" t="s">
        <v>817</v>
      </c>
      <c r="L3356" s="45" t="str">
        <f ca="1">VLOOKUP(Tableau645[[#This Row],[module]],OFFSET(INDIRECT(A3356&amp;"_code"),0,2,,2),2,0)</f>
        <v>n/a</v>
      </c>
      <c r="M3356" s="45"/>
      <c r="N3356" s="47"/>
      <c r="O3356" s="45"/>
    </row>
    <row r="3357" spans="1:15" hidden="1" x14ac:dyDescent="0.2">
      <c r="A3357" s="45" t="s">
        <v>671</v>
      </c>
      <c r="B3357" s="65" t="str">
        <f>YEAR(C3357)&amp;"-"&amp;WEEKNUM(C3357)</f>
        <v>2018-12</v>
      </c>
      <c r="C3357" s="46">
        <v>43178</v>
      </c>
      <c r="D3357" s="67">
        <f>WEEKDAY(Tableau645[[#This Row],[date]])</f>
        <v>2</v>
      </c>
      <c r="E3357" s="47">
        <v>0.34375</v>
      </c>
      <c r="F3357" s="47">
        <v>0.51041666666666696</v>
      </c>
      <c r="G3357" s="46" t="str">
        <f>IF(NOT(ISBLANK(Tableau645[heure
début])),IF(VALUE(MID(TEXT(Tableau645[heure
début],"hh"),1,2))&lt;13,"AM","PM"),"")</f>
        <v>AM</v>
      </c>
      <c r="H3357" s="47">
        <f>F3357-E3357</f>
        <v>0.16666666666666696</v>
      </c>
      <c r="I3357" s="47"/>
      <c r="J3357" s="47" t="s">
        <v>832</v>
      </c>
      <c r="K3357" s="65" t="s">
        <v>806</v>
      </c>
      <c r="L3357" s="45" t="str">
        <f ca="1">VLOOKUP(Tableau645[[#This Row],[module]],OFFSET(INDIRECT(A3357&amp;"_code"),0,2,,2),2,0)</f>
        <v>n/a</v>
      </c>
      <c r="M3357" s="45"/>
      <c r="N3357" s="47"/>
      <c r="O3357" s="45"/>
    </row>
    <row r="3358" spans="1:15" hidden="1" x14ac:dyDescent="0.2">
      <c r="A3358" s="45" t="s">
        <v>672</v>
      </c>
      <c r="B3358" s="65" t="str">
        <f>YEAR(C3358)&amp;"-"&amp;WEEKNUM(C3358)</f>
        <v>2018-12</v>
      </c>
      <c r="C3358" s="46">
        <v>43178</v>
      </c>
      <c r="D3358" s="67">
        <f>WEEKDAY(Tableau645[[#This Row],[date]])</f>
        <v>2</v>
      </c>
      <c r="E3358" s="47">
        <v>0.34375</v>
      </c>
      <c r="F3358" s="47">
        <v>0.51041666666666696</v>
      </c>
      <c r="G3358" s="46" t="str">
        <f>IF(NOT(ISBLANK(Tableau645[heure
début])),IF(VALUE(MID(TEXT(Tableau645[heure
début],"hh"),1,2))&lt;13,"AM","PM"),"")</f>
        <v>AM</v>
      </c>
      <c r="H3358" s="47">
        <f>F3358-E3358</f>
        <v>0.16666666666666696</v>
      </c>
      <c r="I3358" s="47"/>
      <c r="J3358" s="47"/>
      <c r="K3358" s="65" t="s">
        <v>809</v>
      </c>
      <c r="L3358" s="45" t="str">
        <f ca="1">VLOOKUP(Tableau645[[#This Row],[module]],OFFSET(INDIRECT(A3358&amp;"_code"),0,2,,2),2,0)</f>
        <v>n/a</v>
      </c>
      <c r="M3358" s="45"/>
      <c r="N3358" s="47"/>
      <c r="O3358" s="45"/>
    </row>
    <row r="3359" spans="1:15" hidden="1" x14ac:dyDescent="0.2">
      <c r="A3359" s="45" t="s">
        <v>676</v>
      </c>
      <c r="B3359" s="65" t="str">
        <f>YEAR(C3359)&amp;"-"&amp;WEEKNUM(C3359)</f>
        <v>2018-12</v>
      </c>
      <c r="C3359" s="46">
        <v>43178</v>
      </c>
      <c r="D3359" s="67">
        <f>WEEKDAY(Tableau645[[#This Row],[date]])</f>
        <v>2</v>
      </c>
      <c r="E3359" s="47">
        <v>0.34375</v>
      </c>
      <c r="F3359" s="47">
        <v>0.51041666666666696</v>
      </c>
      <c r="G3359" s="46" t="str">
        <f>IF(NOT(ISBLANK(Tableau645[heure
début])),IF(VALUE(MID(TEXT(Tableau645[heure
début],"hh"),1,2))&lt;13,"AM","PM"),"")</f>
        <v>AM</v>
      </c>
      <c r="H3359" s="47">
        <f>F3359-E3359</f>
        <v>0.16666666666666696</v>
      </c>
      <c r="I3359" s="47"/>
      <c r="J3359" s="47"/>
      <c r="K3359" s="65" t="s">
        <v>809</v>
      </c>
      <c r="L3359" s="45" t="str">
        <f ca="1">VLOOKUP(Tableau645[[#This Row],[module]],OFFSET(INDIRECT(A3359&amp;"_code"),0,2,,2),2,0)</f>
        <v>n/a</v>
      </c>
      <c r="M3359" s="45"/>
      <c r="N3359" s="47"/>
      <c r="O3359" s="45"/>
    </row>
    <row r="3360" spans="1:15" hidden="1" x14ac:dyDescent="0.2">
      <c r="A3360" s="45" t="s">
        <v>677</v>
      </c>
      <c r="B3360" s="65" t="str">
        <f>YEAR(C3360)&amp;"-"&amp;WEEKNUM(C3360)</f>
        <v>2018-12</v>
      </c>
      <c r="C3360" s="46">
        <v>43178</v>
      </c>
      <c r="D3360" s="67">
        <f>WEEKDAY(Tableau645[[#This Row],[date]])</f>
        <v>2</v>
      </c>
      <c r="E3360" s="47">
        <v>0.34375</v>
      </c>
      <c r="F3360" s="47">
        <v>0.51041666666666696</v>
      </c>
      <c r="G3360" s="46" t="str">
        <f>IF(NOT(ISBLANK(Tableau645[heure
début])),IF(VALUE(MID(TEXT(Tableau645[heure
début],"hh"),1,2))&lt;13,"AM","PM"),"")</f>
        <v>AM</v>
      </c>
      <c r="H3360" s="47">
        <f>F3360-E3360</f>
        <v>0.16666666666666696</v>
      </c>
      <c r="I3360" s="47"/>
      <c r="J3360" s="47"/>
      <c r="K3360" s="65" t="s">
        <v>1168</v>
      </c>
      <c r="L3360" s="45" t="str">
        <f ca="1">VLOOKUP(Tableau645[[#This Row],[module]],OFFSET(INDIRECT(A3360&amp;"_code"),0,2,,2),2,0)</f>
        <v>n/a</v>
      </c>
      <c r="M3360" s="45"/>
      <c r="N3360" s="47"/>
      <c r="O3360" s="45"/>
    </row>
    <row r="3361" spans="1:15" hidden="1" x14ac:dyDescent="0.2">
      <c r="A3361" s="61" t="s">
        <v>669</v>
      </c>
      <c r="B3361" s="65" t="str">
        <f>YEAR(C3361)&amp;"-"&amp;WEEKNUM(C3361)</f>
        <v>2018-12</v>
      </c>
      <c r="C3361" s="46">
        <v>43178</v>
      </c>
      <c r="D3361" s="67">
        <f>WEEKDAY(Tableau645[[#This Row],[date]])</f>
        <v>2</v>
      </c>
      <c r="E3361" s="47">
        <v>0.34375</v>
      </c>
      <c r="F3361" s="47">
        <v>0.51041666666666696</v>
      </c>
      <c r="G3361" s="46" t="str">
        <f>IF(NOT(ISBLANK(Tableau645[heure
début])),IF(VALUE(MID(TEXT(Tableau645[heure
début],"hh"),1,2))&lt;13,"AM","PM"),"")</f>
        <v>AM</v>
      </c>
      <c r="H3361" s="47">
        <f>F3361-E3361</f>
        <v>0.16666666666666696</v>
      </c>
      <c r="I3361" s="47"/>
      <c r="J3361" s="47"/>
      <c r="K3361" s="65" t="s">
        <v>770</v>
      </c>
      <c r="L3361" s="45" t="str">
        <f ca="1">VLOOKUP(Tableau645[[#This Row],[module]],OFFSET(INDIRECT(A3361&amp;"_code"),0,2,,2),2,0)</f>
        <v>LEFETZ Guillaume</v>
      </c>
      <c r="M3361" s="45"/>
      <c r="N3361" s="47"/>
      <c r="O3361" s="45"/>
    </row>
    <row r="3362" spans="1:15" hidden="1" x14ac:dyDescent="0.2">
      <c r="A3362" s="45" t="s">
        <v>670</v>
      </c>
      <c r="B3362" s="65" t="str">
        <f>YEAR(C3362)&amp;"-"&amp;WEEKNUM(C3362)</f>
        <v>2018-12</v>
      </c>
      <c r="C3362" s="46">
        <v>43178</v>
      </c>
      <c r="D3362" s="67">
        <f>WEEKDAY(Tableau645[[#This Row],[date]])</f>
        <v>2</v>
      </c>
      <c r="E3362" s="47">
        <v>0.34375</v>
      </c>
      <c r="F3362" s="47">
        <v>0.51041666666666696</v>
      </c>
      <c r="G3362" s="46" t="str">
        <f>IF(NOT(ISBLANK(Tableau645[heure
début])),IF(VALUE(MID(TEXT(Tableau645[heure
début],"hh"),1,2))&lt;13,"AM","PM"),"")</f>
        <v>AM</v>
      </c>
      <c r="H3362" s="47">
        <f>F3362-E3362</f>
        <v>0.16666666666666696</v>
      </c>
      <c r="I3362" s="47"/>
      <c r="J3362" s="47"/>
      <c r="K3362" s="65" t="s">
        <v>913</v>
      </c>
      <c r="L3362" s="45" t="str">
        <f ca="1">VLOOKUP(Tableau645[[#This Row],[module]],OFFSET(INDIRECT(A3362&amp;"_code"),0,2,,2),2,0)</f>
        <v>BOUTONNET Jean-Pierre</v>
      </c>
      <c r="M3362" s="45"/>
      <c r="N3362" s="47"/>
      <c r="O3362" s="45"/>
    </row>
    <row r="3363" spans="1:15" hidden="1" x14ac:dyDescent="0.2">
      <c r="A3363" s="45" t="s">
        <v>657</v>
      </c>
      <c r="B3363" s="65" t="str">
        <f>YEAR(C3363)&amp;"-"&amp;WEEKNUM(C3363)</f>
        <v>2018-12</v>
      </c>
      <c r="C3363" s="46">
        <v>43178</v>
      </c>
      <c r="D3363" s="67">
        <f>WEEKDAY(Tableau645[[#This Row],[date]])</f>
        <v>2</v>
      </c>
      <c r="E3363" s="47">
        <v>0.57291666666666696</v>
      </c>
      <c r="F3363" s="47">
        <v>0.73958333333333404</v>
      </c>
      <c r="G3363" s="46" t="str">
        <f>IF(NOT(ISBLANK(Tableau645[heure
début])),IF(VALUE(MID(TEXT(Tableau645[heure
début],"hh"),1,2))&lt;13,"AM","PM"),"")</f>
        <v>PM</v>
      </c>
      <c r="H3363" s="47">
        <f>F3363-E3363</f>
        <v>0.16666666666666707</v>
      </c>
      <c r="I3363" s="123"/>
      <c r="J3363" s="47" t="s">
        <v>832</v>
      </c>
      <c r="K3363" s="65" t="s">
        <v>806</v>
      </c>
      <c r="L3363" s="45" t="str">
        <f ca="1">VLOOKUP(Tableau645[[#This Row],[module]],OFFSET(INDIRECT(A3363&amp;"_code"),0,2,,2),2,0)</f>
        <v>n/a</v>
      </c>
      <c r="M3363" s="45"/>
      <c r="N3363" s="47"/>
      <c r="O3363" s="45"/>
    </row>
    <row r="3364" spans="1:15" hidden="1" x14ac:dyDescent="0.2">
      <c r="A3364" s="45" t="s">
        <v>657</v>
      </c>
      <c r="B3364" s="65" t="str">
        <f>YEAR(C3364)&amp;"-"&amp;WEEKNUM(C3364)</f>
        <v>2018-12</v>
      </c>
      <c r="C3364" s="46">
        <v>43178</v>
      </c>
      <c r="D3364" s="67">
        <f>WEEKDAY(Tableau645[[#This Row],[date]])</f>
        <v>2</v>
      </c>
      <c r="E3364" s="47">
        <v>0.57291666666666696</v>
      </c>
      <c r="F3364" s="47">
        <v>0.73958333333333404</v>
      </c>
      <c r="G3364" s="46" t="str">
        <f>IF(NOT(ISBLANK(Tableau645[heure
début])),IF(VALUE(MID(TEXT(Tableau645[heure
début],"hh"),1,2))&lt;13,"AM","PM"),"")</f>
        <v>PM</v>
      </c>
      <c r="H3364" s="47">
        <f>F3364-E3364</f>
        <v>0.16666666666666707</v>
      </c>
      <c r="I3364" s="123"/>
      <c r="J3364" s="47" t="s">
        <v>833</v>
      </c>
      <c r="K3364" s="65" t="s">
        <v>817</v>
      </c>
      <c r="L3364" s="45" t="str">
        <f ca="1">VLOOKUP(Tableau645[[#This Row],[module]],OFFSET(INDIRECT(A3364&amp;"_code"),0,2,,2),2,0)</f>
        <v>n/a</v>
      </c>
      <c r="M3364" s="45"/>
      <c r="N3364" s="47"/>
      <c r="O3364" s="45"/>
    </row>
    <row r="3365" spans="1:15" hidden="1" x14ac:dyDescent="0.2">
      <c r="A3365" s="45" t="s">
        <v>671</v>
      </c>
      <c r="B3365" s="65" t="str">
        <f>YEAR(C3365)&amp;"-"&amp;WEEKNUM(C3365)</f>
        <v>2018-12</v>
      </c>
      <c r="C3365" s="46">
        <v>43178</v>
      </c>
      <c r="D3365" s="67">
        <f>WEEKDAY(Tableau645[[#This Row],[date]])</f>
        <v>2</v>
      </c>
      <c r="E3365" s="47">
        <v>0.57291666666666696</v>
      </c>
      <c r="F3365" s="47">
        <v>0.73958333333333404</v>
      </c>
      <c r="G3365" s="46" t="str">
        <f>IF(NOT(ISBLANK(Tableau645[heure
début])),IF(VALUE(MID(TEXT(Tableau645[heure
début],"hh"),1,2))&lt;13,"AM","PM"),"")</f>
        <v>PM</v>
      </c>
      <c r="H3365" s="47">
        <f>F3365-E3365</f>
        <v>0.16666666666666707</v>
      </c>
      <c r="I3365" s="47"/>
      <c r="J3365" s="47" t="s">
        <v>833</v>
      </c>
      <c r="K3365" s="65" t="s">
        <v>817</v>
      </c>
      <c r="L3365" s="45" t="str">
        <f ca="1">VLOOKUP(Tableau645[[#This Row],[module]],OFFSET(INDIRECT(A3365&amp;"_code"),0,2,,2),2,0)</f>
        <v>n/a</v>
      </c>
      <c r="M3365" s="45"/>
      <c r="N3365" s="47"/>
      <c r="O3365" s="45"/>
    </row>
    <row r="3366" spans="1:15" hidden="1" x14ac:dyDescent="0.2">
      <c r="A3366" s="45" t="s">
        <v>671</v>
      </c>
      <c r="B3366" s="65" t="str">
        <f>YEAR(C3366)&amp;"-"&amp;WEEKNUM(C3366)</f>
        <v>2018-12</v>
      </c>
      <c r="C3366" s="46">
        <v>43178</v>
      </c>
      <c r="D3366" s="67">
        <f>WEEKDAY(Tableau645[[#This Row],[date]])</f>
        <v>2</v>
      </c>
      <c r="E3366" s="47">
        <v>0.57291666666666696</v>
      </c>
      <c r="F3366" s="47">
        <v>0.73958333333333404</v>
      </c>
      <c r="G3366" s="46" t="str">
        <f>IF(NOT(ISBLANK(Tableau645[heure
début])),IF(VALUE(MID(TEXT(Tableau645[heure
début],"hh"),1,2))&lt;13,"AM","PM"),"")</f>
        <v>PM</v>
      </c>
      <c r="H3366" s="47">
        <f>F3366-E3366</f>
        <v>0.16666666666666707</v>
      </c>
      <c r="I3366" s="47"/>
      <c r="J3366" s="47" t="s">
        <v>832</v>
      </c>
      <c r="K3366" s="65" t="s">
        <v>806</v>
      </c>
      <c r="L3366" s="45" t="str">
        <f ca="1">VLOOKUP(Tableau645[[#This Row],[module]],OFFSET(INDIRECT(A3366&amp;"_code"),0,2,,2),2,0)</f>
        <v>n/a</v>
      </c>
      <c r="M3366" s="45"/>
      <c r="N3366" s="47"/>
      <c r="O3366" s="45"/>
    </row>
    <row r="3367" spans="1:15" hidden="1" x14ac:dyDescent="0.2">
      <c r="A3367" s="45" t="s">
        <v>672</v>
      </c>
      <c r="B3367" s="65" t="str">
        <f>YEAR(C3367)&amp;"-"&amp;WEEKNUM(C3367)</f>
        <v>2018-12</v>
      </c>
      <c r="C3367" s="46">
        <v>43178</v>
      </c>
      <c r="D3367" s="67">
        <f>WEEKDAY(Tableau645[[#This Row],[date]])</f>
        <v>2</v>
      </c>
      <c r="E3367" s="47">
        <v>0.57291666666666696</v>
      </c>
      <c r="F3367" s="47">
        <v>0.73958333333333404</v>
      </c>
      <c r="G3367" s="46" t="str">
        <f>IF(NOT(ISBLANK(Tableau645[heure
début])),IF(VALUE(MID(TEXT(Tableau645[heure
début],"hh"),1,2))&lt;13,"AM","PM"),"")</f>
        <v>PM</v>
      </c>
      <c r="H3367" s="47">
        <f>F3367-E3367</f>
        <v>0.16666666666666707</v>
      </c>
      <c r="I3367" s="47"/>
      <c r="J3367" s="47"/>
      <c r="K3367" s="65" t="s">
        <v>809</v>
      </c>
      <c r="L3367" s="45" t="str">
        <f ca="1">VLOOKUP(Tableau645[[#This Row],[module]],OFFSET(INDIRECT(A3367&amp;"_code"),0,2,,2),2,0)</f>
        <v>n/a</v>
      </c>
      <c r="M3367" s="45"/>
      <c r="N3367" s="47"/>
      <c r="O3367" s="45"/>
    </row>
    <row r="3368" spans="1:15" hidden="1" x14ac:dyDescent="0.2">
      <c r="A3368" s="45" t="s">
        <v>676</v>
      </c>
      <c r="B3368" s="65" t="str">
        <f>YEAR(C3368)&amp;"-"&amp;WEEKNUM(C3368)</f>
        <v>2018-12</v>
      </c>
      <c r="C3368" s="46">
        <v>43178</v>
      </c>
      <c r="D3368" s="67">
        <f>WEEKDAY(Tableau645[[#This Row],[date]])</f>
        <v>2</v>
      </c>
      <c r="E3368" s="47">
        <v>0.57291666666666696</v>
      </c>
      <c r="F3368" s="47">
        <v>0.69791666666666663</v>
      </c>
      <c r="G3368" s="46" t="str">
        <f>IF(NOT(ISBLANK(Tableau645[heure
début])),IF(VALUE(MID(TEXT(Tableau645[heure
début],"hh"),1,2))&lt;13,"AM","PM"),"")</f>
        <v>PM</v>
      </c>
      <c r="H3368" s="47">
        <f>F3368-E3368</f>
        <v>0.12499999999999967</v>
      </c>
      <c r="I3368" s="47"/>
      <c r="J3368" s="47"/>
      <c r="K3368" s="65" t="s">
        <v>809</v>
      </c>
      <c r="L3368" s="45" t="str">
        <f ca="1">VLOOKUP(Tableau645[[#This Row],[module]],OFFSET(INDIRECT(A3368&amp;"_code"),0,2,,2),2,0)</f>
        <v>n/a</v>
      </c>
      <c r="M3368" s="45"/>
      <c r="N3368" s="47"/>
      <c r="O3368" s="45"/>
    </row>
    <row r="3369" spans="1:15" hidden="1" x14ac:dyDescent="0.2">
      <c r="A3369" s="45" t="s">
        <v>677</v>
      </c>
      <c r="B3369" s="65" t="str">
        <f>YEAR(C3369)&amp;"-"&amp;WEEKNUM(C3369)</f>
        <v>2018-12</v>
      </c>
      <c r="C3369" s="46">
        <v>43178</v>
      </c>
      <c r="D3369" s="67">
        <f>WEEKDAY(Tableau645[[#This Row],[date]])</f>
        <v>2</v>
      </c>
      <c r="E3369" s="47">
        <v>0.57291666666666696</v>
      </c>
      <c r="F3369" s="47">
        <v>0.69791666666666663</v>
      </c>
      <c r="G3369" s="46" t="str">
        <f>IF(NOT(ISBLANK(Tableau645[heure
début])),IF(VALUE(MID(TEXT(Tableau645[heure
début],"hh"),1,2))&lt;13,"AM","PM"),"")</f>
        <v>PM</v>
      </c>
      <c r="H3369" s="47">
        <f>F3369-E3369</f>
        <v>0.12499999999999967</v>
      </c>
      <c r="I3369" s="47"/>
      <c r="J3369" s="47"/>
      <c r="K3369" s="65" t="s">
        <v>1168</v>
      </c>
      <c r="L3369" s="45" t="str">
        <f ca="1">VLOOKUP(Tableau645[[#This Row],[module]],OFFSET(INDIRECT(A3369&amp;"_code"),0,2,,2),2,0)</f>
        <v>n/a</v>
      </c>
      <c r="M3369" s="45"/>
      <c r="N3369" s="47"/>
      <c r="O3369" s="45"/>
    </row>
    <row r="3370" spans="1:15" hidden="1" x14ac:dyDescent="0.2">
      <c r="A3370" s="61" t="s">
        <v>669</v>
      </c>
      <c r="B3370" s="65" t="str">
        <f>YEAR(C3370)&amp;"-"&amp;WEEKNUM(C3370)</f>
        <v>2018-12</v>
      </c>
      <c r="C3370" s="46">
        <v>43178</v>
      </c>
      <c r="D3370" s="67">
        <f>WEEKDAY(Tableau645[[#This Row],[date]])</f>
        <v>2</v>
      </c>
      <c r="E3370" s="63">
        <v>0.57291666666666696</v>
      </c>
      <c r="F3370" s="63">
        <v>0.73958333333333404</v>
      </c>
      <c r="G3370" s="46" t="str">
        <f>IF(NOT(ISBLANK(Tableau645[heure
début])),IF(VALUE(MID(TEXT(Tableau645[heure
début],"hh"),1,2))&lt;13,"AM","PM"),"")</f>
        <v>PM</v>
      </c>
      <c r="H3370" s="47">
        <f>F3370-E3370</f>
        <v>0.16666666666666707</v>
      </c>
      <c r="I3370" s="47"/>
      <c r="J3370" s="47"/>
      <c r="K3370" s="65" t="s">
        <v>770</v>
      </c>
      <c r="L3370" s="45" t="str">
        <f ca="1">VLOOKUP(Tableau645[[#This Row],[module]],OFFSET(INDIRECT(A3370&amp;"_code"),0,2,,2),2,0)</f>
        <v>LEFETZ Guillaume</v>
      </c>
      <c r="M3370" s="45"/>
      <c r="N3370" s="47"/>
      <c r="O3370" s="45"/>
    </row>
    <row r="3371" spans="1:15" hidden="1" x14ac:dyDescent="0.2">
      <c r="A3371" s="45" t="s">
        <v>670</v>
      </c>
      <c r="B3371" s="65" t="str">
        <f>YEAR(C3371)&amp;"-"&amp;WEEKNUM(C3371)</f>
        <v>2018-12</v>
      </c>
      <c r="C3371" s="46">
        <v>43178</v>
      </c>
      <c r="D3371" s="67">
        <f>WEEKDAY(Tableau645[[#This Row],[date]])</f>
        <v>2</v>
      </c>
      <c r="E3371" s="47">
        <v>0.57291666666666696</v>
      </c>
      <c r="F3371" s="47">
        <v>0.65625</v>
      </c>
      <c r="G3371" s="46" t="str">
        <f>IF(NOT(ISBLANK(Tableau645[heure
début])),IF(VALUE(MID(TEXT(Tableau645[heure
début],"hh"),1,2))&lt;13,"AM","PM"),"")</f>
        <v>PM</v>
      </c>
      <c r="H3371" s="47">
        <f>F3371-E3371</f>
        <v>8.3333333333333037E-2</v>
      </c>
      <c r="I3371" s="47"/>
      <c r="J3371" s="47"/>
      <c r="K3371" s="65" t="s">
        <v>1219</v>
      </c>
      <c r="L3371" s="45" t="str">
        <f ca="1">VLOOKUP(Tableau645[[#This Row],[module]],OFFSET(INDIRECT(A3371&amp;"_code"),0,2,,2),2,0)</f>
        <v>MOUHEB Malika</v>
      </c>
      <c r="M3371" s="45"/>
      <c r="N3371" s="47"/>
      <c r="O3371" s="45"/>
    </row>
    <row r="3372" spans="1:15" hidden="1" x14ac:dyDescent="0.2">
      <c r="A3372" s="45" t="s">
        <v>670</v>
      </c>
      <c r="B3372" s="65" t="str">
        <f>YEAR(C3372)&amp;"-"&amp;WEEKNUM(C3372)</f>
        <v>2018-12</v>
      </c>
      <c r="C3372" s="46">
        <v>43178</v>
      </c>
      <c r="D3372" s="67">
        <f>WEEKDAY(Tableau645[[#This Row],[date]])</f>
        <v>2</v>
      </c>
      <c r="E3372" s="47">
        <v>0.65625</v>
      </c>
      <c r="F3372" s="47">
        <v>0.73958333333333404</v>
      </c>
      <c r="G3372" s="46" t="str">
        <f>IF(NOT(ISBLANK(Tableau645[heure
début])),IF(VALUE(MID(TEXT(Tableau645[heure
début],"hh"),1,2))&lt;13,"AM","PM"),"")</f>
        <v>PM</v>
      </c>
      <c r="H3372" s="47">
        <f>F3372-E3372</f>
        <v>8.3333333333334036E-2</v>
      </c>
      <c r="I3372" s="47"/>
      <c r="J3372" s="47"/>
      <c r="K3372" s="65"/>
      <c r="L3372" s="65" t="e">
        <f ca="1">VLOOKUP(Tableau645[[#This Row],[module]],OFFSET(INDIRECT(A3372&amp;"_code"),0,2,,2),2,0)</f>
        <v>#N/A</v>
      </c>
      <c r="M3372" s="45"/>
      <c r="N3372" s="47"/>
      <c r="O3372" s="45"/>
    </row>
    <row r="3373" spans="1:15" hidden="1" x14ac:dyDescent="0.2">
      <c r="A3373" s="45" t="s">
        <v>657</v>
      </c>
      <c r="B3373" s="65" t="str">
        <f>YEAR(C3373)&amp;"-"&amp;WEEKNUM(C3373)</f>
        <v>2018-12</v>
      </c>
      <c r="C3373" s="46">
        <v>43179</v>
      </c>
      <c r="D3373" s="67">
        <f>WEEKDAY(Tableau645[[#This Row],[date]])</f>
        <v>3</v>
      </c>
      <c r="E3373" s="47">
        <v>0.34375</v>
      </c>
      <c r="F3373" s="47">
        <v>0.51041666666666696</v>
      </c>
      <c r="G3373" s="46" t="str">
        <f>IF(NOT(ISBLANK(Tableau645[heure
début])),IF(VALUE(MID(TEXT(Tableau645[heure
début],"hh"),1,2))&lt;13,"AM","PM"),"")</f>
        <v>AM</v>
      </c>
      <c r="H3373" s="47">
        <f>F3373-E3373</f>
        <v>0.16666666666666696</v>
      </c>
      <c r="I3373" s="123"/>
      <c r="J3373" s="47" t="s">
        <v>832</v>
      </c>
      <c r="K3373" s="65" t="s">
        <v>806</v>
      </c>
      <c r="L3373" s="45" t="str">
        <f ca="1">VLOOKUP(Tableau645[[#This Row],[module]],OFFSET(INDIRECT(A3373&amp;"_code"),0,2,,2),2,0)</f>
        <v>n/a</v>
      </c>
      <c r="M3373" s="45"/>
      <c r="N3373" s="47"/>
      <c r="O3373" s="45"/>
    </row>
    <row r="3374" spans="1:15" hidden="1" x14ac:dyDescent="0.2">
      <c r="A3374" s="45" t="s">
        <v>657</v>
      </c>
      <c r="B3374" s="65" t="str">
        <f>YEAR(C3374)&amp;"-"&amp;WEEKNUM(C3374)</f>
        <v>2018-12</v>
      </c>
      <c r="C3374" s="46">
        <v>43179</v>
      </c>
      <c r="D3374" s="67">
        <f>WEEKDAY(Tableau645[[#This Row],[date]])</f>
        <v>3</v>
      </c>
      <c r="E3374" s="47">
        <v>0.34375</v>
      </c>
      <c r="F3374" s="47">
        <v>0.51041666666666696</v>
      </c>
      <c r="G3374" s="46" t="str">
        <f>IF(NOT(ISBLANK(Tableau645[heure
début])),IF(VALUE(MID(TEXT(Tableau645[heure
début],"hh"),1,2))&lt;13,"AM","PM"),"")</f>
        <v>AM</v>
      </c>
      <c r="H3374" s="47">
        <f>F3374-E3374</f>
        <v>0.16666666666666696</v>
      </c>
      <c r="I3374" s="123"/>
      <c r="J3374" s="47" t="s">
        <v>833</v>
      </c>
      <c r="K3374" s="65" t="s">
        <v>817</v>
      </c>
      <c r="L3374" s="45" t="str">
        <f ca="1">VLOOKUP(Tableau645[[#This Row],[module]],OFFSET(INDIRECT(A3374&amp;"_code"),0,2,,2),2,0)</f>
        <v>n/a</v>
      </c>
      <c r="M3374" s="45"/>
      <c r="N3374" s="47"/>
      <c r="O3374" s="45"/>
    </row>
    <row r="3375" spans="1:15" hidden="1" x14ac:dyDescent="0.2">
      <c r="A3375" s="45" t="s">
        <v>671</v>
      </c>
      <c r="B3375" s="65" t="str">
        <f>YEAR(C3375)&amp;"-"&amp;WEEKNUM(C3375)</f>
        <v>2018-12</v>
      </c>
      <c r="C3375" s="46">
        <v>43179</v>
      </c>
      <c r="D3375" s="67">
        <f>WEEKDAY(Tableau645[[#This Row],[date]])</f>
        <v>3</v>
      </c>
      <c r="E3375" s="47">
        <v>0.34375</v>
      </c>
      <c r="F3375" s="47">
        <v>0.51041666666666696</v>
      </c>
      <c r="G3375" s="46" t="str">
        <f>IF(NOT(ISBLANK(Tableau645[heure
début])),IF(VALUE(MID(TEXT(Tableau645[heure
début],"hh"),1,2))&lt;13,"AM","PM"),"")</f>
        <v>AM</v>
      </c>
      <c r="H3375" s="47">
        <f>F3375-E3375</f>
        <v>0.16666666666666696</v>
      </c>
      <c r="I3375" s="47"/>
      <c r="J3375" s="47" t="s">
        <v>833</v>
      </c>
      <c r="K3375" s="65" t="s">
        <v>817</v>
      </c>
      <c r="L3375" s="45" t="str">
        <f ca="1">VLOOKUP(Tableau645[[#This Row],[module]],OFFSET(INDIRECT(A3375&amp;"_code"),0,2,,2),2,0)</f>
        <v>n/a</v>
      </c>
      <c r="M3375" s="45"/>
      <c r="N3375" s="47"/>
      <c r="O3375" s="45"/>
    </row>
    <row r="3376" spans="1:15" hidden="1" x14ac:dyDescent="0.2">
      <c r="A3376" s="45" t="s">
        <v>671</v>
      </c>
      <c r="B3376" s="65" t="str">
        <f>YEAR(C3376)&amp;"-"&amp;WEEKNUM(C3376)</f>
        <v>2018-12</v>
      </c>
      <c r="C3376" s="46">
        <v>43179</v>
      </c>
      <c r="D3376" s="67">
        <f>WEEKDAY(Tableau645[[#This Row],[date]])</f>
        <v>3</v>
      </c>
      <c r="E3376" s="47">
        <v>0.34375</v>
      </c>
      <c r="F3376" s="47">
        <v>0.51041666666666696</v>
      </c>
      <c r="G3376" s="46" t="str">
        <f>IF(NOT(ISBLANK(Tableau645[heure
début])),IF(VALUE(MID(TEXT(Tableau645[heure
début],"hh"),1,2))&lt;13,"AM","PM"),"")</f>
        <v>AM</v>
      </c>
      <c r="H3376" s="47">
        <f>F3376-E3376</f>
        <v>0.16666666666666696</v>
      </c>
      <c r="I3376" s="47"/>
      <c r="J3376" s="47" t="s">
        <v>832</v>
      </c>
      <c r="K3376" s="65" t="s">
        <v>806</v>
      </c>
      <c r="L3376" s="45" t="str">
        <f ca="1">VLOOKUP(Tableau645[[#This Row],[module]],OFFSET(INDIRECT(A3376&amp;"_code"),0,2,,2),2,0)</f>
        <v>n/a</v>
      </c>
      <c r="M3376" s="45"/>
      <c r="N3376" s="47"/>
      <c r="O3376" s="45"/>
    </row>
    <row r="3377" spans="1:15" hidden="1" x14ac:dyDescent="0.2">
      <c r="A3377" s="45" t="s">
        <v>672</v>
      </c>
      <c r="B3377" s="65" t="str">
        <f>YEAR(C3377)&amp;"-"&amp;WEEKNUM(C3377)</f>
        <v>2018-12</v>
      </c>
      <c r="C3377" s="46">
        <v>43179</v>
      </c>
      <c r="D3377" s="67">
        <f>WEEKDAY(Tableau645[[#This Row],[date]])</f>
        <v>3</v>
      </c>
      <c r="E3377" s="47">
        <v>0.34375</v>
      </c>
      <c r="F3377" s="47">
        <v>0.51041666666666696</v>
      </c>
      <c r="G3377" s="46" t="str">
        <f>IF(NOT(ISBLANK(Tableau645[heure
début])),IF(VALUE(MID(TEXT(Tableau645[heure
début],"hh"),1,2))&lt;13,"AM","PM"),"")</f>
        <v>AM</v>
      </c>
      <c r="H3377" s="47">
        <f>F3377-E3377</f>
        <v>0.16666666666666696</v>
      </c>
      <c r="I3377" s="47"/>
      <c r="J3377" s="47"/>
      <c r="K3377" s="65" t="s">
        <v>809</v>
      </c>
      <c r="L3377" s="45" t="str">
        <f ca="1">VLOOKUP(Tableau645[[#This Row],[module]],OFFSET(INDIRECT(A3377&amp;"_code"),0,2,,2),2,0)</f>
        <v>n/a</v>
      </c>
      <c r="M3377" s="45"/>
      <c r="N3377" s="47"/>
      <c r="O3377" s="45"/>
    </row>
    <row r="3378" spans="1:15" hidden="1" x14ac:dyDescent="0.2">
      <c r="A3378" s="45" t="s">
        <v>676</v>
      </c>
      <c r="B3378" s="65" t="str">
        <f>YEAR(C3378)&amp;"-"&amp;WEEKNUM(C3378)</f>
        <v>2018-12</v>
      </c>
      <c r="C3378" s="46">
        <v>43179</v>
      </c>
      <c r="D3378" s="67">
        <f>WEEKDAY(Tableau645[[#This Row],[date]])</f>
        <v>3</v>
      </c>
      <c r="E3378" s="47">
        <v>0.34375</v>
      </c>
      <c r="F3378" s="47">
        <v>0.51041666666666696</v>
      </c>
      <c r="G3378" s="46" t="str">
        <f>IF(NOT(ISBLANK(Tableau645[heure
début])),IF(VALUE(MID(TEXT(Tableau645[heure
début],"hh"),1,2))&lt;13,"AM","PM"),"")</f>
        <v>AM</v>
      </c>
      <c r="H3378" s="47">
        <f>F3378-E3378</f>
        <v>0.16666666666666696</v>
      </c>
      <c r="I3378" s="47"/>
      <c r="J3378" s="47"/>
      <c r="K3378" s="65" t="s">
        <v>809</v>
      </c>
      <c r="L3378" s="45" t="str">
        <f ca="1">VLOOKUP(Tableau645[[#This Row],[module]],OFFSET(INDIRECT(A3378&amp;"_code"),0,2,,2),2,0)</f>
        <v>n/a</v>
      </c>
      <c r="M3378" s="45"/>
      <c r="N3378" s="47"/>
      <c r="O3378" s="45"/>
    </row>
    <row r="3379" spans="1:15" hidden="1" x14ac:dyDescent="0.2">
      <c r="A3379" s="45" t="s">
        <v>677</v>
      </c>
      <c r="B3379" s="65" t="str">
        <f>YEAR(C3379)&amp;"-"&amp;WEEKNUM(C3379)</f>
        <v>2018-12</v>
      </c>
      <c r="C3379" s="46">
        <v>43179</v>
      </c>
      <c r="D3379" s="67">
        <f>WEEKDAY(Tableau645[[#This Row],[date]])</f>
        <v>3</v>
      </c>
      <c r="E3379" s="47">
        <v>0.34375</v>
      </c>
      <c r="F3379" s="47">
        <v>0.51041666666666696</v>
      </c>
      <c r="G3379" s="46" t="str">
        <f>IF(NOT(ISBLANK(Tableau645[heure
début])),IF(VALUE(MID(TEXT(Tableau645[heure
début],"hh"),1,2))&lt;13,"AM","PM"),"")</f>
        <v>AM</v>
      </c>
      <c r="H3379" s="47">
        <f>F3379-E3379</f>
        <v>0.16666666666666696</v>
      </c>
      <c r="I3379" s="47"/>
      <c r="J3379" s="47"/>
      <c r="K3379" s="65" t="s">
        <v>1168</v>
      </c>
      <c r="L3379" s="45" t="str">
        <f ca="1">VLOOKUP(Tableau645[[#This Row],[module]],OFFSET(INDIRECT(A3379&amp;"_code"),0,2,,2),2,0)</f>
        <v>n/a</v>
      </c>
      <c r="M3379" s="45"/>
      <c r="N3379" s="47"/>
      <c r="O3379" s="45"/>
    </row>
    <row r="3380" spans="1:15" hidden="1" x14ac:dyDescent="0.2">
      <c r="A3380" s="61" t="s">
        <v>669</v>
      </c>
      <c r="B3380" s="65" t="str">
        <f>YEAR(C3380)&amp;"-"&amp;WEEKNUM(C3380)</f>
        <v>2018-12</v>
      </c>
      <c r="C3380" s="46">
        <v>43179</v>
      </c>
      <c r="D3380" s="67">
        <f>WEEKDAY(Tableau645[[#This Row],[date]])</f>
        <v>3</v>
      </c>
      <c r="E3380" s="47">
        <v>0.34375</v>
      </c>
      <c r="F3380" s="47">
        <v>0.51041666666666696</v>
      </c>
      <c r="G3380" s="46" t="str">
        <f>IF(NOT(ISBLANK(Tableau645[heure
début])),IF(VALUE(MID(TEXT(Tableau645[heure
début],"hh"),1,2))&lt;13,"AM","PM"),"")</f>
        <v>AM</v>
      </c>
      <c r="H3380" s="47">
        <f>F3380-E3380</f>
        <v>0.16666666666666696</v>
      </c>
      <c r="I3380" s="47"/>
      <c r="J3380" s="47"/>
      <c r="K3380" s="65" t="s">
        <v>770</v>
      </c>
      <c r="L3380" s="45" t="str">
        <f ca="1">VLOOKUP(Tableau645[[#This Row],[module]],OFFSET(INDIRECT(A3380&amp;"_code"),0,2,,2),2,0)</f>
        <v>LEFETZ Guillaume</v>
      </c>
      <c r="M3380" s="45"/>
      <c r="N3380" s="47"/>
      <c r="O3380" s="45"/>
    </row>
    <row r="3381" spans="1:15" hidden="1" x14ac:dyDescent="0.2">
      <c r="A3381" s="45" t="s">
        <v>670</v>
      </c>
      <c r="B3381" s="65" t="str">
        <f>YEAR(C3381)&amp;"-"&amp;WEEKNUM(C3381)</f>
        <v>2018-12</v>
      </c>
      <c r="C3381" s="46">
        <v>43179</v>
      </c>
      <c r="D3381" s="67">
        <f>WEEKDAY(Tableau645[[#This Row],[date]])</f>
        <v>3</v>
      </c>
      <c r="E3381" s="47">
        <v>0.34375</v>
      </c>
      <c r="F3381" s="47">
        <v>0.51041666666666696</v>
      </c>
      <c r="G3381" s="46" t="str">
        <f>IF(NOT(ISBLANK(Tableau645[heure
début])),IF(VALUE(MID(TEXT(Tableau645[heure
début],"hh"),1,2))&lt;13,"AM","PM"),"")</f>
        <v>AM</v>
      </c>
      <c r="H3381" s="47">
        <f>F3381-E3381</f>
        <v>0.16666666666666696</v>
      </c>
      <c r="I3381" s="47"/>
      <c r="J3381" s="47"/>
      <c r="K3381" s="65" t="s">
        <v>865</v>
      </c>
      <c r="L3381" s="45" t="str">
        <f ca="1">VLOOKUP(Tableau645[[#This Row],[module]],OFFSET(INDIRECT(A3381&amp;"_code"),0,2,,2),2,0)</f>
        <v>DUPLOUICH Audrey</v>
      </c>
      <c r="M3381" s="45"/>
      <c r="N3381" s="47"/>
      <c r="O3381" s="45"/>
    </row>
    <row r="3382" spans="1:15" hidden="1" x14ac:dyDescent="0.2">
      <c r="A3382" s="45" t="s">
        <v>657</v>
      </c>
      <c r="B3382" s="65" t="str">
        <f>YEAR(C3382)&amp;"-"&amp;WEEKNUM(C3382)</f>
        <v>2018-12</v>
      </c>
      <c r="C3382" s="46">
        <v>43179</v>
      </c>
      <c r="D3382" s="67">
        <f>WEEKDAY(Tableau645[[#This Row],[date]])</f>
        <v>3</v>
      </c>
      <c r="E3382" s="47">
        <v>0.57291666666666696</v>
      </c>
      <c r="F3382" s="47">
        <v>0.73958333333333404</v>
      </c>
      <c r="G3382" s="46" t="str">
        <f>IF(NOT(ISBLANK(Tableau645[heure
début])),IF(VALUE(MID(TEXT(Tableau645[heure
début],"hh"),1,2))&lt;13,"AM","PM"),"")</f>
        <v>PM</v>
      </c>
      <c r="H3382" s="47">
        <f>F3382-E3382</f>
        <v>0.16666666666666707</v>
      </c>
      <c r="I3382" s="123"/>
      <c r="J3382" s="47" t="s">
        <v>832</v>
      </c>
      <c r="K3382" s="65" t="s">
        <v>806</v>
      </c>
      <c r="L3382" s="45" t="str">
        <f ca="1">VLOOKUP(Tableau645[[#This Row],[module]],OFFSET(INDIRECT(A3382&amp;"_code"),0,2,,2),2,0)</f>
        <v>n/a</v>
      </c>
      <c r="M3382" s="45"/>
      <c r="N3382" s="47"/>
      <c r="O3382" s="45"/>
    </row>
    <row r="3383" spans="1:15" hidden="1" x14ac:dyDescent="0.2">
      <c r="A3383" s="45" t="s">
        <v>657</v>
      </c>
      <c r="B3383" s="65" t="str">
        <f>YEAR(C3383)&amp;"-"&amp;WEEKNUM(C3383)</f>
        <v>2018-12</v>
      </c>
      <c r="C3383" s="46">
        <v>43179</v>
      </c>
      <c r="D3383" s="67">
        <f>WEEKDAY(Tableau645[[#This Row],[date]])</f>
        <v>3</v>
      </c>
      <c r="E3383" s="47">
        <v>0.57291666666666696</v>
      </c>
      <c r="F3383" s="47">
        <v>0.73958333333333404</v>
      </c>
      <c r="G3383" s="46" t="str">
        <f>IF(NOT(ISBLANK(Tableau645[heure
début])),IF(VALUE(MID(TEXT(Tableau645[heure
début],"hh"),1,2))&lt;13,"AM","PM"),"")</f>
        <v>PM</v>
      </c>
      <c r="H3383" s="47">
        <f>F3383-E3383</f>
        <v>0.16666666666666707</v>
      </c>
      <c r="I3383" s="123"/>
      <c r="J3383" s="47" t="s">
        <v>833</v>
      </c>
      <c r="K3383" s="65" t="s">
        <v>817</v>
      </c>
      <c r="L3383" s="45" t="str">
        <f ca="1">VLOOKUP(Tableau645[[#This Row],[module]],OFFSET(INDIRECT(A3383&amp;"_code"),0,2,,2),2,0)</f>
        <v>n/a</v>
      </c>
      <c r="M3383" s="45"/>
      <c r="N3383" s="47"/>
      <c r="O3383" s="45"/>
    </row>
    <row r="3384" spans="1:15" hidden="1" x14ac:dyDescent="0.2">
      <c r="A3384" s="45" t="s">
        <v>671</v>
      </c>
      <c r="B3384" s="65" t="str">
        <f>YEAR(C3384)&amp;"-"&amp;WEEKNUM(C3384)</f>
        <v>2018-12</v>
      </c>
      <c r="C3384" s="46">
        <v>43179</v>
      </c>
      <c r="D3384" s="67">
        <f>WEEKDAY(Tableau645[[#This Row],[date]])</f>
        <v>3</v>
      </c>
      <c r="E3384" s="47">
        <v>0.57291666666666696</v>
      </c>
      <c r="F3384" s="47">
        <v>0.73958333333333404</v>
      </c>
      <c r="G3384" s="46" t="str">
        <f>IF(NOT(ISBLANK(Tableau645[heure
début])),IF(VALUE(MID(TEXT(Tableau645[heure
début],"hh"),1,2))&lt;13,"AM","PM"),"")</f>
        <v>PM</v>
      </c>
      <c r="H3384" s="47">
        <f>F3384-E3384</f>
        <v>0.16666666666666707</v>
      </c>
      <c r="I3384" s="47"/>
      <c r="J3384" s="47" t="s">
        <v>833</v>
      </c>
      <c r="K3384" s="65" t="s">
        <v>817</v>
      </c>
      <c r="L3384" s="45" t="str">
        <f ca="1">VLOOKUP(Tableau645[[#This Row],[module]],OFFSET(INDIRECT(A3384&amp;"_code"),0,2,,2),2,0)</f>
        <v>n/a</v>
      </c>
      <c r="M3384" s="45"/>
      <c r="N3384" s="47"/>
      <c r="O3384" s="45"/>
    </row>
    <row r="3385" spans="1:15" hidden="1" x14ac:dyDescent="0.2">
      <c r="A3385" s="45" t="s">
        <v>671</v>
      </c>
      <c r="B3385" s="65" t="str">
        <f>YEAR(C3385)&amp;"-"&amp;WEEKNUM(C3385)</f>
        <v>2018-12</v>
      </c>
      <c r="C3385" s="46">
        <v>43179</v>
      </c>
      <c r="D3385" s="67">
        <f>WEEKDAY(Tableau645[[#This Row],[date]])</f>
        <v>3</v>
      </c>
      <c r="E3385" s="47">
        <v>0.57291666666666696</v>
      </c>
      <c r="F3385" s="47">
        <v>0.73958333333333404</v>
      </c>
      <c r="G3385" s="46" t="str">
        <f>IF(NOT(ISBLANK(Tableau645[heure
début])),IF(VALUE(MID(TEXT(Tableau645[heure
début],"hh"),1,2))&lt;13,"AM","PM"),"")</f>
        <v>PM</v>
      </c>
      <c r="H3385" s="47">
        <f>F3385-E3385</f>
        <v>0.16666666666666707</v>
      </c>
      <c r="I3385" s="47"/>
      <c r="J3385" s="47" t="s">
        <v>832</v>
      </c>
      <c r="K3385" s="65" t="s">
        <v>806</v>
      </c>
      <c r="L3385" s="45" t="str">
        <f ca="1">VLOOKUP(Tableau645[[#This Row],[module]],OFFSET(INDIRECT(A3385&amp;"_code"),0,2,,2),2,0)</f>
        <v>n/a</v>
      </c>
      <c r="M3385" s="45"/>
      <c r="N3385" s="47"/>
      <c r="O3385" s="45"/>
    </row>
    <row r="3386" spans="1:15" hidden="1" x14ac:dyDescent="0.2">
      <c r="A3386" s="45" t="s">
        <v>672</v>
      </c>
      <c r="B3386" s="65" t="str">
        <f>YEAR(C3386)&amp;"-"&amp;WEEKNUM(C3386)</f>
        <v>2018-12</v>
      </c>
      <c r="C3386" s="46">
        <v>43179</v>
      </c>
      <c r="D3386" s="67">
        <f>WEEKDAY(Tableau645[[#This Row],[date]])</f>
        <v>3</v>
      </c>
      <c r="E3386" s="47">
        <v>0.57291666666666696</v>
      </c>
      <c r="F3386" s="47">
        <v>0.73958333333333404</v>
      </c>
      <c r="G3386" s="46" t="str">
        <f>IF(NOT(ISBLANK(Tableau645[heure
début])),IF(VALUE(MID(TEXT(Tableau645[heure
début],"hh"),1,2))&lt;13,"AM","PM"),"")</f>
        <v>PM</v>
      </c>
      <c r="H3386" s="47">
        <f>F3386-E3386</f>
        <v>0.16666666666666707</v>
      </c>
      <c r="I3386" s="47"/>
      <c r="J3386" s="47"/>
      <c r="K3386" s="65" t="s">
        <v>809</v>
      </c>
      <c r="L3386" s="45" t="str">
        <f ca="1">VLOOKUP(Tableau645[[#This Row],[module]],OFFSET(INDIRECT(A3386&amp;"_code"),0,2,,2),2,0)</f>
        <v>n/a</v>
      </c>
      <c r="M3386" s="45"/>
      <c r="N3386" s="47"/>
      <c r="O3386" s="45"/>
    </row>
    <row r="3387" spans="1:15" hidden="1" x14ac:dyDescent="0.2">
      <c r="A3387" s="45" t="s">
        <v>676</v>
      </c>
      <c r="B3387" s="65" t="str">
        <f>YEAR(C3387)&amp;"-"&amp;WEEKNUM(C3387)</f>
        <v>2018-12</v>
      </c>
      <c r="C3387" s="46">
        <v>43179</v>
      </c>
      <c r="D3387" s="67">
        <f>WEEKDAY(Tableau645[[#This Row],[date]])</f>
        <v>3</v>
      </c>
      <c r="E3387" s="47">
        <v>0.57291666666666696</v>
      </c>
      <c r="F3387" s="47">
        <v>0.69791666666666663</v>
      </c>
      <c r="G3387" s="46" t="str">
        <f>IF(NOT(ISBLANK(Tableau645[heure
début])),IF(VALUE(MID(TEXT(Tableau645[heure
début],"hh"),1,2))&lt;13,"AM","PM"),"")</f>
        <v>PM</v>
      </c>
      <c r="H3387" s="47">
        <f>F3387-E3387</f>
        <v>0.12499999999999967</v>
      </c>
      <c r="I3387" s="47"/>
      <c r="J3387" s="47"/>
      <c r="K3387" s="65" t="s">
        <v>809</v>
      </c>
      <c r="L3387" s="45" t="str">
        <f ca="1">VLOOKUP(Tableau645[[#This Row],[module]],OFFSET(INDIRECT(A3387&amp;"_code"),0,2,,2),2,0)</f>
        <v>n/a</v>
      </c>
      <c r="M3387" s="45"/>
      <c r="N3387" s="47"/>
      <c r="O3387" s="45"/>
    </row>
    <row r="3388" spans="1:15" hidden="1" x14ac:dyDescent="0.2">
      <c r="A3388" s="45" t="s">
        <v>677</v>
      </c>
      <c r="B3388" s="65" t="str">
        <f>YEAR(C3388)&amp;"-"&amp;WEEKNUM(C3388)</f>
        <v>2018-12</v>
      </c>
      <c r="C3388" s="46">
        <v>43179</v>
      </c>
      <c r="D3388" s="67">
        <f>WEEKDAY(Tableau645[[#This Row],[date]])</f>
        <v>3</v>
      </c>
      <c r="E3388" s="47">
        <v>0.57291666666666696</v>
      </c>
      <c r="F3388" s="47">
        <v>0.69791666666666663</v>
      </c>
      <c r="G3388" s="46" t="str">
        <f>IF(NOT(ISBLANK(Tableau645[heure
début])),IF(VALUE(MID(TEXT(Tableau645[heure
début],"hh"),1,2))&lt;13,"AM","PM"),"")</f>
        <v>PM</v>
      </c>
      <c r="H3388" s="47">
        <f>F3388-E3388</f>
        <v>0.12499999999999967</v>
      </c>
      <c r="I3388" s="47"/>
      <c r="J3388" s="47"/>
      <c r="K3388" s="65" t="s">
        <v>1168</v>
      </c>
      <c r="L3388" s="45" t="str">
        <f ca="1">VLOOKUP(Tableau645[[#This Row],[module]],OFFSET(INDIRECT(A3388&amp;"_code"),0,2,,2),2,0)</f>
        <v>n/a</v>
      </c>
      <c r="M3388" s="45"/>
      <c r="N3388" s="47"/>
      <c r="O3388" s="45"/>
    </row>
    <row r="3389" spans="1:15" hidden="1" x14ac:dyDescent="0.2">
      <c r="A3389" s="61" t="s">
        <v>669</v>
      </c>
      <c r="B3389" s="65" t="str">
        <f>YEAR(C3389)&amp;"-"&amp;WEEKNUM(C3389)</f>
        <v>2018-12</v>
      </c>
      <c r="C3389" s="46">
        <v>43179</v>
      </c>
      <c r="D3389" s="67">
        <f>WEEKDAY(Tableau645[[#This Row],[date]])</f>
        <v>3</v>
      </c>
      <c r="E3389" s="63">
        <v>0.57291666666666696</v>
      </c>
      <c r="F3389" s="63">
        <v>0.73958333333333404</v>
      </c>
      <c r="G3389" s="46" t="str">
        <f>IF(NOT(ISBLANK(Tableau645[heure
début])),IF(VALUE(MID(TEXT(Tableau645[heure
début],"hh"),1,2))&lt;13,"AM","PM"),"")</f>
        <v>PM</v>
      </c>
      <c r="H3389" s="47">
        <f>F3389-E3389</f>
        <v>0.16666666666666707</v>
      </c>
      <c r="I3389" s="47"/>
      <c r="J3389" s="47"/>
      <c r="K3389" s="65" t="s">
        <v>770</v>
      </c>
      <c r="L3389" s="45" t="str">
        <f ca="1">VLOOKUP(Tableau645[[#This Row],[module]],OFFSET(INDIRECT(A3389&amp;"_code"),0,2,,2),2,0)</f>
        <v>LEFETZ Guillaume</v>
      </c>
      <c r="M3389" s="45"/>
      <c r="N3389" s="47"/>
      <c r="O3389" s="45"/>
    </row>
    <row r="3390" spans="1:15" hidden="1" x14ac:dyDescent="0.2">
      <c r="A3390" s="45" t="s">
        <v>670</v>
      </c>
      <c r="B3390" s="65" t="str">
        <f>YEAR(C3390)&amp;"-"&amp;WEEKNUM(C3390)</f>
        <v>2018-12</v>
      </c>
      <c r="C3390" s="46">
        <v>43179</v>
      </c>
      <c r="D3390" s="67">
        <f>WEEKDAY(Tableau645[[#This Row],[date]])</f>
        <v>3</v>
      </c>
      <c r="E3390" s="47">
        <v>0.57291666666666696</v>
      </c>
      <c r="F3390" s="47">
        <v>0.73958333333333404</v>
      </c>
      <c r="G3390" s="46" t="str">
        <f>IF(NOT(ISBLANK(Tableau645[heure
début])),IF(VALUE(MID(TEXT(Tableau645[heure
début],"hh"),1,2))&lt;13,"AM","PM"),"")</f>
        <v>PM</v>
      </c>
      <c r="H3390" s="47">
        <f>F3390-E3390</f>
        <v>0.16666666666666707</v>
      </c>
      <c r="I3390" s="47"/>
      <c r="J3390" s="47"/>
      <c r="K3390" s="65" t="s">
        <v>916</v>
      </c>
      <c r="L3390" s="45" t="str">
        <f ca="1">VLOOKUP(Tableau645[[#This Row],[module]],OFFSET(INDIRECT(A3390&amp;"_code"),0,2,,2),2,0)</f>
        <v>DECROIX Sébastien</v>
      </c>
      <c r="M3390" s="45"/>
      <c r="N3390" s="47"/>
      <c r="O3390" s="45"/>
    </row>
    <row r="3391" spans="1:15" hidden="1" x14ac:dyDescent="0.2">
      <c r="A3391" s="45" t="s">
        <v>657</v>
      </c>
      <c r="B3391" s="65" t="str">
        <f>YEAR(C3391)&amp;"-"&amp;WEEKNUM(C3391)</f>
        <v>2018-12</v>
      </c>
      <c r="C3391" s="46">
        <v>43180</v>
      </c>
      <c r="D3391" s="67">
        <f>WEEKDAY(Tableau645[[#This Row],[date]])</f>
        <v>4</v>
      </c>
      <c r="E3391" s="47">
        <v>0.34375</v>
      </c>
      <c r="F3391" s="47">
        <v>0.51041666666666696</v>
      </c>
      <c r="G3391" s="46" t="str">
        <f>IF(NOT(ISBLANK(Tableau645[heure
début])),IF(VALUE(MID(TEXT(Tableau645[heure
début],"hh"),1,2))&lt;13,"AM","PM"),"")</f>
        <v>AM</v>
      </c>
      <c r="H3391" s="47">
        <f>F3391-E3391</f>
        <v>0.16666666666666696</v>
      </c>
      <c r="I3391" s="123"/>
      <c r="J3391" s="47" t="s">
        <v>832</v>
      </c>
      <c r="K3391" s="65" t="s">
        <v>806</v>
      </c>
      <c r="L3391" s="45" t="str">
        <f ca="1">VLOOKUP(Tableau645[[#This Row],[module]],OFFSET(INDIRECT(A3391&amp;"_code"),0,2,,2),2,0)</f>
        <v>n/a</v>
      </c>
      <c r="M3391" s="45"/>
      <c r="N3391" s="47"/>
      <c r="O3391" s="45"/>
    </row>
    <row r="3392" spans="1:15" hidden="1" x14ac:dyDescent="0.2">
      <c r="A3392" s="45" t="s">
        <v>657</v>
      </c>
      <c r="B3392" s="65" t="str">
        <f>YEAR(C3392)&amp;"-"&amp;WEEKNUM(C3392)</f>
        <v>2018-12</v>
      </c>
      <c r="C3392" s="46">
        <v>43180</v>
      </c>
      <c r="D3392" s="67">
        <f>WEEKDAY(Tableau645[[#This Row],[date]])</f>
        <v>4</v>
      </c>
      <c r="E3392" s="47">
        <v>0.34375</v>
      </c>
      <c r="F3392" s="47">
        <v>0.51041666666666696</v>
      </c>
      <c r="G3392" s="46" t="str">
        <f>IF(NOT(ISBLANK(Tableau645[heure
début])),IF(VALUE(MID(TEXT(Tableau645[heure
début],"hh"),1,2))&lt;13,"AM","PM"),"")</f>
        <v>AM</v>
      </c>
      <c r="H3392" s="47">
        <f>F3392-E3392</f>
        <v>0.16666666666666696</v>
      </c>
      <c r="I3392" s="123"/>
      <c r="J3392" s="47" t="s">
        <v>833</v>
      </c>
      <c r="K3392" s="65" t="s">
        <v>817</v>
      </c>
      <c r="L3392" s="45" t="str">
        <f ca="1">VLOOKUP(Tableau645[[#This Row],[module]],OFFSET(INDIRECT(A3392&amp;"_code"),0,2,,2),2,0)</f>
        <v>n/a</v>
      </c>
      <c r="M3392" s="45"/>
      <c r="N3392" s="47"/>
      <c r="O3392" s="45"/>
    </row>
    <row r="3393" spans="1:15" hidden="1" x14ac:dyDescent="0.2">
      <c r="A3393" s="45" t="s">
        <v>671</v>
      </c>
      <c r="B3393" s="65" t="str">
        <f>YEAR(C3393)&amp;"-"&amp;WEEKNUM(C3393)</f>
        <v>2018-12</v>
      </c>
      <c r="C3393" s="46">
        <v>43180</v>
      </c>
      <c r="D3393" s="67">
        <f>WEEKDAY(Tableau645[[#This Row],[date]])</f>
        <v>4</v>
      </c>
      <c r="E3393" s="47">
        <v>0.34375</v>
      </c>
      <c r="F3393" s="47">
        <v>0.51041666666666696</v>
      </c>
      <c r="G3393" s="46" t="str">
        <f>IF(NOT(ISBLANK(Tableau645[heure
début])),IF(VALUE(MID(TEXT(Tableau645[heure
début],"hh"),1,2))&lt;13,"AM","PM"),"")</f>
        <v>AM</v>
      </c>
      <c r="H3393" s="47">
        <f>F3393-E3393</f>
        <v>0.16666666666666696</v>
      </c>
      <c r="I3393" s="47"/>
      <c r="J3393" s="47" t="s">
        <v>833</v>
      </c>
      <c r="K3393" s="65" t="s">
        <v>817</v>
      </c>
      <c r="L3393" s="45" t="str">
        <f ca="1">VLOOKUP(Tableau645[[#This Row],[module]],OFFSET(INDIRECT(A3393&amp;"_code"),0,2,,2),2,0)</f>
        <v>n/a</v>
      </c>
      <c r="M3393" s="45"/>
      <c r="N3393" s="47"/>
      <c r="O3393" s="45"/>
    </row>
    <row r="3394" spans="1:15" hidden="1" x14ac:dyDescent="0.2">
      <c r="A3394" s="45" t="s">
        <v>671</v>
      </c>
      <c r="B3394" s="65" t="str">
        <f>YEAR(C3394)&amp;"-"&amp;WEEKNUM(C3394)</f>
        <v>2018-12</v>
      </c>
      <c r="C3394" s="46">
        <v>43180</v>
      </c>
      <c r="D3394" s="67">
        <f>WEEKDAY(Tableau645[[#This Row],[date]])</f>
        <v>4</v>
      </c>
      <c r="E3394" s="47">
        <v>0.34375</v>
      </c>
      <c r="F3394" s="47">
        <v>0.51041666666666696</v>
      </c>
      <c r="G3394" s="46" t="str">
        <f>IF(NOT(ISBLANK(Tableau645[heure
début])),IF(VALUE(MID(TEXT(Tableau645[heure
début],"hh"),1,2))&lt;13,"AM","PM"),"")</f>
        <v>AM</v>
      </c>
      <c r="H3394" s="47">
        <f>F3394-E3394</f>
        <v>0.16666666666666696</v>
      </c>
      <c r="I3394" s="47"/>
      <c r="J3394" s="47" t="s">
        <v>832</v>
      </c>
      <c r="K3394" s="65" t="s">
        <v>806</v>
      </c>
      <c r="L3394" s="45" t="str">
        <f ca="1">VLOOKUP(Tableau645[[#This Row],[module]],OFFSET(INDIRECT(A3394&amp;"_code"),0,2,,2),2,0)</f>
        <v>n/a</v>
      </c>
      <c r="M3394" s="45"/>
      <c r="N3394" s="47"/>
      <c r="O3394" s="45"/>
    </row>
    <row r="3395" spans="1:15" hidden="1" x14ac:dyDescent="0.2">
      <c r="A3395" s="45" t="s">
        <v>672</v>
      </c>
      <c r="B3395" s="65" t="str">
        <f>YEAR(C3395)&amp;"-"&amp;WEEKNUM(C3395)</f>
        <v>2018-12</v>
      </c>
      <c r="C3395" s="46">
        <v>43180</v>
      </c>
      <c r="D3395" s="67">
        <f>WEEKDAY(Tableau645[[#This Row],[date]])</f>
        <v>4</v>
      </c>
      <c r="E3395" s="47">
        <v>0.34375</v>
      </c>
      <c r="F3395" s="47">
        <v>0.51041666666666696</v>
      </c>
      <c r="G3395" s="46" t="str">
        <f>IF(NOT(ISBLANK(Tableau645[heure
début])),IF(VALUE(MID(TEXT(Tableau645[heure
début],"hh"),1,2))&lt;13,"AM","PM"),"")</f>
        <v>AM</v>
      </c>
      <c r="H3395" s="47">
        <f>F3395-E3395</f>
        <v>0.16666666666666696</v>
      </c>
      <c r="I3395" s="47"/>
      <c r="J3395" s="47"/>
      <c r="K3395" s="65" t="s">
        <v>809</v>
      </c>
      <c r="L3395" s="45" t="str">
        <f ca="1">VLOOKUP(Tableau645[[#This Row],[module]],OFFSET(INDIRECT(A3395&amp;"_code"),0,2,,2),2,0)</f>
        <v>n/a</v>
      </c>
      <c r="M3395" s="45"/>
      <c r="N3395" s="47"/>
      <c r="O3395" s="45"/>
    </row>
    <row r="3396" spans="1:15" hidden="1" x14ac:dyDescent="0.2">
      <c r="A3396" s="45" t="s">
        <v>676</v>
      </c>
      <c r="B3396" s="65" t="str">
        <f>YEAR(C3396)&amp;"-"&amp;WEEKNUM(C3396)</f>
        <v>2018-12</v>
      </c>
      <c r="C3396" s="46">
        <v>43180</v>
      </c>
      <c r="D3396" s="67">
        <f>WEEKDAY(Tableau645[[#This Row],[date]])</f>
        <v>4</v>
      </c>
      <c r="E3396" s="47">
        <v>0.34375</v>
      </c>
      <c r="F3396" s="47">
        <v>0.51041666666666696</v>
      </c>
      <c r="G3396" s="46" t="str">
        <f>IF(NOT(ISBLANK(Tableau645[heure
début])),IF(VALUE(MID(TEXT(Tableau645[heure
début],"hh"),1,2))&lt;13,"AM","PM"),"")</f>
        <v>AM</v>
      </c>
      <c r="H3396" s="47">
        <f>F3396-E3396</f>
        <v>0.16666666666666696</v>
      </c>
      <c r="I3396" s="47"/>
      <c r="J3396" s="47"/>
      <c r="K3396" s="65" t="s">
        <v>809</v>
      </c>
      <c r="L3396" s="45" t="str">
        <f ca="1">VLOOKUP(Tableau645[[#This Row],[module]],OFFSET(INDIRECT(A3396&amp;"_code"),0,2,,2),2,0)</f>
        <v>n/a</v>
      </c>
      <c r="M3396" s="45"/>
      <c r="N3396" s="47"/>
      <c r="O3396" s="45"/>
    </row>
    <row r="3397" spans="1:15" hidden="1" x14ac:dyDescent="0.2">
      <c r="A3397" s="45" t="s">
        <v>677</v>
      </c>
      <c r="B3397" s="65" t="str">
        <f>YEAR(C3397)&amp;"-"&amp;WEEKNUM(C3397)</f>
        <v>2018-12</v>
      </c>
      <c r="C3397" s="46">
        <v>43180</v>
      </c>
      <c r="D3397" s="67">
        <f>WEEKDAY(Tableau645[[#This Row],[date]])</f>
        <v>4</v>
      </c>
      <c r="E3397" s="47">
        <v>0.34375</v>
      </c>
      <c r="F3397" s="47">
        <v>0.51041666666666696</v>
      </c>
      <c r="G3397" s="46" t="str">
        <f>IF(NOT(ISBLANK(Tableau645[heure
début])),IF(VALUE(MID(TEXT(Tableau645[heure
début],"hh"),1,2))&lt;13,"AM","PM"),"")</f>
        <v>AM</v>
      </c>
      <c r="H3397" s="47">
        <f>F3397-E3397</f>
        <v>0.16666666666666696</v>
      </c>
      <c r="I3397" s="47"/>
      <c r="J3397" s="47"/>
      <c r="K3397" s="65" t="s">
        <v>1168</v>
      </c>
      <c r="L3397" s="45" t="str">
        <f ca="1">VLOOKUP(Tableau645[[#This Row],[module]],OFFSET(INDIRECT(A3397&amp;"_code"),0,2,,2),2,0)</f>
        <v>n/a</v>
      </c>
      <c r="M3397" s="45"/>
      <c r="N3397" s="47"/>
      <c r="O3397" s="45"/>
    </row>
    <row r="3398" spans="1:15" hidden="1" x14ac:dyDescent="0.2">
      <c r="A3398" s="61" t="s">
        <v>669</v>
      </c>
      <c r="B3398" s="65" t="str">
        <f>YEAR(C3398)&amp;"-"&amp;WEEKNUM(C3398)</f>
        <v>2018-12</v>
      </c>
      <c r="C3398" s="46">
        <v>43180</v>
      </c>
      <c r="D3398" s="67">
        <f>WEEKDAY(Tableau645[[#This Row],[date]])</f>
        <v>4</v>
      </c>
      <c r="E3398" s="47">
        <v>0.34375</v>
      </c>
      <c r="F3398" s="47">
        <v>0.51041666666666696</v>
      </c>
      <c r="G3398" s="46" t="str">
        <f>IF(NOT(ISBLANK(Tableau645[heure
début])),IF(VALUE(MID(TEXT(Tableau645[heure
début],"hh"),1,2))&lt;13,"AM","PM"),"")</f>
        <v>AM</v>
      </c>
      <c r="H3398" s="47">
        <f>F3398-E3398</f>
        <v>0.16666666666666696</v>
      </c>
      <c r="I3398" s="47"/>
      <c r="J3398" s="47"/>
      <c r="K3398" s="65" t="s">
        <v>770</v>
      </c>
      <c r="L3398" s="45" t="str">
        <f ca="1">VLOOKUP(Tableau645[[#This Row],[module]],OFFSET(INDIRECT(A3398&amp;"_code"),0,2,,2),2,0)</f>
        <v>LEFETZ Guillaume</v>
      </c>
      <c r="M3398" s="45"/>
      <c r="N3398" s="47"/>
      <c r="O3398" s="45"/>
    </row>
    <row r="3399" spans="1:15" hidden="1" x14ac:dyDescent="0.2">
      <c r="A3399" s="45" t="s">
        <v>670</v>
      </c>
      <c r="B3399" s="65" t="str">
        <f>YEAR(C3399)&amp;"-"&amp;WEEKNUM(C3399)</f>
        <v>2018-12</v>
      </c>
      <c r="C3399" s="46">
        <v>43180</v>
      </c>
      <c r="D3399" s="67">
        <f>WEEKDAY(Tableau645[[#This Row],[date]])</f>
        <v>4</v>
      </c>
      <c r="E3399" s="47">
        <v>0.34375</v>
      </c>
      <c r="F3399" s="47">
        <v>0.51041666666666696</v>
      </c>
      <c r="G3399" s="46" t="str">
        <f>IF(NOT(ISBLANK(Tableau645[heure
début])),IF(VALUE(MID(TEXT(Tableau645[heure
début],"hh"),1,2))&lt;13,"AM","PM"),"")</f>
        <v>AM</v>
      </c>
      <c r="H3399" s="47">
        <f>F3399-E3399</f>
        <v>0.16666666666666696</v>
      </c>
      <c r="I3399" s="47"/>
      <c r="J3399" s="47"/>
      <c r="K3399" s="65" t="s">
        <v>873</v>
      </c>
      <c r="L3399" s="45" t="str">
        <f ca="1">VLOOKUP(Tableau645[[#This Row],[module]],OFFSET(INDIRECT(A3399&amp;"_code"),0,2,,2),2,0)</f>
        <v>BRIKI Rachid</v>
      </c>
      <c r="M3399" s="45"/>
      <c r="N3399" s="47"/>
      <c r="O3399" s="45"/>
    </row>
    <row r="3400" spans="1:15" hidden="1" x14ac:dyDescent="0.2">
      <c r="A3400" s="45" t="s">
        <v>657</v>
      </c>
      <c r="B3400" s="65" t="str">
        <f>YEAR(C3400)&amp;"-"&amp;WEEKNUM(C3400)</f>
        <v>2018-12</v>
      </c>
      <c r="C3400" s="46">
        <v>43180</v>
      </c>
      <c r="D3400" s="67">
        <f>WEEKDAY(Tableau645[[#This Row],[date]])</f>
        <v>4</v>
      </c>
      <c r="E3400" s="47">
        <v>0.57291666666666696</v>
      </c>
      <c r="F3400" s="47">
        <v>0.73958333333333404</v>
      </c>
      <c r="G3400" s="46" t="str">
        <f>IF(NOT(ISBLANK(Tableau645[heure
début])),IF(VALUE(MID(TEXT(Tableau645[heure
début],"hh"),1,2))&lt;13,"AM","PM"),"")</f>
        <v>PM</v>
      </c>
      <c r="H3400" s="47">
        <f>F3400-E3400</f>
        <v>0.16666666666666707</v>
      </c>
      <c r="I3400" s="123"/>
      <c r="J3400" s="47" t="s">
        <v>832</v>
      </c>
      <c r="K3400" s="65" t="s">
        <v>806</v>
      </c>
      <c r="L3400" s="45" t="str">
        <f ca="1">VLOOKUP(Tableau645[[#This Row],[module]],OFFSET(INDIRECT(A3400&amp;"_code"),0,2,,2),2,0)</f>
        <v>n/a</v>
      </c>
      <c r="M3400" s="45"/>
      <c r="N3400" s="47"/>
      <c r="O3400" s="45"/>
    </row>
    <row r="3401" spans="1:15" hidden="1" x14ac:dyDescent="0.2">
      <c r="A3401" s="45" t="s">
        <v>657</v>
      </c>
      <c r="B3401" s="65" t="str">
        <f>YEAR(C3401)&amp;"-"&amp;WEEKNUM(C3401)</f>
        <v>2018-12</v>
      </c>
      <c r="C3401" s="46">
        <v>43180</v>
      </c>
      <c r="D3401" s="67">
        <f>WEEKDAY(Tableau645[[#This Row],[date]])</f>
        <v>4</v>
      </c>
      <c r="E3401" s="47">
        <v>0.57291666666666696</v>
      </c>
      <c r="F3401" s="47">
        <v>0.73958333333333404</v>
      </c>
      <c r="G3401" s="46" t="str">
        <f>IF(NOT(ISBLANK(Tableau645[heure
début])),IF(VALUE(MID(TEXT(Tableau645[heure
début],"hh"),1,2))&lt;13,"AM","PM"),"")</f>
        <v>PM</v>
      </c>
      <c r="H3401" s="47">
        <f>F3401-E3401</f>
        <v>0.16666666666666707</v>
      </c>
      <c r="I3401" s="123"/>
      <c r="J3401" s="47" t="s">
        <v>833</v>
      </c>
      <c r="K3401" s="65" t="s">
        <v>817</v>
      </c>
      <c r="L3401" s="45" t="str">
        <f ca="1">VLOOKUP(Tableau645[[#This Row],[module]],OFFSET(INDIRECT(A3401&amp;"_code"),0,2,,2),2,0)</f>
        <v>n/a</v>
      </c>
      <c r="M3401" s="45"/>
      <c r="N3401" s="47"/>
      <c r="O3401" s="45"/>
    </row>
    <row r="3402" spans="1:15" hidden="1" x14ac:dyDescent="0.2">
      <c r="A3402" s="45" t="s">
        <v>671</v>
      </c>
      <c r="B3402" s="65" t="str">
        <f>YEAR(C3402)&amp;"-"&amp;WEEKNUM(C3402)</f>
        <v>2018-12</v>
      </c>
      <c r="C3402" s="46">
        <v>43180</v>
      </c>
      <c r="D3402" s="67">
        <f>WEEKDAY(Tableau645[[#This Row],[date]])</f>
        <v>4</v>
      </c>
      <c r="E3402" s="47">
        <v>0.57291666666666696</v>
      </c>
      <c r="F3402" s="47">
        <v>0.73958333333333404</v>
      </c>
      <c r="G3402" s="46" t="str">
        <f>IF(NOT(ISBLANK(Tableau645[heure
début])),IF(VALUE(MID(TEXT(Tableau645[heure
début],"hh"),1,2))&lt;13,"AM","PM"),"")</f>
        <v>PM</v>
      </c>
      <c r="H3402" s="47">
        <f>F3402-E3402</f>
        <v>0.16666666666666707</v>
      </c>
      <c r="I3402" s="47"/>
      <c r="J3402" s="47" t="s">
        <v>833</v>
      </c>
      <c r="K3402" s="65" t="s">
        <v>817</v>
      </c>
      <c r="L3402" s="45" t="str">
        <f ca="1">VLOOKUP(Tableau645[[#This Row],[module]],OFFSET(INDIRECT(A3402&amp;"_code"),0,2,,2),2,0)</f>
        <v>n/a</v>
      </c>
      <c r="M3402" s="45"/>
      <c r="N3402" s="47"/>
      <c r="O3402" s="45"/>
    </row>
    <row r="3403" spans="1:15" hidden="1" x14ac:dyDescent="0.2">
      <c r="A3403" s="45" t="s">
        <v>671</v>
      </c>
      <c r="B3403" s="65" t="str">
        <f>YEAR(C3403)&amp;"-"&amp;WEEKNUM(C3403)</f>
        <v>2018-12</v>
      </c>
      <c r="C3403" s="46">
        <v>43180</v>
      </c>
      <c r="D3403" s="67">
        <f>WEEKDAY(Tableau645[[#This Row],[date]])</f>
        <v>4</v>
      </c>
      <c r="E3403" s="47">
        <v>0.57291666666666696</v>
      </c>
      <c r="F3403" s="47">
        <v>0.73958333333333404</v>
      </c>
      <c r="G3403" s="46" t="str">
        <f>IF(NOT(ISBLANK(Tableau645[heure
début])),IF(VALUE(MID(TEXT(Tableau645[heure
début],"hh"),1,2))&lt;13,"AM","PM"),"")</f>
        <v>PM</v>
      </c>
      <c r="H3403" s="47">
        <f>F3403-E3403</f>
        <v>0.16666666666666707</v>
      </c>
      <c r="I3403" s="47"/>
      <c r="J3403" s="47" t="s">
        <v>832</v>
      </c>
      <c r="K3403" s="65" t="s">
        <v>806</v>
      </c>
      <c r="L3403" s="45" t="str">
        <f ca="1">VLOOKUP(Tableau645[[#This Row],[module]],OFFSET(INDIRECT(A3403&amp;"_code"),0,2,,2),2,0)</f>
        <v>n/a</v>
      </c>
      <c r="M3403" s="45"/>
      <c r="N3403" s="47"/>
      <c r="O3403" s="45"/>
    </row>
    <row r="3404" spans="1:15" hidden="1" x14ac:dyDescent="0.2">
      <c r="A3404" s="45" t="s">
        <v>672</v>
      </c>
      <c r="B3404" s="65" t="str">
        <f>YEAR(C3404)&amp;"-"&amp;WEEKNUM(C3404)</f>
        <v>2018-12</v>
      </c>
      <c r="C3404" s="46">
        <v>43180</v>
      </c>
      <c r="D3404" s="67">
        <f>WEEKDAY(Tableau645[[#This Row],[date]])</f>
        <v>4</v>
      </c>
      <c r="E3404" s="47">
        <v>0.57291666666666696</v>
      </c>
      <c r="F3404" s="47">
        <v>0.73958333333333404</v>
      </c>
      <c r="G3404" s="46" t="str">
        <f>IF(NOT(ISBLANK(Tableau645[heure
début])),IF(VALUE(MID(TEXT(Tableau645[heure
début],"hh"),1,2))&lt;13,"AM","PM"),"")</f>
        <v>PM</v>
      </c>
      <c r="H3404" s="47">
        <f>F3404-E3404</f>
        <v>0.16666666666666707</v>
      </c>
      <c r="I3404" s="47"/>
      <c r="J3404" s="47"/>
      <c r="K3404" s="65" t="s">
        <v>809</v>
      </c>
      <c r="L3404" s="45" t="str">
        <f ca="1">VLOOKUP(Tableau645[[#This Row],[module]],OFFSET(INDIRECT(A3404&amp;"_code"),0,2,,2),2,0)</f>
        <v>n/a</v>
      </c>
      <c r="M3404" s="45"/>
      <c r="N3404" s="47"/>
      <c r="O3404" s="45"/>
    </row>
    <row r="3405" spans="1:15" hidden="1" x14ac:dyDescent="0.2">
      <c r="A3405" s="45" t="s">
        <v>676</v>
      </c>
      <c r="B3405" s="65" t="str">
        <f>YEAR(C3405)&amp;"-"&amp;WEEKNUM(C3405)</f>
        <v>2018-12</v>
      </c>
      <c r="C3405" s="46">
        <v>43180</v>
      </c>
      <c r="D3405" s="67">
        <f>WEEKDAY(Tableau645[[#This Row],[date]])</f>
        <v>4</v>
      </c>
      <c r="E3405" s="47">
        <v>0.57291666666666696</v>
      </c>
      <c r="F3405" s="47">
        <v>0.69791666666666663</v>
      </c>
      <c r="G3405" s="46" t="str">
        <f>IF(NOT(ISBLANK(Tableau645[heure
début])),IF(VALUE(MID(TEXT(Tableau645[heure
début],"hh"),1,2))&lt;13,"AM","PM"),"")</f>
        <v>PM</v>
      </c>
      <c r="H3405" s="47">
        <f>F3405-E3405</f>
        <v>0.12499999999999967</v>
      </c>
      <c r="I3405" s="47"/>
      <c r="J3405" s="47"/>
      <c r="K3405" s="65" t="s">
        <v>809</v>
      </c>
      <c r="L3405" s="45" t="str">
        <f ca="1">VLOOKUP(Tableau645[[#This Row],[module]],OFFSET(INDIRECT(A3405&amp;"_code"),0,2,,2),2,0)</f>
        <v>n/a</v>
      </c>
      <c r="M3405" s="45"/>
      <c r="N3405" s="47"/>
      <c r="O3405" s="45"/>
    </row>
    <row r="3406" spans="1:15" hidden="1" x14ac:dyDescent="0.2">
      <c r="A3406" s="45" t="s">
        <v>677</v>
      </c>
      <c r="B3406" s="65" t="str">
        <f>YEAR(C3406)&amp;"-"&amp;WEEKNUM(C3406)</f>
        <v>2018-12</v>
      </c>
      <c r="C3406" s="46">
        <v>43180</v>
      </c>
      <c r="D3406" s="67">
        <f>WEEKDAY(Tableau645[[#This Row],[date]])</f>
        <v>4</v>
      </c>
      <c r="E3406" s="47">
        <v>0.57291666666666696</v>
      </c>
      <c r="F3406" s="47">
        <v>0.69791666666666663</v>
      </c>
      <c r="G3406" s="46" t="str">
        <f>IF(NOT(ISBLANK(Tableau645[heure
début])),IF(VALUE(MID(TEXT(Tableau645[heure
début],"hh"),1,2))&lt;13,"AM","PM"),"")</f>
        <v>PM</v>
      </c>
      <c r="H3406" s="47">
        <f>F3406-E3406</f>
        <v>0.12499999999999967</v>
      </c>
      <c r="I3406" s="47"/>
      <c r="J3406" s="47"/>
      <c r="K3406" s="65" t="s">
        <v>1168</v>
      </c>
      <c r="L3406" s="45" t="str">
        <f ca="1">VLOOKUP(Tableau645[[#This Row],[module]],OFFSET(INDIRECT(A3406&amp;"_code"),0,2,,2),2,0)</f>
        <v>n/a</v>
      </c>
      <c r="M3406" s="45"/>
      <c r="N3406" s="47"/>
      <c r="O3406" s="45"/>
    </row>
    <row r="3407" spans="1:15" hidden="1" x14ac:dyDescent="0.2">
      <c r="A3407" s="61" t="s">
        <v>669</v>
      </c>
      <c r="B3407" s="65" t="str">
        <f>YEAR(C3407)&amp;"-"&amp;WEEKNUM(C3407)</f>
        <v>2018-12</v>
      </c>
      <c r="C3407" s="46">
        <v>43180</v>
      </c>
      <c r="D3407" s="67">
        <f>WEEKDAY(Tableau645[[#This Row],[date]])</f>
        <v>4</v>
      </c>
      <c r="E3407" s="63">
        <v>0.57291666666666696</v>
      </c>
      <c r="F3407" s="63">
        <v>0.73958333333333404</v>
      </c>
      <c r="G3407" s="46" t="str">
        <f>IF(NOT(ISBLANK(Tableau645[heure
début])),IF(VALUE(MID(TEXT(Tableau645[heure
début],"hh"),1,2))&lt;13,"AM","PM"),"")</f>
        <v>PM</v>
      </c>
      <c r="H3407" s="47">
        <f>F3407-E3407</f>
        <v>0.16666666666666707</v>
      </c>
      <c r="I3407" s="47"/>
      <c r="J3407" s="47"/>
      <c r="K3407" s="65" t="s">
        <v>770</v>
      </c>
      <c r="L3407" s="45" t="str">
        <f ca="1">VLOOKUP(Tableau645[[#This Row],[module]],OFFSET(INDIRECT(A3407&amp;"_code"),0,2,,2),2,0)</f>
        <v>LEFETZ Guillaume</v>
      </c>
      <c r="M3407" s="45"/>
      <c r="N3407" s="47"/>
      <c r="O3407" s="45"/>
    </row>
    <row r="3408" spans="1:15" hidden="1" x14ac:dyDescent="0.2">
      <c r="A3408" s="45" t="s">
        <v>670</v>
      </c>
      <c r="B3408" s="65" t="str">
        <f>YEAR(C3408)&amp;"-"&amp;WEEKNUM(C3408)</f>
        <v>2018-12</v>
      </c>
      <c r="C3408" s="46">
        <v>43180</v>
      </c>
      <c r="D3408" s="67">
        <f>WEEKDAY(Tableau645[[#This Row],[date]])</f>
        <v>4</v>
      </c>
      <c r="E3408" s="47">
        <v>0.57291666666666696</v>
      </c>
      <c r="F3408" s="47">
        <v>0.73958333333333404</v>
      </c>
      <c r="G3408" s="46" t="str">
        <f>IF(NOT(ISBLANK(Tableau645[heure
début])),IF(VALUE(MID(TEXT(Tableau645[heure
début],"hh"),1,2))&lt;13,"AM","PM"),"")</f>
        <v>PM</v>
      </c>
      <c r="H3408" s="47">
        <f>F3408-E3408</f>
        <v>0.16666666666666707</v>
      </c>
      <c r="I3408" s="47"/>
      <c r="J3408" s="47"/>
      <c r="K3408" s="65" t="s">
        <v>873</v>
      </c>
      <c r="L3408" s="45" t="str">
        <f ca="1">VLOOKUP(Tableau645[[#This Row],[module]],OFFSET(INDIRECT(A3408&amp;"_code"),0,2,,2),2,0)</f>
        <v>BRIKI Rachid</v>
      </c>
      <c r="M3408" s="45"/>
      <c r="N3408" s="47"/>
      <c r="O3408" s="45"/>
    </row>
    <row r="3409" spans="1:15" hidden="1" x14ac:dyDescent="0.2">
      <c r="A3409" s="45" t="s">
        <v>657</v>
      </c>
      <c r="B3409" s="65" t="str">
        <f>YEAR(C3409)&amp;"-"&amp;WEEKNUM(C3409)</f>
        <v>2018-12</v>
      </c>
      <c r="C3409" s="46">
        <v>43181</v>
      </c>
      <c r="D3409" s="67">
        <f>WEEKDAY(Tableau645[[#This Row],[date]])</f>
        <v>5</v>
      </c>
      <c r="E3409" s="47">
        <v>0.34375</v>
      </c>
      <c r="F3409" s="47">
        <v>0.51041666666666696</v>
      </c>
      <c r="G3409" s="46" t="str">
        <f>IF(NOT(ISBLANK(Tableau645[heure
début])),IF(VALUE(MID(TEXT(Tableau645[heure
début],"hh"),1,2))&lt;13,"AM","PM"),"")</f>
        <v>AM</v>
      </c>
      <c r="H3409" s="47">
        <f>F3409-E3409</f>
        <v>0.16666666666666696</v>
      </c>
      <c r="I3409" s="123"/>
      <c r="J3409" s="47" t="s">
        <v>832</v>
      </c>
      <c r="K3409" s="65" t="s">
        <v>806</v>
      </c>
      <c r="L3409" s="45" t="str">
        <f ca="1">VLOOKUP(Tableau645[[#This Row],[module]],OFFSET(INDIRECT(A3409&amp;"_code"),0,2,,2),2,0)</f>
        <v>n/a</v>
      </c>
      <c r="M3409" s="45"/>
      <c r="N3409" s="47"/>
      <c r="O3409" s="45"/>
    </row>
    <row r="3410" spans="1:15" hidden="1" x14ac:dyDescent="0.2">
      <c r="A3410" s="45" t="s">
        <v>657</v>
      </c>
      <c r="B3410" s="65" t="str">
        <f>YEAR(C3410)&amp;"-"&amp;WEEKNUM(C3410)</f>
        <v>2018-12</v>
      </c>
      <c r="C3410" s="46">
        <v>43181</v>
      </c>
      <c r="D3410" s="67">
        <f>WEEKDAY(Tableau645[[#This Row],[date]])</f>
        <v>5</v>
      </c>
      <c r="E3410" s="47">
        <v>0.34375</v>
      </c>
      <c r="F3410" s="47">
        <v>0.51041666666666696</v>
      </c>
      <c r="G3410" s="46" t="str">
        <f>IF(NOT(ISBLANK(Tableau645[heure
début])),IF(VALUE(MID(TEXT(Tableau645[heure
début],"hh"),1,2))&lt;13,"AM","PM"),"")</f>
        <v>AM</v>
      </c>
      <c r="H3410" s="47">
        <f>F3410-E3410</f>
        <v>0.16666666666666696</v>
      </c>
      <c r="I3410" s="123"/>
      <c r="J3410" s="47" t="s">
        <v>833</v>
      </c>
      <c r="K3410" s="65" t="s">
        <v>817</v>
      </c>
      <c r="L3410" s="45" t="str">
        <f ca="1">VLOOKUP(Tableau645[[#This Row],[module]],OFFSET(INDIRECT(A3410&amp;"_code"),0,2,,2),2,0)</f>
        <v>n/a</v>
      </c>
      <c r="M3410" s="45"/>
      <c r="N3410" s="47"/>
      <c r="O3410" s="45"/>
    </row>
    <row r="3411" spans="1:15" hidden="1" x14ac:dyDescent="0.2">
      <c r="A3411" s="45" t="s">
        <v>671</v>
      </c>
      <c r="B3411" s="65" t="str">
        <f>YEAR(C3411)&amp;"-"&amp;WEEKNUM(C3411)</f>
        <v>2018-12</v>
      </c>
      <c r="C3411" s="46">
        <v>43181</v>
      </c>
      <c r="D3411" s="67">
        <f>WEEKDAY(Tableau645[[#This Row],[date]])</f>
        <v>5</v>
      </c>
      <c r="E3411" s="47">
        <v>0.34375</v>
      </c>
      <c r="F3411" s="47">
        <v>0.51041666666666696</v>
      </c>
      <c r="G3411" s="46" t="str">
        <f>IF(NOT(ISBLANK(Tableau645[heure
début])),IF(VALUE(MID(TEXT(Tableau645[heure
début],"hh"),1,2))&lt;13,"AM","PM"),"")</f>
        <v>AM</v>
      </c>
      <c r="H3411" s="47">
        <f>F3411-E3411</f>
        <v>0.16666666666666696</v>
      </c>
      <c r="I3411" s="47"/>
      <c r="J3411" s="47" t="s">
        <v>833</v>
      </c>
      <c r="K3411" s="65" t="s">
        <v>817</v>
      </c>
      <c r="L3411" s="45" t="str">
        <f ca="1">VLOOKUP(Tableau645[[#This Row],[module]],OFFSET(INDIRECT(A3411&amp;"_code"),0,2,,2),2,0)</f>
        <v>n/a</v>
      </c>
      <c r="M3411" s="45"/>
      <c r="N3411" s="47"/>
      <c r="O3411" s="45"/>
    </row>
    <row r="3412" spans="1:15" hidden="1" x14ac:dyDescent="0.2">
      <c r="A3412" s="45" t="s">
        <v>671</v>
      </c>
      <c r="B3412" s="65" t="str">
        <f>YEAR(C3412)&amp;"-"&amp;WEEKNUM(C3412)</f>
        <v>2018-12</v>
      </c>
      <c r="C3412" s="46">
        <v>43181</v>
      </c>
      <c r="D3412" s="67">
        <f>WEEKDAY(Tableau645[[#This Row],[date]])</f>
        <v>5</v>
      </c>
      <c r="E3412" s="47">
        <v>0.34375</v>
      </c>
      <c r="F3412" s="47">
        <v>0.51041666666666696</v>
      </c>
      <c r="G3412" s="46" t="str">
        <f>IF(NOT(ISBLANK(Tableau645[heure
début])),IF(VALUE(MID(TEXT(Tableau645[heure
début],"hh"),1,2))&lt;13,"AM","PM"),"")</f>
        <v>AM</v>
      </c>
      <c r="H3412" s="47">
        <f>F3412-E3412</f>
        <v>0.16666666666666696</v>
      </c>
      <c r="I3412" s="47"/>
      <c r="J3412" s="47" t="s">
        <v>832</v>
      </c>
      <c r="K3412" s="65" t="s">
        <v>806</v>
      </c>
      <c r="L3412" s="45" t="str">
        <f ca="1">VLOOKUP(Tableau645[[#This Row],[module]],OFFSET(INDIRECT(A3412&amp;"_code"),0,2,,2),2,0)</f>
        <v>n/a</v>
      </c>
      <c r="M3412" s="45"/>
      <c r="N3412" s="47"/>
      <c r="O3412" s="45"/>
    </row>
    <row r="3413" spans="1:15" hidden="1" x14ac:dyDescent="0.2">
      <c r="A3413" s="45" t="s">
        <v>672</v>
      </c>
      <c r="B3413" s="65" t="str">
        <f>YEAR(C3413)&amp;"-"&amp;WEEKNUM(C3413)</f>
        <v>2018-12</v>
      </c>
      <c r="C3413" s="46">
        <v>43181</v>
      </c>
      <c r="D3413" s="67">
        <f>WEEKDAY(Tableau645[[#This Row],[date]])</f>
        <v>5</v>
      </c>
      <c r="E3413" s="47">
        <v>0.34375</v>
      </c>
      <c r="F3413" s="47">
        <v>0.51041666666666696</v>
      </c>
      <c r="G3413" s="46" t="str">
        <f>IF(NOT(ISBLANK(Tableau645[heure
début])),IF(VALUE(MID(TEXT(Tableau645[heure
début],"hh"),1,2))&lt;13,"AM","PM"),"")</f>
        <v>AM</v>
      </c>
      <c r="H3413" s="47">
        <f>F3413-E3413</f>
        <v>0.16666666666666696</v>
      </c>
      <c r="I3413" s="47"/>
      <c r="J3413" s="47"/>
      <c r="K3413" s="65" t="s">
        <v>809</v>
      </c>
      <c r="L3413" s="45" t="str">
        <f ca="1">VLOOKUP(Tableau645[[#This Row],[module]],OFFSET(INDIRECT(A3413&amp;"_code"),0,2,,2),2,0)</f>
        <v>n/a</v>
      </c>
      <c r="M3413" s="45"/>
      <c r="N3413" s="47"/>
      <c r="O3413" s="45"/>
    </row>
    <row r="3414" spans="1:15" hidden="1" x14ac:dyDescent="0.2">
      <c r="A3414" s="45" t="s">
        <v>676</v>
      </c>
      <c r="B3414" s="65" t="str">
        <f>YEAR(C3414)&amp;"-"&amp;WEEKNUM(C3414)</f>
        <v>2018-12</v>
      </c>
      <c r="C3414" s="46">
        <v>43181</v>
      </c>
      <c r="D3414" s="67">
        <f>WEEKDAY(Tableau645[[#This Row],[date]])</f>
        <v>5</v>
      </c>
      <c r="E3414" s="47">
        <v>0.34375</v>
      </c>
      <c r="F3414" s="47">
        <v>0.51041666666666696</v>
      </c>
      <c r="G3414" s="46" t="str">
        <f>IF(NOT(ISBLANK(Tableau645[heure
début])),IF(VALUE(MID(TEXT(Tableau645[heure
début],"hh"),1,2))&lt;13,"AM","PM"),"")</f>
        <v>AM</v>
      </c>
      <c r="H3414" s="47">
        <f>F3414-E3414</f>
        <v>0.16666666666666696</v>
      </c>
      <c r="I3414" s="47"/>
      <c r="J3414" s="47"/>
      <c r="K3414" s="65" t="s">
        <v>809</v>
      </c>
      <c r="L3414" s="45" t="str">
        <f ca="1">VLOOKUP(Tableau645[[#This Row],[module]],OFFSET(INDIRECT(A3414&amp;"_code"),0,2,,2),2,0)</f>
        <v>n/a</v>
      </c>
      <c r="M3414" s="45"/>
      <c r="N3414" s="47"/>
      <c r="O3414" s="45"/>
    </row>
    <row r="3415" spans="1:15" hidden="1" x14ac:dyDescent="0.2">
      <c r="A3415" s="45" t="s">
        <v>677</v>
      </c>
      <c r="B3415" s="65" t="str">
        <f>YEAR(C3415)&amp;"-"&amp;WEEKNUM(C3415)</f>
        <v>2018-12</v>
      </c>
      <c r="C3415" s="46">
        <v>43181</v>
      </c>
      <c r="D3415" s="67">
        <f>WEEKDAY(Tableau645[[#This Row],[date]])</f>
        <v>5</v>
      </c>
      <c r="E3415" s="47">
        <v>0.34375</v>
      </c>
      <c r="F3415" s="47">
        <v>0.51041666666666696</v>
      </c>
      <c r="G3415" s="46" t="str">
        <f>IF(NOT(ISBLANK(Tableau645[heure
début])),IF(VALUE(MID(TEXT(Tableau645[heure
début],"hh"),1,2))&lt;13,"AM","PM"),"")</f>
        <v>AM</v>
      </c>
      <c r="H3415" s="47">
        <f>F3415-E3415</f>
        <v>0.16666666666666696</v>
      </c>
      <c r="I3415" s="47"/>
      <c r="J3415" s="47"/>
      <c r="K3415" s="65" t="s">
        <v>1168</v>
      </c>
      <c r="L3415" s="45" t="str">
        <f ca="1">VLOOKUP(Tableau645[[#This Row],[module]],OFFSET(INDIRECT(A3415&amp;"_code"),0,2,,2),2,0)</f>
        <v>n/a</v>
      </c>
      <c r="M3415" s="45"/>
      <c r="N3415" s="47"/>
      <c r="O3415" s="45"/>
    </row>
    <row r="3416" spans="1:15" hidden="1" x14ac:dyDescent="0.2">
      <c r="A3416" s="61" t="s">
        <v>669</v>
      </c>
      <c r="B3416" s="65" t="str">
        <f>YEAR(C3416)&amp;"-"&amp;WEEKNUM(C3416)</f>
        <v>2018-12</v>
      </c>
      <c r="C3416" s="46">
        <v>43181</v>
      </c>
      <c r="D3416" s="67">
        <f>WEEKDAY(Tableau645[[#This Row],[date]])</f>
        <v>5</v>
      </c>
      <c r="E3416" s="47">
        <v>0.34375</v>
      </c>
      <c r="F3416" s="47">
        <v>0.51041666666666696</v>
      </c>
      <c r="G3416" s="46" t="str">
        <f>IF(NOT(ISBLANK(Tableau645[heure
début])),IF(VALUE(MID(TEXT(Tableau645[heure
début],"hh"),1,2))&lt;13,"AM","PM"),"")</f>
        <v>AM</v>
      </c>
      <c r="H3416" s="47">
        <f>F3416-E3416</f>
        <v>0.16666666666666696</v>
      </c>
      <c r="I3416" s="47"/>
      <c r="J3416" s="47"/>
      <c r="K3416" s="65" t="s">
        <v>770</v>
      </c>
      <c r="L3416" s="45" t="str">
        <f ca="1">VLOOKUP(Tableau645[[#This Row],[module]],OFFSET(INDIRECT(A3416&amp;"_code"),0,2,,2),2,0)</f>
        <v>LEFETZ Guillaume</v>
      </c>
      <c r="M3416" s="45"/>
      <c r="N3416" s="47"/>
      <c r="O3416" s="45"/>
    </row>
    <row r="3417" spans="1:15" hidden="1" x14ac:dyDescent="0.2">
      <c r="A3417" s="45" t="s">
        <v>670</v>
      </c>
      <c r="B3417" s="65" t="str">
        <f>YEAR(C3417)&amp;"-"&amp;WEEKNUM(C3417)</f>
        <v>2018-12</v>
      </c>
      <c r="C3417" s="46">
        <v>43181</v>
      </c>
      <c r="D3417" s="67">
        <f>WEEKDAY(Tableau645[[#This Row],[date]])</f>
        <v>5</v>
      </c>
      <c r="E3417" s="47">
        <v>0.34375</v>
      </c>
      <c r="F3417" s="47">
        <v>0.51041666666666696</v>
      </c>
      <c r="G3417" s="46" t="str">
        <f>IF(NOT(ISBLANK(Tableau645[heure
début])),IF(VALUE(MID(TEXT(Tableau645[heure
début],"hh"),1,2))&lt;13,"AM","PM"),"")</f>
        <v>AM</v>
      </c>
      <c r="H3417" s="47">
        <f>F3417-E3417</f>
        <v>0.16666666666666696</v>
      </c>
      <c r="I3417" s="47"/>
      <c r="J3417" s="47"/>
      <c r="K3417" s="65" t="s">
        <v>763</v>
      </c>
      <c r="L3417" s="45" t="str">
        <f ca="1">VLOOKUP(Tableau645[[#This Row],[module]],OFFSET(INDIRECT(A3417&amp;"_code"),0,2,,2),2,0)</f>
        <v>LE GALES Julien</v>
      </c>
      <c r="M3417" s="45"/>
      <c r="N3417" s="47"/>
      <c r="O3417" s="45"/>
    </row>
    <row r="3418" spans="1:15" hidden="1" x14ac:dyDescent="0.2">
      <c r="A3418" s="45" t="s">
        <v>657</v>
      </c>
      <c r="B3418" s="65" t="str">
        <f>YEAR(C3418)&amp;"-"&amp;WEEKNUM(C3418)</f>
        <v>2018-12</v>
      </c>
      <c r="C3418" s="46">
        <v>43181</v>
      </c>
      <c r="D3418" s="67">
        <f>WEEKDAY(Tableau645[[#This Row],[date]])</f>
        <v>5</v>
      </c>
      <c r="E3418" s="47">
        <v>0.57291666666666696</v>
      </c>
      <c r="F3418" s="47">
        <v>0.73958333333333404</v>
      </c>
      <c r="G3418" s="46" t="str">
        <f>IF(NOT(ISBLANK(Tableau645[heure
début])),IF(VALUE(MID(TEXT(Tableau645[heure
début],"hh"),1,2))&lt;13,"AM","PM"),"")</f>
        <v>PM</v>
      </c>
      <c r="H3418" s="47">
        <f>F3418-E3418</f>
        <v>0.16666666666666707</v>
      </c>
      <c r="I3418" s="123"/>
      <c r="J3418" s="47" t="s">
        <v>832</v>
      </c>
      <c r="K3418" s="65" t="s">
        <v>806</v>
      </c>
      <c r="L3418" s="45" t="str">
        <f ca="1">VLOOKUP(Tableau645[[#This Row],[module]],OFFSET(INDIRECT(A3418&amp;"_code"),0,2,,2),2,0)</f>
        <v>n/a</v>
      </c>
      <c r="M3418" s="45"/>
      <c r="N3418" s="47"/>
      <c r="O3418" s="45"/>
    </row>
    <row r="3419" spans="1:15" hidden="1" x14ac:dyDescent="0.2">
      <c r="A3419" s="45" t="s">
        <v>657</v>
      </c>
      <c r="B3419" s="65" t="str">
        <f>YEAR(C3419)&amp;"-"&amp;WEEKNUM(C3419)</f>
        <v>2018-12</v>
      </c>
      <c r="C3419" s="46">
        <v>43181</v>
      </c>
      <c r="D3419" s="67">
        <f>WEEKDAY(Tableau645[[#This Row],[date]])</f>
        <v>5</v>
      </c>
      <c r="E3419" s="47">
        <v>0.57291666666666696</v>
      </c>
      <c r="F3419" s="47">
        <v>0.73958333333333404</v>
      </c>
      <c r="G3419" s="46" t="str">
        <f>IF(NOT(ISBLANK(Tableau645[heure
début])),IF(VALUE(MID(TEXT(Tableau645[heure
début],"hh"),1,2))&lt;13,"AM","PM"),"")</f>
        <v>PM</v>
      </c>
      <c r="H3419" s="47">
        <f>F3419-E3419</f>
        <v>0.16666666666666707</v>
      </c>
      <c r="I3419" s="123"/>
      <c r="J3419" s="47" t="s">
        <v>833</v>
      </c>
      <c r="K3419" s="65" t="s">
        <v>817</v>
      </c>
      <c r="L3419" s="45" t="str">
        <f ca="1">VLOOKUP(Tableau645[[#This Row],[module]],OFFSET(INDIRECT(A3419&amp;"_code"),0,2,,2),2,0)</f>
        <v>n/a</v>
      </c>
      <c r="M3419" s="45"/>
      <c r="N3419" s="47"/>
      <c r="O3419" s="45"/>
    </row>
    <row r="3420" spans="1:15" hidden="1" x14ac:dyDescent="0.2">
      <c r="A3420" s="45" t="s">
        <v>671</v>
      </c>
      <c r="B3420" s="65" t="str">
        <f>YEAR(C3420)&amp;"-"&amp;WEEKNUM(C3420)</f>
        <v>2018-12</v>
      </c>
      <c r="C3420" s="46">
        <v>43181</v>
      </c>
      <c r="D3420" s="67">
        <f>WEEKDAY(Tableau645[[#This Row],[date]])</f>
        <v>5</v>
      </c>
      <c r="E3420" s="47">
        <v>0.57291666666666696</v>
      </c>
      <c r="F3420" s="47">
        <v>0.73958333333333404</v>
      </c>
      <c r="G3420" s="46" t="str">
        <f>IF(NOT(ISBLANK(Tableau645[heure
début])),IF(VALUE(MID(TEXT(Tableau645[heure
début],"hh"),1,2))&lt;13,"AM","PM"),"")</f>
        <v>PM</v>
      </c>
      <c r="H3420" s="47">
        <f>F3420-E3420</f>
        <v>0.16666666666666707</v>
      </c>
      <c r="I3420" s="47"/>
      <c r="J3420" s="47" t="s">
        <v>833</v>
      </c>
      <c r="K3420" s="65" t="s">
        <v>817</v>
      </c>
      <c r="L3420" s="45" t="str">
        <f ca="1">VLOOKUP(Tableau645[[#This Row],[module]],OFFSET(INDIRECT(A3420&amp;"_code"),0,2,,2),2,0)</f>
        <v>n/a</v>
      </c>
      <c r="M3420" s="45"/>
      <c r="N3420" s="47"/>
      <c r="O3420" s="45"/>
    </row>
    <row r="3421" spans="1:15" hidden="1" x14ac:dyDescent="0.2">
      <c r="A3421" s="45" t="s">
        <v>671</v>
      </c>
      <c r="B3421" s="65" t="str">
        <f>YEAR(C3421)&amp;"-"&amp;WEEKNUM(C3421)</f>
        <v>2018-12</v>
      </c>
      <c r="C3421" s="46">
        <v>43181</v>
      </c>
      <c r="D3421" s="67">
        <f>WEEKDAY(Tableau645[[#This Row],[date]])</f>
        <v>5</v>
      </c>
      <c r="E3421" s="47">
        <v>0.57291666666666696</v>
      </c>
      <c r="F3421" s="47">
        <v>0.73958333333333404</v>
      </c>
      <c r="G3421" s="46" t="str">
        <f>IF(NOT(ISBLANK(Tableau645[heure
début])),IF(VALUE(MID(TEXT(Tableau645[heure
début],"hh"),1,2))&lt;13,"AM","PM"),"")</f>
        <v>PM</v>
      </c>
      <c r="H3421" s="47">
        <f>F3421-E3421</f>
        <v>0.16666666666666707</v>
      </c>
      <c r="I3421" s="47"/>
      <c r="J3421" s="47" t="s">
        <v>832</v>
      </c>
      <c r="K3421" s="65" t="s">
        <v>806</v>
      </c>
      <c r="L3421" s="45" t="str">
        <f ca="1">VLOOKUP(Tableau645[[#This Row],[module]],OFFSET(INDIRECT(A3421&amp;"_code"),0,2,,2),2,0)</f>
        <v>n/a</v>
      </c>
      <c r="M3421" s="45"/>
      <c r="N3421" s="47"/>
      <c r="O3421" s="45"/>
    </row>
    <row r="3422" spans="1:15" hidden="1" x14ac:dyDescent="0.2">
      <c r="A3422" s="45" t="s">
        <v>672</v>
      </c>
      <c r="B3422" s="65" t="str">
        <f>YEAR(C3422)&amp;"-"&amp;WEEKNUM(C3422)</f>
        <v>2018-12</v>
      </c>
      <c r="C3422" s="46">
        <v>43181</v>
      </c>
      <c r="D3422" s="67">
        <f>WEEKDAY(Tableau645[[#This Row],[date]])</f>
        <v>5</v>
      </c>
      <c r="E3422" s="47">
        <v>0.57291666666666696</v>
      </c>
      <c r="F3422" s="47">
        <v>0.73958333333333404</v>
      </c>
      <c r="G3422" s="46" t="str">
        <f>IF(NOT(ISBLANK(Tableau645[heure
début])),IF(VALUE(MID(TEXT(Tableau645[heure
début],"hh"),1,2))&lt;13,"AM","PM"),"")</f>
        <v>PM</v>
      </c>
      <c r="H3422" s="47">
        <f>F3422-E3422</f>
        <v>0.16666666666666707</v>
      </c>
      <c r="I3422" s="47"/>
      <c r="J3422" s="47"/>
      <c r="K3422" s="65" t="s">
        <v>809</v>
      </c>
      <c r="L3422" s="45" t="str">
        <f ca="1">VLOOKUP(Tableau645[[#This Row],[module]],OFFSET(INDIRECT(A3422&amp;"_code"),0,2,,2),2,0)</f>
        <v>n/a</v>
      </c>
      <c r="M3422" s="45"/>
      <c r="N3422" s="47"/>
      <c r="O3422" s="45"/>
    </row>
    <row r="3423" spans="1:15" hidden="1" x14ac:dyDescent="0.2">
      <c r="A3423" s="45" t="s">
        <v>676</v>
      </c>
      <c r="B3423" s="65" t="str">
        <f>YEAR(C3423)&amp;"-"&amp;WEEKNUM(C3423)</f>
        <v>2018-12</v>
      </c>
      <c r="C3423" s="46">
        <v>43181</v>
      </c>
      <c r="D3423" s="67">
        <f>WEEKDAY(Tableau645[[#This Row],[date]])</f>
        <v>5</v>
      </c>
      <c r="E3423" s="47">
        <v>0.57291666666666696</v>
      </c>
      <c r="F3423" s="47">
        <v>0.69791666666666663</v>
      </c>
      <c r="G3423" s="46" t="str">
        <f>IF(NOT(ISBLANK(Tableau645[heure
début])),IF(VALUE(MID(TEXT(Tableau645[heure
début],"hh"),1,2))&lt;13,"AM","PM"),"")</f>
        <v>PM</v>
      </c>
      <c r="H3423" s="47">
        <f>F3423-E3423</f>
        <v>0.12499999999999967</v>
      </c>
      <c r="I3423" s="47"/>
      <c r="J3423" s="47"/>
      <c r="K3423" s="65" t="s">
        <v>809</v>
      </c>
      <c r="L3423" s="45" t="str">
        <f ca="1">VLOOKUP(Tableau645[[#This Row],[module]],OFFSET(INDIRECT(A3423&amp;"_code"),0,2,,2),2,0)</f>
        <v>n/a</v>
      </c>
      <c r="M3423" s="45"/>
      <c r="N3423" s="47"/>
      <c r="O3423" s="45"/>
    </row>
    <row r="3424" spans="1:15" hidden="1" x14ac:dyDescent="0.2">
      <c r="A3424" s="45" t="s">
        <v>677</v>
      </c>
      <c r="B3424" s="65" t="str">
        <f>YEAR(C3424)&amp;"-"&amp;WEEKNUM(C3424)</f>
        <v>2018-12</v>
      </c>
      <c r="C3424" s="46">
        <v>43181</v>
      </c>
      <c r="D3424" s="67">
        <f>WEEKDAY(Tableau645[[#This Row],[date]])</f>
        <v>5</v>
      </c>
      <c r="E3424" s="47">
        <v>0.57291666666666696</v>
      </c>
      <c r="F3424" s="47">
        <v>0.69791666666666663</v>
      </c>
      <c r="G3424" s="46" t="str">
        <f>IF(NOT(ISBLANK(Tableau645[heure
début])),IF(VALUE(MID(TEXT(Tableau645[heure
début],"hh"),1,2))&lt;13,"AM","PM"),"")</f>
        <v>PM</v>
      </c>
      <c r="H3424" s="47">
        <f>F3424-E3424</f>
        <v>0.12499999999999967</v>
      </c>
      <c r="I3424" s="47"/>
      <c r="J3424" s="47"/>
      <c r="K3424" s="65" t="s">
        <v>1168</v>
      </c>
      <c r="L3424" s="45" t="str">
        <f ca="1">VLOOKUP(Tableau645[[#This Row],[module]],OFFSET(INDIRECT(A3424&amp;"_code"),0,2,,2),2,0)</f>
        <v>n/a</v>
      </c>
      <c r="M3424" s="45"/>
      <c r="N3424" s="47"/>
      <c r="O3424" s="45"/>
    </row>
    <row r="3425" spans="1:15" hidden="1" x14ac:dyDescent="0.2">
      <c r="A3425" s="61" t="s">
        <v>669</v>
      </c>
      <c r="B3425" s="65" t="str">
        <f>YEAR(C3425)&amp;"-"&amp;WEEKNUM(C3425)</f>
        <v>2018-12</v>
      </c>
      <c r="C3425" s="46">
        <v>43181</v>
      </c>
      <c r="D3425" s="67">
        <f>WEEKDAY(Tableau645[[#This Row],[date]])</f>
        <v>5</v>
      </c>
      <c r="E3425" s="63">
        <v>0.57291666666666696</v>
      </c>
      <c r="F3425" s="63">
        <v>0.73958333333333404</v>
      </c>
      <c r="G3425" s="46" t="str">
        <f>IF(NOT(ISBLANK(Tableau645[heure
début])),IF(VALUE(MID(TEXT(Tableau645[heure
début],"hh"),1,2))&lt;13,"AM","PM"),"")</f>
        <v>PM</v>
      </c>
      <c r="H3425" s="47">
        <f>F3425-E3425</f>
        <v>0.16666666666666707</v>
      </c>
      <c r="I3425" s="47"/>
      <c r="J3425" s="47"/>
      <c r="K3425" s="65" t="s">
        <v>770</v>
      </c>
      <c r="L3425" s="45" t="str">
        <f ca="1">VLOOKUP(Tableau645[[#This Row],[module]],OFFSET(INDIRECT(A3425&amp;"_code"),0,2,,2),2,0)</f>
        <v>LEFETZ Guillaume</v>
      </c>
      <c r="M3425" s="45"/>
      <c r="N3425" s="47"/>
      <c r="O3425" s="45"/>
    </row>
    <row r="3426" spans="1:15" hidden="1" x14ac:dyDescent="0.2">
      <c r="A3426" s="45" t="s">
        <v>670</v>
      </c>
      <c r="B3426" s="65" t="str">
        <f>YEAR(C3426)&amp;"-"&amp;WEEKNUM(C3426)</f>
        <v>2018-12</v>
      </c>
      <c r="C3426" s="46">
        <v>43181</v>
      </c>
      <c r="D3426" s="67">
        <f>WEEKDAY(Tableau645[[#This Row],[date]])</f>
        <v>5</v>
      </c>
      <c r="E3426" s="47">
        <v>0.57291666666666696</v>
      </c>
      <c r="F3426" s="47">
        <v>0.73958333333333404</v>
      </c>
      <c r="G3426" s="46" t="str">
        <f>IF(NOT(ISBLANK(Tableau645[heure
début])),IF(VALUE(MID(TEXT(Tableau645[heure
début],"hh"),1,2))&lt;13,"AM","PM"),"")</f>
        <v>PM</v>
      </c>
      <c r="H3426" s="47">
        <f>F3426-E3426</f>
        <v>0.16666666666666707</v>
      </c>
      <c r="I3426" s="47"/>
      <c r="J3426" s="47"/>
      <c r="K3426" s="65" t="s">
        <v>763</v>
      </c>
      <c r="L3426" s="45" t="str">
        <f ca="1">VLOOKUP(Tableau645[[#This Row],[module]],OFFSET(INDIRECT(A3426&amp;"_code"),0,2,,2),2,0)</f>
        <v>LE GALES Julien</v>
      </c>
      <c r="M3426" s="45"/>
      <c r="N3426" s="47"/>
      <c r="O3426" s="45"/>
    </row>
    <row r="3427" spans="1:15" hidden="1" x14ac:dyDescent="0.2">
      <c r="A3427" s="45" t="s">
        <v>657</v>
      </c>
      <c r="B3427" s="65" t="str">
        <f>YEAR(C3427)&amp;"-"&amp;WEEKNUM(C3427)</f>
        <v>2018-12</v>
      </c>
      <c r="C3427" s="46">
        <v>43182</v>
      </c>
      <c r="D3427" s="67">
        <f>WEEKDAY(Tableau645[[#This Row],[date]])</f>
        <v>6</v>
      </c>
      <c r="E3427" s="47">
        <v>0.34375</v>
      </c>
      <c r="F3427" s="47">
        <v>0.51041666666666696</v>
      </c>
      <c r="G3427" s="46" t="str">
        <f>IF(NOT(ISBLANK(Tableau645[heure
début])),IF(VALUE(MID(TEXT(Tableau645[heure
début],"hh"),1,2))&lt;13,"AM","PM"),"")</f>
        <v>AM</v>
      </c>
      <c r="H3427" s="47">
        <f>F3427-E3427</f>
        <v>0.16666666666666696</v>
      </c>
      <c r="I3427" s="123"/>
      <c r="J3427" s="47" t="s">
        <v>832</v>
      </c>
      <c r="K3427" s="65" t="s">
        <v>806</v>
      </c>
      <c r="L3427" s="45" t="str">
        <f ca="1">VLOOKUP(Tableau645[[#This Row],[module]],OFFSET(INDIRECT(A3427&amp;"_code"),0,2,,2),2,0)</f>
        <v>n/a</v>
      </c>
      <c r="M3427" s="45"/>
      <c r="N3427" s="47"/>
      <c r="O3427" s="45"/>
    </row>
    <row r="3428" spans="1:15" hidden="1" x14ac:dyDescent="0.2">
      <c r="A3428" s="45" t="s">
        <v>657</v>
      </c>
      <c r="B3428" s="65" t="str">
        <f>YEAR(C3428)&amp;"-"&amp;WEEKNUM(C3428)</f>
        <v>2018-12</v>
      </c>
      <c r="C3428" s="46">
        <v>43182</v>
      </c>
      <c r="D3428" s="67">
        <f>WEEKDAY(Tableau645[[#This Row],[date]])</f>
        <v>6</v>
      </c>
      <c r="E3428" s="47">
        <v>0.34375</v>
      </c>
      <c r="F3428" s="47">
        <v>0.51041666666666696</v>
      </c>
      <c r="G3428" s="46" t="str">
        <f>IF(NOT(ISBLANK(Tableau645[heure
début])),IF(VALUE(MID(TEXT(Tableau645[heure
début],"hh"),1,2))&lt;13,"AM","PM"),"")</f>
        <v>AM</v>
      </c>
      <c r="H3428" s="47">
        <f>F3428-E3428</f>
        <v>0.16666666666666696</v>
      </c>
      <c r="I3428" s="123"/>
      <c r="J3428" s="47" t="s">
        <v>833</v>
      </c>
      <c r="K3428" s="65" t="s">
        <v>817</v>
      </c>
      <c r="L3428" s="45" t="str">
        <f ca="1">VLOOKUP(Tableau645[[#This Row],[module]],OFFSET(INDIRECT(A3428&amp;"_code"),0,2,,2),2,0)</f>
        <v>n/a</v>
      </c>
      <c r="M3428" s="45"/>
      <c r="N3428" s="47"/>
      <c r="O3428" s="45"/>
    </row>
    <row r="3429" spans="1:15" hidden="1" x14ac:dyDescent="0.2">
      <c r="A3429" s="45" t="s">
        <v>671</v>
      </c>
      <c r="B3429" s="65" t="str">
        <f>YEAR(C3429)&amp;"-"&amp;WEEKNUM(C3429)</f>
        <v>2018-12</v>
      </c>
      <c r="C3429" s="46">
        <v>43182</v>
      </c>
      <c r="D3429" s="67">
        <f>WEEKDAY(Tableau645[[#This Row],[date]])</f>
        <v>6</v>
      </c>
      <c r="E3429" s="47">
        <v>0.34375</v>
      </c>
      <c r="F3429" s="47">
        <v>0.51041666666666696</v>
      </c>
      <c r="G3429" s="46" t="str">
        <f>IF(NOT(ISBLANK(Tableau645[heure
début])),IF(VALUE(MID(TEXT(Tableau645[heure
début],"hh"),1,2))&lt;13,"AM","PM"),"")</f>
        <v>AM</v>
      </c>
      <c r="H3429" s="47">
        <f>F3429-E3429</f>
        <v>0.16666666666666696</v>
      </c>
      <c r="I3429" s="47"/>
      <c r="J3429" s="47" t="s">
        <v>833</v>
      </c>
      <c r="K3429" s="65" t="s">
        <v>817</v>
      </c>
      <c r="L3429" s="45" t="str">
        <f ca="1">VLOOKUP(Tableau645[[#This Row],[module]],OFFSET(INDIRECT(A3429&amp;"_code"),0,2,,2),2,0)</f>
        <v>n/a</v>
      </c>
      <c r="M3429" s="45"/>
      <c r="N3429" s="47"/>
      <c r="O3429" s="45"/>
    </row>
    <row r="3430" spans="1:15" hidden="1" x14ac:dyDescent="0.2">
      <c r="A3430" s="45" t="s">
        <v>671</v>
      </c>
      <c r="B3430" s="65" t="str">
        <f>YEAR(C3430)&amp;"-"&amp;WEEKNUM(C3430)</f>
        <v>2018-12</v>
      </c>
      <c r="C3430" s="46">
        <v>43182</v>
      </c>
      <c r="D3430" s="67">
        <f>WEEKDAY(Tableau645[[#This Row],[date]])</f>
        <v>6</v>
      </c>
      <c r="E3430" s="47">
        <v>0.34375</v>
      </c>
      <c r="F3430" s="47">
        <v>0.51041666666666696</v>
      </c>
      <c r="G3430" s="46" t="str">
        <f>IF(NOT(ISBLANK(Tableau645[heure
début])),IF(VALUE(MID(TEXT(Tableau645[heure
début],"hh"),1,2))&lt;13,"AM","PM"),"")</f>
        <v>AM</v>
      </c>
      <c r="H3430" s="47">
        <f>F3430-E3430</f>
        <v>0.16666666666666696</v>
      </c>
      <c r="I3430" s="47"/>
      <c r="J3430" s="47" t="s">
        <v>832</v>
      </c>
      <c r="K3430" s="65" t="s">
        <v>806</v>
      </c>
      <c r="L3430" s="45" t="str">
        <f ca="1">VLOOKUP(Tableau645[[#This Row],[module]],OFFSET(INDIRECT(A3430&amp;"_code"),0,2,,2),2,0)</f>
        <v>n/a</v>
      </c>
      <c r="M3430" s="45"/>
      <c r="N3430" s="47"/>
      <c r="O3430" s="45"/>
    </row>
    <row r="3431" spans="1:15" hidden="1" x14ac:dyDescent="0.2">
      <c r="A3431" s="45" t="s">
        <v>672</v>
      </c>
      <c r="B3431" s="65" t="str">
        <f>YEAR(C3431)&amp;"-"&amp;WEEKNUM(C3431)</f>
        <v>2018-12</v>
      </c>
      <c r="C3431" s="46">
        <v>43182</v>
      </c>
      <c r="D3431" s="67">
        <f>WEEKDAY(Tableau645[[#This Row],[date]])</f>
        <v>6</v>
      </c>
      <c r="E3431" s="47">
        <v>0.34375</v>
      </c>
      <c r="F3431" s="47">
        <v>0.51041666666666696</v>
      </c>
      <c r="G3431" s="46" t="str">
        <f>IF(NOT(ISBLANK(Tableau645[heure
début])),IF(VALUE(MID(TEXT(Tableau645[heure
début],"hh"),1,2))&lt;13,"AM","PM"),"")</f>
        <v>AM</v>
      </c>
      <c r="H3431" s="47">
        <f>F3431-E3431</f>
        <v>0.16666666666666696</v>
      </c>
      <c r="I3431" s="47"/>
      <c r="J3431" s="47"/>
      <c r="K3431" s="65" t="s">
        <v>809</v>
      </c>
      <c r="L3431" s="45" t="str">
        <f ca="1">VLOOKUP(Tableau645[[#This Row],[module]],OFFSET(INDIRECT(A3431&amp;"_code"),0,2,,2),2,0)</f>
        <v>n/a</v>
      </c>
      <c r="M3431" s="45"/>
      <c r="N3431" s="47"/>
      <c r="O3431" s="45"/>
    </row>
    <row r="3432" spans="1:15" hidden="1" x14ac:dyDescent="0.2">
      <c r="A3432" s="45" t="s">
        <v>676</v>
      </c>
      <c r="B3432" s="65" t="str">
        <f>YEAR(C3432)&amp;"-"&amp;WEEKNUM(C3432)</f>
        <v>2018-12</v>
      </c>
      <c r="C3432" s="46">
        <v>43182</v>
      </c>
      <c r="D3432" s="67">
        <f>WEEKDAY(Tableau645[[#This Row],[date]])</f>
        <v>6</v>
      </c>
      <c r="E3432" s="47">
        <v>0.34375</v>
      </c>
      <c r="F3432" s="47">
        <v>0.51041666666666696</v>
      </c>
      <c r="G3432" s="46" t="str">
        <f>IF(NOT(ISBLANK(Tableau645[heure
début])),IF(VALUE(MID(TEXT(Tableau645[heure
début],"hh"),1,2))&lt;13,"AM","PM"),"")</f>
        <v>AM</v>
      </c>
      <c r="H3432" s="47">
        <f>F3432-E3432</f>
        <v>0.16666666666666696</v>
      </c>
      <c r="I3432" s="47"/>
      <c r="J3432" s="47"/>
      <c r="K3432" s="65" t="s">
        <v>809</v>
      </c>
      <c r="L3432" s="45" t="str">
        <f ca="1">VLOOKUP(Tableau645[[#This Row],[module]],OFFSET(INDIRECT(A3432&amp;"_code"),0,2,,2),2,0)</f>
        <v>n/a</v>
      </c>
      <c r="M3432" s="45"/>
      <c r="N3432" s="47"/>
      <c r="O3432" s="45"/>
    </row>
    <row r="3433" spans="1:15" hidden="1" x14ac:dyDescent="0.2">
      <c r="A3433" s="45" t="s">
        <v>677</v>
      </c>
      <c r="B3433" s="65" t="str">
        <f>YEAR(C3433)&amp;"-"&amp;WEEKNUM(C3433)</f>
        <v>2018-12</v>
      </c>
      <c r="C3433" s="46">
        <v>43182</v>
      </c>
      <c r="D3433" s="67">
        <f>WEEKDAY(Tableau645[[#This Row],[date]])</f>
        <v>6</v>
      </c>
      <c r="E3433" s="47">
        <v>0.34375</v>
      </c>
      <c r="F3433" s="47">
        <v>0.51041666666666696</v>
      </c>
      <c r="G3433" s="46" t="str">
        <f>IF(NOT(ISBLANK(Tableau645[heure
début])),IF(VALUE(MID(TEXT(Tableau645[heure
début],"hh"),1,2))&lt;13,"AM","PM"),"")</f>
        <v>AM</v>
      </c>
      <c r="H3433" s="47">
        <f>F3433-E3433</f>
        <v>0.16666666666666696</v>
      </c>
      <c r="I3433" s="47"/>
      <c r="J3433" s="47"/>
      <c r="K3433" s="65" t="s">
        <v>1168</v>
      </c>
      <c r="L3433" s="45" t="str">
        <f ca="1">VLOOKUP(Tableau645[[#This Row],[module]],OFFSET(INDIRECT(A3433&amp;"_code"),0,2,,2),2,0)</f>
        <v>n/a</v>
      </c>
      <c r="M3433" s="45"/>
      <c r="N3433" s="47"/>
      <c r="O3433" s="45"/>
    </row>
    <row r="3434" spans="1:15" hidden="1" x14ac:dyDescent="0.2">
      <c r="A3434" s="61" t="s">
        <v>669</v>
      </c>
      <c r="B3434" s="65" t="str">
        <f>YEAR(C3434)&amp;"-"&amp;WEEKNUM(C3434)</f>
        <v>2018-12</v>
      </c>
      <c r="C3434" s="46">
        <v>43182</v>
      </c>
      <c r="D3434" s="67">
        <f>WEEKDAY(Tableau645[[#This Row],[date]])</f>
        <v>6</v>
      </c>
      <c r="E3434" s="47">
        <v>0.34375</v>
      </c>
      <c r="F3434" s="47">
        <v>0.51041666666666696</v>
      </c>
      <c r="G3434" s="46" t="str">
        <f>IF(NOT(ISBLANK(Tableau645[heure
début])),IF(VALUE(MID(TEXT(Tableau645[heure
début],"hh"),1,2))&lt;13,"AM","PM"),"")</f>
        <v>AM</v>
      </c>
      <c r="H3434" s="47">
        <f>F3434-E3434</f>
        <v>0.16666666666666696</v>
      </c>
      <c r="I3434" s="47"/>
      <c r="J3434" s="47"/>
      <c r="K3434" s="65" t="s">
        <v>770</v>
      </c>
      <c r="L3434" s="45" t="str">
        <f ca="1">VLOOKUP(Tableau645[[#This Row],[module]],OFFSET(INDIRECT(A3434&amp;"_code"),0,2,,2),2,0)</f>
        <v>LEFETZ Guillaume</v>
      </c>
      <c r="M3434" s="45"/>
      <c r="N3434" s="47"/>
      <c r="O3434" s="45"/>
    </row>
    <row r="3435" spans="1:15" hidden="1" x14ac:dyDescent="0.2">
      <c r="A3435" s="45" t="s">
        <v>670</v>
      </c>
      <c r="B3435" s="65" t="str">
        <f>YEAR(C3435)&amp;"-"&amp;WEEKNUM(C3435)</f>
        <v>2018-12</v>
      </c>
      <c r="C3435" s="46">
        <v>43182</v>
      </c>
      <c r="D3435" s="67">
        <f>WEEKDAY(Tableau645[[#This Row],[date]])</f>
        <v>6</v>
      </c>
      <c r="E3435" s="47">
        <v>0.34375</v>
      </c>
      <c r="F3435" s="47">
        <v>0.42708333333333298</v>
      </c>
      <c r="G3435" s="46" t="str">
        <f>IF(NOT(ISBLANK(Tableau645[heure
début])),IF(VALUE(MID(TEXT(Tableau645[heure
début],"hh"),1,2))&lt;13,"AM","PM"),"")</f>
        <v>AM</v>
      </c>
      <c r="H3435" s="47">
        <f>F3435-E3435</f>
        <v>8.3333333333332982E-2</v>
      </c>
      <c r="I3435" s="47"/>
      <c r="J3435" s="47"/>
      <c r="K3435" s="65" t="s">
        <v>763</v>
      </c>
      <c r="L3435" s="45" t="str">
        <f ca="1">VLOOKUP(Tableau645[[#This Row],[module]],OFFSET(INDIRECT(A3435&amp;"_code"),0,2,,2),2,0)</f>
        <v>LE GALES Julien</v>
      </c>
      <c r="M3435" s="45"/>
      <c r="N3435" s="47"/>
      <c r="O3435" s="45"/>
    </row>
    <row r="3436" spans="1:15" hidden="1" x14ac:dyDescent="0.2">
      <c r="A3436" s="45" t="s">
        <v>670</v>
      </c>
      <c r="B3436" s="92" t="str">
        <f>YEAR(C3436)&amp;"-"&amp;WEEKNUM(C3436)</f>
        <v>2018-12</v>
      </c>
      <c r="C3436" s="46">
        <v>43182</v>
      </c>
      <c r="D3436" s="94">
        <f>WEEKDAY(Tableau645[[#This Row],[date]])</f>
        <v>6</v>
      </c>
      <c r="E3436" s="47">
        <v>0.42708333333333298</v>
      </c>
      <c r="F3436" s="47">
        <v>0.51041666666666696</v>
      </c>
      <c r="G3436" s="93" t="str">
        <f>IF(NOT(ISBLANK(Tableau645[heure
début])),IF(VALUE(MID(TEXT(Tableau645[heure
début],"hh"),1,2))&lt;13,"AM","PM"),"")</f>
        <v>AM</v>
      </c>
      <c r="H3436" s="95">
        <f>F3436-E3436</f>
        <v>8.3333333333333981E-2</v>
      </c>
      <c r="I3436" s="95"/>
      <c r="J3436" s="95"/>
      <c r="K3436" s="92" t="s">
        <v>1023</v>
      </c>
      <c r="L3436" s="92" t="str">
        <f ca="1">VLOOKUP(Tableau645[[#This Row],[module]],OFFSET(INDIRECT(A3436&amp;"_code"),0,2,,2),2,0)</f>
        <v>DELANOY Géry</v>
      </c>
      <c r="M3436" s="91"/>
      <c r="N3436" s="95"/>
      <c r="O3436" s="91"/>
    </row>
    <row r="3437" spans="1:15" hidden="1" x14ac:dyDescent="0.2">
      <c r="A3437" s="45" t="s">
        <v>657</v>
      </c>
      <c r="B3437" s="65" t="str">
        <f>YEAR(C3437)&amp;"-"&amp;WEEKNUM(C3437)</f>
        <v>2018-12</v>
      </c>
      <c r="C3437" s="46">
        <v>43182</v>
      </c>
      <c r="D3437" s="67">
        <f>WEEKDAY(Tableau645[[#This Row],[date]])</f>
        <v>6</v>
      </c>
      <c r="E3437" s="47">
        <v>0.57291666666666696</v>
      </c>
      <c r="F3437" s="47">
        <v>0.73958333333333404</v>
      </c>
      <c r="G3437" s="46" t="str">
        <f>IF(NOT(ISBLANK(Tableau645[heure
début])),IF(VALUE(MID(TEXT(Tableau645[heure
début],"hh"),1,2))&lt;13,"AM","PM"),"")</f>
        <v>PM</v>
      </c>
      <c r="H3437" s="47">
        <f>F3437-E3437</f>
        <v>0.16666666666666707</v>
      </c>
      <c r="I3437" s="123"/>
      <c r="J3437" s="47" t="s">
        <v>832</v>
      </c>
      <c r="K3437" s="65" t="s">
        <v>806</v>
      </c>
      <c r="L3437" s="45" t="str">
        <f ca="1">VLOOKUP(Tableau645[[#This Row],[module]],OFFSET(INDIRECT(A3437&amp;"_code"),0,2,,2),2,0)</f>
        <v>n/a</v>
      </c>
      <c r="M3437" s="45"/>
      <c r="N3437" s="47"/>
      <c r="O3437" s="45"/>
    </row>
    <row r="3438" spans="1:15" hidden="1" x14ac:dyDescent="0.2">
      <c r="A3438" s="45" t="s">
        <v>657</v>
      </c>
      <c r="B3438" s="65" t="str">
        <f>YEAR(C3438)&amp;"-"&amp;WEEKNUM(C3438)</f>
        <v>2018-12</v>
      </c>
      <c r="C3438" s="46">
        <v>43182</v>
      </c>
      <c r="D3438" s="67">
        <f>WEEKDAY(Tableau645[[#This Row],[date]])</f>
        <v>6</v>
      </c>
      <c r="E3438" s="47">
        <v>0.57291666666666696</v>
      </c>
      <c r="F3438" s="47">
        <v>0.73958333333333404</v>
      </c>
      <c r="G3438" s="46" t="str">
        <f>IF(NOT(ISBLANK(Tableau645[heure
début])),IF(VALUE(MID(TEXT(Tableau645[heure
début],"hh"),1,2))&lt;13,"AM","PM"),"")</f>
        <v>PM</v>
      </c>
      <c r="H3438" s="47">
        <f>F3438-E3438</f>
        <v>0.16666666666666707</v>
      </c>
      <c r="I3438" s="123"/>
      <c r="J3438" s="47" t="s">
        <v>833</v>
      </c>
      <c r="K3438" s="65" t="s">
        <v>817</v>
      </c>
      <c r="L3438" s="45" t="str">
        <f ca="1">VLOOKUP(Tableau645[[#This Row],[module]],OFFSET(INDIRECT(A3438&amp;"_code"),0,2,,2),2,0)</f>
        <v>n/a</v>
      </c>
      <c r="M3438" s="45"/>
      <c r="N3438" s="47"/>
      <c r="O3438" s="45"/>
    </row>
    <row r="3439" spans="1:15" hidden="1" x14ac:dyDescent="0.2">
      <c r="A3439" s="45" t="s">
        <v>671</v>
      </c>
      <c r="B3439" s="65" t="str">
        <f>YEAR(C3439)&amp;"-"&amp;WEEKNUM(C3439)</f>
        <v>2018-12</v>
      </c>
      <c r="C3439" s="46">
        <v>43182</v>
      </c>
      <c r="D3439" s="67">
        <f>WEEKDAY(Tableau645[[#This Row],[date]])</f>
        <v>6</v>
      </c>
      <c r="E3439" s="47">
        <v>0.57291666666666696</v>
      </c>
      <c r="F3439" s="47">
        <v>0.73958333333333404</v>
      </c>
      <c r="G3439" s="46" t="str">
        <f>IF(NOT(ISBLANK(Tableau645[heure
début])),IF(VALUE(MID(TEXT(Tableau645[heure
début],"hh"),1,2))&lt;13,"AM","PM"),"")</f>
        <v>PM</v>
      </c>
      <c r="H3439" s="47">
        <f>F3439-E3439</f>
        <v>0.16666666666666707</v>
      </c>
      <c r="I3439" s="47"/>
      <c r="J3439" s="47" t="s">
        <v>833</v>
      </c>
      <c r="K3439" s="65" t="s">
        <v>817</v>
      </c>
      <c r="L3439" s="45" t="str">
        <f ca="1">VLOOKUP(Tableau645[[#This Row],[module]],OFFSET(INDIRECT(A3439&amp;"_code"),0,2,,2),2,0)</f>
        <v>n/a</v>
      </c>
      <c r="M3439" s="45"/>
      <c r="N3439" s="47"/>
      <c r="O3439" s="45"/>
    </row>
    <row r="3440" spans="1:15" hidden="1" x14ac:dyDescent="0.2">
      <c r="A3440" s="45" t="s">
        <v>671</v>
      </c>
      <c r="B3440" s="65" t="str">
        <f>YEAR(C3440)&amp;"-"&amp;WEEKNUM(C3440)</f>
        <v>2018-12</v>
      </c>
      <c r="C3440" s="46">
        <v>43182</v>
      </c>
      <c r="D3440" s="67">
        <f>WEEKDAY(Tableau645[[#This Row],[date]])</f>
        <v>6</v>
      </c>
      <c r="E3440" s="47">
        <v>0.57291666666666696</v>
      </c>
      <c r="F3440" s="47">
        <v>0.73958333333333404</v>
      </c>
      <c r="G3440" s="46" t="str">
        <f>IF(NOT(ISBLANK(Tableau645[heure
début])),IF(VALUE(MID(TEXT(Tableau645[heure
début],"hh"),1,2))&lt;13,"AM","PM"),"")</f>
        <v>PM</v>
      </c>
      <c r="H3440" s="47">
        <f>F3440-E3440</f>
        <v>0.16666666666666707</v>
      </c>
      <c r="I3440" s="47"/>
      <c r="J3440" s="47" t="s">
        <v>832</v>
      </c>
      <c r="K3440" s="65" t="s">
        <v>806</v>
      </c>
      <c r="L3440" s="45" t="str">
        <f ca="1">VLOOKUP(Tableau645[[#This Row],[module]],OFFSET(INDIRECT(A3440&amp;"_code"),0,2,,2),2,0)</f>
        <v>n/a</v>
      </c>
      <c r="M3440" s="45"/>
      <c r="N3440" s="47"/>
      <c r="O3440" s="45"/>
    </row>
    <row r="3441" spans="1:15" hidden="1" x14ac:dyDescent="0.2">
      <c r="A3441" s="45" t="s">
        <v>672</v>
      </c>
      <c r="B3441" s="65" t="str">
        <f>YEAR(C3441)&amp;"-"&amp;WEEKNUM(C3441)</f>
        <v>2018-12</v>
      </c>
      <c r="C3441" s="46">
        <v>43182</v>
      </c>
      <c r="D3441" s="67">
        <f>WEEKDAY(Tableau645[[#This Row],[date]])</f>
        <v>6</v>
      </c>
      <c r="E3441" s="47">
        <v>0.57291666666666696</v>
      </c>
      <c r="F3441" s="47">
        <v>0.73958333333333404</v>
      </c>
      <c r="G3441" s="46" t="str">
        <f>IF(NOT(ISBLANK(Tableau645[heure
début])),IF(VALUE(MID(TEXT(Tableau645[heure
début],"hh"),1,2))&lt;13,"AM","PM"),"")</f>
        <v>PM</v>
      </c>
      <c r="H3441" s="47">
        <f>F3441-E3441</f>
        <v>0.16666666666666707</v>
      </c>
      <c r="I3441" s="47"/>
      <c r="J3441" s="47"/>
      <c r="K3441" s="65" t="s">
        <v>809</v>
      </c>
      <c r="L3441" s="45" t="str">
        <f ca="1">VLOOKUP(Tableau645[[#This Row],[module]],OFFSET(INDIRECT(A3441&amp;"_code"),0,2,,2),2,0)</f>
        <v>n/a</v>
      </c>
      <c r="M3441" s="45"/>
      <c r="N3441" s="47"/>
      <c r="O3441" s="45"/>
    </row>
    <row r="3442" spans="1:15" hidden="1" x14ac:dyDescent="0.2">
      <c r="A3442" s="45" t="s">
        <v>676</v>
      </c>
      <c r="B3442" s="65" t="str">
        <f>YEAR(C3442)&amp;"-"&amp;WEEKNUM(C3442)</f>
        <v>2018-12</v>
      </c>
      <c r="C3442" s="46">
        <v>43182</v>
      </c>
      <c r="D3442" s="67">
        <f>WEEKDAY(Tableau645[[#This Row],[date]])</f>
        <v>6</v>
      </c>
      <c r="E3442" s="47">
        <v>0.57291666666666696</v>
      </c>
      <c r="F3442" s="47">
        <v>0.69791666666666663</v>
      </c>
      <c r="G3442" s="46" t="str">
        <f>IF(NOT(ISBLANK(Tableau645[heure
début])),IF(VALUE(MID(TEXT(Tableau645[heure
début],"hh"),1,2))&lt;13,"AM","PM"),"")</f>
        <v>PM</v>
      </c>
      <c r="H3442" s="47">
        <f>F3442-E3442</f>
        <v>0.12499999999999967</v>
      </c>
      <c r="I3442" s="47"/>
      <c r="J3442" s="47"/>
      <c r="K3442" s="65" t="s">
        <v>809</v>
      </c>
      <c r="L3442" s="45" t="str">
        <f ca="1">VLOOKUP(Tableau645[[#This Row],[module]],OFFSET(INDIRECT(A3442&amp;"_code"),0,2,,2),2,0)</f>
        <v>n/a</v>
      </c>
      <c r="M3442" s="45"/>
      <c r="N3442" s="47"/>
      <c r="O3442" s="45"/>
    </row>
    <row r="3443" spans="1:15" hidden="1" x14ac:dyDescent="0.2">
      <c r="A3443" s="45" t="s">
        <v>677</v>
      </c>
      <c r="B3443" s="65" t="str">
        <f>YEAR(C3443)&amp;"-"&amp;WEEKNUM(C3443)</f>
        <v>2018-12</v>
      </c>
      <c r="C3443" s="46">
        <v>43182</v>
      </c>
      <c r="D3443" s="67">
        <f>WEEKDAY(Tableau645[[#This Row],[date]])</f>
        <v>6</v>
      </c>
      <c r="E3443" s="47">
        <v>0.57291666666666696</v>
      </c>
      <c r="F3443" s="47">
        <v>0.69791666666666663</v>
      </c>
      <c r="G3443" s="46" t="str">
        <f>IF(NOT(ISBLANK(Tableau645[heure
début])),IF(VALUE(MID(TEXT(Tableau645[heure
début],"hh"),1,2))&lt;13,"AM","PM"),"")</f>
        <v>PM</v>
      </c>
      <c r="H3443" s="47">
        <f>F3443-E3443</f>
        <v>0.12499999999999967</v>
      </c>
      <c r="I3443" s="47"/>
      <c r="J3443" s="47"/>
      <c r="K3443" s="65" t="s">
        <v>1168</v>
      </c>
      <c r="L3443" s="45" t="str">
        <f ca="1">VLOOKUP(Tableau645[[#This Row],[module]],OFFSET(INDIRECT(A3443&amp;"_code"),0,2,,2),2,0)</f>
        <v>n/a</v>
      </c>
      <c r="M3443" s="45"/>
      <c r="N3443" s="47"/>
      <c r="O3443" s="45"/>
    </row>
    <row r="3444" spans="1:15" hidden="1" x14ac:dyDescent="0.2">
      <c r="A3444" s="61" t="s">
        <v>669</v>
      </c>
      <c r="B3444" s="65" t="str">
        <f>YEAR(C3444)&amp;"-"&amp;WEEKNUM(C3444)</f>
        <v>2018-12</v>
      </c>
      <c r="C3444" s="46">
        <v>43182</v>
      </c>
      <c r="D3444" s="67">
        <f>WEEKDAY(Tableau645[[#This Row],[date]])</f>
        <v>6</v>
      </c>
      <c r="E3444" s="63">
        <v>0.57291666666666696</v>
      </c>
      <c r="F3444" s="63">
        <v>0.73958333333333404</v>
      </c>
      <c r="G3444" s="46" t="str">
        <f>IF(NOT(ISBLANK(Tableau645[heure
début])),IF(VALUE(MID(TEXT(Tableau645[heure
début],"hh"),1,2))&lt;13,"AM","PM"),"")</f>
        <v>PM</v>
      </c>
      <c r="H3444" s="47">
        <f>F3444-E3444</f>
        <v>0.16666666666666707</v>
      </c>
      <c r="I3444" s="47"/>
      <c r="J3444" s="47"/>
      <c r="K3444" s="65" t="s">
        <v>770</v>
      </c>
      <c r="L3444" s="45" t="str">
        <f ca="1">VLOOKUP(Tableau645[[#This Row],[module]],OFFSET(INDIRECT(A3444&amp;"_code"),0,2,,2),2,0)</f>
        <v>LEFETZ Guillaume</v>
      </c>
      <c r="M3444" s="45"/>
      <c r="N3444" s="47"/>
      <c r="O3444" s="45"/>
    </row>
    <row r="3445" spans="1:15" hidden="1" x14ac:dyDescent="0.2">
      <c r="A3445" s="45" t="s">
        <v>670</v>
      </c>
      <c r="B3445" s="65" t="str">
        <f>YEAR(C3445)&amp;"-"&amp;WEEKNUM(C3445)</f>
        <v>2018-12</v>
      </c>
      <c r="C3445" s="46">
        <v>43182</v>
      </c>
      <c r="D3445" s="67">
        <f>WEEKDAY(Tableau645[[#This Row],[date]])</f>
        <v>6</v>
      </c>
      <c r="E3445" s="47">
        <v>0.57291666666666696</v>
      </c>
      <c r="F3445" s="47">
        <v>0.73958333333333404</v>
      </c>
      <c r="G3445" s="46" t="str">
        <f>IF(NOT(ISBLANK(Tableau645[heure
début])),IF(VALUE(MID(TEXT(Tableau645[heure
début],"hh"),1,2))&lt;13,"AM","PM"),"")</f>
        <v>PM</v>
      </c>
      <c r="H3445" s="47">
        <f>F3445-E3445</f>
        <v>0.16666666666666707</v>
      </c>
      <c r="I3445" s="47"/>
      <c r="J3445" s="47"/>
      <c r="K3445" s="65" t="s">
        <v>763</v>
      </c>
      <c r="L3445" s="45" t="str">
        <f ca="1">VLOOKUP(Tableau645[[#This Row],[module]],OFFSET(INDIRECT(A3445&amp;"_code"),0,2,,2),2,0)</f>
        <v>LE GALES Julien</v>
      </c>
      <c r="M3445" s="45"/>
      <c r="N3445" s="47"/>
      <c r="O3445" s="45"/>
    </row>
    <row r="3446" spans="1:15" hidden="1" x14ac:dyDescent="0.2">
      <c r="A3446" s="45" t="s">
        <v>657</v>
      </c>
      <c r="B3446" s="65" t="str">
        <f>YEAR(C3446)&amp;"-"&amp;WEEKNUM(C3446)</f>
        <v>2018-12</v>
      </c>
      <c r="C3446" s="46">
        <v>43183</v>
      </c>
      <c r="D3446" s="67">
        <f>WEEKDAY(Tableau645[[#This Row],[date]])</f>
        <v>7</v>
      </c>
      <c r="E3446" s="47">
        <v>0.34375</v>
      </c>
      <c r="F3446" s="47">
        <v>0.51041666666666696</v>
      </c>
      <c r="G3446" s="46" t="str">
        <f>IF(NOT(ISBLANK(Tableau645[heure
début])),IF(VALUE(MID(TEXT(Tableau645[heure
début],"hh"),1,2))&lt;13,"AM","PM"),"")</f>
        <v>AM</v>
      </c>
      <c r="H3446" s="47">
        <f>F3446-E3446</f>
        <v>0.16666666666666696</v>
      </c>
      <c r="I3446" s="123"/>
      <c r="J3446" s="47"/>
      <c r="K3446" s="65"/>
      <c r="L3446" s="45" t="e">
        <f ca="1">VLOOKUP(Tableau645[[#This Row],[module]],OFFSET(INDIRECT(A3446&amp;"_code"),0,2,,2),2,0)</f>
        <v>#N/A</v>
      </c>
      <c r="M3446" s="45"/>
      <c r="N3446" s="47"/>
      <c r="O3446" s="45"/>
    </row>
    <row r="3447" spans="1:15" hidden="1" x14ac:dyDescent="0.2">
      <c r="A3447" s="45" t="s">
        <v>671</v>
      </c>
      <c r="B3447" s="65" t="str">
        <f>YEAR(C3447)&amp;"-"&amp;WEEKNUM(C3447)</f>
        <v>2018-12</v>
      </c>
      <c r="C3447" s="46">
        <v>43183</v>
      </c>
      <c r="D3447" s="67">
        <f>WEEKDAY(Tableau645[[#This Row],[date]])</f>
        <v>7</v>
      </c>
      <c r="E3447" s="47">
        <v>0.34375</v>
      </c>
      <c r="F3447" s="47">
        <v>0.51041666666666696</v>
      </c>
      <c r="G3447" s="46" t="str">
        <f>IF(NOT(ISBLANK(Tableau645[heure
début])),IF(VALUE(MID(TEXT(Tableau645[heure
début],"hh"),1,2))&lt;13,"AM","PM"),"")</f>
        <v>AM</v>
      </c>
      <c r="H3447" s="47">
        <f>F3447-E3447</f>
        <v>0.16666666666666696</v>
      </c>
      <c r="I3447" s="47"/>
      <c r="J3447" s="47"/>
      <c r="K3447" s="65"/>
      <c r="L3447" s="45" t="e">
        <f ca="1">VLOOKUP(Tableau645[[#This Row],[module]],OFFSET(INDIRECT(A3447&amp;"_code"),0,2,,2),2,0)</f>
        <v>#N/A</v>
      </c>
      <c r="M3447" s="45"/>
      <c r="N3447" s="47"/>
      <c r="O3447" s="45"/>
    </row>
    <row r="3448" spans="1:15" hidden="1" x14ac:dyDescent="0.2">
      <c r="A3448" s="45" t="s">
        <v>672</v>
      </c>
      <c r="B3448" s="65" t="str">
        <f>YEAR(C3448)&amp;"-"&amp;WEEKNUM(C3448)</f>
        <v>2018-12</v>
      </c>
      <c r="C3448" s="46">
        <v>43183</v>
      </c>
      <c r="D3448" s="67">
        <f>WEEKDAY(Tableau645[[#This Row],[date]])</f>
        <v>7</v>
      </c>
      <c r="E3448" s="47">
        <v>0.34375</v>
      </c>
      <c r="F3448" s="47">
        <v>0.51041666666666696</v>
      </c>
      <c r="G3448" s="46" t="str">
        <f>IF(NOT(ISBLANK(Tableau645[heure
début])),IF(VALUE(MID(TEXT(Tableau645[heure
début],"hh"),1,2))&lt;13,"AM","PM"),"")</f>
        <v>AM</v>
      </c>
      <c r="H3448" s="47">
        <f>F3448-E3448</f>
        <v>0.16666666666666696</v>
      </c>
      <c r="I3448" s="47"/>
      <c r="J3448" s="47"/>
      <c r="K3448" s="65"/>
      <c r="L3448" s="45" t="e">
        <f ca="1">VLOOKUP(Tableau645[[#This Row],[module]],OFFSET(INDIRECT(A3448&amp;"_code"),0,2,,2),2,0)</f>
        <v>#N/A</v>
      </c>
      <c r="M3448" s="45"/>
      <c r="N3448" s="47"/>
      <c r="O3448" s="45"/>
    </row>
    <row r="3449" spans="1:15" hidden="1" x14ac:dyDescent="0.2">
      <c r="A3449" s="45" t="s">
        <v>676</v>
      </c>
      <c r="B3449" s="65" t="str">
        <f>YEAR(C3449)&amp;"-"&amp;WEEKNUM(C3449)</f>
        <v>2018-12</v>
      </c>
      <c r="C3449" s="46">
        <v>43183</v>
      </c>
      <c r="D3449" s="67">
        <f>WEEKDAY(Tableau645[[#This Row],[date]])</f>
        <v>7</v>
      </c>
      <c r="E3449" s="47">
        <v>0.34375</v>
      </c>
      <c r="F3449" s="47">
        <v>0.51041666666666696</v>
      </c>
      <c r="G3449" s="46" t="str">
        <f>IF(NOT(ISBLANK(Tableau645[heure
début])),IF(VALUE(MID(TEXT(Tableau645[heure
début],"hh"),1,2))&lt;13,"AM","PM"),"")</f>
        <v>AM</v>
      </c>
      <c r="H3449" s="47">
        <f>F3449-E3449</f>
        <v>0.16666666666666696</v>
      </c>
      <c r="I3449" s="47"/>
      <c r="J3449" s="47"/>
      <c r="K3449" s="65"/>
      <c r="L3449" s="45" t="e">
        <f ca="1">VLOOKUP(Tableau645[[#This Row],[module]],OFFSET(INDIRECT(A3449&amp;"_code"),0,2,,2),2,0)</f>
        <v>#N/A</v>
      </c>
      <c r="M3449" s="45"/>
      <c r="N3449" s="47"/>
      <c r="O3449" s="45"/>
    </row>
    <row r="3450" spans="1:15" hidden="1" x14ac:dyDescent="0.2">
      <c r="A3450" s="45" t="s">
        <v>677</v>
      </c>
      <c r="B3450" s="65" t="str">
        <f>YEAR(C3450)&amp;"-"&amp;WEEKNUM(C3450)</f>
        <v>2018-12</v>
      </c>
      <c r="C3450" s="46">
        <v>43183</v>
      </c>
      <c r="D3450" s="67">
        <f>WEEKDAY(Tableau645[[#This Row],[date]])</f>
        <v>7</v>
      </c>
      <c r="E3450" s="47">
        <v>0.34375</v>
      </c>
      <c r="F3450" s="47">
        <v>0.51041666666666696</v>
      </c>
      <c r="G3450" s="46" t="str">
        <f>IF(NOT(ISBLANK(Tableau645[heure
début])),IF(VALUE(MID(TEXT(Tableau645[heure
début],"hh"),1,2))&lt;13,"AM","PM"),"")</f>
        <v>AM</v>
      </c>
      <c r="H3450" s="47">
        <f>F3450-E3450</f>
        <v>0.16666666666666696</v>
      </c>
      <c r="I3450" s="47"/>
      <c r="J3450" s="47"/>
      <c r="K3450" s="65"/>
      <c r="L3450" s="45" t="e">
        <f ca="1">VLOOKUP(Tableau645[[#This Row],[module]],OFFSET(INDIRECT(A3450&amp;"_code"),0,2,,2),2,0)</f>
        <v>#N/A</v>
      </c>
      <c r="M3450" s="45"/>
      <c r="N3450" s="47"/>
      <c r="O3450" s="45"/>
    </row>
    <row r="3451" spans="1:15" hidden="1" x14ac:dyDescent="0.2">
      <c r="A3451" s="61" t="s">
        <v>669</v>
      </c>
      <c r="B3451" s="65" t="str">
        <f>YEAR(C3451)&amp;"-"&amp;WEEKNUM(C3451)</f>
        <v>2018-12</v>
      </c>
      <c r="C3451" s="46">
        <v>43183</v>
      </c>
      <c r="D3451" s="67">
        <f>WEEKDAY(Tableau645[[#This Row],[date]])</f>
        <v>7</v>
      </c>
      <c r="E3451" s="47">
        <v>0.34375</v>
      </c>
      <c r="F3451" s="47">
        <v>0.51041666666666696</v>
      </c>
      <c r="G3451" s="46" t="str">
        <f>IF(NOT(ISBLANK(Tableau645[heure
début])),IF(VALUE(MID(TEXT(Tableau645[heure
début],"hh"),1,2))&lt;13,"AM","PM"),"")</f>
        <v>AM</v>
      </c>
      <c r="H3451" s="47">
        <f>F3451-E3451</f>
        <v>0.16666666666666696</v>
      </c>
      <c r="I3451" s="47"/>
      <c r="J3451" s="47"/>
      <c r="K3451" s="65"/>
      <c r="L3451" s="45" t="e">
        <f ca="1">VLOOKUP(Tableau645[[#This Row],[module]],OFFSET(INDIRECT(A3451&amp;"_code"),0,2,,2),2,0)</f>
        <v>#N/A</v>
      </c>
      <c r="M3451" s="45"/>
      <c r="N3451" s="47"/>
      <c r="O3451" s="45"/>
    </row>
    <row r="3452" spans="1:15" hidden="1" x14ac:dyDescent="0.2">
      <c r="A3452" s="45" t="s">
        <v>670</v>
      </c>
      <c r="B3452" s="65" t="str">
        <f>YEAR(C3452)&amp;"-"&amp;WEEKNUM(C3452)</f>
        <v>2018-12</v>
      </c>
      <c r="C3452" s="46">
        <v>43183</v>
      </c>
      <c r="D3452" s="67">
        <f>WEEKDAY(Tableau645[[#This Row],[date]])</f>
        <v>7</v>
      </c>
      <c r="E3452" s="47">
        <v>0.34375</v>
      </c>
      <c r="F3452" s="47">
        <v>0.51041666666666696</v>
      </c>
      <c r="G3452" s="46" t="str">
        <f>IF(NOT(ISBLANK(Tableau645[heure
début])),IF(VALUE(MID(TEXT(Tableau645[heure
début],"hh"),1,2))&lt;13,"AM","PM"),"")</f>
        <v>AM</v>
      </c>
      <c r="H3452" s="47">
        <f>F3452-E3452</f>
        <v>0.16666666666666696</v>
      </c>
      <c r="I3452" s="47"/>
      <c r="J3452" s="47"/>
      <c r="K3452" s="65"/>
      <c r="L3452" s="45" t="e">
        <f ca="1">VLOOKUP(Tableau645[[#This Row],[module]],OFFSET(INDIRECT(A3452&amp;"_code"),0,2,,2),2,0)</f>
        <v>#N/A</v>
      </c>
      <c r="M3452" s="45"/>
      <c r="N3452" s="47"/>
      <c r="O3452" s="45"/>
    </row>
    <row r="3453" spans="1:15" hidden="1" x14ac:dyDescent="0.2">
      <c r="A3453" s="45" t="s">
        <v>657</v>
      </c>
      <c r="B3453" s="65" t="str">
        <f>YEAR(C3453)&amp;"-"&amp;WEEKNUM(C3453)</f>
        <v>2018-12</v>
      </c>
      <c r="C3453" s="46">
        <v>43183</v>
      </c>
      <c r="D3453" s="67">
        <f>WEEKDAY(Tableau645[[#This Row],[date]])</f>
        <v>7</v>
      </c>
      <c r="E3453" s="47">
        <v>0.57291666666666696</v>
      </c>
      <c r="F3453" s="47">
        <v>0.73958333333333404</v>
      </c>
      <c r="G3453" s="46" t="str">
        <f>IF(NOT(ISBLANK(Tableau645[heure
début])),IF(VALUE(MID(TEXT(Tableau645[heure
début],"hh"),1,2))&lt;13,"AM","PM"),"")</f>
        <v>PM</v>
      </c>
      <c r="H3453" s="47">
        <f>F3453-E3453</f>
        <v>0.16666666666666707</v>
      </c>
      <c r="I3453" s="123"/>
      <c r="J3453" s="47"/>
      <c r="K3453" s="65"/>
      <c r="L3453" s="45" t="e">
        <f ca="1">VLOOKUP(Tableau645[[#This Row],[module]],OFFSET(INDIRECT(A3453&amp;"_code"),0,2,,2),2,0)</f>
        <v>#N/A</v>
      </c>
      <c r="M3453" s="45"/>
      <c r="N3453" s="47"/>
      <c r="O3453" s="45"/>
    </row>
    <row r="3454" spans="1:15" hidden="1" x14ac:dyDescent="0.2">
      <c r="A3454" s="45" t="s">
        <v>671</v>
      </c>
      <c r="B3454" s="65" t="str">
        <f>YEAR(C3454)&amp;"-"&amp;WEEKNUM(C3454)</f>
        <v>2018-12</v>
      </c>
      <c r="C3454" s="46">
        <v>43183</v>
      </c>
      <c r="D3454" s="67">
        <f>WEEKDAY(Tableau645[[#This Row],[date]])</f>
        <v>7</v>
      </c>
      <c r="E3454" s="47">
        <v>0.57291666666666696</v>
      </c>
      <c r="F3454" s="47">
        <v>0.73958333333333404</v>
      </c>
      <c r="G3454" s="46" t="str">
        <f>IF(NOT(ISBLANK(Tableau645[heure
début])),IF(VALUE(MID(TEXT(Tableau645[heure
début],"hh"),1,2))&lt;13,"AM","PM"),"")</f>
        <v>PM</v>
      </c>
      <c r="H3454" s="47">
        <f>F3454-E3454</f>
        <v>0.16666666666666707</v>
      </c>
      <c r="I3454" s="47"/>
      <c r="J3454" s="47"/>
      <c r="K3454" s="65"/>
      <c r="L3454" s="45" t="e">
        <f ca="1">VLOOKUP(Tableau645[[#This Row],[module]],OFFSET(INDIRECT(A3454&amp;"_code"),0,2,,2),2,0)</f>
        <v>#N/A</v>
      </c>
      <c r="M3454" s="45"/>
      <c r="N3454" s="47"/>
      <c r="O3454" s="45"/>
    </row>
    <row r="3455" spans="1:15" hidden="1" x14ac:dyDescent="0.2">
      <c r="A3455" s="45" t="s">
        <v>672</v>
      </c>
      <c r="B3455" s="65" t="str">
        <f>YEAR(C3455)&amp;"-"&amp;WEEKNUM(C3455)</f>
        <v>2018-12</v>
      </c>
      <c r="C3455" s="46">
        <v>43183</v>
      </c>
      <c r="D3455" s="67">
        <f>WEEKDAY(Tableau645[[#This Row],[date]])</f>
        <v>7</v>
      </c>
      <c r="E3455" s="47">
        <v>0.57291666666666696</v>
      </c>
      <c r="F3455" s="47">
        <v>0.73958333333333404</v>
      </c>
      <c r="G3455" s="46" t="str">
        <f>IF(NOT(ISBLANK(Tableau645[heure
début])),IF(VALUE(MID(TEXT(Tableau645[heure
début],"hh"),1,2))&lt;13,"AM","PM"),"")</f>
        <v>PM</v>
      </c>
      <c r="H3455" s="47">
        <f>F3455-E3455</f>
        <v>0.16666666666666707</v>
      </c>
      <c r="I3455" s="47"/>
      <c r="J3455" s="47"/>
      <c r="K3455" s="65"/>
      <c r="L3455" s="45" t="e">
        <f ca="1">VLOOKUP(Tableau645[[#This Row],[module]],OFFSET(INDIRECT(A3455&amp;"_code"),0,2,,2),2,0)</f>
        <v>#N/A</v>
      </c>
      <c r="M3455" s="45"/>
      <c r="N3455" s="47"/>
      <c r="O3455" s="45"/>
    </row>
    <row r="3456" spans="1:15" hidden="1" x14ac:dyDescent="0.2">
      <c r="A3456" s="45" t="s">
        <v>676</v>
      </c>
      <c r="B3456" s="65" t="str">
        <f>YEAR(C3456)&amp;"-"&amp;WEEKNUM(C3456)</f>
        <v>2018-12</v>
      </c>
      <c r="C3456" s="46">
        <v>43183</v>
      </c>
      <c r="D3456" s="67">
        <f>WEEKDAY(Tableau645[[#This Row],[date]])</f>
        <v>7</v>
      </c>
      <c r="E3456" s="47">
        <v>0.57291666666666696</v>
      </c>
      <c r="F3456" s="47">
        <v>0.69791666666666663</v>
      </c>
      <c r="G3456" s="46" t="str">
        <f>IF(NOT(ISBLANK(Tableau645[heure
début])),IF(VALUE(MID(TEXT(Tableau645[heure
début],"hh"),1,2))&lt;13,"AM","PM"),"")</f>
        <v>PM</v>
      </c>
      <c r="H3456" s="47">
        <f>F3456-E3456</f>
        <v>0.12499999999999967</v>
      </c>
      <c r="I3456" s="47"/>
      <c r="J3456" s="47"/>
      <c r="K3456" s="65"/>
      <c r="L3456" s="45" t="e">
        <f ca="1">VLOOKUP(Tableau645[[#This Row],[module]],OFFSET(INDIRECT(A3456&amp;"_code"),0,2,,2),2,0)</f>
        <v>#N/A</v>
      </c>
      <c r="M3456" s="45"/>
      <c r="N3456" s="47"/>
      <c r="O3456" s="45"/>
    </row>
    <row r="3457" spans="1:15" hidden="1" x14ac:dyDescent="0.2">
      <c r="A3457" s="45" t="s">
        <v>677</v>
      </c>
      <c r="B3457" s="65" t="str">
        <f>YEAR(C3457)&amp;"-"&amp;WEEKNUM(C3457)</f>
        <v>2018-12</v>
      </c>
      <c r="C3457" s="46">
        <v>43183</v>
      </c>
      <c r="D3457" s="67">
        <f>WEEKDAY(Tableau645[[#This Row],[date]])</f>
        <v>7</v>
      </c>
      <c r="E3457" s="47">
        <v>0.57291666666666696</v>
      </c>
      <c r="F3457" s="47">
        <v>0.69791666666666663</v>
      </c>
      <c r="G3457" s="46" t="str">
        <f>IF(NOT(ISBLANK(Tableau645[heure
début])),IF(VALUE(MID(TEXT(Tableau645[heure
début],"hh"),1,2))&lt;13,"AM","PM"),"")</f>
        <v>PM</v>
      </c>
      <c r="H3457" s="47">
        <f>F3457-E3457</f>
        <v>0.12499999999999967</v>
      </c>
      <c r="I3457" s="47"/>
      <c r="J3457" s="47"/>
      <c r="K3457" s="65"/>
      <c r="L3457" s="45" t="e">
        <f ca="1">VLOOKUP(Tableau645[[#This Row],[module]],OFFSET(INDIRECT(A3457&amp;"_code"),0,2,,2),2,0)</f>
        <v>#N/A</v>
      </c>
      <c r="M3457" s="45"/>
      <c r="N3457" s="47"/>
      <c r="O3457" s="45"/>
    </row>
    <row r="3458" spans="1:15" hidden="1" x14ac:dyDescent="0.2">
      <c r="A3458" s="61" t="s">
        <v>669</v>
      </c>
      <c r="B3458" s="65" t="str">
        <f>YEAR(C3458)&amp;"-"&amp;WEEKNUM(C3458)</f>
        <v>2018-12</v>
      </c>
      <c r="C3458" s="46">
        <v>43183</v>
      </c>
      <c r="D3458" s="67">
        <f>WEEKDAY(Tableau645[[#This Row],[date]])</f>
        <v>7</v>
      </c>
      <c r="E3458" s="63">
        <v>0.57291666666666696</v>
      </c>
      <c r="F3458" s="63">
        <v>0.73958333333333404</v>
      </c>
      <c r="G3458" s="46" t="str">
        <f>IF(NOT(ISBLANK(Tableau645[heure
début])),IF(VALUE(MID(TEXT(Tableau645[heure
début],"hh"),1,2))&lt;13,"AM","PM"),"")</f>
        <v>PM</v>
      </c>
      <c r="H3458" s="47">
        <f>F3458-E3458</f>
        <v>0.16666666666666707</v>
      </c>
      <c r="I3458" s="47"/>
      <c r="J3458" s="47"/>
      <c r="K3458" s="65"/>
      <c r="L3458" s="45" t="e">
        <f ca="1">VLOOKUP(Tableau645[[#This Row],[module]],OFFSET(INDIRECT(A3458&amp;"_code"),0,2,,2),2,0)</f>
        <v>#N/A</v>
      </c>
      <c r="M3458" s="45"/>
      <c r="N3458" s="47"/>
      <c r="O3458" s="45"/>
    </row>
    <row r="3459" spans="1:15" hidden="1" x14ac:dyDescent="0.2">
      <c r="A3459" s="45" t="s">
        <v>670</v>
      </c>
      <c r="B3459" s="65" t="str">
        <f>YEAR(C3459)&amp;"-"&amp;WEEKNUM(C3459)</f>
        <v>2018-12</v>
      </c>
      <c r="C3459" s="46">
        <v>43183</v>
      </c>
      <c r="D3459" s="67">
        <f>WEEKDAY(Tableau645[[#This Row],[date]])</f>
        <v>7</v>
      </c>
      <c r="E3459" s="47">
        <v>0.57291666666666696</v>
      </c>
      <c r="F3459" s="47">
        <v>0.73958333333333404</v>
      </c>
      <c r="G3459" s="46" t="str">
        <f>IF(NOT(ISBLANK(Tableau645[heure
début])),IF(VALUE(MID(TEXT(Tableau645[heure
début],"hh"),1,2))&lt;13,"AM","PM"),"")</f>
        <v>PM</v>
      </c>
      <c r="H3459" s="47">
        <f>F3459-E3459</f>
        <v>0.16666666666666707</v>
      </c>
      <c r="I3459" s="47"/>
      <c r="J3459" s="47"/>
      <c r="K3459" s="65"/>
      <c r="L3459" s="45" t="e">
        <f ca="1">VLOOKUP(Tableau645[[#This Row],[module]],OFFSET(INDIRECT(A3459&amp;"_code"),0,2,,2),2,0)</f>
        <v>#N/A</v>
      </c>
      <c r="M3459" s="45"/>
      <c r="N3459" s="47"/>
      <c r="O3459" s="45"/>
    </row>
    <row r="3460" spans="1:15" hidden="1" x14ac:dyDescent="0.2">
      <c r="A3460" s="45" t="s">
        <v>657</v>
      </c>
      <c r="B3460" s="65" t="str">
        <f>YEAR(C3460)&amp;"-"&amp;WEEKNUM(C3460)</f>
        <v>2018-13</v>
      </c>
      <c r="C3460" s="46">
        <v>43184</v>
      </c>
      <c r="D3460" s="67">
        <f>WEEKDAY(Tableau645[[#This Row],[date]])</f>
        <v>1</v>
      </c>
      <c r="E3460" s="47">
        <v>0.34375</v>
      </c>
      <c r="F3460" s="47">
        <v>0.51041666666666696</v>
      </c>
      <c r="G3460" s="46" t="str">
        <f>IF(NOT(ISBLANK(Tableau645[heure
début])),IF(VALUE(MID(TEXT(Tableau645[heure
début],"hh"),1,2))&lt;13,"AM","PM"),"")</f>
        <v>AM</v>
      </c>
      <c r="H3460" s="47">
        <f>F3460-E3460</f>
        <v>0.16666666666666696</v>
      </c>
      <c r="I3460" s="123"/>
      <c r="J3460" s="47"/>
      <c r="K3460" s="65"/>
      <c r="L3460" s="45" t="e">
        <f ca="1">VLOOKUP(Tableau645[[#This Row],[module]],OFFSET(INDIRECT(A3460&amp;"_code"),0,2,,2),2,0)</f>
        <v>#N/A</v>
      </c>
      <c r="M3460" s="45"/>
      <c r="N3460" s="47"/>
      <c r="O3460" s="45"/>
    </row>
    <row r="3461" spans="1:15" hidden="1" x14ac:dyDescent="0.2">
      <c r="A3461" s="45" t="s">
        <v>671</v>
      </c>
      <c r="B3461" s="65" t="str">
        <f>YEAR(C3461)&amp;"-"&amp;WEEKNUM(C3461)</f>
        <v>2018-13</v>
      </c>
      <c r="C3461" s="46">
        <v>43184</v>
      </c>
      <c r="D3461" s="67">
        <f>WEEKDAY(Tableau645[[#This Row],[date]])</f>
        <v>1</v>
      </c>
      <c r="E3461" s="47">
        <v>0.34375</v>
      </c>
      <c r="F3461" s="47">
        <v>0.51041666666666696</v>
      </c>
      <c r="G3461" s="46" t="str">
        <f>IF(NOT(ISBLANK(Tableau645[heure
début])),IF(VALUE(MID(TEXT(Tableau645[heure
début],"hh"),1,2))&lt;13,"AM","PM"),"")</f>
        <v>AM</v>
      </c>
      <c r="H3461" s="47">
        <f>F3461-E3461</f>
        <v>0.16666666666666696</v>
      </c>
      <c r="I3461" s="47"/>
      <c r="J3461" s="47"/>
      <c r="K3461" s="65"/>
      <c r="L3461" s="45" t="e">
        <f ca="1">VLOOKUP(Tableau645[[#This Row],[module]],OFFSET(INDIRECT(A3461&amp;"_code"),0,2,,2),2,0)</f>
        <v>#N/A</v>
      </c>
      <c r="M3461" s="45"/>
      <c r="N3461" s="47"/>
      <c r="O3461" s="45"/>
    </row>
    <row r="3462" spans="1:15" hidden="1" x14ac:dyDescent="0.2">
      <c r="A3462" s="45" t="s">
        <v>672</v>
      </c>
      <c r="B3462" s="65" t="str">
        <f>YEAR(C3462)&amp;"-"&amp;WEEKNUM(C3462)</f>
        <v>2018-13</v>
      </c>
      <c r="C3462" s="46">
        <v>43184</v>
      </c>
      <c r="D3462" s="67">
        <f>WEEKDAY(Tableau645[[#This Row],[date]])</f>
        <v>1</v>
      </c>
      <c r="E3462" s="47">
        <v>0.34375</v>
      </c>
      <c r="F3462" s="47">
        <v>0.51041666666666696</v>
      </c>
      <c r="G3462" s="46" t="str">
        <f>IF(NOT(ISBLANK(Tableau645[heure
début])),IF(VALUE(MID(TEXT(Tableau645[heure
début],"hh"),1,2))&lt;13,"AM","PM"),"")</f>
        <v>AM</v>
      </c>
      <c r="H3462" s="47">
        <f>F3462-E3462</f>
        <v>0.16666666666666696</v>
      </c>
      <c r="I3462" s="47"/>
      <c r="J3462" s="47"/>
      <c r="K3462" s="65"/>
      <c r="L3462" s="45" t="e">
        <f ca="1">VLOOKUP(Tableau645[[#This Row],[module]],OFFSET(INDIRECT(A3462&amp;"_code"),0,2,,2),2,0)</f>
        <v>#N/A</v>
      </c>
      <c r="M3462" s="45"/>
      <c r="N3462" s="47"/>
      <c r="O3462" s="45"/>
    </row>
    <row r="3463" spans="1:15" hidden="1" x14ac:dyDescent="0.2">
      <c r="A3463" s="45" t="s">
        <v>676</v>
      </c>
      <c r="B3463" s="65" t="str">
        <f>YEAR(C3463)&amp;"-"&amp;WEEKNUM(C3463)</f>
        <v>2018-13</v>
      </c>
      <c r="C3463" s="46">
        <v>43184</v>
      </c>
      <c r="D3463" s="67">
        <f>WEEKDAY(Tableau645[[#This Row],[date]])</f>
        <v>1</v>
      </c>
      <c r="E3463" s="47">
        <v>0.34375</v>
      </c>
      <c r="F3463" s="47">
        <v>0.51041666666666696</v>
      </c>
      <c r="G3463" s="46" t="str">
        <f>IF(NOT(ISBLANK(Tableau645[heure
début])),IF(VALUE(MID(TEXT(Tableau645[heure
début],"hh"),1,2))&lt;13,"AM","PM"),"")</f>
        <v>AM</v>
      </c>
      <c r="H3463" s="47">
        <f>F3463-E3463</f>
        <v>0.16666666666666696</v>
      </c>
      <c r="I3463" s="47"/>
      <c r="J3463" s="47"/>
      <c r="K3463" s="65"/>
      <c r="L3463" s="45" t="e">
        <f ca="1">VLOOKUP(Tableau645[[#This Row],[module]],OFFSET(INDIRECT(A3463&amp;"_code"),0,2,,2),2,0)</f>
        <v>#N/A</v>
      </c>
      <c r="M3463" s="45"/>
      <c r="N3463" s="47"/>
      <c r="O3463" s="45"/>
    </row>
    <row r="3464" spans="1:15" hidden="1" x14ac:dyDescent="0.2">
      <c r="A3464" s="45" t="s">
        <v>677</v>
      </c>
      <c r="B3464" s="65" t="str">
        <f>YEAR(C3464)&amp;"-"&amp;WEEKNUM(C3464)</f>
        <v>2018-13</v>
      </c>
      <c r="C3464" s="46">
        <v>43184</v>
      </c>
      <c r="D3464" s="67">
        <f>WEEKDAY(Tableau645[[#This Row],[date]])</f>
        <v>1</v>
      </c>
      <c r="E3464" s="47">
        <v>0.34375</v>
      </c>
      <c r="F3464" s="47">
        <v>0.51041666666666696</v>
      </c>
      <c r="G3464" s="46" t="str">
        <f>IF(NOT(ISBLANK(Tableau645[heure
début])),IF(VALUE(MID(TEXT(Tableau645[heure
début],"hh"),1,2))&lt;13,"AM","PM"),"")</f>
        <v>AM</v>
      </c>
      <c r="H3464" s="47">
        <f>F3464-E3464</f>
        <v>0.16666666666666696</v>
      </c>
      <c r="I3464" s="47"/>
      <c r="J3464" s="47"/>
      <c r="K3464" s="65"/>
      <c r="L3464" s="45" t="e">
        <f ca="1">VLOOKUP(Tableau645[[#This Row],[module]],OFFSET(INDIRECT(A3464&amp;"_code"),0,2,,2),2,0)</f>
        <v>#N/A</v>
      </c>
      <c r="M3464" s="45"/>
      <c r="N3464" s="47"/>
      <c r="O3464" s="45"/>
    </row>
    <row r="3465" spans="1:15" hidden="1" x14ac:dyDescent="0.2">
      <c r="A3465" s="61" t="s">
        <v>669</v>
      </c>
      <c r="B3465" s="65" t="str">
        <f>YEAR(C3465)&amp;"-"&amp;WEEKNUM(C3465)</f>
        <v>2018-13</v>
      </c>
      <c r="C3465" s="46">
        <v>43184</v>
      </c>
      <c r="D3465" s="67">
        <f>WEEKDAY(Tableau645[[#This Row],[date]])</f>
        <v>1</v>
      </c>
      <c r="E3465" s="47">
        <v>0.34375</v>
      </c>
      <c r="F3465" s="47">
        <v>0.51041666666666696</v>
      </c>
      <c r="G3465" s="46" t="str">
        <f>IF(NOT(ISBLANK(Tableau645[heure
début])),IF(VALUE(MID(TEXT(Tableau645[heure
début],"hh"),1,2))&lt;13,"AM","PM"),"")</f>
        <v>AM</v>
      </c>
      <c r="H3465" s="47">
        <f>F3465-E3465</f>
        <v>0.16666666666666696</v>
      </c>
      <c r="I3465" s="47"/>
      <c r="J3465" s="47"/>
      <c r="K3465" s="65"/>
      <c r="L3465" s="45" t="e">
        <f ca="1">VLOOKUP(Tableau645[[#This Row],[module]],OFFSET(INDIRECT(A3465&amp;"_code"),0,2,,2),2,0)</f>
        <v>#N/A</v>
      </c>
      <c r="M3465" s="45"/>
      <c r="N3465" s="47"/>
      <c r="O3465" s="45"/>
    </row>
    <row r="3466" spans="1:15" hidden="1" x14ac:dyDescent="0.2">
      <c r="A3466" s="45" t="s">
        <v>670</v>
      </c>
      <c r="B3466" s="65" t="str">
        <f>YEAR(C3466)&amp;"-"&amp;WEEKNUM(C3466)</f>
        <v>2018-13</v>
      </c>
      <c r="C3466" s="46">
        <v>43184</v>
      </c>
      <c r="D3466" s="67">
        <f>WEEKDAY(Tableau645[[#This Row],[date]])</f>
        <v>1</v>
      </c>
      <c r="E3466" s="47">
        <v>0.34375</v>
      </c>
      <c r="F3466" s="47">
        <v>0.51041666666666696</v>
      </c>
      <c r="G3466" s="46" t="str">
        <f>IF(NOT(ISBLANK(Tableau645[heure
début])),IF(VALUE(MID(TEXT(Tableau645[heure
début],"hh"),1,2))&lt;13,"AM","PM"),"")</f>
        <v>AM</v>
      </c>
      <c r="H3466" s="47">
        <f>F3466-E3466</f>
        <v>0.16666666666666696</v>
      </c>
      <c r="I3466" s="47"/>
      <c r="J3466" s="47"/>
      <c r="K3466" s="65"/>
      <c r="L3466" s="45" t="e">
        <f ca="1">VLOOKUP(Tableau645[[#This Row],[module]],OFFSET(INDIRECT(A3466&amp;"_code"),0,2,,2),2,0)</f>
        <v>#N/A</v>
      </c>
      <c r="M3466" s="45"/>
      <c r="N3466" s="47"/>
      <c r="O3466" s="45"/>
    </row>
    <row r="3467" spans="1:15" hidden="1" x14ac:dyDescent="0.2">
      <c r="A3467" s="45" t="s">
        <v>657</v>
      </c>
      <c r="B3467" s="65" t="str">
        <f>YEAR(C3467)&amp;"-"&amp;WEEKNUM(C3467)</f>
        <v>2018-13</v>
      </c>
      <c r="C3467" s="46">
        <v>43184</v>
      </c>
      <c r="D3467" s="67">
        <f>WEEKDAY(Tableau645[[#This Row],[date]])</f>
        <v>1</v>
      </c>
      <c r="E3467" s="47">
        <v>0.57291666666666696</v>
      </c>
      <c r="F3467" s="47">
        <v>0.73958333333333404</v>
      </c>
      <c r="G3467" s="46" t="str">
        <f>IF(NOT(ISBLANK(Tableau645[heure
début])),IF(VALUE(MID(TEXT(Tableau645[heure
début],"hh"),1,2))&lt;13,"AM","PM"),"")</f>
        <v>PM</v>
      </c>
      <c r="H3467" s="47">
        <f>F3467-E3467</f>
        <v>0.16666666666666707</v>
      </c>
      <c r="I3467" s="123"/>
      <c r="J3467" s="47"/>
      <c r="K3467" s="65"/>
      <c r="L3467" s="45" t="e">
        <f ca="1">VLOOKUP(Tableau645[[#This Row],[module]],OFFSET(INDIRECT(A3467&amp;"_code"),0,2,,2),2,0)</f>
        <v>#N/A</v>
      </c>
      <c r="M3467" s="45"/>
      <c r="N3467" s="47"/>
      <c r="O3467" s="45"/>
    </row>
    <row r="3468" spans="1:15" hidden="1" x14ac:dyDescent="0.2">
      <c r="A3468" s="45" t="s">
        <v>671</v>
      </c>
      <c r="B3468" s="65" t="str">
        <f>YEAR(C3468)&amp;"-"&amp;WEEKNUM(C3468)</f>
        <v>2018-13</v>
      </c>
      <c r="C3468" s="46">
        <v>43184</v>
      </c>
      <c r="D3468" s="67">
        <f>WEEKDAY(Tableau645[[#This Row],[date]])</f>
        <v>1</v>
      </c>
      <c r="E3468" s="47">
        <v>0.57291666666666696</v>
      </c>
      <c r="F3468" s="47">
        <v>0.73958333333333404</v>
      </c>
      <c r="G3468" s="46" t="str">
        <f>IF(NOT(ISBLANK(Tableau645[heure
début])),IF(VALUE(MID(TEXT(Tableau645[heure
début],"hh"),1,2))&lt;13,"AM","PM"),"")</f>
        <v>PM</v>
      </c>
      <c r="H3468" s="47">
        <f>F3468-E3468</f>
        <v>0.16666666666666707</v>
      </c>
      <c r="I3468" s="47"/>
      <c r="J3468" s="47"/>
      <c r="K3468" s="65"/>
      <c r="L3468" s="45" t="e">
        <f ca="1">VLOOKUP(Tableau645[[#This Row],[module]],OFFSET(INDIRECT(A3468&amp;"_code"),0,2,,2),2,0)</f>
        <v>#N/A</v>
      </c>
      <c r="M3468" s="45"/>
      <c r="N3468" s="47"/>
      <c r="O3468" s="45"/>
    </row>
    <row r="3469" spans="1:15" hidden="1" x14ac:dyDescent="0.2">
      <c r="A3469" s="45" t="s">
        <v>672</v>
      </c>
      <c r="B3469" s="65" t="str">
        <f>YEAR(C3469)&amp;"-"&amp;WEEKNUM(C3469)</f>
        <v>2018-13</v>
      </c>
      <c r="C3469" s="46">
        <v>43184</v>
      </c>
      <c r="D3469" s="67">
        <f>WEEKDAY(Tableau645[[#This Row],[date]])</f>
        <v>1</v>
      </c>
      <c r="E3469" s="47">
        <v>0.57291666666666696</v>
      </c>
      <c r="F3469" s="47">
        <v>0.73958333333333404</v>
      </c>
      <c r="G3469" s="46" t="str">
        <f>IF(NOT(ISBLANK(Tableau645[heure
début])),IF(VALUE(MID(TEXT(Tableau645[heure
début],"hh"),1,2))&lt;13,"AM","PM"),"")</f>
        <v>PM</v>
      </c>
      <c r="H3469" s="47">
        <f>F3469-E3469</f>
        <v>0.16666666666666707</v>
      </c>
      <c r="I3469" s="47"/>
      <c r="J3469" s="47"/>
      <c r="K3469" s="65"/>
      <c r="L3469" s="45" t="e">
        <f ca="1">VLOOKUP(Tableau645[[#This Row],[module]],OFFSET(INDIRECT(A3469&amp;"_code"),0,2,,2),2,0)</f>
        <v>#N/A</v>
      </c>
      <c r="M3469" s="45"/>
      <c r="N3469" s="47"/>
      <c r="O3469" s="45"/>
    </row>
    <row r="3470" spans="1:15" hidden="1" x14ac:dyDescent="0.2">
      <c r="A3470" s="45" t="s">
        <v>676</v>
      </c>
      <c r="B3470" s="65" t="str">
        <f>YEAR(C3470)&amp;"-"&amp;WEEKNUM(C3470)</f>
        <v>2018-13</v>
      </c>
      <c r="C3470" s="46">
        <v>43184</v>
      </c>
      <c r="D3470" s="67">
        <f>WEEKDAY(Tableau645[[#This Row],[date]])</f>
        <v>1</v>
      </c>
      <c r="E3470" s="47">
        <v>0.57291666666666696</v>
      </c>
      <c r="F3470" s="47">
        <v>0.69791666666666663</v>
      </c>
      <c r="G3470" s="46" t="str">
        <f>IF(NOT(ISBLANK(Tableau645[heure
début])),IF(VALUE(MID(TEXT(Tableau645[heure
début],"hh"),1,2))&lt;13,"AM","PM"),"")</f>
        <v>PM</v>
      </c>
      <c r="H3470" s="47">
        <f>F3470-E3470</f>
        <v>0.12499999999999967</v>
      </c>
      <c r="I3470" s="47"/>
      <c r="J3470" s="47"/>
      <c r="K3470" s="65"/>
      <c r="L3470" s="45" t="e">
        <f ca="1">VLOOKUP(Tableau645[[#This Row],[module]],OFFSET(INDIRECT(A3470&amp;"_code"),0,2,,2),2,0)</f>
        <v>#N/A</v>
      </c>
      <c r="M3470" s="45"/>
      <c r="N3470" s="47"/>
      <c r="O3470" s="45"/>
    </row>
    <row r="3471" spans="1:15" hidden="1" x14ac:dyDescent="0.2">
      <c r="A3471" s="45" t="s">
        <v>677</v>
      </c>
      <c r="B3471" s="65" t="str">
        <f>YEAR(C3471)&amp;"-"&amp;WEEKNUM(C3471)</f>
        <v>2018-13</v>
      </c>
      <c r="C3471" s="46">
        <v>43184</v>
      </c>
      <c r="D3471" s="67">
        <f>WEEKDAY(Tableau645[[#This Row],[date]])</f>
        <v>1</v>
      </c>
      <c r="E3471" s="47">
        <v>0.57291666666666696</v>
      </c>
      <c r="F3471" s="47">
        <v>0.69791666666666663</v>
      </c>
      <c r="G3471" s="46" t="str">
        <f>IF(NOT(ISBLANK(Tableau645[heure
début])),IF(VALUE(MID(TEXT(Tableau645[heure
début],"hh"),1,2))&lt;13,"AM","PM"),"")</f>
        <v>PM</v>
      </c>
      <c r="H3471" s="47">
        <f>F3471-E3471</f>
        <v>0.12499999999999967</v>
      </c>
      <c r="I3471" s="47"/>
      <c r="J3471" s="47"/>
      <c r="K3471" s="65"/>
      <c r="L3471" s="45" t="e">
        <f ca="1">VLOOKUP(Tableau645[[#This Row],[module]],OFFSET(INDIRECT(A3471&amp;"_code"),0,2,,2),2,0)</f>
        <v>#N/A</v>
      </c>
      <c r="M3471" s="45"/>
      <c r="N3471" s="47"/>
      <c r="O3471" s="45"/>
    </row>
    <row r="3472" spans="1:15" hidden="1" x14ac:dyDescent="0.2">
      <c r="A3472" s="61" t="s">
        <v>669</v>
      </c>
      <c r="B3472" s="65" t="str">
        <f>YEAR(C3472)&amp;"-"&amp;WEEKNUM(C3472)</f>
        <v>2018-13</v>
      </c>
      <c r="C3472" s="46">
        <v>43184</v>
      </c>
      <c r="D3472" s="67">
        <f>WEEKDAY(Tableau645[[#This Row],[date]])</f>
        <v>1</v>
      </c>
      <c r="E3472" s="63">
        <v>0.57291666666666696</v>
      </c>
      <c r="F3472" s="63">
        <v>0.73958333333333404</v>
      </c>
      <c r="G3472" s="46" t="str">
        <f>IF(NOT(ISBLANK(Tableau645[heure
début])),IF(VALUE(MID(TEXT(Tableau645[heure
début],"hh"),1,2))&lt;13,"AM","PM"),"")</f>
        <v>PM</v>
      </c>
      <c r="H3472" s="47">
        <f>F3472-E3472</f>
        <v>0.16666666666666707</v>
      </c>
      <c r="I3472" s="47"/>
      <c r="J3472" s="47"/>
      <c r="K3472" s="65"/>
      <c r="L3472" s="45" t="e">
        <f ca="1">VLOOKUP(Tableau645[[#This Row],[module]],OFFSET(INDIRECT(A3472&amp;"_code"),0,2,,2),2,0)</f>
        <v>#N/A</v>
      </c>
      <c r="M3472" s="45"/>
      <c r="N3472" s="47"/>
      <c r="O3472" s="45"/>
    </row>
    <row r="3473" spans="1:15" hidden="1" x14ac:dyDescent="0.2">
      <c r="A3473" s="45" t="s">
        <v>670</v>
      </c>
      <c r="B3473" s="65" t="str">
        <f>YEAR(C3473)&amp;"-"&amp;WEEKNUM(C3473)</f>
        <v>2018-13</v>
      </c>
      <c r="C3473" s="46">
        <v>43184</v>
      </c>
      <c r="D3473" s="67">
        <f>WEEKDAY(Tableau645[[#This Row],[date]])</f>
        <v>1</v>
      </c>
      <c r="E3473" s="47">
        <v>0.57291666666666696</v>
      </c>
      <c r="F3473" s="47">
        <v>0.73958333333333404</v>
      </c>
      <c r="G3473" s="46" t="str">
        <f>IF(NOT(ISBLANK(Tableau645[heure
début])),IF(VALUE(MID(TEXT(Tableau645[heure
début],"hh"),1,2))&lt;13,"AM","PM"),"")</f>
        <v>PM</v>
      </c>
      <c r="H3473" s="47">
        <f>F3473-E3473</f>
        <v>0.16666666666666707</v>
      </c>
      <c r="I3473" s="47"/>
      <c r="J3473" s="47"/>
      <c r="K3473" s="65"/>
      <c r="L3473" s="45" t="e">
        <f ca="1">VLOOKUP(Tableau645[[#This Row],[module]],OFFSET(INDIRECT(A3473&amp;"_code"),0,2,,2),2,0)</f>
        <v>#N/A</v>
      </c>
      <c r="M3473" s="45"/>
      <c r="N3473" s="47"/>
      <c r="O3473" s="45"/>
    </row>
    <row r="3474" spans="1:15" hidden="1" x14ac:dyDescent="0.2">
      <c r="A3474" s="45" t="s">
        <v>657</v>
      </c>
      <c r="B3474" s="65" t="str">
        <f>YEAR(C3474)&amp;"-"&amp;WEEKNUM(C3474)</f>
        <v>2018-13</v>
      </c>
      <c r="C3474" s="46">
        <v>43185</v>
      </c>
      <c r="D3474" s="67">
        <f>WEEKDAY(Tableau645[[#This Row],[date]])</f>
        <v>2</v>
      </c>
      <c r="E3474" s="47">
        <v>0.34375</v>
      </c>
      <c r="F3474" s="47">
        <v>0.51041666666666696</v>
      </c>
      <c r="G3474" s="46" t="str">
        <f>IF(NOT(ISBLANK(Tableau645[heure
début])),IF(VALUE(MID(TEXT(Tableau645[heure
début],"hh"),1,2))&lt;13,"AM","PM"),"")</f>
        <v>AM</v>
      </c>
      <c r="H3474" s="47">
        <f>F3474-E3474</f>
        <v>0.16666666666666696</v>
      </c>
      <c r="I3474" s="123"/>
      <c r="J3474" s="47" t="s">
        <v>832</v>
      </c>
      <c r="K3474" s="65" t="s">
        <v>806</v>
      </c>
      <c r="L3474" s="45" t="str">
        <f ca="1">VLOOKUP(Tableau645[[#This Row],[module]],OFFSET(INDIRECT(A3474&amp;"_code"),0,2,,2),2,0)</f>
        <v>n/a</v>
      </c>
      <c r="M3474" s="45"/>
      <c r="N3474" s="47"/>
      <c r="O3474" s="45"/>
    </row>
    <row r="3475" spans="1:15" hidden="1" x14ac:dyDescent="0.2">
      <c r="A3475" s="45" t="s">
        <v>657</v>
      </c>
      <c r="B3475" s="65" t="str">
        <f>YEAR(C3475)&amp;"-"&amp;WEEKNUM(C3475)</f>
        <v>2018-13</v>
      </c>
      <c r="C3475" s="46">
        <v>43185</v>
      </c>
      <c r="D3475" s="67">
        <f>WEEKDAY(Tableau645[[#This Row],[date]])</f>
        <v>2</v>
      </c>
      <c r="E3475" s="47">
        <v>0.34375</v>
      </c>
      <c r="F3475" s="47">
        <v>0.51041666666666696</v>
      </c>
      <c r="G3475" s="46" t="str">
        <f>IF(NOT(ISBLANK(Tableau645[heure
début])),IF(VALUE(MID(TEXT(Tableau645[heure
début],"hh"),1,2))&lt;13,"AM","PM"),"")</f>
        <v>AM</v>
      </c>
      <c r="H3475" s="47">
        <f>F3475-E3475</f>
        <v>0.16666666666666696</v>
      </c>
      <c r="I3475" s="123"/>
      <c r="J3475" s="47" t="s">
        <v>833</v>
      </c>
      <c r="K3475" s="65" t="s">
        <v>817</v>
      </c>
      <c r="L3475" s="45" t="str">
        <f ca="1">VLOOKUP(Tableau645[[#This Row],[module]],OFFSET(INDIRECT(A3475&amp;"_code"),0,2,,2),2,0)</f>
        <v>n/a</v>
      </c>
      <c r="M3475" s="45"/>
      <c r="N3475" s="47"/>
      <c r="O3475" s="45"/>
    </row>
    <row r="3476" spans="1:15" hidden="1" x14ac:dyDescent="0.2">
      <c r="A3476" s="45" t="s">
        <v>671</v>
      </c>
      <c r="B3476" s="65" t="str">
        <f>YEAR(C3476)&amp;"-"&amp;WEEKNUM(C3476)</f>
        <v>2018-13</v>
      </c>
      <c r="C3476" s="46">
        <v>43185</v>
      </c>
      <c r="D3476" s="67">
        <f>WEEKDAY(Tableau645[[#This Row],[date]])</f>
        <v>2</v>
      </c>
      <c r="E3476" s="47">
        <v>0.34375</v>
      </c>
      <c r="F3476" s="47">
        <v>0.51041666666666696</v>
      </c>
      <c r="G3476" s="46" t="str">
        <f>IF(NOT(ISBLANK(Tableau645[heure
début])),IF(VALUE(MID(TEXT(Tableau645[heure
début],"hh"),1,2))&lt;13,"AM","PM"),"")</f>
        <v>AM</v>
      </c>
      <c r="H3476" s="47">
        <f>F3476-E3476</f>
        <v>0.16666666666666696</v>
      </c>
      <c r="I3476" s="47"/>
      <c r="J3476" s="47" t="s">
        <v>833</v>
      </c>
      <c r="K3476" s="65" t="s">
        <v>817</v>
      </c>
      <c r="L3476" s="45" t="str">
        <f ca="1">VLOOKUP(Tableau645[[#This Row],[module]],OFFSET(INDIRECT(A3476&amp;"_code"),0,2,,2),2,0)</f>
        <v>n/a</v>
      </c>
      <c r="M3476" s="45"/>
      <c r="N3476" s="47"/>
      <c r="O3476" s="45"/>
    </row>
    <row r="3477" spans="1:15" hidden="1" x14ac:dyDescent="0.2">
      <c r="A3477" s="45" t="s">
        <v>671</v>
      </c>
      <c r="B3477" s="65" t="str">
        <f>YEAR(C3477)&amp;"-"&amp;WEEKNUM(C3477)</f>
        <v>2018-13</v>
      </c>
      <c r="C3477" s="46">
        <v>43185</v>
      </c>
      <c r="D3477" s="67">
        <f>WEEKDAY(Tableau645[[#This Row],[date]])</f>
        <v>2</v>
      </c>
      <c r="E3477" s="47">
        <v>0.34375</v>
      </c>
      <c r="F3477" s="47">
        <v>0.51041666666666696</v>
      </c>
      <c r="G3477" s="46" t="str">
        <f>IF(NOT(ISBLANK(Tableau645[heure
début])),IF(VALUE(MID(TEXT(Tableau645[heure
début],"hh"),1,2))&lt;13,"AM","PM"),"")</f>
        <v>AM</v>
      </c>
      <c r="H3477" s="47">
        <f>F3477-E3477</f>
        <v>0.16666666666666696</v>
      </c>
      <c r="I3477" s="47"/>
      <c r="J3477" s="47" t="s">
        <v>832</v>
      </c>
      <c r="K3477" s="65" t="s">
        <v>806</v>
      </c>
      <c r="L3477" s="45" t="str">
        <f ca="1">VLOOKUP(Tableau645[[#This Row],[module]],OFFSET(INDIRECT(A3477&amp;"_code"),0,2,,2),2,0)</f>
        <v>n/a</v>
      </c>
      <c r="M3477" s="45"/>
      <c r="N3477" s="47"/>
      <c r="O3477" s="45"/>
    </row>
    <row r="3478" spans="1:15" hidden="1" x14ac:dyDescent="0.2">
      <c r="A3478" s="45" t="s">
        <v>672</v>
      </c>
      <c r="B3478" s="65" t="str">
        <f>YEAR(C3478)&amp;"-"&amp;WEEKNUM(C3478)</f>
        <v>2018-13</v>
      </c>
      <c r="C3478" s="46">
        <v>43185</v>
      </c>
      <c r="D3478" s="67">
        <f>WEEKDAY(Tableau645[[#This Row],[date]])</f>
        <v>2</v>
      </c>
      <c r="E3478" s="47">
        <v>0.34375</v>
      </c>
      <c r="F3478" s="47">
        <v>0.51041666666666696</v>
      </c>
      <c r="G3478" s="46" t="str">
        <f>IF(NOT(ISBLANK(Tableau645[heure
début])),IF(VALUE(MID(TEXT(Tableau645[heure
début],"hh"),1,2))&lt;13,"AM","PM"),"")</f>
        <v>AM</v>
      </c>
      <c r="H3478" s="47">
        <f>F3478-E3478</f>
        <v>0.16666666666666696</v>
      </c>
      <c r="I3478" s="47"/>
      <c r="J3478" s="47"/>
      <c r="K3478" s="65" t="s">
        <v>809</v>
      </c>
      <c r="L3478" s="45" t="str">
        <f ca="1">VLOOKUP(Tableau645[[#This Row],[module]],OFFSET(INDIRECT(A3478&amp;"_code"),0,2,,2),2,0)</f>
        <v>n/a</v>
      </c>
      <c r="M3478" s="45"/>
      <c r="N3478" s="47"/>
      <c r="O3478" s="45"/>
    </row>
    <row r="3479" spans="1:15" hidden="1" x14ac:dyDescent="0.2">
      <c r="A3479" s="45" t="s">
        <v>676</v>
      </c>
      <c r="B3479" s="65" t="str">
        <f>YEAR(C3479)&amp;"-"&amp;WEEKNUM(C3479)</f>
        <v>2018-13</v>
      </c>
      <c r="C3479" s="46">
        <v>43185</v>
      </c>
      <c r="D3479" s="67">
        <f>WEEKDAY(Tableau645[[#This Row],[date]])</f>
        <v>2</v>
      </c>
      <c r="E3479" s="47">
        <v>0.34375</v>
      </c>
      <c r="F3479" s="47">
        <v>0.51041666666666696</v>
      </c>
      <c r="G3479" s="46" t="str">
        <f>IF(NOT(ISBLANK(Tableau645[heure
début])),IF(VALUE(MID(TEXT(Tableau645[heure
début],"hh"),1,2))&lt;13,"AM","PM"),"")</f>
        <v>AM</v>
      </c>
      <c r="H3479" s="47">
        <f>F3479-E3479</f>
        <v>0.16666666666666696</v>
      </c>
      <c r="I3479" s="47"/>
      <c r="J3479" s="47"/>
      <c r="K3479" s="65" t="s">
        <v>809</v>
      </c>
      <c r="L3479" s="45" t="str">
        <f ca="1">VLOOKUP(Tableau645[[#This Row],[module]],OFFSET(INDIRECT(A3479&amp;"_code"),0,2,,2),2,0)</f>
        <v>n/a</v>
      </c>
      <c r="M3479" s="45"/>
      <c r="N3479" s="47"/>
      <c r="O3479" s="45"/>
    </row>
    <row r="3480" spans="1:15" hidden="1" x14ac:dyDescent="0.2">
      <c r="A3480" s="45" t="s">
        <v>677</v>
      </c>
      <c r="B3480" s="65" t="str">
        <f>YEAR(C3480)&amp;"-"&amp;WEEKNUM(C3480)</f>
        <v>2018-13</v>
      </c>
      <c r="C3480" s="46">
        <v>43185</v>
      </c>
      <c r="D3480" s="67">
        <f>WEEKDAY(Tableau645[[#This Row],[date]])</f>
        <v>2</v>
      </c>
      <c r="E3480" s="47">
        <v>0.34375</v>
      </c>
      <c r="F3480" s="47">
        <v>0.51041666666666696</v>
      </c>
      <c r="G3480" s="46" t="str">
        <f>IF(NOT(ISBLANK(Tableau645[heure
début])),IF(VALUE(MID(TEXT(Tableau645[heure
début],"hh"),1,2))&lt;13,"AM","PM"),"")</f>
        <v>AM</v>
      </c>
      <c r="H3480" s="47">
        <f>F3480-E3480</f>
        <v>0.16666666666666696</v>
      </c>
      <c r="I3480" s="47"/>
      <c r="J3480" s="47"/>
      <c r="K3480" s="65" t="s">
        <v>1168</v>
      </c>
      <c r="L3480" s="45" t="str">
        <f ca="1">VLOOKUP(Tableau645[[#This Row],[module]],OFFSET(INDIRECT(A3480&amp;"_code"),0,2,,2),2,0)</f>
        <v>n/a</v>
      </c>
      <c r="M3480" s="45"/>
      <c r="N3480" s="47"/>
      <c r="O3480" s="45"/>
    </row>
    <row r="3481" spans="1:15" hidden="1" x14ac:dyDescent="0.2">
      <c r="A3481" s="61" t="s">
        <v>669</v>
      </c>
      <c r="B3481" s="65" t="str">
        <f>YEAR(C3481)&amp;"-"&amp;WEEKNUM(C3481)</f>
        <v>2018-13</v>
      </c>
      <c r="C3481" s="46">
        <v>43185</v>
      </c>
      <c r="D3481" s="67">
        <f>WEEKDAY(Tableau645[[#This Row],[date]])</f>
        <v>2</v>
      </c>
      <c r="E3481" s="47">
        <v>0.34375</v>
      </c>
      <c r="F3481" s="47">
        <v>0.51041666666666696</v>
      </c>
      <c r="G3481" s="46" t="str">
        <f>IF(NOT(ISBLANK(Tableau645[heure
début])),IF(VALUE(MID(TEXT(Tableau645[heure
début],"hh"),1,2))&lt;13,"AM","PM"),"")</f>
        <v>AM</v>
      </c>
      <c r="H3481" s="47">
        <f>F3481-E3481</f>
        <v>0.16666666666666696</v>
      </c>
      <c r="I3481" s="47"/>
      <c r="J3481" s="47"/>
      <c r="K3481" s="65" t="s">
        <v>861</v>
      </c>
      <c r="L3481" s="45" t="str">
        <f ca="1">VLOOKUP(Tableau645[[#This Row],[module]],OFFSET(INDIRECT(A3481&amp;"_code"),0,2,,2),2,0)</f>
        <v>BOUTONNET Jean-Pierre</v>
      </c>
      <c r="M3481" s="45"/>
      <c r="N3481" s="47"/>
      <c r="O3481" s="45"/>
    </row>
    <row r="3482" spans="1:15" hidden="1" x14ac:dyDescent="0.2">
      <c r="A3482" s="45" t="s">
        <v>670</v>
      </c>
      <c r="B3482" s="65" t="str">
        <f>YEAR(C3482)&amp;"-"&amp;WEEKNUM(C3482)</f>
        <v>2018-13</v>
      </c>
      <c r="C3482" s="46">
        <v>43185</v>
      </c>
      <c r="D3482" s="67">
        <f>WEEKDAY(Tableau645[[#This Row],[date]])</f>
        <v>2</v>
      </c>
      <c r="E3482" s="47">
        <v>0.34375</v>
      </c>
      <c r="F3482" s="47">
        <v>0.51041666666666696</v>
      </c>
      <c r="G3482" s="46" t="str">
        <f>IF(NOT(ISBLANK(Tableau645[heure
début])),IF(VALUE(MID(TEXT(Tableau645[heure
début],"hh"),1,2))&lt;13,"AM","PM"),"")</f>
        <v>AM</v>
      </c>
      <c r="H3482" s="47">
        <f>F3482-E3482</f>
        <v>0.16666666666666696</v>
      </c>
      <c r="I3482" s="47"/>
      <c r="J3482" s="47"/>
      <c r="K3482" s="65"/>
      <c r="L3482" s="45" t="e">
        <f ca="1">VLOOKUP(Tableau645[[#This Row],[module]],OFFSET(INDIRECT(A3482&amp;"_code"),0,2,,2),2,0)</f>
        <v>#N/A</v>
      </c>
      <c r="M3482" s="45"/>
      <c r="N3482" s="47"/>
      <c r="O3482" s="45"/>
    </row>
    <row r="3483" spans="1:15" hidden="1" x14ac:dyDescent="0.2">
      <c r="A3483" s="45" t="s">
        <v>657</v>
      </c>
      <c r="B3483" s="65" t="str">
        <f>YEAR(C3483)&amp;"-"&amp;WEEKNUM(C3483)</f>
        <v>2018-13</v>
      </c>
      <c r="C3483" s="46">
        <v>43185</v>
      </c>
      <c r="D3483" s="67">
        <f>WEEKDAY(Tableau645[[#This Row],[date]])</f>
        <v>2</v>
      </c>
      <c r="E3483" s="47">
        <v>0.57291666666666696</v>
      </c>
      <c r="F3483" s="47">
        <v>0.73958333333333404</v>
      </c>
      <c r="G3483" s="46" t="str">
        <f>IF(NOT(ISBLANK(Tableau645[heure
début])),IF(VALUE(MID(TEXT(Tableau645[heure
début],"hh"),1,2))&lt;13,"AM","PM"),"")</f>
        <v>PM</v>
      </c>
      <c r="H3483" s="47">
        <f>F3483-E3483</f>
        <v>0.16666666666666707</v>
      </c>
      <c r="I3483" s="123"/>
      <c r="J3483" s="47" t="s">
        <v>832</v>
      </c>
      <c r="K3483" s="65" t="s">
        <v>806</v>
      </c>
      <c r="L3483" s="45" t="str">
        <f ca="1">VLOOKUP(Tableau645[[#This Row],[module]],OFFSET(INDIRECT(A3483&amp;"_code"),0,2,,2),2,0)</f>
        <v>n/a</v>
      </c>
      <c r="M3483" s="45"/>
      <c r="N3483" s="47"/>
      <c r="O3483" s="45"/>
    </row>
    <row r="3484" spans="1:15" hidden="1" x14ac:dyDescent="0.2">
      <c r="A3484" s="45" t="s">
        <v>657</v>
      </c>
      <c r="B3484" s="65" t="str">
        <f>YEAR(C3484)&amp;"-"&amp;WEEKNUM(C3484)</f>
        <v>2018-13</v>
      </c>
      <c r="C3484" s="46">
        <v>43185</v>
      </c>
      <c r="D3484" s="67">
        <f>WEEKDAY(Tableau645[[#This Row],[date]])</f>
        <v>2</v>
      </c>
      <c r="E3484" s="47">
        <v>0.57291666666666696</v>
      </c>
      <c r="F3484" s="47">
        <v>0.73958333333333404</v>
      </c>
      <c r="G3484" s="46" t="str">
        <f>IF(NOT(ISBLANK(Tableau645[heure
début])),IF(VALUE(MID(TEXT(Tableau645[heure
début],"hh"),1,2))&lt;13,"AM","PM"),"")</f>
        <v>PM</v>
      </c>
      <c r="H3484" s="47">
        <f>F3484-E3484</f>
        <v>0.16666666666666707</v>
      </c>
      <c r="I3484" s="123"/>
      <c r="J3484" s="47" t="s">
        <v>833</v>
      </c>
      <c r="K3484" s="65" t="s">
        <v>817</v>
      </c>
      <c r="L3484" s="45" t="str">
        <f ca="1">VLOOKUP(Tableau645[[#This Row],[module]],OFFSET(INDIRECT(A3484&amp;"_code"),0,2,,2),2,0)</f>
        <v>n/a</v>
      </c>
      <c r="M3484" s="45"/>
      <c r="N3484" s="47"/>
      <c r="O3484" s="45"/>
    </row>
    <row r="3485" spans="1:15" hidden="1" x14ac:dyDescent="0.2">
      <c r="A3485" s="45" t="s">
        <v>671</v>
      </c>
      <c r="B3485" s="65" t="str">
        <f>YEAR(C3485)&amp;"-"&amp;WEEKNUM(C3485)</f>
        <v>2018-13</v>
      </c>
      <c r="C3485" s="46">
        <v>43185</v>
      </c>
      <c r="D3485" s="67">
        <f>WEEKDAY(Tableau645[[#This Row],[date]])</f>
        <v>2</v>
      </c>
      <c r="E3485" s="47">
        <v>0.57291666666666696</v>
      </c>
      <c r="F3485" s="47">
        <v>0.73958333333333404</v>
      </c>
      <c r="G3485" s="46" t="str">
        <f>IF(NOT(ISBLANK(Tableau645[heure
début])),IF(VALUE(MID(TEXT(Tableau645[heure
début],"hh"),1,2))&lt;13,"AM","PM"),"")</f>
        <v>PM</v>
      </c>
      <c r="H3485" s="47">
        <f>F3485-E3485</f>
        <v>0.16666666666666707</v>
      </c>
      <c r="I3485" s="47"/>
      <c r="J3485" s="47" t="s">
        <v>833</v>
      </c>
      <c r="K3485" s="65" t="s">
        <v>817</v>
      </c>
      <c r="L3485" s="45" t="str">
        <f ca="1">VLOOKUP(Tableau645[[#This Row],[module]],OFFSET(INDIRECT(A3485&amp;"_code"),0,2,,2),2,0)</f>
        <v>n/a</v>
      </c>
      <c r="M3485" s="45"/>
      <c r="N3485" s="47"/>
      <c r="O3485" s="45"/>
    </row>
    <row r="3486" spans="1:15" hidden="1" x14ac:dyDescent="0.2">
      <c r="A3486" s="45" t="s">
        <v>671</v>
      </c>
      <c r="B3486" s="65" t="str">
        <f>YEAR(C3486)&amp;"-"&amp;WEEKNUM(C3486)</f>
        <v>2018-13</v>
      </c>
      <c r="C3486" s="46">
        <v>43185</v>
      </c>
      <c r="D3486" s="67">
        <f>WEEKDAY(Tableau645[[#This Row],[date]])</f>
        <v>2</v>
      </c>
      <c r="E3486" s="47">
        <v>0.57291666666666696</v>
      </c>
      <c r="F3486" s="47">
        <v>0.73958333333333404</v>
      </c>
      <c r="G3486" s="46" t="str">
        <f>IF(NOT(ISBLANK(Tableau645[heure
début])),IF(VALUE(MID(TEXT(Tableau645[heure
début],"hh"),1,2))&lt;13,"AM","PM"),"")</f>
        <v>PM</v>
      </c>
      <c r="H3486" s="47">
        <f>F3486-E3486</f>
        <v>0.16666666666666707</v>
      </c>
      <c r="I3486" s="47"/>
      <c r="J3486" s="47" t="s">
        <v>832</v>
      </c>
      <c r="K3486" s="65" t="s">
        <v>806</v>
      </c>
      <c r="L3486" s="45" t="str">
        <f ca="1">VLOOKUP(Tableau645[[#This Row],[module]],OFFSET(INDIRECT(A3486&amp;"_code"),0,2,,2),2,0)</f>
        <v>n/a</v>
      </c>
      <c r="M3486" s="45"/>
      <c r="N3486" s="47"/>
      <c r="O3486" s="45"/>
    </row>
    <row r="3487" spans="1:15" hidden="1" x14ac:dyDescent="0.2">
      <c r="A3487" s="45" t="s">
        <v>672</v>
      </c>
      <c r="B3487" s="65" t="str">
        <f>YEAR(C3487)&amp;"-"&amp;WEEKNUM(C3487)</f>
        <v>2018-13</v>
      </c>
      <c r="C3487" s="46">
        <v>43185</v>
      </c>
      <c r="D3487" s="67">
        <f>WEEKDAY(Tableau645[[#This Row],[date]])</f>
        <v>2</v>
      </c>
      <c r="E3487" s="47">
        <v>0.57291666666666696</v>
      </c>
      <c r="F3487" s="47">
        <v>0.73958333333333404</v>
      </c>
      <c r="G3487" s="46" t="str">
        <f>IF(NOT(ISBLANK(Tableau645[heure
début])),IF(VALUE(MID(TEXT(Tableau645[heure
début],"hh"),1,2))&lt;13,"AM","PM"),"")</f>
        <v>PM</v>
      </c>
      <c r="H3487" s="47">
        <f>F3487-E3487</f>
        <v>0.16666666666666707</v>
      </c>
      <c r="I3487" s="47"/>
      <c r="J3487" s="47"/>
      <c r="K3487" s="65" t="s">
        <v>809</v>
      </c>
      <c r="L3487" s="45" t="str">
        <f ca="1">VLOOKUP(Tableau645[[#This Row],[module]],OFFSET(INDIRECT(A3487&amp;"_code"),0,2,,2),2,0)</f>
        <v>n/a</v>
      </c>
      <c r="M3487" s="45"/>
      <c r="N3487" s="47"/>
      <c r="O3487" s="45"/>
    </row>
    <row r="3488" spans="1:15" hidden="1" x14ac:dyDescent="0.2">
      <c r="A3488" s="45" t="s">
        <v>676</v>
      </c>
      <c r="B3488" s="65" t="str">
        <f>YEAR(C3488)&amp;"-"&amp;WEEKNUM(C3488)</f>
        <v>2018-13</v>
      </c>
      <c r="C3488" s="46">
        <v>43185</v>
      </c>
      <c r="D3488" s="67">
        <f>WEEKDAY(Tableau645[[#This Row],[date]])</f>
        <v>2</v>
      </c>
      <c r="E3488" s="47">
        <v>0.57291666666666696</v>
      </c>
      <c r="F3488" s="47">
        <v>0.69791666666666663</v>
      </c>
      <c r="G3488" s="46" t="str">
        <f>IF(NOT(ISBLANK(Tableau645[heure
début])),IF(VALUE(MID(TEXT(Tableau645[heure
début],"hh"),1,2))&lt;13,"AM","PM"),"")</f>
        <v>PM</v>
      </c>
      <c r="H3488" s="47">
        <f>F3488-E3488</f>
        <v>0.12499999999999967</v>
      </c>
      <c r="I3488" s="47"/>
      <c r="J3488" s="47"/>
      <c r="K3488" s="65" t="s">
        <v>809</v>
      </c>
      <c r="L3488" s="45" t="str">
        <f ca="1">VLOOKUP(Tableau645[[#This Row],[module]],OFFSET(INDIRECT(A3488&amp;"_code"),0,2,,2),2,0)</f>
        <v>n/a</v>
      </c>
      <c r="M3488" s="45"/>
      <c r="N3488" s="47"/>
      <c r="O3488" s="45"/>
    </row>
    <row r="3489" spans="1:15" hidden="1" x14ac:dyDescent="0.2">
      <c r="A3489" s="45" t="s">
        <v>677</v>
      </c>
      <c r="B3489" s="65" t="str">
        <f>YEAR(C3489)&amp;"-"&amp;WEEKNUM(C3489)</f>
        <v>2018-13</v>
      </c>
      <c r="C3489" s="46">
        <v>43185</v>
      </c>
      <c r="D3489" s="67">
        <f>WEEKDAY(Tableau645[[#This Row],[date]])</f>
        <v>2</v>
      </c>
      <c r="E3489" s="47">
        <v>0.57291666666666696</v>
      </c>
      <c r="F3489" s="47">
        <v>0.69791666666666663</v>
      </c>
      <c r="G3489" s="46" t="str">
        <f>IF(NOT(ISBLANK(Tableau645[heure
début])),IF(VALUE(MID(TEXT(Tableau645[heure
début],"hh"),1,2))&lt;13,"AM","PM"),"")</f>
        <v>PM</v>
      </c>
      <c r="H3489" s="47">
        <f>F3489-E3489</f>
        <v>0.12499999999999967</v>
      </c>
      <c r="I3489" s="47"/>
      <c r="J3489" s="47"/>
      <c r="K3489" s="65" t="s">
        <v>1168</v>
      </c>
      <c r="L3489" s="45" t="str">
        <f ca="1">VLOOKUP(Tableau645[[#This Row],[module]],OFFSET(INDIRECT(A3489&amp;"_code"),0,2,,2),2,0)</f>
        <v>n/a</v>
      </c>
      <c r="M3489" s="45"/>
      <c r="N3489" s="47"/>
      <c r="O3489" s="45"/>
    </row>
    <row r="3490" spans="1:15" hidden="1" x14ac:dyDescent="0.2">
      <c r="A3490" s="45" t="s">
        <v>670</v>
      </c>
      <c r="B3490" s="65" t="str">
        <f>YEAR(C3490)&amp;"-"&amp;WEEKNUM(C3490)</f>
        <v>2018-13</v>
      </c>
      <c r="C3490" s="46">
        <v>43185</v>
      </c>
      <c r="D3490" s="67">
        <f>WEEKDAY(Tableau645[[#This Row],[date]])</f>
        <v>2</v>
      </c>
      <c r="E3490" s="47">
        <v>0.57291666666666696</v>
      </c>
      <c r="F3490" s="47">
        <v>0.73958333333333404</v>
      </c>
      <c r="G3490" s="46" t="str">
        <f>IF(NOT(ISBLANK(Tableau645[heure
début])),IF(VALUE(MID(TEXT(Tableau645[heure
début],"hh"),1,2))&lt;13,"AM","PM"),"")</f>
        <v>PM</v>
      </c>
      <c r="H3490" s="47">
        <f>F3490-E3490</f>
        <v>0.16666666666666707</v>
      </c>
      <c r="I3490" s="47"/>
      <c r="J3490" s="47"/>
      <c r="K3490" s="65" t="s">
        <v>913</v>
      </c>
      <c r="L3490" s="45" t="str">
        <f ca="1">VLOOKUP(Tableau645[[#This Row],[module]],OFFSET(INDIRECT(A3490&amp;"_code"),0,2,,2),2,0)</f>
        <v>BOUTONNET Jean-Pierre</v>
      </c>
      <c r="M3490" s="45"/>
      <c r="N3490" s="47"/>
      <c r="O3490" s="45"/>
    </row>
    <row r="3491" spans="1:15" hidden="1" x14ac:dyDescent="0.2">
      <c r="A3491" s="61" t="s">
        <v>669</v>
      </c>
      <c r="B3491" s="65" t="str">
        <f>YEAR(C3491)&amp;"-"&amp;WEEKNUM(C3491)</f>
        <v>2018-13</v>
      </c>
      <c r="C3491" s="46">
        <v>43185</v>
      </c>
      <c r="D3491" s="67">
        <f>WEEKDAY(Tableau645[[#This Row],[date]])</f>
        <v>2</v>
      </c>
      <c r="E3491" s="63">
        <v>0.57291666666666696</v>
      </c>
      <c r="F3491" s="63">
        <v>0.65625</v>
      </c>
      <c r="G3491" s="46" t="str">
        <f>IF(NOT(ISBLANK(Tableau645[heure
début])),IF(VALUE(MID(TEXT(Tableau645[heure
début],"hh"),1,2))&lt;13,"AM","PM"),"")</f>
        <v>PM</v>
      </c>
      <c r="H3491" s="47">
        <f>F3491-E3491</f>
        <v>8.3333333333333037E-2</v>
      </c>
      <c r="I3491" s="47"/>
      <c r="J3491" s="47"/>
      <c r="K3491" s="65" t="s">
        <v>1061</v>
      </c>
      <c r="L3491" s="45" t="str">
        <f ca="1">VLOOKUP(Tableau645[[#This Row],[module]],OFFSET(INDIRECT(A3491&amp;"_code"),0,2,,2),2,0)</f>
        <v>LABIS Solveig</v>
      </c>
      <c r="M3491" s="45"/>
      <c r="N3491" s="47"/>
      <c r="O3491" s="45"/>
    </row>
    <row r="3492" spans="1:15" hidden="1" x14ac:dyDescent="0.2">
      <c r="A3492" s="61" t="s">
        <v>669</v>
      </c>
      <c r="B3492" s="92" t="str">
        <f>YEAR(C3492)&amp;"-"&amp;WEEKNUM(C3492)</f>
        <v>2018-13</v>
      </c>
      <c r="C3492" s="46">
        <v>43185</v>
      </c>
      <c r="D3492" s="94">
        <f>WEEKDAY(Tableau645[[#This Row],[date]])</f>
        <v>2</v>
      </c>
      <c r="E3492" s="63">
        <v>0.65625</v>
      </c>
      <c r="F3492" s="63">
        <v>0.73958333333333404</v>
      </c>
      <c r="G3492" s="93" t="str">
        <f>IF(NOT(ISBLANK(Tableau645[heure
début])),IF(VALUE(MID(TEXT(Tableau645[heure
début],"hh"),1,2))&lt;13,"AM","PM"),"")</f>
        <v>PM</v>
      </c>
      <c r="H3492" s="95">
        <f>F3492-E3492</f>
        <v>8.3333333333334036E-2</v>
      </c>
      <c r="I3492" s="95"/>
      <c r="J3492" s="95"/>
      <c r="K3492" s="92"/>
      <c r="L3492" s="92" t="e">
        <f ca="1">VLOOKUP(Tableau645[[#This Row],[module]],OFFSET(INDIRECT(A3492&amp;"_code"),0,2,,2),2,0)</f>
        <v>#N/A</v>
      </c>
      <c r="M3492" s="91"/>
      <c r="N3492" s="95"/>
      <c r="O3492" s="91"/>
    </row>
    <row r="3493" spans="1:15" hidden="1" x14ac:dyDescent="0.2">
      <c r="A3493" s="45" t="s">
        <v>657</v>
      </c>
      <c r="B3493" s="65" t="str">
        <f>YEAR(C3493)&amp;"-"&amp;WEEKNUM(C3493)</f>
        <v>2018-13</v>
      </c>
      <c r="C3493" s="46">
        <v>43186</v>
      </c>
      <c r="D3493" s="67">
        <f>WEEKDAY(Tableau645[[#This Row],[date]])</f>
        <v>3</v>
      </c>
      <c r="E3493" s="47">
        <v>0.34375</v>
      </c>
      <c r="F3493" s="47">
        <v>0.51041666666666696</v>
      </c>
      <c r="G3493" s="46" t="str">
        <f>IF(NOT(ISBLANK(Tableau645[heure
début])),IF(VALUE(MID(TEXT(Tableau645[heure
début],"hh"),1,2))&lt;13,"AM","PM"),"")</f>
        <v>AM</v>
      </c>
      <c r="H3493" s="47">
        <f>F3493-E3493</f>
        <v>0.16666666666666696</v>
      </c>
      <c r="I3493" s="123"/>
      <c r="J3493" s="47" t="s">
        <v>832</v>
      </c>
      <c r="K3493" s="65" t="s">
        <v>806</v>
      </c>
      <c r="L3493" s="45" t="str">
        <f ca="1">VLOOKUP(Tableau645[[#This Row],[module]],OFFSET(INDIRECT(A3493&amp;"_code"),0,2,,2),2,0)</f>
        <v>n/a</v>
      </c>
      <c r="M3493" s="45"/>
      <c r="N3493" s="47"/>
      <c r="O3493" s="45"/>
    </row>
    <row r="3494" spans="1:15" hidden="1" x14ac:dyDescent="0.2">
      <c r="A3494" s="45" t="s">
        <v>657</v>
      </c>
      <c r="B3494" s="65" t="str">
        <f>YEAR(C3494)&amp;"-"&amp;WEEKNUM(C3494)</f>
        <v>2018-13</v>
      </c>
      <c r="C3494" s="46">
        <v>43186</v>
      </c>
      <c r="D3494" s="67">
        <f>WEEKDAY(Tableau645[[#This Row],[date]])</f>
        <v>3</v>
      </c>
      <c r="E3494" s="47">
        <v>0.34375</v>
      </c>
      <c r="F3494" s="47">
        <v>0.51041666666666696</v>
      </c>
      <c r="G3494" s="46" t="str">
        <f>IF(NOT(ISBLANK(Tableau645[heure
début])),IF(VALUE(MID(TEXT(Tableau645[heure
début],"hh"),1,2))&lt;13,"AM","PM"),"")</f>
        <v>AM</v>
      </c>
      <c r="H3494" s="47">
        <f>F3494-E3494</f>
        <v>0.16666666666666696</v>
      </c>
      <c r="I3494" s="123"/>
      <c r="J3494" s="47" t="s">
        <v>833</v>
      </c>
      <c r="K3494" s="65" t="s">
        <v>817</v>
      </c>
      <c r="L3494" s="45" t="str">
        <f ca="1">VLOOKUP(Tableau645[[#This Row],[module]],OFFSET(INDIRECT(A3494&amp;"_code"),0,2,,2),2,0)</f>
        <v>n/a</v>
      </c>
      <c r="M3494" s="45"/>
      <c r="N3494" s="47"/>
      <c r="O3494" s="45"/>
    </row>
    <row r="3495" spans="1:15" hidden="1" x14ac:dyDescent="0.2">
      <c r="A3495" s="45" t="s">
        <v>671</v>
      </c>
      <c r="B3495" s="65" t="str">
        <f>YEAR(C3495)&amp;"-"&amp;WEEKNUM(C3495)</f>
        <v>2018-13</v>
      </c>
      <c r="C3495" s="46">
        <v>43186</v>
      </c>
      <c r="D3495" s="67">
        <f>WEEKDAY(Tableau645[[#This Row],[date]])</f>
        <v>3</v>
      </c>
      <c r="E3495" s="47">
        <v>0.34375</v>
      </c>
      <c r="F3495" s="47">
        <v>0.51041666666666696</v>
      </c>
      <c r="G3495" s="46" t="str">
        <f>IF(NOT(ISBLANK(Tableau645[heure
début])),IF(VALUE(MID(TEXT(Tableau645[heure
début],"hh"),1,2))&lt;13,"AM","PM"),"")</f>
        <v>AM</v>
      </c>
      <c r="H3495" s="47">
        <f>F3495-E3495</f>
        <v>0.16666666666666696</v>
      </c>
      <c r="I3495" s="47"/>
      <c r="J3495" s="47" t="s">
        <v>833</v>
      </c>
      <c r="K3495" s="65" t="s">
        <v>817</v>
      </c>
      <c r="L3495" s="45" t="str">
        <f ca="1">VLOOKUP(Tableau645[[#This Row],[module]],OFFSET(INDIRECT(A3495&amp;"_code"),0,2,,2),2,0)</f>
        <v>n/a</v>
      </c>
      <c r="M3495" s="45"/>
      <c r="N3495" s="47"/>
      <c r="O3495" s="45"/>
    </row>
    <row r="3496" spans="1:15" hidden="1" x14ac:dyDescent="0.2">
      <c r="A3496" s="45" t="s">
        <v>671</v>
      </c>
      <c r="B3496" s="65" t="str">
        <f>YEAR(C3496)&amp;"-"&amp;WEEKNUM(C3496)</f>
        <v>2018-13</v>
      </c>
      <c r="C3496" s="46">
        <v>43186</v>
      </c>
      <c r="D3496" s="67">
        <f>WEEKDAY(Tableau645[[#This Row],[date]])</f>
        <v>3</v>
      </c>
      <c r="E3496" s="47">
        <v>0.34375</v>
      </c>
      <c r="F3496" s="47">
        <v>0.51041666666666696</v>
      </c>
      <c r="G3496" s="46" t="str">
        <f>IF(NOT(ISBLANK(Tableau645[heure
début])),IF(VALUE(MID(TEXT(Tableau645[heure
début],"hh"),1,2))&lt;13,"AM","PM"),"")</f>
        <v>AM</v>
      </c>
      <c r="H3496" s="47">
        <f>F3496-E3496</f>
        <v>0.16666666666666696</v>
      </c>
      <c r="I3496" s="47"/>
      <c r="J3496" s="47" t="s">
        <v>832</v>
      </c>
      <c r="K3496" s="65" t="s">
        <v>806</v>
      </c>
      <c r="L3496" s="45" t="str">
        <f ca="1">VLOOKUP(Tableau645[[#This Row],[module]],OFFSET(INDIRECT(A3496&amp;"_code"),0,2,,2),2,0)</f>
        <v>n/a</v>
      </c>
      <c r="M3496" s="45"/>
      <c r="N3496" s="47"/>
      <c r="O3496" s="45"/>
    </row>
    <row r="3497" spans="1:15" hidden="1" x14ac:dyDescent="0.2">
      <c r="A3497" s="45" t="s">
        <v>672</v>
      </c>
      <c r="B3497" s="65" t="str">
        <f>YEAR(C3497)&amp;"-"&amp;WEEKNUM(C3497)</f>
        <v>2018-13</v>
      </c>
      <c r="C3497" s="46">
        <v>43186</v>
      </c>
      <c r="D3497" s="67">
        <f>WEEKDAY(Tableau645[[#This Row],[date]])</f>
        <v>3</v>
      </c>
      <c r="E3497" s="47">
        <v>0.34375</v>
      </c>
      <c r="F3497" s="47">
        <v>0.51041666666666696</v>
      </c>
      <c r="G3497" s="46" t="str">
        <f>IF(NOT(ISBLANK(Tableau645[heure
début])),IF(VALUE(MID(TEXT(Tableau645[heure
début],"hh"),1,2))&lt;13,"AM","PM"),"")</f>
        <v>AM</v>
      </c>
      <c r="H3497" s="47">
        <f>F3497-E3497</f>
        <v>0.16666666666666696</v>
      </c>
      <c r="I3497" s="47"/>
      <c r="J3497" s="47"/>
      <c r="K3497" s="65" t="s">
        <v>809</v>
      </c>
      <c r="L3497" s="45" t="str">
        <f ca="1">VLOOKUP(Tableau645[[#This Row],[module]],OFFSET(INDIRECT(A3497&amp;"_code"),0,2,,2),2,0)</f>
        <v>n/a</v>
      </c>
      <c r="M3497" s="45"/>
      <c r="N3497" s="47"/>
      <c r="O3497" s="45"/>
    </row>
    <row r="3498" spans="1:15" hidden="1" x14ac:dyDescent="0.2">
      <c r="A3498" s="45" t="s">
        <v>676</v>
      </c>
      <c r="B3498" s="65" t="str">
        <f>YEAR(C3498)&amp;"-"&amp;WEEKNUM(C3498)</f>
        <v>2018-13</v>
      </c>
      <c r="C3498" s="46">
        <v>43186</v>
      </c>
      <c r="D3498" s="67">
        <f>WEEKDAY(Tableau645[[#This Row],[date]])</f>
        <v>3</v>
      </c>
      <c r="E3498" s="47">
        <v>0.34375</v>
      </c>
      <c r="F3498" s="47">
        <v>0.51041666666666696</v>
      </c>
      <c r="G3498" s="46" t="str">
        <f>IF(NOT(ISBLANK(Tableau645[heure
début])),IF(VALUE(MID(TEXT(Tableau645[heure
début],"hh"),1,2))&lt;13,"AM","PM"),"")</f>
        <v>AM</v>
      </c>
      <c r="H3498" s="47">
        <f>F3498-E3498</f>
        <v>0.16666666666666696</v>
      </c>
      <c r="I3498" s="47"/>
      <c r="J3498" s="47"/>
      <c r="K3498" s="65" t="s">
        <v>809</v>
      </c>
      <c r="L3498" s="45" t="str">
        <f ca="1">VLOOKUP(Tableau645[[#This Row],[module]],OFFSET(INDIRECT(A3498&amp;"_code"),0,2,,2),2,0)</f>
        <v>n/a</v>
      </c>
      <c r="M3498" s="45"/>
      <c r="N3498" s="47"/>
      <c r="O3498" s="45"/>
    </row>
    <row r="3499" spans="1:15" hidden="1" x14ac:dyDescent="0.2">
      <c r="A3499" s="45" t="s">
        <v>677</v>
      </c>
      <c r="B3499" s="65" t="str">
        <f>YEAR(C3499)&amp;"-"&amp;WEEKNUM(C3499)</f>
        <v>2018-13</v>
      </c>
      <c r="C3499" s="46">
        <v>43186</v>
      </c>
      <c r="D3499" s="67">
        <f>WEEKDAY(Tableau645[[#This Row],[date]])</f>
        <v>3</v>
      </c>
      <c r="E3499" s="47">
        <v>0.34375</v>
      </c>
      <c r="F3499" s="47">
        <v>0.51041666666666696</v>
      </c>
      <c r="G3499" s="46" t="str">
        <f>IF(NOT(ISBLANK(Tableau645[heure
début])),IF(VALUE(MID(TEXT(Tableau645[heure
début],"hh"),1,2))&lt;13,"AM","PM"),"")</f>
        <v>AM</v>
      </c>
      <c r="H3499" s="47">
        <f>F3499-E3499</f>
        <v>0.16666666666666696</v>
      </c>
      <c r="I3499" s="47"/>
      <c r="J3499" s="47"/>
      <c r="K3499" s="65" t="s">
        <v>1168</v>
      </c>
      <c r="L3499" s="45" t="str">
        <f ca="1">VLOOKUP(Tableau645[[#This Row],[module]],OFFSET(INDIRECT(A3499&amp;"_code"),0,2,,2),2,0)</f>
        <v>n/a</v>
      </c>
      <c r="M3499" s="45"/>
      <c r="N3499" s="47"/>
      <c r="O3499" s="45"/>
    </row>
    <row r="3500" spans="1:15" hidden="1" x14ac:dyDescent="0.2">
      <c r="A3500" s="61" t="s">
        <v>669</v>
      </c>
      <c r="B3500" s="65" t="str">
        <f>YEAR(C3500)&amp;"-"&amp;WEEKNUM(C3500)</f>
        <v>2018-13</v>
      </c>
      <c r="C3500" s="46">
        <v>43186</v>
      </c>
      <c r="D3500" s="67">
        <f>WEEKDAY(Tableau645[[#This Row],[date]])</f>
        <v>3</v>
      </c>
      <c r="E3500" s="47">
        <v>0.34375</v>
      </c>
      <c r="F3500" s="47">
        <v>0.51041666666666696</v>
      </c>
      <c r="G3500" s="46" t="str">
        <f>IF(NOT(ISBLANK(Tableau645[heure
début])),IF(VALUE(MID(TEXT(Tableau645[heure
début],"hh"),1,2))&lt;13,"AM","PM"),"")</f>
        <v>AM</v>
      </c>
      <c r="H3500" s="47">
        <f>F3500-E3500</f>
        <v>0.16666666666666696</v>
      </c>
      <c r="I3500" s="47"/>
      <c r="J3500" s="47"/>
      <c r="K3500" s="65"/>
      <c r="L3500" s="45" t="e">
        <f ca="1">VLOOKUP(Tableau645[[#This Row],[module]],OFFSET(INDIRECT(A3500&amp;"_code"),0,2,,2),2,0)</f>
        <v>#N/A</v>
      </c>
      <c r="M3500" s="45"/>
      <c r="N3500" s="47"/>
      <c r="O3500" s="45"/>
    </row>
    <row r="3501" spans="1:15" hidden="1" x14ac:dyDescent="0.2">
      <c r="A3501" s="45" t="s">
        <v>670</v>
      </c>
      <c r="B3501" s="65" t="str">
        <f>YEAR(C3501)&amp;"-"&amp;WEEKNUM(C3501)</f>
        <v>2018-13</v>
      </c>
      <c r="C3501" s="46">
        <v>43186</v>
      </c>
      <c r="D3501" s="67">
        <f>WEEKDAY(Tableau645[[#This Row],[date]])</f>
        <v>3</v>
      </c>
      <c r="E3501" s="47">
        <v>0.34375</v>
      </c>
      <c r="F3501" s="47">
        <v>0.51041666666666696</v>
      </c>
      <c r="G3501" s="46" t="str">
        <f>IF(NOT(ISBLANK(Tableau645[heure
début])),IF(VALUE(MID(TEXT(Tableau645[heure
début],"hh"),1,2))&lt;13,"AM","PM"),"")</f>
        <v>AM</v>
      </c>
      <c r="H3501" s="47">
        <f>F3501-E3501</f>
        <v>0.16666666666666696</v>
      </c>
      <c r="I3501" s="47"/>
      <c r="J3501" s="47"/>
      <c r="K3501" s="65" t="s">
        <v>916</v>
      </c>
      <c r="L3501" s="45" t="str">
        <f ca="1">VLOOKUP(Tableau645[[#This Row],[module]],OFFSET(INDIRECT(A3501&amp;"_code"),0,2,,2),2,0)</f>
        <v>DECROIX Sébastien</v>
      </c>
      <c r="M3501" s="45"/>
      <c r="N3501" s="47"/>
      <c r="O3501" s="45"/>
    </row>
    <row r="3502" spans="1:15" hidden="1" x14ac:dyDescent="0.2">
      <c r="A3502" s="45" t="s">
        <v>657</v>
      </c>
      <c r="B3502" s="65" t="str">
        <f>YEAR(C3502)&amp;"-"&amp;WEEKNUM(C3502)</f>
        <v>2018-13</v>
      </c>
      <c r="C3502" s="46">
        <v>43186</v>
      </c>
      <c r="D3502" s="67">
        <f>WEEKDAY(Tableau645[[#This Row],[date]])</f>
        <v>3</v>
      </c>
      <c r="E3502" s="47">
        <v>0.57291666666666696</v>
      </c>
      <c r="F3502" s="47">
        <v>0.73958333333333404</v>
      </c>
      <c r="G3502" s="46" t="str">
        <f>IF(NOT(ISBLANK(Tableau645[heure
début])),IF(VALUE(MID(TEXT(Tableau645[heure
début],"hh"),1,2))&lt;13,"AM","PM"),"")</f>
        <v>PM</v>
      </c>
      <c r="H3502" s="47">
        <f>F3502-E3502</f>
        <v>0.16666666666666707</v>
      </c>
      <c r="I3502" s="123"/>
      <c r="J3502" s="47" t="s">
        <v>832</v>
      </c>
      <c r="K3502" s="65" t="s">
        <v>806</v>
      </c>
      <c r="L3502" s="45" t="str">
        <f ca="1">VLOOKUP(Tableau645[[#This Row],[module]],OFFSET(INDIRECT(A3502&amp;"_code"),0,2,,2),2,0)</f>
        <v>n/a</v>
      </c>
      <c r="M3502" s="45"/>
      <c r="N3502" s="47"/>
      <c r="O3502" s="45"/>
    </row>
    <row r="3503" spans="1:15" hidden="1" x14ac:dyDescent="0.2">
      <c r="A3503" s="45" t="s">
        <v>657</v>
      </c>
      <c r="B3503" s="65" t="str">
        <f>YEAR(C3503)&amp;"-"&amp;WEEKNUM(C3503)</f>
        <v>2018-13</v>
      </c>
      <c r="C3503" s="46">
        <v>43186</v>
      </c>
      <c r="D3503" s="67">
        <f>WEEKDAY(Tableau645[[#This Row],[date]])</f>
        <v>3</v>
      </c>
      <c r="E3503" s="47">
        <v>0.57291666666666696</v>
      </c>
      <c r="F3503" s="47">
        <v>0.73958333333333404</v>
      </c>
      <c r="G3503" s="46" t="str">
        <f>IF(NOT(ISBLANK(Tableau645[heure
début])),IF(VALUE(MID(TEXT(Tableau645[heure
début],"hh"),1,2))&lt;13,"AM","PM"),"")</f>
        <v>PM</v>
      </c>
      <c r="H3503" s="47">
        <f>F3503-E3503</f>
        <v>0.16666666666666707</v>
      </c>
      <c r="I3503" s="123"/>
      <c r="J3503" s="47" t="s">
        <v>833</v>
      </c>
      <c r="K3503" s="65" t="s">
        <v>817</v>
      </c>
      <c r="L3503" s="45" t="str">
        <f ca="1">VLOOKUP(Tableau645[[#This Row],[module]],OFFSET(INDIRECT(A3503&amp;"_code"),0,2,,2),2,0)</f>
        <v>n/a</v>
      </c>
      <c r="M3503" s="45"/>
      <c r="N3503" s="47"/>
      <c r="O3503" s="45"/>
    </row>
    <row r="3504" spans="1:15" hidden="1" x14ac:dyDescent="0.2">
      <c r="A3504" s="45" t="s">
        <v>671</v>
      </c>
      <c r="B3504" s="65" t="str">
        <f>YEAR(C3504)&amp;"-"&amp;WEEKNUM(C3504)</f>
        <v>2018-13</v>
      </c>
      <c r="C3504" s="46">
        <v>43186</v>
      </c>
      <c r="D3504" s="67">
        <f>WEEKDAY(Tableau645[[#This Row],[date]])</f>
        <v>3</v>
      </c>
      <c r="E3504" s="47">
        <v>0.57291666666666696</v>
      </c>
      <c r="F3504" s="47">
        <v>0.73958333333333404</v>
      </c>
      <c r="G3504" s="46" t="str">
        <f>IF(NOT(ISBLANK(Tableau645[heure
début])),IF(VALUE(MID(TEXT(Tableau645[heure
début],"hh"),1,2))&lt;13,"AM","PM"),"")</f>
        <v>PM</v>
      </c>
      <c r="H3504" s="47">
        <f>F3504-E3504</f>
        <v>0.16666666666666707</v>
      </c>
      <c r="I3504" s="47"/>
      <c r="J3504" s="47" t="s">
        <v>833</v>
      </c>
      <c r="K3504" s="65" t="s">
        <v>817</v>
      </c>
      <c r="L3504" s="45" t="str">
        <f ca="1">VLOOKUP(Tableau645[[#This Row],[module]],OFFSET(INDIRECT(A3504&amp;"_code"),0,2,,2),2,0)</f>
        <v>n/a</v>
      </c>
      <c r="M3504" s="45"/>
      <c r="N3504" s="47"/>
      <c r="O3504" s="45"/>
    </row>
    <row r="3505" spans="1:15" hidden="1" x14ac:dyDescent="0.2">
      <c r="A3505" s="45" t="s">
        <v>671</v>
      </c>
      <c r="B3505" s="65" t="str">
        <f>YEAR(C3505)&amp;"-"&amp;WEEKNUM(C3505)</f>
        <v>2018-13</v>
      </c>
      <c r="C3505" s="46">
        <v>43186</v>
      </c>
      <c r="D3505" s="67">
        <f>WEEKDAY(Tableau645[[#This Row],[date]])</f>
        <v>3</v>
      </c>
      <c r="E3505" s="47">
        <v>0.57291666666666696</v>
      </c>
      <c r="F3505" s="47">
        <v>0.73958333333333404</v>
      </c>
      <c r="G3505" s="46" t="str">
        <f>IF(NOT(ISBLANK(Tableau645[heure
début])),IF(VALUE(MID(TEXT(Tableau645[heure
début],"hh"),1,2))&lt;13,"AM","PM"),"")</f>
        <v>PM</v>
      </c>
      <c r="H3505" s="47">
        <f>F3505-E3505</f>
        <v>0.16666666666666707</v>
      </c>
      <c r="I3505" s="47"/>
      <c r="J3505" s="47" t="s">
        <v>832</v>
      </c>
      <c r="K3505" s="65" t="s">
        <v>806</v>
      </c>
      <c r="L3505" s="45" t="str">
        <f ca="1">VLOOKUP(Tableau645[[#This Row],[module]],OFFSET(INDIRECT(A3505&amp;"_code"),0,2,,2),2,0)</f>
        <v>n/a</v>
      </c>
      <c r="M3505" s="45"/>
      <c r="N3505" s="47"/>
      <c r="O3505" s="45"/>
    </row>
    <row r="3506" spans="1:15" hidden="1" x14ac:dyDescent="0.2">
      <c r="A3506" s="45" t="s">
        <v>672</v>
      </c>
      <c r="B3506" s="65" t="str">
        <f>YEAR(C3506)&amp;"-"&amp;WEEKNUM(C3506)</f>
        <v>2018-13</v>
      </c>
      <c r="C3506" s="46">
        <v>43186</v>
      </c>
      <c r="D3506" s="67">
        <f>WEEKDAY(Tableau645[[#This Row],[date]])</f>
        <v>3</v>
      </c>
      <c r="E3506" s="47">
        <v>0.57291666666666696</v>
      </c>
      <c r="F3506" s="47">
        <v>0.73958333333333404</v>
      </c>
      <c r="G3506" s="46" t="str">
        <f>IF(NOT(ISBLANK(Tableau645[heure
début])),IF(VALUE(MID(TEXT(Tableau645[heure
début],"hh"),1,2))&lt;13,"AM","PM"),"")</f>
        <v>PM</v>
      </c>
      <c r="H3506" s="47">
        <f>F3506-E3506</f>
        <v>0.16666666666666707</v>
      </c>
      <c r="I3506" s="47"/>
      <c r="J3506" s="47"/>
      <c r="K3506" s="65" t="s">
        <v>809</v>
      </c>
      <c r="L3506" s="45" t="str">
        <f ca="1">VLOOKUP(Tableau645[[#This Row],[module]],OFFSET(INDIRECT(A3506&amp;"_code"),0,2,,2),2,0)</f>
        <v>n/a</v>
      </c>
      <c r="M3506" s="45"/>
      <c r="N3506" s="47"/>
      <c r="O3506" s="45"/>
    </row>
    <row r="3507" spans="1:15" hidden="1" x14ac:dyDescent="0.2">
      <c r="A3507" s="45" t="s">
        <v>676</v>
      </c>
      <c r="B3507" s="65" t="str">
        <f>YEAR(C3507)&amp;"-"&amp;WEEKNUM(C3507)</f>
        <v>2018-13</v>
      </c>
      <c r="C3507" s="46">
        <v>43186</v>
      </c>
      <c r="D3507" s="67">
        <f>WEEKDAY(Tableau645[[#This Row],[date]])</f>
        <v>3</v>
      </c>
      <c r="E3507" s="47">
        <v>0.57291666666666696</v>
      </c>
      <c r="F3507" s="47">
        <v>0.69791666666666663</v>
      </c>
      <c r="G3507" s="46" t="str">
        <f>IF(NOT(ISBLANK(Tableau645[heure
début])),IF(VALUE(MID(TEXT(Tableau645[heure
début],"hh"),1,2))&lt;13,"AM","PM"),"")</f>
        <v>PM</v>
      </c>
      <c r="H3507" s="47">
        <f>F3507-E3507</f>
        <v>0.12499999999999967</v>
      </c>
      <c r="I3507" s="47"/>
      <c r="J3507" s="47"/>
      <c r="K3507" s="65" t="s">
        <v>809</v>
      </c>
      <c r="L3507" s="45" t="str">
        <f ca="1">VLOOKUP(Tableau645[[#This Row],[module]],OFFSET(INDIRECT(A3507&amp;"_code"),0,2,,2),2,0)</f>
        <v>n/a</v>
      </c>
      <c r="M3507" s="45"/>
      <c r="N3507" s="47"/>
      <c r="O3507" s="45"/>
    </row>
    <row r="3508" spans="1:15" hidden="1" x14ac:dyDescent="0.2">
      <c r="A3508" s="45" t="s">
        <v>677</v>
      </c>
      <c r="B3508" s="65" t="str">
        <f>YEAR(C3508)&amp;"-"&amp;WEEKNUM(C3508)</f>
        <v>2018-13</v>
      </c>
      <c r="C3508" s="46">
        <v>43186</v>
      </c>
      <c r="D3508" s="67">
        <f>WEEKDAY(Tableau645[[#This Row],[date]])</f>
        <v>3</v>
      </c>
      <c r="E3508" s="47">
        <v>0.57291666666666696</v>
      </c>
      <c r="F3508" s="47">
        <v>0.69791666666666663</v>
      </c>
      <c r="G3508" s="46" t="str">
        <f>IF(NOT(ISBLANK(Tableau645[heure
début])),IF(VALUE(MID(TEXT(Tableau645[heure
début],"hh"),1,2))&lt;13,"AM","PM"),"")</f>
        <v>PM</v>
      </c>
      <c r="H3508" s="47">
        <f>F3508-E3508</f>
        <v>0.12499999999999967</v>
      </c>
      <c r="I3508" s="47"/>
      <c r="J3508" s="47"/>
      <c r="K3508" s="65" t="s">
        <v>1168</v>
      </c>
      <c r="L3508" s="45" t="str">
        <f ca="1">VLOOKUP(Tableau645[[#This Row],[module]],OFFSET(INDIRECT(A3508&amp;"_code"),0,2,,2),2,0)</f>
        <v>n/a</v>
      </c>
      <c r="M3508" s="45"/>
      <c r="N3508" s="47"/>
      <c r="O3508" s="45"/>
    </row>
    <row r="3509" spans="1:15" hidden="1" x14ac:dyDescent="0.2">
      <c r="A3509" s="61" t="s">
        <v>669</v>
      </c>
      <c r="B3509" s="65" t="str">
        <f>YEAR(C3509)&amp;"-"&amp;WEEKNUM(C3509)</f>
        <v>2018-13</v>
      </c>
      <c r="C3509" s="46">
        <v>43186</v>
      </c>
      <c r="D3509" s="67">
        <f>WEEKDAY(Tableau645[[#This Row],[date]])</f>
        <v>3</v>
      </c>
      <c r="E3509" s="63">
        <v>0.57291666666666696</v>
      </c>
      <c r="F3509" s="63">
        <v>0.73958333333333404</v>
      </c>
      <c r="G3509" s="46" t="str">
        <f>IF(NOT(ISBLANK(Tableau645[heure
début])),IF(VALUE(MID(TEXT(Tableau645[heure
début],"hh"),1,2))&lt;13,"AM","PM"),"")</f>
        <v>PM</v>
      </c>
      <c r="H3509" s="47">
        <f>F3509-E3509</f>
        <v>0.16666666666666707</v>
      </c>
      <c r="I3509" s="47"/>
      <c r="J3509" s="47"/>
      <c r="K3509" s="65"/>
      <c r="L3509" s="45" t="e">
        <f ca="1">VLOOKUP(Tableau645[[#This Row],[module]],OFFSET(INDIRECT(A3509&amp;"_code"),0,2,,2),2,0)</f>
        <v>#N/A</v>
      </c>
      <c r="M3509" s="45"/>
      <c r="N3509" s="47"/>
      <c r="O3509" s="45"/>
    </row>
    <row r="3510" spans="1:15" hidden="1" x14ac:dyDescent="0.2">
      <c r="A3510" s="45" t="s">
        <v>670</v>
      </c>
      <c r="B3510" s="65" t="str">
        <f>YEAR(C3510)&amp;"-"&amp;WEEKNUM(C3510)</f>
        <v>2018-13</v>
      </c>
      <c r="C3510" s="46">
        <v>43186</v>
      </c>
      <c r="D3510" s="67">
        <f>WEEKDAY(Tableau645[[#This Row],[date]])</f>
        <v>3</v>
      </c>
      <c r="E3510" s="47">
        <v>0.57291666666666696</v>
      </c>
      <c r="F3510" s="47">
        <v>0.73958333333333404</v>
      </c>
      <c r="G3510" s="46" t="str">
        <f>IF(NOT(ISBLANK(Tableau645[heure
début])),IF(VALUE(MID(TEXT(Tableau645[heure
début],"hh"),1,2))&lt;13,"AM","PM"),"")</f>
        <v>PM</v>
      </c>
      <c r="H3510" s="47">
        <f>F3510-E3510</f>
        <v>0.16666666666666707</v>
      </c>
      <c r="I3510" s="47"/>
      <c r="J3510" s="47"/>
      <c r="K3510" s="65"/>
      <c r="L3510" s="45" t="e">
        <f ca="1">VLOOKUP(Tableau645[[#This Row],[module]],OFFSET(INDIRECT(A3510&amp;"_code"),0,2,,2),2,0)</f>
        <v>#N/A</v>
      </c>
      <c r="M3510" s="45"/>
      <c r="N3510" s="47"/>
      <c r="O3510" s="45"/>
    </row>
    <row r="3511" spans="1:15" hidden="1" x14ac:dyDescent="0.2">
      <c r="A3511" s="45" t="s">
        <v>657</v>
      </c>
      <c r="B3511" s="65" t="str">
        <f>YEAR(C3511)&amp;"-"&amp;WEEKNUM(C3511)</f>
        <v>2018-13</v>
      </c>
      <c r="C3511" s="46">
        <v>43187</v>
      </c>
      <c r="D3511" s="67">
        <f>WEEKDAY(Tableau645[[#This Row],[date]])</f>
        <v>4</v>
      </c>
      <c r="E3511" s="47">
        <v>0.34375</v>
      </c>
      <c r="F3511" s="47">
        <v>0.51041666666666696</v>
      </c>
      <c r="G3511" s="46" t="str">
        <f>IF(NOT(ISBLANK(Tableau645[heure
début])),IF(VALUE(MID(TEXT(Tableau645[heure
début],"hh"),1,2))&lt;13,"AM","PM"),"")</f>
        <v>AM</v>
      </c>
      <c r="H3511" s="47">
        <f>F3511-E3511</f>
        <v>0.16666666666666696</v>
      </c>
      <c r="I3511" s="123"/>
      <c r="J3511" s="47" t="s">
        <v>832</v>
      </c>
      <c r="K3511" s="65" t="s">
        <v>806</v>
      </c>
      <c r="L3511" s="45" t="str">
        <f ca="1">VLOOKUP(Tableau645[[#This Row],[module]],OFFSET(INDIRECT(A3511&amp;"_code"),0,2,,2),2,0)</f>
        <v>n/a</v>
      </c>
      <c r="M3511" s="45"/>
      <c r="N3511" s="47"/>
      <c r="O3511" s="45"/>
    </row>
    <row r="3512" spans="1:15" hidden="1" x14ac:dyDescent="0.2">
      <c r="A3512" s="45" t="s">
        <v>657</v>
      </c>
      <c r="B3512" s="65" t="str">
        <f>YEAR(C3512)&amp;"-"&amp;WEEKNUM(C3512)</f>
        <v>2018-13</v>
      </c>
      <c r="C3512" s="46">
        <v>43187</v>
      </c>
      <c r="D3512" s="67">
        <f>WEEKDAY(Tableau645[[#This Row],[date]])</f>
        <v>4</v>
      </c>
      <c r="E3512" s="47">
        <v>0.34375</v>
      </c>
      <c r="F3512" s="47">
        <v>0.51041666666666696</v>
      </c>
      <c r="G3512" s="46" t="str">
        <f>IF(NOT(ISBLANK(Tableau645[heure
début])),IF(VALUE(MID(TEXT(Tableau645[heure
début],"hh"),1,2))&lt;13,"AM","PM"),"")</f>
        <v>AM</v>
      </c>
      <c r="H3512" s="47">
        <f>F3512-E3512</f>
        <v>0.16666666666666696</v>
      </c>
      <c r="I3512" s="123"/>
      <c r="J3512" s="47" t="s">
        <v>833</v>
      </c>
      <c r="K3512" s="65" t="s">
        <v>817</v>
      </c>
      <c r="L3512" s="45" t="str">
        <f ca="1">VLOOKUP(Tableau645[[#This Row],[module]],OFFSET(INDIRECT(A3512&amp;"_code"),0,2,,2),2,0)</f>
        <v>n/a</v>
      </c>
      <c r="M3512" s="45"/>
      <c r="N3512" s="47"/>
      <c r="O3512" s="45"/>
    </row>
    <row r="3513" spans="1:15" hidden="1" x14ac:dyDescent="0.2">
      <c r="A3513" s="45" t="s">
        <v>671</v>
      </c>
      <c r="B3513" s="65" t="str">
        <f>YEAR(C3513)&amp;"-"&amp;WEEKNUM(C3513)</f>
        <v>2018-13</v>
      </c>
      <c r="C3513" s="46">
        <v>43187</v>
      </c>
      <c r="D3513" s="67">
        <f>WEEKDAY(Tableau645[[#This Row],[date]])</f>
        <v>4</v>
      </c>
      <c r="E3513" s="47">
        <v>0.34375</v>
      </c>
      <c r="F3513" s="47">
        <v>0.51041666666666696</v>
      </c>
      <c r="G3513" s="46" t="str">
        <f>IF(NOT(ISBLANK(Tableau645[heure
début])),IF(VALUE(MID(TEXT(Tableau645[heure
début],"hh"),1,2))&lt;13,"AM","PM"),"")</f>
        <v>AM</v>
      </c>
      <c r="H3513" s="47">
        <f>F3513-E3513</f>
        <v>0.16666666666666696</v>
      </c>
      <c r="I3513" s="47"/>
      <c r="J3513" s="47" t="s">
        <v>833</v>
      </c>
      <c r="K3513" s="65" t="s">
        <v>817</v>
      </c>
      <c r="L3513" s="45" t="str">
        <f ca="1">VLOOKUP(Tableau645[[#This Row],[module]],OFFSET(INDIRECT(A3513&amp;"_code"),0,2,,2),2,0)</f>
        <v>n/a</v>
      </c>
      <c r="M3513" s="45"/>
      <c r="N3513" s="47"/>
      <c r="O3513" s="45"/>
    </row>
    <row r="3514" spans="1:15" hidden="1" x14ac:dyDescent="0.2">
      <c r="A3514" s="45" t="s">
        <v>671</v>
      </c>
      <c r="B3514" s="65" t="str">
        <f>YEAR(C3514)&amp;"-"&amp;WEEKNUM(C3514)</f>
        <v>2018-13</v>
      </c>
      <c r="C3514" s="46">
        <v>43187</v>
      </c>
      <c r="D3514" s="67">
        <f>WEEKDAY(Tableau645[[#This Row],[date]])</f>
        <v>4</v>
      </c>
      <c r="E3514" s="47">
        <v>0.34375</v>
      </c>
      <c r="F3514" s="47">
        <v>0.51041666666666696</v>
      </c>
      <c r="G3514" s="46" t="str">
        <f>IF(NOT(ISBLANK(Tableau645[heure
début])),IF(VALUE(MID(TEXT(Tableau645[heure
début],"hh"),1,2))&lt;13,"AM","PM"),"")</f>
        <v>AM</v>
      </c>
      <c r="H3514" s="47">
        <f>F3514-E3514</f>
        <v>0.16666666666666696</v>
      </c>
      <c r="I3514" s="47"/>
      <c r="J3514" s="47" t="s">
        <v>832</v>
      </c>
      <c r="K3514" s="65" t="s">
        <v>806</v>
      </c>
      <c r="L3514" s="45" t="str">
        <f ca="1">VLOOKUP(Tableau645[[#This Row],[module]],OFFSET(INDIRECT(A3514&amp;"_code"),0,2,,2),2,0)</f>
        <v>n/a</v>
      </c>
      <c r="M3514" s="45"/>
      <c r="N3514" s="47"/>
      <c r="O3514" s="45"/>
    </row>
    <row r="3515" spans="1:15" hidden="1" x14ac:dyDescent="0.2">
      <c r="A3515" s="45" t="s">
        <v>672</v>
      </c>
      <c r="B3515" s="65" t="str">
        <f>YEAR(C3515)&amp;"-"&amp;WEEKNUM(C3515)</f>
        <v>2018-13</v>
      </c>
      <c r="C3515" s="46">
        <v>43187</v>
      </c>
      <c r="D3515" s="67">
        <f>WEEKDAY(Tableau645[[#This Row],[date]])</f>
        <v>4</v>
      </c>
      <c r="E3515" s="47">
        <v>0.34375</v>
      </c>
      <c r="F3515" s="47">
        <v>0.51041666666666696</v>
      </c>
      <c r="G3515" s="46" t="str">
        <f>IF(NOT(ISBLANK(Tableau645[heure
début])),IF(VALUE(MID(TEXT(Tableau645[heure
début],"hh"),1,2))&lt;13,"AM","PM"),"")</f>
        <v>AM</v>
      </c>
      <c r="H3515" s="47">
        <f>F3515-E3515</f>
        <v>0.16666666666666696</v>
      </c>
      <c r="I3515" s="47"/>
      <c r="J3515" s="47"/>
      <c r="K3515" s="65" t="s">
        <v>809</v>
      </c>
      <c r="L3515" s="45" t="str">
        <f ca="1">VLOOKUP(Tableau645[[#This Row],[module]],OFFSET(INDIRECT(A3515&amp;"_code"),0,2,,2),2,0)</f>
        <v>n/a</v>
      </c>
      <c r="M3515" s="45"/>
      <c r="N3515" s="47"/>
      <c r="O3515" s="45"/>
    </row>
    <row r="3516" spans="1:15" hidden="1" x14ac:dyDescent="0.2">
      <c r="A3516" s="45" t="s">
        <v>676</v>
      </c>
      <c r="B3516" s="65" t="str">
        <f>YEAR(C3516)&amp;"-"&amp;WEEKNUM(C3516)</f>
        <v>2018-13</v>
      </c>
      <c r="C3516" s="46">
        <v>43187</v>
      </c>
      <c r="D3516" s="67">
        <f>WEEKDAY(Tableau645[[#This Row],[date]])</f>
        <v>4</v>
      </c>
      <c r="E3516" s="47">
        <v>0.34375</v>
      </c>
      <c r="F3516" s="47">
        <v>0.51041666666666696</v>
      </c>
      <c r="G3516" s="46" t="str">
        <f>IF(NOT(ISBLANK(Tableau645[heure
début])),IF(VALUE(MID(TEXT(Tableau645[heure
début],"hh"),1,2))&lt;13,"AM","PM"),"")</f>
        <v>AM</v>
      </c>
      <c r="H3516" s="47">
        <f>F3516-E3516</f>
        <v>0.16666666666666696</v>
      </c>
      <c r="I3516" s="47"/>
      <c r="J3516" s="47"/>
      <c r="K3516" s="65" t="s">
        <v>809</v>
      </c>
      <c r="L3516" s="45" t="str">
        <f ca="1">VLOOKUP(Tableau645[[#This Row],[module]],OFFSET(INDIRECT(A3516&amp;"_code"),0,2,,2),2,0)</f>
        <v>n/a</v>
      </c>
      <c r="M3516" s="45"/>
      <c r="N3516" s="47"/>
      <c r="O3516" s="45"/>
    </row>
    <row r="3517" spans="1:15" hidden="1" x14ac:dyDescent="0.2">
      <c r="A3517" s="45" t="s">
        <v>677</v>
      </c>
      <c r="B3517" s="65" t="str">
        <f>YEAR(C3517)&amp;"-"&amp;WEEKNUM(C3517)</f>
        <v>2018-13</v>
      </c>
      <c r="C3517" s="46">
        <v>43187</v>
      </c>
      <c r="D3517" s="67">
        <f>WEEKDAY(Tableau645[[#This Row],[date]])</f>
        <v>4</v>
      </c>
      <c r="E3517" s="47">
        <v>0.34375</v>
      </c>
      <c r="F3517" s="47">
        <v>0.51041666666666696</v>
      </c>
      <c r="G3517" s="46" t="str">
        <f>IF(NOT(ISBLANK(Tableau645[heure
début])),IF(VALUE(MID(TEXT(Tableau645[heure
début],"hh"),1,2))&lt;13,"AM","PM"),"")</f>
        <v>AM</v>
      </c>
      <c r="H3517" s="47">
        <f>F3517-E3517</f>
        <v>0.16666666666666696</v>
      </c>
      <c r="I3517" s="47"/>
      <c r="J3517" s="47"/>
      <c r="K3517" s="65" t="s">
        <v>1168</v>
      </c>
      <c r="L3517" s="45" t="str">
        <f ca="1">VLOOKUP(Tableau645[[#This Row],[module]],OFFSET(INDIRECT(A3517&amp;"_code"),0,2,,2),2,0)</f>
        <v>n/a</v>
      </c>
      <c r="M3517" s="45"/>
      <c r="N3517" s="47"/>
      <c r="O3517" s="45"/>
    </row>
    <row r="3518" spans="1:15" hidden="1" x14ac:dyDescent="0.2">
      <c r="A3518" s="45" t="s">
        <v>670</v>
      </c>
      <c r="B3518" s="65" t="str">
        <f>YEAR(C3518)&amp;"-"&amp;WEEKNUM(C3518)</f>
        <v>2018-13</v>
      </c>
      <c r="C3518" s="46">
        <v>43187</v>
      </c>
      <c r="D3518" s="67">
        <f>WEEKDAY(Tableau645[[#This Row],[date]])</f>
        <v>4</v>
      </c>
      <c r="E3518" s="47">
        <v>0.34375</v>
      </c>
      <c r="F3518" s="47">
        <v>0.51041666666666696</v>
      </c>
      <c r="G3518" s="46" t="str">
        <f>IF(NOT(ISBLANK(Tableau645[heure
début])),IF(VALUE(MID(TEXT(Tableau645[heure
début],"hh"),1,2))&lt;13,"AM","PM"),"")</f>
        <v>AM</v>
      </c>
      <c r="H3518" s="47">
        <f>F3518-E3518</f>
        <v>0.16666666666666696</v>
      </c>
      <c r="I3518" s="47"/>
      <c r="J3518" s="47"/>
      <c r="K3518" s="65" t="s">
        <v>873</v>
      </c>
      <c r="L3518" s="45" t="str">
        <f ca="1">VLOOKUP(Tableau645[[#This Row],[module]],OFFSET(INDIRECT(A3518&amp;"_code"),0,2,,2),2,0)</f>
        <v>BRIKI Rachid</v>
      </c>
      <c r="M3518" s="45"/>
      <c r="N3518" s="47"/>
      <c r="O3518" s="45"/>
    </row>
    <row r="3519" spans="1:15" hidden="1" x14ac:dyDescent="0.2">
      <c r="A3519" s="61" t="s">
        <v>669</v>
      </c>
      <c r="B3519" s="65" t="str">
        <f>YEAR(C3519)&amp;"-"&amp;WEEKNUM(C3519)</f>
        <v>2018-13</v>
      </c>
      <c r="C3519" s="46">
        <v>43187</v>
      </c>
      <c r="D3519" s="67">
        <f>WEEKDAY(Tableau645[[#This Row],[date]])</f>
        <v>4</v>
      </c>
      <c r="E3519" s="47">
        <v>0.34375</v>
      </c>
      <c r="F3519" s="47">
        <v>0.51041666666666696</v>
      </c>
      <c r="G3519" s="46" t="str">
        <f>IF(NOT(ISBLANK(Tableau645[heure
début])),IF(VALUE(MID(TEXT(Tableau645[heure
début],"hh"),1,2))&lt;13,"AM","PM"),"")</f>
        <v>AM</v>
      </c>
      <c r="H3519" s="47">
        <f>F3519-E3519</f>
        <v>0.16666666666666696</v>
      </c>
      <c r="I3519" s="47"/>
      <c r="J3519" s="47"/>
      <c r="K3519" s="65" t="s">
        <v>764</v>
      </c>
      <c r="L3519" s="45" t="str">
        <f ca="1">VLOOKUP(Tableau645[[#This Row],[module]],OFFSET(INDIRECT(A3519&amp;"_code"),0,2,,2),2,0)</f>
        <v>GABER Khalid</v>
      </c>
      <c r="M3519" s="45"/>
      <c r="N3519" s="47"/>
      <c r="O3519" s="45"/>
    </row>
    <row r="3520" spans="1:15" hidden="1" x14ac:dyDescent="0.2">
      <c r="A3520" s="45" t="s">
        <v>657</v>
      </c>
      <c r="B3520" s="65" t="str">
        <f>YEAR(C3520)&amp;"-"&amp;WEEKNUM(C3520)</f>
        <v>2018-13</v>
      </c>
      <c r="C3520" s="46">
        <v>43187</v>
      </c>
      <c r="D3520" s="67">
        <f>WEEKDAY(Tableau645[[#This Row],[date]])</f>
        <v>4</v>
      </c>
      <c r="E3520" s="47">
        <v>0.57291666666666696</v>
      </c>
      <c r="F3520" s="47">
        <v>0.73958333333333404</v>
      </c>
      <c r="G3520" s="46" t="str">
        <f>IF(NOT(ISBLANK(Tableau645[heure
début])),IF(VALUE(MID(TEXT(Tableau645[heure
début],"hh"),1,2))&lt;13,"AM","PM"),"")</f>
        <v>PM</v>
      </c>
      <c r="H3520" s="47">
        <f>F3520-E3520</f>
        <v>0.16666666666666707</v>
      </c>
      <c r="I3520" s="123"/>
      <c r="J3520" s="47" t="s">
        <v>832</v>
      </c>
      <c r="K3520" s="65" t="s">
        <v>806</v>
      </c>
      <c r="L3520" s="45" t="str">
        <f ca="1">VLOOKUP(Tableau645[[#This Row],[module]],OFFSET(INDIRECT(A3520&amp;"_code"),0,2,,2),2,0)</f>
        <v>n/a</v>
      </c>
      <c r="M3520" s="45"/>
      <c r="N3520" s="47"/>
      <c r="O3520" s="45"/>
    </row>
    <row r="3521" spans="1:15" hidden="1" x14ac:dyDescent="0.2">
      <c r="A3521" s="45" t="s">
        <v>657</v>
      </c>
      <c r="B3521" s="65" t="str">
        <f>YEAR(C3521)&amp;"-"&amp;WEEKNUM(C3521)</f>
        <v>2018-13</v>
      </c>
      <c r="C3521" s="46">
        <v>43187</v>
      </c>
      <c r="D3521" s="67">
        <f>WEEKDAY(Tableau645[[#This Row],[date]])</f>
        <v>4</v>
      </c>
      <c r="E3521" s="47">
        <v>0.57291666666666696</v>
      </c>
      <c r="F3521" s="47">
        <v>0.73958333333333404</v>
      </c>
      <c r="G3521" s="46" t="str">
        <f>IF(NOT(ISBLANK(Tableau645[heure
début])),IF(VALUE(MID(TEXT(Tableau645[heure
début],"hh"),1,2))&lt;13,"AM","PM"),"")</f>
        <v>PM</v>
      </c>
      <c r="H3521" s="47">
        <f>F3521-E3521</f>
        <v>0.16666666666666707</v>
      </c>
      <c r="I3521" s="123"/>
      <c r="J3521" s="47" t="s">
        <v>833</v>
      </c>
      <c r="K3521" s="65" t="s">
        <v>817</v>
      </c>
      <c r="L3521" s="45" t="str">
        <f ca="1">VLOOKUP(Tableau645[[#This Row],[module]],OFFSET(INDIRECT(A3521&amp;"_code"),0,2,,2),2,0)</f>
        <v>n/a</v>
      </c>
      <c r="M3521" s="45"/>
      <c r="N3521" s="47"/>
      <c r="O3521" s="45"/>
    </row>
    <row r="3522" spans="1:15" hidden="1" x14ac:dyDescent="0.2">
      <c r="A3522" s="45" t="s">
        <v>671</v>
      </c>
      <c r="B3522" s="65" t="str">
        <f>YEAR(C3522)&amp;"-"&amp;WEEKNUM(C3522)</f>
        <v>2018-13</v>
      </c>
      <c r="C3522" s="46">
        <v>43187</v>
      </c>
      <c r="D3522" s="67">
        <f>WEEKDAY(Tableau645[[#This Row],[date]])</f>
        <v>4</v>
      </c>
      <c r="E3522" s="47">
        <v>0.57291666666666696</v>
      </c>
      <c r="F3522" s="47">
        <v>0.73958333333333404</v>
      </c>
      <c r="G3522" s="46" t="str">
        <f>IF(NOT(ISBLANK(Tableau645[heure
début])),IF(VALUE(MID(TEXT(Tableau645[heure
début],"hh"),1,2))&lt;13,"AM","PM"),"")</f>
        <v>PM</v>
      </c>
      <c r="H3522" s="47">
        <f>F3522-E3522</f>
        <v>0.16666666666666707</v>
      </c>
      <c r="I3522" s="47"/>
      <c r="J3522" s="47" t="s">
        <v>833</v>
      </c>
      <c r="K3522" s="65" t="s">
        <v>817</v>
      </c>
      <c r="L3522" s="45" t="str">
        <f ca="1">VLOOKUP(Tableau645[[#This Row],[module]],OFFSET(INDIRECT(A3522&amp;"_code"),0,2,,2),2,0)</f>
        <v>n/a</v>
      </c>
      <c r="M3522" s="45"/>
      <c r="N3522" s="47"/>
      <c r="O3522" s="45"/>
    </row>
    <row r="3523" spans="1:15" hidden="1" x14ac:dyDescent="0.2">
      <c r="A3523" s="45" t="s">
        <v>671</v>
      </c>
      <c r="B3523" s="65" t="str">
        <f>YEAR(C3523)&amp;"-"&amp;WEEKNUM(C3523)</f>
        <v>2018-13</v>
      </c>
      <c r="C3523" s="46">
        <v>43187</v>
      </c>
      <c r="D3523" s="67">
        <f>WEEKDAY(Tableau645[[#This Row],[date]])</f>
        <v>4</v>
      </c>
      <c r="E3523" s="47">
        <v>0.57291666666666696</v>
      </c>
      <c r="F3523" s="47">
        <v>0.73958333333333404</v>
      </c>
      <c r="G3523" s="46" t="str">
        <f>IF(NOT(ISBLANK(Tableau645[heure
début])),IF(VALUE(MID(TEXT(Tableau645[heure
début],"hh"),1,2))&lt;13,"AM","PM"),"")</f>
        <v>PM</v>
      </c>
      <c r="H3523" s="47">
        <f>F3523-E3523</f>
        <v>0.16666666666666707</v>
      </c>
      <c r="I3523" s="47"/>
      <c r="J3523" s="47" t="s">
        <v>832</v>
      </c>
      <c r="K3523" s="65" t="s">
        <v>806</v>
      </c>
      <c r="L3523" s="45" t="str">
        <f ca="1">VLOOKUP(Tableau645[[#This Row],[module]],OFFSET(INDIRECT(A3523&amp;"_code"),0,2,,2),2,0)</f>
        <v>n/a</v>
      </c>
      <c r="M3523" s="45"/>
      <c r="N3523" s="47"/>
      <c r="O3523" s="45"/>
    </row>
    <row r="3524" spans="1:15" hidden="1" x14ac:dyDescent="0.2">
      <c r="A3524" s="45" t="s">
        <v>672</v>
      </c>
      <c r="B3524" s="65" t="str">
        <f>YEAR(C3524)&amp;"-"&amp;WEEKNUM(C3524)</f>
        <v>2018-13</v>
      </c>
      <c r="C3524" s="46">
        <v>43187</v>
      </c>
      <c r="D3524" s="67">
        <f>WEEKDAY(Tableau645[[#This Row],[date]])</f>
        <v>4</v>
      </c>
      <c r="E3524" s="47">
        <v>0.57291666666666696</v>
      </c>
      <c r="F3524" s="47">
        <v>0.73958333333333404</v>
      </c>
      <c r="G3524" s="46" t="str">
        <f>IF(NOT(ISBLANK(Tableau645[heure
début])),IF(VALUE(MID(TEXT(Tableau645[heure
début],"hh"),1,2))&lt;13,"AM","PM"),"")</f>
        <v>PM</v>
      </c>
      <c r="H3524" s="47">
        <f>F3524-E3524</f>
        <v>0.16666666666666707</v>
      </c>
      <c r="I3524" s="47"/>
      <c r="J3524" s="47"/>
      <c r="K3524" s="65" t="s">
        <v>809</v>
      </c>
      <c r="L3524" s="45" t="str">
        <f ca="1">VLOOKUP(Tableau645[[#This Row],[module]],OFFSET(INDIRECT(A3524&amp;"_code"),0,2,,2),2,0)</f>
        <v>n/a</v>
      </c>
      <c r="M3524" s="45"/>
      <c r="N3524" s="47"/>
      <c r="O3524" s="45"/>
    </row>
    <row r="3525" spans="1:15" hidden="1" x14ac:dyDescent="0.2">
      <c r="A3525" s="45" t="s">
        <v>676</v>
      </c>
      <c r="B3525" s="65" t="str">
        <f>YEAR(C3525)&amp;"-"&amp;WEEKNUM(C3525)</f>
        <v>2018-13</v>
      </c>
      <c r="C3525" s="46">
        <v>43187</v>
      </c>
      <c r="D3525" s="67">
        <f>WEEKDAY(Tableau645[[#This Row],[date]])</f>
        <v>4</v>
      </c>
      <c r="E3525" s="47">
        <v>0.57291666666666696</v>
      </c>
      <c r="F3525" s="47">
        <v>0.69791666666666663</v>
      </c>
      <c r="G3525" s="46" t="str">
        <f>IF(NOT(ISBLANK(Tableau645[heure
début])),IF(VALUE(MID(TEXT(Tableau645[heure
début],"hh"),1,2))&lt;13,"AM","PM"),"")</f>
        <v>PM</v>
      </c>
      <c r="H3525" s="47">
        <f>F3525-E3525</f>
        <v>0.12499999999999967</v>
      </c>
      <c r="I3525" s="47"/>
      <c r="J3525" s="47"/>
      <c r="K3525" s="65" t="s">
        <v>809</v>
      </c>
      <c r="L3525" s="45" t="str">
        <f ca="1">VLOOKUP(Tableau645[[#This Row],[module]],OFFSET(INDIRECT(A3525&amp;"_code"),0,2,,2),2,0)</f>
        <v>n/a</v>
      </c>
      <c r="M3525" s="45"/>
      <c r="N3525" s="47"/>
      <c r="O3525" s="45"/>
    </row>
    <row r="3526" spans="1:15" hidden="1" x14ac:dyDescent="0.2">
      <c r="A3526" s="45" t="s">
        <v>677</v>
      </c>
      <c r="B3526" s="65" t="str">
        <f>YEAR(C3526)&amp;"-"&amp;WEEKNUM(C3526)</f>
        <v>2018-13</v>
      </c>
      <c r="C3526" s="46">
        <v>43187</v>
      </c>
      <c r="D3526" s="67">
        <f>WEEKDAY(Tableau645[[#This Row],[date]])</f>
        <v>4</v>
      </c>
      <c r="E3526" s="47">
        <v>0.57291666666666696</v>
      </c>
      <c r="F3526" s="47">
        <v>0.69791666666666663</v>
      </c>
      <c r="G3526" s="46" t="str">
        <f>IF(NOT(ISBLANK(Tableau645[heure
début])),IF(VALUE(MID(TEXT(Tableau645[heure
début],"hh"),1,2))&lt;13,"AM","PM"),"")</f>
        <v>PM</v>
      </c>
      <c r="H3526" s="47">
        <f>F3526-E3526</f>
        <v>0.12499999999999967</v>
      </c>
      <c r="I3526" s="47"/>
      <c r="J3526" s="47"/>
      <c r="K3526" s="65" t="s">
        <v>1168</v>
      </c>
      <c r="L3526" s="45" t="str">
        <f ca="1">VLOOKUP(Tableau645[[#This Row],[module]],OFFSET(INDIRECT(A3526&amp;"_code"),0,2,,2),2,0)</f>
        <v>n/a</v>
      </c>
      <c r="M3526" s="45"/>
      <c r="N3526" s="47"/>
      <c r="O3526" s="45"/>
    </row>
    <row r="3527" spans="1:15" hidden="1" x14ac:dyDescent="0.2">
      <c r="A3527" s="45" t="s">
        <v>670</v>
      </c>
      <c r="B3527" s="65" t="str">
        <f>YEAR(C3527)&amp;"-"&amp;WEEKNUM(C3527)</f>
        <v>2018-13</v>
      </c>
      <c r="C3527" s="46">
        <v>43187</v>
      </c>
      <c r="D3527" s="67">
        <f>WEEKDAY(Tableau645[[#This Row],[date]])</f>
        <v>4</v>
      </c>
      <c r="E3527" s="47">
        <v>0.57291666666666696</v>
      </c>
      <c r="F3527" s="47">
        <v>0.65625</v>
      </c>
      <c r="G3527" s="46" t="str">
        <f>IF(NOT(ISBLANK(Tableau645[heure
début])),IF(VALUE(MID(TEXT(Tableau645[heure
début],"hh"),1,2))&lt;13,"AM","PM"),"")</f>
        <v>PM</v>
      </c>
      <c r="H3527" s="47">
        <f>F3527-E3527</f>
        <v>8.3333333333333037E-2</v>
      </c>
      <c r="I3527" s="47"/>
      <c r="J3527" s="47"/>
      <c r="K3527" s="65" t="s">
        <v>848</v>
      </c>
      <c r="L3527" s="65" t="str">
        <f ca="1">VLOOKUP(Tableau645[[#This Row],[module]],OFFSET(INDIRECT(A3527&amp;"_code"),0,2,,2),2,0)</f>
        <v>GABER Khalid</v>
      </c>
      <c r="M3527" s="45"/>
      <c r="N3527" s="47"/>
      <c r="O3527" s="45"/>
    </row>
    <row r="3528" spans="1:15" hidden="1" x14ac:dyDescent="0.2">
      <c r="A3528" s="61" t="s">
        <v>669</v>
      </c>
      <c r="B3528" s="65" t="str">
        <f>YEAR(C3528)&amp;"-"&amp;WEEKNUM(C3528)</f>
        <v>2018-13</v>
      </c>
      <c r="C3528" s="46">
        <v>43187</v>
      </c>
      <c r="D3528" s="67">
        <f>WEEKDAY(Tableau645[[#This Row],[date]])</f>
        <v>4</v>
      </c>
      <c r="E3528" s="63">
        <v>0.57291666666666696</v>
      </c>
      <c r="F3528" s="63">
        <v>0.73958333333333404</v>
      </c>
      <c r="G3528" s="46" t="str">
        <f>IF(NOT(ISBLANK(Tableau645[heure
début])),IF(VALUE(MID(TEXT(Tableau645[heure
début],"hh"),1,2))&lt;13,"AM","PM"),"")</f>
        <v>PM</v>
      </c>
      <c r="H3528" s="47">
        <f>F3528-E3528</f>
        <v>0.16666666666666707</v>
      </c>
      <c r="I3528" s="47"/>
      <c r="J3528" s="47"/>
      <c r="K3528" s="65"/>
      <c r="L3528" s="45" t="e">
        <f ca="1">VLOOKUP(Tableau645[[#This Row],[module]],OFFSET(INDIRECT(A3528&amp;"_code"),0,2,,2),2,0)</f>
        <v>#N/A</v>
      </c>
      <c r="M3528" s="45"/>
      <c r="N3528" s="47"/>
      <c r="O3528" s="45"/>
    </row>
    <row r="3529" spans="1:15" hidden="1" x14ac:dyDescent="0.2">
      <c r="A3529" s="45" t="s">
        <v>670</v>
      </c>
      <c r="B3529" s="65" t="str">
        <f>YEAR(C3529)&amp;"-"&amp;WEEKNUM(C3529)</f>
        <v>2018-13</v>
      </c>
      <c r="C3529" s="46">
        <v>43187</v>
      </c>
      <c r="D3529" s="67">
        <f>WEEKDAY(Tableau645[[#This Row],[date]])</f>
        <v>4</v>
      </c>
      <c r="E3529" s="47">
        <v>0.65625</v>
      </c>
      <c r="F3529" s="47">
        <v>0.73958333333333404</v>
      </c>
      <c r="G3529" s="46" t="str">
        <f>IF(NOT(ISBLANK(Tableau645[heure
début])),IF(VALUE(MID(TEXT(Tableau645[heure
début],"hh"),1,2))&lt;13,"AM","PM"),"")</f>
        <v>PM</v>
      </c>
      <c r="H3529" s="47">
        <f>F3529-E3529</f>
        <v>8.3333333333334036E-2</v>
      </c>
      <c r="I3529" s="47"/>
      <c r="J3529" s="47"/>
      <c r="K3529" s="65" t="s">
        <v>847</v>
      </c>
      <c r="L3529" s="45" t="str">
        <f ca="1">VLOOKUP(Tableau645[[#This Row],[module]],OFFSET(INDIRECT(A3529&amp;"_code"),0,2,,2),2,0)</f>
        <v>GABER Khalid</v>
      </c>
      <c r="M3529" s="45"/>
      <c r="N3529" s="47"/>
      <c r="O3529" s="45"/>
    </row>
    <row r="3530" spans="1:15" hidden="1" x14ac:dyDescent="0.2">
      <c r="A3530" s="45" t="s">
        <v>657</v>
      </c>
      <c r="B3530" s="65" t="str">
        <f>YEAR(C3530)&amp;"-"&amp;WEEKNUM(C3530)</f>
        <v>2018-13</v>
      </c>
      <c r="C3530" s="46">
        <v>43188</v>
      </c>
      <c r="D3530" s="67">
        <f>WEEKDAY(Tableau645[[#This Row],[date]])</f>
        <v>5</v>
      </c>
      <c r="E3530" s="47">
        <v>0.34375</v>
      </c>
      <c r="F3530" s="47">
        <v>0.51041666666666696</v>
      </c>
      <c r="G3530" s="46" t="str">
        <f>IF(NOT(ISBLANK(Tableau645[heure
début])),IF(VALUE(MID(TEXT(Tableau645[heure
début],"hh"),1,2))&lt;13,"AM","PM"),"")</f>
        <v>AM</v>
      </c>
      <c r="H3530" s="47">
        <f>F3530-E3530</f>
        <v>0.16666666666666696</v>
      </c>
      <c r="I3530" s="123"/>
      <c r="J3530" s="47" t="s">
        <v>832</v>
      </c>
      <c r="K3530" s="65" t="s">
        <v>806</v>
      </c>
      <c r="L3530" s="45" t="str">
        <f ca="1">VLOOKUP(Tableau645[[#This Row],[module]],OFFSET(INDIRECT(A3530&amp;"_code"),0,2,,2),2,0)</f>
        <v>n/a</v>
      </c>
      <c r="M3530" s="45"/>
      <c r="N3530" s="47"/>
      <c r="O3530" s="45"/>
    </row>
    <row r="3531" spans="1:15" hidden="1" x14ac:dyDescent="0.2">
      <c r="A3531" s="45" t="s">
        <v>657</v>
      </c>
      <c r="B3531" s="65" t="str">
        <f>YEAR(C3531)&amp;"-"&amp;WEEKNUM(C3531)</f>
        <v>2018-13</v>
      </c>
      <c r="C3531" s="46">
        <v>43188</v>
      </c>
      <c r="D3531" s="67">
        <f>WEEKDAY(Tableau645[[#This Row],[date]])</f>
        <v>5</v>
      </c>
      <c r="E3531" s="47">
        <v>0.34375</v>
      </c>
      <c r="F3531" s="47">
        <v>0.51041666666666696</v>
      </c>
      <c r="G3531" s="46" t="str">
        <f>IF(NOT(ISBLANK(Tableau645[heure
début])),IF(VALUE(MID(TEXT(Tableau645[heure
début],"hh"),1,2))&lt;13,"AM","PM"),"")</f>
        <v>AM</v>
      </c>
      <c r="H3531" s="47">
        <f>F3531-E3531</f>
        <v>0.16666666666666696</v>
      </c>
      <c r="I3531" s="123"/>
      <c r="J3531" s="47" t="s">
        <v>833</v>
      </c>
      <c r="K3531" s="65" t="s">
        <v>817</v>
      </c>
      <c r="L3531" s="45" t="str">
        <f ca="1">VLOOKUP(Tableau645[[#This Row],[module]],OFFSET(INDIRECT(A3531&amp;"_code"),0,2,,2),2,0)</f>
        <v>n/a</v>
      </c>
      <c r="M3531" s="45"/>
      <c r="N3531" s="47"/>
      <c r="O3531" s="45"/>
    </row>
    <row r="3532" spans="1:15" hidden="1" x14ac:dyDescent="0.2">
      <c r="A3532" s="45" t="s">
        <v>671</v>
      </c>
      <c r="B3532" s="65" t="str">
        <f>YEAR(C3532)&amp;"-"&amp;WEEKNUM(C3532)</f>
        <v>2018-13</v>
      </c>
      <c r="C3532" s="46">
        <v>43188</v>
      </c>
      <c r="D3532" s="67">
        <f>WEEKDAY(Tableau645[[#This Row],[date]])</f>
        <v>5</v>
      </c>
      <c r="E3532" s="47">
        <v>0.34375</v>
      </c>
      <c r="F3532" s="47">
        <v>0.51041666666666696</v>
      </c>
      <c r="G3532" s="46" t="str">
        <f>IF(NOT(ISBLANK(Tableau645[heure
début])),IF(VALUE(MID(TEXT(Tableau645[heure
début],"hh"),1,2))&lt;13,"AM","PM"),"")</f>
        <v>AM</v>
      </c>
      <c r="H3532" s="47">
        <f>F3532-E3532</f>
        <v>0.16666666666666696</v>
      </c>
      <c r="I3532" s="47"/>
      <c r="J3532" s="47" t="s">
        <v>833</v>
      </c>
      <c r="K3532" s="65" t="s">
        <v>817</v>
      </c>
      <c r="L3532" s="45" t="str">
        <f ca="1">VLOOKUP(Tableau645[[#This Row],[module]],OFFSET(INDIRECT(A3532&amp;"_code"),0,2,,2),2,0)</f>
        <v>n/a</v>
      </c>
      <c r="M3532" s="45"/>
      <c r="N3532" s="47"/>
      <c r="O3532" s="45"/>
    </row>
    <row r="3533" spans="1:15" hidden="1" x14ac:dyDescent="0.2">
      <c r="A3533" s="45" t="s">
        <v>671</v>
      </c>
      <c r="B3533" s="65" t="str">
        <f>YEAR(C3533)&amp;"-"&amp;WEEKNUM(C3533)</f>
        <v>2018-13</v>
      </c>
      <c r="C3533" s="46">
        <v>43188</v>
      </c>
      <c r="D3533" s="67">
        <f>WEEKDAY(Tableau645[[#This Row],[date]])</f>
        <v>5</v>
      </c>
      <c r="E3533" s="47">
        <v>0.34375</v>
      </c>
      <c r="F3533" s="47">
        <v>0.51041666666666696</v>
      </c>
      <c r="G3533" s="46" t="str">
        <f>IF(NOT(ISBLANK(Tableau645[heure
début])),IF(VALUE(MID(TEXT(Tableau645[heure
début],"hh"),1,2))&lt;13,"AM","PM"),"")</f>
        <v>AM</v>
      </c>
      <c r="H3533" s="47">
        <f>F3533-E3533</f>
        <v>0.16666666666666696</v>
      </c>
      <c r="I3533" s="47"/>
      <c r="J3533" s="47" t="s">
        <v>832</v>
      </c>
      <c r="K3533" s="65" t="s">
        <v>806</v>
      </c>
      <c r="L3533" s="45" t="str">
        <f ca="1">VLOOKUP(Tableau645[[#This Row],[module]],OFFSET(INDIRECT(A3533&amp;"_code"),0,2,,2),2,0)</f>
        <v>n/a</v>
      </c>
      <c r="M3533" s="45"/>
      <c r="N3533" s="47"/>
      <c r="O3533" s="45"/>
    </row>
    <row r="3534" spans="1:15" hidden="1" x14ac:dyDescent="0.2">
      <c r="A3534" s="45" t="s">
        <v>672</v>
      </c>
      <c r="B3534" s="65" t="str">
        <f>YEAR(C3534)&amp;"-"&amp;WEEKNUM(C3534)</f>
        <v>2018-13</v>
      </c>
      <c r="C3534" s="46">
        <v>43188</v>
      </c>
      <c r="D3534" s="67">
        <f>WEEKDAY(Tableau645[[#This Row],[date]])</f>
        <v>5</v>
      </c>
      <c r="E3534" s="47">
        <v>0.34375</v>
      </c>
      <c r="F3534" s="47">
        <v>0.51041666666666696</v>
      </c>
      <c r="G3534" s="46" t="str">
        <f>IF(NOT(ISBLANK(Tableau645[heure
début])),IF(VALUE(MID(TEXT(Tableau645[heure
début],"hh"),1,2))&lt;13,"AM","PM"),"")</f>
        <v>AM</v>
      </c>
      <c r="H3534" s="47">
        <f>F3534-E3534</f>
        <v>0.16666666666666696</v>
      </c>
      <c r="I3534" s="47"/>
      <c r="J3534" s="47"/>
      <c r="K3534" s="65" t="s">
        <v>809</v>
      </c>
      <c r="L3534" s="45" t="str">
        <f ca="1">VLOOKUP(Tableau645[[#This Row],[module]],OFFSET(INDIRECT(A3534&amp;"_code"),0,2,,2),2,0)</f>
        <v>n/a</v>
      </c>
      <c r="M3534" s="45"/>
      <c r="N3534" s="47"/>
      <c r="O3534" s="45"/>
    </row>
    <row r="3535" spans="1:15" hidden="1" x14ac:dyDescent="0.2">
      <c r="A3535" s="45" t="s">
        <v>676</v>
      </c>
      <c r="B3535" s="65" t="str">
        <f>YEAR(C3535)&amp;"-"&amp;WEEKNUM(C3535)</f>
        <v>2018-13</v>
      </c>
      <c r="C3535" s="46">
        <v>43188</v>
      </c>
      <c r="D3535" s="67">
        <f>WEEKDAY(Tableau645[[#This Row],[date]])</f>
        <v>5</v>
      </c>
      <c r="E3535" s="47">
        <v>0.34375</v>
      </c>
      <c r="F3535" s="47">
        <v>0.51041666666666696</v>
      </c>
      <c r="G3535" s="46" t="str">
        <f>IF(NOT(ISBLANK(Tableau645[heure
début])),IF(VALUE(MID(TEXT(Tableau645[heure
début],"hh"),1,2))&lt;13,"AM","PM"),"")</f>
        <v>AM</v>
      </c>
      <c r="H3535" s="47">
        <f>F3535-E3535</f>
        <v>0.16666666666666696</v>
      </c>
      <c r="I3535" s="47"/>
      <c r="J3535" s="47"/>
      <c r="K3535" s="65" t="s">
        <v>809</v>
      </c>
      <c r="L3535" s="45" t="str">
        <f ca="1">VLOOKUP(Tableau645[[#This Row],[module]],OFFSET(INDIRECT(A3535&amp;"_code"),0,2,,2),2,0)</f>
        <v>n/a</v>
      </c>
      <c r="M3535" s="45"/>
      <c r="N3535" s="47"/>
      <c r="O3535" s="45"/>
    </row>
    <row r="3536" spans="1:15" hidden="1" x14ac:dyDescent="0.2">
      <c r="A3536" s="45" t="s">
        <v>677</v>
      </c>
      <c r="B3536" s="65" t="str">
        <f>YEAR(C3536)&amp;"-"&amp;WEEKNUM(C3536)</f>
        <v>2018-13</v>
      </c>
      <c r="C3536" s="46">
        <v>43188</v>
      </c>
      <c r="D3536" s="67">
        <f>WEEKDAY(Tableau645[[#This Row],[date]])</f>
        <v>5</v>
      </c>
      <c r="E3536" s="47">
        <v>0.34375</v>
      </c>
      <c r="F3536" s="47">
        <v>0.51041666666666696</v>
      </c>
      <c r="G3536" s="46" t="str">
        <f>IF(NOT(ISBLANK(Tableau645[heure
début])),IF(VALUE(MID(TEXT(Tableau645[heure
début],"hh"),1,2))&lt;13,"AM","PM"),"")</f>
        <v>AM</v>
      </c>
      <c r="H3536" s="47">
        <f>F3536-E3536</f>
        <v>0.16666666666666696</v>
      </c>
      <c r="I3536" s="47"/>
      <c r="J3536" s="47"/>
      <c r="K3536" s="65" t="s">
        <v>1168</v>
      </c>
      <c r="L3536" s="45" t="str">
        <f ca="1">VLOOKUP(Tableau645[[#This Row],[module]],OFFSET(INDIRECT(A3536&amp;"_code"),0,2,,2),2,0)</f>
        <v>n/a</v>
      </c>
      <c r="M3536" s="45"/>
      <c r="N3536" s="47"/>
      <c r="O3536" s="45"/>
    </row>
    <row r="3537" spans="1:15" hidden="1" x14ac:dyDescent="0.2">
      <c r="A3537" s="61" t="s">
        <v>669</v>
      </c>
      <c r="B3537" s="65" t="str">
        <f>YEAR(C3537)&amp;"-"&amp;WEEKNUM(C3537)</f>
        <v>2018-13</v>
      </c>
      <c r="C3537" s="46">
        <v>43188</v>
      </c>
      <c r="D3537" s="67">
        <f>WEEKDAY(Tableau645[[#This Row],[date]])</f>
        <v>5</v>
      </c>
      <c r="E3537" s="47">
        <v>0.34375</v>
      </c>
      <c r="F3537" s="47">
        <v>0.51041666666666696</v>
      </c>
      <c r="G3537" s="46" t="str">
        <f>IF(NOT(ISBLANK(Tableau645[heure
début])),IF(VALUE(MID(TEXT(Tableau645[heure
début],"hh"),1,2))&lt;13,"AM","PM"),"")</f>
        <v>AM</v>
      </c>
      <c r="H3537" s="47">
        <f>F3537-E3537</f>
        <v>0.16666666666666696</v>
      </c>
      <c r="I3537" s="47"/>
      <c r="J3537" s="47"/>
      <c r="K3537" s="65" t="s">
        <v>1077</v>
      </c>
      <c r="L3537" s="45" t="str">
        <f ca="1">VLOOKUP(Tableau645[[#This Row],[module]],OFFSET(INDIRECT(A3537&amp;"_code"),0,2,,2),2,0)</f>
        <v>DUDEK Cédric</v>
      </c>
      <c r="M3537" s="45"/>
      <c r="N3537" s="47"/>
      <c r="O3537" s="45" t="s">
        <v>785</v>
      </c>
    </row>
    <row r="3538" spans="1:15" hidden="1" x14ac:dyDescent="0.2">
      <c r="A3538" s="45" t="s">
        <v>670</v>
      </c>
      <c r="B3538" s="65" t="str">
        <f>YEAR(C3538)&amp;"-"&amp;WEEKNUM(C3538)</f>
        <v>2018-13</v>
      </c>
      <c r="C3538" s="46">
        <v>43188</v>
      </c>
      <c r="D3538" s="67">
        <f>WEEKDAY(Tableau645[[#This Row],[date]])</f>
        <v>5</v>
      </c>
      <c r="E3538" s="47">
        <v>0.34375</v>
      </c>
      <c r="F3538" s="47">
        <v>0.51041666666666696</v>
      </c>
      <c r="G3538" s="46" t="str">
        <f>IF(NOT(ISBLANK(Tableau645[heure
début])),IF(VALUE(MID(TEXT(Tableau645[heure
début],"hh"),1,2))&lt;13,"AM","PM"),"")</f>
        <v>AM</v>
      </c>
      <c r="H3538" s="47">
        <f>F3538-E3538</f>
        <v>0.16666666666666696</v>
      </c>
      <c r="I3538" s="47"/>
      <c r="J3538" s="47"/>
      <c r="K3538" s="65" t="s">
        <v>1080</v>
      </c>
      <c r="L3538" s="45" t="str">
        <f ca="1">VLOOKUP(Tableau645[[#This Row],[module]],OFFSET(INDIRECT(A3538&amp;"_code"),0,2,,2),2,0)</f>
        <v>DUDEK Cédric</v>
      </c>
      <c r="M3538" s="45"/>
      <c r="N3538" s="47"/>
      <c r="O3538" s="45" t="s">
        <v>785</v>
      </c>
    </row>
    <row r="3539" spans="1:15" hidden="1" x14ac:dyDescent="0.2">
      <c r="A3539" s="45" t="s">
        <v>657</v>
      </c>
      <c r="B3539" s="65" t="str">
        <f>YEAR(C3539)&amp;"-"&amp;WEEKNUM(C3539)</f>
        <v>2018-13</v>
      </c>
      <c r="C3539" s="46">
        <v>43188</v>
      </c>
      <c r="D3539" s="67">
        <f>WEEKDAY(Tableau645[[#This Row],[date]])</f>
        <v>5</v>
      </c>
      <c r="E3539" s="47">
        <v>0.57291666666666696</v>
      </c>
      <c r="F3539" s="47">
        <v>0.73958333333333404</v>
      </c>
      <c r="G3539" s="46" t="str">
        <f>IF(NOT(ISBLANK(Tableau645[heure
début])),IF(VALUE(MID(TEXT(Tableau645[heure
début],"hh"),1,2))&lt;13,"AM","PM"),"")</f>
        <v>PM</v>
      </c>
      <c r="H3539" s="47">
        <f>F3539-E3539</f>
        <v>0.16666666666666707</v>
      </c>
      <c r="I3539" s="123"/>
      <c r="J3539" s="47" t="s">
        <v>832</v>
      </c>
      <c r="K3539" s="65" t="s">
        <v>806</v>
      </c>
      <c r="L3539" s="45" t="str">
        <f ca="1">VLOOKUP(Tableau645[[#This Row],[module]],OFFSET(INDIRECT(A3539&amp;"_code"),0,2,,2),2,0)</f>
        <v>n/a</v>
      </c>
      <c r="M3539" s="45"/>
      <c r="N3539" s="47"/>
      <c r="O3539" s="45"/>
    </row>
    <row r="3540" spans="1:15" hidden="1" x14ac:dyDescent="0.2">
      <c r="A3540" s="45" t="s">
        <v>657</v>
      </c>
      <c r="B3540" s="65" t="str">
        <f>YEAR(C3540)&amp;"-"&amp;WEEKNUM(C3540)</f>
        <v>2018-13</v>
      </c>
      <c r="C3540" s="46">
        <v>43188</v>
      </c>
      <c r="D3540" s="67">
        <f>WEEKDAY(Tableau645[[#This Row],[date]])</f>
        <v>5</v>
      </c>
      <c r="E3540" s="47">
        <v>0.57291666666666696</v>
      </c>
      <c r="F3540" s="47">
        <v>0.73958333333333404</v>
      </c>
      <c r="G3540" s="46" t="str">
        <f>IF(NOT(ISBLANK(Tableau645[heure
début])),IF(VALUE(MID(TEXT(Tableau645[heure
début],"hh"),1,2))&lt;13,"AM","PM"),"")</f>
        <v>PM</v>
      </c>
      <c r="H3540" s="47">
        <f>F3540-E3540</f>
        <v>0.16666666666666707</v>
      </c>
      <c r="I3540" s="123"/>
      <c r="J3540" s="47" t="s">
        <v>833</v>
      </c>
      <c r="K3540" s="65" t="s">
        <v>817</v>
      </c>
      <c r="L3540" s="45" t="str">
        <f ca="1">VLOOKUP(Tableau645[[#This Row],[module]],OFFSET(INDIRECT(A3540&amp;"_code"),0,2,,2),2,0)</f>
        <v>n/a</v>
      </c>
      <c r="M3540" s="45"/>
      <c r="N3540" s="47"/>
      <c r="O3540" s="45"/>
    </row>
    <row r="3541" spans="1:15" hidden="1" x14ac:dyDescent="0.2">
      <c r="A3541" s="45" t="s">
        <v>671</v>
      </c>
      <c r="B3541" s="65" t="str">
        <f>YEAR(C3541)&amp;"-"&amp;WEEKNUM(C3541)</f>
        <v>2018-13</v>
      </c>
      <c r="C3541" s="46">
        <v>43188</v>
      </c>
      <c r="D3541" s="67">
        <f>WEEKDAY(Tableau645[[#This Row],[date]])</f>
        <v>5</v>
      </c>
      <c r="E3541" s="47">
        <v>0.57291666666666696</v>
      </c>
      <c r="F3541" s="47">
        <v>0.73958333333333404</v>
      </c>
      <c r="G3541" s="46" t="str">
        <f>IF(NOT(ISBLANK(Tableau645[heure
début])),IF(VALUE(MID(TEXT(Tableau645[heure
début],"hh"),1,2))&lt;13,"AM","PM"),"")</f>
        <v>PM</v>
      </c>
      <c r="H3541" s="47">
        <f>F3541-E3541</f>
        <v>0.16666666666666707</v>
      </c>
      <c r="I3541" s="47"/>
      <c r="J3541" s="47" t="s">
        <v>833</v>
      </c>
      <c r="K3541" s="65" t="s">
        <v>817</v>
      </c>
      <c r="L3541" s="45" t="str">
        <f ca="1">VLOOKUP(Tableau645[[#This Row],[module]],OFFSET(INDIRECT(A3541&amp;"_code"),0,2,,2),2,0)</f>
        <v>n/a</v>
      </c>
      <c r="M3541" s="45"/>
      <c r="N3541" s="47"/>
      <c r="O3541" s="45"/>
    </row>
    <row r="3542" spans="1:15" hidden="1" x14ac:dyDescent="0.2">
      <c r="A3542" s="45" t="s">
        <v>671</v>
      </c>
      <c r="B3542" s="65" t="str">
        <f>YEAR(C3542)&amp;"-"&amp;WEEKNUM(C3542)</f>
        <v>2018-13</v>
      </c>
      <c r="C3542" s="46">
        <v>43188</v>
      </c>
      <c r="D3542" s="67">
        <f>WEEKDAY(Tableau645[[#This Row],[date]])</f>
        <v>5</v>
      </c>
      <c r="E3542" s="47">
        <v>0.57291666666666696</v>
      </c>
      <c r="F3542" s="47">
        <v>0.73958333333333404</v>
      </c>
      <c r="G3542" s="46" t="str">
        <f>IF(NOT(ISBLANK(Tableau645[heure
début])),IF(VALUE(MID(TEXT(Tableau645[heure
début],"hh"),1,2))&lt;13,"AM","PM"),"")</f>
        <v>PM</v>
      </c>
      <c r="H3542" s="47">
        <f>F3542-E3542</f>
        <v>0.16666666666666707</v>
      </c>
      <c r="I3542" s="47"/>
      <c r="J3542" s="47" t="s">
        <v>832</v>
      </c>
      <c r="K3542" s="65" t="s">
        <v>806</v>
      </c>
      <c r="L3542" s="45" t="str">
        <f ca="1">VLOOKUP(Tableau645[[#This Row],[module]],OFFSET(INDIRECT(A3542&amp;"_code"),0,2,,2),2,0)</f>
        <v>n/a</v>
      </c>
      <c r="M3542" s="45"/>
      <c r="N3542" s="47"/>
      <c r="O3542" s="45"/>
    </row>
    <row r="3543" spans="1:15" hidden="1" x14ac:dyDescent="0.2">
      <c r="A3543" s="45" t="s">
        <v>672</v>
      </c>
      <c r="B3543" s="65" t="str">
        <f>YEAR(C3543)&amp;"-"&amp;WEEKNUM(C3543)</f>
        <v>2018-13</v>
      </c>
      <c r="C3543" s="46">
        <v>43188</v>
      </c>
      <c r="D3543" s="67">
        <f>WEEKDAY(Tableau645[[#This Row],[date]])</f>
        <v>5</v>
      </c>
      <c r="E3543" s="47">
        <v>0.57291666666666696</v>
      </c>
      <c r="F3543" s="47">
        <v>0.73958333333333404</v>
      </c>
      <c r="G3543" s="46" t="str">
        <f>IF(NOT(ISBLANK(Tableau645[heure
début])),IF(VALUE(MID(TEXT(Tableau645[heure
début],"hh"),1,2))&lt;13,"AM","PM"),"")</f>
        <v>PM</v>
      </c>
      <c r="H3543" s="47">
        <f>F3543-E3543</f>
        <v>0.16666666666666707</v>
      </c>
      <c r="I3543" s="47"/>
      <c r="J3543" s="47"/>
      <c r="K3543" s="65" t="s">
        <v>809</v>
      </c>
      <c r="L3543" s="45" t="str">
        <f ca="1">VLOOKUP(Tableau645[[#This Row],[module]],OFFSET(INDIRECT(A3543&amp;"_code"),0,2,,2),2,0)</f>
        <v>n/a</v>
      </c>
      <c r="M3543" s="45"/>
      <c r="N3543" s="47"/>
      <c r="O3543" s="45"/>
    </row>
    <row r="3544" spans="1:15" hidden="1" x14ac:dyDescent="0.2">
      <c r="A3544" s="45" t="s">
        <v>676</v>
      </c>
      <c r="B3544" s="65" t="str">
        <f>YEAR(C3544)&amp;"-"&amp;WEEKNUM(C3544)</f>
        <v>2018-13</v>
      </c>
      <c r="C3544" s="46">
        <v>43188</v>
      </c>
      <c r="D3544" s="67">
        <f>WEEKDAY(Tableau645[[#This Row],[date]])</f>
        <v>5</v>
      </c>
      <c r="E3544" s="47">
        <v>0.57291666666666696</v>
      </c>
      <c r="F3544" s="47">
        <v>0.69791666666666663</v>
      </c>
      <c r="G3544" s="46" t="str">
        <f>IF(NOT(ISBLANK(Tableau645[heure
début])),IF(VALUE(MID(TEXT(Tableau645[heure
début],"hh"),1,2))&lt;13,"AM","PM"),"")</f>
        <v>PM</v>
      </c>
      <c r="H3544" s="47">
        <f>F3544-E3544</f>
        <v>0.12499999999999967</v>
      </c>
      <c r="I3544" s="47"/>
      <c r="J3544" s="47"/>
      <c r="K3544" s="65" t="s">
        <v>809</v>
      </c>
      <c r="L3544" s="45" t="str">
        <f ca="1">VLOOKUP(Tableau645[[#This Row],[module]],OFFSET(INDIRECT(A3544&amp;"_code"),0,2,,2),2,0)</f>
        <v>n/a</v>
      </c>
      <c r="M3544" s="45"/>
      <c r="N3544" s="47"/>
      <c r="O3544" s="45"/>
    </row>
    <row r="3545" spans="1:15" hidden="1" x14ac:dyDescent="0.2">
      <c r="A3545" s="45" t="s">
        <v>677</v>
      </c>
      <c r="B3545" s="65" t="str">
        <f>YEAR(C3545)&amp;"-"&amp;WEEKNUM(C3545)</f>
        <v>2018-13</v>
      </c>
      <c r="C3545" s="46">
        <v>43188</v>
      </c>
      <c r="D3545" s="67">
        <f>WEEKDAY(Tableau645[[#This Row],[date]])</f>
        <v>5</v>
      </c>
      <c r="E3545" s="47">
        <v>0.57291666666666696</v>
      </c>
      <c r="F3545" s="47">
        <v>0.69791666666666663</v>
      </c>
      <c r="G3545" s="46" t="str">
        <f>IF(NOT(ISBLANK(Tableau645[heure
début])),IF(VALUE(MID(TEXT(Tableau645[heure
début],"hh"),1,2))&lt;13,"AM","PM"),"")</f>
        <v>PM</v>
      </c>
      <c r="H3545" s="47">
        <f>F3545-E3545</f>
        <v>0.12499999999999967</v>
      </c>
      <c r="I3545" s="47"/>
      <c r="J3545" s="47"/>
      <c r="K3545" s="65" t="s">
        <v>1168</v>
      </c>
      <c r="L3545" s="45" t="str">
        <f ca="1">VLOOKUP(Tableau645[[#This Row],[module]],OFFSET(INDIRECT(A3545&amp;"_code"),0,2,,2),2,0)</f>
        <v>n/a</v>
      </c>
      <c r="M3545" s="45"/>
      <c r="N3545" s="47"/>
      <c r="O3545" s="45"/>
    </row>
    <row r="3546" spans="1:15" hidden="1" x14ac:dyDescent="0.2">
      <c r="A3546" s="61" t="s">
        <v>669</v>
      </c>
      <c r="B3546" s="65" t="str">
        <f>YEAR(C3546)&amp;"-"&amp;WEEKNUM(C3546)</f>
        <v>2018-13</v>
      </c>
      <c r="C3546" s="46">
        <v>43188</v>
      </c>
      <c r="D3546" s="67">
        <f>WEEKDAY(Tableau645[[#This Row],[date]])</f>
        <v>5</v>
      </c>
      <c r="E3546" s="63">
        <v>0.57291666666666696</v>
      </c>
      <c r="F3546" s="63">
        <v>0.73958333333333404</v>
      </c>
      <c r="G3546" s="46" t="str">
        <f>IF(NOT(ISBLANK(Tableau645[heure
début])),IF(VALUE(MID(TEXT(Tableau645[heure
début],"hh"),1,2))&lt;13,"AM","PM"),"")</f>
        <v>PM</v>
      </c>
      <c r="H3546" s="47">
        <f>F3546-E3546</f>
        <v>0.16666666666666707</v>
      </c>
      <c r="I3546" s="47"/>
      <c r="J3546" s="47"/>
      <c r="K3546" s="65" t="s">
        <v>1078</v>
      </c>
      <c r="L3546" s="45" t="str">
        <f ca="1">VLOOKUP(Tableau645[[#This Row],[module]],OFFSET(INDIRECT(A3546&amp;"_code"),0,2,,2),2,0)</f>
        <v>LE GALES Julien</v>
      </c>
      <c r="M3546" s="45"/>
      <c r="N3546" s="47"/>
      <c r="O3546" s="45" t="s">
        <v>785</v>
      </c>
    </row>
    <row r="3547" spans="1:15" hidden="1" x14ac:dyDescent="0.2">
      <c r="A3547" s="45" t="s">
        <v>670</v>
      </c>
      <c r="B3547" s="65" t="str">
        <f>YEAR(C3547)&amp;"-"&amp;WEEKNUM(C3547)</f>
        <v>2018-13</v>
      </c>
      <c r="C3547" s="46">
        <v>43188</v>
      </c>
      <c r="D3547" s="67">
        <f>WEEKDAY(Tableau645[[#This Row],[date]])</f>
        <v>5</v>
      </c>
      <c r="E3547" s="47">
        <v>0.57291666666666696</v>
      </c>
      <c r="F3547" s="47">
        <v>0.73958333333333404</v>
      </c>
      <c r="G3547" s="46" t="str">
        <f>IF(NOT(ISBLANK(Tableau645[heure
début])),IF(VALUE(MID(TEXT(Tableau645[heure
début],"hh"),1,2))&lt;13,"AM","PM"),"")</f>
        <v>PM</v>
      </c>
      <c r="H3547" s="47">
        <f>F3547-E3547</f>
        <v>0.16666666666666707</v>
      </c>
      <c r="I3547" s="47"/>
      <c r="J3547" s="47"/>
      <c r="K3547" s="65" t="s">
        <v>1079</v>
      </c>
      <c r="L3547" s="45" t="str">
        <f ca="1">VLOOKUP(Tableau645[[#This Row],[module]],OFFSET(INDIRECT(A3547&amp;"_code"),0,2,,2),2,0)</f>
        <v>LE GALES Julien</v>
      </c>
      <c r="M3547" s="45"/>
      <c r="N3547" s="47"/>
      <c r="O3547" s="45" t="s">
        <v>785</v>
      </c>
    </row>
    <row r="3548" spans="1:15" hidden="1" x14ac:dyDescent="0.2">
      <c r="A3548" s="45" t="s">
        <v>670</v>
      </c>
      <c r="B3548" s="65" t="str">
        <f>YEAR(C3548)&amp;"-"&amp;WEEKNUM(C3548)</f>
        <v>2018-13</v>
      </c>
      <c r="C3548" s="46">
        <v>43189</v>
      </c>
      <c r="D3548" s="67">
        <f>WEEKDAY(Tableau645[[#This Row],[date]])</f>
        <v>6</v>
      </c>
      <c r="E3548" s="47">
        <v>0.34375</v>
      </c>
      <c r="F3548" s="47">
        <v>0.42708333333333298</v>
      </c>
      <c r="G3548" s="46" t="str">
        <f>IF(NOT(ISBLANK(Tableau645[heure
début])),IF(VALUE(MID(TEXT(Tableau645[heure
début],"hh"),1,2))&lt;13,"AM","PM"),"")</f>
        <v>AM</v>
      </c>
      <c r="H3548" s="47">
        <f>F3548-E3548</f>
        <v>8.3333333333332982E-2</v>
      </c>
      <c r="I3548" s="47"/>
      <c r="J3548" s="47"/>
      <c r="K3548" s="65" t="s">
        <v>763</v>
      </c>
      <c r="L3548" s="45" t="str">
        <f ca="1">VLOOKUP(Tableau645[[#This Row],[module]],OFFSET(INDIRECT(A3548&amp;"_code"),0,2,,2),2,0)</f>
        <v>LE GALES Julien</v>
      </c>
      <c r="M3548" s="45"/>
      <c r="N3548" s="47"/>
      <c r="O3548" s="45"/>
    </row>
    <row r="3549" spans="1:15" hidden="1" x14ac:dyDescent="0.2">
      <c r="A3549" s="45" t="s">
        <v>657</v>
      </c>
      <c r="B3549" s="65" t="str">
        <f>YEAR(C3549)&amp;"-"&amp;WEEKNUM(C3549)</f>
        <v>2018-13</v>
      </c>
      <c r="C3549" s="46">
        <v>43189</v>
      </c>
      <c r="D3549" s="67">
        <f>WEEKDAY(Tableau645[[#This Row],[date]])</f>
        <v>6</v>
      </c>
      <c r="E3549" s="47">
        <v>0.34375</v>
      </c>
      <c r="F3549" s="47">
        <v>0.51041666666666696</v>
      </c>
      <c r="G3549" s="46" t="str">
        <f>IF(NOT(ISBLANK(Tableau645[heure
début])),IF(VALUE(MID(TEXT(Tableau645[heure
début],"hh"),1,2))&lt;13,"AM","PM"),"")</f>
        <v>AM</v>
      </c>
      <c r="H3549" s="47">
        <f>F3549-E3549</f>
        <v>0.16666666666666696</v>
      </c>
      <c r="I3549" s="123"/>
      <c r="J3549" s="47" t="s">
        <v>832</v>
      </c>
      <c r="K3549" s="65" t="s">
        <v>806</v>
      </c>
      <c r="L3549" s="45" t="str">
        <f ca="1">VLOOKUP(Tableau645[[#This Row],[module]],OFFSET(INDIRECT(A3549&amp;"_code"),0,2,,2),2,0)</f>
        <v>n/a</v>
      </c>
      <c r="M3549" s="45"/>
      <c r="N3549" s="47"/>
      <c r="O3549" s="45"/>
    </row>
    <row r="3550" spans="1:15" hidden="1" x14ac:dyDescent="0.2">
      <c r="A3550" s="45" t="s">
        <v>657</v>
      </c>
      <c r="B3550" s="65" t="str">
        <f>YEAR(C3550)&amp;"-"&amp;WEEKNUM(C3550)</f>
        <v>2018-13</v>
      </c>
      <c r="C3550" s="46">
        <v>43189</v>
      </c>
      <c r="D3550" s="67">
        <f>WEEKDAY(Tableau645[[#This Row],[date]])</f>
        <v>6</v>
      </c>
      <c r="E3550" s="47">
        <v>0.34375</v>
      </c>
      <c r="F3550" s="47">
        <v>0.51041666666666696</v>
      </c>
      <c r="G3550" s="46" t="str">
        <f>IF(NOT(ISBLANK(Tableau645[heure
début])),IF(VALUE(MID(TEXT(Tableau645[heure
début],"hh"),1,2))&lt;13,"AM","PM"),"")</f>
        <v>AM</v>
      </c>
      <c r="H3550" s="47">
        <f>F3550-E3550</f>
        <v>0.16666666666666696</v>
      </c>
      <c r="I3550" s="123"/>
      <c r="J3550" s="47" t="s">
        <v>833</v>
      </c>
      <c r="K3550" s="65" t="s">
        <v>817</v>
      </c>
      <c r="L3550" s="45" t="str">
        <f ca="1">VLOOKUP(Tableau645[[#This Row],[module]],OFFSET(INDIRECT(A3550&amp;"_code"),0,2,,2),2,0)</f>
        <v>n/a</v>
      </c>
      <c r="M3550" s="45"/>
      <c r="N3550" s="47"/>
      <c r="O3550" s="45"/>
    </row>
    <row r="3551" spans="1:15" hidden="1" x14ac:dyDescent="0.2">
      <c r="A3551" s="45" t="s">
        <v>671</v>
      </c>
      <c r="B3551" s="65" t="str">
        <f>YEAR(C3551)&amp;"-"&amp;WEEKNUM(C3551)</f>
        <v>2018-13</v>
      </c>
      <c r="C3551" s="46">
        <v>43189</v>
      </c>
      <c r="D3551" s="67">
        <f>WEEKDAY(Tableau645[[#This Row],[date]])</f>
        <v>6</v>
      </c>
      <c r="E3551" s="47">
        <v>0.34375</v>
      </c>
      <c r="F3551" s="47">
        <v>0.51041666666666696</v>
      </c>
      <c r="G3551" s="46" t="str">
        <f>IF(NOT(ISBLANK(Tableau645[heure
début])),IF(VALUE(MID(TEXT(Tableau645[heure
début],"hh"),1,2))&lt;13,"AM","PM"),"")</f>
        <v>AM</v>
      </c>
      <c r="H3551" s="47">
        <f>F3551-E3551</f>
        <v>0.16666666666666696</v>
      </c>
      <c r="I3551" s="47"/>
      <c r="J3551" s="47" t="s">
        <v>833</v>
      </c>
      <c r="K3551" s="65" t="s">
        <v>817</v>
      </c>
      <c r="L3551" s="45" t="str">
        <f ca="1">VLOOKUP(Tableau645[[#This Row],[module]],OFFSET(INDIRECT(A3551&amp;"_code"),0,2,,2),2,0)</f>
        <v>n/a</v>
      </c>
      <c r="M3551" s="45"/>
      <c r="N3551" s="47"/>
      <c r="O3551" s="45"/>
    </row>
    <row r="3552" spans="1:15" hidden="1" x14ac:dyDescent="0.2">
      <c r="A3552" s="45" t="s">
        <v>671</v>
      </c>
      <c r="B3552" s="65" t="str">
        <f>YEAR(C3552)&amp;"-"&amp;WEEKNUM(C3552)</f>
        <v>2018-13</v>
      </c>
      <c r="C3552" s="46">
        <v>43189</v>
      </c>
      <c r="D3552" s="67">
        <f>WEEKDAY(Tableau645[[#This Row],[date]])</f>
        <v>6</v>
      </c>
      <c r="E3552" s="47">
        <v>0.34375</v>
      </c>
      <c r="F3552" s="47">
        <v>0.51041666666666696</v>
      </c>
      <c r="G3552" s="46" t="str">
        <f>IF(NOT(ISBLANK(Tableau645[heure
début])),IF(VALUE(MID(TEXT(Tableau645[heure
début],"hh"),1,2))&lt;13,"AM","PM"),"")</f>
        <v>AM</v>
      </c>
      <c r="H3552" s="47">
        <f>F3552-E3552</f>
        <v>0.16666666666666696</v>
      </c>
      <c r="I3552" s="47"/>
      <c r="J3552" s="47" t="s">
        <v>832</v>
      </c>
      <c r="K3552" s="65" t="s">
        <v>806</v>
      </c>
      <c r="L3552" s="45" t="str">
        <f ca="1">VLOOKUP(Tableau645[[#This Row],[module]],OFFSET(INDIRECT(A3552&amp;"_code"),0,2,,2),2,0)</f>
        <v>n/a</v>
      </c>
      <c r="M3552" s="45"/>
      <c r="N3552" s="47"/>
      <c r="O3552" s="45"/>
    </row>
    <row r="3553" spans="1:15" hidden="1" x14ac:dyDescent="0.2">
      <c r="A3553" s="45" t="s">
        <v>672</v>
      </c>
      <c r="B3553" s="65" t="str">
        <f>YEAR(C3553)&amp;"-"&amp;WEEKNUM(C3553)</f>
        <v>2018-13</v>
      </c>
      <c r="C3553" s="46">
        <v>43189</v>
      </c>
      <c r="D3553" s="67">
        <f>WEEKDAY(Tableau645[[#This Row],[date]])</f>
        <v>6</v>
      </c>
      <c r="E3553" s="47">
        <v>0.34375</v>
      </c>
      <c r="F3553" s="47">
        <v>0.51041666666666696</v>
      </c>
      <c r="G3553" s="46" t="str">
        <f>IF(NOT(ISBLANK(Tableau645[heure
début])),IF(VALUE(MID(TEXT(Tableau645[heure
début],"hh"),1,2))&lt;13,"AM","PM"),"")</f>
        <v>AM</v>
      </c>
      <c r="H3553" s="47">
        <f>F3553-E3553</f>
        <v>0.16666666666666696</v>
      </c>
      <c r="I3553" s="47"/>
      <c r="J3553" s="47"/>
      <c r="K3553" s="65" t="s">
        <v>809</v>
      </c>
      <c r="L3553" s="45" t="str">
        <f ca="1">VLOOKUP(Tableau645[[#This Row],[module]],OFFSET(INDIRECT(A3553&amp;"_code"),0,2,,2),2,0)</f>
        <v>n/a</v>
      </c>
      <c r="M3553" s="45"/>
      <c r="N3553" s="47"/>
      <c r="O3553" s="45"/>
    </row>
    <row r="3554" spans="1:15" hidden="1" x14ac:dyDescent="0.2">
      <c r="A3554" s="45" t="s">
        <v>676</v>
      </c>
      <c r="B3554" s="65" t="str">
        <f>YEAR(C3554)&amp;"-"&amp;WEEKNUM(C3554)</f>
        <v>2018-13</v>
      </c>
      <c r="C3554" s="46">
        <v>43189</v>
      </c>
      <c r="D3554" s="67">
        <f>WEEKDAY(Tableau645[[#This Row],[date]])</f>
        <v>6</v>
      </c>
      <c r="E3554" s="47">
        <v>0.34375</v>
      </c>
      <c r="F3554" s="47">
        <v>0.51041666666666696</v>
      </c>
      <c r="G3554" s="46" t="str">
        <f>IF(NOT(ISBLANK(Tableau645[heure
début])),IF(VALUE(MID(TEXT(Tableau645[heure
début],"hh"),1,2))&lt;13,"AM","PM"),"")</f>
        <v>AM</v>
      </c>
      <c r="H3554" s="47">
        <f>F3554-E3554</f>
        <v>0.16666666666666696</v>
      </c>
      <c r="I3554" s="47"/>
      <c r="J3554" s="47"/>
      <c r="K3554" s="65" t="s">
        <v>809</v>
      </c>
      <c r="L3554" s="45" t="str">
        <f ca="1">VLOOKUP(Tableau645[[#This Row],[module]],OFFSET(INDIRECT(A3554&amp;"_code"),0,2,,2),2,0)</f>
        <v>n/a</v>
      </c>
      <c r="M3554" s="45"/>
      <c r="N3554" s="47"/>
      <c r="O3554" s="45"/>
    </row>
    <row r="3555" spans="1:15" hidden="1" x14ac:dyDescent="0.2">
      <c r="A3555" s="45" t="s">
        <v>677</v>
      </c>
      <c r="B3555" s="65" t="str">
        <f>YEAR(C3555)&amp;"-"&amp;WEEKNUM(C3555)</f>
        <v>2018-13</v>
      </c>
      <c r="C3555" s="46">
        <v>43189</v>
      </c>
      <c r="D3555" s="67">
        <f>WEEKDAY(Tableau645[[#This Row],[date]])</f>
        <v>6</v>
      </c>
      <c r="E3555" s="47">
        <v>0.34375</v>
      </c>
      <c r="F3555" s="47">
        <v>0.51041666666666696</v>
      </c>
      <c r="G3555" s="46" t="str">
        <f>IF(NOT(ISBLANK(Tableau645[heure
début])),IF(VALUE(MID(TEXT(Tableau645[heure
début],"hh"),1,2))&lt;13,"AM","PM"),"")</f>
        <v>AM</v>
      </c>
      <c r="H3555" s="47">
        <f>F3555-E3555</f>
        <v>0.16666666666666696</v>
      </c>
      <c r="I3555" s="47"/>
      <c r="J3555" s="47"/>
      <c r="K3555" s="65" t="s">
        <v>1168</v>
      </c>
      <c r="L3555" s="45" t="str">
        <f ca="1">VLOOKUP(Tableau645[[#This Row],[module]],OFFSET(INDIRECT(A3555&amp;"_code"),0,2,,2),2,0)</f>
        <v>n/a</v>
      </c>
      <c r="M3555" s="45"/>
      <c r="N3555" s="47"/>
      <c r="O3555" s="45"/>
    </row>
    <row r="3556" spans="1:15" hidden="1" x14ac:dyDescent="0.2">
      <c r="A3556" s="61" t="s">
        <v>669</v>
      </c>
      <c r="B3556" s="65" t="str">
        <f>YEAR(C3556)&amp;"-"&amp;WEEKNUM(C3556)</f>
        <v>2018-13</v>
      </c>
      <c r="C3556" s="46">
        <v>43189</v>
      </c>
      <c r="D3556" s="67">
        <f>WEEKDAY(Tableau645[[#This Row],[date]])</f>
        <v>6</v>
      </c>
      <c r="E3556" s="47">
        <v>0.34375</v>
      </c>
      <c r="F3556" s="47">
        <v>0.42708333333333298</v>
      </c>
      <c r="G3556" s="46" t="str">
        <f>IF(NOT(ISBLANK(Tableau645[heure
début])),IF(VALUE(MID(TEXT(Tableau645[heure
début],"hh"),1,2))&lt;13,"AM","PM"),"")</f>
        <v>AM</v>
      </c>
      <c r="H3556" s="47">
        <f>F3556-E3556</f>
        <v>8.3333333333332982E-2</v>
      </c>
      <c r="I3556" s="47"/>
      <c r="J3556" s="47"/>
      <c r="K3556" s="65" t="s">
        <v>863</v>
      </c>
      <c r="L3556" s="45" t="str">
        <f ca="1">VLOOKUP(Tableau645[[#This Row],[module]],OFFSET(INDIRECT(A3556&amp;"_code"),0,2,,2),2,0)</f>
        <v>DUPLOUICH Audrey</v>
      </c>
      <c r="M3556" s="45"/>
      <c r="N3556" s="47"/>
      <c r="O3556" s="45"/>
    </row>
    <row r="3557" spans="1:15" hidden="1" x14ac:dyDescent="0.2">
      <c r="A3557" s="45" t="s">
        <v>670</v>
      </c>
      <c r="B3557" s="92" t="str">
        <f>YEAR(C3557)&amp;"-"&amp;WEEKNUM(C3557)</f>
        <v>2018-13</v>
      </c>
      <c r="C3557" s="46">
        <v>43189</v>
      </c>
      <c r="D3557" s="94">
        <f>WEEKDAY(Tableau645[[#This Row],[date]])</f>
        <v>6</v>
      </c>
      <c r="E3557" s="47">
        <v>0.42708333333333298</v>
      </c>
      <c r="F3557" s="47">
        <v>0.51041666666666696</v>
      </c>
      <c r="G3557" s="93" t="str">
        <f>IF(NOT(ISBLANK(Tableau645[heure
début])),IF(VALUE(MID(TEXT(Tableau645[heure
début],"hh"),1,2))&lt;13,"AM","PM"),"")</f>
        <v>AM</v>
      </c>
      <c r="H3557" s="95">
        <f>F3557-E3557</f>
        <v>8.3333333333333981E-2</v>
      </c>
      <c r="I3557" s="95"/>
      <c r="J3557" s="95"/>
      <c r="K3557" s="92" t="s">
        <v>1023</v>
      </c>
      <c r="L3557" s="92" t="str">
        <f ca="1">VLOOKUP(Tableau645[[#This Row],[module]],OFFSET(INDIRECT(A3557&amp;"_code"),0,2,,2),2,0)</f>
        <v>DELANOY Géry</v>
      </c>
      <c r="M3557" s="91"/>
      <c r="N3557" s="95"/>
      <c r="O3557" s="91"/>
    </row>
    <row r="3558" spans="1:15" hidden="1" x14ac:dyDescent="0.2">
      <c r="A3558" s="61" t="s">
        <v>669</v>
      </c>
      <c r="B3558" s="65" t="str">
        <f>YEAR(C3558)&amp;"-"&amp;WEEKNUM(C3558)</f>
        <v>2018-13</v>
      </c>
      <c r="C3558" s="46">
        <v>43189</v>
      </c>
      <c r="D3558" s="67">
        <f>WEEKDAY(Tableau645[[#This Row],[date]])</f>
        <v>6</v>
      </c>
      <c r="E3558" s="47">
        <v>0.42708333333333298</v>
      </c>
      <c r="F3558" s="47">
        <v>0.51041666666666696</v>
      </c>
      <c r="G3558" s="46" t="str">
        <f>IF(NOT(ISBLANK(Tableau645[heure
début])),IF(VALUE(MID(TEXT(Tableau645[heure
début],"hh"),1,2))&lt;13,"AM","PM"),"")</f>
        <v>AM</v>
      </c>
      <c r="H3558" s="47">
        <f>F3558-E3558</f>
        <v>8.3333333333333981E-2</v>
      </c>
      <c r="I3558" s="47"/>
      <c r="J3558" s="47"/>
      <c r="K3558" s="65" t="s">
        <v>864</v>
      </c>
      <c r="L3558" s="65" t="str">
        <f ca="1">VLOOKUP(Tableau645[[#This Row],[module]],OFFSET(INDIRECT(A3558&amp;"_code"),0,2,,2),2,0)</f>
        <v>DUPLOUICH Audrey</v>
      </c>
      <c r="M3558" s="45"/>
      <c r="N3558" s="47"/>
      <c r="O3558" s="45"/>
    </row>
    <row r="3559" spans="1:15" hidden="1" x14ac:dyDescent="0.2">
      <c r="A3559" s="45" t="s">
        <v>657</v>
      </c>
      <c r="B3559" s="65" t="str">
        <f>YEAR(C3559)&amp;"-"&amp;WEEKNUM(C3559)</f>
        <v>2018-13</v>
      </c>
      <c r="C3559" s="46">
        <v>43189</v>
      </c>
      <c r="D3559" s="67">
        <f>WEEKDAY(Tableau645[[#This Row],[date]])</f>
        <v>6</v>
      </c>
      <c r="E3559" s="47">
        <v>0.57291666666666696</v>
      </c>
      <c r="F3559" s="47">
        <v>0.73958333333333404</v>
      </c>
      <c r="G3559" s="46" t="str">
        <f>IF(NOT(ISBLANK(Tableau645[heure
début])),IF(VALUE(MID(TEXT(Tableau645[heure
début],"hh"),1,2))&lt;13,"AM","PM"),"")</f>
        <v>PM</v>
      </c>
      <c r="H3559" s="47">
        <f>F3559-E3559</f>
        <v>0.16666666666666707</v>
      </c>
      <c r="I3559" s="123"/>
      <c r="J3559" s="47" t="s">
        <v>832</v>
      </c>
      <c r="K3559" s="65" t="s">
        <v>806</v>
      </c>
      <c r="L3559" s="45" t="str">
        <f ca="1">VLOOKUP(Tableau645[[#This Row],[module]],OFFSET(INDIRECT(A3559&amp;"_code"),0,2,,2),2,0)</f>
        <v>n/a</v>
      </c>
      <c r="M3559" s="45"/>
      <c r="N3559" s="47"/>
      <c r="O3559" s="45"/>
    </row>
    <row r="3560" spans="1:15" hidden="1" x14ac:dyDescent="0.2">
      <c r="A3560" s="45" t="s">
        <v>657</v>
      </c>
      <c r="B3560" s="65" t="str">
        <f>YEAR(C3560)&amp;"-"&amp;WEEKNUM(C3560)</f>
        <v>2018-13</v>
      </c>
      <c r="C3560" s="46">
        <v>43189</v>
      </c>
      <c r="D3560" s="67">
        <f>WEEKDAY(Tableau645[[#This Row],[date]])</f>
        <v>6</v>
      </c>
      <c r="E3560" s="47">
        <v>0.57291666666666696</v>
      </c>
      <c r="F3560" s="47">
        <v>0.73958333333333404</v>
      </c>
      <c r="G3560" s="46" t="str">
        <f>IF(NOT(ISBLANK(Tableau645[heure
début])),IF(VALUE(MID(TEXT(Tableau645[heure
début],"hh"),1,2))&lt;13,"AM","PM"),"")</f>
        <v>PM</v>
      </c>
      <c r="H3560" s="47">
        <f>F3560-E3560</f>
        <v>0.16666666666666707</v>
      </c>
      <c r="I3560" s="123"/>
      <c r="J3560" s="47" t="s">
        <v>833</v>
      </c>
      <c r="K3560" s="65" t="s">
        <v>817</v>
      </c>
      <c r="L3560" s="45" t="str">
        <f ca="1">VLOOKUP(Tableau645[[#This Row],[module]],OFFSET(INDIRECT(A3560&amp;"_code"),0,2,,2),2,0)</f>
        <v>n/a</v>
      </c>
      <c r="M3560" s="45"/>
      <c r="N3560" s="47"/>
      <c r="O3560" s="45"/>
    </row>
    <row r="3561" spans="1:15" hidden="1" x14ac:dyDescent="0.2">
      <c r="A3561" s="45" t="s">
        <v>671</v>
      </c>
      <c r="B3561" s="65" t="str">
        <f>YEAR(C3561)&amp;"-"&amp;WEEKNUM(C3561)</f>
        <v>2018-13</v>
      </c>
      <c r="C3561" s="46">
        <v>43189</v>
      </c>
      <c r="D3561" s="67">
        <f>WEEKDAY(Tableau645[[#This Row],[date]])</f>
        <v>6</v>
      </c>
      <c r="E3561" s="47">
        <v>0.57291666666666696</v>
      </c>
      <c r="F3561" s="47">
        <v>0.73958333333333404</v>
      </c>
      <c r="G3561" s="46" t="str">
        <f>IF(NOT(ISBLANK(Tableau645[heure
début])),IF(VALUE(MID(TEXT(Tableau645[heure
début],"hh"),1,2))&lt;13,"AM","PM"),"")</f>
        <v>PM</v>
      </c>
      <c r="H3561" s="47">
        <f>F3561-E3561</f>
        <v>0.16666666666666707</v>
      </c>
      <c r="I3561" s="47"/>
      <c r="J3561" s="47" t="s">
        <v>833</v>
      </c>
      <c r="K3561" s="65" t="s">
        <v>817</v>
      </c>
      <c r="L3561" s="45" t="str">
        <f ca="1">VLOOKUP(Tableau645[[#This Row],[module]],OFFSET(INDIRECT(A3561&amp;"_code"),0,2,,2),2,0)</f>
        <v>n/a</v>
      </c>
      <c r="M3561" s="45"/>
      <c r="N3561" s="47"/>
      <c r="O3561" s="45"/>
    </row>
    <row r="3562" spans="1:15" hidden="1" x14ac:dyDescent="0.2">
      <c r="A3562" s="45" t="s">
        <v>671</v>
      </c>
      <c r="B3562" s="65" t="str">
        <f>YEAR(C3562)&amp;"-"&amp;WEEKNUM(C3562)</f>
        <v>2018-13</v>
      </c>
      <c r="C3562" s="46">
        <v>43189</v>
      </c>
      <c r="D3562" s="67">
        <f>WEEKDAY(Tableau645[[#This Row],[date]])</f>
        <v>6</v>
      </c>
      <c r="E3562" s="47">
        <v>0.57291666666666696</v>
      </c>
      <c r="F3562" s="47">
        <v>0.73958333333333404</v>
      </c>
      <c r="G3562" s="46" t="str">
        <f>IF(NOT(ISBLANK(Tableau645[heure
début])),IF(VALUE(MID(TEXT(Tableau645[heure
début],"hh"),1,2))&lt;13,"AM","PM"),"")</f>
        <v>PM</v>
      </c>
      <c r="H3562" s="47">
        <f>F3562-E3562</f>
        <v>0.16666666666666707</v>
      </c>
      <c r="I3562" s="47"/>
      <c r="J3562" s="47" t="s">
        <v>832</v>
      </c>
      <c r="K3562" s="65" t="s">
        <v>806</v>
      </c>
      <c r="L3562" s="45" t="str">
        <f ca="1">VLOOKUP(Tableau645[[#This Row],[module]],OFFSET(INDIRECT(A3562&amp;"_code"),0,2,,2),2,0)</f>
        <v>n/a</v>
      </c>
      <c r="M3562" s="45"/>
      <c r="N3562" s="47"/>
      <c r="O3562" s="45"/>
    </row>
    <row r="3563" spans="1:15" hidden="1" x14ac:dyDescent="0.2">
      <c r="A3563" s="45" t="s">
        <v>672</v>
      </c>
      <c r="B3563" s="65" t="str">
        <f>YEAR(C3563)&amp;"-"&amp;WEEKNUM(C3563)</f>
        <v>2018-13</v>
      </c>
      <c r="C3563" s="46">
        <v>43189</v>
      </c>
      <c r="D3563" s="67">
        <f>WEEKDAY(Tableau645[[#This Row],[date]])</f>
        <v>6</v>
      </c>
      <c r="E3563" s="47">
        <v>0.57291666666666696</v>
      </c>
      <c r="F3563" s="47">
        <v>0.73958333333333404</v>
      </c>
      <c r="G3563" s="46" t="str">
        <f>IF(NOT(ISBLANK(Tableau645[heure
début])),IF(VALUE(MID(TEXT(Tableau645[heure
début],"hh"),1,2))&lt;13,"AM","PM"),"")</f>
        <v>PM</v>
      </c>
      <c r="H3563" s="47">
        <f>F3563-E3563</f>
        <v>0.16666666666666707</v>
      </c>
      <c r="I3563" s="47"/>
      <c r="J3563" s="47"/>
      <c r="K3563" s="65" t="s">
        <v>809</v>
      </c>
      <c r="L3563" s="45" t="str">
        <f ca="1">VLOOKUP(Tableau645[[#This Row],[module]],OFFSET(INDIRECT(A3563&amp;"_code"),0,2,,2),2,0)</f>
        <v>n/a</v>
      </c>
      <c r="M3563" s="45"/>
      <c r="N3563" s="47"/>
      <c r="O3563" s="45"/>
    </row>
    <row r="3564" spans="1:15" hidden="1" x14ac:dyDescent="0.2">
      <c r="A3564" s="45" t="s">
        <v>676</v>
      </c>
      <c r="B3564" s="65" t="str">
        <f>YEAR(C3564)&amp;"-"&amp;WEEKNUM(C3564)</f>
        <v>2018-13</v>
      </c>
      <c r="C3564" s="46">
        <v>43189</v>
      </c>
      <c r="D3564" s="67">
        <f>WEEKDAY(Tableau645[[#This Row],[date]])</f>
        <v>6</v>
      </c>
      <c r="E3564" s="47">
        <v>0.57291666666666696</v>
      </c>
      <c r="F3564" s="47">
        <v>0.69791666666666663</v>
      </c>
      <c r="G3564" s="46" t="str">
        <f>IF(NOT(ISBLANK(Tableau645[heure
début])),IF(VALUE(MID(TEXT(Tableau645[heure
début],"hh"),1,2))&lt;13,"AM","PM"),"")</f>
        <v>PM</v>
      </c>
      <c r="H3564" s="47">
        <f>F3564-E3564</f>
        <v>0.12499999999999967</v>
      </c>
      <c r="I3564" s="47"/>
      <c r="J3564" s="47"/>
      <c r="K3564" s="65" t="s">
        <v>809</v>
      </c>
      <c r="L3564" s="45" t="str">
        <f ca="1">VLOOKUP(Tableau645[[#This Row],[module]],OFFSET(INDIRECT(A3564&amp;"_code"),0,2,,2),2,0)</f>
        <v>n/a</v>
      </c>
      <c r="M3564" s="45"/>
      <c r="N3564" s="47"/>
      <c r="O3564" s="45"/>
    </row>
    <row r="3565" spans="1:15" hidden="1" x14ac:dyDescent="0.2">
      <c r="A3565" s="45" t="s">
        <v>677</v>
      </c>
      <c r="B3565" s="65" t="str">
        <f>YEAR(C3565)&amp;"-"&amp;WEEKNUM(C3565)</f>
        <v>2018-13</v>
      </c>
      <c r="C3565" s="46">
        <v>43189</v>
      </c>
      <c r="D3565" s="67">
        <f>WEEKDAY(Tableau645[[#This Row],[date]])</f>
        <v>6</v>
      </c>
      <c r="E3565" s="47">
        <v>0.57291666666666696</v>
      </c>
      <c r="F3565" s="47">
        <v>0.69791666666666663</v>
      </c>
      <c r="G3565" s="46" t="str">
        <f>IF(NOT(ISBLANK(Tableau645[heure
début])),IF(VALUE(MID(TEXT(Tableau645[heure
début],"hh"),1,2))&lt;13,"AM","PM"),"")</f>
        <v>PM</v>
      </c>
      <c r="H3565" s="47">
        <f>F3565-E3565</f>
        <v>0.12499999999999967</v>
      </c>
      <c r="I3565" s="47"/>
      <c r="J3565" s="47"/>
      <c r="K3565" s="65" t="s">
        <v>1168</v>
      </c>
      <c r="L3565" s="45" t="str">
        <f ca="1">VLOOKUP(Tableau645[[#This Row],[module]],OFFSET(INDIRECT(A3565&amp;"_code"),0,2,,2),2,0)</f>
        <v>n/a</v>
      </c>
      <c r="M3565" s="45"/>
      <c r="N3565" s="47"/>
      <c r="O3565" s="45"/>
    </row>
    <row r="3566" spans="1:15" hidden="1" x14ac:dyDescent="0.2">
      <c r="A3566" s="45" t="s">
        <v>670</v>
      </c>
      <c r="B3566" s="65" t="str">
        <f>YEAR(C3566)&amp;"-"&amp;WEEKNUM(C3566)</f>
        <v>2018-13</v>
      </c>
      <c r="C3566" s="46">
        <v>43189</v>
      </c>
      <c r="D3566" s="67">
        <f>WEEKDAY(Tableau645[[#This Row],[date]])</f>
        <v>6</v>
      </c>
      <c r="E3566" s="47">
        <v>0.57291666666666696</v>
      </c>
      <c r="F3566" s="47">
        <v>0.73958333333333404</v>
      </c>
      <c r="G3566" s="46" t="str">
        <f>IF(NOT(ISBLANK(Tableau645[heure
début])),IF(VALUE(MID(TEXT(Tableau645[heure
début],"hh"),1,2))&lt;13,"AM","PM"),"")</f>
        <v>PM</v>
      </c>
      <c r="H3566" s="47">
        <f>F3566-E3566</f>
        <v>0.16666666666666707</v>
      </c>
      <c r="I3566" s="47"/>
      <c r="J3566" s="47"/>
      <c r="K3566" s="65" t="s">
        <v>763</v>
      </c>
      <c r="L3566" s="45" t="str">
        <f ca="1">VLOOKUP(Tableau645[[#This Row],[module]],OFFSET(INDIRECT(A3566&amp;"_code"),0,2,,2),2,0)</f>
        <v>LE GALES Julien</v>
      </c>
      <c r="M3566" s="45"/>
      <c r="N3566" s="47"/>
      <c r="O3566" s="45"/>
    </row>
    <row r="3567" spans="1:15" hidden="1" x14ac:dyDescent="0.2">
      <c r="A3567" s="61" t="s">
        <v>669</v>
      </c>
      <c r="B3567" s="92" t="str">
        <f>YEAR(C3567)&amp;"-"&amp;WEEKNUM(C3567)</f>
        <v>2018-13</v>
      </c>
      <c r="C3567" s="46">
        <v>43189</v>
      </c>
      <c r="D3567" s="94">
        <f>WEEKDAY(Tableau645[[#This Row],[date]])</f>
        <v>6</v>
      </c>
      <c r="E3567" s="63">
        <v>0.57291666666666696</v>
      </c>
      <c r="F3567" s="63">
        <v>0.65625</v>
      </c>
      <c r="G3567" s="93" t="str">
        <f>IF(NOT(ISBLANK(Tableau645[heure
début])),IF(VALUE(MID(TEXT(Tableau645[heure
début],"hh"),1,2))&lt;13,"AM","PM"),"")</f>
        <v>PM</v>
      </c>
      <c r="H3567" s="95">
        <f>F3567-E3567</f>
        <v>8.3333333333333037E-2</v>
      </c>
      <c r="I3567" s="95"/>
      <c r="J3567" s="95"/>
      <c r="K3567" s="92"/>
      <c r="L3567" s="92" t="e">
        <f ca="1">VLOOKUP(Tableau645[[#This Row],[module]],OFFSET(INDIRECT(A3567&amp;"_code"),0,2,,2),2,0)</f>
        <v>#N/A</v>
      </c>
      <c r="M3567" s="91"/>
      <c r="N3567" s="95"/>
      <c r="O3567" s="91"/>
    </row>
    <row r="3568" spans="1:15" hidden="1" x14ac:dyDescent="0.2">
      <c r="A3568" s="61" t="s">
        <v>669</v>
      </c>
      <c r="B3568" s="65" t="str">
        <f>YEAR(C3568)&amp;"-"&amp;WEEKNUM(C3568)</f>
        <v>2018-13</v>
      </c>
      <c r="C3568" s="46">
        <v>43189</v>
      </c>
      <c r="D3568" s="67">
        <f>WEEKDAY(Tableau645[[#This Row],[date]])</f>
        <v>6</v>
      </c>
      <c r="E3568" s="63">
        <v>0.65625</v>
      </c>
      <c r="F3568" s="63">
        <v>0.73958333333333404</v>
      </c>
      <c r="G3568" s="46" t="str">
        <f>IF(NOT(ISBLANK(Tableau645[heure
début])),IF(VALUE(MID(TEXT(Tableau645[heure
début],"hh"),1,2))&lt;13,"AM","PM"),"")</f>
        <v>PM</v>
      </c>
      <c r="H3568" s="47">
        <f>F3568-E3568</f>
        <v>8.3333333333334036E-2</v>
      </c>
      <c r="I3568" s="47"/>
      <c r="J3568" s="47"/>
      <c r="K3568" s="65"/>
      <c r="L3568" s="65" t="e">
        <f ca="1">VLOOKUP(Tableau645[[#This Row],[module]],OFFSET(INDIRECT(A3568&amp;"_code"),0,2,,2),2,0)</f>
        <v>#N/A</v>
      </c>
      <c r="M3568" s="45"/>
      <c r="N3568" s="47"/>
      <c r="O3568" s="45"/>
    </row>
    <row r="3569" spans="1:15" hidden="1" x14ac:dyDescent="0.2">
      <c r="A3569" s="45" t="s">
        <v>657</v>
      </c>
      <c r="B3569" s="65" t="str">
        <f>YEAR(C3569)&amp;"-"&amp;WEEKNUM(C3569)</f>
        <v>2018-13</v>
      </c>
      <c r="C3569" s="46">
        <v>43190</v>
      </c>
      <c r="D3569" s="67">
        <f>WEEKDAY(Tableau645[[#This Row],[date]])</f>
        <v>7</v>
      </c>
      <c r="E3569" s="47">
        <v>0.34375</v>
      </c>
      <c r="F3569" s="47">
        <v>0.51041666666666696</v>
      </c>
      <c r="G3569" s="46" t="str">
        <f>IF(NOT(ISBLANK(Tableau645[heure
début])),IF(VALUE(MID(TEXT(Tableau645[heure
début],"hh"),1,2))&lt;13,"AM","PM"),"")</f>
        <v>AM</v>
      </c>
      <c r="H3569" s="47">
        <f>F3569-E3569</f>
        <v>0.16666666666666696</v>
      </c>
      <c r="I3569" s="123"/>
      <c r="J3569" s="47"/>
      <c r="K3569" s="65"/>
      <c r="L3569" s="45" t="e">
        <f ca="1">VLOOKUP(Tableau645[[#This Row],[module]],OFFSET(INDIRECT(A3569&amp;"_code"),0,2,,2),2,0)</f>
        <v>#N/A</v>
      </c>
      <c r="M3569" s="45"/>
      <c r="N3569" s="47"/>
      <c r="O3569" s="45"/>
    </row>
    <row r="3570" spans="1:15" hidden="1" x14ac:dyDescent="0.2">
      <c r="A3570" s="45" t="s">
        <v>671</v>
      </c>
      <c r="B3570" s="65" t="str">
        <f>YEAR(C3570)&amp;"-"&amp;WEEKNUM(C3570)</f>
        <v>2018-13</v>
      </c>
      <c r="C3570" s="46">
        <v>43190</v>
      </c>
      <c r="D3570" s="67">
        <f>WEEKDAY(Tableau645[[#This Row],[date]])</f>
        <v>7</v>
      </c>
      <c r="E3570" s="47">
        <v>0.34375</v>
      </c>
      <c r="F3570" s="47">
        <v>0.51041666666666696</v>
      </c>
      <c r="G3570" s="46" t="str">
        <f>IF(NOT(ISBLANK(Tableau645[heure
début])),IF(VALUE(MID(TEXT(Tableau645[heure
début],"hh"),1,2))&lt;13,"AM","PM"),"")</f>
        <v>AM</v>
      </c>
      <c r="H3570" s="47">
        <f>F3570-E3570</f>
        <v>0.16666666666666696</v>
      </c>
      <c r="I3570" s="47"/>
      <c r="J3570" s="47"/>
      <c r="K3570" s="65"/>
      <c r="L3570" s="45" t="e">
        <f ca="1">VLOOKUP(Tableau645[[#This Row],[module]],OFFSET(INDIRECT(A3570&amp;"_code"),0,2,,2),2,0)</f>
        <v>#N/A</v>
      </c>
      <c r="M3570" s="45"/>
      <c r="N3570" s="47"/>
      <c r="O3570" s="45"/>
    </row>
    <row r="3571" spans="1:15" hidden="1" x14ac:dyDescent="0.2">
      <c r="A3571" s="45" t="s">
        <v>672</v>
      </c>
      <c r="B3571" s="65" t="str">
        <f>YEAR(C3571)&amp;"-"&amp;WEEKNUM(C3571)</f>
        <v>2018-13</v>
      </c>
      <c r="C3571" s="46">
        <v>43190</v>
      </c>
      <c r="D3571" s="67">
        <f>WEEKDAY(Tableau645[[#This Row],[date]])</f>
        <v>7</v>
      </c>
      <c r="E3571" s="47">
        <v>0.34375</v>
      </c>
      <c r="F3571" s="47">
        <v>0.51041666666666696</v>
      </c>
      <c r="G3571" s="46" t="str">
        <f>IF(NOT(ISBLANK(Tableau645[heure
début])),IF(VALUE(MID(TEXT(Tableau645[heure
début],"hh"),1,2))&lt;13,"AM","PM"),"")</f>
        <v>AM</v>
      </c>
      <c r="H3571" s="47">
        <f>F3571-E3571</f>
        <v>0.16666666666666696</v>
      </c>
      <c r="I3571" s="47"/>
      <c r="J3571" s="47"/>
      <c r="K3571" s="65"/>
      <c r="L3571" s="45" t="e">
        <f ca="1">VLOOKUP(Tableau645[[#This Row],[module]],OFFSET(INDIRECT(A3571&amp;"_code"),0,2,,2),2,0)</f>
        <v>#N/A</v>
      </c>
      <c r="M3571" s="45"/>
      <c r="N3571" s="47"/>
      <c r="O3571" s="45"/>
    </row>
    <row r="3572" spans="1:15" hidden="1" x14ac:dyDescent="0.2">
      <c r="A3572" s="45" t="s">
        <v>676</v>
      </c>
      <c r="B3572" s="65" t="str">
        <f>YEAR(C3572)&amp;"-"&amp;WEEKNUM(C3572)</f>
        <v>2018-13</v>
      </c>
      <c r="C3572" s="46">
        <v>43190</v>
      </c>
      <c r="D3572" s="67">
        <f>WEEKDAY(Tableau645[[#This Row],[date]])</f>
        <v>7</v>
      </c>
      <c r="E3572" s="47">
        <v>0.34375</v>
      </c>
      <c r="F3572" s="47">
        <v>0.51041666666666696</v>
      </c>
      <c r="G3572" s="46" t="str">
        <f>IF(NOT(ISBLANK(Tableau645[heure
début])),IF(VALUE(MID(TEXT(Tableau645[heure
début],"hh"),1,2))&lt;13,"AM","PM"),"")</f>
        <v>AM</v>
      </c>
      <c r="H3572" s="47">
        <f>F3572-E3572</f>
        <v>0.16666666666666696</v>
      </c>
      <c r="I3572" s="47"/>
      <c r="J3572" s="47"/>
      <c r="K3572" s="65"/>
      <c r="L3572" s="45" t="e">
        <f ca="1">VLOOKUP(Tableau645[[#This Row],[module]],OFFSET(INDIRECT(A3572&amp;"_code"),0,2,,2),2,0)</f>
        <v>#N/A</v>
      </c>
      <c r="M3572" s="45"/>
      <c r="N3572" s="47"/>
      <c r="O3572" s="45"/>
    </row>
    <row r="3573" spans="1:15" hidden="1" x14ac:dyDescent="0.2">
      <c r="A3573" s="45" t="s">
        <v>677</v>
      </c>
      <c r="B3573" s="65" t="str">
        <f>YEAR(C3573)&amp;"-"&amp;WEEKNUM(C3573)</f>
        <v>2018-13</v>
      </c>
      <c r="C3573" s="46">
        <v>43190</v>
      </c>
      <c r="D3573" s="67">
        <f>WEEKDAY(Tableau645[[#This Row],[date]])</f>
        <v>7</v>
      </c>
      <c r="E3573" s="47">
        <v>0.34375</v>
      </c>
      <c r="F3573" s="47">
        <v>0.51041666666666696</v>
      </c>
      <c r="G3573" s="46" t="str">
        <f>IF(NOT(ISBLANK(Tableau645[heure
début])),IF(VALUE(MID(TEXT(Tableau645[heure
début],"hh"),1,2))&lt;13,"AM","PM"),"")</f>
        <v>AM</v>
      </c>
      <c r="H3573" s="47">
        <f>F3573-E3573</f>
        <v>0.16666666666666696</v>
      </c>
      <c r="I3573" s="47"/>
      <c r="J3573" s="47"/>
      <c r="K3573" s="65"/>
      <c r="L3573" s="45" t="e">
        <f ca="1">VLOOKUP(Tableau645[[#This Row],[module]],OFFSET(INDIRECT(A3573&amp;"_code"),0,2,,2),2,0)</f>
        <v>#N/A</v>
      </c>
      <c r="M3573" s="45"/>
      <c r="N3573" s="47"/>
      <c r="O3573" s="45"/>
    </row>
    <row r="3574" spans="1:15" hidden="1" x14ac:dyDescent="0.2">
      <c r="A3574" s="45" t="s">
        <v>670</v>
      </c>
      <c r="B3574" s="65" t="str">
        <f>YEAR(C3574)&amp;"-"&amp;WEEKNUM(C3574)</f>
        <v>2018-13</v>
      </c>
      <c r="C3574" s="46">
        <v>43190</v>
      </c>
      <c r="D3574" s="67">
        <f>WEEKDAY(Tableau645[[#This Row],[date]])</f>
        <v>7</v>
      </c>
      <c r="E3574" s="47">
        <v>0.34375</v>
      </c>
      <c r="F3574" s="47">
        <v>0.51041666666666696</v>
      </c>
      <c r="G3574" s="46" t="str">
        <f>IF(NOT(ISBLANK(Tableau645[heure
début])),IF(VALUE(MID(TEXT(Tableau645[heure
début],"hh"),1,2))&lt;13,"AM","PM"),"")</f>
        <v>AM</v>
      </c>
      <c r="H3574" s="47">
        <f>F3574-E3574</f>
        <v>0.16666666666666696</v>
      </c>
      <c r="I3574" s="47"/>
      <c r="J3574" s="47"/>
      <c r="K3574" s="65"/>
      <c r="L3574" s="45" t="e">
        <f ca="1">VLOOKUP(Tableau645[[#This Row],[module]],OFFSET(INDIRECT(A3574&amp;"_code"),0,2,,2),2,0)</f>
        <v>#N/A</v>
      </c>
      <c r="M3574" s="45"/>
      <c r="N3574" s="47"/>
      <c r="O3574" s="45"/>
    </row>
    <row r="3575" spans="1:15" hidden="1" x14ac:dyDescent="0.2">
      <c r="A3575" s="61" t="s">
        <v>669</v>
      </c>
      <c r="B3575" s="65" t="str">
        <f>YEAR(C3575)&amp;"-"&amp;WEEKNUM(C3575)</f>
        <v>2018-13</v>
      </c>
      <c r="C3575" s="46">
        <v>43190</v>
      </c>
      <c r="D3575" s="67">
        <f>WEEKDAY(Tableau645[[#This Row],[date]])</f>
        <v>7</v>
      </c>
      <c r="E3575" s="47">
        <v>0.34375</v>
      </c>
      <c r="F3575" s="47">
        <v>0.51041666666666696</v>
      </c>
      <c r="G3575" s="46" t="str">
        <f>IF(NOT(ISBLANK(Tableau645[heure
début])),IF(VALUE(MID(TEXT(Tableau645[heure
début],"hh"),1,2))&lt;13,"AM","PM"),"")</f>
        <v>AM</v>
      </c>
      <c r="H3575" s="47">
        <f>F3575-E3575</f>
        <v>0.16666666666666696</v>
      </c>
      <c r="I3575" s="47"/>
      <c r="J3575" s="47"/>
      <c r="K3575" s="65"/>
      <c r="L3575" s="45" t="e">
        <f ca="1">VLOOKUP(Tableau645[[#This Row],[module]],OFFSET(INDIRECT(A3575&amp;"_code"),0,2,,2),2,0)</f>
        <v>#N/A</v>
      </c>
      <c r="M3575" s="45"/>
      <c r="N3575" s="47"/>
      <c r="O3575" s="45"/>
    </row>
    <row r="3576" spans="1:15" hidden="1" x14ac:dyDescent="0.2">
      <c r="A3576" s="45" t="s">
        <v>657</v>
      </c>
      <c r="B3576" s="65" t="str">
        <f>YEAR(C3576)&amp;"-"&amp;WEEKNUM(C3576)</f>
        <v>2018-13</v>
      </c>
      <c r="C3576" s="46">
        <v>43190</v>
      </c>
      <c r="D3576" s="67">
        <f>WEEKDAY(Tableau645[[#This Row],[date]])</f>
        <v>7</v>
      </c>
      <c r="E3576" s="47">
        <v>0.57291666666666696</v>
      </c>
      <c r="F3576" s="47">
        <v>0.73958333333333404</v>
      </c>
      <c r="G3576" s="46" t="str">
        <f>IF(NOT(ISBLANK(Tableau645[heure
début])),IF(VALUE(MID(TEXT(Tableau645[heure
début],"hh"),1,2))&lt;13,"AM","PM"),"")</f>
        <v>PM</v>
      </c>
      <c r="H3576" s="47">
        <f>F3576-E3576</f>
        <v>0.16666666666666707</v>
      </c>
      <c r="I3576" s="123"/>
      <c r="J3576" s="47"/>
      <c r="K3576" s="65"/>
      <c r="L3576" s="45" t="e">
        <f ca="1">VLOOKUP(Tableau645[[#This Row],[module]],OFFSET(INDIRECT(A3576&amp;"_code"),0,2,,2),2,0)</f>
        <v>#N/A</v>
      </c>
      <c r="M3576" s="45"/>
      <c r="N3576" s="47"/>
      <c r="O3576" s="45"/>
    </row>
    <row r="3577" spans="1:15" hidden="1" x14ac:dyDescent="0.2">
      <c r="A3577" s="45" t="s">
        <v>671</v>
      </c>
      <c r="B3577" s="65" t="str">
        <f>YEAR(C3577)&amp;"-"&amp;WEEKNUM(C3577)</f>
        <v>2018-13</v>
      </c>
      <c r="C3577" s="46">
        <v>43190</v>
      </c>
      <c r="D3577" s="67">
        <f>WEEKDAY(Tableau645[[#This Row],[date]])</f>
        <v>7</v>
      </c>
      <c r="E3577" s="47">
        <v>0.57291666666666696</v>
      </c>
      <c r="F3577" s="47">
        <v>0.73958333333333404</v>
      </c>
      <c r="G3577" s="46" t="str">
        <f>IF(NOT(ISBLANK(Tableau645[heure
début])),IF(VALUE(MID(TEXT(Tableau645[heure
début],"hh"),1,2))&lt;13,"AM","PM"),"")</f>
        <v>PM</v>
      </c>
      <c r="H3577" s="47">
        <f>F3577-E3577</f>
        <v>0.16666666666666707</v>
      </c>
      <c r="I3577" s="47"/>
      <c r="J3577" s="47"/>
      <c r="K3577" s="65"/>
      <c r="L3577" s="45" t="e">
        <f ca="1">VLOOKUP(Tableau645[[#This Row],[module]],OFFSET(INDIRECT(A3577&amp;"_code"),0,2,,2),2,0)</f>
        <v>#N/A</v>
      </c>
      <c r="M3577" s="45"/>
      <c r="N3577" s="47"/>
      <c r="O3577" s="45"/>
    </row>
    <row r="3578" spans="1:15" hidden="1" x14ac:dyDescent="0.2">
      <c r="A3578" s="45" t="s">
        <v>672</v>
      </c>
      <c r="B3578" s="65" t="str">
        <f>YEAR(C3578)&amp;"-"&amp;WEEKNUM(C3578)</f>
        <v>2018-13</v>
      </c>
      <c r="C3578" s="46">
        <v>43190</v>
      </c>
      <c r="D3578" s="67">
        <f>WEEKDAY(Tableau645[[#This Row],[date]])</f>
        <v>7</v>
      </c>
      <c r="E3578" s="47">
        <v>0.57291666666666696</v>
      </c>
      <c r="F3578" s="47">
        <v>0.73958333333333404</v>
      </c>
      <c r="G3578" s="46" t="str">
        <f>IF(NOT(ISBLANK(Tableau645[heure
début])),IF(VALUE(MID(TEXT(Tableau645[heure
début],"hh"),1,2))&lt;13,"AM","PM"),"")</f>
        <v>PM</v>
      </c>
      <c r="H3578" s="47">
        <f>F3578-E3578</f>
        <v>0.16666666666666707</v>
      </c>
      <c r="I3578" s="47"/>
      <c r="J3578" s="47"/>
      <c r="K3578" s="65"/>
      <c r="L3578" s="45" t="e">
        <f ca="1">VLOOKUP(Tableau645[[#This Row],[module]],OFFSET(INDIRECT(A3578&amp;"_code"),0,2,,2),2,0)</f>
        <v>#N/A</v>
      </c>
      <c r="M3578" s="45"/>
      <c r="N3578" s="47"/>
      <c r="O3578" s="45"/>
    </row>
    <row r="3579" spans="1:15" hidden="1" x14ac:dyDescent="0.2">
      <c r="A3579" s="45" t="s">
        <v>676</v>
      </c>
      <c r="B3579" s="65" t="str">
        <f>YEAR(C3579)&amp;"-"&amp;WEEKNUM(C3579)</f>
        <v>2018-13</v>
      </c>
      <c r="C3579" s="46">
        <v>43190</v>
      </c>
      <c r="D3579" s="67">
        <f>WEEKDAY(Tableau645[[#This Row],[date]])</f>
        <v>7</v>
      </c>
      <c r="E3579" s="47">
        <v>0.57291666666666696</v>
      </c>
      <c r="F3579" s="47">
        <v>0.69791666666666663</v>
      </c>
      <c r="G3579" s="46" t="str">
        <f>IF(NOT(ISBLANK(Tableau645[heure
début])),IF(VALUE(MID(TEXT(Tableau645[heure
début],"hh"),1,2))&lt;13,"AM","PM"),"")</f>
        <v>PM</v>
      </c>
      <c r="H3579" s="47">
        <f>F3579-E3579</f>
        <v>0.12499999999999967</v>
      </c>
      <c r="I3579" s="47"/>
      <c r="J3579" s="47"/>
      <c r="K3579" s="65"/>
      <c r="L3579" s="45" t="e">
        <f ca="1">VLOOKUP(Tableau645[[#This Row],[module]],OFFSET(INDIRECT(A3579&amp;"_code"),0,2,,2),2,0)</f>
        <v>#N/A</v>
      </c>
      <c r="M3579" s="45"/>
      <c r="N3579" s="47"/>
      <c r="O3579" s="45"/>
    </row>
    <row r="3580" spans="1:15" hidden="1" x14ac:dyDescent="0.2">
      <c r="A3580" s="45" t="s">
        <v>677</v>
      </c>
      <c r="B3580" s="65" t="str">
        <f>YEAR(C3580)&amp;"-"&amp;WEEKNUM(C3580)</f>
        <v>2018-13</v>
      </c>
      <c r="C3580" s="46">
        <v>43190</v>
      </c>
      <c r="D3580" s="67">
        <f>WEEKDAY(Tableau645[[#This Row],[date]])</f>
        <v>7</v>
      </c>
      <c r="E3580" s="47">
        <v>0.57291666666666696</v>
      </c>
      <c r="F3580" s="47">
        <v>0.69791666666666663</v>
      </c>
      <c r="G3580" s="46" t="str">
        <f>IF(NOT(ISBLANK(Tableau645[heure
début])),IF(VALUE(MID(TEXT(Tableau645[heure
début],"hh"),1,2))&lt;13,"AM","PM"),"")</f>
        <v>PM</v>
      </c>
      <c r="H3580" s="47">
        <f>F3580-E3580</f>
        <v>0.12499999999999967</v>
      </c>
      <c r="I3580" s="47"/>
      <c r="J3580" s="47"/>
      <c r="K3580" s="65"/>
      <c r="L3580" s="45" t="e">
        <f ca="1">VLOOKUP(Tableau645[[#This Row],[module]],OFFSET(INDIRECT(A3580&amp;"_code"),0,2,,2),2,0)</f>
        <v>#N/A</v>
      </c>
      <c r="M3580" s="45"/>
      <c r="N3580" s="47"/>
      <c r="O3580" s="45"/>
    </row>
    <row r="3581" spans="1:15" hidden="1" x14ac:dyDescent="0.2">
      <c r="A3581" s="45" t="s">
        <v>670</v>
      </c>
      <c r="B3581" s="65" t="str">
        <f>YEAR(C3581)&amp;"-"&amp;WEEKNUM(C3581)</f>
        <v>2018-13</v>
      </c>
      <c r="C3581" s="46">
        <v>43190</v>
      </c>
      <c r="D3581" s="67">
        <f>WEEKDAY(Tableau645[[#This Row],[date]])</f>
        <v>7</v>
      </c>
      <c r="E3581" s="47">
        <v>0.57291666666666696</v>
      </c>
      <c r="F3581" s="47">
        <v>0.73958333333333404</v>
      </c>
      <c r="G3581" s="46" t="str">
        <f>IF(NOT(ISBLANK(Tableau645[heure
début])),IF(VALUE(MID(TEXT(Tableau645[heure
début],"hh"),1,2))&lt;13,"AM","PM"),"")</f>
        <v>PM</v>
      </c>
      <c r="H3581" s="47">
        <f>F3581-E3581</f>
        <v>0.16666666666666707</v>
      </c>
      <c r="I3581" s="47"/>
      <c r="J3581" s="47"/>
      <c r="K3581" s="65"/>
      <c r="L3581" s="45" t="e">
        <f ca="1">VLOOKUP(Tableau645[[#This Row],[module]],OFFSET(INDIRECT(A3581&amp;"_code"),0,2,,2),2,0)</f>
        <v>#N/A</v>
      </c>
      <c r="M3581" s="45"/>
      <c r="N3581" s="47"/>
      <c r="O3581" s="45"/>
    </row>
    <row r="3582" spans="1:15" hidden="1" x14ac:dyDescent="0.2">
      <c r="A3582" s="61" t="s">
        <v>669</v>
      </c>
      <c r="B3582" s="65" t="str">
        <f>YEAR(C3582)&amp;"-"&amp;WEEKNUM(C3582)</f>
        <v>2018-13</v>
      </c>
      <c r="C3582" s="46">
        <v>43190</v>
      </c>
      <c r="D3582" s="67">
        <f>WEEKDAY(Tableau645[[#This Row],[date]])</f>
        <v>7</v>
      </c>
      <c r="E3582" s="63">
        <v>0.57291666666666696</v>
      </c>
      <c r="F3582" s="63">
        <v>0.73958333333333404</v>
      </c>
      <c r="G3582" s="46" t="str">
        <f>IF(NOT(ISBLANK(Tableau645[heure
début])),IF(VALUE(MID(TEXT(Tableau645[heure
début],"hh"),1,2))&lt;13,"AM","PM"),"")</f>
        <v>PM</v>
      </c>
      <c r="H3582" s="47">
        <f>F3582-E3582</f>
        <v>0.16666666666666707</v>
      </c>
      <c r="I3582" s="47"/>
      <c r="J3582" s="47"/>
      <c r="K3582" s="65"/>
      <c r="L3582" s="45" t="e">
        <f ca="1">VLOOKUP(Tableau645[[#This Row],[module]],OFFSET(INDIRECT(A3582&amp;"_code"),0,2,,2),2,0)</f>
        <v>#N/A</v>
      </c>
      <c r="M3582" s="45"/>
      <c r="N3582" s="47"/>
      <c r="O3582" s="45"/>
    </row>
    <row r="3583" spans="1:15" hidden="1" x14ac:dyDescent="0.2">
      <c r="A3583" s="45" t="s">
        <v>657</v>
      </c>
      <c r="B3583" s="65" t="str">
        <f>YEAR(C3583)&amp;"-"&amp;WEEKNUM(C3583)</f>
        <v>2018-14</v>
      </c>
      <c r="C3583" s="46">
        <v>43191</v>
      </c>
      <c r="D3583" s="67">
        <f>WEEKDAY(Tableau645[[#This Row],[date]])</f>
        <v>1</v>
      </c>
      <c r="E3583" s="47">
        <v>0.34375</v>
      </c>
      <c r="F3583" s="47">
        <v>0.51041666666666696</v>
      </c>
      <c r="G3583" s="46" t="str">
        <f>IF(NOT(ISBLANK(Tableau645[heure
début])),IF(VALUE(MID(TEXT(Tableau645[heure
début],"hh"),1,2))&lt;13,"AM","PM"),"")</f>
        <v>AM</v>
      </c>
      <c r="H3583" s="47">
        <f>F3583-E3583</f>
        <v>0.16666666666666696</v>
      </c>
      <c r="I3583" s="123"/>
      <c r="J3583" s="47"/>
      <c r="K3583" s="65"/>
      <c r="L3583" s="45" t="e">
        <f ca="1">VLOOKUP(Tableau645[[#This Row],[module]],OFFSET(INDIRECT(A3583&amp;"_code"),0,2,,2),2,0)</f>
        <v>#N/A</v>
      </c>
      <c r="M3583" s="45"/>
      <c r="N3583" s="47"/>
      <c r="O3583" s="45"/>
    </row>
    <row r="3584" spans="1:15" hidden="1" x14ac:dyDescent="0.2">
      <c r="A3584" s="45" t="s">
        <v>671</v>
      </c>
      <c r="B3584" s="65" t="str">
        <f>YEAR(C3584)&amp;"-"&amp;WEEKNUM(C3584)</f>
        <v>2018-14</v>
      </c>
      <c r="C3584" s="46">
        <v>43191</v>
      </c>
      <c r="D3584" s="67">
        <f>WEEKDAY(Tableau645[[#This Row],[date]])</f>
        <v>1</v>
      </c>
      <c r="E3584" s="47">
        <v>0.34375</v>
      </c>
      <c r="F3584" s="47">
        <v>0.51041666666666696</v>
      </c>
      <c r="G3584" s="46" t="str">
        <f>IF(NOT(ISBLANK(Tableau645[heure
début])),IF(VALUE(MID(TEXT(Tableau645[heure
début],"hh"),1,2))&lt;13,"AM","PM"),"")</f>
        <v>AM</v>
      </c>
      <c r="H3584" s="47">
        <f>F3584-E3584</f>
        <v>0.16666666666666696</v>
      </c>
      <c r="I3584" s="47"/>
      <c r="J3584" s="47"/>
      <c r="K3584" s="65"/>
      <c r="L3584" s="45" t="e">
        <f ca="1">VLOOKUP(Tableau645[[#This Row],[module]],OFFSET(INDIRECT(A3584&amp;"_code"),0,2,,2),2,0)</f>
        <v>#N/A</v>
      </c>
      <c r="M3584" s="45"/>
      <c r="N3584" s="47"/>
      <c r="O3584" s="45"/>
    </row>
    <row r="3585" spans="1:15" hidden="1" x14ac:dyDescent="0.2">
      <c r="A3585" s="45" t="s">
        <v>672</v>
      </c>
      <c r="B3585" s="65" t="str">
        <f>YEAR(C3585)&amp;"-"&amp;WEEKNUM(C3585)</f>
        <v>2018-14</v>
      </c>
      <c r="C3585" s="46">
        <v>43191</v>
      </c>
      <c r="D3585" s="67">
        <f>WEEKDAY(Tableau645[[#This Row],[date]])</f>
        <v>1</v>
      </c>
      <c r="E3585" s="47">
        <v>0.34375</v>
      </c>
      <c r="F3585" s="47">
        <v>0.51041666666666696</v>
      </c>
      <c r="G3585" s="46" t="str">
        <f>IF(NOT(ISBLANK(Tableau645[heure
début])),IF(VALUE(MID(TEXT(Tableau645[heure
début],"hh"),1,2))&lt;13,"AM","PM"),"")</f>
        <v>AM</v>
      </c>
      <c r="H3585" s="47">
        <f>F3585-E3585</f>
        <v>0.16666666666666696</v>
      </c>
      <c r="I3585" s="47"/>
      <c r="J3585" s="47"/>
      <c r="K3585" s="65"/>
      <c r="L3585" s="45" t="e">
        <f ca="1">VLOOKUP(Tableau645[[#This Row],[module]],OFFSET(INDIRECT(A3585&amp;"_code"),0,2,,2),2,0)</f>
        <v>#N/A</v>
      </c>
      <c r="M3585" s="45"/>
      <c r="N3585" s="47"/>
      <c r="O3585" s="45"/>
    </row>
    <row r="3586" spans="1:15" hidden="1" x14ac:dyDescent="0.2">
      <c r="A3586" s="45" t="s">
        <v>676</v>
      </c>
      <c r="B3586" s="65" t="str">
        <f>YEAR(C3586)&amp;"-"&amp;WEEKNUM(C3586)</f>
        <v>2018-14</v>
      </c>
      <c r="C3586" s="46">
        <v>43191</v>
      </c>
      <c r="D3586" s="67">
        <f>WEEKDAY(Tableau645[[#This Row],[date]])</f>
        <v>1</v>
      </c>
      <c r="E3586" s="47">
        <v>0.34375</v>
      </c>
      <c r="F3586" s="47">
        <v>0.51041666666666696</v>
      </c>
      <c r="G3586" s="46" t="str">
        <f>IF(NOT(ISBLANK(Tableau645[heure
début])),IF(VALUE(MID(TEXT(Tableau645[heure
début],"hh"),1,2))&lt;13,"AM","PM"),"")</f>
        <v>AM</v>
      </c>
      <c r="H3586" s="47">
        <f>F3586-E3586</f>
        <v>0.16666666666666696</v>
      </c>
      <c r="I3586" s="47"/>
      <c r="J3586" s="47"/>
      <c r="K3586" s="65"/>
      <c r="L3586" s="45" t="e">
        <f ca="1">VLOOKUP(Tableau645[[#This Row],[module]],OFFSET(INDIRECT(A3586&amp;"_code"),0,2,,2),2,0)</f>
        <v>#N/A</v>
      </c>
      <c r="M3586" s="45"/>
      <c r="N3586" s="47"/>
      <c r="O3586" s="45"/>
    </row>
    <row r="3587" spans="1:15" hidden="1" x14ac:dyDescent="0.2">
      <c r="A3587" s="45" t="s">
        <v>677</v>
      </c>
      <c r="B3587" s="65" t="str">
        <f>YEAR(C3587)&amp;"-"&amp;WEEKNUM(C3587)</f>
        <v>2018-14</v>
      </c>
      <c r="C3587" s="46">
        <v>43191</v>
      </c>
      <c r="D3587" s="67">
        <f>WEEKDAY(Tableau645[[#This Row],[date]])</f>
        <v>1</v>
      </c>
      <c r="E3587" s="47">
        <v>0.34375</v>
      </c>
      <c r="F3587" s="47">
        <v>0.51041666666666696</v>
      </c>
      <c r="G3587" s="46" t="str">
        <f>IF(NOT(ISBLANK(Tableau645[heure
début])),IF(VALUE(MID(TEXT(Tableau645[heure
début],"hh"),1,2))&lt;13,"AM","PM"),"")</f>
        <v>AM</v>
      </c>
      <c r="H3587" s="47">
        <f>F3587-E3587</f>
        <v>0.16666666666666696</v>
      </c>
      <c r="I3587" s="47"/>
      <c r="J3587" s="47"/>
      <c r="K3587" s="65"/>
      <c r="L3587" s="45" t="e">
        <f ca="1">VLOOKUP(Tableau645[[#This Row],[module]],OFFSET(INDIRECT(A3587&amp;"_code"),0,2,,2),2,0)</f>
        <v>#N/A</v>
      </c>
      <c r="M3587" s="45"/>
      <c r="N3587" s="47"/>
      <c r="O3587" s="45"/>
    </row>
    <row r="3588" spans="1:15" hidden="1" x14ac:dyDescent="0.2">
      <c r="A3588" s="45" t="s">
        <v>670</v>
      </c>
      <c r="B3588" s="65" t="str">
        <f>YEAR(C3588)&amp;"-"&amp;WEEKNUM(C3588)</f>
        <v>2018-14</v>
      </c>
      <c r="C3588" s="46">
        <v>43191</v>
      </c>
      <c r="D3588" s="67">
        <f>WEEKDAY(Tableau645[[#This Row],[date]])</f>
        <v>1</v>
      </c>
      <c r="E3588" s="47">
        <v>0.34375</v>
      </c>
      <c r="F3588" s="47">
        <v>0.51041666666666696</v>
      </c>
      <c r="G3588" s="46" t="str">
        <f>IF(NOT(ISBLANK(Tableau645[heure
début])),IF(VALUE(MID(TEXT(Tableau645[heure
début],"hh"),1,2))&lt;13,"AM","PM"),"")</f>
        <v>AM</v>
      </c>
      <c r="H3588" s="47">
        <f>F3588-E3588</f>
        <v>0.16666666666666696</v>
      </c>
      <c r="I3588" s="47"/>
      <c r="J3588" s="47"/>
      <c r="K3588" s="65"/>
      <c r="L3588" s="45" t="e">
        <f ca="1">VLOOKUP(Tableau645[[#This Row],[module]],OFFSET(INDIRECT(A3588&amp;"_code"),0,2,,2),2,0)</f>
        <v>#N/A</v>
      </c>
      <c r="M3588" s="45"/>
      <c r="N3588" s="47"/>
      <c r="O3588" s="45"/>
    </row>
    <row r="3589" spans="1:15" hidden="1" x14ac:dyDescent="0.2">
      <c r="A3589" s="61" t="s">
        <v>669</v>
      </c>
      <c r="B3589" s="65" t="str">
        <f>YEAR(C3589)&amp;"-"&amp;WEEKNUM(C3589)</f>
        <v>2018-14</v>
      </c>
      <c r="C3589" s="46">
        <v>43191</v>
      </c>
      <c r="D3589" s="67">
        <f>WEEKDAY(Tableau645[[#This Row],[date]])</f>
        <v>1</v>
      </c>
      <c r="E3589" s="47">
        <v>0.34375</v>
      </c>
      <c r="F3589" s="47">
        <v>0.51041666666666696</v>
      </c>
      <c r="G3589" s="46" t="str">
        <f>IF(NOT(ISBLANK(Tableau645[heure
début])),IF(VALUE(MID(TEXT(Tableau645[heure
début],"hh"),1,2))&lt;13,"AM","PM"),"")</f>
        <v>AM</v>
      </c>
      <c r="H3589" s="47">
        <f>F3589-E3589</f>
        <v>0.16666666666666696</v>
      </c>
      <c r="I3589" s="47"/>
      <c r="J3589" s="47"/>
      <c r="K3589" s="65"/>
      <c r="L3589" s="45" t="e">
        <f ca="1">VLOOKUP(Tableau645[[#This Row],[module]],OFFSET(INDIRECT(A3589&amp;"_code"),0,2,,2),2,0)</f>
        <v>#N/A</v>
      </c>
      <c r="M3589" s="45"/>
      <c r="N3589" s="47"/>
      <c r="O3589" s="45"/>
    </row>
    <row r="3590" spans="1:15" hidden="1" x14ac:dyDescent="0.2">
      <c r="A3590" s="45" t="s">
        <v>657</v>
      </c>
      <c r="B3590" s="65" t="str">
        <f>YEAR(C3590)&amp;"-"&amp;WEEKNUM(C3590)</f>
        <v>2018-14</v>
      </c>
      <c r="C3590" s="46">
        <v>43191</v>
      </c>
      <c r="D3590" s="67">
        <f>WEEKDAY(Tableau645[[#This Row],[date]])</f>
        <v>1</v>
      </c>
      <c r="E3590" s="47">
        <v>0.57291666666666696</v>
      </c>
      <c r="F3590" s="47">
        <v>0.73958333333333404</v>
      </c>
      <c r="G3590" s="46" t="str">
        <f>IF(NOT(ISBLANK(Tableau645[heure
début])),IF(VALUE(MID(TEXT(Tableau645[heure
début],"hh"),1,2))&lt;13,"AM","PM"),"")</f>
        <v>PM</v>
      </c>
      <c r="H3590" s="47">
        <f>F3590-E3590</f>
        <v>0.16666666666666707</v>
      </c>
      <c r="I3590" s="123"/>
      <c r="J3590" s="47"/>
      <c r="K3590" s="65"/>
      <c r="L3590" s="45" t="e">
        <f ca="1">VLOOKUP(Tableau645[[#This Row],[module]],OFFSET(INDIRECT(A3590&amp;"_code"),0,2,,2),2,0)</f>
        <v>#N/A</v>
      </c>
      <c r="M3590" s="45"/>
      <c r="N3590" s="47"/>
      <c r="O3590" s="45"/>
    </row>
    <row r="3591" spans="1:15" hidden="1" x14ac:dyDescent="0.2">
      <c r="A3591" s="45" t="s">
        <v>671</v>
      </c>
      <c r="B3591" s="65" t="str">
        <f>YEAR(C3591)&amp;"-"&amp;WEEKNUM(C3591)</f>
        <v>2018-14</v>
      </c>
      <c r="C3591" s="46">
        <v>43191</v>
      </c>
      <c r="D3591" s="67">
        <f>WEEKDAY(Tableau645[[#This Row],[date]])</f>
        <v>1</v>
      </c>
      <c r="E3591" s="47">
        <v>0.57291666666666696</v>
      </c>
      <c r="F3591" s="47">
        <v>0.73958333333333404</v>
      </c>
      <c r="G3591" s="46" t="str">
        <f>IF(NOT(ISBLANK(Tableau645[heure
début])),IF(VALUE(MID(TEXT(Tableau645[heure
début],"hh"),1,2))&lt;13,"AM","PM"),"")</f>
        <v>PM</v>
      </c>
      <c r="H3591" s="47">
        <f>F3591-E3591</f>
        <v>0.16666666666666707</v>
      </c>
      <c r="I3591" s="47"/>
      <c r="J3591" s="47"/>
      <c r="K3591" s="65"/>
      <c r="L3591" s="45" t="e">
        <f ca="1">VLOOKUP(Tableau645[[#This Row],[module]],OFFSET(INDIRECT(A3591&amp;"_code"),0,2,,2),2,0)</f>
        <v>#N/A</v>
      </c>
      <c r="M3591" s="45"/>
      <c r="N3591" s="47"/>
      <c r="O3591" s="45"/>
    </row>
    <row r="3592" spans="1:15" hidden="1" x14ac:dyDescent="0.2">
      <c r="A3592" s="45" t="s">
        <v>672</v>
      </c>
      <c r="B3592" s="65" t="str">
        <f>YEAR(C3592)&amp;"-"&amp;WEEKNUM(C3592)</f>
        <v>2018-14</v>
      </c>
      <c r="C3592" s="46">
        <v>43191</v>
      </c>
      <c r="D3592" s="67">
        <f>WEEKDAY(Tableau645[[#This Row],[date]])</f>
        <v>1</v>
      </c>
      <c r="E3592" s="47">
        <v>0.57291666666666696</v>
      </c>
      <c r="F3592" s="47">
        <v>0.73958333333333404</v>
      </c>
      <c r="G3592" s="46" t="str">
        <f>IF(NOT(ISBLANK(Tableau645[heure
début])),IF(VALUE(MID(TEXT(Tableau645[heure
début],"hh"),1,2))&lt;13,"AM","PM"),"")</f>
        <v>PM</v>
      </c>
      <c r="H3592" s="47">
        <f>F3592-E3592</f>
        <v>0.16666666666666707</v>
      </c>
      <c r="I3592" s="47"/>
      <c r="J3592" s="47"/>
      <c r="K3592" s="65"/>
      <c r="L3592" s="45" t="e">
        <f ca="1">VLOOKUP(Tableau645[[#This Row],[module]],OFFSET(INDIRECT(A3592&amp;"_code"),0,2,,2),2,0)</f>
        <v>#N/A</v>
      </c>
      <c r="M3592" s="45"/>
      <c r="N3592" s="47"/>
      <c r="O3592" s="45"/>
    </row>
    <row r="3593" spans="1:15" hidden="1" x14ac:dyDescent="0.2">
      <c r="A3593" s="45" t="s">
        <v>676</v>
      </c>
      <c r="B3593" s="65" t="str">
        <f>YEAR(C3593)&amp;"-"&amp;WEEKNUM(C3593)</f>
        <v>2018-14</v>
      </c>
      <c r="C3593" s="46">
        <v>43191</v>
      </c>
      <c r="D3593" s="67">
        <f>WEEKDAY(Tableau645[[#This Row],[date]])</f>
        <v>1</v>
      </c>
      <c r="E3593" s="47">
        <v>0.57291666666666696</v>
      </c>
      <c r="F3593" s="47">
        <v>0.69791666666666663</v>
      </c>
      <c r="G3593" s="46" t="str">
        <f>IF(NOT(ISBLANK(Tableau645[heure
début])),IF(VALUE(MID(TEXT(Tableau645[heure
début],"hh"),1,2))&lt;13,"AM","PM"),"")</f>
        <v>PM</v>
      </c>
      <c r="H3593" s="47">
        <f>F3593-E3593</f>
        <v>0.12499999999999967</v>
      </c>
      <c r="I3593" s="47"/>
      <c r="J3593" s="47"/>
      <c r="K3593" s="65"/>
      <c r="L3593" s="45" t="e">
        <f ca="1">VLOOKUP(Tableau645[[#This Row],[module]],OFFSET(INDIRECT(A3593&amp;"_code"),0,2,,2),2,0)</f>
        <v>#N/A</v>
      </c>
      <c r="M3593" s="45"/>
      <c r="N3593" s="47"/>
      <c r="O3593" s="45"/>
    </row>
    <row r="3594" spans="1:15" hidden="1" x14ac:dyDescent="0.2">
      <c r="A3594" s="45" t="s">
        <v>677</v>
      </c>
      <c r="B3594" s="65" t="str">
        <f>YEAR(C3594)&amp;"-"&amp;WEEKNUM(C3594)</f>
        <v>2018-14</v>
      </c>
      <c r="C3594" s="46">
        <v>43191</v>
      </c>
      <c r="D3594" s="67">
        <f>WEEKDAY(Tableau645[[#This Row],[date]])</f>
        <v>1</v>
      </c>
      <c r="E3594" s="47">
        <v>0.57291666666666696</v>
      </c>
      <c r="F3594" s="47">
        <v>0.69791666666666663</v>
      </c>
      <c r="G3594" s="46" t="str">
        <f>IF(NOT(ISBLANK(Tableau645[heure
début])),IF(VALUE(MID(TEXT(Tableau645[heure
début],"hh"),1,2))&lt;13,"AM","PM"),"")</f>
        <v>PM</v>
      </c>
      <c r="H3594" s="47">
        <f>F3594-E3594</f>
        <v>0.12499999999999967</v>
      </c>
      <c r="I3594" s="47"/>
      <c r="J3594" s="47"/>
      <c r="K3594" s="65"/>
      <c r="L3594" s="45" t="e">
        <f ca="1">VLOOKUP(Tableau645[[#This Row],[module]],OFFSET(INDIRECT(A3594&amp;"_code"),0,2,,2),2,0)</f>
        <v>#N/A</v>
      </c>
      <c r="M3594" s="45"/>
      <c r="N3594" s="47"/>
      <c r="O3594" s="45"/>
    </row>
    <row r="3595" spans="1:15" hidden="1" x14ac:dyDescent="0.2">
      <c r="A3595" s="45" t="s">
        <v>670</v>
      </c>
      <c r="B3595" s="65" t="str">
        <f>YEAR(C3595)&amp;"-"&amp;WEEKNUM(C3595)</f>
        <v>2018-14</v>
      </c>
      <c r="C3595" s="46">
        <v>43191</v>
      </c>
      <c r="D3595" s="67">
        <f>WEEKDAY(Tableau645[[#This Row],[date]])</f>
        <v>1</v>
      </c>
      <c r="E3595" s="47">
        <v>0.57291666666666696</v>
      </c>
      <c r="F3595" s="47">
        <v>0.73958333333333404</v>
      </c>
      <c r="G3595" s="46" t="str">
        <f>IF(NOT(ISBLANK(Tableau645[heure
début])),IF(VALUE(MID(TEXT(Tableau645[heure
début],"hh"),1,2))&lt;13,"AM","PM"),"")</f>
        <v>PM</v>
      </c>
      <c r="H3595" s="47">
        <f>F3595-E3595</f>
        <v>0.16666666666666707</v>
      </c>
      <c r="I3595" s="47"/>
      <c r="J3595" s="47"/>
      <c r="K3595" s="65"/>
      <c r="L3595" s="45" t="e">
        <f ca="1">VLOOKUP(Tableau645[[#This Row],[module]],OFFSET(INDIRECT(A3595&amp;"_code"),0,2,,2),2,0)</f>
        <v>#N/A</v>
      </c>
      <c r="M3595" s="45"/>
      <c r="N3595" s="47"/>
      <c r="O3595" s="45"/>
    </row>
    <row r="3596" spans="1:15" hidden="1" x14ac:dyDescent="0.2">
      <c r="A3596" s="61" t="s">
        <v>669</v>
      </c>
      <c r="B3596" s="65" t="str">
        <f>YEAR(C3596)&amp;"-"&amp;WEEKNUM(C3596)</f>
        <v>2018-14</v>
      </c>
      <c r="C3596" s="46">
        <v>43191</v>
      </c>
      <c r="D3596" s="67">
        <f>WEEKDAY(Tableau645[[#This Row],[date]])</f>
        <v>1</v>
      </c>
      <c r="E3596" s="63">
        <v>0.57291666666666696</v>
      </c>
      <c r="F3596" s="63">
        <v>0.73958333333333404</v>
      </c>
      <c r="G3596" s="46" t="str">
        <f>IF(NOT(ISBLANK(Tableau645[heure
début])),IF(VALUE(MID(TEXT(Tableau645[heure
début],"hh"),1,2))&lt;13,"AM","PM"),"")</f>
        <v>PM</v>
      </c>
      <c r="H3596" s="47">
        <f>F3596-E3596</f>
        <v>0.16666666666666707</v>
      </c>
      <c r="I3596" s="47"/>
      <c r="J3596" s="47"/>
      <c r="K3596" s="65"/>
      <c r="L3596" s="45" t="e">
        <f ca="1">VLOOKUP(Tableau645[[#This Row],[module]],OFFSET(INDIRECT(A3596&amp;"_code"),0,2,,2),2,0)</f>
        <v>#N/A</v>
      </c>
      <c r="M3596" s="45"/>
      <c r="N3596" s="47"/>
      <c r="O3596" s="45"/>
    </row>
    <row r="3597" spans="1:15" hidden="1" x14ac:dyDescent="0.2">
      <c r="A3597" s="45" t="s">
        <v>657</v>
      </c>
      <c r="B3597" s="65" t="str">
        <f>YEAR(C3597)&amp;"-"&amp;WEEKNUM(C3597)</f>
        <v>2018-14</v>
      </c>
      <c r="C3597" s="46">
        <v>43192</v>
      </c>
      <c r="D3597" s="67">
        <f>WEEKDAY(Tableau645[[#This Row],[date]])</f>
        <v>2</v>
      </c>
      <c r="E3597" s="47">
        <v>0.34375</v>
      </c>
      <c r="F3597" s="47">
        <v>0.51041666666666696</v>
      </c>
      <c r="G3597" s="46" t="str">
        <f>IF(NOT(ISBLANK(Tableau645[heure
début])),IF(VALUE(MID(TEXT(Tableau645[heure
début],"hh"),1,2))&lt;13,"AM","PM"),"")</f>
        <v>AM</v>
      </c>
      <c r="H3597" s="47">
        <f>F3597-E3597</f>
        <v>0.16666666666666696</v>
      </c>
      <c r="I3597" s="123"/>
      <c r="J3597" s="47"/>
      <c r="K3597" s="65" t="s">
        <v>791</v>
      </c>
      <c r="L3597" s="45" t="str">
        <f ca="1">VLOOKUP(Tableau645[[#This Row],[module]],OFFSET(INDIRECT(A3597&amp;"_code"),0,2,,2),2,0)</f>
        <v>n/a</v>
      </c>
      <c r="M3597" s="45"/>
      <c r="N3597" s="47"/>
      <c r="O3597" s="45"/>
    </row>
    <row r="3598" spans="1:15" hidden="1" x14ac:dyDescent="0.2">
      <c r="A3598" s="45" t="s">
        <v>671</v>
      </c>
      <c r="B3598" s="65" t="str">
        <f>YEAR(C3598)&amp;"-"&amp;WEEKNUM(C3598)</f>
        <v>2018-14</v>
      </c>
      <c r="C3598" s="46">
        <v>43192</v>
      </c>
      <c r="D3598" s="67">
        <f>WEEKDAY(Tableau645[[#This Row],[date]])</f>
        <v>2</v>
      </c>
      <c r="E3598" s="47">
        <v>0.34375</v>
      </c>
      <c r="F3598" s="47">
        <v>0.51041666666666696</v>
      </c>
      <c r="G3598" s="46" t="str">
        <f>IF(NOT(ISBLANK(Tableau645[heure
début])),IF(VALUE(MID(TEXT(Tableau645[heure
début],"hh"),1,2))&lt;13,"AM","PM"),"")</f>
        <v>AM</v>
      </c>
      <c r="H3598" s="47">
        <f>F3598-E3598</f>
        <v>0.16666666666666696</v>
      </c>
      <c r="I3598" s="47"/>
      <c r="J3598" s="47"/>
      <c r="K3598" s="65" t="s">
        <v>791</v>
      </c>
      <c r="L3598" s="45" t="str">
        <f ca="1">VLOOKUP(Tableau645[[#This Row],[module]],OFFSET(INDIRECT(A3598&amp;"_code"),0,2,,2),2,0)</f>
        <v>n/a</v>
      </c>
      <c r="M3598" s="45"/>
      <c r="N3598" s="47"/>
      <c r="O3598" s="45"/>
    </row>
    <row r="3599" spans="1:15" hidden="1" x14ac:dyDescent="0.2">
      <c r="A3599" s="45" t="s">
        <v>672</v>
      </c>
      <c r="B3599" s="65" t="str">
        <f>YEAR(C3599)&amp;"-"&amp;WEEKNUM(C3599)</f>
        <v>2018-14</v>
      </c>
      <c r="C3599" s="46">
        <v>43192</v>
      </c>
      <c r="D3599" s="67">
        <f>WEEKDAY(Tableau645[[#This Row],[date]])</f>
        <v>2</v>
      </c>
      <c r="E3599" s="47">
        <v>0.34375</v>
      </c>
      <c r="F3599" s="47">
        <v>0.51041666666666696</v>
      </c>
      <c r="G3599" s="46" t="str">
        <f>IF(NOT(ISBLANK(Tableau645[heure
début])),IF(VALUE(MID(TEXT(Tableau645[heure
début],"hh"),1,2))&lt;13,"AM","PM"),"")</f>
        <v>AM</v>
      </c>
      <c r="H3599" s="47">
        <f>F3599-E3599</f>
        <v>0.16666666666666696</v>
      </c>
      <c r="I3599" s="47"/>
      <c r="J3599" s="47"/>
      <c r="K3599" s="65" t="s">
        <v>791</v>
      </c>
      <c r="L3599" s="45" t="str">
        <f ca="1">VLOOKUP(Tableau645[[#This Row],[module]],OFFSET(INDIRECT(A3599&amp;"_code"),0,2,,2),2,0)</f>
        <v>n/a</v>
      </c>
      <c r="M3599" s="45"/>
      <c r="N3599" s="47"/>
      <c r="O3599" s="45"/>
    </row>
    <row r="3600" spans="1:15" hidden="1" x14ac:dyDescent="0.2">
      <c r="A3600" s="45" t="s">
        <v>676</v>
      </c>
      <c r="B3600" s="65" t="str">
        <f>YEAR(C3600)&amp;"-"&amp;WEEKNUM(C3600)</f>
        <v>2018-14</v>
      </c>
      <c r="C3600" s="46">
        <v>43192</v>
      </c>
      <c r="D3600" s="67">
        <f>WEEKDAY(Tableau645[[#This Row],[date]])</f>
        <v>2</v>
      </c>
      <c r="E3600" s="47">
        <v>0.34375</v>
      </c>
      <c r="F3600" s="47">
        <v>0.51041666666666696</v>
      </c>
      <c r="G3600" s="46" t="str">
        <f>IF(NOT(ISBLANK(Tableau645[heure
début])),IF(VALUE(MID(TEXT(Tableau645[heure
début],"hh"),1,2))&lt;13,"AM","PM"),"")</f>
        <v>AM</v>
      </c>
      <c r="H3600" s="47">
        <f>F3600-E3600</f>
        <v>0.16666666666666696</v>
      </c>
      <c r="I3600" s="47"/>
      <c r="J3600" s="47"/>
      <c r="K3600" s="65" t="s">
        <v>791</v>
      </c>
      <c r="L3600" s="45" t="str">
        <f ca="1">VLOOKUP(Tableau645[[#This Row],[module]],OFFSET(INDIRECT(A3600&amp;"_code"),0,2,,2),2,0)</f>
        <v>n/a</v>
      </c>
      <c r="M3600" s="45"/>
      <c r="N3600" s="47"/>
      <c r="O3600" s="45"/>
    </row>
    <row r="3601" spans="1:15" hidden="1" x14ac:dyDescent="0.2">
      <c r="A3601" s="45" t="s">
        <v>677</v>
      </c>
      <c r="B3601" s="65" t="str">
        <f>YEAR(C3601)&amp;"-"&amp;WEEKNUM(C3601)</f>
        <v>2018-14</v>
      </c>
      <c r="C3601" s="46">
        <v>43192</v>
      </c>
      <c r="D3601" s="67">
        <f>WEEKDAY(Tableau645[[#This Row],[date]])</f>
        <v>2</v>
      </c>
      <c r="E3601" s="47">
        <v>0.34375</v>
      </c>
      <c r="F3601" s="47">
        <v>0.51041666666666696</v>
      </c>
      <c r="G3601" s="46" t="str">
        <f>IF(NOT(ISBLANK(Tableau645[heure
début])),IF(VALUE(MID(TEXT(Tableau645[heure
début],"hh"),1,2))&lt;13,"AM","PM"),"")</f>
        <v>AM</v>
      </c>
      <c r="H3601" s="47">
        <f>F3601-E3601</f>
        <v>0.16666666666666696</v>
      </c>
      <c r="I3601" s="47"/>
      <c r="J3601" s="47"/>
      <c r="K3601" s="65" t="s">
        <v>791</v>
      </c>
      <c r="L3601" s="45" t="str">
        <f ca="1">VLOOKUP(Tableau645[[#This Row],[module]],OFFSET(INDIRECT(A3601&amp;"_code"),0,2,,2),2,0)</f>
        <v>n/a</v>
      </c>
      <c r="M3601" s="45"/>
      <c r="N3601" s="47"/>
      <c r="O3601" s="45"/>
    </row>
    <row r="3602" spans="1:15" hidden="1" x14ac:dyDescent="0.2">
      <c r="A3602" s="45" t="s">
        <v>670</v>
      </c>
      <c r="B3602" s="65" t="str">
        <f>YEAR(C3602)&amp;"-"&amp;WEEKNUM(C3602)</f>
        <v>2018-14</v>
      </c>
      <c r="C3602" s="46">
        <v>43192</v>
      </c>
      <c r="D3602" s="67">
        <f>WEEKDAY(Tableau645[[#This Row],[date]])</f>
        <v>2</v>
      </c>
      <c r="E3602" s="47">
        <v>0.34375</v>
      </c>
      <c r="F3602" s="47">
        <v>0.51041666666666696</v>
      </c>
      <c r="G3602" s="46" t="str">
        <f>IF(NOT(ISBLANK(Tableau645[heure
début])),IF(VALUE(MID(TEXT(Tableau645[heure
début],"hh"),1,2))&lt;13,"AM","PM"),"")</f>
        <v>AM</v>
      </c>
      <c r="H3602" s="47">
        <f>F3602-E3602</f>
        <v>0.16666666666666696</v>
      </c>
      <c r="I3602" s="47"/>
      <c r="J3602" s="47"/>
      <c r="K3602" s="65" t="s">
        <v>791</v>
      </c>
      <c r="L3602" s="45" t="str">
        <f ca="1">VLOOKUP(Tableau645[[#This Row],[module]],OFFSET(INDIRECT(A3602&amp;"_code"),0,2,,2),2,0)</f>
        <v>n/a</v>
      </c>
      <c r="M3602" s="45"/>
      <c r="N3602" s="47"/>
      <c r="O3602" s="45"/>
    </row>
    <row r="3603" spans="1:15" hidden="1" x14ac:dyDescent="0.2">
      <c r="A3603" s="61" t="s">
        <v>669</v>
      </c>
      <c r="B3603" s="65" t="str">
        <f>YEAR(C3603)&amp;"-"&amp;WEEKNUM(C3603)</f>
        <v>2018-14</v>
      </c>
      <c r="C3603" s="46">
        <v>43192</v>
      </c>
      <c r="D3603" s="67">
        <f>WEEKDAY(Tableau645[[#This Row],[date]])</f>
        <v>2</v>
      </c>
      <c r="E3603" s="47">
        <v>0.34375</v>
      </c>
      <c r="F3603" s="47">
        <v>0.51041666666666696</v>
      </c>
      <c r="G3603" s="46" t="str">
        <f>IF(NOT(ISBLANK(Tableau645[heure
début])),IF(VALUE(MID(TEXT(Tableau645[heure
début],"hh"),1,2))&lt;13,"AM","PM"),"")</f>
        <v>AM</v>
      </c>
      <c r="H3603" s="47">
        <f>F3603-E3603</f>
        <v>0.16666666666666696</v>
      </c>
      <c r="I3603" s="47"/>
      <c r="J3603" s="47"/>
      <c r="K3603" s="65" t="s">
        <v>791</v>
      </c>
      <c r="L3603" s="45" t="str">
        <f ca="1">VLOOKUP(Tableau645[[#This Row],[module]],OFFSET(INDIRECT(A3603&amp;"_code"),0,2,,2),2,0)</f>
        <v>n/a</v>
      </c>
      <c r="M3603" s="45"/>
      <c r="N3603" s="47"/>
      <c r="O3603" s="45"/>
    </row>
    <row r="3604" spans="1:15" hidden="1" x14ac:dyDescent="0.2">
      <c r="A3604" s="45" t="s">
        <v>657</v>
      </c>
      <c r="B3604" s="65" t="str">
        <f>YEAR(C3604)&amp;"-"&amp;WEEKNUM(C3604)</f>
        <v>2018-14</v>
      </c>
      <c r="C3604" s="46">
        <v>43192</v>
      </c>
      <c r="D3604" s="67">
        <f>WEEKDAY(Tableau645[[#This Row],[date]])</f>
        <v>2</v>
      </c>
      <c r="E3604" s="47">
        <v>0.57291666666666696</v>
      </c>
      <c r="F3604" s="47">
        <v>0.73958333333333404</v>
      </c>
      <c r="G3604" s="46" t="str">
        <f>IF(NOT(ISBLANK(Tableau645[heure
début])),IF(VALUE(MID(TEXT(Tableau645[heure
début],"hh"),1,2))&lt;13,"AM","PM"),"")</f>
        <v>PM</v>
      </c>
      <c r="H3604" s="47">
        <f>F3604-E3604</f>
        <v>0.16666666666666707</v>
      </c>
      <c r="I3604" s="123"/>
      <c r="J3604" s="47"/>
      <c r="K3604" s="65" t="s">
        <v>791</v>
      </c>
      <c r="L3604" s="45" t="str">
        <f ca="1">VLOOKUP(Tableau645[[#This Row],[module]],OFFSET(INDIRECT(A3604&amp;"_code"),0,2,,2),2,0)</f>
        <v>n/a</v>
      </c>
      <c r="M3604" s="45"/>
      <c r="N3604" s="47"/>
      <c r="O3604" s="45"/>
    </row>
    <row r="3605" spans="1:15" hidden="1" x14ac:dyDescent="0.2">
      <c r="A3605" s="45" t="s">
        <v>671</v>
      </c>
      <c r="B3605" s="65" t="str">
        <f>YEAR(C3605)&amp;"-"&amp;WEEKNUM(C3605)</f>
        <v>2018-14</v>
      </c>
      <c r="C3605" s="46">
        <v>43192</v>
      </c>
      <c r="D3605" s="67">
        <f>WEEKDAY(Tableau645[[#This Row],[date]])</f>
        <v>2</v>
      </c>
      <c r="E3605" s="47">
        <v>0.57291666666666696</v>
      </c>
      <c r="F3605" s="47">
        <v>0.73958333333333404</v>
      </c>
      <c r="G3605" s="46" t="str">
        <f>IF(NOT(ISBLANK(Tableau645[heure
début])),IF(VALUE(MID(TEXT(Tableau645[heure
début],"hh"),1,2))&lt;13,"AM","PM"),"")</f>
        <v>PM</v>
      </c>
      <c r="H3605" s="47">
        <f>F3605-E3605</f>
        <v>0.16666666666666707</v>
      </c>
      <c r="I3605" s="47"/>
      <c r="J3605" s="47"/>
      <c r="K3605" s="65" t="s">
        <v>791</v>
      </c>
      <c r="L3605" s="45" t="str">
        <f ca="1">VLOOKUP(Tableau645[[#This Row],[module]],OFFSET(INDIRECT(A3605&amp;"_code"),0,2,,2),2,0)</f>
        <v>n/a</v>
      </c>
      <c r="M3605" s="45"/>
      <c r="N3605" s="47"/>
      <c r="O3605" s="45"/>
    </row>
    <row r="3606" spans="1:15" hidden="1" x14ac:dyDescent="0.2">
      <c r="A3606" s="45" t="s">
        <v>672</v>
      </c>
      <c r="B3606" s="65" t="str">
        <f>YEAR(C3606)&amp;"-"&amp;WEEKNUM(C3606)</f>
        <v>2018-14</v>
      </c>
      <c r="C3606" s="46">
        <v>43192</v>
      </c>
      <c r="D3606" s="67">
        <f>WEEKDAY(Tableau645[[#This Row],[date]])</f>
        <v>2</v>
      </c>
      <c r="E3606" s="47">
        <v>0.57291666666666696</v>
      </c>
      <c r="F3606" s="47">
        <v>0.73958333333333404</v>
      </c>
      <c r="G3606" s="46" t="str">
        <f>IF(NOT(ISBLANK(Tableau645[heure
début])),IF(VALUE(MID(TEXT(Tableau645[heure
début],"hh"),1,2))&lt;13,"AM","PM"),"")</f>
        <v>PM</v>
      </c>
      <c r="H3606" s="47">
        <f>F3606-E3606</f>
        <v>0.16666666666666707</v>
      </c>
      <c r="I3606" s="47"/>
      <c r="J3606" s="47"/>
      <c r="K3606" s="65" t="s">
        <v>791</v>
      </c>
      <c r="L3606" s="45" t="str">
        <f ca="1">VLOOKUP(Tableau645[[#This Row],[module]],OFFSET(INDIRECT(A3606&amp;"_code"),0,2,,2),2,0)</f>
        <v>n/a</v>
      </c>
      <c r="M3606" s="45"/>
      <c r="N3606" s="47"/>
      <c r="O3606" s="45"/>
    </row>
    <row r="3607" spans="1:15" hidden="1" x14ac:dyDescent="0.2">
      <c r="A3607" s="45" t="s">
        <v>676</v>
      </c>
      <c r="B3607" s="65" t="str">
        <f>YEAR(C3607)&amp;"-"&amp;WEEKNUM(C3607)</f>
        <v>2018-14</v>
      </c>
      <c r="C3607" s="46">
        <v>43192</v>
      </c>
      <c r="D3607" s="67">
        <f>WEEKDAY(Tableau645[[#This Row],[date]])</f>
        <v>2</v>
      </c>
      <c r="E3607" s="47">
        <v>0.57291666666666696</v>
      </c>
      <c r="F3607" s="47">
        <v>0.69791666666666663</v>
      </c>
      <c r="G3607" s="46" t="str">
        <f>IF(NOT(ISBLANK(Tableau645[heure
début])),IF(VALUE(MID(TEXT(Tableau645[heure
début],"hh"),1,2))&lt;13,"AM","PM"),"")</f>
        <v>PM</v>
      </c>
      <c r="H3607" s="47">
        <f>F3607-E3607</f>
        <v>0.12499999999999967</v>
      </c>
      <c r="I3607" s="47"/>
      <c r="J3607" s="47"/>
      <c r="K3607" s="65" t="s">
        <v>791</v>
      </c>
      <c r="L3607" s="45" t="str">
        <f ca="1">VLOOKUP(Tableau645[[#This Row],[module]],OFFSET(INDIRECT(A3607&amp;"_code"),0,2,,2),2,0)</f>
        <v>n/a</v>
      </c>
      <c r="M3607" s="45"/>
      <c r="N3607" s="47"/>
      <c r="O3607" s="45"/>
    </row>
    <row r="3608" spans="1:15" hidden="1" x14ac:dyDescent="0.2">
      <c r="A3608" s="45" t="s">
        <v>677</v>
      </c>
      <c r="B3608" s="65" t="str">
        <f>YEAR(C3608)&amp;"-"&amp;WEEKNUM(C3608)</f>
        <v>2018-14</v>
      </c>
      <c r="C3608" s="46">
        <v>43192</v>
      </c>
      <c r="D3608" s="67">
        <f>WEEKDAY(Tableau645[[#This Row],[date]])</f>
        <v>2</v>
      </c>
      <c r="E3608" s="47">
        <v>0.57291666666666696</v>
      </c>
      <c r="F3608" s="47">
        <v>0.69791666666666663</v>
      </c>
      <c r="G3608" s="46" t="str">
        <f>IF(NOT(ISBLANK(Tableau645[heure
début])),IF(VALUE(MID(TEXT(Tableau645[heure
début],"hh"),1,2))&lt;13,"AM","PM"),"")</f>
        <v>PM</v>
      </c>
      <c r="H3608" s="47">
        <f>F3608-E3608</f>
        <v>0.12499999999999967</v>
      </c>
      <c r="I3608" s="47"/>
      <c r="J3608" s="47"/>
      <c r="K3608" s="65" t="s">
        <v>791</v>
      </c>
      <c r="L3608" s="45" t="str">
        <f ca="1">VLOOKUP(Tableau645[[#This Row],[module]],OFFSET(INDIRECT(A3608&amp;"_code"),0,2,,2),2,0)</f>
        <v>n/a</v>
      </c>
      <c r="M3608" s="45"/>
      <c r="N3608" s="47"/>
      <c r="O3608" s="45"/>
    </row>
    <row r="3609" spans="1:15" hidden="1" x14ac:dyDescent="0.2">
      <c r="A3609" s="45" t="s">
        <v>670</v>
      </c>
      <c r="B3609" s="65" t="str">
        <f>YEAR(C3609)&amp;"-"&amp;WEEKNUM(C3609)</f>
        <v>2018-14</v>
      </c>
      <c r="C3609" s="46">
        <v>43192</v>
      </c>
      <c r="D3609" s="67">
        <f>WEEKDAY(Tableau645[[#This Row],[date]])</f>
        <v>2</v>
      </c>
      <c r="E3609" s="47">
        <v>0.57291666666666696</v>
      </c>
      <c r="F3609" s="47">
        <v>0.73958333333333404</v>
      </c>
      <c r="G3609" s="46" t="str">
        <f>IF(NOT(ISBLANK(Tableau645[heure
début])),IF(VALUE(MID(TEXT(Tableau645[heure
début],"hh"),1,2))&lt;13,"AM","PM"),"")</f>
        <v>PM</v>
      </c>
      <c r="H3609" s="47">
        <f>F3609-E3609</f>
        <v>0.16666666666666707</v>
      </c>
      <c r="I3609" s="47"/>
      <c r="J3609" s="47"/>
      <c r="K3609" s="65" t="s">
        <v>791</v>
      </c>
      <c r="L3609" s="45" t="str">
        <f ca="1">VLOOKUP(Tableau645[[#This Row],[module]],OFFSET(INDIRECT(A3609&amp;"_code"),0,2,,2),2,0)</f>
        <v>n/a</v>
      </c>
      <c r="M3609" s="45"/>
      <c r="N3609" s="47"/>
      <c r="O3609" s="45"/>
    </row>
    <row r="3610" spans="1:15" hidden="1" x14ac:dyDescent="0.2">
      <c r="A3610" s="61" t="s">
        <v>669</v>
      </c>
      <c r="B3610" s="65" t="str">
        <f>YEAR(C3610)&amp;"-"&amp;WEEKNUM(C3610)</f>
        <v>2018-14</v>
      </c>
      <c r="C3610" s="46">
        <v>43192</v>
      </c>
      <c r="D3610" s="67">
        <f>WEEKDAY(Tableau645[[#This Row],[date]])</f>
        <v>2</v>
      </c>
      <c r="E3610" s="63">
        <v>0.57291666666666696</v>
      </c>
      <c r="F3610" s="63">
        <v>0.73958333333333404</v>
      </c>
      <c r="G3610" s="46" t="str">
        <f>IF(NOT(ISBLANK(Tableau645[heure
début])),IF(VALUE(MID(TEXT(Tableau645[heure
début],"hh"),1,2))&lt;13,"AM","PM"),"")</f>
        <v>PM</v>
      </c>
      <c r="H3610" s="47">
        <f>F3610-E3610</f>
        <v>0.16666666666666707</v>
      </c>
      <c r="I3610" s="47"/>
      <c r="J3610" s="47"/>
      <c r="K3610" s="65" t="s">
        <v>791</v>
      </c>
      <c r="L3610" s="45" t="str">
        <f ca="1">VLOOKUP(Tableau645[[#This Row],[module]],OFFSET(INDIRECT(A3610&amp;"_code"),0,2,,2),2,0)</f>
        <v>n/a</v>
      </c>
      <c r="M3610" s="45"/>
      <c r="N3610" s="47"/>
      <c r="O3610" s="45"/>
    </row>
    <row r="3611" spans="1:15" hidden="1" x14ac:dyDescent="0.2">
      <c r="A3611" s="45" t="s">
        <v>657</v>
      </c>
      <c r="B3611" s="65" t="str">
        <f>YEAR(C3611)&amp;"-"&amp;WEEKNUM(C3611)</f>
        <v>2018-14</v>
      </c>
      <c r="C3611" s="46">
        <v>43193</v>
      </c>
      <c r="D3611" s="67">
        <f>WEEKDAY(Tableau645[[#This Row],[date]])</f>
        <v>3</v>
      </c>
      <c r="E3611" s="47">
        <v>0.34375</v>
      </c>
      <c r="F3611" s="47">
        <v>0.51041666666666696</v>
      </c>
      <c r="G3611" s="46" t="str">
        <f>IF(NOT(ISBLANK(Tableau645[heure
début])),IF(VALUE(MID(TEXT(Tableau645[heure
début],"hh"),1,2))&lt;13,"AM","PM"),"")</f>
        <v>AM</v>
      </c>
      <c r="H3611" s="47">
        <f>F3611-E3611</f>
        <v>0.16666666666666696</v>
      </c>
      <c r="I3611" s="123"/>
      <c r="J3611" s="47" t="s">
        <v>833</v>
      </c>
      <c r="K3611" s="65" t="s">
        <v>817</v>
      </c>
      <c r="L3611" s="45" t="str">
        <f ca="1">VLOOKUP(Tableau645[[#This Row],[module]],OFFSET(INDIRECT(A3611&amp;"_code"),0,2,,2),2,0)</f>
        <v>n/a</v>
      </c>
      <c r="M3611" s="45"/>
      <c r="N3611" s="47"/>
      <c r="O3611" s="45"/>
    </row>
    <row r="3612" spans="1:15" hidden="1" x14ac:dyDescent="0.2">
      <c r="A3612" s="45" t="s">
        <v>657</v>
      </c>
      <c r="B3612" s="65" t="str">
        <f>YEAR(C3612)&amp;"-"&amp;WEEKNUM(C3612)</f>
        <v>2018-14</v>
      </c>
      <c r="C3612" s="46">
        <v>43193</v>
      </c>
      <c r="D3612" s="67">
        <f>WEEKDAY(Tableau645[[#This Row],[date]])</f>
        <v>3</v>
      </c>
      <c r="E3612" s="47">
        <v>0.34375</v>
      </c>
      <c r="F3612" s="47">
        <v>0.51041666666666696</v>
      </c>
      <c r="G3612" s="46" t="str">
        <f>IF(NOT(ISBLANK(Tableau645[heure
début])),IF(VALUE(MID(TEXT(Tableau645[heure
début],"hh"),1,2))&lt;13,"AM","PM"),"")</f>
        <v>AM</v>
      </c>
      <c r="H3612" s="47">
        <f>F3612-E3612</f>
        <v>0.16666666666666696</v>
      </c>
      <c r="I3612" s="123"/>
      <c r="J3612" s="47" t="s">
        <v>832</v>
      </c>
      <c r="K3612" s="65" t="s">
        <v>806</v>
      </c>
      <c r="L3612" s="45" t="str">
        <f ca="1">VLOOKUP(Tableau645[[#This Row],[module]],OFFSET(INDIRECT(A3612&amp;"_code"),0,2,,2),2,0)</f>
        <v>n/a</v>
      </c>
      <c r="M3612" s="45"/>
      <c r="N3612" s="47"/>
      <c r="O3612" s="45"/>
    </row>
    <row r="3613" spans="1:15" hidden="1" x14ac:dyDescent="0.2">
      <c r="A3613" s="45" t="s">
        <v>671</v>
      </c>
      <c r="B3613" s="65" t="str">
        <f>YEAR(C3613)&amp;"-"&amp;WEEKNUM(C3613)</f>
        <v>2018-14</v>
      </c>
      <c r="C3613" s="46">
        <v>43193</v>
      </c>
      <c r="D3613" s="67">
        <f>WEEKDAY(Tableau645[[#This Row],[date]])</f>
        <v>3</v>
      </c>
      <c r="E3613" s="47">
        <v>0.34375</v>
      </c>
      <c r="F3613" s="47">
        <v>0.51041666666666696</v>
      </c>
      <c r="G3613" s="46" t="str">
        <f>IF(NOT(ISBLANK(Tableau645[heure
début])),IF(VALUE(MID(TEXT(Tableau645[heure
début],"hh"),1,2))&lt;13,"AM","PM"),"")</f>
        <v>AM</v>
      </c>
      <c r="H3613" s="47">
        <f>F3613-E3613</f>
        <v>0.16666666666666696</v>
      </c>
      <c r="I3613" s="47"/>
      <c r="J3613" s="47"/>
      <c r="K3613" s="65"/>
      <c r="L3613" s="45" t="e">
        <f ca="1">VLOOKUP(Tableau645[[#This Row],[module]],OFFSET(INDIRECT(A3613&amp;"_code"),0,2,,2),2,0)</f>
        <v>#N/A</v>
      </c>
      <c r="M3613" s="45"/>
      <c r="N3613" s="47"/>
      <c r="O3613" s="45"/>
    </row>
    <row r="3614" spans="1:15" hidden="1" x14ac:dyDescent="0.2">
      <c r="A3614" s="45" t="s">
        <v>672</v>
      </c>
      <c r="B3614" s="65" t="str">
        <f>YEAR(C3614)&amp;"-"&amp;WEEKNUM(C3614)</f>
        <v>2018-14</v>
      </c>
      <c r="C3614" s="46">
        <v>43193</v>
      </c>
      <c r="D3614" s="67">
        <f>WEEKDAY(Tableau645[[#This Row],[date]])</f>
        <v>3</v>
      </c>
      <c r="E3614" s="47">
        <v>0.34375</v>
      </c>
      <c r="F3614" s="47">
        <v>0.51041666666666696</v>
      </c>
      <c r="G3614" s="46" t="str">
        <f>IF(NOT(ISBLANK(Tableau645[heure
début])),IF(VALUE(MID(TEXT(Tableau645[heure
début],"hh"),1,2))&lt;13,"AM","PM"),"")</f>
        <v>AM</v>
      </c>
      <c r="H3614" s="47">
        <f>F3614-E3614</f>
        <v>0.16666666666666696</v>
      </c>
      <c r="I3614" s="47"/>
      <c r="J3614" s="47"/>
      <c r="K3614" s="65" t="s">
        <v>809</v>
      </c>
      <c r="L3614" s="45" t="str">
        <f ca="1">VLOOKUP(Tableau645[[#This Row],[module]],OFFSET(INDIRECT(A3614&amp;"_code"),0,2,,2),2,0)</f>
        <v>n/a</v>
      </c>
      <c r="M3614" s="45"/>
      <c r="N3614" s="47"/>
      <c r="O3614" s="45"/>
    </row>
    <row r="3615" spans="1:15" hidden="1" x14ac:dyDescent="0.2">
      <c r="A3615" s="45" t="s">
        <v>676</v>
      </c>
      <c r="B3615" s="65" t="str">
        <f>YEAR(C3615)&amp;"-"&amp;WEEKNUM(C3615)</f>
        <v>2018-14</v>
      </c>
      <c r="C3615" s="46">
        <v>43193</v>
      </c>
      <c r="D3615" s="67">
        <f>WEEKDAY(Tableau645[[#This Row],[date]])</f>
        <v>3</v>
      </c>
      <c r="E3615" s="47">
        <v>0.34375</v>
      </c>
      <c r="F3615" s="47">
        <v>0.51041666666666696</v>
      </c>
      <c r="G3615" s="46" t="str">
        <f>IF(NOT(ISBLANK(Tableau645[heure
début])),IF(VALUE(MID(TEXT(Tableau645[heure
début],"hh"),1,2))&lt;13,"AM","PM"),"")</f>
        <v>AM</v>
      </c>
      <c r="H3615" s="47">
        <f>F3615-E3615</f>
        <v>0.16666666666666696</v>
      </c>
      <c r="I3615" s="47"/>
      <c r="J3615" s="47"/>
      <c r="K3615" s="65" t="s">
        <v>809</v>
      </c>
      <c r="L3615" s="45" t="str">
        <f ca="1">VLOOKUP(Tableau645[[#This Row],[module]],OFFSET(INDIRECT(A3615&amp;"_code"),0,2,,2),2,0)</f>
        <v>n/a</v>
      </c>
      <c r="M3615" s="45"/>
      <c r="N3615" s="47"/>
      <c r="O3615" s="45"/>
    </row>
    <row r="3616" spans="1:15" hidden="1" x14ac:dyDescent="0.2">
      <c r="A3616" s="45" t="s">
        <v>677</v>
      </c>
      <c r="B3616" s="65" t="str">
        <f>YEAR(C3616)&amp;"-"&amp;WEEKNUM(C3616)</f>
        <v>2018-14</v>
      </c>
      <c r="C3616" s="46">
        <v>43193</v>
      </c>
      <c r="D3616" s="67">
        <f>WEEKDAY(Tableau645[[#This Row],[date]])</f>
        <v>3</v>
      </c>
      <c r="E3616" s="47">
        <v>0.34375</v>
      </c>
      <c r="F3616" s="47">
        <v>0.51041666666666696</v>
      </c>
      <c r="G3616" s="46" t="str">
        <f>IF(NOT(ISBLANK(Tableau645[heure
début])),IF(VALUE(MID(TEXT(Tableau645[heure
début],"hh"),1,2))&lt;13,"AM","PM"),"")</f>
        <v>AM</v>
      </c>
      <c r="H3616" s="47">
        <f>F3616-E3616</f>
        <v>0.16666666666666696</v>
      </c>
      <c r="I3616" s="47"/>
      <c r="J3616" s="47"/>
      <c r="K3616" s="65" t="s">
        <v>1168</v>
      </c>
      <c r="L3616" s="45" t="str">
        <f ca="1">VLOOKUP(Tableau645[[#This Row],[module]],OFFSET(INDIRECT(A3616&amp;"_code"),0,2,,2),2,0)</f>
        <v>n/a</v>
      </c>
      <c r="M3616" s="45"/>
      <c r="N3616" s="47"/>
      <c r="O3616" s="45"/>
    </row>
    <row r="3617" spans="1:15" hidden="1" x14ac:dyDescent="0.2">
      <c r="A3617" s="61" t="s">
        <v>669</v>
      </c>
      <c r="B3617" s="65" t="str">
        <f>YEAR(C3617)&amp;"-"&amp;WEEKNUM(C3617)</f>
        <v>2018-14</v>
      </c>
      <c r="C3617" s="46">
        <v>43193</v>
      </c>
      <c r="D3617" s="67">
        <f>WEEKDAY(Tableau645[[#This Row],[date]])</f>
        <v>3</v>
      </c>
      <c r="E3617" s="47">
        <v>0.34375</v>
      </c>
      <c r="F3617" s="47">
        <v>0.51041666666666696</v>
      </c>
      <c r="G3617" s="46" t="str">
        <f>IF(NOT(ISBLANK(Tableau645[heure
début])),IF(VALUE(MID(TEXT(Tableau645[heure
début],"hh"),1,2))&lt;13,"AM","PM"),"")</f>
        <v>AM</v>
      </c>
      <c r="H3617" s="47">
        <f>F3617-E3617</f>
        <v>0.16666666666666696</v>
      </c>
      <c r="I3617" s="47"/>
      <c r="J3617" s="47"/>
      <c r="K3617" s="65"/>
      <c r="L3617" s="45" t="e">
        <f ca="1">VLOOKUP(Tableau645[[#This Row],[module]],OFFSET(INDIRECT(A3617&amp;"_code"),0,2,,2),2,0)</f>
        <v>#N/A</v>
      </c>
      <c r="M3617" s="45"/>
      <c r="N3617" s="47"/>
      <c r="O3617" s="45"/>
    </row>
    <row r="3618" spans="1:15" hidden="1" x14ac:dyDescent="0.2">
      <c r="A3618" s="45" t="s">
        <v>670</v>
      </c>
      <c r="B3618" s="65" t="str">
        <f>YEAR(C3618)&amp;"-"&amp;WEEKNUM(C3618)</f>
        <v>2018-14</v>
      </c>
      <c r="C3618" s="46">
        <v>43193</v>
      </c>
      <c r="D3618" s="67">
        <f>WEEKDAY(Tableau645[[#This Row],[date]])</f>
        <v>3</v>
      </c>
      <c r="E3618" s="47">
        <v>0.34375</v>
      </c>
      <c r="F3618" s="47">
        <v>0.51041666666666696</v>
      </c>
      <c r="G3618" s="46" t="str">
        <f>IF(NOT(ISBLANK(Tableau645[heure
début])),IF(VALUE(MID(TEXT(Tableau645[heure
début],"hh"),1,2))&lt;13,"AM","PM"),"")</f>
        <v>AM</v>
      </c>
      <c r="H3618" s="47">
        <f>F3618-E3618</f>
        <v>0.16666666666666696</v>
      </c>
      <c r="I3618" s="47"/>
      <c r="J3618" s="47"/>
      <c r="K3618" s="65" t="s">
        <v>913</v>
      </c>
      <c r="L3618" s="45" t="str">
        <f ca="1">VLOOKUP(Tableau645[[#This Row],[module]],OFFSET(INDIRECT(A3618&amp;"_code"),0,2,,2),2,0)</f>
        <v>BOUTONNET Jean-Pierre</v>
      </c>
      <c r="M3618" s="45"/>
      <c r="N3618" s="47"/>
      <c r="O3618" s="45"/>
    </row>
    <row r="3619" spans="1:15" hidden="1" x14ac:dyDescent="0.2">
      <c r="A3619" s="45" t="s">
        <v>657</v>
      </c>
      <c r="B3619" s="65" t="str">
        <f>YEAR(C3619)&amp;"-"&amp;WEEKNUM(C3619)</f>
        <v>2018-14</v>
      </c>
      <c r="C3619" s="46">
        <v>43193</v>
      </c>
      <c r="D3619" s="67">
        <f>WEEKDAY(Tableau645[[#This Row],[date]])</f>
        <v>3</v>
      </c>
      <c r="E3619" s="47">
        <v>0.57291666666666696</v>
      </c>
      <c r="F3619" s="47">
        <v>0.73958333333333404</v>
      </c>
      <c r="G3619" s="46" t="str">
        <f>IF(NOT(ISBLANK(Tableau645[heure
début])),IF(VALUE(MID(TEXT(Tableau645[heure
début],"hh"),1,2))&lt;13,"AM","PM"),"")</f>
        <v>PM</v>
      </c>
      <c r="H3619" s="47">
        <f>F3619-E3619</f>
        <v>0.16666666666666707</v>
      </c>
      <c r="I3619" s="123"/>
      <c r="J3619" s="47" t="s">
        <v>833</v>
      </c>
      <c r="K3619" s="65" t="s">
        <v>817</v>
      </c>
      <c r="L3619" s="45" t="str">
        <f ca="1">VLOOKUP(Tableau645[[#This Row],[module]],OFFSET(INDIRECT(A3619&amp;"_code"),0,2,,2),2,0)</f>
        <v>n/a</v>
      </c>
      <c r="M3619" s="45"/>
      <c r="N3619" s="47"/>
      <c r="O3619" s="45"/>
    </row>
    <row r="3620" spans="1:15" hidden="1" x14ac:dyDescent="0.2">
      <c r="A3620" s="45" t="s">
        <v>657</v>
      </c>
      <c r="B3620" s="65" t="str">
        <f>YEAR(C3620)&amp;"-"&amp;WEEKNUM(C3620)</f>
        <v>2018-14</v>
      </c>
      <c r="C3620" s="46">
        <v>43193</v>
      </c>
      <c r="D3620" s="67">
        <f>WEEKDAY(Tableau645[[#This Row],[date]])</f>
        <v>3</v>
      </c>
      <c r="E3620" s="47">
        <v>0.57291666666666696</v>
      </c>
      <c r="F3620" s="47">
        <v>0.73958333333333404</v>
      </c>
      <c r="G3620" s="46" t="str">
        <f>IF(NOT(ISBLANK(Tableau645[heure
début])),IF(VALUE(MID(TEXT(Tableau645[heure
début],"hh"),1,2))&lt;13,"AM","PM"),"")</f>
        <v>PM</v>
      </c>
      <c r="H3620" s="47">
        <f>F3620-E3620</f>
        <v>0.16666666666666707</v>
      </c>
      <c r="I3620" s="123"/>
      <c r="J3620" s="47" t="s">
        <v>832</v>
      </c>
      <c r="K3620" s="65" t="s">
        <v>806</v>
      </c>
      <c r="L3620" s="45" t="str">
        <f ca="1">VLOOKUP(Tableau645[[#This Row],[module]],OFFSET(INDIRECT(A3620&amp;"_code"),0,2,,2),2,0)</f>
        <v>n/a</v>
      </c>
      <c r="M3620" s="45"/>
      <c r="N3620" s="47"/>
      <c r="O3620" s="45"/>
    </row>
    <row r="3621" spans="1:15" hidden="1" x14ac:dyDescent="0.2">
      <c r="A3621" s="45" t="s">
        <v>671</v>
      </c>
      <c r="B3621" s="65" t="str">
        <f>YEAR(C3621)&amp;"-"&amp;WEEKNUM(C3621)</f>
        <v>2018-14</v>
      </c>
      <c r="C3621" s="46">
        <v>43193</v>
      </c>
      <c r="D3621" s="67">
        <f>WEEKDAY(Tableau645[[#This Row],[date]])</f>
        <v>3</v>
      </c>
      <c r="E3621" s="47">
        <v>0.57291666666666696</v>
      </c>
      <c r="F3621" s="47">
        <v>0.73958333333333404</v>
      </c>
      <c r="G3621" s="46" t="str">
        <f>IF(NOT(ISBLANK(Tableau645[heure
début])),IF(VALUE(MID(TEXT(Tableau645[heure
début],"hh"),1,2))&lt;13,"AM","PM"),"")</f>
        <v>PM</v>
      </c>
      <c r="H3621" s="47">
        <f>F3621-E3621</f>
        <v>0.16666666666666707</v>
      </c>
      <c r="I3621" s="47"/>
      <c r="J3621" s="47"/>
      <c r="K3621" s="65"/>
      <c r="L3621" s="45" t="e">
        <f ca="1">VLOOKUP(Tableau645[[#This Row],[module]],OFFSET(INDIRECT(A3621&amp;"_code"),0,2,,2),2,0)</f>
        <v>#N/A</v>
      </c>
      <c r="M3621" s="45"/>
      <c r="N3621" s="47"/>
      <c r="O3621" s="45"/>
    </row>
    <row r="3622" spans="1:15" hidden="1" x14ac:dyDescent="0.2">
      <c r="A3622" s="45" t="s">
        <v>672</v>
      </c>
      <c r="B3622" s="65" t="str">
        <f>YEAR(C3622)&amp;"-"&amp;WEEKNUM(C3622)</f>
        <v>2018-14</v>
      </c>
      <c r="C3622" s="46">
        <v>43193</v>
      </c>
      <c r="D3622" s="67">
        <f>WEEKDAY(Tableau645[[#This Row],[date]])</f>
        <v>3</v>
      </c>
      <c r="E3622" s="47">
        <v>0.57291666666666696</v>
      </c>
      <c r="F3622" s="47">
        <v>0.73958333333333404</v>
      </c>
      <c r="G3622" s="46" t="str">
        <f>IF(NOT(ISBLANK(Tableau645[heure
début])),IF(VALUE(MID(TEXT(Tableau645[heure
début],"hh"),1,2))&lt;13,"AM","PM"),"")</f>
        <v>PM</v>
      </c>
      <c r="H3622" s="47">
        <f>F3622-E3622</f>
        <v>0.16666666666666707</v>
      </c>
      <c r="I3622" s="47"/>
      <c r="J3622" s="47"/>
      <c r="K3622" s="65" t="s">
        <v>809</v>
      </c>
      <c r="L3622" s="45" t="str">
        <f ca="1">VLOOKUP(Tableau645[[#This Row],[module]],OFFSET(INDIRECT(A3622&amp;"_code"),0,2,,2),2,0)</f>
        <v>n/a</v>
      </c>
      <c r="M3622" s="45"/>
      <c r="N3622" s="47"/>
      <c r="O3622" s="45"/>
    </row>
    <row r="3623" spans="1:15" hidden="1" x14ac:dyDescent="0.2">
      <c r="A3623" s="45" t="s">
        <v>676</v>
      </c>
      <c r="B3623" s="65" t="str">
        <f>YEAR(C3623)&amp;"-"&amp;WEEKNUM(C3623)</f>
        <v>2018-14</v>
      </c>
      <c r="C3623" s="46">
        <v>43193</v>
      </c>
      <c r="D3623" s="67">
        <f>WEEKDAY(Tableau645[[#This Row],[date]])</f>
        <v>3</v>
      </c>
      <c r="E3623" s="47">
        <v>0.57291666666666696</v>
      </c>
      <c r="F3623" s="47">
        <v>0.69791666666666663</v>
      </c>
      <c r="G3623" s="46" t="str">
        <f>IF(NOT(ISBLANK(Tableau645[heure
début])),IF(VALUE(MID(TEXT(Tableau645[heure
début],"hh"),1,2))&lt;13,"AM","PM"),"")</f>
        <v>PM</v>
      </c>
      <c r="H3623" s="47">
        <f>F3623-E3623</f>
        <v>0.12499999999999967</v>
      </c>
      <c r="I3623" s="47"/>
      <c r="J3623" s="47"/>
      <c r="K3623" s="65" t="s">
        <v>809</v>
      </c>
      <c r="L3623" s="45" t="str">
        <f ca="1">VLOOKUP(Tableau645[[#This Row],[module]],OFFSET(INDIRECT(A3623&amp;"_code"),0,2,,2),2,0)</f>
        <v>n/a</v>
      </c>
      <c r="M3623" s="45"/>
      <c r="N3623" s="47"/>
      <c r="O3623" s="45"/>
    </row>
    <row r="3624" spans="1:15" hidden="1" x14ac:dyDescent="0.2">
      <c r="A3624" s="45" t="s">
        <v>677</v>
      </c>
      <c r="B3624" s="65" t="str">
        <f>YEAR(C3624)&amp;"-"&amp;WEEKNUM(C3624)</f>
        <v>2018-14</v>
      </c>
      <c r="C3624" s="46">
        <v>43193</v>
      </c>
      <c r="D3624" s="67">
        <f>WEEKDAY(Tableau645[[#This Row],[date]])</f>
        <v>3</v>
      </c>
      <c r="E3624" s="47">
        <v>0.57291666666666696</v>
      </c>
      <c r="F3624" s="47">
        <v>0.69791666666666663</v>
      </c>
      <c r="G3624" s="46" t="str">
        <f>IF(NOT(ISBLANK(Tableau645[heure
début])),IF(VALUE(MID(TEXT(Tableau645[heure
début],"hh"),1,2))&lt;13,"AM","PM"),"")</f>
        <v>PM</v>
      </c>
      <c r="H3624" s="47">
        <f>F3624-E3624</f>
        <v>0.12499999999999967</v>
      </c>
      <c r="I3624" s="47"/>
      <c r="J3624" s="47"/>
      <c r="K3624" s="65" t="s">
        <v>1168</v>
      </c>
      <c r="L3624" s="45" t="str">
        <f ca="1">VLOOKUP(Tableau645[[#This Row],[module]],OFFSET(INDIRECT(A3624&amp;"_code"),0,2,,2),2,0)</f>
        <v>n/a</v>
      </c>
      <c r="M3624" s="45"/>
      <c r="N3624" s="47"/>
      <c r="O3624" s="45"/>
    </row>
    <row r="3625" spans="1:15" hidden="1" x14ac:dyDescent="0.2">
      <c r="A3625" s="45" t="s">
        <v>670</v>
      </c>
      <c r="B3625" s="65" t="str">
        <f>YEAR(C3625)&amp;"-"&amp;WEEKNUM(C3625)</f>
        <v>2018-14</v>
      </c>
      <c r="C3625" s="46">
        <v>43193</v>
      </c>
      <c r="D3625" s="67">
        <f>WEEKDAY(Tableau645[[#This Row],[date]])</f>
        <v>3</v>
      </c>
      <c r="E3625" s="47">
        <v>0.57291666666666696</v>
      </c>
      <c r="F3625" s="47">
        <v>0.65625</v>
      </c>
      <c r="G3625" s="46" t="str">
        <f>IF(NOT(ISBLANK(Tableau645[heure
début])),IF(VALUE(MID(TEXT(Tableau645[heure
début],"hh"),1,2))&lt;13,"AM","PM"),"")</f>
        <v>PM</v>
      </c>
      <c r="H3625" s="47">
        <f>F3625-E3625</f>
        <v>8.3333333333333037E-2</v>
      </c>
      <c r="I3625" s="47"/>
      <c r="J3625" s="47"/>
      <c r="K3625" s="65"/>
      <c r="L3625" s="45" t="e">
        <f ca="1">VLOOKUP(Tableau645[[#This Row],[module]],OFFSET(INDIRECT(A3625&amp;"_code"),0,2,,2),2,0)</f>
        <v>#N/A</v>
      </c>
      <c r="M3625" s="45"/>
      <c r="N3625" s="47"/>
      <c r="O3625" s="45"/>
    </row>
    <row r="3626" spans="1:15" hidden="1" x14ac:dyDescent="0.2">
      <c r="A3626" s="61" t="s">
        <v>669</v>
      </c>
      <c r="B3626" s="65" t="str">
        <f>YEAR(C3626)&amp;"-"&amp;WEEKNUM(C3626)</f>
        <v>2018-14</v>
      </c>
      <c r="C3626" s="46">
        <v>43193</v>
      </c>
      <c r="D3626" s="67">
        <f>WEEKDAY(Tableau645[[#This Row],[date]])</f>
        <v>3</v>
      </c>
      <c r="E3626" s="63">
        <v>0.57291666666666696</v>
      </c>
      <c r="F3626" s="63">
        <v>0.73958333333333404</v>
      </c>
      <c r="G3626" s="46" t="str">
        <f>IF(NOT(ISBLANK(Tableau645[heure
début])),IF(VALUE(MID(TEXT(Tableau645[heure
début],"hh"),1,2))&lt;13,"AM","PM"),"")</f>
        <v>PM</v>
      </c>
      <c r="H3626" s="47">
        <f>F3626-E3626</f>
        <v>0.16666666666666707</v>
      </c>
      <c r="I3626" s="47"/>
      <c r="J3626" s="47"/>
      <c r="K3626" s="65"/>
      <c r="L3626" s="45" t="e">
        <f ca="1">VLOOKUP(Tableau645[[#This Row],[module]],OFFSET(INDIRECT(A3626&amp;"_code"),0,2,,2),2,0)</f>
        <v>#N/A</v>
      </c>
      <c r="M3626" s="45"/>
      <c r="N3626" s="47"/>
      <c r="O3626" s="45"/>
    </row>
    <row r="3627" spans="1:15" hidden="1" x14ac:dyDescent="0.2">
      <c r="A3627" s="45" t="s">
        <v>670</v>
      </c>
      <c r="B3627" s="65" t="str">
        <f>YEAR(C3627)&amp;"-"&amp;WEEKNUM(C3627)</f>
        <v>2018-14</v>
      </c>
      <c r="C3627" s="46">
        <v>43193</v>
      </c>
      <c r="D3627" s="67">
        <f>WEEKDAY(Tableau645[[#This Row],[date]])</f>
        <v>3</v>
      </c>
      <c r="E3627" s="47">
        <v>0.65625</v>
      </c>
      <c r="F3627" s="47">
        <v>0.73958333333333404</v>
      </c>
      <c r="G3627" s="46" t="str">
        <f>IF(NOT(ISBLANK(Tableau645[heure
début])),IF(VALUE(MID(TEXT(Tableau645[heure
début],"hh"),1,2))&lt;13,"AM","PM"),"")</f>
        <v>PM</v>
      </c>
      <c r="H3627" s="47">
        <f>F3627-E3627</f>
        <v>8.3333333333334036E-2</v>
      </c>
      <c r="I3627" s="47"/>
      <c r="J3627" s="47"/>
      <c r="K3627" s="65" t="s">
        <v>916</v>
      </c>
      <c r="L3627" s="65" t="str">
        <f ca="1">VLOOKUP(Tableau645[[#This Row],[module]],OFFSET(INDIRECT(A3627&amp;"_code"),0,2,,2),2,0)</f>
        <v>DECROIX Sébastien</v>
      </c>
      <c r="M3627" s="45"/>
      <c r="N3627" s="47"/>
      <c r="O3627" s="45"/>
    </row>
    <row r="3628" spans="1:15" hidden="1" x14ac:dyDescent="0.2">
      <c r="A3628" s="45" t="s">
        <v>657</v>
      </c>
      <c r="B3628" s="65" t="str">
        <f>YEAR(C3628)&amp;"-"&amp;WEEKNUM(C3628)</f>
        <v>2018-14</v>
      </c>
      <c r="C3628" s="46">
        <v>43194</v>
      </c>
      <c r="D3628" s="67">
        <f>WEEKDAY(Tableau645[[#This Row],[date]])</f>
        <v>4</v>
      </c>
      <c r="E3628" s="47">
        <v>0.34375</v>
      </c>
      <c r="F3628" s="47">
        <v>0.51041666666666696</v>
      </c>
      <c r="G3628" s="46" t="str">
        <f>IF(NOT(ISBLANK(Tableau645[heure
début])),IF(VALUE(MID(TEXT(Tableau645[heure
début],"hh"),1,2))&lt;13,"AM","PM"),"")</f>
        <v>AM</v>
      </c>
      <c r="H3628" s="47">
        <f>F3628-E3628</f>
        <v>0.16666666666666696</v>
      </c>
      <c r="I3628" s="123"/>
      <c r="J3628" s="47" t="s">
        <v>833</v>
      </c>
      <c r="K3628" s="65" t="s">
        <v>817</v>
      </c>
      <c r="L3628" s="45" t="str">
        <f ca="1">VLOOKUP(Tableau645[[#This Row],[module]],OFFSET(INDIRECT(A3628&amp;"_code"),0,2,,2),2,0)</f>
        <v>n/a</v>
      </c>
      <c r="M3628" s="45"/>
      <c r="N3628" s="47"/>
      <c r="O3628" s="45"/>
    </row>
    <row r="3629" spans="1:15" hidden="1" x14ac:dyDescent="0.2">
      <c r="A3629" s="45" t="s">
        <v>657</v>
      </c>
      <c r="B3629" s="65" t="str">
        <f>YEAR(C3629)&amp;"-"&amp;WEEKNUM(C3629)</f>
        <v>2018-14</v>
      </c>
      <c r="C3629" s="46">
        <v>43194</v>
      </c>
      <c r="D3629" s="67">
        <f>WEEKDAY(Tableau645[[#This Row],[date]])</f>
        <v>4</v>
      </c>
      <c r="E3629" s="47">
        <v>0.34375</v>
      </c>
      <c r="F3629" s="47">
        <v>0.51041666666666696</v>
      </c>
      <c r="G3629" s="46" t="str">
        <f>IF(NOT(ISBLANK(Tableau645[heure
début])),IF(VALUE(MID(TEXT(Tableau645[heure
début],"hh"),1,2))&lt;13,"AM","PM"),"")</f>
        <v>AM</v>
      </c>
      <c r="H3629" s="47">
        <f>F3629-E3629</f>
        <v>0.16666666666666696</v>
      </c>
      <c r="I3629" s="123"/>
      <c r="J3629" s="47" t="s">
        <v>832</v>
      </c>
      <c r="K3629" s="65" t="s">
        <v>806</v>
      </c>
      <c r="L3629" s="45" t="str">
        <f ca="1">VLOOKUP(Tableau645[[#This Row],[module]],OFFSET(INDIRECT(A3629&amp;"_code"),0,2,,2),2,0)</f>
        <v>n/a</v>
      </c>
      <c r="M3629" s="45"/>
      <c r="N3629" s="47"/>
      <c r="O3629" s="45"/>
    </row>
    <row r="3630" spans="1:15" hidden="1" x14ac:dyDescent="0.2">
      <c r="A3630" s="45" t="s">
        <v>671</v>
      </c>
      <c r="B3630" s="65" t="str">
        <f>YEAR(C3630)&amp;"-"&amp;WEEKNUM(C3630)</f>
        <v>2018-14</v>
      </c>
      <c r="C3630" s="46">
        <v>43194</v>
      </c>
      <c r="D3630" s="67">
        <f>WEEKDAY(Tableau645[[#This Row],[date]])</f>
        <v>4</v>
      </c>
      <c r="E3630" s="47">
        <v>0.34375</v>
      </c>
      <c r="F3630" s="47">
        <v>0.51041666666666696</v>
      </c>
      <c r="G3630" s="46" t="str">
        <f>IF(NOT(ISBLANK(Tableau645[heure
début])),IF(VALUE(MID(TEXT(Tableau645[heure
début],"hh"),1,2))&lt;13,"AM","PM"),"")</f>
        <v>AM</v>
      </c>
      <c r="H3630" s="47">
        <f>F3630-E3630</f>
        <v>0.16666666666666696</v>
      </c>
      <c r="I3630" s="47"/>
      <c r="J3630" s="47"/>
      <c r="K3630" s="65"/>
      <c r="L3630" s="45" t="e">
        <f ca="1">VLOOKUP(Tableau645[[#This Row],[module]],OFFSET(INDIRECT(A3630&amp;"_code"),0,2,,2),2,0)</f>
        <v>#N/A</v>
      </c>
      <c r="M3630" s="45"/>
      <c r="N3630" s="47"/>
      <c r="O3630" s="45"/>
    </row>
    <row r="3631" spans="1:15" hidden="1" x14ac:dyDescent="0.2">
      <c r="A3631" s="45" t="s">
        <v>672</v>
      </c>
      <c r="B3631" s="65" t="str">
        <f>YEAR(C3631)&amp;"-"&amp;WEEKNUM(C3631)</f>
        <v>2018-14</v>
      </c>
      <c r="C3631" s="46">
        <v>43194</v>
      </c>
      <c r="D3631" s="67">
        <f>WEEKDAY(Tableau645[[#This Row],[date]])</f>
        <v>4</v>
      </c>
      <c r="E3631" s="47">
        <v>0.34375</v>
      </c>
      <c r="F3631" s="47">
        <v>0.51041666666666696</v>
      </c>
      <c r="G3631" s="46" t="str">
        <f>IF(NOT(ISBLANK(Tableau645[heure
début])),IF(VALUE(MID(TEXT(Tableau645[heure
début],"hh"),1,2))&lt;13,"AM","PM"),"")</f>
        <v>AM</v>
      </c>
      <c r="H3631" s="47">
        <f>F3631-E3631</f>
        <v>0.16666666666666696</v>
      </c>
      <c r="I3631" s="47"/>
      <c r="J3631" s="47"/>
      <c r="K3631" s="65" t="s">
        <v>809</v>
      </c>
      <c r="L3631" s="45" t="str">
        <f ca="1">VLOOKUP(Tableau645[[#This Row],[module]],OFFSET(INDIRECT(A3631&amp;"_code"),0,2,,2),2,0)</f>
        <v>n/a</v>
      </c>
      <c r="M3631" s="45"/>
      <c r="N3631" s="47"/>
      <c r="O3631" s="45"/>
    </row>
    <row r="3632" spans="1:15" hidden="1" x14ac:dyDescent="0.2">
      <c r="A3632" s="45" t="s">
        <v>676</v>
      </c>
      <c r="B3632" s="65" t="str">
        <f>YEAR(C3632)&amp;"-"&amp;WEEKNUM(C3632)</f>
        <v>2018-14</v>
      </c>
      <c r="C3632" s="46">
        <v>43194</v>
      </c>
      <c r="D3632" s="67">
        <f>WEEKDAY(Tableau645[[#This Row],[date]])</f>
        <v>4</v>
      </c>
      <c r="E3632" s="47">
        <v>0.34375</v>
      </c>
      <c r="F3632" s="47">
        <v>0.51041666666666696</v>
      </c>
      <c r="G3632" s="46" t="str">
        <f>IF(NOT(ISBLANK(Tableau645[heure
début])),IF(VALUE(MID(TEXT(Tableau645[heure
début],"hh"),1,2))&lt;13,"AM","PM"),"")</f>
        <v>AM</v>
      </c>
      <c r="H3632" s="47">
        <f>F3632-E3632</f>
        <v>0.16666666666666696</v>
      </c>
      <c r="I3632" s="47"/>
      <c r="J3632" s="47"/>
      <c r="K3632" s="65" t="s">
        <v>809</v>
      </c>
      <c r="L3632" s="45" t="str">
        <f ca="1">VLOOKUP(Tableau645[[#This Row],[module]],OFFSET(INDIRECT(A3632&amp;"_code"),0,2,,2),2,0)</f>
        <v>n/a</v>
      </c>
      <c r="M3632" s="45"/>
      <c r="N3632" s="47"/>
      <c r="O3632" s="45"/>
    </row>
    <row r="3633" spans="1:15" hidden="1" x14ac:dyDescent="0.2">
      <c r="A3633" s="45" t="s">
        <v>677</v>
      </c>
      <c r="B3633" s="65" t="str">
        <f>YEAR(C3633)&amp;"-"&amp;WEEKNUM(C3633)</f>
        <v>2018-14</v>
      </c>
      <c r="C3633" s="46">
        <v>43194</v>
      </c>
      <c r="D3633" s="67">
        <f>WEEKDAY(Tableau645[[#This Row],[date]])</f>
        <v>4</v>
      </c>
      <c r="E3633" s="47">
        <v>0.34375</v>
      </c>
      <c r="F3633" s="47">
        <v>0.51041666666666696</v>
      </c>
      <c r="G3633" s="46" t="str">
        <f>IF(NOT(ISBLANK(Tableau645[heure
début])),IF(VALUE(MID(TEXT(Tableau645[heure
début],"hh"),1,2))&lt;13,"AM","PM"),"")</f>
        <v>AM</v>
      </c>
      <c r="H3633" s="47">
        <f>F3633-E3633</f>
        <v>0.16666666666666696</v>
      </c>
      <c r="I3633" s="47"/>
      <c r="J3633" s="47"/>
      <c r="K3633" s="65" t="s">
        <v>1168</v>
      </c>
      <c r="L3633" s="45" t="str">
        <f ca="1">VLOOKUP(Tableau645[[#This Row],[module]],OFFSET(INDIRECT(A3633&amp;"_code"),0,2,,2),2,0)</f>
        <v>n/a</v>
      </c>
      <c r="M3633" s="45"/>
      <c r="N3633" s="47"/>
      <c r="O3633" s="45"/>
    </row>
    <row r="3634" spans="1:15" hidden="1" x14ac:dyDescent="0.2">
      <c r="A3634" s="45" t="s">
        <v>670</v>
      </c>
      <c r="B3634" s="65" t="str">
        <f>YEAR(C3634)&amp;"-"&amp;WEEKNUM(C3634)</f>
        <v>2018-14</v>
      </c>
      <c r="C3634" s="46">
        <v>43194</v>
      </c>
      <c r="D3634" s="67">
        <f>WEEKDAY(Tableau645[[#This Row],[date]])</f>
        <v>4</v>
      </c>
      <c r="E3634" s="47">
        <v>0.34375</v>
      </c>
      <c r="F3634" s="47">
        <v>0.42708333333333298</v>
      </c>
      <c r="G3634" s="46" t="str">
        <f>IF(NOT(ISBLANK(Tableau645[heure
début])),IF(VALUE(MID(TEXT(Tableau645[heure
début],"hh"),1,2))&lt;13,"AM","PM"),"")</f>
        <v>AM</v>
      </c>
      <c r="H3634" s="47">
        <f>F3634-E3634</f>
        <v>8.3333333333332982E-2</v>
      </c>
      <c r="I3634" s="47"/>
      <c r="J3634" s="47"/>
      <c r="K3634" s="65" t="s">
        <v>873</v>
      </c>
      <c r="L3634" s="45" t="str">
        <f ca="1">VLOOKUP(Tableau645[[#This Row],[module]],OFFSET(INDIRECT(A3634&amp;"_code"),0,2,,2),2,0)</f>
        <v>BRIKI Rachid</v>
      </c>
      <c r="M3634" s="45"/>
      <c r="N3634" s="47"/>
      <c r="O3634" s="45"/>
    </row>
    <row r="3635" spans="1:15" hidden="1" x14ac:dyDescent="0.2">
      <c r="A3635" s="61" t="s">
        <v>669</v>
      </c>
      <c r="B3635" s="65" t="str">
        <f>YEAR(C3635)&amp;"-"&amp;WEEKNUM(C3635)</f>
        <v>2018-14</v>
      </c>
      <c r="C3635" s="46">
        <v>43194</v>
      </c>
      <c r="D3635" s="67">
        <f>WEEKDAY(Tableau645[[#This Row],[date]])</f>
        <v>4</v>
      </c>
      <c r="E3635" s="47">
        <v>0.34375</v>
      </c>
      <c r="F3635" s="47">
        <v>0.51041666666666696</v>
      </c>
      <c r="G3635" s="46" t="str">
        <f>IF(NOT(ISBLANK(Tableau645[heure
début])),IF(VALUE(MID(TEXT(Tableau645[heure
début],"hh"),1,2))&lt;13,"AM","PM"),"")</f>
        <v>AM</v>
      </c>
      <c r="H3635" s="47">
        <f>F3635-E3635</f>
        <v>0.16666666666666696</v>
      </c>
      <c r="I3635" s="47"/>
      <c r="J3635" s="47"/>
      <c r="K3635" s="65"/>
      <c r="L3635" s="45" t="e">
        <f ca="1">VLOOKUP(Tableau645[[#This Row],[module]],OFFSET(INDIRECT(A3635&amp;"_code"),0,2,,2),2,0)</f>
        <v>#N/A</v>
      </c>
      <c r="M3635" s="45"/>
      <c r="N3635" s="47"/>
      <c r="O3635" s="45"/>
    </row>
    <row r="3636" spans="1:15" hidden="1" x14ac:dyDescent="0.2">
      <c r="A3636" s="45" t="s">
        <v>670</v>
      </c>
      <c r="B3636" s="65" t="str">
        <f>YEAR(C3636)&amp;"-"&amp;WEEKNUM(C3636)</f>
        <v>2018-14</v>
      </c>
      <c r="C3636" s="46">
        <v>43194</v>
      </c>
      <c r="D3636" s="67">
        <f>WEEKDAY(Tableau645[[#This Row],[date]])</f>
        <v>4</v>
      </c>
      <c r="E3636" s="47">
        <v>0.42708333333333298</v>
      </c>
      <c r="F3636" s="47">
        <v>0.51041666666666696</v>
      </c>
      <c r="G3636" s="46" t="str">
        <f>IF(NOT(ISBLANK(Tableau645[heure
début])),IF(VALUE(MID(TEXT(Tableau645[heure
début],"hh"),1,2))&lt;13,"AM","PM"),"")</f>
        <v>AM</v>
      </c>
      <c r="H3636" s="47">
        <f>F3636-E3636</f>
        <v>8.3333333333333981E-2</v>
      </c>
      <c r="I3636" s="47"/>
      <c r="J3636" s="47"/>
      <c r="K3636" s="65" t="s">
        <v>1025</v>
      </c>
      <c r="L3636" s="65" t="str">
        <f ca="1">VLOOKUP(Tableau645[[#This Row],[module]],OFFSET(INDIRECT(A3636&amp;"_code"),0,2,,2),2,0)</f>
        <v>BRIKI Rachid</v>
      </c>
      <c r="M3636" s="45"/>
      <c r="N3636" s="47"/>
      <c r="O3636" s="45"/>
    </row>
    <row r="3637" spans="1:15" hidden="1" x14ac:dyDescent="0.2">
      <c r="A3637" s="45" t="s">
        <v>657</v>
      </c>
      <c r="B3637" s="65" t="str">
        <f>YEAR(C3637)&amp;"-"&amp;WEEKNUM(C3637)</f>
        <v>2018-14</v>
      </c>
      <c r="C3637" s="46">
        <v>43194</v>
      </c>
      <c r="D3637" s="67">
        <f>WEEKDAY(Tableau645[[#This Row],[date]])</f>
        <v>4</v>
      </c>
      <c r="E3637" s="47">
        <v>0.57291666666666696</v>
      </c>
      <c r="F3637" s="47">
        <v>0.73958333333333404</v>
      </c>
      <c r="G3637" s="46" t="str">
        <f>IF(NOT(ISBLANK(Tableau645[heure
début])),IF(VALUE(MID(TEXT(Tableau645[heure
début],"hh"),1,2))&lt;13,"AM","PM"),"")</f>
        <v>PM</v>
      </c>
      <c r="H3637" s="47">
        <f>F3637-E3637</f>
        <v>0.16666666666666707</v>
      </c>
      <c r="I3637" s="123"/>
      <c r="J3637" s="47" t="s">
        <v>833</v>
      </c>
      <c r="K3637" s="65" t="s">
        <v>817</v>
      </c>
      <c r="L3637" s="45" t="str">
        <f ca="1">VLOOKUP(Tableau645[[#This Row],[module]],OFFSET(INDIRECT(A3637&amp;"_code"),0,2,,2),2,0)</f>
        <v>n/a</v>
      </c>
      <c r="M3637" s="45"/>
      <c r="N3637" s="47"/>
      <c r="O3637" s="45"/>
    </row>
    <row r="3638" spans="1:15" hidden="1" x14ac:dyDescent="0.2">
      <c r="A3638" s="45" t="s">
        <v>657</v>
      </c>
      <c r="B3638" s="65" t="str">
        <f>YEAR(C3638)&amp;"-"&amp;WEEKNUM(C3638)</f>
        <v>2018-14</v>
      </c>
      <c r="C3638" s="46">
        <v>43194</v>
      </c>
      <c r="D3638" s="67">
        <f>WEEKDAY(Tableau645[[#This Row],[date]])</f>
        <v>4</v>
      </c>
      <c r="E3638" s="47">
        <v>0.57291666666666696</v>
      </c>
      <c r="F3638" s="47">
        <v>0.73958333333333404</v>
      </c>
      <c r="G3638" s="46" t="str">
        <f>IF(NOT(ISBLANK(Tableau645[heure
début])),IF(VALUE(MID(TEXT(Tableau645[heure
début],"hh"),1,2))&lt;13,"AM","PM"),"")</f>
        <v>PM</v>
      </c>
      <c r="H3638" s="47">
        <f>F3638-E3638</f>
        <v>0.16666666666666707</v>
      </c>
      <c r="I3638" s="123"/>
      <c r="J3638" s="47" t="s">
        <v>832</v>
      </c>
      <c r="K3638" s="65" t="s">
        <v>806</v>
      </c>
      <c r="L3638" s="45" t="str">
        <f ca="1">VLOOKUP(Tableau645[[#This Row],[module]],OFFSET(INDIRECT(A3638&amp;"_code"),0,2,,2),2,0)</f>
        <v>n/a</v>
      </c>
      <c r="M3638" s="45"/>
      <c r="N3638" s="47"/>
      <c r="O3638" s="45"/>
    </row>
    <row r="3639" spans="1:15" hidden="1" x14ac:dyDescent="0.2">
      <c r="A3639" s="45" t="s">
        <v>671</v>
      </c>
      <c r="B3639" s="65" t="str">
        <f>YEAR(C3639)&amp;"-"&amp;WEEKNUM(C3639)</f>
        <v>2018-14</v>
      </c>
      <c r="C3639" s="46">
        <v>43194</v>
      </c>
      <c r="D3639" s="67">
        <f>WEEKDAY(Tableau645[[#This Row],[date]])</f>
        <v>4</v>
      </c>
      <c r="E3639" s="47">
        <v>0.57291666666666696</v>
      </c>
      <c r="F3639" s="47">
        <v>0.73958333333333404</v>
      </c>
      <c r="G3639" s="46" t="str">
        <f>IF(NOT(ISBLANK(Tableau645[heure
début])),IF(VALUE(MID(TEXT(Tableau645[heure
début],"hh"),1,2))&lt;13,"AM","PM"),"")</f>
        <v>PM</v>
      </c>
      <c r="H3639" s="47">
        <f>F3639-E3639</f>
        <v>0.16666666666666707</v>
      </c>
      <c r="I3639" s="47"/>
      <c r="J3639" s="47"/>
      <c r="K3639" s="65"/>
      <c r="L3639" s="45" t="e">
        <f ca="1">VLOOKUP(Tableau645[[#This Row],[module]],OFFSET(INDIRECT(A3639&amp;"_code"),0,2,,2),2,0)</f>
        <v>#N/A</v>
      </c>
      <c r="M3639" s="45"/>
      <c r="N3639" s="47"/>
      <c r="O3639" s="45"/>
    </row>
    <row r="3640" spans="1:15" hidden="1" x14ac:dyDescent="0.2">
      <c r="A3640" s="45" t="s">
        <v>672</v>
      </c>
      <c r="B3640" s="65" t="str">
        <f>YEAR(C3640)&amp;"-"&amp;WEEKNUM(C3640)</f>
        <v>2018-14</v>
      </c>
      <c r="C3640" s="46">
        <v>43194</v>
      </c>
      <c r="D3640" s="67">
        <f>WEEKDAY(Tableau645[[#This Row],[date]])</f>
        <v>4</v>
      </c>
      <c r="E3640" s="47">
        <v>0.57291666666666696</v>
      </c>
      <c r="F3640" s="47">
        <v>0.73958333333333404</v>
      </c>
      <c r="G3640" s="46" t="str">
        <f>IF(NOT(ISBLANK(Tableau645[heure
début])),IF(VALUE(MID(TEXT(Tableau645[heure
début],"hh"),1,2))&lt;13,"AM","PM"),"")</f>
        <v>PM</v>
      </c>
      <c r="H3640" s="47">
        <f>F3640-E3640</f>
        <v>0.16666666666666707</v>
      </c>
      <c r="I3640" s="47"/>
      <c r="J3640" s="47"/>
      <c r="K3640" s="65" t="s">
        <v>809</v>
      </c>
      <c r="L3640" s="45" t="str">
        <f ca="1">VLOOKUP(Tableau645[[#This Row],[module]],OFFSET(INDIRECT(A3640&amp;"_code"),0,2,,2),2,0)</f>
        <v>n/a</v>
      </c>
      <c r="M3640" s="45"/>
      <c r="N3640" s="47"/>
      <c r="O3640" s="45"/>
    </row>
    <row r="3641" spans="1:15" hidden="1" x14ac:dyDescent="0.2">
      <c r="A3641" s="45" t="s">
        <v>676</v>
      </c>
      <c r="B3641" s="65" t="str">
        <f>YEAR(C3641)&amp;"-"&amp;WEEKNUM(C3641)</f>
        <v>2018-14</v>
      </c>
      <c r="C3641" s="46">
        <v>43194</v>
      </c>
      <c r="D3641" s="67">
        <f>WEEKDAY(Tableau645[[#This Row],[date]])</f>
        <v>4</v>
      </c>
      <c r="E3641" s="47">
        <v>0.57291666666666696</v>
      </c>
      <c r="F3641" s="47">
        <v>0.69791666666666663</v>
      </c>
      <c r="G3641" s="46" t="str">
        <f>IF(NOT(ISBLANK(Tableau645[heure
début])),IF(VALUE(MID(TEXT(Tableau645[heure
début],"hh"),1,2))&lt;13,"AM","PM"),"")</f>
        <v>PM</v>
      </c>
      <c r="H3641" s="47">
        <f>F3641-E3641</f>
        <v>0.12499999999999967</v>
      </c>
      <c r="I3641" s="47"/>
      <c r="J3641" s="47"/>
      <c r="K3641" s="65" t="s">
        <v>809</v>
      </c>
      <c r="L3641" s="45" t="str">
        <f ca="1">VLOOKUP(Tableau645[[#This Row],[module]],OFFSET(INDIRECT(A3641&amp;"_code"),0,2,,2),2,0)</f>
        <v>n/a</v>
      </c>
      <c r="M3641" s="45"/>
      <c r="N3641" s="47"/>
      <c r="O3641" s="45"/>
    </row>
    <row r="3642" spans="1:15" hidden="1" x14ac:dyDescent="0.2">
      <c r="A3642" s="45" t="s">
        <v>677</v>
      </c>
      <c r="B3642" s="65" t="str">
        <f>YEAR(C3642)&amp;"-"&amp;WEEKNUM(C3642)</f>
        <v>2018-14</v>
      </c>
      <c r="C3642" s="46">
        <v>43194</v>
      </c>
      <c r="D3642" s="67">
        <f>WEEKDAY(Tableau645[[#This Row],[date]])</f>
        <v>4</v>
      </c>
      <c r="E3642" s="47">
        <v>0.57291666666666696</v>
      </c>
      <c r="F3642" s="47">
        <v>0.69791666666666663</v>
      </c>
      <c r="G3642" s="46" t="str">
        <f>IF(NOT(ISBLANK(Tableau645[heure
début])),IF(VALUE(MID(TEXT(Tableau645[heure
début],"hh"),1,2))&lt;13,"AM","PM"),"")</f>
        <v>PM</v>
      </c>
      <c r="H3642" s="47">
        <f>F3642-E3642</f>
        <v>0.12499999999999967</v>
      </c>
      <c r="I3642" s="47"/>
      <c r="J3642" s="47"/>
      <c r="K3642" s="65" t="s">
        <v>1168</v>
      </c>
      <c r="L3642" s="45" t="str">
        <f ca="1">VLOOKUP(Tableau645[[#This Row],[module]],OFFSET(INDIRECT(A3642&amp;"_code"),0,2,,2),2,0)</f>
        <v>n/a</v>
      </c>
      <c r="M3642" s="45"/>
      <c r="N3642" s="47"/>
      <c r="O3642" s="45"/>
    </row>
    <row r="3643" spans="1:15" hidden="1" x14ac:dyDescent="0.2">
      <c r="A3643" s="45" t="s">
        <v>670</v>
      </c>
      <c r="B3643" s="65" t="str">
        <f>YEAR(C3643)&amp;"-"&amp;WEEKNUM(C3643)</f>
        <v>2018-14</v>
      </c>
      <c r="C3643" s="46">
        <v>43194</v>
      </c>
      <c r="D3643" s="67">
        <f>WEEKDAY(Tableau645[[#This Row],[date]])</f>
        <v>4</v>
      </c>
      <c r="E3643" s="47">
        <v>0.57291666666666696</v>
      </c>
      <c r="F3643" s="47">
        <v>0.73958333333333404</v>
      </c>
      <c r="G3643" s="46" t="str">
        <f>IF(NOT(ISBLANK(Tableau645[heure
début])),IF(VALUE(MID(TEXT(Tableau645[heure
début],"hh"),1,2))&lt;13,"AM","PM"),"")</f>
        <v>PM</v>
      </c>
      <c r="H3643" s="47">
        <f>F3643-E3643</f>
        <v>0.16666666666666707</v>
      </c>
      <c r="I3643" s="47"/>
      <c r="J3643" s="47"/>
      <c r="K3643" s="65" t="s">
        <v>1025</v>
      </c>
      <c r="L3643" s="45" t="str">
        <f ca="1">VLOOKUP(Tableau645[[#This Row],[module]],OFFSET(INDIRECT(A3643&amp;"_code"),0,2,,2),2,0)</f>
        <v>BRIKI Rachid</v>
      </c>
      <c r="M3643" s="45"/>
      <c r="N3643" s="47"/>
      <c r="O3643" s="45"/>
    </row>
    <row r="3644" spans="1:15" hidden="1" x14ac:dyDescent="0.2">
      <c r="A3644" s="61" t="s">
        <v>669</v>
      </c>
      <c r="B3644" s="65" t="str">
        <f>YEAR(C3644)&amp;"-"&amp;WEEKNUM(C3644)</f>
        <v>2018-14</v>
      </c>
      <c r="C3644" s="46">
        <v>43194</v>
      </c>
      <c r="D3644" s="67">
        <f>WEEKDAY(Tableau645[[#This Row],[date]])</f>
        <v>4</v>
      </c>
      <c r="E3644" s="63">
        <v>0.57291666666666696</v>
      </c>
      <c r="F3644" s="63">
        <v>0.73958333333333404</v>
      </c>
      <c r="G3644" s="46" t="str">
        <f>IF(NOT(ISBLANK(Tableau645[heure
début])),IF(VALUE(MID(TEXT(Tableau645[heure
début],"hh"),1,2))&lt;13,"AM","PM"),"")</f>
        <v>PM</v>
      </c>
      <c r="H3644" s="47">
        <f>F3644-E3644</f>
        <v>0.16666666666666707</v>
      </c>
      <c r="I3644" s="47"/>
      <c r="J3644" s="47"/>
      <c r="K3644" s="65"/>
      <c r="L3644" s="45" t="e">
        <f ca="1">VLOOKUP(Tableau645[[#This Row],[module]],OFFSET(INDIRECT(A3644&amp;"_code"),0,2,,2),2,0)</f>
        <v>#N/A</v>
      </c>
      <c r="M3644" s="45"/>
      <c r="N3644" s="47"/>
      <c r="O3644" s="45"/>
    </row>
    <row r="3645" spans="1:15" hidden="1" x14ac:dyDescent="0.2">
      <c r="A3645" s="45" t="s">
        <v>657</v>
      </c>
      <c r="B3645" s="65" t="str">
        <f>YEAR(C3645)&amp;"-"&amp;WEEKNUM(C3645)</f>
        <v>2018-14</v>
      </c>
      <c r="C3645" s="46">
        <v>43195</v>
      </c>
      <c r="D3645" s="67">
        <f>WEEKDAY(Tableau645[[#This Row],[date]])</f>
        <v>5</v>
      </c>
      <c r="E3645" s="47">
        <v>0.34375</v>
      </c>
      <c r="F3645" s="47">
        <v>0.51041666666666696</v>
      </c>
      <c r="G3645" s="46" t="str">
        <f>IF(NOT(ISBLANK(Tableau645[heure
début])),IF(VALUE(MID(TEXT(Tableau645[heure
début],"hh"),1,2))&lt;13,"AM","PM"),"")</f>
        <v>AM</v>
      </c>
      <c r="H3645" s="47">
        <f>F3645-E3645</f>
        <v>0.16666666666666696</v>
      </c>
      <c r="I3645" s="123"/>
      <c r="J3645" s="47" t="s">
        <v>833</v>
      </c>
      <c r="K3645" s="65" t="s">
        <v>817</v>
      </c>
      <c r="L3645" s="45" t="str">
        <f ca="1">VLOOKUP(Tableau645[[#This Row],[module]],OFFSET(INDIRECT(A3645&amp;"_code"),0,2,,2),2,0)</f>
        <v>n/a</v>
      </c>
      <c r="M3645" s="45"/>
      <c r="N3645" s="47"/>
      <c r="O3645" s="45"/>
    </row>
    <row r="3646" spans="1:15" hidden="1" x14ac:dyDescent="0.2">
      <c r="A3646" s="45" t="s">
        <v>657</v>
      </c>
      <c r="B3646" s="65" t="str">
        <f>YEAR(C3646)&amp;"-"&amp;WEEKNUM(C3646)</f>
        <v>2018-14</v>
      </c>
      <c r="C3646" s="46">
        <v>43195</v>
      </c>
      <c r="D3646" s="67">
        <f>WEEKDAY(Tableau645[[#This Row],[date]])</f>
        <v>5</v>
      </c>
      <c r="E3646" s="47">
        <v>0.34375</v>
      </c>
      <c r="F3646" s="47">
        <v>0.51041666666666696</v>
      </c>
      <c r="G3646" s="46" t="str">
        <f>IF(NOT(ISBLANK(Tableau645[heure
début])),IF(VALUE(MID(TEXT(Tableau645[heure
début],"hh"),1,2))&lt;13,"AM","PM"),"")</f>
        <v>AM</v>
      </c>
      <c r="H3646" s="47">
        <f>F3646-E3646</f>
        <v>0.16666666666666696</v>
      </c>
      <c r="I3646" s="123"/>
      <c r="J3646" s="47" t="s">
        <v>832</v>
      </c>
      <c r="K3646" s="65" t="s">
        <v>806</v>
      </c>
      <c r="L3646" s="45" t="str">
        <f ca="1">VLOOKUP(Tableau645[[#This Row],[module]],OFFSET(INDIRECT(A3646&amp;"_code"),0,2,,2),2,0)</f>
        <v>n/a</v>
      </c>
      <c r="M3646" s="45"/>
      <c r="N3646" s="47"/>
      <c r="O3646" s="45"/>
    </row>
    <row r="3647" spans="1:15" hidden="1" x14ac:dyDescent="0.2">
      <c r="A3647" s="45" t="s">
        <v>672</v>
      </c>
      <c r="B3647" s="65" t="str">
        <f>YEAR(C3647)&amp;"-"&amp;WEEKNUM(C3647)</f>
        <v>2018-14</v>
      </c>
      <c r="C3647" s="46">
        <v>43195</v>
      </c>
      <c r="D3647" s="67">
        <f>WEEKDAY(Tableau645[[#This Row],[date]])</f>
        <v>5</v>
      </c>
      <c r="E3647" s="47">
        <v>0.34375</v>
      </c>
      <c r="F3647" s="47">
        <v>0.51041666666666696</v>
      </c>
      <c r="G3647" s="46" t="str">
        <f>IF(NOT(ISBLANK(Tableau645[heure
début])),IF(VALUE(MID(TEXT(Tableau645[heure
début],"hh"),1,2))&lt;13,"AM","PM"),"")</f>
        <v>AM</v>
      </c>
      <c r="H3647" s="47">
        <f>F3647-E3647</f>
        <v>0.16666666666666696</v>
      </c>
      <c r="I3647" s="47"/>
      <c r="J3647" s="47"/>
      <c r="K3647" s="65" t="s">
        <v>809</v>
      </c>
      <c r="L3647" s="45" t="str">
        <f ca="1">VLOOKUP(Tableau645[[#This Row],[module]],OFFSET(INDIRECT(A3647&amp;"_code"),0,2,,2),2,0)</f>
        <v>n/a</v>
      </c>
      <c r="M3647" s="45"/>
      <c r="N3647" s="47"/>
      <c r="O3647" s="45"/>
    </row>
    <row r="3648" spans="1:15" hidden="1" x14ac:dyDescent="0.2">
      <c r="A3648" s="45" t="s">
        <v>676</v>
      </c>
      <c r="B3648" s="65" t="str">
        <f>YEAR(C3648)&amp;"-"&amp;WEEKNUM(C3648)</f>
        <v>2018-14</v>
      </c>
      <c r="C3648" s="46">
        <v>43195</v>
      </c>
      <c r="D3648" s="67">
        <f>WEEKDAY(Tableau645[[#This Row],[date]])</f>
        <v>5</v>
      </c>
      <c r="E3648" s="47">
        <v>0.34375</v>
      </c>
      <c r="F3648" s="47">
        <v>0.51041666666666696</v>
      </c>
      <c r="G3648" s="46" t="str">
        <f>IF(NOT(ISBLANK(Tableau645[heure
début])),IF(VALUE(MID(TEXT(Tableau645[heure
début],"hh"),1,2))&lt;13,"AM","PM"),"")</f>
        <v>AM</v>
      </c>
      <c r="H3648" s="47">
        <f>F3648-E3648</f>
        <v>0.16666666666666696</v>
      </c>
      <c r="I3648" s="47"/>
      <c r="J3648" s="47"/>
      <c r="K3648" s="65" t="s">
        <v>809</v>
      </c>
      <c r="L3648" s="45" t="str">
        <f ca="1">VLOOKUP(Tableau645[[#This Row],[module]],OFFSET(INDIRECT(A3648&amp;"_code"),0,2,,2),2,0)</f>
        <v>n/a</v>
      </c>
      <c r="M3648" s="45"/>
      <c r="N3648" s="47"/>
      <c r="O3648" s="45"/>
    </row>
    <row r="3649" spans="1:15" hidden="1" x14ac:dyDescent="0.2">
      <c r="A3649" s="45" t="s">
        <v>677</v>
      </c>
      <c r="B3649" s="65" t="str">
        <f>YEAR(C3649)&amp;"-"&amp;WEEKNUM(C3649)</f>
        <v>2018-14</v>
      </c>
      <c r="C3649" s="46">
        <v>43195</v>
      </c>
      <c r="D3649" s="67">
        <f>WEEKDAY(Tableau645[[#This Row],[date]])</f>
        <v>5</v>
      </c>
      <c r="E3649" s="47">
        <v>0.34375</v>
      </c>
      <c r="F3649" s="47">
        <v>0.51041666666666696</v>
      </c>
      <c r="G3649" s="46" t="str">
        <f>IF(NOT(ISBLANK(Tableau645[heure
début])),IF(VALUE(MID(TEXT(Tableau645[heure
début],"hh"),1,2))&lt;13,"AM","PM"),"")</f>
        <v>AM</v>
      </c>
      <c r="H3649" s="47">
        <f>F3649-E3649</f>
        <v>0.16666666666666696</v>
      </c>
      <c r="I3649" s="47"/>
      <c r="J3649" s="47"/>
      <c r="K3649" s="65" t="s">
        <v>1168</v>
      </c>
      <c r="L3649" s="45" t="str">
        <f ca="1">VLOOKUP(Tableau645[[#This Row],[module]],OFFSET(INDIRECT(A3649&amp;"_code"),0,2,,2),2,0)</f>
        <v>n/a</v>
      </c>
      <c r="M3649" s="45"/>
      <c r="N3649" s="47"/>
      <c r="O3649" s="45"/>
    </row>
    <row r="3650" spans="1:15" hidden="1" x14ac:dyDescent="0.2">
      <c r="A3650" s="45" t="s">
        <v>671</v>
      </c>
      <c r="B3650" s="65" t="str">
        <f>YEAR(C3650)&amp;"-"&amp;WEEKNUM(C3650)</f>
        <v>2018-14</v>
      </c>
      <c r="C3650" s="46">
        <v>43195</v>
      </c>
      <c r="D3650" s="67">
        <f>WEEKDAY(Tableau645[[#This Row],[date]])</f>
        <v>5</v>
      </c>
      <c r="E3650" s="47">
        <v>0.34375</v>
      </c>
      <c r="F3650" s="47">
        <v>0.42708333333333298</v>
      </c>
      <c r="G3650" s="46" t="str">
        <f>IF(NOT(ISBLANK(Tableau645[heure
début])),IF(VALUE(MID(TEXT(Tableau645[heure
début],"hh"),1,2))&lt;13,"AM","PM"),"")</f>
        <v>AM</v>
      </c>
      <c r="H3650" s="47">
        <f>F3650-E3650</f>
        <v>8.3333333333332982E-2</v>
      </c>
      <c r="I3650" s="47"/>
      <c r="J3650" s="47" t="s">
        <v>825</v>
      </c>
      <c r="K3650" s="65" t="s">
        <v>1091</v>
      </c>
      <c r="L3650" s="45" t="str">
        <f ca="1">VLOOKUP(Tableau645[[#This Row],[module]],OFFSET(INDIRECT(A3650&amp;"_code"),0,2,,2),2,0)</f>
        <v>CENISIS CENISIS</v>
      </c>
      <c r="M3650" s="45"/>
      <c r="N3650" s="47"/>
      <c r="O3650" s="45"/>
    </row>
    <row r="3651" spans="1:15" hidden="1" x14ac:dyDescent="0.2">
      <c r="A3651" s="61" t="s">
        <v>669</v>
      </c>
      <c r="B3651" s="65" t="str">
        <f>YEAR(C3651)&amp;"-"&amp;WEEKNUM(C3651)</f>
        <v>2018-14</v>
      </c>
      <c r="C3651" s="46">
        <v>43195</v>
      </c>
      <c r="D3651" s="67">
        <f>WEEKDAY(Tableau645[[#This Row],[date]])</f>
        <v>5</v>
      </c>
      <c r="E3651" s="47">
        <v>0.34375</v>
      </c>
      <c r="F3651" s="47">
        <v>0.51041666666666696</v>
      </c>
      <c r="G3651" s="46" t="str">
        <f>IF(NOT(ISBLANK(Tableau645[heure
début])),IF(VALUE(MID(TEXT(Tableau645[heure
début],"hh"),1,2))&lt;13,"AM","PM"),"")</f>
        <v>AM</v>
      </c>
      <c r="H3651" s="47">
        <f>F3651-E3651</f>
        <v>0.16666666666666696</v>
      </c>
      <c r="I3651" s="47"/>
      <c r="J3651" s="47"/>
      <c r="K3651" s="65" t="s">
        <v>1077</v>
      </c>
      <c r="L3651" s="45" t="str">
        <f ca="1">VLOOKUP(Tableau645[[#This Row],[module]],OFFSET(INDIRECT(A3651&amp;"_code"),0,2,,2),2,0)</f>
        <v>DUDEK Cédric</v>
      </c>
      <c r="M3651" s="45"/>
      <c r="N3651" s="47"/>
      <c r="O3651" s="45" t="s">
        <v>785</v>
      </c>
    </row>
    <row r="3652" spans="1:15" hidden="1" x14ac:dyDescent="0.2">
      <c r="A3652" s="45" t="s">
        <v>670</v>
      </c>
      <c r="B3652" s="65" t="str">
        <f>YEAR(C3652)&amp;"-"&amp;WEEKNUM(C3652)</f>
        <v>2018-14</v>
      </c>
      <c r="C3652" s="46">
        <v>43195</v>
      </c>
      <c r="D3652" s="67">
        <f>WEEKDAY(Tableau645[[#This Row],[date]])</f>
        <v>5</v>
      </c>
      <c r="E3652" s="47">
        <v>0.34375</v>
      </c>
      <c r="F3652" s="47">
        <v>0.51041666666666696</v>
      </c>
      <c r="G3652" s="46" t="str">
        <f>IF(NOT(ISBLANK(Tableau645[heure
début])),IF(VALUE(MID(TEXT(Tableau645[heure
début],"hh"),1,2))&lt;13,"AM","PM"),"")</f>
        <v>AM</v>
      </c>
      <c r="H3652" s="47">
        <f>F3652-E3652</f>
        <v>0.16666666666666696</v>
      </c>
      <c r="I3652" s="47"/>
      <c r="J3652" s="47"/>
      <c r="K3652" s="65" t="s">
        <v>1080</v>
      </c>
      <c r="L3652" s="45" t="str">
        <f ca="1">VLOOKUP(Tableau645[[#This Row],[module]],OFFSET(INDIRECT(A3652&amp;"_code"),0,2,,2),2,0)</f>
        <v>DUDEK Cédric</v>
      </c>
      <c r="M3652" s="45"/>
      <c r="N3652" s="47"/>
      <c r="O3652" s="45" t="s">
        <v>785</v>
      </c>
    </row>
    <row r="3653" spans="1:15" hidden="1" x14ac:dyDescent="0.2">
      <c r="A3653" s="45" t="s">
        <v>671</v>
      </c>
      <c r="B3653" s="65" t="str">
        <f>YEAR(C3653)&amp;"-"&amp;WEEKNUM(C3653)</f>
        <v>2018-14</v>
      </c>
      <c r="C3653" s="46">
        <v>43195</v>
      </c>
      <c r="D3653" s="67">
        <f>WEEKDAY(Tableau645[[#This Row],[date]])</f>
        <v>5</v>
      </c>
      <c r="E3653" s="47">
        <v>0.42708333333333298</v>
      </c>
      <c r="F3653" s="47">
        <v>0.51041666666666696</v>
      </c>
      <c r="G3653" s="46" t="str">
        <f>IF(NOT(ISBLANK(Tableau645[heure
début])),IF(VALUE(MID(TEXT(Tableau645[heure
début],"hh"),1,2))&lt;13,"AM","PM"),"")</f>
        <v>AM</v>
      </c>
      <c r="H3653" s="47">
        <f>F3653-E3653</f>
        <v>8.3333333333333981E-2</v>
      </c>
      <c r="I3653" s="47"/>
      <c r="J3653" s="47"/>
      <c r="K3653" s="65"/>
      <c r="L3653" s="65" t="e">
        <f ca="1">VLOOKUP(Tableau645[[#This Row],[module]],OFFSET(INDIRECT(A3653&amp;"_code"),0,2,,2),2,0)</f>
        <v>#N/A</v>
      </c>
      <c r="M3653" s="45"/>
      <c r="N3653" s="47"/>
      <c r="O3653" s="45"/>
    </row>
    <row r="3654" spans="1:15" hidden="1" x14ac:dyDescent="0.2">
      <c r="A3654" s="45" t="s">
        <v>657</v>
      </c>
      <c r="B3654" s="65" t="str">
        <f>YEAR(C3654)&amp;"-"&amp;WEEKNUM(C3654)</f>
        <v>2018-14</v>
      </c>
      <c r="C3654" s="46">
        <v>43195</v>
      </c>
      <c r="D3654" s="67">
        <f>WEEKDAY(Tableau645[[#This Row],[date]])</f>
        <v>5</v>
      </c>
      <c r="E3654" s="47">
        <v>0.57291666666666696</v>
      </c>
      <c r="F3654" s="47">
        <v>0.73958333333333404</v>
      </c>
      <c r="G3654" s="46" t="str">
        <f>IF(NOT(ISBLANK(Tableau645[heure
début])),IF(VALUE(MID(TEXT(Tableau645[heure
début],"hh"),1,2))&lt;13,"AM","PM"),"")</f>
        <v>PM</v>
      </c>
      <c r="H3654" s="47">
        <f>F3654-E3654</f>
        <v>0.16666666666666707</v>
      </c>
      <c r="I3654" s="123"/>
      <c r="J3654" s="47" t="s">
        <v>833</v>
      </c>
      <c r="K3654" s="65" t="s">
        <v>817</v>
      </c>
      <c r="L3654" s="45" t="str">
        <f ca="1">VLOOKUP(Tableau645[[#This Row],[module]],OFFSET(INDIRECT(A3654&amp;"_code"),0,2,,2),2,0)</f>
        <v>n/a</v>
      </c>
      <c r="M3654" s="45"/>
      <c r="N3654" s="47"/>
      <c r="O3654" s="45"/>
    </row>
    <row r="3655" spans="1:15" hidden="1" x14ac:dyDescent="0.2">
      <c r="A3655" s="45" t="s">
        <v>657</v>
      </c>
      <c r="B3655" s="65" t="str">
        <f>YEAR(C3655)&amp;"-"&amp;WEEKNUM(C3655)</f>
        <v>2018-14</v>
      </c>
      <c r="C3655" s="46">
        <v>43195</v>
      </c>
      <c r="D3655" s="67">
        <f>WEEKDAY(Tableau645[[#This Row],[date]])</f>
        <v>5</v>
      </c>
      <c r="E3655" s="47">
        <v>0.57291666666666696</v>
      </c>
      <c r="F3655" s="47">
        <v>0.73958333333333404</v>
      </c>
      <c r="G3655" s="46" t="str">
        <f>IF(NOT(ISBLANK(Tableau645[heure
début])),IF(VALUE(MID(TEXT(Tableau645[heure
début],"hh"),1,2))&lt;13,"AM","PM"),"")</f>
        <v>PM</v>
      </c>
      <c r="H3655" s="47">
        <f>F3655-E3655</f>
        <v>0.16666666666666707</v>
      </c>
      <c r="I3655" s="123"/>
      <c r="J3655" s="47" t="s">
        <v>832</v>
      </c>
      <c r="K3655" s="65" t="s">
        <v>806</v>
      </c>
      <c r="L3655" s="45" t="str">
        <f ca="1">VLOOKUP(Tableau645[[#This Row],[module]],OFFSET(INDIRECT(A3655&amp;"_code"),0,2,,2),2,0)</f>
        <v>n/a</v>
      </c>
      <c r="M3655" s="45"/>
      <c r="N3655" s="47"/>
      <c r="O3655" s="45"/>
    </row>
    <row r="3656" spans="1:15" hidden="1" x14ac:dyDescent="0.2">
      <c r="A3656" s="45" t="s">
        <v>672</v>
      </c>
      <c r="B3656" s="65" t="str">
        <f>YEAR(C3656)&amp;"-"&amp;WEEKNUM(C3656)</f>
        <v>2018-14</v>
      </c>
      <c r="C3656" s="46">
        <v>43195</v>
      </c>
      <c r="D3656" s="67">
        <f>WEEKDAY(Tableau645[[#This Row],[date]])</f>
        <v>5</v>
      </c>
      <c r="E3656" s="47">
        <v>0.57291666666666696</v>
      </c>
      <c r="F3656" s="47">
        <v>0.73958333333333404</v>
      </c>
      <c r="G3656" s="46" t="str">
        <f>IF(NOT(ISBLANK(Tableau645[heure
début])),IF(VALUE(MID(TEXT(Tableau645[heure
début],"hh"),1,2))&lt;13,"AM","PM"),"")</f>
        <v>PM</v>
      </c>
      <c r="H3656" s="47">
        <f>F3656-E3656</f>
        <v>0.16666666666666707</v>
      </c>
      <c r="I3656" s="47"/>
      <c r="J3656" s="47"/>
      <c r="K3656" s="65" t="s">
        <v>809</v>
      </c>
      <c r="L3656" s="45" t="str">
        <f ca="1">VLOOKUP(Tableau645[[#This Row],[module]],OFFSET(INDIRECT(A3656&amp;"_code"),0,2,,2),2,0)</f>
        <v>n/a</v>
      </c>
      <c r="M3656" s="45"/>
      <c r="N3656" s="47"/>
      <c r="O3656" s="45"/>
    </row>
    <row r="3657" spans="1:15" hidden="1" x14ac:dyDescent="0.2">
      <c r="A3657" s="45" t="s">
        <v>676</v>
      </c>
      <c r="B3657" s="65" t="str">
        <f>YEAR(C3657)&amp;"-"&amp;WEEKNUM(C3657)</f>
        <v>2018-14</v>
      </c>
      <c r="C3657" s="46">
        <v>43195</v>
      </c>
      <c r="D3657" s="67">
        <f>WEEKDAY(Tableau645[[#This Row],[date]])</f>
        <v>5</v>
      </c>
      <c r="E3657" s="47">
        <v>0.57291666666666696</v>
      </c>
      <c r="F3657" s="47">
        <v>0.69791666666666663</v>
      </c>
      <c r="G3657" s="46" t="str">
        <f>IF(NOT(ISBLANK(Tableau645[heure
début])),IF(VALUE(MID(TEXT(Tableau645[heure
début],"hh"),1,2))&lt;13,"AM","PM"),"")</f>
        <v>PM</v>
      </c>
      <c r="H3657" s="47">
        <f>F3657-E3657</f>
        <v>0.12499999999999967</v>
      </c>
      <c r="I3657" s="47"/>
      <c r="J3657" s="47"/>
      <c r="K3657" s="65" t="s">
        <v>809</v>
      </c>
      <c r="L3657" s="45" t="str">
        <f ca="1">VLOOKUP(Tableau645[[#This Row],[module]],OFFSET(INDIRECT(A3657&amp;"_code"),0,2,,2),2,0)</f>
        <v>n/a</v>
      </c>
      <c r="M3657" s="45"/>
      <c r="N3657" s="47"/>
      <c r="O3657" s="45"/>
    </row>
    <row r="3658" spans="1:15" hidden="1" x14ac:dyDescent="0.2">
      <c r="A3658" s="45" t="s">
        <v>677</v>
      </c>
      <c r="B3658" s="65" t="str">
        <f>YEAR(C3658)&amp;"-"&amp;WEEKNUM(C3658)</f>
        <v>2018-14</v>
      </c>
      <c r="C3658" s="46">
        <v>43195</v>
      </c>
      <c r="D3658" s="67">
        <f>WEEKDAY(Tableau645[[#This Row],[date]])</f>
        <v>5</v>
      </c>
      <c r="E3658" s="47">
        <v>0.57291666666666696</v>
      </c>
      <c r="F3658" s="47">
        <v>0.69791666666666663</v>
      </c>
      <c r="G3658" s="46" t="str">
        <f>IF(NOT(ISBLANK(Tableau645[heure
début])),IF(VALUE(MID(TEXT(Tableau645[heure
début],"hh"),1,2))&lt;13,"AM","PM"),"")</f>
        <v>PM</v>
      </c>
      <c r="H3658" s="47">
        <f>F3658-E3658</f>
        <v>0.12499999999999967</v>
      </c>
      <c r="I3658" s="47"/>
      <c r="J3658" s="47"/>
      <c r="K3658" s="65" t="s">
        <v>1168</v>
      </c>
      <c r="L3658" s="45" t="str">
        <f ca="1">VLOOKUP(Tableau645[[#This Row],[module]],OFFSET(INDIRECT(A3658&amp;"_code"),0,2,,2),2,0)</f>
        <v>n/a</v>
      </c>
      <c r="M3658" s="45"/>
      <c r="N3658" s="47"/>
      <c r="O3658" s="45"/>
    </row>
    <row r="3659" spans="1:15" hidden="1" x14ac:dyDescent="0.2">
      <c r="A3659" s="61" t="s">
        <v>669</v>
      </c>
      <c r="B3659" s="65" t="str">
        <f>YEAR(C3659)&amp;"-"&amp;WEEKNUM(C3659)</f>
        <v>2018-14</v>
      </c>
      <c r="C3659" s="46">
        <v>43195</v>
      </c>
      <c r="D3659" s="67">
        <f>WEEKDAY(Tableau645[[#This Row],[date]])</f>
        <v>5</v>
      </c>
      <c r="E3659" s="63">
        <v>0.57291666666666696</v>
      </c>
      <c r="F3659" s="63">
        <v>0.73958333333333404</v>
      </c>
      <c r="G3659" s="46" t="str">
        <f>IF(NOT(ISBLANK(Tableau645[heure
début])),IF(VALUE(MID(TEXT(Tableau645[heure
début],"hh"),1,2))&lt;13,"AM","PM"),"")</f>
        <v>PM</v>
      </c>
      <c r="H3659" s="47">
        <f>F3659-E3659</f>
        <v>0.16666666666666707</v>
      </c>
      <c r="I3659" s="47"/>
      <c r="J3659" s="47"/>
      <c r="K3659" s="65" t="s">
        <v>1078</v>
      </c>
      <c r="L3659" s="45" t="str">
        <f ca="1">VLOOKUP(Tableau645[[#This Row],[module]],OFFSET(INDIRECT(A3659&amp;"_code"),0,2,,2),2,0)</f>
        <v>LE GALES Julien</v>
      </c>
      <c r="M3659" s="45"/>
      <c r="N3659" s="47"/>
      <c r="O3659" s="45" t="s">
        <v>785</v>
      </c>
    </row>
    <row r="3660" spans="1:15" hidden="1" x14ac:dyDescent="0.2">
      <c r="A3660" s="45" t="s">
        <v>670</v>
      </c>
      <c r="B3660" s="65" t="str">
        <f>YEAR(C3660)&amp;"-"&amp;WEEKNUM(C3660)</f>
        <v>2018-14</v>
      </c>
      <c r="C3660" s="46">
        <v>43195</v>
      </c>
      <c r="D3660" s="67">
        <f>WEEKDAY(Tableau645[[#This Row],[date]])</f>
        <v>5</v>
      </c>
      <c r="E3660" s="47">
        <v>0.57291666666666696</v>
      </c>
      <c r="F3660" s="47">
        <v>0.73958333333333404</v>
      </c>
      <c r="G3660" s="46" t="str">
        <f>IF(NOT(ISBLANK(Tableau645[heure
début])),IF(VALUE(MID(TEXT(Tableau645[heure
début],"hh"),1,2))&lt;13,"AM","PM"),"")</f>
        <v>PM</v>
      </c>
      <c r="H3660" s="47">
        <f>F3660-E3660</f>
        <v>0.16666666666666707</v>
      </c>
      <c r="I3660" s="47"/>
      <c r="J3660" s="47"/>
      <c r="K3660" s="65" t="s">
        <v>1079</v>
      </c>
      <c r="L3660" s="45" t="str">
        <f ca="1">VLOOKUP(Tableau645[[#This Row],[module]],OFFSET(INDIRECT(A3660&amp;"_code"),0,2,,2),2,0)</f>
        <v>LE GALES Julien</v>
      </c>
      <c r="M3660" s="45"/>
      <c r="N3660" s="47"/>
      <c r="O3660" s="45" t="s">
        <v>785</v>
      </c>
    </row>
    <row r="3661" spans="1:15" hidden="1" x14ac:dyDescent="0.2">
      <c r="A3661" s="45" t="s">
        <v>671</v>
      </c>
      <c r="B3661" s="65" t="str">
        <f>YEAR(C3661)&amp;"-"&amp;WEEKNUM(C3661)</f>
        <v>2018-14</v>
      </c>
      <c r="C3661" s="46">
        <v>43195</v>
      </c>
      <c r="D3661" s="67">
        <f>WEEKDAY(Tableau645[[#This Row],[date]])</f>
        <v>5</v>
      </c>
      <c r="E3661" s="47">
        <v>0.57291666666666696</v>
      </c>
      <c r="F3661" s="47">
        <v>0.73958333333333404</v>
      </c>
      <c r="G3661" s="46" t="str">
        <f>IF(NOT(ISBLANK(Tableau645[heure
début])),IF(VALUE(MID(TEXT(Tableau645[heure
début],"hh"),1,2))&lt;13,"AM","PM"),"")</f>
        <v>PM</v>
      </c>
      <c r="H3661" s="47">
        <f>F3661-E3661</f>
        <v>0.16666666666666707</v>
      </c>
      <c r="I3661" s="47"/>
      <c r="J3661" s="47"/>
      <c r="K3661" s="65" t="s">
        <v>1017</v>
      </c>
      <c r="L3661" s="45" t="str">
        <f ca="1">VLOOKUP(Tableau645[[#This Row],[module]],OFFSET(INDIRECT(A3661&amp;"_code"),0,2,,2),2,0)</f>
        <v>HARDSTAFF Debra</v>
      </c>
      <c r="M3661" s="45"/>
      <c r="N3661" s="47"/>
      <c r="O3661" s="45"/>
    </row>
    <row r="3662" spans="1:15" hidden="1" x14ac:dyDescent="0.2">
      <c r="A3662" s="61" t="s">
        <v>669</v>
      </c>
      <c r="B3662" s="65" t="str">
        <f>YEAR(C3662)&amp;"-"&amp;WEEKNUM(C3662)</f>
        <v>2018-14</v>
      </c>
      <c r="C3662" s="46">
        <v>43196</v>
      </c>
      <c r="D3662" s="67">
        <f>WEEKDAY(Tableau645[[#This Row],[date]])</f>
        <v>6</v>
      </c>
      <c r="E3662" s="47">
        <v>0.34375</v>
      </c>
      <c r="F3662" s="47">
        <v>0.51041666666666696</v>
      </c>
      <c r="G3662" s="46" t="str">
        <f>IF(NOT(ISBLANK(Tableau645[heure
début])),IF(VALUE(MID(TEXT(Tableau645[heure
début],"hh"),1,2))&lt;13,"AM","PM"),"")</f>
        <v>AM</v>
      </c>
      <c r="H3662" s="47">
        <f>F3662-E3662</f>
        <v>0.16666666666666696</v>
      </c>
      <c r="I3662" s="47"/>
      <c r="J3662" s="47"/>
      <c r="K3662" s="65" t="s">
        <v>864</v>
      </c>
      <c r="L3662" s="45" t="str">
        <f ca="1">VLOOKUP(Tableau645[[#This Row],[module]],OFFSET(INDIRECT(A3662&amp;"_code"),0,2,,2),2,0)</f>
        <v>DUPLOUICH Audrey</v>
      </c>
      <c r="M3662" s="45"/>
      <c r="N3662" s="47"/>
      <c r="O3662" s="45"/>
    </row>
    <row r="3663" spans="1:15" hidden="1" x14ac:dyDescent="0.2">
      <c r="A3663" s="45" t="s">
        <v>670</v>
      </c>
      <c r="B3663" s="92" t="str">
        <f>YEAR(C3663)&amp;"-"&amp;WEEKNUM(C3663)</f>
        <v>2018-14</v>
      </c>
      <c r="C3663" s="46">
        <v>43196</v>
      </c>
      <c r="D3663" s="94">
        <f>WEEKDAY(Tableau645[[#This Row],[date]])</f>
        <v>6</v>
      </c>
      <c r="E3663" s="47">
        <v>0.34375</v>
      </c>
      <c r="F3663" s="47">
        <v>0.42708333333333298</v>
      </c>
      <c r="G3663" s="93" t="str">
        <f>IF(NOT(ISBLANK(Tableau645[heure
début])),IF(VALUE(MID(TEXT(Tableau645[heure
début],"hh"),1,2))&lt;13,"AM","PM"),"")</f>
        <v>AM</v>
      </c>
      <c r="H3663" s="95">
        <f>F3663-E3663</f>
        <v>8.3333333333332982E-2</v>
      </c>
      <c r="I3663" s="95"/>
      <c r="J3663" s="95"/>
      <c r="K3663" s="65" t="s">
        <v>763</v>
      </c>
      <c r="L3663" s="92" t="str">
        <f ca="1">VLOOKUP(Tableau645[[#This Row],[module]],OFFSET(INDIRECT(A3663&amp;"_code"),0,2,,2),2,0)</f>
        <v>LE GALES Julien</v>
      </c>
      <c r="M3663" s="91"/>
      <c r="N3663" s="95"/>
      <c r="O3663" s="91"/>
    </row>
    <row r="3664" spans="1:15" hidden="1" x14ac:dyDescent="0.2">
      <c r="A3664" s="45" t="s">
        <v>657</v>
      </c>
      <c r="B3664" s="65" t="str">
        <f>YEAR(C3664)&amp;"-"&amp;WEEKNUM(C3664)</f>
        <v>2018-14</v>
      </c>
      <c r="C3664" s="46">
        <v>43196</v>
      </c>
      <c r="D3664" s="67">
        <f>WEEKDAY(Tableau645[[#This Row],[date]])</f>
        <v>6</v>
      </c>
      <c r="E3664" s="47">
        <v>0.34375</v>
      </c>
      <c r="F3664" s="47">
        <v>0.51041666666666696</v>
      </c>
      <c r="G3664" s="46" t="str">
        <f>IF(NOT(ISBLANK(Tableau645[heure
début])),IF(VALUE(MID(TEXT(Tableau645[heure
début],"hh"),1,2))&lt;13,"AM","PM"),"")</f>
        <v>AM</v>
      </c>
      <c r="H3664" s="47">
        <f>F3664-E3664</f>
        <v>0.16666666666666696</v>
      </c>
      <c r="I3664" s="123"/>
      <c r="J3664" s="47" t="s">
        <v>833</v>
      </c>
      <c r="K3664" s="65" t="s">
        <v>817</v>
      </c>
      <c r="L3664" s="45" t="str">
        <f ca="1">VLOOKUP(Tableau645[[#This Row],[module]],OFFSET(INDIRECT(A3664&amp;"_code"),0,2,,2),2,0)</f>
        <v>n/a</v>
      </c>
      <c r="M3664" s="45"/>
      <c r="N3664" s="47"/>
      <c r="O3664" s="45"/>
    </row>
    <row r="3665" spans="1:15" hidden="1" x14ac:dyDescent="0.2">
      <c r="A3665" s="45" t="s">
        <v>657</v>
      </c>
      <c r="B3665" s="65" t="str">
        <f>YEAR(C3665)&amp;"-"&amp;WEEKNUM(C3665)</f>
        <v>2018-14</v>
      </c>
      <c r="C3665" s="46">
        <v>43196</v>
      </c>
      <c r="D3665" s="67">
        <f>WEEKDAY(Tableau645[[#This Row],[date]])</f>
        <v>6</v>
      </c>
      <c r="E3665" s="47">
        <v>0.34375</v>
      </c>
      <c r="F3665" s="47">
        <v>0.51041666666666696</v>
      </c>
      <c r="G3665" s="46" t="str">
        <f>IF(NOT(ISBLANK(Tableau645[heure
début])),IF(VALUE(MID(TEXT(Tableau645[heure
début],"hh"),1,2))&lt;13,"AM","PM"),"")</f>
        <v>AM</v>
      </c>
      <c r="H3665" s="47">
        <f>F3665-E3665</f>
        <v>0.16666666666666696</v>
      </c>
      <c r="I3665" s="123"/>
      <c r="J3665" s="47" t="s">
        <v>832</v>
      </c>
      <c r="K3665" s="65" t="s">
        <v>806</v>
      </c>
      <c r="L3665" s="45" t="str">
        <f ca="1">VLOOKUP(Tableau645[[#This Row],[module]],OFFSET(INDIRECT(A3665&amp;"_code"),0,2,,2),2,0)</f>
        <v>n/a</v>
      </c>
      <c r="M3665" s="45"/>
      <c r="N3665" s="47"/>
      <c r="O3665" s="45"/>
    </row>
    <row r="3666" spans="1:15" hidden="1" x14ac:dyDescent="0.2">
      <c r="A3666" s="45" t="s">
        <v>672</v>
      </c>
      <c r="B3666" s="65" t="str">
        <f>YEAR(C3666)&amp;"-"&amp;WEEKNUM(C3666)</f>
        <v>2018-14</v>
      </c>
      <c r="C3666" s="46">
        <v>43196</v>
      </c>
      <c r="D3666" s="67">
        <f>WEEKDAY(Tableau645[[#This Row],[date]])</f>
        <v>6</v>
      </c>
      <c r="E3666" s="47">
        <v>0.34375</v>
      </c>
      <c r="F3666" s="47">
        <v>0.51041666666666696</v>
      </c>
      <c r="G3666" s="46" t="str">
        <f>IF(NOT(ISBLANK(Tableau645[heure
début])),IF(VALUE(MID(TEXT(Tableau645[heure
début],"hh"),1,2))&lt;13,"AM","PM"),"")</f>
        <v>AM</v>
      </c>
      <c r="H3666" s="47">
        <f>F3666-E3666</f>
        <v>0.16666666666666696</v>
      </c>
      <c r="I3666" s="47"/>
      <c r="J3666" s="47"/>
      <c r="K3666" s="65" t="s">
        <v>809</v>
      </c>
      <c r="L3666" s="45" t="str">
        <f ca="1">VLOOKUP(Tableau645[[#This Row],[module]],OFFSET(INDIRECT(A3666&amp;"_code"),0,2,,2),2,0)</f>
        <v>n/a</v>
      </c>
      <c r="M3666" s="45"/>
      <c r="N3666" s="47"/>
      <c r="O3666" s="45"/>
    </row>
    <row r="3667" spans="1:15" hidden="1" x14ac:dyDescent="0.2">
      <c r="A3667" s="45" t="s">
        <v>676</v>
      </c>
      <c r="B3667" s="65" t="str">
        <f>YEAR(C3667)&amp;"-"&amp;WEEKNUM(C3667)</f>
        <v>2018-14</v>
      </c>
      <c r="C3667" s="46">
        <v>43196</v>
      </c>
      <c r="D3667" s="67">
        <f>WEEKDAY(Tableau645[[#This Row],[date]])</f>
        <v>6</v>
      </c>
      <c r="E3667" s="47">
        <v>0.34375</v>
      </c>
      <c r="F3667" s="47">
        <v>0.51041666666666696</v>
      </c>
      <c r="G3667" s="46" t="str">
        <f>IF(NOT(ISBLANK(Tableau645[heure
début])),IF(VALUE(MID(TEXT(Tableau645[heure
début],"hh"),1,2))&lt;13,"AM","PM"),"")</f>
        <v>AM</v>
      </c>
      <c r="H3667" s="47">
        <f>F3667-E3667</f>
        <v>0.16666666666666696</v>
      </c>
      <c r="I3667" s="47"/>
      <c r="J3667" s="47"/>
      <c r="K3667" s="65" t="s">
        <v>809</v>
      </c>
      <c r="L3667" s="45" t="str">
        <f ca="1">VLOOKUP(Tableau645[[#This Row],[module]],OFFSET(INDIRECT(A3667&amp;"_code"),0,2,,2),2,0)</f>
        <v>n/a</v>
      </c>
      <c r="M3667" s="45"/>
      <c r="N3667" s="47"/>
      <c r="O3667" s="45"/>
    </row>
    <row r="3668" spans="1:15" hidden="1" x14ac:dyDescent="0.2">
      <c r="A3668" s="45" t="s">
        <v>677</v>
      </c>
      <c r="B3668" s="65" t="str">
        <f>YEAR(C3668)&amp;"-"&amp;WEEKNUM(C3668)</f>
        <v>2018-14</v>
      </c>
      <c r="C3668" s="46">
        <v>43196</v>
      </c>
      <c r="D3668" s="67">
        <f>WEEKDAY(Tableau645[[#This Row],[date]])</f>
        <v>6</v>
      </c>
      <c r="E3668" s="47">
        <v>0.34375</v>
      </c>
      <c r="F3668" s="47">
        <v>0.51041666666666696</v>
      </c>
      <c r="G3668" s="46" t="str">
        <f>IF(NOT(ISBLANK(Tableau645[heure
début])),IF(VALUE(MID(TEXT(Tableau645[heure
début],"hh"),1,2))&lt;13,"AM","PM"),"")</f>
        <v>AM</v>
      </c>
      <c r="H3668" s="47">
        <f>F3668-E3668</f>
        <v>0.16666666666666696</v>
      </c>
      <c r="I3668" s="47"/>
      <c r="J3668" s="47"/>
      <c r="K3668" s="65" t="s">
        <v>1168</v>
      </c>
      <c r="L3668" s="45" t="str">
        <f ca="1">VLOOKUP(Tableau645[[#This Row],[module]],OFFSET(INDIRECT(A3668&amp;"_code"),0,2,,2),2,0)</f>
        <v>n/a</v>
      </c>
      <c r="M3668" s="45"/>
      <c r="N3668" s="47"/>
      <c r="O3668" s="45"/>
    </row>
    <row r="3669" spans="1:15" hidden="1" x14ac:dyDescent="0.2">
      <c r="A3669" s="45" t="s">
        <v>671</v>
      </c>
      <c r="B3669" s="65" t="str">
        <f>YEAR(C3669)&amp;"-"&amp;WEEKNUM(C3669)</f>
        <v>2018-14</v>
      </c>
      <c r="C3669" s="46">
        <v>43196</v>
      </c>
      <c r="D3669" s="67">
        <f>WEEKDAY(Tableau645[[#This Row],[date]])</f>
        <v>6</v>
      </c>
      <c r="E3669" s="47">
        <v>0.34375</v>
      </c>
      <c r="F3669" s="47">
        <v>0.51041666666666696</v>
      </c>
      <c r="G3669" s="46" t="str">
        <f>IF(NOT(ISBLANK(Tableau645[heure
début])),IF(VALUE(MID(TEXT(Tableau645[heure
début],"hh"),1,2))&lt;13,"AM","PM"),"")</f>
        <v>AM</v>
      </c>
      <c r="H3669" s="47">
        <f>F3669-E3669</f>
        <v>0.16666666666666696</v>
      </c>
      <c r="I3669" s="47"/>
      <c r="J3669" s="47"/>
      <c r="K3669" s="65" t="s">
        <v>1138</v>
      </c>
      <c r="L3669" s="45" t="str">
        <f ca="1">VLOOKUP(Tableau645[[#This Row],[module]],OFFSET(INDIRECT(A3669&amp;"_code"),0,2,,2),2,0)</f>
        <v>MAATI Abderrabi</v>
      </c>
      <c r="M3669" s="45"/>
      <c r="N3669" s="47"/>
      <c r="O3669" s="45"/>
    </row>
    <row r="3670" spans="1:15" hidden="1" x14ac:dyDescent="0.2">
      <c r="A3670" s="45" t="s">
        <v>670</v>
      </c>
      <c r="B3670" s="65" t="str">
        <f>YEAR(C3670)&amp;"-"&amp;WEEKNUM(C3670)</f>
        <v>2018-14</v>
      </c>
      <c r="C3670" s="46">
        <v>43196</v>
      </c>
      <c r="D3670" s="67">
        <f>WEEKDAY(Tableau645[[#This Row],[date]])</f>
        <v>6</v>
      </c>
      <c r="E3670" s="47">
        <v>0.42708333333333298</v>
      </c>
      <c r="F3670" s="47">
        <v>0.51041666666666696</v>
      </c>
      <c r="G3670" s="46" t="str">
        <f>IF(NOT(ISBLANK(Tableau645[heure
début])),IF(VALUE(MID(TEXT(Tableau645[heure
début],"hh"),1,2))&lt;13,"AM","PM"),"")</f>
        <v>AM</v>
      </c>
      <c r="H3670" s="47">
        <f>F3670-E3670</f>
        <v>8.3333333333333981E-2</v>
      </c>
      <c r="I3670" s="47"/>
      <c r="J3670" s="47"/>
      <c r="K3670" s="92"/>
      <c r="L3670" s="45" t="e">
        <f ca="1">VLOOKUP(Tableau645[[#This Row],[module]],OFFSET(INDIRECT(A3670&amp;"_code"),0,2,,2),2,0)</f>
        <v>#N/A</v>
      </c>
      <c r="M3670" s="45"/>
      <c r="N3670" s="47"/>
      <c r="O3670" s="45"/>
    </row>
    <row r="3671" spans="1:15" hidden="1" x14ac:dyDescent="0.2">
      <c r="A3671" s="45" t="s">
        <v>670</v>
      </c>
      <c r="B3671" s="65" t="str">
        <f>YEAR(C3671)&amp;"-"&amp;WEEKNUM(C3671)</f>
        <v>2018-14</v>
      </c>
      <c r="C3671" s="46">
        <v>43196</v>
      </c>
      <c r="D3671" s="67">
        <f>WEEKDAY(Tableau645[[#This Row],[date]])</f>
        <v>6</v>
      </c>
      <c r="E3671" s="47">
        <v>0.57291666666666696</v>
      </c>
      <c r="F3671" s="47">
        <v>0.73958333333333404</v>
      </c>
      <c r="G3671" s="46" t="str">
        <f>IF(NOT(ISBLANK(Tableau645[heure
début])),IF(VALUE(MID(TEXT(Tableau645[heure
début],"hh"),1,2))&lt;13,"AM","PM"),"")</f>
        <v>PM</v>
      </c>
      <c r="H3671" s="47">
        <f>F3671-E3671</f>
        <v>0.16666666666666707</v>
      </c>
      <c r="I3671" s="47"/>
      <c r="J3671" s="47"/>
      <c r="K3671" s="65" t="s">
        <v>865</v>
      </c>
      <c r="L3671" s="45" t="str">
        <f ca="1">VLOOKUP(Tableau645[[#This Row],[module]],OFFSET(INDIRECT(A3671&amp;"_code"),0,2,,2),2,0)</f>
        <v>DUPLOUICH Audrey</v>
      </c>
      <c r="M3671" s="45"/>
      <c r="N3671" s="47"/>
      <c r="O3671" s="45"/>
    </row>
    <row r="3672" spans="1:15" hidden="1" x14ac:dyDescent="0.2">
      <c r="A3672" s="45" t="s">
        <v>657</v>
      </c>
      <c r="B3672" s="65" t="str">
        <f>YEAR(C3672)&amp;"-"&amp;WEEKNUM(C3672)</f>
        <v>2018-14</v>
      </c>
      <c r="C3672" s="46">
        <v>43196</v>
      </c>
      <c r="D3672" s="67">
        <f>WEEKDAY(Tableau645[[#This Row],[date]])</f>
        <v>6</v>
      </c>
      <c r="E3672" s="47">
        <v>0.57291666666666696</v>
      </c>
      <c r="F3672" s="47">
        <v>0.73958333333333404</v>
      </c>
      <c r="G3672" s="46" t="str">
        <f>IF(NOT(ISBLANK(Tableau645[heure
début])),IF(VALUE(MID(TEXT(Tableau645[heure
début],"hh"),1,2))&lt;13,"AM","PM"),"")</f>
        <v>PM</v>
      </c>
      <c r="H3672" s="47">
        <f>F3672-E3672</f>
        <v>0.16666666666666707</v>
      </c>
      <c r="I3672" s="123"/>
      <c r="J3672" s="47" t="s">
        <v>833</v>
      </c>
      <c r="K3672" s="65" t="s">
        <v>817</v>
      </c>
      <c r="L3672" s="45" t="str">
        <f ca="1">VLOOKUP(Tableau645[[#This Row],[module]],OFFSET(INDIRECT(A3672&amp;"_code"),0,2,,2),2,0)</f>
        <v>n/a</v>
      </c>
      <c r="M3672" s="45"/>
      <c r="N3672" s="47"/>
      <c r="O3672" s="45"/>
    </row>
    <row r="3673" spans="1:15" hidden="1" x14ac:dyDescent="0.2">
      <c r="A3673" s="45" t="s">
        <v>657</v>
      </c>
      <c r="B3673" s="65" t="str">
        <f>YEAR(C3673)&amp;"-"&amp;WEEKNUM(C3673)</f>
        <v>2018-14</v>
      </c>
      <c r="C3673" s="46">
        <v>43196</v>
      </c>
      <c r="D3673" s="67">
        <f>WEEKDAY(Tableau645[[#This Row],[date]])</f>
        <v>6</v>
      </c>
      <c r="E3673" s="47">
        <v>0.57291666666666696</v>
      </c>
      <c r="F3673" s="47">
        <v>0.73958333333333404</v>
      </c>
      <c r="G3673" s="46" t="str">
        <f>IF(NOT(ISBLANK(Tableau645[heure
début])),IF(VALUE(MID(TEXT(Tableau645[heure
début],"hh"),1,2))&lt;13,"AM","PM"),"")</f>
        <v>PM</v>
      </c>
      <c r="H3673" s="47">
        <f>F3673-E3673</f>
        <v>0.16666666666666707</v>
      </c>
      <c r="I3673" s="123"/>
      <c r="J3673" s="47" t="s">
        <v>832</v>
      </c>
      <c r="K3673" s="65" t="s">
        <v>806</v>
      </c>
      <c r="L3673" s="45" t="str">
        <f ca="1">VLOOKUP(Tableau645[[#This Row],[module]],OFFSET(INDIRECT(A3673&amp;"_code"),0,2,,2),2,0)</f>
        <v>n/a</v>
      </c>
      <c r="M3673" s="45"/>
      <c r="N3673" s="47"/>
      <c r="O3673" s="45"/>
    </row>
    <row r="3674" spans="1:15" hidden="1" x14ac:dyDescent="0.2">
      <c r="A3674" s="45" t="s">
        <v>672</v>
      </c>
      <c r="B3674" s="65" t="str">
        <f>YEAR(C3674)&amp;"-"&amp;WEEKNUM(C3674)</f>
        <v>2018-14</v>
      </c>
      <c r="C3674" s="46">
        <v>43196</v>
      </c>
      <c r="D3674" s="67">
        <f>WEEKDAY(Tableau645[[#This Row],[date]])</f>
        <v>6</v>
      </c>
      <c r="E3674" s="47">
        <v>0.57291666666666696</v>
      </c>
      <c r="F3674" s="47">
        <v>0.73958333333333404</v>
      </c>
      <c r="G3674" s="46" t="str">
        <f>IF(NOT(ISBLANK(Tableau645[heure
début])),IF(VALUE(MID(TEXT(Tableau645[heure
début],"hh"),1,2))&lt;13,"AM","PM"),"")</f>
        <v>PM</v>
      </c>
      <c r="H3674" s="47">
        <f>F3674-E3674</f>
        <v>0.16666666666666707</v>
      </c>
      <c r="I3674" s="47"/>
      <c r="J3674" s="47"/>
      <c r="K3674" s="65" t="s">
        <v>809</v>
      </c>
      <c r="L3674" s="45" t="str">
        <f ca="1">VLOOKUP(Tableau645[[#This Row],[module]],OFFSET(INDIRECT(A3674&amp;"_code"),0,2,,2),2,0)</f>
        <v>n/a</v>
      </c>
      <c r="M3674" s="45"/>
      <c r="N3674" s="47"/>
      <c r="O3674" s="45"/>
    </row>
    <row r="3675" spans="1:15" hidden="1" x14ac:dyDescent="0.2">
      <c r="A3675" s="61" t="s">
        <v>669</v>
      </c>
      <c r="B3675" s="65" t="str">
        <f>YEAR(C3675)&amp;"-"&amp;WEEKNUM(C3675)</f>
        <v>2018-14</v>
      </c>
      <c r="C3675" s="46">
        <v>43196</v>
      </c>
      <c r="D3675" s="67">
        <f>WEEKDAY(Tableau645[[#This Row],[date]])</f>
        <v>6</v>
      </c>
      <c r="E3675" s="63">
        <v>0.57291666666666696</v>
      </c>
      <c r="F3675" s="63">
        <v>0.73958333333333404</v>
      </c>
      <c r="G3675" s="46" t="str">
        <f>IF(NOT(ISBLANK(Tableau645[heure
début])),IF(VALUE(MID(TEXT(Tableau645[heure
début],"hh"),1,2))&lt;13,"AM","PM"),"")</f>
        <v>PM</v>
      </c>
      <c r="H3675" s="47">
        <f>F3675-E3675</f>
        <v>0.16666666666666707</v>
      </c>
      <c r="I3675" s="47"/>
      <c r="J3675" s="47"/>
      <c r="K3675" s="65" t="s">
        <v>846</v>
      </c>
      <c r="L3675" s="45" t="str">
        <f ca="1">VLOOKUP(Tableau645[[#This Row],[module]],OFFSET(INDIRECT(A3675&amp;"_code"),0,2,,2),2,0)</f>
        <v>GABER Khalid</v>
      </c>
      <c r="M3675" s="45"/>
      <c r="N3675" s="47"/>
      <c r="O3675" s="45"/>
    </row>
    <row r="3676" spans="1:15" hidden="1" x14ac:dyDescent="0.2">
      <c r="A3676" s="45" t="s">
        <v>676</v>
      </c>
      <c r="B3676" s="65" t="str">
        <f>YEAR(C3676)&amp;"-"&amp;WEEKNUM(C3676)</f>
        <v>2018-14</v>
      </c>
      <c r="C3676" s="46">
        <v>43196</v>
      </c>
      <c r="D3676" s="67">
        <f>WEEKDAY(Tableau645[[#This Row],[date]])</f>
        <v>6</v>
      </c>
      <c r="E3676" s="47">
        <v>0.57291666666666696</v>
      </c>
      <c r="F3676" s="47">
        <v>0.69791666666666663</v>
      </c>
      <c r="G3676" s="46" t="str">
        <f>IF(NOT(ISBLANK(Tableau645[heure
début])),IF(VALUE(MID(TEXT(Tableau645[heure
début],"hh"),1,2))&lt;13,"AM","PM"),"")</f>
        <v>PM</v>
      </c>
      <c r="H3676" s="47">
        <f>F3676-E3676</f>
        <v>0.12499999999999967</v>
      </c>
      <c r="I3676" s="47"/>
      <c r="J3676" s="47"/>
      <c r="K3676" s="65" t="s">
        <v>809</v>
      </c>
      <c r="L3676" s="45" t="str">
        <f ca="1">VLOOKUP(Tableau645[[#This Row],[module]],OFFSET(INDIRECT(A3676&amp;"_code"),0,2,,2),2,0)</f>
        <v>n/a</v>
      </c>
      <c r="M3676" s="45"/>
      <c r="N3676" s="47"/>
      <c r="O3676" s="45"/>
    </row>
    <row r="3677" spans="1:15" hidden="1" x14ac:dyDescent="0.2">
      <c r="A3677" s="45" t="s">
        <v>677</v>
      </c>
      <c r="B3677" s="65" t="str">
        <f>YEAR(C3677)&amp;"-"&amp;WEEKNUM(C3677)</f>
        <v>2018-14</v>
      </c>
      <c r="C3677" s="46">
        <v>43196</v>
      </c>
      <c r="D3677" s="67">
        <f>WEEKDAY(Tableau645[[#This Row],[date]])</f>
        <v>6</v>
      </c>
      <c r="E3677" s="47">
        <v>0.57291666666666696</v>
      </c>
      <c r="F3677" s="47">
        <v>0.69791666666666663</v>
      </c>
      <c r="G3677" s="46" t="str">
        <f>IF(NOT(ISBLANK(Tableau645[heure
début])),IF(VALUE(MID(TEXT(Tableau645[heure
début],"hh"),1,2))&lt;13,"AM","PM"),"")</f>
        <v>PM</v>
      </c>
      <c r="H3677" s="47">
        <f>F3677-E3677</f>
        <v>0.12499999999999967</v>
      </c>
      <c r="I3677" s="47"/>
      <c r="J3677" s="47"/>
      <c r="K3677" s="65" t="s">
        <v>1168</v>
      </c>
      <c r="L3677" s="45" t="str">
        <f ca="1">VLOOKUP(Tableau645[[#This Row],[module]],OFFSET(INDIRECT(A3677&amp;"_code"),0,2,,2),2,0)</f>
        <v>n/a</v>
      </c>
      <c r="M3677" s="45"/>
      <c r="N3677" s="47"/>
      <c r="O3677" s="45"/>
    </row>
    <row r="3678" spans="1:15" hidden="1" x14ac:dyDescent="0.2">
      <c r="A3678" s="45" t="s">
        <v>671</v>
      </c>
      <c r="B3678" s="65" t="str">
        <f>YEAR(C3678)&amp;"-"&amp;WEEKNUM(C3678)</f>
        <v>2018-14</v>
      </c>
      <c r="C3678" s="46">
        <v>43196</v>
      </c>
      <c r="D3678" s="67">
        <f>WEEKDAY(Tableau645[[#This Row],[date]])</f>
        <v>6</v>
      </c>
      <c r="E3678" s="47">
        <v>0.57291666666666696</v>
      </c>
      <c r="F3678" s="47">
        <v>0.73958333333333404</v>
      </c>
      <c r="G3678" s="46" t="str">
        <f>IF(NOT(ISBLANK(Tableau645[heure
début])),IF(VALUE(MID(TEXT(Tableau645[heure
début],"hh"),1,2))&lt;13,"AM","PM"),"")</f>
        <v>PM</v>
      </c>
      <c r="H3678" s="47">
        <f>F3678-E3678</f>
        <v>0.16666666666666707</v>
      </c>
      <c r="I3678" s="47"/>
      <c r="J3678" s="47"/>
      <c r="K3678" s="65" t="s">
        <v>1138</v>
      </c>
      <c r="L3678" s="45" t="str">
        <f ca="1">VLOOKUP(Tableau645[[#This Row],[module]],OFFSET(INDIRECT(A3678&amp;"_code"),0,2,,2),2,0)</f>
        <v>MAATI Abderrabi</v>
      </c>
      <c r="M3678" s="45"/>
      <c r="N3678" s="47"/>
      <c r="O3678" s="45"/>
    </row>
    <row r="3679" spans="1:15" hidden="1" x14ac:dyDescent="0.2">
      <c r="A3679" s="61" t="s">
        <v>669</v>
      </c>
      <c r="B3679" s="65" t="str">
        <f>YEAR(C3679)&amp;"-"&amp;WEEKNUM(C3679)</f>
        <v>2018-14</v>
      </c>
      <c r="C3679" s="46">
        <v>43197</v>
      </c>
      <c r="D3679" s="67">
        <f>WEEKDAY(Tableau645[[#This Row],[date]])</f>
        <v>7</v>
      </c>
      <c r="E3679" s="47">
        <v>0.34375</v>
      </c>
      <c r="F3679" s="47">
        <v>0.51041666666666696</v>
      </c>
      <c r="G3679" s="46" t="str">
        <f>IF(NOT(ISBLANK(Tableau645[heure
début])),IF(VALUE(MID(TEXT(Tableau645[heure
début],"hh"),1,2))&lt;13,"AM","PM"),"")</f>
        <v>AM</v>
      </c>
      <c r="H3679" s="47">
        <f>F3679-E3679</f>
        <v>0.16666666666666696</v>
      </c>
      <c r="I3679" s="47"/>
      <c r="J3679" s="47"/>
      <c r="K3679" s="65"/>
      <c r="L3679" s="45" t="e">
        <f ca="1">VLOOKUP(Tableau645[[#This Row],[module]],OFFSET(INDIRECT(A3679&amp;"_code"),0,2,,2),2,0)</f>
        <v>#N/A</v>
      </c>
      <c r="M3679" s="45"/>
      <c r="N3679" s="47"/>
      <c r="O3679" s="45"/>
    </row>
    <row r="3680" spans="1:15" hidden="1" x14ac:dyDescent="0.2">
      <c r="A3680" s="45" t="s">
        <v>670</v>
      </c>
      <c r="B3680" s="65" t="str">
        <f>YEAR(C3680)&amp;"-"&amp;WEEKNUM(C3680)</f>
        <v>2018-14</v>
      </c>
      <c r="C3680" s="46">
        <v>43197</v>
      </c>
      <c r="D3680" s="67">
        <f>WEEKDAY(Tableau645[[#This Row],[date]])</f>
        <v>7</v>
      </c>
      <c r="E3680" s="47">
        <v>0.34375</v>
      </c>
      <c r="F3680" s="47">
        <v>0.51041666666666696</v>
      </c>
      <c r="G3680" s="46" t="str">
        <f>IF(NOT(ISBLANK(Tableau645[heure
début])),IF(VALUE(MID(TEXT(Tableau645[heure
début],"hh"),1,2))&lt;13,"AM","PM"),"")</f>
        <v>AM</v>
      </c>
      <c r="H3680" s="47">
        <f>F3680-E3680</f>
        <v>0.16666666666666696</v>
      </c>
      <c r="I3680" s="47"/>
      <c r="J3680" s="47"/>
      <c r="K3680" s="65"/>
      <c r="L3680" s="45" t="e">
        <f ca="1">VLOOKUP(Tableau645[[#This Row],[module]],OFFSET(INDIRECT(A3680&amp;"_code"),0,2,,2),2,0)</f>
        <v>#N/A</v>
      </c>
      <c r="M3680" s="45"/>
      <c r="N3680" s="47"/>
      <c r="O3680" s="45"/>
    </row>
    <row r="3681" spans="1:15" hidden="1" x14ac:dyDescent="0.2">
      <c r="A3681" s="45" t="s">
        <v>657</v>
      </c>
      <c r="B3681" s="65" t="str">
        <f>YEAR(C3681)&amp;"-"&amp;WEEKNUM(C3681)</f>
        <v>2018-14</v>
      </c>
      <c r="C3681" s="46">
        <v>43197</v>
      </c>
      <c r="D3681" s="67">
        <f>WEEKDAY(Tableau645[[#This Row],[date]])</f>
        <v>7</v>
      </c>
      <c r="E3681" s="47">
        <v>0.34375</v>
      </c>
      <c r="F3681" s="47">
        <v>0.51041666666666696</v>
      </c>
      <c r="G3681" s="46" t="str">
        <f>IF(NOT(ISBLANK(Tableau645[heure
début])),IF(VALUE(MID(TEXT(Tableau645[heure
début],"hh"),1,2))&lt;13,"AM","PM"),"")</f>
        <v>AM</v>
      </c>
      <c r="H3681" s="47">
        <f>F3681-E3681</f>
        <v>0.16666666666666696</v>
      </c>
      <c r="I3681" s="123"/>
      <c r="J3681" s="47"/>
      <c r="K3681" s="65"/>
      <c r="L3681" s="45" t="e">
        <f ca="1">VLOOKUP(Tableau645[[#This Row],[module]],OFFSET(INDIRECT(A3681&amp;"_code"),0,2,,2),2,0)</f>
        <v>#N/A</v>
      </c>
      <c r="M3681" s="45"/>
      <c r="N3681" s="47"/>
      <c r="O3681" s="45"/>
    </row>
    <row r="3682" spans="1:15" hidden="1" x14ac:dyDescent="0.2">
      <c r="A3682" s="45" t="s">
        <v>672</v>
      </c>
      <c r="B3682" s="65" t="str">
        <f>YEAR(C3682)&amp;"-"&amp;WEEKNUM(C3682)</f>
        <v>2018-14</v>
      </c>
      <c r="C3682" s="46">
        <v>43197</v>
      </c>
      <c r="D3682" s="67">
        <f>WEEKDAY(Tableau645[[#This Row],[date]])</f>
        <v>7</v>
      </c>
      <c r="E3682" s="47">
        <v>0.34375</v>
      </c>
      <c r="F3682" s="47">
        <v>0.51041666666666696</v>
      </c>
      <c r="G3682" s="46" t="str">
        <f>IF(NOT(ISBLANK(Tableau645[heure
début])),IF(VALUE(MID(TEXT(Tableau645[heure
début],"hh"),1,2))&lt;13,"AM","PM"),"")</f>
        <v>AM</v>
      </c>
      <c r="H3682" s="47">
        <f>F3682-E3682</f>
        <v>0.16666666666666696</v>
      </c>
      <c r="I3682" s="47"/>
      <c r="J3682" s="47"/>
      <c r="K3682" s="65"/>
      <c r="L3682" s="45" t="e">
        <f ca="1">VLOOKUP(Tableau645[[#This Row],[module]],OFFSET(INDIRECT(A3682&amp;"_code"),0,2,,2),2,0)</f>
        <v>#N/A</v>
      </c>
      <c r="M3682" s="45"/>
      <c r="N3682" s="47"/>
      <c r="O3682" s="45"/>
    </row>
    <row r="3683" spans="1:15" hidden="1" x14ac:dyDescent="0.2">
      <c r="A3683" s="45" t="s">
        <v>676</v>
      </c>
      <c r="B3683" s="65" t="str">
        <f>YEAR(C3683)&amp;"-"&amp;WEEKNUM(C3683)</f>
        <v>2018-14</v>
      </c>
      <c r="C3683" s="46">
        <v>43197</v>
      </c>
      <c r="D3683" s="67">
        <f>WEEKDAY(Tableau645[[#This Row],[date]])</f>
        <v>7</v>
      </c>
      <c r="E3683" s="47">
        <v>0.34375</v>
      </c>
      <c r="F3683" s="47">
        <v>0.51041666666666696</v>
      </c>
      <c r="G3683" s="46" t="str">
        <f>IF(NOT(ISBLANK(Tableau645[heure
début])),IF(VALUE(MID(TEXT(Tableau645[heure
début],"hh"),1,2))&lt;13,"AM","PM"),"")</f>
        <v>AM</v>
      </c>
      <c r="H3683" s="47">
        <f>F3683-E3683</f>
        <v>0.16666666666666696</v>
      </c>
      <c r="I3683" s="47"/>
      <c r="J3683" s="47"/>
      <c r="K3683" s="65"/>
      <c r="L3683" s="45" t="e">
        <f ca="1">VLOOKUP(Tableau645[[#This Row],[module]],OFFSET(INDIRECT(A3683&amp;"_code"),0,2,,2),2,0)</f>
        <v>#N/A</v>
      </c>
      <c r="M3683" s="45"/>
      <c r="N3683" s="47"/>
      <c r="O3683" s="45"/>
    </row>
    <row r="3684" spans="1:15" hidden="1" x14ac:dyDescent="0.2">
      <c r="A3684" s="45" t="s">
        <v>677</v>
      </c>
      <c r="B3684" s="65" t="str">
        <f>YEAR(C3684)&amp;"-"&amp;WEEKNUM(C3684)</f>
        <v>2018-14</v>
      </c>
      <c r="C3684" s="46">
        <v>43197</v>
      </c>
      <c r="D3684" s="67">
        <f>WEEKDAY(Tableau645[[#This Row],[date]])</f>
        <v>7</v>
      </c>
      <c r="E3684" s="47">
        <v>0.34375</v>
      </c>
      <c r="F3684" s="47">
        <v>0.51041666666666696</v>
      </c>
      <c r="G3684" s="46" t="str">
        <f>IF(NOT(ISBLANK(Tableau645[heure
début])),IF(VALUE(MID(TEXT(Tableau645[heure
début],"hh"),1,2))&lt;13,"AM","PM"),"")</f>
        <v>AM</v>
      </c>
      <c r="H3684" s="47">
        <f>F3684-E3684</f>
        <v>0.16666666666666696</v>
      </c>
      <c r="I3684" s="47"/>
      <c r="J3684" s="47"/>
      <c r="K3684" s="65"/>
      <c r="L3684" s="45" t="e">
        <f ca="1">VLOOKUP(Tableau645[[#This Row],[module]],OFFSET(INDIRECT(A3684&amp;"_code"),0,2,,2),2,0)</f>
        <v>#N/A</v>
      </c>
      <c r="M3684" s="45"/>
      <c r="N3684" s="47"/>
      <c r="O3684" s="45"/>
    </row>
    <row r="3685" spans="1:15" hidden="1" x14ac:dyDescent="0.2">
      <c r="A3685" s="45" t="s">
        <v>671</v>
      </c>
      <c r="B3685" s="65" t="str">
        <f>YEAR(C3685)&amp;"-"&amp;WEEKNUM(C3685)</f>
        <v>2018-14</v>
      </c>
      <c r="C3685" s="46">
        <v>43197</v>
      </c>
      <c r="D3685" s="67">
        <f>WEEKDAY(Tableau645[[#This Row],[date]])</f>
        <v>7</v>
      </c>
      <c r="E3685" s="47">
        <v>0.34375</v>
      </c>
      <c r="F3685" s="47">
        <v>0.51041666666666696</v>
      </c>
      <c r="G3685" s="46" t="str">
        <f>IF(NOT(ISBLANK(Tableau645[heure
début])),IF(VALUE(MID(TEXT(Tableau645[heure
début],"hh"),1,2))&lt;13,"AM","PM"),"")</f>
        <v>AM</v>
      </c>
      <c r="H3685" s="47">
        <f>F3685-E3685</f>
        <v>0.16666666666666696</v>
      </c>
      <c r="I3685" s="47"/>
      <c r="J3685" s="47"/>
      <c r="K3685" s="65"/>
      <c r="L3685" s="45" t="e">
        <f ca="1">VLOOKUP(Tableau645[[#This Row],[module]],OFFSET(INDIRECT(A3685&amp;"_code"),0,2,,2),2,0)</f>
        <v>#N/A</v>
      </c>
      <c r="M3685" s="45"/>
      <c r="N3685" s="47"/>
      <c r="O3685" s="45"/>
    </row>
    <row r="3686" spans="1:15" hidden="1" x14ac:dyDescent="0.2">
      <c r="A3686" s="61" t="s">
        <v>669</v>
      </c>
      <c r="B3686" s="65" t="str">
        <f>YEAR(C3686)&amp;"-"&amp;WEEKNUM(C3686)</f>
        <v>2018-14</v>
      </c>
      <c r="C3686" s="46">
        <v>43197</v>
      </c>
      <c r="D3686" s="67">
        <f>WEEKDAY(Tableau645[[#This Row],[date]])</f>
        <v>7</v>
      </c>
      <c r="E3686" s="63">
        <v>0.57291666666666696</v>
      </c>
      <c r="F3686" s="63">
        <v>0.73958333333333404</v>
      </c>
      <c r="G3686" s="46" t="str">
        <f>IF(NOT(ISBLANK(Tableau645[heure
début])),IF(VALUE(MID(TEXT(Tableau645[heure
début],"hh"),1,2))&lt;13,"AM","PM"),"")</f>
        <v>PM</v>
      </c>
      <c r="H3686" s="47">
        <f>F3686-E3686</f>
        <v>0.16666666666666707</v>
      </c>
      <c r="I3686" s="47"/>
      <c r="J3686" s="47"/>
      <c r="K3686" s="65"/>
      <c r="L3686" s="45" t="e">
        <f ca="1">VLOOKUP(Tableau645[[#This Row],[module]],OFFSET(INDIRECT(A3686&amp;"_code"),0,2,,2),2,0)</f>
        <v>#N/A</v>
      </c>
      <c r="M3686" s="45"/>
      <c r="N3686" s="47"/>
      <c r="O3686" s="45"/>
    </row>
    <row r="3687" spans="1:15" hidden="1" x14ac:dyDescent="0.2">
      <c r="A3687" s="45" t="s">
        <v>670</v>
      </c>
      <c r="B3687" s="65" t="str">
        <f>YEAR(C3687)&amp;"-"&amp;WEEKNUM(C3687)</f>
        <v>2018-14</v>
      </c>
      <c r="C3687" s="46">
        <v>43197</v>
      </c>
      <c r="D3687" s="67">
        <f>WEEKDAY(Tableau645[[#This Row],[date]])</f>
        <v>7</v>
      </c>
      <c r="E3687" s="47">
        <v>0.57291666666666696</v>
      </c>
      <c r="F3687" s="47">
        <v>0.73958333333333404</v>
      </c>
      <c r="G3687" s="46" t="str">
        <f>IF(NOT(ISBLANK(Tableau645[heure
début])),IF(VALUE(MID(TEXT(Tableau645[heure
début],"hh"),1,2))&lt;13,"AM","PM"),"")</f>
        <v>PM</v>
      </c>
      <c r="H3687" s="47">
        <f>F3687-E3687</f>
        <v>0.16666666666666707</v>
      </c>
      <c r="I3687" s="47"/>
      <c r="J3687" s="47"/>
      <c r="K3687" s="65"/>
      <c r="L3687" s="45" t="e">
        <f ca="1">VLOOKUP(Tableau645[[#This Row],[module]],OFFSET(INDIRECT(A3687&amp;"_code"),0,2,,2),2,0)</f>
        <v>#N/A</v>
      </c>
      <c r="M3687" s="45"/>
      <c r="N3687" s="47"/>
      <c r="O3687" s="45"/>
    </row>
    <row r="3688" spans="1:15" hidden="1" x14ac:dyDescent="0.2">
      <c r="A3688" s="45" t="s">
        <v>657</v>
      </c>
      <c r="B3688" s="65" t="str">
        <f>YEAR(C3688)&amp;"-"&amp;WEEKNUM(C3688)</f>
        <v>2018-14</v>
      </c>
      <c r="C3688" s="46">
        <v>43197</v>
      </c>
      <c r="D3688" s="67">
        <f>WEEKDAY(Tableau645[[#This Row],[date]])</f>
        <v>7</v>
      </c>
      <c r="E3688" s="47">
        <v>0.57291666666666696</v>
      </c>
      <c r="F3688" s="47">
        <v>0.73958333333333404</v>
      </c>
      <c r="G3688" s="46" t="str">
        <f>IF(NOT(ISBLANK(Tableau645[heure
début])),IF(VALUE(MID(TEXT(Tableau645[heure
début],"hh"),1,2))&lt;13,"AM","PM"),"")</f>
        <v>PM</v>
      </c>
      <c r="H3688" s="47">
        <f>F3688-E3688</f>
        <v>0.16666666666666707</v>
      </c>
      <c r="I3688" s="123"/>
      <c r="J3688" s="47"/>
      <c r="K3688" s="65"/>
      <c r="L3688" s="45" t="e">
        <f ca="1">VLOOKUP(Tableau645[[#This Row],[module]],OFFSET(INDIRECT(A3688&amp;"_code"),0,2,,2),2,0)</f>
        <v>#N/A</v>
      </c>
      <c r="M3688" s="45"/>
      <c r="N3688" s="47"/>
      <c r="O3688" s="45"/>
    </row>
    <row r="3689" spans="1:15" hidden="1" x14ac:dyDescent="0.2">
      <c r="A3689" s="45" t="s">
        <v>672</v>
      </c>
      <c r="B3689" s="65" t="str">
        <f>YEAR(C3689)&amp;"-"&amp;WEEKNUM(C3689)</f>
        <v>2018-14</v>
      </c>
      <c r="C3689" s="46">
        <v>43197</v>
      </c>
      <c r="D3689" s="67">
        <f>WEEKDAY(Tableau645[[#This Row],[date]])</f>
        <v>7</v>
      </c>
      <c r="E3689" s="47">
        <v>0.57291666666666696</v>
      </c>
      <c r="F3689" s="47">
        <v>0.73958333333333404</v>
      </c>
      <c r="G3689" s="46" t="str">
        <f>IF(NOT(ISBLANK(Tableau645[heure
début])),IF(VALUE(MID(TEXT(Tableau645[heure
début],"hh"),1,2))&lt;13,"AM","PM"),"")</f>
        <v>PM</v>
      </c>
      <c r="H3689" s="47">
        <f>F3689-E3689</f>
        <v>0.16666666666666707</v>
      </c>
      <c r="I3689" s="47"/>
      <c r="J3689" s="47"/>
      <c r="K3689" s="65"/>
      <c r="L3689" s="45" t="e">
        <f ca="1">VLOOKUP(Tableau645[[#This Row],[module]],OFFSET(INDIRECT(A3689&amp;"_code"),0,2,,2),2,0)</f>
        <v>#N/A</v>
      </c>
      <c r="M3689" s="45"/>
      <c r="N3689" s="47"/>
      <c r="O3689" s="45"/>
    </row>
    <row r="3690" spans="1:15" hidden="1" x14ac:dyDescent="0.2">
      <c r="A3690" s="45" t="s">
        <v>676</v>
      </c>
      <c r="B3690" s="65" t="str">
        <f>YEAR(C3690)&amp;"-"&amp;WEEKNUM(C3690)</f>
        <v>2018-14</v>
      </c>
      <c r="C3690" s="46">
        <v>43197</v>
      </c>
      <c r="D3690" s="67">
        <f>WEEKDAY(Tableau645[[#This Row],[date]])</f>
        <v>7</v>
      </c>
      <c r="E3690" s="47">
        <v>0.57291666666666696</v>
      </c>
      <c r="F3690" s="47">
        <v>0.69791666666666663</v>
      </c>
      <c r="G3690" s="46" t="str">
        <f>IF(NOT(ISBLANK(Tableau645[heure
début])),IF(VALUE(MID(TEXT(Tableau645[heure
début],"hh"),1,2))&lt;13,"AM","PM"),"")</f>
        <v>PM</v>
      </c>
      <c r="H3690" s="47">
        <f>F3690-E3690</f>
        <v>0.12499999999999967</v>
      </c>
      <c r="I3690" s="47"/>
      <c r="J3690" s="47"/>
      <c r="K3690" s="65"/>
      <c r="L3690" s="45" t="e">
        <f ca="1">VLOOKUP(Tableau645[[#This Row],[module]],OFFSET(INDIRECT(A3690&amp;"_code"),0,2,,2),2,0)</f>
        <v>#N/A</v>
      </c>
      <c r="M3690" s="45"/>
      <c r="N3690" s="47"/>
      <c r="O3690" s="45"/>
    </row>
    <row r="3691" spans="1:15" hidden="1" x14ac:dyDescent="0.2">
      <c r="A3691" s="45" t="s">
        <v>677</v>
      </c>
      <c r="B3691" s="65" t="str">
        <f>YEAR(C3691)&amp;"-"&amp;WEEKNUM(C3691)</f>
        <v>2018-14</v>
      </c>
      <c r="C3691" s="46">
        <v>43197</v>
      </c>
      <c r="D3691" s="67">
        <f>WEEKDAY(Tableau645[[#This Row],[date]])</f>
        <v>7</v>
      </c>
      <c r="E3691" s="47">
        <v>0.57291666666666696</v>
      </c>
      <c r="F3691" s="47">
        <v>0.69791666666666663</v>
      </c>
      <c r="G3691" s="46" t="str">
        <f>IF(NOT(ISBLANK(Tableau645[heure
début])),IF(VALUE(MID(TEXT(Tableau645[heure
début],"hh"),1,2))&lt;13,"AM","PM"),"")</f>
        <v>PM</v>
      </c>
      <c r="H3691" s="47">
        <f>F3691-E3691</f>
        <v>0.12499999999999967</v>
      </c>
      <c r="I3691" s="47"/>
      <c r="J3691" s="47"/>
      <c r="K3691" s="65"/>
      <c r="L3691" s="45" t="e">
        <f ca="1">VLOOKUP(Tableau645[[#This Row],[module]],OFFSET(INDIRECT(A3691&amp;"_code"),0,2,,2),2,0)</f>
        <v>#N/A</v>
      </c>
      <c r="M3691" s="45"/>
      <c r="N3691" s="47"/>
      <c r="O3691" s="45"/>
    </row>
    <row r="3692" spans="1:15" hidden="1" x14ac:dyDescent="0.2">
      <c r="A3692" s="45" t="s">
        <v>671</v>
      </c>
      <c r="B3692" s="65" t="str">
        <f>YEAR(C3692)&amp;"-"&amp;WEEKNUM(C3692)</f>
        <v>2018-14</v>
      </c>
      <c r="C3692" s="46">
        <v>43197</v>
      </c>
      <c r="D3692" s="67">
        <f>WEEKDAY(Tableau645[[#This Row],[date]])</f>
        <v>7</v>
      </c>
      <c r="E3692" s="47">
        <v>0.57291666666666696</v>
      </c>
      <c r="F3692" s="47">
        <v>0.73958333333333404</v>
      </c>
      <c r="G3692" s="46" t="str">
        <f>IF(NOT(ISBLANK(Tableau645[heure
début])),IF(VALUE(MID(TEXT(Tableau645[heure
début],"hh"),1,2))&lt;13,"AM","PM"),"")</f>
        <v>PM</v>
      </c>
      <c r="H3692" s="47">
        <f>F3692-E3692</f>
        <v>0.16666666666666707</v>
      </c>
      <c r="I3692" s="47"/>
      <c r="J3692" s="47"/>
      <c r="K3692" s="65"/>
      <c r="L3692" s="45" t="e">
        <f ca="1">VLOOKUP(Tableau645[[#This Row],[module]],OFFSET(INDIRECT(A3692&amp;"_code"),0,2,,2),2,0)</f>
        <v>#N/A</v>
      </c>
      <c r="M3692" s="45"/>
      <c r="N3692" s="47"/>
      <c r="O3692" s="45"/>
    </row>
    <row r="3693" spans="1:15" hidden="1" x14ac:dyDescent="0.2">
      <c r="A3693" s="61" t="s">
        <v>669</v>
      </c>
      <c r="B3693" s="65" t="str">
        <f>YEAR(C3693)&amp;"-"&amp;WEEKNUM(C3693)</f>
        <v>2018-15</v>
      </c>
      <c r="C3693" s="46">
        <v>43198</v>
      </c>
      <c r="D3693" s="67">
        <f>WEEKDAY(Tableau645[[#This Row],[date]])</f>
        <v>1</v>
      </c>
      <c r="E3693" s="47">
        <v>0.34375</v>
      </c>
      <c r="F3693" s="47">
        <v>0.51041666666666696</v>
      </c>
      <c r="G3693" s="46" t="str">
        <f>IF(NOT(ISBLANK(Tableau645[heure
début])),IF(VALUE(MID(TEXT(Tableau645[heure
début],"hh"),1,2))&lt;13,"AM","PM"),"")</f>
        <v>AM</v>
      </c>
      <c r="H3693" s="47">
        <f>F3693-E3693</f>
        <v>0.16666666666666696</v>
      </c>
      <c r="I3693" s="47"/>
      <c r="J3693" s="47"/>
      <c r="K3693" s="65"/>
      <c r="L3693" s="45" t="e">
        <f ca="1">VLOOKUP(Tableau645[[#This Row],[module]],OFFSET(INDIRECT(A3693&amp;"_code"),0,2,,2),2,0)</f>
        <v>#N/A</v>
      </c>
      <c r="M3693" s="45"/>
      <c r="N3693" s="47"/>
      <c r="O3693" s="45"/>
    </row>
    <row r="3694" spans="1:15" hidden="1" x14ac:dyDescent="0.2">
      <c r="A3694" s="45" t="s">
        <v>670</v>
      </c>
      <c r="B3694" s="65" t="str">
        <f>YEAR(C3694)&amp;"-"&amp;WEEKNUM(C3694)</f>
        <v>2018-15</v>
      </c>
      <c r="C3694" s="46">
        <v>43198</v>
      </c>
      <c r="D3694" s="67">
        <f>WEEKDAY(Tableau645[[#This Row],[date]])</f>
        <v>1</v>
      </c>
      <c r="E3694" s="47">
        <v>0.34375</v>
      </c>
      <c r="F3694" s="47">
        <v>0.51041666666666696</v>
      </c>
      <c r="G3694" s="46" t="str">
        <f>IF(NOT(ISBLANK(Tableau645[heure
début])),IF(VALUE(MID(TEXT(Tableau645[heure
début],"hh"),1,2))&lt;13,"AM","PM"),"")</f>
        <v>AM</v>
      </c>
      <c r="H3694" s="47">
        <f>F3694-E3694</f>
        <v>0.16666666666666696</v>
      </c>
      <c r="I3694" s="47"/>
      <c r="J3694" s="47"/>
      <c r="K3694" s="65"/>
      <c r="L3694" s="45" t="e">
        <f ca="1">VLOOKUP(Tableau645[[#This Row],[module]],OFFSET(INDIRECT(A3694&amp;"_code"),0,2,,2),2,0)</f>
        <v>#N/A</v>
      </c>
      <c r="M3694" s="45"/>
      <c r="N3694" s="47"/>
      <c r="O3694" s="45"/>
    </row>
    <row r="3695" spans="1:15" hidden="1" x14ac:dyDescent="0.2">
      <c r="A3695" s="45" t="s">
        <v>657</v>
      </c>
      <c r="B3695" s="65" t="str">
        <f>YEAR(C3695)&amp;"-"&amp;WEEKNUM(C3695)</f>
        <v>2018-15</v>
      </c>
      <c r="C3695" s="46">
        <v>43198</v>
      </c>
      <c r="D3695" s="67">
        <f>WEEKDAY(Tableau645[[#This Row],[date]])</f>
        <v>1</v>
      </c>
      <c r="E3695" s="47">
        <v>0.34375</v>
      </c>
      <c r="F3695" s="47">
        <v>0.51041666666666696</v>
      </c>
      <c r="G3695" s="46" t="str">
        <f>IF(NOT(ISBLANK(Tableau645[heure
début])),IF(VALUE(MID(TEXT(Tableau645[heure
début],"hh"),1,2))&lt;13,"AM","PM"),"")</f>
        <v>AM</v>
      </c>
      <c r="H3695" s="47">
        <f>F3695-E3695</f>
        <v>0.16666666666666696</v>
      </c>
      <c r="I3695" s="123"/>
      <c r="J3695" s="47"/>
      <c r="K3695" s="65"/>
      <c r="L3695" s="45" t="e">
        <f ca="1">VLOOKUP(Tableau645[[#This Row],[module]],OFFSET(INDIRECT(A3695&amp;"_code"),0,2,,2),2,0)</f>
        <v>#N/A</v>
      </c>
      <c r="M3695" s="45"/>
      <c r="N3695" s="47"/>
      <c r="O3695" s="45"/>
    </row>
    <row r="3696" spans="1:15" hidden="1" x14ac:dyDescent="0.2">
      <c r="A3696" s="45" t="s">
        <v>672</v>
      </c>
      <c r="B3696" s="65" t="str">
        <f>YEAR(C3696)&amp;"-"&amp;WEEKNUM(C3696)</f>
        <v>2018-15</v>
      </c>
      <c r="C3696" s="46">
        <v>43198</v>
      </c>
      <c r="D3696" s="67">
        <f>WEEKDAY(Tableau645[[#This Row],[date]])</f>
        <v>1</v>
      </c>
      <c r="E3696" s="47">
        <v>0.34375</v>
      </c>
      <c r="F3696" s="47">
        <v>0.51041666666666696</v>
      </c>
      <c r="G3696" s="46" t="str">
        <f>IF(NOT(ISBLANK(Tableau645[heure
début])),IF(VALUE(MID(TEXT(Tableau645[heure
début],"hh"),1,2))&lt;13,"AM","PM"),"")</f>
        <v>AM</v>
      </c>
      <c r="H3696" s="47">
        <f>F3696-E3696</f>
        <v>0.16666666666666696</v>
      </c>
      <c r="I3696" s="47"/>
      <c r="J3696" s="47"/>
      <c r="K3696" s="65"/>
      <c r="L3696" s="45" t="e">
        <f ca="1">VLOOKUP(Tableau645[[#This Row],[module]],OFFSET(INDIRECT(A3696&amp;"_code"),0,2,,2),2,0)</f>
        <v>#N/A</v>
      </c>
      <c r="M3696" s="45"/>
      <c r="N3696" s="47"/>
      <c r="O3696" s="45"/>
    </row>
    <row r="3697" spans="1:15" hidden="1" x14ac:dyDescent="0.2">
      <c r="A3697" s="45" t="s">
        <v>676</v>
      </c>
      <c r="B3697" s="65" t="str">
        <f>YEAR(C3697)&amp;"-"&amp;WEEKNUM(C3697)</f>
        <v>2018-15</v>
      </c>
      <c r="C3697" s="46">
        <v>43198</v>
      </c>
      <c r="D3697" s="67">
        <f>WEEKDAY(Tableau645[[#This Row],[date]])</f>
        <v>1</v>
      </c>
      <c r="E3697" s="47">
        <v>0.34375</v>
      </c>
      <c r="F3697" s="47">
        <v>0.51041666666666696</v>
      </c>
      <c r="G3697" s="46" t="str">
        <f>IF(NOT(ISBLANK(Tableau645[heure
début])),IF(VALUE(MID(TEXT(Tableau645[heure
début],"hh"),1,2))&lt;13,"AM","PM"),"")</f>
        <v>AM</v>
      </c>
      <c r="H3697" s="47">
        <f>F3697-E3697</f>
        <v>0.16666666666666696</v>
      </c>
      <c r="I3697" s="47"/>
      <c r="J3697" s="47"/>
      <c r="K3697" s="65"/>
      <c r="L3697" s="45" t="e">
        <f ca="1">VLOOKUP(Tableau645[[#This Row],[module]],OFFSET(INDIRECT(A3697&amp;"_code"),0,2,,2),2,0)</f>
        <v>#N/A</v>
      </c>
      <c r="M3697" s="45"/>
      <c r="N3697" s="47"/>
      <c r="O3697" s="45"/>
    </row>
    <row r="3698" spans="1:15" hidden="1" x14ac:dyDescent="0.2">
      <c r="A3698" s="45" t="s">
        <v>677</v>
      </c>
      <c r="B3698" s="65" t="str">
        <f>YEAR(C3698)&amp;"-"&amp;WEEKNUM(C3698)</f>
        <v>2018-15</v>
      </c>
      <c r="C3698" s="46">
        <v>43198</v>
      </c>
      <c r="D3698" s="67">
        <f>WEEKDAY(Tableau645[[#This Row],[date]])</f>
        <v>1</v>
      </c>
      <c r="E3698" s="47">
        <v>0.34375</v>
      </c>
      <c r="F3698" s="47">
        <v>0.51041666666666696</v>
      </c>
      <c r="G3698" s="46" t="str">
        <f>IF(NOT(ISBLANK(Tableau645[heure
début])),IF(VALUE(MID(TEXT(Tableau645[heure
début],"hh"),1,2))&lt;13,"AM","PM"),"")</f>
        <v>AM</v>
      </c>
      <c r="H3698" s="47">
        <f>F3698-E3698</f>
        <v>0.16666666666666696</v>
      </c>
      <c r="I3698" s="47"/>
      <c r="J3698" s="47"/>
      <c r="K3698" s="65"/>
      <c r="L3698" s="45" t="e">
        <f ca="1">VLOOKUP(Tableau645[[#This Row],[module]],OFFSET(INDIRECT(A3698&amp;"_code"),0,2,,2),2,0)</f>
        <v>#N/A</v>
      </c>
      <c r="M3698" s="45"/>
      <c r="N3698" s="47"/>
      <c r="O3698" s="45"/>
    </row>
    <row r="3699" spans="1:15" hidden="1" x14ac:dyDescent="0.2">
      <c r="A3699" s="45" t="s">
        <v>671</v>
      </c>
      <c r="B3699" s="65" t="str">
        <f>YEAR(C3699)&amp;"-"&amp;WEEKNUM(C3699)</f>
        <v>2018-15</v>
      </c>
      <c r="C3699" s="46">
        <v>43198</v>
      </c>
      <c r="D3699" s="67">
        <f>WEEKDAY(Tableau645[[#This Row],[date]])</f>
        <v>1</v>
      </c>
      <c r="E3699" s="47">
        <v>0.34375</v>
      </c>
      <c r="F3699" s="47">
        <v>0.51041666666666696</v>
      </c>
      <c r="G3699" s="46" t="str">
        <f>IF(NOT(ISBLANK(Tableau645[heure
début])),IF(VALUE(MID(TEXT(Tableau645[heure
début],"hh"),1,2))&lt;13,"AM","PM"),"")</f>
        <v>AM</v>
      </c>
      <c r="H3699" s="47">
        <f>F3699-E3699</f>
        <v>0.16666666666666696</v>
      </c>
      <c r="I3699" s="47"/>
      <c r="J3699" s="47"/>
      <c r="K3699" s="65"/>
      <c r="L3699" s="45" t="e">
        <f ca="1">VLOOKUP(Tableau645[[#This Row],[module]],OFFSET(INDIRECT(A3699&amp;"_code"),0,2,,2),2,0)</f>
        <v>#N/A</v>
      </c>
      <c r="M3699" s="45"/>
      <c r="N3699" s="47"/>
      <c r="O3699" s="45"/>
    </row>
    <row r="3700" spans="1:15" hidden="1" x14ac:dyDescent="0.2">
      <c r="A3700" s="61" t="s">
        <v>669</v>
      </c>
      <c r="B3700" s="65" t="str">
        <f>YEAR(C3700)&amp;"-"&amp;WEEKNUM(C3700)</f>
        <v>2018-15</v>
      </c>
      <c r="C3700" s="46">
        <v>43198</v>
      </c>
      <c r="D3700" s="67">
        <f>WEEKDAY(Tableau645[[#This Row],[date]])</f>
        <v>1</v>
      </c>
      <c r="E3700" s="63">
        <v>0.57291666666666696</v>
      </c>
      <c r="F3700" s="63">
        <v>0.73958333333333404</v>
      </c>
      <c r="G3700" s="46" t="str">
        <f>IF(NOT(ISBLANK(Tableau645[heure
début])),IF(VALUE(MID(TEXT(Tableau645[heure
début],"hh"),1,2))&lt;13,"AM","PM"),"")</f>
        <v>PM</v>
      </c>
      <c r="H3700" s="47">
        <f>F3700-E3700</f>
        <v>0.16666666666666707</v>
      </c>
      <c r="I3700" s="47"/>
      <c r="J3700" s="47"/>
      <c r="K3700" s="65"/>
      <c r="L3700" s="45" t="e">
        <f ca="1">VLOOKUP(Tableau645[[#This Row],[module]],OFFSET(INDIRECT(A3700&amp;"_code"),0,2,,2),2,0)</f>
        <v>#N/A</v>
      </c>
      <c r="M3700" s="45"/>
      <c r="N3700" s="47"/>
      <c r="O3700" s="45"/>
    </row>
    <row r="3701" spans="1:15" hidden="1" x14ac:dyDescent="0.2">
      <c r="A3701" s="45" t="s">
        <v>670</v>
      </c>
      <c r="B3701" s="65" t="str">
        <f>YEAR(C3701)&amp;"-"&amp;WEEKNUM(C3701)</f>
        <v>2018-15</v>
      </c>
      <c r="C3701" s="46">
        <v>43198</v>
      </c>
      <c r="D3701" s="67">
        <f>WEEKDAY(Tableau645[[#This Row],[date]])</f>
        <v>1</v>
      </c>
      <c r="E3701" s="47">
        <v>0.57291666666666696</v>
      </c>
      <c r="F3701" s="47">
        <v>0.73958333333333404</v>
      </c>
      <c r="G3701" s="46" t="str">
        <f>IF(NOT(ISBLANK(Tableau645[heure
début])),IF(VALUE(MID(TEXT(Tableau645[heure
début],"hh"),1,2))&lt;13,"AM","PM"),"")</f>
        <v>PM</v>
      </c>
      <c r="H3701" s="47">
        <f>F3701-E3701</f>
        <v>0.16666666666666707</v>
      </c>
      <c r="I3701" s="47"/>
      <c r="J3701" s="47"/>
      <c r="K3701" s="65"/>
      <c r="L3701" s="45" t="e">
        <f ca="1">VLOOKUP(Tableau645[[#This Row],[module]],OFFSET(INDIRECT(A3701&amp;"_code"),0,2,,2),2,0)</f>
        <v>#N/A</v>
      </c>
      <c r="M3701" s="45"/>
      <c r="N3701" s="47"/>
      <c r="O3701" s="45"/>
    </row>
    <row r="3702" spans="1:15" hidden="1" x14ac:dyDescent="0.2">
      <c r="A3702" s="45" t="s">
        <v>657</v>
      </c>
      <c r="B3702" s="65" t="str">
        <f>YEAR(C3702)&amp;"-"&amp;WEEKNUM(C3702)</f>
        <v>2018-15</v>
      </c>
      <c r="C3702" s="46">
        <v>43198</v>
      </c>
      <c r="D3702" s="67">
        <f>WEEKDAY(Tableau645[[#This Row],[date]])</f>
        <v>1</v>
      </c>
      <c r="E3702" s="47">
        <v>0.57291666666666696</v>
      </c>
      <c r="F3702" s="47">
        <v>0.73958333333333404</v>
      </c>
      <c r="G3702" s="46" t="str">
        <f>IF(NOT(ISBLANK(Tableau645[heure
début])),IF(VALUE(MID(TEXT(Tableau645[heure
début],"hh"),1,2))&lt;13,"AM","PM"),"")</f>
        <v>PM</v>
      </c>
      <c r="H3702" s="47">
        <f>F3702-E3702</f>
        <v>0.16666666666666707</v>
      </c>
      <c r="I3702" s="123"/>
      <c r="J3702" s="47"/>
      <c r="K3702" s="65"/>
      <c r="L3702" s="45" t="e">
        <f ca="1">VLOOKUP(Tableau645[[#This Row],[module]],OFFSET(INDIRECT(A3702&amp;"_code"),0,2,,2),2,0)</f>
        <v>#N/A</v>
      </c>
      <c r="M3702" s="45"/>
      <c r="N3702" s="47"/>
      <c r="O3702" s="45"/>
    </row>
    <row r="3703" spans="1:15" hidden="1" x14ac:dyDescent="0.2">
      <c r="A3703" s="45" t="s">
        <v>672</v>
      </c>
      <c r="B3703" s="65" t="str">
        <f>YEAR(C3703)&amp;"-"&amp;WEEKNUM(C3703)</f>
        <v>2018-15</v>
      </c>
      <c r="C3703" s="46">
        <v>43198</v>
      </c>
      <c r="D3703" s="67">
        <f>WEEKDAY(Tableau645[[#This Row],[date]])</f>
        <v>1</v>
      </c>
      <c r="E3703" s="47">
        <v>0.57291666666666696</v>
      </c>
      <c r="F3703" s="47">
        <v>0.73958333333333404</v>
      </c>
      <c r="G3703" s="46" t="str">
        <f>IF(NOT(ISBLANK(Tableau645[heure
début])),IF(VALUE(MID(TEXT(Tableau645[heure
début],"hh"),1,2))&lt;13,"AM","PM"),"")</f>
        <v>PM</v>
      </c>
      <c r="H3703" s="47">
        <f>F3703-E3703</f>
        <v>0.16666666666666707</v>
      </c>
      <c r="I3703" s="47"/>
      <c r="J3703" s="47"/>
      <c r="K3703" s="65"/>
      <c r="L3703" s="45" t="e">
        <f ca="1">VLOOKUP(Tableau645[[#This Row],[module]],OFFSET(INDIRECT(A3703&amp;"_code"),0,2,,2),2,0)</f>
        <v>#N/A</v>
      </c>
      <c r="M3703" s="45"/>
      <c r="N3703" s="47"/>
      <c r="O3703" s="45"/>
    </row>
    <row r="3704" spans="1:15" hidden="1" x14ac:dyDescent="0.2">
      <c r="A3704" s="45" t="s">
        <v>676</v>
      </c>
      <c r="B3704" s="65" t="str">
        <f>YEAR(C3704)&amp;"-"&amp;WEEKNUM(C3704)</f>
        <v>2018-15</v>
      </c>
      <c r="C3704" s="46">
        <v>43198</v>
      </c>
      <c r="D3704" s="67">
        <f>WEEKDAY(Tableau645[[#This Row],[date]])</f>
        <v>1</v>
      </c>
      <c r="E3704" s="47">
        <v>0.57291666666666696</v>
      </c>
      <c r="F3704" s="47">
        <v>0.69791666666666663</v>
      </c>
      <c r="G3704" s="46" t="str">
        <f>IF(NOT(ISBLANK(Tableau645[heure
début])),IF(VALUE(MID(TEXT(Tableau645[heure
début],"hh"),1,2))&lt;13,"AM","PM"),"")</f>
        <v>PM</v>
      </c>
      <c r="H3704" s="47">
        <f>F3704-E3704</f>
        <v>0.12499999999999967</v>
      </c>
      <c r="I3704" s="47"/>
      <c r="J3704" s="47"/>
      <c r="K3704" s="65"/>
      <c r="L3704" s="45" t="e">
        <f ca="1">VLOOKUP(Tableau645[[#This Row],[module]],OFFSET(INDIRECT(A3704&amp;"_code"),0,2,,2),2,0)</f>
        <v>#N/A</v>
      </c>
      <c r="M3704" s="45"/>
      <c r="N3704" s="47"/>
      <c r="O3704" s="45"/>
    </row>
    <row r="3705" spans="1:15" hidden="1" x14ac:dyDescent="0.2">
      <c r="A3705" s="45" t="s">
        <v>677</v>
      </c>
      <c r="B3705" s="65" t="str">
        <f>YEAR(C3705)&amp;"-"&amp;WEEKNUM(C3705)</f>
        <v>2018-15</v>
      </c>
      <c r="C3705" s="46">
        <v>43198</v>
      </c>
      <c r="D3705" s="67">
        <f>WEEKDAY(Tableau645[[#This Row],[date]])</f>
        <v>1</v>
      </c>
      <c r="E3705" s="47">
        <v>0.57291666666666696</v>
      </c>
      <c r="F3705" s="47">
        <v>0.69791666666666663</v>
      </c>
      <c r="G3705" s="46" t="str">
        <f>IF(NOT(ISBLANK(Tableau645[heure
début])),IF(VALUE(MID(TEXT(Tableau645[heure
début],"hh"),1,2))&lt;13,"AM","PM"),"")</f>
        <v>PM</v>
      </c>
      <c r="H3705" s="47">
        <f>F3705-E3705</f>
        <v>0.12499999999999967</v>
      </c>
      <c r="I3705" s="47"/>
      <c r="J3705" s="47"/>
      <c r="K3705" s="65"/>
      <c r="L3705" s="45" t="e">
        <f ca="1">VLOOKUP(Tableau645[[#This Row],[module]],OFFSET(INDIRECT(A3705&amp;"_code"),0,2,,2),2,0)</f>
        <v>#N/A</v>
      </c>
      <c r="M3705" s="45"/>
      <c r="N3705" s="47"/>
      <c r="O3705" s="45"/>
    </row>
    <row r="3706" spans="1:15" hidden="1" x14ac:dyDescent="0.2">
      <c r="A3706" s="45" t="s">
        <v>671</v>
      </c>
      <c r="B3706" s="65" t="str">
        <f>YEAR(C3706)&amp;"-"&amp;WEEKNUM(C3706)</f>
        <v>2018-15</v>
      </c>
      <c r="C3706" s="46">
        <v>43198</v>
      </c>
      <c r="D3706" s="67">
        <f>WEEKDAY(Tableau645[[#This Row],[date]])</f>
        <v>1</v>
      </c>
      <c r="E3706" s="47">
        <v>0.57291666666666696</v>
      </c>
      <c r="F3706" s="47">
        <v>0.73958333333333404</v>
      </c>
      <c r="G3706" s="46" t="str">
        <f>IF(NOT(ISBLANK(Tableau645[heure
début])),IF(VALUE(MID(TEXT(Tableau645[heure
début],"hh"),1,2))&lt;13,"AM","PM"),"")</f>
        <v>PM</v>
      </c>
      <c r="H3706" s="47">
        <f>F3706-E3706</f>
        <v>0.16666666666666707</v>
      </c>
      <c r="I3706" s="47"/>
      <c r="J3706" s="47"/>
      <c r="K3706" s="65"/>
      <c r="L3706" s="45" t="e">
        <f ca="1">VLOOKUP(Tableau645[[#This Row],[module]],OFFSET(INDIRECT(A3706&amp;"_code"),0,2,,2),2,0)</f>
        <v>#N/A</v>
      </c>
      <c r="M3706" s="45"/>
      <c r="N3706" s="47"/>
      <c r="O3706" s="45"/>
    </row>
    <row r="3707" spans="1:15" hidden="1" x14ac:dyDescent="0.2">
      <c r="A3707" s="45" t="s">
        <v>670</v>
      </c>
      <c r="B3707" s="65" t="str">
        <f>YEAR(C3707)&amp;"-"&amp;WEEKNUM(C3707)</f>
        <v>2018-15</v>
      </c>
      <c r="C3707" s="46">
        <v>43199</v>
      </c>
      <c r="D3707" s="67">
        <f>WEEKDAY(Tableau645[[#This Row],[date]])</f>
        <v>2</v>
      </c>
      <c r="E3707" s="47">
        <v>0.34375</v>
      </c>
      <c r="F3707" s="47">
        <v>0.51041666666666696</v>
      </c>
      <c r="G3707" s="46" t="str">
        <f>IF(NOT(ISBLANK(Tableau645[heure
début])),IF(VALUE(MID(TEXT(Tableau645[heure
début],"hh"),1,2))&lt;13,"AM","PM"),"")</f>
        <v>AM</v>
      </c>
      <c r="H3707" s="47">
        <f>F3707-E3707</f>
        <v>0.16666666666666696</v>
      </c>
      <c r="I3707" s="47"/>
      <c r="J3707" s="47"/>
      <c r="K3707" s="65" t="s">
        <v>812</v>
      </c>
      <c r="L3707" s="45" t="str">
        <f ca="1">VLOOKUP(Tableau645[[#This Row],[module]],OFFSET(INDIRECT(A3707&amp;"_code"),0,2,,2),2,0)</f>
        <v>n/a</v>
      </c>
      <c r="M3707" s="45"/>
      <c r="N3707" s="47"/>
      <c r="O3707" s="45"/>
    </row>
    <row r="3708" spans="1:15" hidden="1" x14ac:dyDescent="0.2">
      <c r="A3708" s="45" t="s">
        <v>657</v>
      </c>
      <c r="B3708" s="65" t="str">
        <f>YEAR(C3708)&amp;"-"&amp;WEEKNUM(C3708)</f>
        <v>2018-15</v>
      </c>
      <c r="C3708" s="46">
        <v>43199</v>
      </c>
      <c r="D3708" s="67">
        <f>WEEKDAY(Tableau645[[#This Row],[date]])</f>
        <v>2</v>
      </c>
      <c r="E3708" s="47">
        <v>0.34375</v>
      </c>
      <c r="F3708" s="47">
        <v>0.51041666666666696</v>
      </c>
      <c r="G3708" s="46" t="str">
        <f>IF(NOT(ISBLANK(Tableau645[heure
début])),IF(VALUE(MID(TEXT(Tableau645[heure
début],"hh"),1,2))&lt;13,"AM","PM"),"")</f>
        <v>AM</v>
      </c>
      <c r="H3708" s="47">
        <f>F3708-E3708</f>
        <v>0.16666666666666696</v>
      </c>
      <c r="I3708" s="123"/>
      <c r="J3708" s="47"/>
      <c r="K3708" s="65" t="s">
        <v>818</v>
      </c>
      <c r="L3708" s="45" t="str">
        <f ca="1">VLOOKUP(Tableau645[[#This Row],[module]],OFFSET(INDIRECT(A3708&amp;"_code"),0,2,,2),2,0)</f>
        <v>LEFETZ Guillaume</v>
      </c>
      <c r="M3708" s="45"/>
      <c r="N3708" s="47"/>
      <c r="O3708" s="45"/>
    </row>
    <row r="3709" spans="1:15" hidden="1" x14ac:dyDescent="0.2">
      <c r="A3709" s="61" t="s">
        <v>669</v>
      </c>
      <c r="B3709" s="65" t="str">
        <f>YEAR(C3709)&amp;"-"&amp;WEEKNUM(C3709)</f>
        <v>2018-15</v>
      </c>
      <c r="C3709" s="46">
        <v>43199</v>
      </c>
      <c r="D3709" s="67">
        <f>WEEKDAY(Tableau645[[#This Row],[date]])</f>
        <v>2</v>
      </c>
      <c r="E3709" s="47">
        <v>0.34375</v>
      </c>
      <c r="F3709" s="47">
        <v>0.42708333333333298</v>
      </c>
      <c r="G3709" s="46" t="str">
        <f>IF(NOT(ISBLANK(Tableau645[heure
début])),IF(VALUE(MID(TEXT(Tableau645[heure
début],"hh"),1,2))&lt;13,"AM","PM"),"")</f>
        <v>AM</v>
      </c>
      <c r="H3709" s="47">
        <f>F3709-E3709</f>
        <v>8.3333333333332982E-2</v>
      </c>
      <c r="I3709" s="47"/>
      <c r="J3709" s="47"/>
      <c r="K3709" s="65"/>
      <c r="L3709" s="45" t="e">
        <f ca="1">VLOOKUP(Tableau645[[#This Row],[module]],OFFSET(INDIRECT(A3709&amp;"_code"),0,2,,2),2,0)</f>
        <v>#N/A</v>
      </c>
      <c r="M3709" s="45"/>
      <c r="N3709" s="47"/>
      <c r="O3709" s="45"/>
    </row>
    <row r="3710" spans="1:15" hidden="1" x14ac:dyDescent="0.2">
      <c r="A3710" s="45" t="s">
        <v>672</v>
      </c>
      <c r="B3710" s="65" t="str">
        <f>YEAR(C3710)&amp;"-"&amp;WEEKNUM(C3710)</f>
        <v>2018-15</v>
      </c>
      <c r="C3710" s="46">
        <v>43199</v>
      </c>
      <c r="D3710" s="67">
        <f>WEEKDAY(Tableau645[[#This Row],[date]])</f>
        <v>2</v>
      </c>
      <c r="E3710" s="47">
        <v>0.34375</v>
      </c>
      <c r="F3710" s="47">
        <v>0.51041666666666696</v>
      </c>
      <c r="G3710" s="46" t="str">
        <f>IF(NOT(ISBLANK(Tableau645[heure
début])),IF(VALUE(MID(TEXT(Tableau645[heure
début],"hh"),1,2))&lt;13,"AM","PM"),"")</f>
        <v>AM</v>
      </c>
      <c r="H3710" s="47">
        <f>F3710-E3710</f>
        <v>0.16666666666666696</v>
      </c>
      <c r="I3710" s="47"/>
      <c r="J3710" s="47"/>
      <c r="K3710" s="65" t="s">
        <v>809</v>
      </c>
      <c r="L3710" s="45" t="str">
        <f ca="1">VLOOKUP(Tableau645[[#This Row],[module]],OFFSET(INDIRECT(A3710&amp;"_code"),0,2,,2),2,0)</f>
        <v>n/a</v>
      </c>
      <c r="M3710" s="45"/>
      <c r="N3710" s="47"/>
      <c r="O3710" s="45"/>
    </row>
    <row r="3711" spans="1:15" hidden="1" x14ac:dyDescent="0.2">
      <c r="A3711" s="45" t="s">
        <v>676</v>
      </c>
      <c r="B3711" s="65" t="str">
        <f>YEAR(C3711)&amp;"-"&amp;WEEKNUM(C3711)</f>
        <v>2018-15</v>
      </c>
      <c r="C3711" s="46">
        <v>43199</v>
      </c>
      <c r="D3711" s="67">
        <f>WEEKDAY(Tableau645[[#This Row],[date]])</f>
        <v>2</v>
      </c>
      <c r="E3711" s="47">
        <v>0.34375</v>
      </c>
      <c r="F3711" s="47">
        <v>0.51041666666666696</v>
      </c>
      <c r="G3711" s="46" t="str">
        <f>IF(NOT(ISBLANK(Tableau645[heure
début])),IF(VALUE(MID(TEXT(Tableau645[heure
début],"hh"),1,2))&lt;13,"AM","PM"),"")</f>
        <v>AM</v>
      </c>
      <c r="H3711" s="47">
        <f>F3711-E3711</f>
        <v>0.16666666666666696</v>
      </c>
      <c r="I3711" s="47"/>
      <c r="J3711" s="47"/>
      <c r="K3711" s="65" t="s">
        <v>809</v>
      </c>
      <c r="L3711" s="45" t="str">
        <f ca="1">VLOOKUP(Tableau645[[#This Row],[module]],OFFSET(INDIRECT(A3711&amp;"_code"),0,2,,2),2,0)</f>
        <v>n/a</v>
      </c>
      <c r="M3711" s="45"/>
      <c r="N3711" s="47"/>
      <c r="O3711" s="45"/>
    </row>
    <row r="3712" spans="1:15" hidden="1" x14ac:dyDescent="0.2">
      <c r="A3712" s="45" t="s">
        <v>677</v>
      </c>
      <c r="B3712" s="65" t="str">
        <f>YEAR(C3712)&amp;"-"&amp;WEEKNUM(C3712)</f>
        <v>2018-15</v>
      </c>
      <c r="C3712" s="46">
        <v>43199</v>
      </c>
      <c r="D3712" s="67">
        <f>WEEKDAY(Tableau645[[#This Row],[date]])</f>
        <v>2</v>
      </c>
      <c r="E3712" s="47">
        <v>0.34375</v>
      </c>
      <c r="F3712" s="47">
        <v>0.51041666666666696</v>
      </c>
      <c r="G3712" s="46" t="str">
        <f>IF(NOT(ISBLANK(Tableau645[heure
début])),IF(VALUE(MID(TEXT(Tableau645[heure
début],"hh"),1,2))&lt;13,"AM","PM"),"")</f>
        <v>AM</v>
      </c>
      <c r="H3712" s="47">
        <f>F3712-E3712</f>
        <v>0.16666666666666696</v>
      </c>
      <c r="I3712" s="47"/>
      <c r="J3712" s="47"/>
      <c r="K3712" s="65" t="s">
        <v>1168</v>
      </c>
      <c r="L3712" s="45" t="str">
        <f ca="1">VLOOKUP(Tableau645[[#This Row],[module]],OFFSET(INDIRECT(A3712&amp;"_code"),0,2,,2),2,0)</f>
        <v>n/a</v>
      </c>
      <c r="M3712" s="45"/>
      <c r="N3712" s="47"/>
      <c r="O3712" s="45"/>
    </row>
    <row r="3713" spans="1:15" hidden="1" x14ac:dyDescent="0.2">
      <c r="A3713" s="45" t="s">
        <v>671</v>
      </c>
      <c r="B3713" s="65" t="str">
        <f>YEAR(C3713)&amp;"-"&amp;WEEKNUM(C3713)</f>
        <v>2018-15</v>
      </c>
      <c r="C3713" s="46">
        <v>43199</v>
      </c>
      <c r="D3713" s="67">
        <f>WEEKDAY(Tableau645[[#This Row],[date]])</f>
        <v>2</v>
      </c>
      <c r="E3713" s="47">
        <v>0.34375</v>
      </c>
      <c r="F3713" s="47">
        <v>0.51041666666666696</v>
      </c>
      <c r="G3713" s="46" t="str">
        <f>IF(NOT(ISBLANK(Tableau645[heure
début])),IF(VALUE(MID(TEXT(Tableau645[heure
début],"hh"),1,2))&lt;13,"AM","PM"),"")</f>
        <v>AM</v>
      </c>
      <c r="H3713" s="47">
        <f>F3713-E3713</f>
        <v>0.16666666666666696</v>
      </c>
      <c r="I3713" s="47"/>
      <c r="J3713" s="47"/>
      <c r="K3713" s="65" t="s">
        <v>933</v>
      </c>
      <c r="L3713" s="45" t="str">
        <f ca="1">VLOOKUP(Tableau645[[#This Row],[module]],OFFSET(INDIRECT(A3713&amp;"_code"),0,2,,2),2,0)</f>
        <v>GABER Jaafar</v>
      </c>
      <c r="M3713" s="45"/>
      <c r="N3713" s="47"/>
      <c r="O3713" s="45"/>
    </row>
    <row r="3714" spans="1:15" hidden="1" x14ac:dyDescent="0.2">
      <c r="A3714" s="61" t="s">
        <v>669</v>
      </c>
      <c r="B3714" s="92" t="str">
        <f>YEAR(C3714)&amp;"-"&amp;WEEKNUM(C3714)</f>
        <v>2018-15</v>
      </c>
      <c r="C3714" s="46">
        <v>43199</v>
      </c>
      <c r="D3714" s="94">
        <f>WEEKDAY(Tableau645[[#This Row],[date]])</f>
        <v>2</v>
      </c>
      <c r="E3714" s="47">
        <v>0.42708333333333298</v>
      </c>
      <c r="F3714" s="47">
        <v>0.51041666666666696</v>
      </c>
      <c r="G3714" s="93" t="str">
        <f>IF(NOT(ISBLANK(Tableau645[heure
début])),IF(VALUE(MID(TEXT(Tableau645[heure
début],"hh"),1,2))&lt;13,"AM","PM"),"")</f>
        <v>AM</v>
      </c>
      <c r="H3714" s="95">
        <f>F3714-E3714</f>
        <v>8.3333333333333981E-2</v>
      </c>
      <c r="I3714" s="95"/>
      <c r="J3714" s="95"/>
      <c r="K3714" s="65" t="s">
        <v>1061</v>
      </c>
      <c r="L3714" s="92" t="str">
        <f ca="1">VLOOKUP(Tableau645[[#This Row],[module]],OFFSET(INDIRECT(A3714&amp;"_code"),0,2,,2),2,0)</f>
        <v>LABIS Solveig</v>
      </c>
      <c r="M3714" s="91"/>
      <c r="N3714" s="95"/>
      <c r="O3714" s="91"/>
    </row>
    <row r="3715" spans="1:15" hidden="1" x14ac:dyDescent="0.2">
      <c r="A3715" s="45" t="s">
        <v>670</v>
      </c>
      <c r="B3715" s="65" t="str">
        <f>YEAR(C3715)&amp;"-"&amp;WEEKNUM(C3715)</f>
        <v>2018-15</v>
      </c>
      <c r="C3715" s="46">
        <v>43199</v>
      </c>
      <c r="D3715" s="67">
        <f>WEEKDAY(Tableau645[[#This Row],[date]])</f>
        <v>2</v>
      </c>
      <c r="E3715" s="47">
        <v>0.57291666666666696</v>
      </c>
      <c r="F3715" s="47">
        <v>0.73958333333333404</v>
      </c>
      <c r="G3715" s="46" t="str">
        <f>IF(NOT(ISBLANK(Tableau645[heure
début])),IF(VALUE(MID(TEXT(Tableau645[heure
début],"hh"),1,2))&lt;13,"AM","PM"),"")</f>
        <v>PM</v>
      </c>
      <c r="H3715" s="47">
        <f>F3715-E3715</f>
        <v>0.16666666666666707</v>
      </c>
      <c r="I3715" s="47"/>
      <c r="J3715" s="47"/>
      <c r="K3715" s="65" t="s">
        <v>812</v>
      </c>
      <c r="L3715" s="45" t="str">
        <f ca="1">VLOOKUP(Tableau645[[#This Row],[module]],OFFSET(INDIRECT(A3715&amp;"_code"),0,2,,2),2,0)</f>
        <v>n/a</v>
      </c>
      <c r="M3715" s="45"/>
      <c r="N3715" s="47"/>
      <c r="O3715" s="45"/>
    </row>
    <row r="3716" spans="1:15" hidden="1" x14ac:dyDescent="0.2">
      <c r="A3716" s="45" t="s">
        <v>657</v>
      </c>
      <c r="B3716" s="65" t="str">
        <f>YEAR(C3716)&amp;"-"&amp;WEEKNUM(C3716)</f>
        <v>2018-15</v>
      </c>
      <c r="C3716" s="46">
        <v>43199</v>
      </c>
      <c r="D3716" s="67">
        <f>WEEKDAY(Tableau645[[#This Row],[date]])</f>
        <v>2</v>
      </c>
      <c r="E3716" s="47">
        <v>0.57291666666666696</v>
      </c>
      <c r="F3716" s="47">
        <v>0.73958333333333404</v>
      </c>
      <c r="G3716" s="46" t="str">
        <f>IF(NOT(ISBLANK(Tableau645[heure
début])),IF(VALUE(MID(TEXT(Tableau645[heure
début],"hh"),1,2))&lt;13,"AM","PM"),"")</f>
        <v>PM</v>
      </c>
      <c r="H3716" s="47">
        <f>F3716-E3716</f>
        <v>0.16666666666666707</v>
      </c>
      <c r="I3716" s="123"/>
      <c r="J3716" s="47"/>
      <c r="K3716" s="65" t="s">
        <v>818</v>
      </c>
      <c r="L3716" s="45" t="str">
        <f ca="1">VLOOKUP(Tableau645[[#This Row],[module]],OFFSET(INDIRECT(A3716&amp;"_code"),0,2,,2),2,0)</f>
        <v>LEFETZ Guillaume</v>
      </c>
      <c r="M3716" s="45"/>
      <c r="N3716" s="47"/>
      <c r="O3716" s="45"/>
    </row>
    <row r="3717" spans="1:15" hidden="1" x14ac:dyDescent="0.2">
      <c r="A3717" s="61" t="s">
        <v>669</v>
      </c>
      <c r="B3717" s="65" t="str">
        <f>YEAR(C3717)&amp;"-"&amp;WEEKNUM(C3717)</f>
        <v>2018-15</v>
      </c>
      <c r="C3717" s="46">
        <v>43199</v>
      </c>
      <c r="D3717" s="67">
        <f>WEEKDAY(Tableau645[[#This Row],[date]])</f>
        <v>2</v>
      </c>
      <c r="E3717" s="63">
        <v>0.57291666666666696</v>
      </c>
      <c r="F3717" s="63">
        <v>0.73958333333333404</v>
      </c>
      <c r="G3717" s="46" t="str">
        <f>IF(NOT(ISBLANK(Tableau645[heure
début])),IF(VALUE(MID(TEXT(Tableau645[heure
début],"hh"),1,2))&lt;13,"AM","PM"),"")</f>
        <v>PM</v>
      </c>
      <c r="H3717" s="47">
        <f>F3717-E3717</f>
        <v>0.16666666666666707</v>
      </c>
      <c r="I3717" s="47"/>
      <c r="J3717" s="47"/>
      <c r="K3717" s="65"/>
      <c r="L3717" s="45" t="e">
        <f ca="1">VLOOKUP(Tableau645[[#This Row],[module]],OFFSET(INDIRECT(A3717&amp;"_code"),0,2,,2),2,0)</f>
        <v>#N/A</v>
      </c>
      <c r="M3717" s="45"/>
      <c r="N3717" s="47"/>
      <c r="O3717" s="45"/>
    </row>
    <row r="3718" spans="1:15" hidden="1" x14ac:dyDescent="0.2">
      <c r="A3718" s="45" t="s">
        <v>672</v>
      </c>
      <c r="B3718" s="65" t="str">
        <f>YEAR(C3718)&amp;"-"&amp;WEEKNUM(C3718)</f>
        <v>2018-15</v>
      </c>
      <c r="C3718" s="46">
        <v>43199</v>
      </c>
      <c r="D3718" s="67">
        <f>WEEKDAY(Tableau645[[#This Row],[date]])</f>
        <v>2</v>
      </c>
      <c r="E3718" s="47">
        <v>0.57291666666666696</v>
      </c>
      <c r="F3718" s="47">
        <v>0.73958333333333404</v>
      </c>
      <c r="G3718" s="46" t="str">
        <f>IF(NOT(ISBLANK(Tableau645[heure
début])),IF(VALUE(MID(TEXT(Tableau645[heure
début],"hh"),1,2))&lt;13,"AM","PM"),"")</f>
        <v>PM</v>
      </c>
      <c r="H3718" s="47">
        <f>F3718-E3718</f>
        <v>0.16666666666666707</v>
      </c>
      <c r="I3718" s="47"/>
      <c r="J3718" s="47"/>
      <c r="K3718" s="65" t="s">
        <v>809</v>
      </c>
      <c r="L3718" s="45" t="str">
        <f ca="1">VLOOKUP(Tableau645[[#This Row],[module]],OFFSET(INDIRECT(A3718&amp;"_code"),0,2,,2),2,0)</f>
        <v>n/a</v>
      </c>
      <c r="M3718" s="45"/>
      <c r="N3718" s="47"/>
      <c r="O3718" s="45"/>
    </row>
    <row r="3719" spans="1:15" hidden="1" x14ac:dyDescent="0.2">
      <c r="A3719" s="45" t="s">
        <v>676</v>
      </c>
      <c r="B3719" s="65" t="str">
        <f>YEAR(C3719)&amp;"-"&amp;WEEKNUM(C3719)</f>
        <v>2018-15</v>
      </c>
      <c r="C3719" s="46">
        <v>43199</v>
      </c>
      <c r="D3719" s="67">
        <f>WEEKDAY(Tableau645[[#This Row],[date]])</f>
        <v>2</v>
      </c>
      <c r="E3719" s="47">
        <v>0.57291666666666696</v>
      </c>
      <c r="F3719" s="47">
        <v>0.69791666666666663</v>
      </c>
      <c r="G3719" s="46" t="str">
        <f>IF(NOT(ISBLANK(Tableau645[heure
début])),IF(VALUE(MID(TEXT(Tableau645[heure
début],"hh"),1,2))&lt;13,"AM","PM"),"")</f>
        <v>PM</v>
      </c>
      <c r="H3719" s="47">
        <f>F3719-E3719</f>
        <v>0.12499999999999967</v>
      </c>
      <c r="I3719" s="47"/>
      <c r="J3719" s="47"/>
      <c r="K3719" s="65" t="s">
        <v>809</v>
      </c>
      <c r="L3719" s="45" t="str">
        <f ca="1">VLOOKUP(Tableau645[[#This Row],[module]],OFFSET(INDIRECT(A3719&amp;"_code"),0,2,,2),2,0)</f>
        <v>n/a</v>
      </c>
      <c r="M3719" s="45"/>
      <c r="N3719" s="47"/>
      <c r="O3719" s="45"/>
    </row>
    <row r="3720" spans="1:15" hidden="1" x14ac:dyDescent="0.2">
      <c r="A3720" s="45" t="s">
        <v>677</v>
      </c>
      <c r="B3720" s="65" t="str">
        <f>YEAR(C3720)&amp;"-"&amp;WEEKNUM(C3720)</f>
        <v>2018-15</v>
      </c>
      <c r="C3720" s="46">
        <v>43199</v>
      </c>
      <c r="D3720" s="67">
        <f>WEEKDAY(Tableau645[[#This Row],[date]])</f>
        <v>2</v>
      </c>
      <c r="E3720" s="47">
        <v>0.57291666666666696</v>
      </c>
      <c r="F3720" s="47">
        <v>0.69791666666666663</v>
      </c>
      <c r="G3720" s="46" t="str">
        <f>IF(NOT(ISBLANK(Tableau645[heure
début])),IF(VALUE(MID(TEXT(Tableau645[heure
début],"hh"),1,2))&lt;13,"AM","PM"),"")</f>
        <v>PM</v>
      </c>
      <c r="H3720" s="47">
        <f>F3720-E3720</f>
        <v>0.12499999999999967</v>
      </c>
      <c r="I3720" s="47"/>
      <c r="J3720" s="47"/>
      <c r="K3720" s="65" t="s">
        <v>1168</v>
      </c>
      <c r="L3720" s="45" t="str">
        <f ca="1">VLOOKUP(Tableau645[[#This Row],[module]],OFFSET(INDIRECT(A3720&amp;"_code"),0,2,,2),2,0)</f>
        <v>n/a</v>
      </c>
      <c r="M3720" s="45"/>
      <c r="N3720" s="47"/>
      <c r="O3720" s="45"/>
    </row>
    <row r="3721" spans="1:15" hidden="1" x14ac:dyDescent="0.2">
      <c r="A3721" s="45" t="s">
        <v>671</v>
      </c>
      <c r="B3721" s="65" t="str">
        <f>YEAR(C3721)&amp;"-"&amp;WEEKNUM(C3721)</f>
        <v>2018-15</v>
      </c>
      <c r="C3721" s="46">
        <v>43199</v>
      </c>
      <c r="D3721" s="67">
        <f>WEEKDAY(Tableau645[[#This Row],[date]])</f>
        <v>2</v>
      </c>
      <c r="E3721" s="47">
        <v>0.57291666666666696</v>
      </c>
      <c r="F3721" s="47">
        <v>0.73958333333333404</v>
      </c>
      <c r="G3721" s="46" t="str">
        <f>IF(NOT(ISBLANK(Tableau645[heure
début])),IF(VALUE(MID(TEXT(Tableau645[heure
début],"hh"),1,2))&lt;13,"AM","PM"),"")</f>
        <v>PM</v>
      </c>
      <c r="H3721" s="47">
        <f>F3721-E3721</f>
        <v>0.16666666666666707</v>
      </c>
      <c r="I3721" s="47"/>
      <c r="J3721" s="47"/>
      <c r="K3721" s="65" t="s">
        <v>933</v>
      </c>
      <c r="L3721" s="45" t="str">
        <f ca="1">VLOOKUP(Tableau645[[#This Row],[module]],OFFSET(INDIRECT(A3721&amp;"_code"),0,2,,2),2,0)</f>
        <v>GABER Jaafar</v>
      </c>
      <c r="M3721" s="45"/>
      <c r="N3721" s="47"/>
      <c r="O3721" s="45"/>
    </row>
    <row r="3722" spans="1:15" hidden="1" x14ac:dyDescent="0.2">
      <c r="A3722" s="45" t="s">
        <v>670</v>
      </c>
      <c r="B3722" s="65" t="str">
        <f>YEAR(C3722)&amp;"-"&amp;WEEKNUM(C3722)</f>
        <v>2018-15</v>
      </c>
      <c r="C3722" s="46">
        <v>43200</v>
      </c>
      <c r="D3722" s="67">
        <f>WEEKDAY(Tableau645[[#This Row],[date]])</f>
        <v>3</v>
      </c>
      <c r="E3722" s="47">
        <v>0.34375</v>
      </c>
      <c r="F3722" s="47">
        <v>0.51041666666666696</v>
      </c>
      <c r="G3722" s="46" t="str">
        <f>IF(NOT(ISBLANK(Tableau645[heure
début])),IF(VALUE(MID(TEXT(Tableau645[heure
début],"hh"),1,2))&lt;13,"AM","PM"),"")</f>
        <v>AM</v>
      </c>
      <c r="H3722" s="47">
        <f>F3722-E3722</f>
        <v>0.16666666666666696</v>
      </c>
      <c r="I3722" s="47"/>
      <c r="J3722" s="47"/>
      <c r="K3722" s="65" t="s">
        <v>1226</v>
      </c>
      <c r="L3722" s="45" t="str">
        <f ca="1">VLOOKUP(Tableau645[[#This Row],[module]],OFFSET(INDIRECT(A3722&amp;"_code"),0,2,,2),2,0)</f>
        <v>MAATI Abderrabi</v>
      </c>
      <c r="M3722" s="45"/>
      <c r="N3722" s="47"/>
      <c r="O3722" s="45"/>
    </row>
    <row r="3723" spans="1:15" hidden="1" x14ac:dyDescent="0.2">
      <c r="A3723" s="45" t="s">
        <v>657</v>
      </c>
      <c r="B3723" s="65" t="str">
        <f>YEAR(C3723)&amp;"-"&amp;WEEKNUM(C3723)</f>
        <v>2018-15</v>
      </c>
      <c r="C3723" s="46">
        <v>43200</v>
      </c>
      <c r="D3723" s="67">
        <f>WEEKDAY(Tableau645[[#This Row],[date]])</f>
        <v>3</v>
      </c>
      <c r="E3723" s="47">
        <v>0.34375</v>
      </c>
      <c r="F3723" s="47">
        <v>0.51041666666666696</v>
      </c>
      <c r="G3723" s="46" t="str">
        <f>IF(NOT(ISBLANK(Tableau645[heure
début])),IF(VALUE(MID(TEXT(Tableau645[heure
début],"hh"),1,2))&lt;13,"AM","PM"),"")</f>
        <v>AM</v>
      </c>
      <c r="H3723" s="47">
        <f>F3723-E3723</f>
        <v>0.16666666666666696</v>
      </c>
      <c r="I3723" s="123"/>
      <c r="J3723" s="47"/>
      <c r="K3723" s="65" t="s">
        <v>818</v>
      </c>
      <c r="L3723" s="45" t="str">
        <f ca="1">VLOOKUP(Tableau645[[#This Row],[module]],OFFSET(INDIRECT(A3723&amp;"_code"),0,2,,2),2,0)</f>
        <v>LEFETZ Guillaume</v>
      </c>
      <c r="M3723" s="45"/>
      <c r="N3723" s="47"/>
      <c r="O3723" s="45"/>
    </row>
    <row r="3724" spans="1:15" hidden="1" x14ac:dyDescent="0.2">
      <c r="A3724" s="61" t="s">
        <v>669</v>
      </c>
      <c r="B3724" s="65" t="str">
        <f>YEAR(C3724)&amp;"-"&amp;WEEKNUM(C3724)</f>
        <v>2018-15</v>
      </c>
      <c r="C3724" s="46">
        <v>43200</v>
      </c>
      <c r="D3724" s="67">
        <f>WEEKDAY(Tableau645[[#This Row],[date]])</f>
        <v>3</v>
      </c>
      <c r="E3724" s="47">
        <v>0.34375</v>
      </c>
      <c r="F3724" s="47">
        <v>0.51041666666666696</v>
      </c>
      <c r="G3724" s="46" t="str">
        <f>IF(NOT(ISBLANK(Tableau645[heure
début])),IF(VALUE(MID(TEXT(Tableau645[heure
début],"hh"),1,2))&lt;13,"AM","PM"),"")</f>
        <v>AM</v>
      </c>
      <c r="H3724" s="47">
        <f>F3724-E3724</f>
        <v>0.16666666666666696</v>
      </c>
      <c r="I3724" s="47"/>
      <c r="J3724" s="47"/>
      <c r="K3724" s="65"/>
      <c r="L3724" s="45" t="e">
        <f ca="1">VLOOKUP(Tableau645[[#This Row],[module]],OFFSET(INDIRECT(A3724&amp;"_code"),0,2,,2),2,0)</f>
        <v>#N/A</v>
      </c>
      <c r="M3724" s="45"/>
      <c r="N3724" s="47"/>
      <c r="O3724" s="45"/>
    </row>
    <row r="3725" spans="1:15" hidden="1" x14ac:dyDescent="0.2">
      <c r="A3725" s="45" t="s">
        <v>671</v>
      </c>
      <c r="B3725" s="129" t="str">
        <f>YEAR(C3725)&amp;"-"&amp;WEEKNUM(C3725)</f>
        <v>2018-15</v>
      </c>
      <c r="C3725" s="46">
        <v>43200</v>
      </c>
      <c r="D3725" s="131">
        <f>WEEKDAY(Tableau645[[#This Row],[date]])</f>
        <v>3</v>
      </c>
      <c r="E3725" s="47">
        <v>0.34375</v>
      </c>
      <c r="F3725" s="47">
        <v>0.51041666666666696</v>
      </c>
      <c r="G3725" s="130" t="str">
        <f>IF(NOT(ISBLANK(Tableau645[heure
début])),IF(VALUE(MID(TEXT(Tableau645[heure
début],"hh"),1,2))&lt;13,"AM","PM"),"")</f>
        <v>AM</v>
      </c>
      <c r="H3725" s="132">
        <f>F3725-E3725</f>
        <v>0.16666666666666696</v>
      </c>
      <c r="I3725" s="132"/>
      <c r="J3725" s="132" t="s">
        <v>823</v>
      </c>
      <c r="K3725" s="129" t="s">
        <v>1102</v>
      </c>
      <c r="L3725" s="129" t="str">
        <f ca="1">VLOOKUP(Tableau645[[#This Row],[module]],OFFSET(INDIRECT(A3725&amp;"_code"),0,2,,2),2,0)</f>
        <v>DELIESSCHE Christian</v>
      </c>
      <c r="M3725" s="128"/>
      <c r="N3725" s="132"/>
      <c r="O3725" s="128"/>
    </row>
    <row r="3726" spans="1:15" hidden="1" x14ac:dyDescent="0.2">
      <c r="A3726" s="45" t="s">
        <v>671</v>
      </c>
      <c r="B3726" s="65" t="str">
        <f>YEAR(C3726)&amp;"-"&amp;WEEKNUM(C3726)</f>
        <v>2018-15</v>
      </c>
      <c r="C3726" s="46">
        <v>43200</v>
      </c>
      <c r="D3726" s="67">
        <f>WEEKDAY(Tableau645[[#This Row],[date]])</f>
        <v>3</v>
      </c>
      <c r="E3726" s="47">
        <v>0.34375</v>
      </c>
      <c r="F3726" s="47">
        <v>0.51041666666666696</v>
      </c>
      <c r="G3726" s="46" t="str">
        <f>IF(NOT(ISBLANK(Tableau645[heure
début])),IF(VALUE(MID(TEXT(Tableau645[heure
début],"hh"),1,2))&lt;13,"AM","PM"),"")</f>
        <v>AM</v>
      </c>
      <c r="H3726" s="47">
        <f>F3726-E3726</f>
        <v>0.16666666666666696</v>
      </c>
      <c r="I3726" s="47"/>
      <c r="J3726" s="47" t="s">
        <v>825</v>
      </c>
      <c r="K3726" s="65" t="s">
        <v>924</v>
      </c>
      <c r="L3726" s="45" t="str">
        <f ca="1">VLOOKUP(Tableau645[[#This Row],[module]],OFFSET(INDIRECT(A3726&amp;"_code"),0,2,,2),2,0)</f>
        <v>NAKACHE Didier</v>
      </c>
      <c r="M3726" s="45"/>
      <c r="N3726" s="47"/>
      <c r="O3726" s="45"/>
    </row>
    <row r="3727" spans="1:15" hidden="1" x14ac:dyDescent="0.2">
      <c r="A3727" s="45" t="s">
        <v>672</v>
      </c>
      <c r="B3727" s="65" t="str">
        <f>YEAR(C3727)&amp;"-"&amp;WEEKNUM(C3727)</f>
        <v>2018-15</v>
      </c>
      <c r="C3727" s="46">
        <v>43200</v>
      </c>
      <c r="D3727" s="67">
        <f>WEEKDAY(Tableau645[[#This Row],[date]])</f>
        <v>3</v>
      </c>
      <c r="E3727" s="47">
        <v>0.34375</v>
      </c>
      <c r="F3727" s="47">
        <v>0.51041666666666696</v>
      </c>
      <c r="G3727" s="46" t="str">
        <f>IF(NOT(ISBLANK(Tableau645[heure
début])),IF(VALUE(MID(TEXT(Tableau645[heure
début],"hh"),1,2))&lt;13,"AM","PM"),"")</f>
        <v>AM</v>
      </c>
      <c r="H3727" s="47">
        <f>F3727-E3727</f>
        <v>0.16666666666666696</v>
      </c>
      <c r="I3727" s="47"/>
      <c r="J3727" s="47"/>
      <c r="K3727" s="65" t="s">
        <v>809</v>
      </c>
      <c r="L3727" s="45" t="str">
        <f ca="1">VLOOKUP(Tableau645[[#This Row],[module]],OFFSET(INDIRECT(A3727&amp;"_code"),0,2,,2),2,0)</f>
        <v>n/a</v>
      </c>
      <c r="M3727" s="45"/>
      <c r="N3727" s="47"/>
      <c r="O3727" s="45"/>
    </row>
    <row r="3728" spans="1:15" hidden="1" x14ac:dyDescent="0.2">
      <c r="A3728" s="45" t="s">
        <v>676</v>
      </c>
      <c r="B3728" s="65" t="str">
        <f>YEAR(C3728)&amp;"-"&amp;WEEKNUM(C3728)</f>
        <v>2018-15</v>
      </c>
      <c r="C3728" s="46">
        <v>43200</v>
      </c>
      <c r="D3728" s="67">
        <f>WEEKDAY(Tableau645[[#This Row],[date]])</f>
        <v>3</v>
      </c>
      <c r="E3728" s="47">
        <v>0.34375</v>
      </c>
      <c r="F3728" s="47">
        <v>0.51041666666666696</v>
      </c>
      <c r="G3728" s="46" t="str">
        <f>IF(NOT(ISBLANK(Tableau645[heure
début])),IF(VALUE(MID(TEXT(Tableau645[heure
début],"hh"),1,2))&lt;13,"AM","PM"),"")</f>
        <v>AM</v>
      </c>
      <c r="H3728" s="47">
        <f>F3728-E3728</f>
        <v>0.16666666666666696</v>
      </c>
      <c r="I3728" s="47"/>
      <c r="J3728" s="47"/>
      <c r="K3728" s="65" t="s">
        <v>809</v>
      </c>
      <c r="L3728" s="45" t="str">
        <f ca="1">VLOOKUP(Tableau645[[#This Row],[module]],OFFSET(INDIRECT(A3728&amp;"_code"),0,2,,2),2,0)</f>
        <v>n/a</v>
      </c>
      <c r="M3728" s="45"/>
      <c r="N3728" s="47"/>
      <c r="O3728" s="45"/>
    </row>
    <row r="3729" spans="1:15" hidden="1" x14ac:dyDescent="0.2">
      <c r="A3729" s="45" t="s">
        <v>677</v>
      </c>
      <c r="B3729" s="65" t="str">
        <f>YEAR(C3729)&amp;"-"&amp;WEEKNUM(C3729)</f>
        <v>2018-15</v>
      </c>
      <c r="C3729" s="46">
        <v>43200</v>
      </c>
      <c r="D3729" s="67">
        <f>WEEKDAY(Tableau645[[#This Row],[date]])</f>
        <v>3</v>
      </c>
      <c r="E3729" s="47">
        <v>0.34375</v>
      </c>
      <c r="F3729" s="47">
        <v>0.51041666666666696</v>
      </c>
      <c r="G3729" s="46" t="str">
        <f>IF(NOT(ISBLANK(Tableau645[heure
début])),IF(VALUE(MID(TEXT(Tableau645[heure
début],"hh"),1,2))&lt;13,"AM","PM"),"")</f>
        <v>AM</v>
      </c>
      <c r="H3729" s="47">
        <f>F3729-E3729</f>
        <v>0.16666666666666696</v>
      </c>
      <c r="I3729" s="47"/>
      <c r="J3729" s="47"/>
      <c r="K3729" s="65" t="s">
        <v>1168</v>
      </c>
      <c r="L3729" s="45" t="str">
        <f ca="1">VLOOKUP(Tableau645[[#This Row],[module]],OFFSET(INDIRECT(A3729&amp;"_code"),0,2,,2),2,0)</f>
        <v>n/a</v>
      </c>
      <c r="M3729" s="45"/>
      <c r="N3729" s="47"/>
      <c r="O3729" s="45"/>
    </row>
    <row r="3730" spans="1:15" hidden="1" x14ac:dyDescent="0.2">
      <c r="A3730" s="61" t="s">
        <v>669</v>
      </c>
      <c r="B3730" s="65" t="str">
        <f>YEAR(C3730)&amp;"-"&amp;WEEKNUM(C3730)</f>
        <v>2018-15</v>
      </c>
      <c r="C3730" s="46">
        <v>43200</v>
      </c>
      <c r="D3730" s="67">
        <f>WEEKDAY(Tableau645[[#This Row],[date]])</f>
        <v>3</v>
      </c>
      <c r="E3730" s="63">
        <v>0.57291666666666696</v>
      </c>
      <c r="F3730" s="63">
        <v>0.73958333333333404</v>
      </c>
      <c r="G3730" s="46" t="str">
        <f>IF(NOT(ISBLANK(Tableau645[heure
début])),IF(VALUE(MID(TEXT(Tableau645[heure
début],"hh"),1,2))&lt;13,"AM","PM"),"")</f>
        <v>PM</v>
      </c>
      <c r="H3730" s="47">
        <f>F3730-E3730</f>
        <v>0.16666666666666707</v>
      </c>
      <c r="I3730" s="47"/>
      <c r="J3730" s="47"/>
      <c r="K3730" s="65"/>
      <c r="L3730" s="45" t="e">
        <f ca="1">VLOOKUP(Tableau645[[#This Row],[module]],OFFSET(INDIRECT(A3730&amp;"_code"),0,2,,2),2,0)</f>
        <v>#N/A</v>
      </c>
      <c r="M3730" s="45"/>
      <c r="N3730" s="47"/>
      <c r="O3730" s="45"/>
    </row>
    <row r="3731" spans="1:15" hidden="1" x14ac:dyDescent="0.2">
      <c r="A3731" s="45" t="s">
        <v>670</v>
      </c>
      <c r="B3731" s="65" t="str">
        <f>YEAR(C3731)&amp;"-"&amp;WEEKNUM(C3731)</f>
        <v>2018-15</v>
      </c>
      <c r="C3731" s="46">
        <v>43200</v>
      </c>
      <c r="D3731" s="67">
        <f>WEEKDAY(Tableau645[[#This Row],[date]])</f>
        <v>3</v>
      </c>
      <c r="E3731" s="47">
        <v>0.57291666666666696</v>
      </c>
      <c r="F3731" s="47">
        <v>0.73958333333333404</v>
      </c>
      <c r="G3731" s="46" t="str">
        <f>IF(NOT(ISBLANK(Tableau645[heure
début])),IF(VALUE(MID(TEXT(Tableau645[heure
début],"hh"),1,2))&lt;13,"AM","PM"),"")</f>
        <v>PM</v>
      </c>
      <c r="H3731" s="47">
        <f>F3731-E3731</f>
        <v>0.16666666666666707</v>
      </c>
      <c r="I3731" s="47"/>
      <c r="J3731" s="47"/>
      <c r="K3731" s="65" t="s">
        <v>812</v>
      </c>
      <c r="L3731" s="45" t="str">
        <f ca="1">VLOOKUP(Tableau645[[#This Row],[module]],OFFSET(INDIRECT(A3731&amp;"_code"),0,2,,2),2,0)</f>
        <v>n/a</v>
      </c>
      <c r="M3731" s="45"/>
      <c r="N3731" s="47"/>
      <c r="O3731" s="45"/>
    </row>
    <row r="3732" spans="1:15" hidden="1" x14ac:dyDescent="0.2">
      <c r="A3732" s="45" t="s">
        <v>657</v>
      </c>
      <c r="B3732" s="65" t="str">
        <f>YEAR(C3732)&amp;"-"&amp;WEEKNUM(C3732)</f>
        <v>2018-15</v>
      </c>
      <c r="C3732" s="46">
        <v>43200</v>
      </c>
      <c r="D3732" s="67">
        <f>WEEKDAY(Tableau645[[#This Row],[date]])</f>
        <v>3</v>
      </c>
      <c r="E3732" s="47">
        <v>0.57291666666666696</v>
      </c>
      <c r="F3732" s="47">
        <v>0.73958333333333404</v>
      </c>
      <c r="G3732" s="46" t="str">
        <f>IF(NOT(ISBLANK(Tableau645[heure
début])),IF(VALUE(MID(TEXT(Tableau645[heure
début],"hh"),1,2))&lt;13,"AM","PM"),"")</f>
        <v>PM</v>
      </c>
      <c r="H3732" s="47">
        <f>F3732-E3732</f>
        <v>0.16666666666666707</v>
      </c>
      <c r="I3732" s="123"/>
      <c r="J3732" s="47"/>
      <c r="K3732" s="65" t="s">
        <v>818</v>
      </c>
      <c r="L3732" s="45" t="str">
        <f ca="1">VLOOKUP(Tableau645[[#This Row],[module]],OFFSET(INDIRECT(A3732&amp;"_code"),0,2,,2),2,0)</f>
        <v>LEFETZ Guillaume</v>
      </c>
      <c r="M3732" s="45"/>
      <c r="N3732" s="47"/>
      <c r="O3732" s="45"/>
    </row>
    <row r="3733" spans="1:15" hidden="1" x14ac:dyDescent="0.2">
      <c r="A3733" s="45" t="s">
        <v>671</v>
      </c>
      <c r="B3733" s="65" t="str">
        <f>YEAR(C3733)&amp;"-"&amp;WEEKNUM(C3733)</f>
        <v>2018-15</v>
      </c>
      <c r="C3733" s="46">
        <v>43200</v>
      </c>
      <c r="D3733" s="67">
        <f>WEEKDAY(Tableau645[[#This Row],[date]])</f>
        <v>3</v>
      </c>
      <c r="E3733" s="47">
        <v>0.57291666666666696</v>
      </c>
      <c r="F3733" s="47">
        <v>0.73958333333333404</v>
      </c>
      <c r="G3733" s="46" t="str">
        <f>IF(NOT(ISBLANK(Tableau645[heure
début])),IF(VALUE(MID(TEXT(Tableau645[heure
début],"hh"),1,2))&lt;13,"AM","PM"),"")</f>
        <v>PM</v>
      </c>
      <c r="H3733" s="47">
        <f>F3733-E3733</f>
        <v>0.16666666666666707</v>
      </c>
      <c r="I3733" s="47"/>
      <c r="J3733" s="47" t="s">
        <v>825</v>
      </c>
      <c r="K3733" s="65" t="s">
        <v>924</v>
      </c>
      <c r="L3733" s="45" t="str">
        <f ca="1">VLOOKUP(Tableau645[[#This Row],[module]],OFFSET(INDIRECT(A3733&amp;"_code"),0,2,,2),2,0)</f>
        <v>NAKACHE Didier</v>
      </c>
      <c r="M3733" s="45"/>
      <c r="N3733" s="47"/>
      <c r="O3733" s="45"/>
    </row>
    <row r="3734" spans="1:15" hidden="1" x14ac:dyDescent="0.2">
      <c r="A3734" s="45" t="s">
        <v>672</v>
      </c>
      <c r="B3734" s="65" t="str">
        <f>YEAR(C3734)&amp;"-"&amp;WEEKNUM(C3734)</f>
        <v>2018-15</v>
      </c>
      <c r="C3734" s="46">
        <v>43200</v>
      </c>
      <c r="D3734" s="67">
        <f>WEEKDAY(Tableau645[[#This Row],[date]])</f>
        <v>3</v>
      </c>
      <c r="E3734" s="47">
        <v>0.57291666666666696</v>
      </c>
      <c r="F3734" s="47">
        <v>0.73958333333333404</v>
      </c>
      <c r="G3734" s="46" t="str">
        <f>IF(NOT(ISBLANK(Tableau645[heure
début])),IF(VALUE(MID(TEXT(Tableau645[heure
début],"hh"),1,2))&lt;13,"AM","PM"),"")</f>
        <v>PM</v>
      </c>
      <c r="H3734" s="47">
        <f>F3734-E3734</f>
        <v>0.16666666666666707</v>
      </c>
      <c r="I3734" s="47"/>
      <c r="J3734" s="47"/>
      <c r="K3734" s="65" t="s">
        <v>809</v>
      </c>
      <c r="L3734" s="45" t="str">
        <f ca="1">VLOOKUP(Tableau645[[#This Row],[module]],OFFSET(INDIRECT(A3734&amp;"_code"),0,2,,2),2,0)</f>
        <v>n/a</v>
      </c>
      <c r="M3734" s="45"/>
      <c r="N3734" s="47"/>
      <c r="O3734" s="45"/>
    </row>
    <row r="3735" spans="1:15" hidden="1" x14ac:dyDescent="0.2">
      <c r="A3735" s="45" t="s">
        <v>676</v>
      </c>
      <c r="B3735" s="65" t="str">
        <f>YEAR(C3735)&amp;"-"&amp;WEEKNUM(C3735)</f>
        <v>2018-15</v>
      </c>
      <c r="C3735" s="46">
        <v>43200</v>
      </c>
      <c r="D3735" s="67">
        <f>WEEKDAY(Tableau645[[#This Row],[date]])</f>
        <v>3</v>
      </c>
      <c r="E3735" s="47">
        <v>0.57291666666666696</v>
      </c>
      <c r="F3735" s="47">
        <v>0.69791666666666663</v>
      </c>
      <c r="G3735" s="46" t="str">
        <f>IF(NOT(ISBLANK(Tableau645[heure
début])),IF(VALUE(MID(TEXT(Tableau645[heure
début],"hh"),1,2))&lt;13,"AM","PM"),"")</f>
        <v>PM</v>
      </c>
      <c r="H3735" s="47">
        <f>F3735-E3735</f>
        <v>0.12499999999999967</v>
      </c>
      <c r="I3735" s="47"/>
      <c r="J3735" s="47"/>
      <c r="K3735" s="65" t="s">
        <v>809</v>
      </c>
      <c r="L3735" s="45" t="str">
        <f ca="1">VLOOKUP(Tableau645[[#This Row],[module]],OFFSET(INDIRECT(A3735&amp;"_code"),0,2,,2),2,0)</f>
        <v>n/a</v>
      </c>
      <c r="M3735" s="45"/>
      <c r="N3735" s="47"/>
      <c r="O3735" s="45"/>
    </row>
    <row r="3736" spans="1:15" hidden="1" x14ac:dyDescent="0.2">
      <c r="A3736" s="45" t="s">
        <v>677</v>
      </c>
      <c r="B3736" s="65" t="str">
        <f>YEAR(C3736)&amp;"-"&amp;WEEKNUM(C3736)</f>
        <v>2018-15</v>
      </c>
      <c r="C3736" s="46">
        <v>43200</v>
      </c>
      <c r="D3736" s="67">
        <f>WEEKDAY(Tableau645[[#This Row],[date]])</f>
        <v>3</v>
      </c>
      <c r="E3736" s="47">
        <v>0.57291666666666696</v>
      </c>
      <c r="F3736" s="47">
        <v>0.69791666666666663</v>
      </c>
      <c r="G3736" s="46" t="str">
        <f>IF(NOT(ISBLANK(Tableau645[heure
début])),IF(VALUE(MID(TEXT(Tableau645[heure
début],"hh"),1,2))&lt;13,"AM","PM"),"")</f>
        <v>PM</v>
      </c>
      <c r="H3736" s="47">
        <f>F3736-E3736</f>
        <v>0.12499999999999967</v>
      </c>
      <c r="I3736" s="47"/>
      <c r="J3736" s="47"/>
      <c r="K3736" s="65" t="s">
        <v>1168</v>
      </c>
      <c r="L3736" s="45" t="str">
        <f ca="1">VLOOKUP(Tableau645[[#This Row],[module]],OFFSET(INDIRECT(A3736&amp;"_code"),0,2,,2),2,0)</f>
        <v>n/a</v>
      </c>
      <c r="M3736" s="45"/>
      <c r="N3736" s="47"/>
      <c r="O3736" s="45"/>
    </row>
    <row r="3737" spans="1:15" hidden="1" x14ac:dyDescent="0.2">
      <c r="A3737" s="61" t="s">
        <v>669</v>
      </c>
      <c r="B3737" s="65" t="str">
        <f>YEAR(C3737)&amp;"-"&amp;WEEKNUM(C3737)</f>
        <v>2018-15</v>
      </c>
      <c r="C3737" s="46">
        <v>43201</v>
      </c>
      <c r="D3737" s="67">
        <f>WEEKDAY(Tableau645[[#This Row],[date]])</f>
        <v>4</v>
      </c>
      <c r="E3737" s="47">
        <v>0.34375</v>
      </c>
      <c r="F3737" s="47">
        <v>0.51041666666666696</v>
      </c>
      <c r="G3737" s="46" t="str">
        <f>IF(NOT(ISBLANK(Tableau645[heure
début])),IF(VALUE(MID(TEXT(Tableau645[heure
début],"hh"),1,2))&lt;13,"AM","PM"),"")</f>
        <v>AM</v>
      </c>
      <c r="H3737" s="47">
        <f>F3737-E3737</f>
        <v>0.16666666666666696</v>
      </c>
      <c r="I3737" s="47"/>
      <c r="J3737" s="47"/>
      <c r="K3737" s="65" t="s">
        <v>870</v>
      </c>
      <c r="L3737" s="45" t="str">
        <f ca="1">VLOOKUP(Tableau645[[#This Row],[module]],OFFSET(INDIRECT(A3737&amp;"_code"),0,2,,2),2,0)</f>
        <v>BRIKI Rachid</v>
      </c>
      <c r="M3737" s="45"/>
      <c r="N3737" s="47"/>
      <c r="O3737" s="45"/>
    </row>
    <row r="3738" spans="1:15" hidden="1" x14ac:dyDescent="0.2">
      <c r="A3738" s="45" t="s">
        <v>670</v>
      </c>
      <c r="B3738" s="65" t="str">
        <f>YEAR(C3738)&amp;"-"&amp;WEEKNUM(C3738)</f>
        <v>2018-15</v>
      </c>
      <c r="C3738" s="46">
        <v>43201</v>
      </c>
      <c r="D3738" s="67">
        <f>WEEKDAY(Tableau645[[#This Row],[date]])</f>
        <v>4</v>
      </c>
      <c r="E3738" s="47">
        <v>0.34375</v>
      </c>
      <c r="F3738" s="47">
        <v>0.51041666666666696</v>
      </c>
      <c r="G3738" s="46" t="str">
        <f>IF(NOT(ISBLANK(Tableau645[heure
début])),IF(VALUE(MID(TEXT(Tableau645[heure
début],"hh"),1,2))&lt;13,"AM","PM"),"")</f>
        <v>AM</v>
      </c>
      <c r="H3738" s="47">
        <f>F3738-E3738</f>
        <v>0.16666666666666696</v>
      </c>
      <c r="I3738" s="47"/>
      <c r="J3738" s="47"/>
      <c r="K3738" s="65" t="s">
        <v>812</v>
      </c>
      <c r="L3738" s="45" t="str">
        <f ca="1">VLOOKUP(Tableau645[[#This Row],[module]],OFFSET(INDIRECT(A3738&amp;"_code"),0,2,,2),2,0)</f>
        <v>n/a</v>
      </c>
      <c r="M3738" s="45"/>
      <c r="N3738" s="47"/>
      <c r="O3738" s="45"/>
    </row>
    <row r="3739" spans="1:15" hidden="1" x14ac:dyDescent="0.2">
      <c r="A3739" s="45" t="s">
        <v>657</v>
      </c>
      <c r="B3739" s="65" t="str">
        <f>YEAR(C3739)&amp;"-"&amp;WEEKNUM(C3739)</f>
        <v>2018-15</v>
      </c>
      <c r="C3739" s="46">
        <v>43201</v>
      </c>
      <c r="D3739" s="67">
        <f>WEEKDAY(Tableau645[[#This Row],[date]])</f>
        <v>4</v>
      </c>
      <c r="E3739" s="47">
        <v>0.34375</v>
      </c>
      <c r="F3739" s="47">
        <v>0.51041666666666696</v>
      </c>
      <c r="G3739" s="46" t="str">
        <f>IF(NOT(ISBLANK(Tableau645[heure
début])),IF(VALUE(MID(TEXT(Tableau645[heure
début],"hh"),1,2))&lt;13,"AM","PM"),"")</f>
        <v>AM</v>
      </c>
      <c r="H3739" s="47">
        <f>F3739-E3739</f>
        <v>0.16666666666666696</v>
      </c>
      <c r="I3739" s="123"/>
      <c r="J3739" s="47"/>
      <c r="K3739" s="65" t="s">
        <v>818</v>
      </c>
      <c r="L3739" s="45" t="str">
        <f ca="1">VLOOKUP(Tableau645[[#This Row],[module]],OFFSET(INDIRECT(A3739&amp;"_code"),0,2,,2),2,0)</f>
        <v>LEFETZ Guillaume</v>
      </c>
      <c r="M3739" s="45"/>
      <c r="N3739" s="47"/>
      <c r="O3739" s="45"/>
    </row>
    <row r="3740" spans="1:15" hidden="1" x14ac:dyDescent="0.2">
      <c r="A3740" s="45" t="s">
        <v>671</v>
      </c>
      <c r="B3740" s="65" t="str">
        <f>YEAR(C3740)&amp;"-"&amp;WEEKNUM(C3740)</f>
        <v>2018-15</v>
      </c>
      <c r="C3740" s="46">
        <v>43201</v>
      </c>
      <c r="D3740" s="67">
        <f>WEEKDAY(Tableau645[[#This Row],[date]])</f>
        <v>4</v>
      </c>
      <c r="E3740" s="47">
        <v>0.34375</v>
      </c>
      <c r="F3740" s="47">
        <v>0.51041666666666696</v>
      </c>
      <c r="G3740" s="46" t="str">
        <f>IF(NOT(ISBLANK(Tableau645[heure
début])),IF(VALUE(MID(TEXT(Tableau645[heure
début],"hh"),1,2))&lt;13,"AM","PM"),"")</f>
        <v>AM</v>
      </c>
      <c r="H3740" s="47">
        <f>F3740-E3740</f>
        <v>0.16666666666666696</v>
      </c>
      <c r="I3740" s="47"/>
      <c r="J3740" s="47"/>
      <c r="K3740" s="65" t="s">
        <v>933</v>
      </c>
      <c r="L3740" s="45" t="str">
        <f ca="1">VLOOKUP(Tableau645[[#This Row],[module]],OFFSET(INDIRECT(A3740&amp;"_code"),0,2,,2),2,0)</f>
        <v>GABER Jaafar</v>
      </c>
      <c r="M3740" s="45"/>
      <c r="N3740" s="47"/>
      <c r="O3740" s="45"/>
    </row>
    <row r="3741" spans="1:15" hidden="1" x14ac:dyDescent="0.2">
      <c r="A3741" s="45" t="s">
        <v>672</v>
      </c>
      <c r="B3741" s="65" t="str">
        <f>YEAR(C3741)&amp;"-"&amp;WEEKNUM(C3741)</f>
        <v>2018-15</v>
      </c>
      <c r="C3741" s="46">
        <v>43201</v>
      </c>
      <c r="D3741" s="67">
        <f>WEEKDAY(Tableau645[[#This Row],[date]])</f>
        <v>4</v>
      </c>
      <c r="E3741" s="47">
        <v>0.34375</v>
      </c>
      <c r="F3741" s="47">
        <v>0.51041666666666696</v>
      </c>
      <c r="G3741" s="46" t="str">
        <f>IF(NOT(ISBLANK(Tableau645[heure
début])),IF(VALUE(MID(TEXT(Tableau645[heure
début],"hh"),1,2))&lt;13,"AM","PM"),"")</f>
        <v>AM</v>
      </c>
      <c r="H3741" s="47">
        <f>F3741-E3741</f>
        <v>0.16666666666666696</v>
      </c>
      <c r="I3741" s="47"/>
      <c r="J3741" s="47"/>
      <c r="K3741" s="65" t="s">
        <v>809</v>
      </c>
      <c r="L3741" s="45" t="str">
        <f ca="1">VLOOKUP(Tableau645[[#This Row],[module]],OFFSET(INDIRECT(A3741&amp;"_code"),0,2,,2),2,0)</f>
        <v>n/a</v>
      </c>
      <c r="M3741" s="45"/>
      <c r="N3741" s="47"/>
      <c r="O3741" s="45"/>
    </row>
    <row r="3742" spans="1:15" hidden="1" x14ac:dyDescent="0.2">
      <c r="A3742" s="45" t="s">
        <v>676</v>
      </c>
      <c r="B3742" s="65" t="str">
        <f>YEAR(C3742)&amp;"-"&amp;WEEKNUM(C3742)</f>
        <v>2018-15</v>
      </c>
      <c r="C3742" s="46">
        <v>43201</v>
      </c>
      <c r="D3742" s="67">
        <f>WEEKDAY(Tableau645[[#This Row],[date]])</f>
        <v>4</v>
      </c>
      <c r="E3742" s="47">
        <v>0.34375</v>
      </c>
      <c r="F3742" s="47">
        <v>0.51041666666666696</v>
      </c>
      <c r="G3742" s="46" t="str">
        <f>IF(NOT(ISBLANK(Tableau645[heure
début])),IF(VALUE(MID(TEXT(Tableau645[heure
début],"hh"),1,2))&lt;13,"AM","PM"),"")</f>
        <v>AM</v>
      </c>
      <c r="H3742" s="47">
        <f>F3742-E3742</f>
        <v>0.16666666666666696</v>
      </c>
      <c r="I3742" s="47"/>
      <c r="J3742" s="47"/>
      <c r="K3742" s="65" t="s">
        <v>809</v>
      </c>
      <c r="L3742" s="45" t="str">
        <f ca="1">VLOOKUP(Tableau645[[#This Row],[module]],OFFSET(INDIRECT(A3742&amp;"_code"),0,2,,2),2,0)</f>
        <v>n/a</v>
      </c>
      <c r="M3742" s="45"/>
      <c r="N3742" s="47"/>
      <c r="O3742" s="45"/>
    </row>
    <row r="3743" spans="1:15" hidden="1" x14ac:dyDescent="0.2">
      <c r="A3743" s="45" t="s">
        <v>677</v>
      </c>
      <c r="B3743" s="65" t="str">
        <f>YEAR(C3743)&amp;"-"&amp;WEEKNUM(C3743)</f>
        <v>2018-15</v>
      </c>
      <c r="C3743" s="46">
        <v>43201</v>
      </c>
      <c r="D3743" s="67">
        <f>WEEKDAY(Tableau645[[#This Row],[date]])</f>
        <v>4</v>
      </c>
      <c r="E3743" s="47">
        <v>0.34375</v>
      </c>
      <c r="F3743" s="47">
        <v>0.51041666666666696</v>
      </c>
      <c r="G3743" s="46" t="str">
        <f>IF(NOT(ISBLANK(Tableau645[heure
début])),IF(VALUE(MID(TEXT(Tableau645[heure
début],"hh"),1,2))&lt;13,"AM","PM"),"")</f>
        <v>AM</v>
      </c>
      <c r="H3743" s="47">
        <f>F3743-E3743</f>
        <v>0.16666666666666696</v>
      </c>
      <c r="I3743" s="47"/>
      <c r="J3743" s="47"/>
      <c r="K3743" s="65" t="s">
        <v>1168</v>
      </c>
      <c r="L3743" s="45" t="str">
        <f ca="1">VLOOKUP(Tableau645[[#This Row],[module]],OFFSET(INDIRECT(A3743&amp;"_code"),0,2,,2),2,0)</f>
        <v>n/a</v>
      </c>
      <c r="M3743" s="45"/>
      <c r="N3743" s="47"/>
      <c r="O3743" s="45"/>
    </row>
    <row r="3744" spans="1:15" hidden="1" x14ac:dyDescent="0.2">
      <c r="A3744" s="61" t="s">
        <v>669</v>
      </c>
      <c r="B3744" s="65" t="str">
        <f>YEAR(C3744)&amp;"-"&amp;WEEKNUM(C3744)</f>
        <v>2018-15</v>
      </c>
      <c r="C3744" s="46">
        <v>43201</v>
      </c>
      <c r="D3744" s="67">
        <f>WEEKDAY(Tableau645[[#This Row],[date]])</f>
        <v>4</v>
      </c>
      <c r="E3744" s="63">
        <v>0.57291666666666696</v>
      </c>
      <c r="F3744" s="63">
        <v>0.73958333333333404</v>
      </c>
      <c r="G3744" s="46" t="str">
        <f>IF(NOT(ISBLANK(Tableau645[heure
début])),IF(VALUE(MID(TEXT(Tableau645[heure
début],"hh"),1,2))&lt;13,"AM","PM"),"")</f>
        <v>PM</v>
      </c>
      <c r="H3744" s="47">
        <f>F3744-E3744</f>
        <v>0.16666666666666707</v>
      </c>
      <c r="I3744" s="47"/>
      <c r="J3744" s="47"/>
      <c r="K3744" s="65" t="s">
        <v>1108</v>
      </c>
      <c r="L3744" s="45" t="str">
        <f ca="1">VLOOKUP(Tableau645[[#This Row],[module]],OFFSET(INDIRECT(A3744&amp;"_code"),0,2,,2),2,0)</f>
        <v>DUBOIS Julien</v>
      </c>
      <c r="M3744" s="45"/>
      <c r="N3744" s="47"/>
      <c r="O3744" s="45"/>
    </row>
    <row r="3745" spans="1:15" hidden="1" x14ac:dyDescent="0.2">
      <c r="A3745" s="45" t="s">
        <v>670</v>
      </c>
      <c r="B3745" s="65" t="str">
        <f>YEAR(C3745)&amp;"-"&amp;WEEKNUM(C3745)</f>
        <v>2018-15</v>
      </c>
      <c r="C3745" s="46">
        <v>43201</v>
      </c>
      <c r="D3745" s="67">
        <f>WEEKDAY(Tableau645[[#This Row],[date]])</f>
        <v>4</v>
      </c>
      <c r="E3745" s="47">
        <v>0.57291666666666696</v>
      </c>
      <c r="F3745" s="47">
        <v>0.73958333333333404</v>
      </c>
      <c r="G3745" s="46" t="str">
        <f>IF(NOT(ISBLANK(Tableau645[heure
début])),IF(VALUE(MID(TEXT(Tableau645[heure
début],"hh"),1,2))&lt;13,"AM","PM"),"")</f>
        <v>PM</v>
      </c>
      <c r="H3745" s="47">
        <f>F3745-E3745</f>
        <v>0.16666666666666707</v>
      </c>
      <c r="I3745" s="47"/>
      <c r="J3745" s="47"/>
      <c r="K3745" s="65" t="s">
        <v>812</v>
      </c>
      <c r="L3745" s="45" t="str">
        <f ca="1">VLOOKUP(Tableau645[[#This Row],[module]],OFFSET(INDIRECT(A3745&amp;"_code"),0,2,,2),2,0)</f>
        <v>n/a</v>
      </c>
      <c r="M3745" s="45"/>
      <c r="N3745" s="47"/>
      <c r="O3745" s="45"/>
    </row>
    <row r="3746" spans="1:15" hidden="1" x14ac:dyDescent="0.2">
      <c r="A3746" s="45" t="s">
        <v>657</v>
      </c>
      <c r="B3746" s="65" t="str">
        <f>YEAR(C3746)&amp;"-"&amp;WEEKNUM(C3746)</f>
        <v>2018-15</v>
      </c>
      <c r="C3746" s="46">
        <v>43201</v>
      </c>
      <c r="D3746" s="67">
        <f>WEEKDAY(Tableau645[[#This Row],[date]])</f>
        <v>4</v>
      </c>
      <c r="E3746" s="47">
        <v>0.57291666666666696</v>
      </c>
      <c r="F3746" s="47">
        <v>0.73958333333333404</v>
      </c>
      <c r="G3746" s="46" t="str">
        <f>IF(NOT(ISBLANK(Tableau645[heure
début])),IF(VALUE(MID(TEXT(Tableau645[heure
début],"hh"),1,2))&lt;13,"AM","PM"),"")</f>
        <v>PM</v>
      </c>
      <c r="H3746" s="47">
        <f>F3746-E3746</f>
        <v>0.16666666666666707</v>
      </c>
      <c r="I3746" s="123"/>
      <c r="J3746" s="47"/>
      <c r="K3746" s="65" t="s">
        <v>818</v>
      </c>
      <c r="L3746" s="45" t="str">
        <f ca="1">VLOOKUP(Tableau645[[#This Row],[module]],OFFSET(INDIRECT(A3746&amp;"_code"),0,2,,2),2,0)</f>
        <v>LEFETZ Guillaume</v>
      </c>
      <c r="M3746" s="45"/>
      <c r="N3746" s="47"/>
      <c r="O3746" s="45"/>
    </row>
    <row r="3747" spans="1:15" hidden="1" x14ac:dyDescent="0.2">
      <c r="A3747" s="45" t="s">
        <v>671</v>
      </c>
      <c r="B3747" s="65" t="str">
        <f>YEAR(C3747)&amp;"-"&amp;WEEKNUM(C3747)</f>
        <v>2018-15</v>
      </c>
      <c r="C3747" s="46">
        <v>43201</v>
      </c>
      <c r="D3747" s="67">
        <f>WEEKDAY(Tableau645[[#This Row],[date]])</f>
        <v>4</v>
      </c>
      <c r="E3747" s="47">
        <v>0.57291666666666696</v>
      </c>
      <c r="F3747" s="47">
        <v>0.73958333333333404</v>
      </c>
      <c r="G3747" s="46" t="str">
        <f>IF(NOT(ISBLANK(Tableau645[heure
début])),IF(VALUE(MID(TEXT(Tableau645[heure
début],"hh"),1,2))&lt;13,"AM","PM"),"")</f>
        <v>PM</v>
      </c>
      <c r="H3747" s="47">
        <f>F3747-E3747</f>
        <v>0.16666666666666707</v>
      </c>
      <c r="I3747" s="47"/>
      <c r="J3747" s="47"/>
      <c r="K3747" s="65" t="s">
        <v>933</v>
      </c>
      <c r="L3747" s="45" t="str">
        <f ca="1">VLOOKUP(Tableau645[[#This Row],[module]],OFFSET(INDIRECT(A3747&amp;"_code"),0,2,,2),2,0)</f>
        <v>GABER Jaafar</v>
      </c>
      <c r="M3747" s="45"/>
      <c r="N3747" s="47"/>
      <c r="O3747" s="45"/>
    </row>
    <row r="3748" spans="1:15" hidden="1" x14ac:dyDescent="0.2">
      <c r="A3748" s="45" t="s">
        <v>672</v>
      </c>
      <c r="B3748" s="65" t="str">
        <f>YEAR(C3748)&amp;"-"&amp;WEEKNUM(C3748)</f>
        <v>2018-15</v>
      </c>
      <c r="C3748" s="46">
        <v>43201</v>
      </c>
      <c r="D3748" s="67">
        <f>WEEKDAY(Tableau645[[#This Row],[date]])</f>
        <v>4</v>
      </c>
      <c r="E3748" s="47">
        <v>0.57291666666666696</v>
      </c>
      <c r="F3748" s="47">
        <v>0.73958333333333404</v>
      </c>
      <c r="G3748" s="46" t="str">
        <f>IF(NOT(ISBLANK(Tableau645[heure
début])),IF(VALUE(MID(TEXT(Tableau645[heure
début],"hh"),1,2))&lt;13,"AM","PM"),"")</f>
        <v>PM</v>
      </c>
      <c r="H3748" s="47">
        <f>F3748-E3748</f>
        <v>0.16666666666666707</v>
      </c>
      <c r="I3748" s="47"/>
      <c r="J3748" s="47"/>
      <c r="K3748" s="65" t="s">
        <v>809</v>
      </c>
      <c r="L3748" s="45" t="str">
        <f ca="1">VLOOKUP(Tableau645[[#This Row],[module]],OFFSET(INDIRECT(A3748&amp;"_code"),0,2,,2),2,0)</f>
        <v>n/a</v>
      </c>
      <c r="M3748" s="45"/>
      <c r="N3748" s="47"/>
      <c r="O3748" s="45"/>
    </row>
    <row r="3749" spans="1:15" hidden="1" x14ac:dyDescent="0.2">
      <c r="A3749" s="45" t="s">
        <v>676</v>
      </c>
      <c r="B3749" s="65" t="str">
        <f>YEAR(C3749)&amp;"-"&amp;WEEKNUM(C3749)</f>
        <v>2018-15</v>
      </c>
      <c r="C3749" s="46">
        <v>43201</v>
      </c>
      <c r="D3749" s="67">
        <f>WEEKDAY(Tableau645[[#This Row],[date]])</f>
        <v>4</v>
      </c>
      <c r="E3749" s="47">
        <v>0.57291666666666696</v>
      </c>
      <c r="F3749" s="47">
        <v>0.69791666666666663</v>
      </c>
      <c r="G3749" s="46" t="str">
        <f>IF(NOT(ISBLANK(Tableau645[heure
début])),IF(VALUE(MID(TEXT(Tableau645[heure
début],"hh"),1,2))&lt;13,"AM","PM"),"")</f>
        <v>PM</v>
      </c>
      <c r="H3749" s="47">
        <f>F3749-E3749</f>
        <v>0.12499999999999967</v>
      </c>
      <c r="I3749" s="47"/>
      <c r="J3749" s="47"/>
      <c r="K3749" s="65" t="s">
        <v>809</v>
      </c>
      <c r="L3749" s="45" t="str">
        <f ca="1">VLOOKUP(Tableau645[[#This Row],[module]],OFFSET(INDIRECT(A3749&amp;"_code"),0,2,,2),2,0)</f>
        <v>n/a</v>
      </c>
      <c r="M3749" s="45"/>
      <c r="N3749" s="47"/>
      <c r="O3749" s="45"/>
    </row>
    <row r="3750" spans="1:15" hidden="1" x14ac:dyDescent="0.2">
      <c r="A3750" s="45" t="s">
        <v>677</v>
      </c>
      <c r="B3750" s="65" t="str">
        <f>YEAR(C3750)&amp;"-"&amp;WEEKNUM(C3750)</f>
        <v>2018-15</v>
      </c>
      <c r="C3750" s="46">
        <v>43201</v>
      </c>
      <c r="D3750" s="67">
        <f>WEEKDAY(Tableau645[[#This Row],[date]])</f>
        <v>4</v>
      </c>
      <c r="E3750" s="47">
        <v>0.57291666666666696</v>
      </c>
      <c r="F3750" s="47">
        <v>0.69791666666666663</v>
      </c>
      <c r="G3750" s="46" t="str">
        <f>IF(NOT(ISBLANK(Tableau645[heure
début])),IF(VALUE(MID(TEXT(Tableau645[heure
début],"hh"),1,2))&lt;13,"AM","PM"),"")</f>
        <v>PM</v>
      </c>
      <c r="H3750" s="47">
        <f>F3750-E3750</f>
        <v>0.12499999999999967</v>
      </c>
      <c r="I3750" s="47"/>
      <c r="J3750" s="47"/>
      <c r="K3750" s="65" t="s">
        <v>1168</v>
      </c>
      <c r="L3750" s="45" t="str">
        <f ca="1">VLOOKUP(Tableau645[[#This Row],[module]],OFFSET(INDIRECT(A3750&amp;"_code"),0,2,,2),2,0)</f>
        <v>n/a</v>
      </c>
      <c r="M3750" s="45"/>
      <c r="N3750" s="47"/>
      <c r="O3750" s="45"/>
    </row>
    <row r="3751" spans="1:15" hidden="1" x14ac:dyDescent="0.2">
      <c r="A3751" s="61" t="s">
        <v>669</v>
      </c>
      <c r="B3751" s="65" t="str">
        <f>YEAR(C3751)&amp;"-"&amp;WEEKNUM(C3751)</f>
        <v>2018-15</v>
      </c>
      <c r="C3751" s="46">
        <v>43202</v>
      </c>
      <c r="D3751" s="67">
        <f>WEEKDAY(Tableau645[[#This Row],[date]])</f>
        <v>5</v>
      </c>
      <c r="E3751" s="47">
        <v>0.34375</v>
      </c>
      <c r="F3751" s="47">
        <v>0.51041666666666696</v>
      </c>
      <c r="G3751" s="46" t="str">
        <f>IF(NOT(ISBLANK(Tableau645[heure
début])),IF(VALUE(MID(TEXT(Tableau645[heure
début],"hh"),1,2))&lt;13,"AM","PM"),"")</f>
        <v>AM</v>
      </c>
      <c r="H3751" s="47">
        <f>F3751-E3751</f>
        <v>0.16666666666666696</v>
      </c>
      <c r="I3751" s="47"/>
      <c r="J3751" s="47"/>
      <c r="K3751" s="70"/>
      <c r="L3751" s="45" t="e">
        <f ca="1">VLOOKUP(Tableau645[[#This Row],[module]],OFFSET(INDIRECT(A3751&amp;"_code"),0,2,,2),2,0)</f>
        <v>#N/A</v>
      </c>
      <c r="M3751" s="45"/>
      <c r="N3751" s="47"/>
      <c r="O3751" s="45"/>
    </row>
    <row r="3752" spans="1:15" hidden="1" x14ac:dyDescent="0.2">
      <c r="A3752" s="45" t="s">
        <v>670</v>
      </c>
      <c r="B3752" s="65" t="str">
        <f>YEAR(C3752)&amp;"-"&amp;WEEKNUM(C3752)</f>
        <v>2018-15</v>
      </c>
      <c r="C3752" s="46">
        <v>43202</v>
      </c>
      <c r="D3752" s="67">
        <f>WEEKDAY(Tableau645[[#This Row],[date]])</f>
        <v>5</v>
      </c>
      <c r="E3752" s="47">
        <v>0.34375</v>
      </c>
      <c r="F3752" s="47">
        <v>0.51041666666666696</v>
      </c>
      <c r="G3752" s="46" t="str">
        <f>IF(NOT(ISBLANK(Tableau645[heure
début])),IF(VALUE(MID(TEXT(Tableau645[heure
début],"hh"),1,2))&lt;13,"AM","PM"),"")</f>
        <v>AM</v>
      </c>
      <c r="H3752" s="47">
        <f>F3752-E3752</f>
        <v>0.16666666666666696</v>
      </c>
      <c r="I3752" s="47"/>
      <c r="J3752" s="47"/>
      <c r="K3752" s="65" t="s">
        <v>812</v>
      </c>
      <c r="L3752" s="45" t="str">
        <f ca="1">VLOOKUP(Tableau645[[#This Row],[module]],OFFSET(INDIRECT(A3752&amp;"_code"),0,2,,2),2,0)</f>
        <v>n/a</v>
      </c>
      <c r="M3752" s="45"/>
      <c r="N3752" s="47"/>
      <c r="O3752" s="45"/>
    </row>
    <row r="3753" spans="1:15" hidden="1" x14ac:dyDescent="0.2">
      <c r="A3753" s="45" t="s">
        <v>657</v>
      </c>
      <c r="B3753" s="65" t="str">
        <f>YEAR(C3753)&amp;"-"&amp;WEEKNUM(C3753)</f>
        <v>2018-15</v>
      </c>
      <c r="C3753" s="46">
        <v>43202</v>
      </c>
      <c r="D3753" s="67">
        <f>WEEKDAY(Tableau645[[#This Row],[date]])</f>
        <v>5</v>
      </c>
      <c r="E3753" s="47">
        <v>0.34375</v>
      </c>
      <c r="F3753" s="47">
        <v>0.51041666666666696</v>
      </c>
      <c r="G3753" s="46" t="str">
        <f>IF(NOT(ISBLANK(Tableau645[heure
début])),IF(VALUE(MID(TEXT(Tableau645[heure
début],"hh"),1,2))&lt;13,"AM","PM"),"")</f>
        <v>AM</v>
      </c>
      <c r="H3753" s="47">
        <f>F3753-E3753</f>
        <v>0.16666666666666696</v>
      </c>
      <c r="I3753" s="123"/>
      <c r="J3753" s="47"/>
      <c r="K3753" s="65" t="s">
        <v>818</v>
      </c>
      <c r="L3753" s="45" t="str">
        <f ca="1">VLOOKUP(Tableau645[[#This Row],[module]],OFFSET(INDIRECT(A3753&amp;"_code"),0,2,,2),2,0)</f>
        <v>LEFETZ Guillaume</v>
      </c>
      <c r="M3753" s="45"/>
      <c r="N3753" s="47"/>
      <c r="O3753" s="45"/>
    </row>
    <row r="3754" spans="1:15" hidden="1" x14ac:dyDescent="0.2">
      <c r="A3754" s="45" t="s">
        <v>671</v>
      </c>
      <c r="B3754" s="65" t="str">
        <f>YEAR(C3754)&amp;"-"&amp;WEEKNUM(C3754)</f>
        <v>2018-15</v>
      </c>
      <c r="C3754" s="46">
        <v>43202</v>
      </c>
      <c r="D3754" s="67">
        <f>WEEKDAY(Tableau645[[#This Row],[date]])</f>
        <v>5</v>
      </c>
      <c r="E3754" s="47">
        <v>0.34375</v>
      </c>
      <c r="F3754" s="47">
        <v>0.51041666666666696</v>
      </c>
      <c r="G3754" s="46" t="str">
        <f>IF(NOT(ISBLANK(Tableau645[heure
début])),IF(VALUE(MID(TEXT(Tableau645[heure
début],"hh"),1,2))&lt;13,"AM","PM"),"")</f>
        <v>AM</v>
      </c>
      <c r="H3754" s="47">
        <f>F3754-E3754</f>
        <v>0.16666666666666696</v>
      </c>
      <c r="I3754" s="47"/>
      <c r="J3754" s="47" t="s">
        <v>825</v>
      </c>
      <c r="K3754" s="65" t="s">
        <v>924</v>
      </c>
      <c r="L3754" s="45" t="str">
        <f ca="1">VLOOKUP(Tableau645[[#This Row],[module]],OFFSET(INDIRECT(A3754&amp;"_code"),0,2,,2),2,0)</f>
        <v>NAKACHE Didier</v>
      </c>
      <c r="M3754" s="45"/>
      <c r="N3754" s="47"/>
      <c r="O3754" s="45"/>
    </row>
    <row r="3755" spans="1:15" hidden="1" x14ac:dyDescent="0.2">
      <c r="A3755" s="45" t="s">
        <v>672</v>
      </c>
      <c r="B3755" s="65" t="str">
        <f>YEAR(C3755)&amp;"-"&amp;WEEKNUM(C3755)</f>
        <v>2018-15</v>
      </c>
      <c r="C3755" s="46">
        <v>43202</v>
      </c>
      <c r="D3755" s="67">
        <f>WEEKDAY(Tableau645[[#This Row],[date]])</f>
        <v>5</v>
      </c>
      <c r="E3755" s="47">
        <v>0.34375</v>
      </c>
      <c r="F3755" s="47">
        <v>0.51041666666666696</v>
      </c>
      <c r="G3755" s="46" t="str">
        <f>IF(NOT(ISBLANK(Tableau645[heure
début])),IF(VALUE(MID(TEXT(Tableau645[heure
début],"hh"),1,2))&lt;13,"AM","PM"),"")</f>
        <v>AM</v>
      </c>
      <c r="H3755" s="47">
        <f>F3755-E3755</f>
        <v>0.16666666666666696</v>
      </c>
      <c r="I3755" s="47"/>
      <c r="J3755" s="47"/>
      <c r="K3755" s="65" t="s">
        <v>809</v>
      </c>
      <c r="L3755" s="45" t="str">
        <f ca="1">VLOOKUP(Tableau645[[#This Row],[module]],OFFSET(INDIRECT(A3755&amp;"_code"),0,2,,2),2,0)</f>
        <v>n/a</v>
      </c>
      <c r="M3755" s="45"/>
      <c r="N3755" s="47"/>
      <c r="O3755" s="45"/>
    </row>
    <row r="3756" spans="1:15" hidden="1" x14ac:dyDescent="0.2">
      <c r="A3756" s="45" t="s">
        <v>676</v>
      </c>
      <c r="B3756" s="65" t="str">
        <f>YEAR(C3756)&amp;"-"&amp;WEEKNUM(C3756)</f>
        <v>2018-15</v>
      </c>
      <c r="C3756" s="46">
        <v>43202</v>
      </c>
      <c r="D3756" s="67">
        <f>WEEKDAY(Tableau645[[#This Row],[date]])</f>
        <v>5</v>
      </c>
      <c r="E3756" s="47">
        <v>0.34375</v>
      </c>
      <c r="F3756" s="47">
        <v>0.51041666666666696</v>
      </c>
      <c r="G3756" s="46" t="str">
        <f>IF(NOT(ISBLANK(Tableau645[heure
début])),IF(VALUE(MID(TEXT(Tableau645[heure
début],"hh"),1,2))&lt;13,"AM","PM"),"")</f>
        <v>AM</v>
      </c>
      <c r="H3756" s="47">
        <f>F3756-E3756</f>
        <v>0.16666666666666696</v>
      </c>
      <c r="I3756" s="47"/>
      <c r="J3756" s="47"/>
      <c r="K3756" s="65" t="s">
        <v>809</v>
      </c>
      <c r="L3756" s="45" t="str">
        <f ca="1">VLOOKUP(Tableau645[[#This Row],[module]],OFFSET(INDIRECT(A3756&amp;"_code"),0,2,,2),2,0)</f>
        <v>n/a</v>
      </c>
      <c r="M3756" s="45"/>
      <c r="N3756" s="47"/>
      <c r="O3756" s="45"/>
    </row>
    <row r="3757" spans="1:15" hidden="1" x14ac:dyDescent="0.2">
      <c r="A3757" s="45" t="s">
        <v>677</v>
      </c>
      <c r="B3757" s="65" t="str">
        <f>YEAR(C3757)&amp;"-"&amp;WEEKNUM(C3757)</f>
        <v>2018-15</v>
      </c>
      <c r="C3757" s="46">
        <v>43202</v>
      </c>
      <c r="D3757" s="67">
        <f>WEEKDAY(Tableau645[[#This Row],[date]])</f>
        <v>5</v>
      </c>
      <c r="E3757" s="47">
        <v>0.34375</v>
      </c>
      <c r="F3757" s="47">
        <v>0.51041666666666696</v>
      </c>
      <c r="G3757" s="46" t="str">
        <f>IF(NOT(ISBLANK(Tableau645[heure
début])),IF(VALUE(MID(TEXT(Tableau645[heure
début],"hh"),1,2))&lt;13,"AM","PM"),"")</f>
        <v>AM</v>
      </c>
      <c r="H3757" s="47">
        <f>F3757-E3757</f>
        <v>0.16666666666666696</v>
      </c>
      <c r="I3757" s="47"/>
      <c r="J3757" s="47"/>
      <c r="K3757" s="65" t="s">
        <v>1168</v>
      </c>
      <c r="L3757" s="45" t="str">
        <f ca="1">VLOOKUP(Tableau645[[#This Row],[module]],OFFSET(INDIRECT(A3757&amp;"_code"),0,2,,2),2,0)</f>
        <v>n/a</v>
      </c>
      <c r="M3757" s="45"/>
      <c r="N3757" s="47"/>
      <c r="O3757" s="45"/>
    </row>
    <row r="3758" spans="1:15" hidden="1" x14ac:dyDescent="0.2">
      <c r="A3758" s="61" t="s">
        <v>669</v>
      </c>
      <c r="B3758" s="65" t="str">
        <f>YEAR(C3758)&amp;"-"&amp;WEEKNUM(C3758)</f>
        <v>2018-15</v>
      </c>
      <c r="C3758" s="46">
        <v>43202</v>
      </c>
      <c r="D3758" s="67">
        <f>WEEKDAY(Tableau645[[#This Row],[date]])</f>
        <v>5</v>
      </c>
      <c r="E3758" s="63">
        <v>0.57291666666666696</v>
      </c>
      <c r="F3758" s="63">
        <v>0.73958333333333404</v>
      </c>
      <c r="G3758" s="46" t="str">
        <f>IF(NOT(ISBLANK(Tableau645[heure
début])),IF(VALUE(MID(TEXT(Tableau645[heure
début],"hh"),1,2))&lt;13,"AM","PM"),"")</f>
        <v>PM</v>
      </c>
      <c r="H3758" s="47">
        <f>F3758-E3758</f>
        <v>0.16666666666666707</v>
      </c>
      <c r="I3758" s="47"/>
      <c r="J3758" s="47"/>
      <c r="K3758" s="65" t="s">
        <v>1078</v>
      </c>
      <c r="L3758" s="45" t="str">
        <f ca="1">VLOOKUP(Tableau645[[#This Row],[module]],OFFSET(INDIRECT(A3758&amp;"_code"),0,2,,2),2,0)</f>
        <v>LE GALES Julien</v>
      </c>
      <c r="M3758" s="45"/>
      <c r="N3758" s="47"/>
      <c r="O3758" s="45"/>
    </row>
    <row r="3759" spans="1:15" hidden="1" x14ac:dyDescent="0.2">
      <c r="A3759" s="45" t="s">
        <v>670</v>
      </c>
      <c r="B3759" s="65" t="str">
        <f>YEAR(C3759)&amp;"-"&amp;WEEKNUM(C3759)</f>
        <v>2018-15</v>
      </c>
      <c r="C3759" s="46">
        <v>43202</v>
      </c>
      <c r="D3759" s="67">
        <f>WEEKDAY(Tableau645[[#This Row],[date]])</f>
        <v>5</v>
      </c>
      <c r="E3759" s="47">
        <v>0.57291666666666696</v>
      </c>
      <c r="F3759" s="47">
        <v>0.73958333333333404</v>
      </c>
      <c r="G3759" s="46" t="str">
        <f>IF(NOT(ISBLANK(Tableau645[heure
début])),IF(VALUE(MID(TEXT(Tableau645[heure
début],"hh"),1,2))&lt;13,"AM","PM"),"")</f>
        <v>PM</v>
      </c>
      <c r="H3759" s="47">
        <f>F3759-E3759</f>
        <v>0.16666666666666707</v>
      </c>
      <c r="I3759" s="47"/>
      <c r="J3759" s="47"/>
      <c r="K3759" s="65" t="s">
        <v>1219</v>
      </c>
      <c r="L3759" s="45" t="str">
        <f ca="1">VLOOKUP(Tableau645[[#This Row],[module]],OFFSET(INDIRECT(A3759&amp;"_code"),0,2,,2),2,0)</f>
        <v>MOUHEB Malika</v>
      </c>
      <c r="M3759" s="45"/>
      <c r="N3759" s="47"/>
      <c r="O3759" s="45"/>
    </row>
    <row r="3760" spans="1:15" hidden="1" x14ac:dyDescent="0.2">
      <c r="A3760" s="45" t="s">
        <v>657</v>
      </c>
      <c r="B3760" s="65" t="str">
        <f>YEAR(C3760)&amp;"-"&amp;WEEKNUM(C3760)</f>
        <v>2018-15</v>
      </c>
      <c r="C3760" s="46">
        <v>43202</v>
      </c>
      <c r="D3760" s="67">
        <f>WEEKDAY(Tableau645[[#This Row],[date]])</f>
        <v>5</v>
      </c>
      <c r="E3760" s="47">
        <v>0.57291666666666696</v>
      </c>
      <c r="F3760" s="47">
        <v>0.73958333333333404</v>
      </c>
      <c r="G3760" s="46" t="str">
        <f>IF(NOT(ISBLANK(Tableau645[heure
début])),IF(VALUE(MID(TEXT(Tableau645[heure
début],"hh"),1,2))&lt;13,"AM","PM"),"")</f>
        <v>PM</v>
      </c>
      <c r="H3760" s="47">
        <f>F3760-E3760</f>
        <v>0.16666666666666707</v>
      </c>
      <c r="I3760" s="123"/>
      <c r="J3760" s="47"/>
      <c r="K3760" s="65" t="s">
        <v>818</v>
      </c>
      <c r="L3760" s="45" t="str">
        <f ca="1">VLOOKUP(Tableau645[[#This Row],[module]],OFFSET(INDIRECT(A3760&amp;"_code"),0,2,,2),2,0)</f>
        <v>LEFETZ Guillaume</v>
      </c>
      <c r="M3760" s="45"/>
      <c r="N3760" s="47"/>
      <c r="O3760" s="45"/>
    </row>
    <row r="3761" spans="1:15" hidden="1" x14ac:dyDescent="0.2">
      <c r="A3761" s="45" t="s">
        <v>671</v>
      </c>
      <c r="B3761" s="65" t="str">
        <f>YEAR(C3761)&amp;"-"&amp;WEEKNUM(C3761)</f>
        <v>2018-15</v>
      </c>
      <c r="C3761" s="46">
        <v>43202</v>
      </c>
      <c r="D3761" s="67">
        <f>WEEKDAY(Tableau645[[#This Row],[date]])</f>
        <v>5</v>
      </c>
      <c r="E3761" s="47">
        <v>0.57291666666666696</v>
      </c>
      <c r="F3761" s="47">
        <v>0.73958333333333404</v>
      </c>
      <c r="G3761" s="46" t="str">
        <f>IF(NOT(ISBLANK(Tableau645[heure
début])),IF(VALUE(MID(TEXT(Tableau645[heure
début],"hh"),1,2))&lt;13,"AM","PM"),"")</f>
        <v>PM</v>
      </c>
      <c r="H3761" s="47">
        <f>F3761-E3761</f>
        <v>0.16666666666666707</v>
      </c>
      <c r="I3761" s="47"/>
      <c r="J3761" s="47" t="s">
        <v>825</v>
      </c>
      <c r="K3761" s="65" t="s">
        <v>924</v>
      </c>
      <c r="L3761" s="45" t="str">
        <f ca="1">VLOOKUP(Tableau645[[#This Row],[module]],OFFSET(INDIRECT(A3761&amp;"_code"),0,2,,2),2,0)</f>
        <v>NAKACHE Didier</v>
      </c>
      <c r="M3761" s="45"/>
      <c r="N3761" s="47"/>
      <c r="O3761" s="45"/>
    </row>
    <row r="3762" spans="1:15" hidden="1" x14ac:dyDescent="0.2">
      <c r="A3762" s="45" t="s">
        <v>672</v>
      </c>
      <c r="B3762" s="65" t="str">
        <f>YEAR(C3762)&amp;"-"&amp;WEEKNUM(C3762)</f>
        <v>2018-15</v>
      </c>
      <c r="C3762" s="46">
        <v>43202</v>
      </c>
      <c r="D3762" s="67">
        <f>WEEKDAY(Tableau645[[#This Row],[date]])</f>
        <v>5</v>
      </c>
      <c r="E3762" s="47">
        <v>0.57291666666666696</v>
      </c>
      <c r="F3762" s="47">
        <v>0.73958333333333404</v>
      </c>
      <c r="G3762" s="46" t="str">
        <f>IF(NOT(ISBLANK(Tableau645[heure
début])),IF(VALUE(MID(TEXT(Tableau645[heure
début],"hh"),1,2))&lt;13,"AM","PM"),"")</f>
        <v>PM</v>
      </c>
      <c r="H3762" s="47">
        <f>F3762-E3762</f>
        <v>0.16666666666666707</v>
      </c>
      <c r="I3762" s="47"/>
      <c r="J3762" s="47"/>
      <c r="K3762" s="65" t="s">
        <v>809</v>
      </c>
      <c r="L3762" s="45" t="str">
        <f ca="1">VLOOKUP(Tableau645[[#This Row],[module]],OFFSET(INDIRECT(A3762&amp;"_code"),0,2,,2),2,0)</f>
        <v>n/a</v>
      </c>
      <c r="M3762" s="45"/>
      <c r="N3762" s="47"/>
      <c r="O3762" s="45"/>
    </row>
    <row r="3763" spans="1:15" hidden="1" x14ac:dyDescent="0.2">
      <c r="A3763" s="45" t="s">
        <v>676</v>
      </c>
      <c r="B3763" s="65" t="str">
        <f>YEAR(C3763)&amp;"-"&amp;WEEKNUM(C3763)</f>
        <v>2018-15</v>
      </c>
      <c r="C3763" s="46">
        <v>43202</v>
      </c>
      <c r="D3763" s="67">
        <f>WEEKDAY(Tableau645[[#This Row],[date]])</f>
        <v>5</v>
      </c>
      <c r="E3763" s="47">
        <v>0.57291666666666696</v>
      </c>
      <c r="F3763" s="47">
        <v>0.69791666666666663</v>
      </c>
      <c r="G3763" s="46" t="str">
        <f>IF(NOT(ISBLANK(Tableau645[heure
début])),IF(VALUE(MID(TEXT(Tableau645[heure
début],"hh"),1,2))&lt;13,"AM","PM"),"")</f>
        <v>PM</v>
      </c>
      <c r="H3763" s="47">
        <f>F3763-E3763</f>
        <v>0.12499999999999967</v>
      </c>
      <c r="I3763" s="47"/>
      <c r="J3763" s="47"/>
      <c r="K3763" s="65" t="s">
        <v>809</v>
      </c>
      <c r="L3763" s="45" t="str">
        <f ca="1">VLOOKUP(Tableau645[[#This Row],[module]],OFFSET(INDIRECT(A3763&amp;"_code"),0,2,,2),2,0)</f>
        <v>n/a</v>
      </c>
      <c r="M3763" s="45"/>
      <c r="N3763" s="47"/>
      <c r="O3763" s="45"/>
    </row>
    <row r="3764" spans="1:15" hidden="1" x14ac:dyDescent="0.2">
      <c r="A3764" s="45" t="s">
        <v>677</v>
      </c>
      <c r="B3764" s="65" t="str">
        <f>YEAR(C3764)&amp;"-"&amp;WEEKNUM(C3764)</f>
        <v>2018-15</v>
      </c>
      <c r="C3764" s="46">
        <v>43202</v>
      </c>
      <c r="D3764" s="67">
        <f>WEEKDAY(Tableau645[[#This Row],[date]])</f>
        <v>5</v>
      </c>
      <c r="E3764" s="47">
        <v>0.57291666666666696</v>
      </c>
      <c r="F3764" s="47">
        <v>0.69791666666666663</v>
      </c>
      <c r="G3764" s="46" t="str">
        <f>IF(NOT(ISBLANK(Tableau645[heure
début])),IF(VALUE(MID(TEXT(Tableau645[heure
début],"hh"),1,2))&lt;13,"AM","PM"),"")</f>
        <v>PM</v>
      </c>
      <c r="H3764" s="47">
        <f>F3764-E3764</f>
        <v>0.12499999999999967</v>
      </c>
      <c r="I3764" s="47"/>
      <c r="J3764" s="47"/>
      <c r="K3764" s="65" t="s">
        <v>1168</v>
      </c>
      <c r="L3764" s="45" t="str">
        <f ca="1">VLOOKUP(Tableau645[[#This Row],[module]],OFFSET(INDIRECT(A3764&amp;"_code"),0,2,,2),2,0)</f>
        <v>n/a</v>
      </c>
      <c r="M3764" s="45"/>
      <c r="N3764" s="47"/>
      <c r="O3764" s="45"/>
    </row>
    <row r="3765" spans="1:15" hidden="1" x14ac:dyDescent="0.2">
      <c r="A3765" s="45" t="s">
        <v>670</v>
      </c>
      <c r="B3765" s="65" t="str">
        <f>YEAR(C3765)&amp;"-"&amp;WEEKNUM(C3765)</f>
        <v>2018-15</v>
      </c>
      <c r="C3765" s="46">
        <v>43203</v>
      </c>
      <c r="D3765" s="67">
        <f>WEEKDAY(Tableau645[[#This Row],[date]])</f>
        <v>6</v>
      </c>
      <c r="E3765" s="47">
        <v>0.34375</v>
      </c>
      <c r="F3765" s="47">
        <v>0.42708333333333298</v>
      </c>
      <c r="G3765" s="46" t="str">
        <f>IF(NOT(ISBLANK(Tableau645[heure
début])),IF(VALUE(MID(TEXT(Tableau645[heure
début],"hh"),1,2))&lt;13,"AM","PM"),"")</f>
        <v>AM</v>
      </c>
      <c r="H3765" s="47">
        <f>F3765-E3765</f>
        <v>8.3333333333332982E-2</v>
      </c>
      <c r="I3765" s="47"/>
      <c r="J3765" s="47"/>
      <c r="K3765" s="65" t="s">
        <v>812</v>
      </c>
      <c r="L3765" s="45" t="str">
        <f ca="1">VLOOKUP(Tableau645[[#This Row],[module]],OFFSET(INDIRECT(A3765&amp;"_code"),0,2,,2),2,0)</f>
        <v>n/a</v>
      </c>
      <c r="M3765" s="45"/>
      <c r="N3765" s="47"/>
      <c r="O3765" s="45"/>
    </row>
    <row r="3766" spans="1:15" hidden="1" x14ac:dyDescent="0.2">
      <c r="A3766" s="45" t="s">
        <v>657</v>
      </c>
      <c r="B3766" s="65" t="str">
        <f>YEAR(C3766)&amp;"-"&amp;WEEKNUM(C3766)</f>
        <v>2018-15</v>
      </c>
      <c r="C3766" s="46">
        <v>43203</v>
      </c>
      <c r="D3766" s="67">
        <f>WEEKDAY(Tableau645[[#This Row],[date]])</f>
        <v>6</v>
      </c>
      <c r="E3766" s="47">
        <v>0.34375</v>
      </c>
      <c r="F3766" s="47">
        <v>0.51041666666666696</v>
      </c>
      <c r="G3766" s="46" t="str">
        <f>IF(NOT(ISBLANK(Tableau645[heure
début])),IF(VALUE(MID(TEXT(Tableau645[heure
début],"hh"),1,2))&lt;13,"AM","PM"),"")</f>
        <v>AM</v>
      </c>
      <c r="H3766" s="47">
        <f>F3766-E3766</f>
        <v>0.16666666666666696</v>
      </c>
      <c r="I3766" s="123"/>
      <c r="J3766" s="47"/>
      <c r="K3766" s="65" t="s">
        <v>818</v>
      </c>
      <c r="L3766" s="45" t="str">
        <f ca="1">VLOOKUP(Tableau645[[#This Row],[module]],OFFSET(INDIRECT(A3766&amp;"_code"),0,2,,2),2,0)</f>
        <v>LEFETZ Guillaume</v>
      </c>
      <c r="M3766" s="45"/>
      <c r="N3766" s="47"/>
      <c r="O3766" s="45"/>
    </row>
    <row r="3767" spans="1:15" hidden="1" x14ac:dyDescent="0.2">
      <c r="A3767" s="45" t="s">
        <v>672</v>
      </c>
      <c r="B3767" s="65" t="str">
        <f>YEAR(C3767)&amp;"-"&amp;WEEKNUM(C3767)</f>
        <v>2018-15</v>
      </c>
      <c r="C3767" s="46">
        <v>43203</v>
      </c>
      <c r="D3767" s="67">
        <f>WEEKDAY(Tableau645[[#This Row],[date]])</f>
        <v>6</v>
      </c>
      <c r="E3767" s="47">
        <v>0.34375</v>
      </c>
      <c r="F3767" s="47">
        <v>0.51041666666666696</v>
      </c>
      <c r="G3767" s="46" t="str">
        <f>IF(NOT(ISBLANK(Tableau645[heure
début])),IF(VALUE(MID(TEXT(Tableau645[heure
début],"hh"),1,2))&lt;13,"AM","PM"),"")</f>
        <v>AM</v>
      </c>
      <c r="H3767" s="47">
        <f>F3767-E3767</f>
        <v>0.16666666666666696</v>
      </c>
      <c r="I3767" s="47"/>
      <c r="J3767" s="47"/>
      <c r="K3767" s="65" t="s">
        <v>809</v>
      </c>
      <c r="L3767" s="45" t="str">
        <f ca="1">VLOOKUP(Tableau645[[#This Row],[module]],OFFSET(INDIRECT(A3767&amp;"_code"),0,2,,2),2,0)</f>
        <v>n/a</v>
      </c>
      <c r="M3767" s="45"/>
      <c r="N3767" s="47"/>
      <c r="O3767" s="45"/>
    </row>
    <row r="3768" spans="1:15" hidden="1" x14ac:dyDescent="0.2">
      <c r="A3768" s="61" t="s">
        <v>669</v>
      </c>
      <c r="B3768" s="65" t="str">
        <f>YEAR(C3768)&amp;"-"&amp;WEEKNUM(C3768)</f>
        <v>2018-15</v>
      </c>
      <c r="C3768" s="46">
        <v>43203</v>
      </c>
      <c r="D3768" s="67">
        <f>WEEKDAY(Tableau645[[#This Row],[date]])</f>
        <v>6</v>
      </c>
      <c r="E3768" s="47">
        <v>0.34375</v>
      </c>
      <c r="F3768" s="47">
        <v>0.51041666666666696</v>
      </c>
      <c r="G3768" s="46" t="str">
        <f>IF(NOT(ISBLANK(Tableau645[heure
début])),IF(VALUE(MID(TEXT(Tableau645[heure
début],"hh"),1,2))&lt;13,"AM","PM"),"")</f>
        <v>AM</v>
      </c>
      <c r="H3768" s="47">
        <f>F3768-E3768</f>
        <v>0.16666666666666696</v>
      </c>
      <c r="I3768" s="47"/>
      <c r="J3768" s="47"/>
      <c r="K3768" s="65" t="s">
        <v>846</v>
      </c>
      <c r="L3768" s="45" t="str">
        <f ca="1">VLOOKUP(Tableau645[[#This Row],[module]],OFFSET(INDIRECT(A3768&amp;"_code"),0,2,,2),2,0)</f>
        <v>GABER Khalid</v>
      </c>
      <c r="M3768" s="45"/>
      <c r="N3768" s="47"/>
      <c r="O3768" s="45"/>
    </row>
    <row r="3769" spans="1:15" hidden="1" x14ac:dyDescent="0.2">
      <c r="A3769" s="45" t="s">
        <v>671</v>
      </c>
      <c r="B3769" s="65" t="str">
        <f>YEAR(C3769)&amp;"-"&amp;WEEKNUM(C3769)</f>
        <v>2018-15</v>
      </c>
      <c r="C3769" s="46">
        <v>43203</v>
      </c>
      <c r="D3769" s="67">
        <f>WEEKDAY(Tableau645[[#This Row],[date]])</f>
        <v>6</v>
      </c>
      <c r="E3769" s="47">
        <v>0.34375</v>
      </c>
      <c r="F3769" s="47">
        <v>0.42708333333333298</v>
      </c>
      <c r="G3769" s="46" t="str">
        <f>IF(NOT(ISBLANK(Tableau645[heure
début])),IF(VALUE(MID(TEXT(Tableau645[heure
début],"hh"),1,2))&lt;13,"AM","PM"),"")</f>
        <v>AM</v>
      </c>
      <c r="H3769" s="47">
        <f>F3769-E3769</f>
        <v>8.3333333333332982E-2</v>
      </c>
      <c r="I3769" s="47"/>
      <c r="J3769" s="47"/>
      <c r="K3769" s="65" t="s">
        <v>933</v>
      </c>
      <c r="L3769" s="45" t="str">
        <f ca="1">VLOOKUP(Tableau645[[#This Row],[module]],OFFSET(INDIRECT(A3769&amp;"_code"),0,2,,2),2,0)</f>
        <v>GABER Jaafar</v>
      </c>
      <c r="M3769" s="45"/>
      <c r="N3769" s="47"/>
      <c r="O3769" s="45"/>
    </row>
    <row r="3770" spans="1:15" hidden="1" x14ac:dyDescent="0.2">
      <c r="A3770" s="45" t="s">
        <v>676</v>
      </c>
      <c r="B3770" s="65" t="str">
        <f>YEAR(C3770)&amp;"-"&amp;WEEKNUM(C3770)</f>
        <v>2018-15</v>
      </c>
      <c r="C3770" s="46">
        <v>43203</v>
      </c>
      <c r="D3770" s="67">
        <f>WEEKDAY(Tableau645[[#This Row],[date]])</f>
        <v>6</v>
      </c>
      <c r="E3770" s="47">
        <v>0.34375</v>
      </c>
      <c r="F3770" s="47">
        <v>0.51041666666666696</v>
      </c>
      <c r="G3770" s="46" t="str">
        <f>IF(NOT(ISBLANK(Tableau645[heure
début])),IF(VALUE(MID(TEXT(Tableau645[heure
début],"hh"),1,2))&lt;13,"AM","PM"),"")</f>
        <v>AM</v>
      </c>
      <c r="H3770" s="47">
        <f>F3770-E3770</f>
        <v>0.16666666666666696</v>
      </c>
      <c r="I3770" s="47"/>
      <c r="J3770" s="47"/>
      <c r="K3770" s="65" t="s">
        <v>809</v>
      </c>
      <c r="L3770" s="45" t="str">
        <f ca="1">VLOOKUP(Tableau645[[#This Row],[module]],OFFSET(INDIRECT(A3770&amp;"_code"),0,2,,2),2,0)</f>
        <v>n/a</v>
      </c>
      <c r="M3770" s="45"/>
      <c r="N3770" s="47"/>
      <c r="O3770" s="45"/>
    </row>
    <row r="3771" spans="1:15" hidden="1" x14ac:dyDescent="0.2">
      <c r="A3771" s="45" t="s">
        <v>677</v>
      </c>
      <c r="B3771" s="65" t="str">
        <f>YEAR(C3771)&amp;"-"&amp;WEEKNUM(C3771)</f>
        <v>2018-15</v>
      </c>
      <c r="C3771" s="46">
        <v>43203</v>
      </c>
      <c r="D3771" s="67">
        <f>WEEKDAY(Tableau645[[#This Row],[date]])</f>
        <v>6</v>
      </c>
      <c r="E3771" s="47">
        <v>0.34375</v>
      </c>
      <c r="F3771" s="47">
        <v>0.51041666666666696</v>
      </c>
      <c r="G3771" s="46" t="str">
        <f>IF(NOT(ISBLANK(Tableau645[heure
début])),IF(VALUE(MID(TEXT(Tableau645[heure
début],"hh"),1,2))&lt;13,"AM","PM"),"")</f>
        <v>AM</v>
      </c>
      <c r="H3771" s="47">
        <f>F3771-E3771</f>
        <v>0.16666666666666696</v>
      </c>
      <c r="I3771" s="47"/>
      <c r="J3771" s="47"/>
      <c r="K3771" s="65" t="s">
        <v>1168</v>
      </c>
      <c r="L3771" s="45" t="str">
        <f ca="1">VLOOKUP(Tableau645[[#This Row],[module]],OFFSET(INDIRECT(A3771&amp;"_code"),0,2,,2),2,0)</f>
        <v>n/a</v>
      </c>
      <c r="M3771" s="45"/>
      <c r="N3771" s="47"/>
      <c r="O3771" s="45"/>
    </row>
    <row r="3772" spans="1:15" hidden="1" x14ac:dyDescent="0.2">
      <c r="A3772" s="45" t="s">
        <v>671</v>
      </c>
      <c r="B3772" s="65" t="str">
        <f>YEAR(C3772)&amp;"-"&amp;WEEKNUM(C3772)</f>
        <v>2018-15</v>
      </c>
      <c r="C3772" s="46">
        <v>43203</v>
      </c>
      <c r="D3772" s="67">
        <f>WEEKDAY(Tableau645[[#This Row],[date]])</f>
        <v>6</v>
      </c>
      <c r="E3772" s="47">
        <v>0.42708333333333298</v>
      </c>
      <c r="F3772" s="47">
        <v>0.51041666666666696</v>
      </c>
      <c r="G3772" s="46" t="str">
        <f>IF(NOT(ISBLANK(Tableau645[heure
début])),IF(VALUE(MID(TEXT(Tableau645[heure
début],"hh"),1,2))&lt;13,"AM","PM"),"")</f>
        <v>AM</v>
      </c>
      <c r="H3772" s="47">
        <f>F3772-E3772</f>
        <v>8.3333333333333981E-2</v>
      </c>
      <c r="I3772" s="47"/>
      <c r="J3772" s="47" t="s">
        <v>825</v>
      </c>
      <c r="K3772" s="65" t="s">
        <v>924</v>
      </c>
      <c r="L3772" s="65" t="str">
        <f ca="1">VLOOKUP(Tableau645[[#This Row],[module]],OFFSET(INDIRECT(A3772&amp;"_code"),0,2,,2),2,0)</f>
        <v>NAKACHE Didier</v>
      </c>
      <c r="M3772" s="45"/>
      <c r="N3772" s="47"/>
      <c r="O3772" s="45"/>
    </row>
    <row r="3773" spans="1:15" hidden="1" x14ac:dyDescent="0.2">
      <c r="A3773" s="61" t="s">
        <v>669</v>
      </c>
      <c r="B3773" s="65" t="str">
        <f>YEAR(C3773)&amp;"-"&amp;WEEKNUM(C3773)</f>
        <v>2018-15</v>
      </c>
      <c r="C3773" s="46">
        <v>43203</v>
      </c>
      <c r="D3773" s="67">
        <f>WEEKDAY(Tableau645[[#This Row],[date]])</f>
        <v>6</v>
      </c>
      <c r="E3773" s="63">
        <v>0.57291666666666696</v>
      </c>
      <c r="F3773" s="63">
        <v>0.73958333333333404</v>
      </c>
      <c r="G3773" s="46" t="str">
        <f>IF(NOT(ISBLANK(Tableau645[heure
début])),IF(VALUE(MID(TEXT(Tableau645[heure
début],"hh"),1,2))&lt;13,"AM","PM"),"")</f>
        <v>PM</v>
      </c>
      <c r="H3773" s="47">
        <f>F3773-E3773</f>
        <v>0.16666666666666707</v>
      </c>
      <c r="I3773" s="47"/>
      <c r="J3773" s="47"/>
      <c r="K3773" s="65" t="s">
        <v>864</v>
      </c>
      <c r="L3773" s="45" t="str">
        <f ca="1">VLOOKUP(Tableau645[[#This Row],[module]],OFFSET(INDIRECT(A3773&amp;"_code"),0,2,,2),2,0)</f>
        <v>DUPLOUICH Audrey</v>
      </c>
      <c r="M3773" s="45"/>
      <c r="N3773" s="47"/>
      <c r="O3773" s="45"/>
    </row>
    <row r="3774" spans="1:15" hidden="1" x14ac:dyDescent="0.2">
      <c r="A3774" s="45" t="s">
        <v>670</v>
      </c>
      <c r="B3774" s="150" t="str">
        <f>YEAR(C3774)&amp;"-"&amp;WEEKNUM(C3774)</f>
        <v>2018-15</v>
      </c>
      <c r="C3774" s="46">
        <v>43203</v>
      </c>
      <c r="D3774" s="152">
        <f>WEEKDAY(Tableau645[[#This Row],[date]])</f>
        <v>6</v>
      </c>
      <c r="E3774" s="47">
        <v>0.42708333333333298</v>
      </c>
      <c r="F3774" s="47">
        <v>0.51041666666666696</v>
      </c>
      <c r="G3774" s="151" t="str">
        <f>IF(NOT(ISBLANK(Tableau645[heure
début])),IF(VALUE(MID(TEXT(Tableau645[heure
début],"hh"),1,2))&lt;13,"AM","PM"),"")</f>
        <v>AM</v>
      </c>
      <c r="H3774" s="153">
        <f>F3774-E3774</f>
        <v>8.3333333333333981E-2</v>
      </c>
      <c r="I3774" s="153"/>
      <c r="J3774" s="153"/>
      <c r="K3774" s="150" t="s">
        <v>1023</v>
      </c>
      <c r="L3774" s="150" t="str">
        <f ca="1">VLOOKUP(Tableau645[[#This Row],[module]],OFFSET(INDIRECT(A3774&amp;"_code"),0,2,,2),2,0)</f>
        <v>DELANOY Géry</v>
      </c>
      <c r="M3774" s="149"/>
      <c r="N3774" s="153"/>
      <c r="O3774" s="149"/>
    </row>
    <row r="3775" spans="1:15" hidden="1" x14ac:dyDescent="0.2">
      <c r="A3775" s="45" t="s">
        <v>670</v>
      </c>
      <c r="B3775" s="65" t="str">
        <f>YEAR(C3775)&amp;"-"&amp;WEEKNUM(C3775)</f>
        <v>2018-15</v>
      </c>
      <c r="C3775" s="46">
        <v>43203</v>
      </c>
      <c r="D3775" s="67">
        <f>WEEKDAY(Tableau645[[#This Row],[date]])</f>
        <v>6</v>
      </c>
      <c r="E3775" s="47">
        <v>0.57291666666666696</v>
      </c>
      <c r="F3775" s="47">
        <v>0.73958333333333404</v>
      </c>
      <c r="G3775" s="46" t="str">
        <f>IF(NOT(ISBLANK(Tableau645[heure
début])),IF(VALUE(MID(TEXT(Tableau645[heure
début],"hh"),1,2))&lt;13,"AM","PM"),"")</f>
        <v>PM</v>
      </c>
      <c r="H3775" s="47">
        <f>F3775-E3775</f>
        <v>0.16666666666666707</v>
      </c>
      <c r="I3775" s="47"/>
      <c r="J3775" s="47"/>
      <c r="K3775" s="65" t="s">
        <v>1246</v>
      </c>
      <c r="L3775" s="45" t="str">
        <f ca="1">VLOOKUP(Tableau645[[#This Row],[module]],OFFSET(INDIRECT(A3775&amp;"_code"),0,2,,2),2,0)</f>
        <v>DELANOY Géry</v>
      </c>
      <c r="M3775" s="45"/>
      <c r="N3775" s="47"/>
      <c r="O3775" s="45"/>
    </row>
    <row r="3776" spans="1:15" hidden="1" x14ac:dyDescent="0.2">
      <c r="A3776" s="45" t="s">
        <v>657</v>
      </c>
      <c r="B3776" s="65" t="str">
        <f>YEAR(C3776)&amp;"-"&amp;WEEKNUM(C3776)</f>
        <v>2018-15</v>
      </c>
      <c r="C3776" s="46">
        <v>43203</v>
      </c>
      <c r="D3776" s="67">
        <f>WEEKDAY(Tableau645[[#This Row],[date]])</f>
        <v>6</v>
      </c>
      <c r="E3776" s="47">
        <v>0.57291666666666696</v>
      </c>
      <c r="F3776" s="47">
        <v>0.73958333333333404</v>
      </c>
      <c r="G3776" s="46" t="str">
        <f>IF(NOT(ISBLANK(Tableau645[heure
début])),IF(VALUE(MID(TEXT(Tableau645[heure
début],"hh"),1,2))&lt;13,"AM","PM"),"")</f>
        <v>PM</v>
      </c>
      <c r="H3776" s="47">
        <f>F3776-E3776</f>
        <v>0.16666666666666707</v>
      </c>
      <c r="I3776" s="123"/>
      <c r="J3776" s="47"/>
      <c r="K3776" s="65" t="s">
        <v>818</v>
      </c>
      <c r="L3776" s="45" t="str">
        <f ca="1">VLOOKUP(Tableau645[[#This Row],[module]],OFFSET(INDIRECT(A3776&amp;"_code"),0,2,,2),2,0)</f>
        <v>LEFETZ Guillaume</v>
      </c>
      <c r="M3776" s="45"/>
      <c r="N3776" s="47"/>
      <c r="O3776" s="45"/>
    </row>
    <row r="3777" spans="1:15" hidden="1" x14ac:dyDescent="0.2">
      <c r="A3777" s="45" t="s">
        <v>672</v>
      </c>
      <c r="B3777" s="65" t="str">
        <f>YEAR(C3777)&amp;"-"&amp;WEEKNUM(C3777)</f>
        <v>2018-15</v>
      </c>
      <c r="C3777" s="46">
        <v>43203</v>
      </c>
      <c r="D3777" s="67">
        <f>WEEKDAY(Tableau645[[#This Row],[date]])</f>
        <v>6</v>
      </c>
      <c r="E3777" s="47">
        <v>0.57291666666666696</v>
      </c>
      <c r="F3777" s="47">
        <v>0.73958333333333404</v>
      </c>
      <c r="G3777" s="46" t="str">
        <f>IF(NOT(ISBLANK(Tableau645[heure
début])),IF(VALUE(MID(TEXT(Tableau645[heure
début],"hh"),1,2))&lt;13,"AM","PM"),"")</f>
        <v>PM</v>
      </c>
      <c r="H3777" s="47">
        <f>F3777-E3777</f>
        <v>0.16666666666666707</v>
      </c>
      <c r="I3777" s="47"/>
      <c r="J3777" s="47"/>
      <c r="K3777" s="65" t="s">
        <v>809</v>
      </c>
      <c r="L3777" s="45" t="str">
        <f ca="1">VLOOKUP(Tableau645[[#This Row],[module]],OFFSET(INDIRECT(A3777&amp;"_code"),0,2,,2),2,0)</f>
        <v>n/a</v>
      </c>
      <c r="M3777" s="45"/>
      <c r="N3777" s="47"/>
      <c r="O3777" s="45"/>
    </row>
    <row r="3778" spans="1:15" hidden="1" x14ac:dyDescent="0.2">
      <c r="A3778" s="45" t="s">
        <v>676</v>
      </c>
      <c r="B3778" s="65" t="str">
        <f>YEAR(C3778)&amp;"-"&amp;WEEKNUM(C3778)</f>
        <v>2018-15</v>
      </c>
      <c r="C3778" s="46">
        <v>43203</v>
      </c>
      <c r="D3778" s="67">
        <f>WEEKDAY(Tableau645[[#This Row],[date]])</f>
        <v>6</v>
      </c>
      <c r="E3778" s="47">
        <v>0.57291666666666696</v>
      </c>
      <c r="F3778" s="47">
        <v>0.69791666666666663</v>
      </c>
      <c r="G3778" s="46" t="str">
        <f>IF(NOT(ISBLANK(Tableau645[heure
début])),IF(VALUE(MID(TEXT(Tableau645[heure
début],"hh"),1,2))&lt;13,"AM","PM"),"")</f>
        <v>PM</v>
      </c>
      <c r="H3778" s="47">
        <f>F3778-E3778</f>
        <v>0.12499999999999967</v>
      </c>
      <c r="I3778" s="47"/>
      <c r="J3778" s="47"/>
      <c r="K3778" s="65" t="s">
        <v>809</v>
      </c>
      <c r="L3778" s="45" t="str">
        <f ca="1">VLOOKUP(Tableau645[[#This Row],[module]],OFFSET(INDIRECT(A3778&amp;"_code"),0,2,,2),2,0)</f>
        <v>n/a</v>
      </c>
      <c r="M3778" s="45"/>
      <c r="N3778" s="47"/>
      <c r="O3778" s="45"/>
    </row>
    <row r="3779" spans="1:15" hidden="1" x14ac:dyDescent="0.2">
      <c r="A3779" s="45" t="s">
        <v>677</v>
      </c>
      <c r="B3779" s="65" t="str">
        <f>YEAR(C3779)&amp;"-"&amp;WEEKNUM(C3779)</f>
        <v>2018-15</v>
      </c>
      <c r="C3779" s="46">
        <v>43203</v>
      </c>
      <c r="D3779" s="67">
        <f>WEEKDAY(Tableau645[[#This Row],[date]])</f>
        <v>6</v>
      </c>
      <c r="E3779" s="47">
        <v>0.57291666666666696</v>
      </c>
      <c r="F3779" s="47">
        <v>0.69791666666666663</v>
      </c>
      <c r="G3779" s="46" t="str">
        <f>IF(NOT(ISBLANK(Tableau645[heure
début])),IF(VALUE(MID(TEXT(Tableau645[heure
début],"hh"),1,2))&lt;13,"AM","PM"),"")</f>
        <v>PM</v>
      </c>
      <c r="H3779" s="47">
        <f>F3779-E3779</f>
        <v>0.12499999999999967</v>
      </c>
      <c r="I3779" s="47"/>
      <c r="J3779" s="47"/>
      <c r="K3779" s="65" t="s">
        <v>1168</v>
      </c>
      <c r="L3779" s="45" t="str">
        <f ca="1">VLOOKUP(Tableau645[[#This Row],[module]],OFFSET(INDIRECT(A3779&amp;"_code"),0,2,,2),2,0)</f>
        <v>n/a</v>
      </c>
      <c r="M3779" s="45"/>
      <c r="N3779" s="47"/>
      <c r="O3779" s="45"/>
    </row>
    <row r="3780" spans="1:15" hidden="1" x14ac:dyDescent="0.2">
      <c r="A3780" s="45" t="s">
        <v>671</v>
      </c>
      <c r="B3780" s="65" t="str">
        <f>YEAR(C3780)&amp;"-"&amp;WEEKNUM(C3780)</f>
        <v>2018-15</v>
      </c>
      <c r="C3780" s="46">
        <v>43203</v>
      </c>
      <c r="D3780" s="67">
        <f>WEEKDAY(Tableau645[[#This Row],[date]])</f>
        <v>6</v>
      </c>
      <c r="E3780" s="47">
        <v>0.57291666666666696</v>
      </c>
      <c r="F3780" s="47">
        <v>0.73958333333333404</v>
      </c>
      <c r="G3780" s="46" t="str">
        <f>IF(NOT(ISBLANK(Tableau645[heure
début])),IF(VALUE(MID(TEXT(Tableau645[heure
début],"hh"),1,2))&lt;13,"AM","PM"),"")</f>
        <v>PM</v>
      </c>
      <c r="H3780" s="47">
        <f>F3780-E3780</f>
        <v>0.16666666666666707</v>
      </c>
      <c r="I3780" s="47"/>
      <c r="J3780" s="47"/>
      <c r="K3780" s="65" t="s">
        <v>852</v>
      </c>
      <c r="L3780" s="45" t="str">
        <f ca="1">VLOOKUP(Tableau645[[#This Row],[module]],OFFSET(INDIRECT(A3780&amp;"_code"),0,2,,2),2,0)</f>
        <v>GABER Khalid</v>
      </c>
      <c r="M3780" s="45"/>
      <c r="N3780" s="47"/>
      <c r="O3780" s="45"/>
    </row>
    <row r="3781" spans="1:15" hidden="1" x14ac:dyDescent="0.2">
      <c r="A3781" s="61" t="s">
        <v>669</v>
      </c>
      <c r="B3781" s="65" t="str">
        <f>YEAR(C3781)&amp;"-"&amp;WEEKNUM(C3781)</f>
        <v>2018-15</v>
      </c>
      <c r="C3781" s="46">
        <v>43204</v>
      </c>
      <c r="D3781" s="67">
        <f>WEEKDAY(Tableau645[[#This Row],[date]])</f>
        <v>7</v>
      </c>
      <c r="E3781" s="47">
        <v>0.34375</v>
      </c>
      <c r="F3781" s="47">
        <v>0.51041666666666696</v>
      </c>
      <c r="G3781" s="46" t="str">
        <f>IF(NOT(ISBLANK(Tableau645[heure
début])),IF(VALUE(MID(TEXT(Tableau645[heure
début],"hh"),1,2))&lt;13,"AM","PM"),"")</f>
        <v>AM</v>
      </c>
      <c r="H3781" s="47">
        <f>F3781-E3781</f>
        <v>0.16666666666666696</v>
      </c>
      <c r="I3781" s="47"/>
      <c r="J3781" s="47"/>
      <c r="K3781" s="65"/>
      <c r="L3781" s="45" t="e">
        <f ca="1">VLOOKUP(Tableau645[[#This Row],[module]],OFFSET(INDIRECT(A3781&amp;"_code"),0,2,,2),2,0)</f>
        <v>#N/A</v>
      </c>
      <c r="M3781" s="45"/>
      <c r="N3781" s="47"/>
      <c r="O3781" s="45"/>
    </row>
    <row r="3782" spans="1:15" hidden="1" x14ac:dyDescent="0.2">
      <c r="A3782" s="45" t="s">
        <v>670</v>
      </c>
      <c r="B3782" s="65" t="str">
        <f>YEAR(C3782)&amp;"-"&amp;WEEKNUM(C3782)</f>
        <v>2018-15</v>
      </c>
      <c r="C3782" s="46">
        <v>43204</v>
      </c>
      <c r="D3782" s="67">
        <f>WEEKDAY(Tableau645[[#This Row],[date]])</f>
        <v>7</v>
      </c>
      <c r="E3782" s="47">
        <v>0.34375</v>
      </c>
      <c r="F3782" s="47">
        <v>0.51041666666666696</v>
      </c>
      <c r="G3782" s="46" t="str">
        <f>IF(NOT(ISBLANK(Tableau645[heure
début])),IF(VALUE(MID(TEXT(Tableau645[heure
début],"hh"),1,2))&lt;13,"AM","PM"),"")</f>
        <v>AM</v>
      </c>
      <c r="H3782" s="47">
        <f>F3782-E3782</f>
        <v>0.16666666666666696</v>
      </c>
      <c r="I3782" s="47"/>
      <c r="J3782" s="47"/>
      <c r="K3782" s="65"/>
      <c r="L3782" s="45" t="e">
        <f ca="1">VLOOKUP(Tableau645[[#This Row],[module]],OFFSET(INDIRECT(A3782&amp;"_code"),0,2,,2),2,0)</f>
        <v>#N/A</v>
      </c>
      <c r="M3782" s="45"/>
      <c r="N3782" s="47"/>
      <c r="O3782" s="45"/>
    </row>
    <row r="3783" spans="1:15" hidden="1" x14ac:dyDescent="0.2">
      <c r="A3783" s="45" t="s">
        <v>657</v>
      </c>
      <c r="B3783" s="65" t="str">
        <f>YEAR(C3783)&amp;"-"&amp;WEEKNUM(C3783)</f>
        <v>2018-15</v>
      </c>
      <c r="C3783" s="46">
        <v>43204</v>
      </c>
      <c r="D3783" s="67">
        <f>WEEKDAY(Tableau645[[#This Row],[date]])</f>
        <v>7</v>
      </c>
      <c r="E3783" s="47">
        <v>0.34375</v>
      </c>
      <c r="F3783" s="47">
        <v>0.51041666666666696</v>
      </c>
      <c r="G3783" s="46" t="str">
        <f>IF(NOT(ISBLANK(Tableau645[heure
début])),IF(VALUE(MID(TEXT(Tableau645[heure
début],"hh"),1,2))&lt;13,"AM","PM"),"")</f>
        <v>AM</v>
      </c>
      <c r="H3783" s="47">
        <f>F3783-E3783</f>
        <v>0.16666666666666696</v>
      </c>
      <c r="I3783" s="123"/>
      <c r="J3783" s="47"/>
      <c r="K3783" s="65"/>
      <c r="L3783" s="45" t="e">
        <f ca="1">VLOOKUP(Tableau645[[#This Row],[module]],OFFSET(INDIRECT(A3783&amp;"_code"),0,2,,2),2,0)</f>
        <v>#N/A</v>
      </c>
      <c r="M3783" s="45"/>
      <c r="N3783" s="47"/>
      <c r="O3783" s="45"/>
    </row>
    <row r="3784" spans="1:15" hidden="1" x14ac:dyDescent="0.2">
      <c r="A3784" s="45" t="s">
        <v>672</v>
      </c>
      <c r="B3784" s="65" t="str">
        <f>YEAR(C3784)&amp;"-"&amp;WEEKNUM(C3784)</f>
        <v>2018-15</v>
      </c>
      <c r="C3784" s="46">
        <v>43204</v>
      </c>
      <c r="D3784" s="67">
        <f>WEEKDAY(Tableau645[[#This Row],[date]])</f>
        <v>7</v>
      </c>
      <c r="E3784" s="47">
        <v>0.34375</v>
      </c>
      <c r="F3784" s="47">
        <v>0.51041666666666696</v>
      </c>
      <c r="G3784" s="46" t="str">
        <f>IF(NOT(ISBLANK(Tableau645[heure
début])),IF(VALUE(MID(TEXT(Tableau645[heure
début],"hh"),1,2))&lt;13,"AM","PM"),"")</f>
        <v>AM</v>
      </c>
      <c r="H3784" s="47">
        <f>F3784-E3784</f>
        <v>0.16666666666666696</v>
      </c>
      <c r="I3784" s="47"/>
      <c r="J3784" s="47"/>
      <c r="K3784" s="65"/>
      <c r="L3784" s="45" t="e">
        <f ca="1">VLOOKUP(Tableau645[[#This Row],[module]],OFFSET(INDIRECT(A3784&amp;"_code"),0,2,,2),2,0)</f>
        <v>#N/A</v>
      </c>
      <c r="M3784" s="45"/>
      <c r="N3784" s="47"/>
      <c r="O3784" s="45"/>
    </row>
    <row r="3785" spans="1:15" hidden="1" x14ac:dyDescent="0.2">
      <c r="A3785" s="45" t="s">
        <v>676</v>
      </c>
      <c r="B3785" s="65" t="str">
        <f>YEAR(C3785)&amp;"-"&amp;WEEKNUM(C3785)</f>
        <v>2018-15</v>
      </c>
      <c r="C3785" s="46">
        <v>43204</v>
      </c>
      <c r="D3785" s="67">
        <f>WEEKDAY(Tableau645[[#This Row],[date]])</f>
        <v>7</v>
      </c>
      <c r="E3785" s="47">
        <v>0.34375</v>
      </c>
      <c r="F3785" s="47">
        <v>0.51041666666666696</v>
      </c>
      <c r="G3785" s="46" t="str">
        <f>IF(NOT(ISBLANK(Tableau645[heure
début])),IF(VALUE(MID(TEXT(Tableau645[heure
début],"hh"),1,2))&lt;13,"AM","PM"),"")</f>
        <v>AM</v>
      </c>
      <c r="H3785" s="47">
        <f>F3785-E3785</f>
        <v>0.16666666666666696</v>
      </c>
      <c r="I3785" s="47"/>
      <c r="J3785" s="47"/>
      <c r="K3785" s="65"/>
      <c r="L3785" s="45" t="e">
        <f ca="1">VLOOKUP(Tableau645[[#This Row],[module]],OFFSET(INDIRECT(A3785&amp;"_code"),0,2,,2),2,0)</f>
        <v>#N/A</v>
      </c>
      <c r="M3785" s="45"/>
      <c r="N3785" s="47"/>
      <c r="O3785" s="45"/>
    </row>
    <row r="3786" spans="1:15" hidden="1" x14ac:dyDescent="0.2">
      <c r="A3786" s="45" t="s">
        <v>677</v>
      </c>
      <c r="B3786" s="65" t="str">
        <f>YEAR(C3786)&amp;"-"&amp;WEEKNUM(C3786)</f>
        <v>2018-15</v>
      </c>
      <c r="C3786" s="46">
        <v>43204</v>
      </c>
      <c r="D3786" s="67">
        <f>WEEKDAY(Tableau645[[#This Row],[date]])</f>
        <v>7</v>
      </c>
      <c r="E3786" s="47">
        <v>0.34375</v>
      </c>
      <c r="F3786" s="47">
        <v>0.51041666666666696</v>
      </c>
      <c r="G3786" s="46" t="str">
        <f>IF(NOT(ISBLANK(Tableau645[heure
début])),IF(VALUE(MID(TEXT(Tableau645[heure
début],"hh"),1,2))&lt;13,"AM","PM"),"")</f>
        <v>AM</v>
      </c>
      <c r="H3786" s="47">
        <f>F3786-E3786</f>
        <v>0.16666666666666696</v>
      </c>
      <c r="I3786" s="47"/>
      <c r="J3786" s="47"/>
      <c r="K3786" s="65"/>
      <c r="L3786" s="45" t="e">
        <f ca="1">VLOOKUP(Tableau645[[#This Row],[module]],OFFSET(INDIRECT(A3786&amp;"_code"),0,2,,2),2,0)</f>
        <v>#N/A</v>
      </c>
      <c r="M3786" s="45"/>
      <c r="N3786" s="47"/>
      <c r="O3786" s="45"/>
    </row>
    <row r="3787" spans="1:15" hidden="1" x14ac:dyDescent="0.2">
      <c r="A3787" s="45" t="s">
        <v>671</v>
      </c>
      <c r="B3787" s="65" t="str">
        <f>YEAR(C3787)&amp;"-"&amp;WEEKNUM(C3787)</f>
        <v>2018-15</v>
      </c>
      <c r="C3787" s="46">
        <v>43204</v>
      </c>
      <c r="D3787" s="67">
        <f>WEEKDAY(Tableau645[[#This Row],[date]])</f>
        <v>7</v>
      </c>
      <c r="E3787" s="47">
        <v>0.34375</v>
      </c>
      <c r="F3787" s="47">
        <v>0.51041666666666696</v>
      </c>
      <c r="G3787" s="46" t="str">
        <f>IF(NOT(ISBLANK(Tableau645[heure
début])),IF(VALUE(MID(TEXT(Tableau645[heure
début],"hh"),1,2))&lt;13,"AM","PM"),"")</f>
        <v>AM</v>
      </c>
      <c r="H3787" s="47">
        <f>F3787-E3787</f>
        <v>0.16666666666666696</v>
      </c>
      <c r="I3787" s="47"/>
      <c r="J3787" s="47"/>
      <c r="K3787" s="65"/>
      <c r="L3787" s="45" t="e">
        <f ca="1">VLOOKUP(Tableau645[[#This Row],[module]],OFFSET(INDIRECT(A3787&amp;"_code"),0,2,,2),2,0)</f>
        <v>#N/A</v>
      </c>
      <c r="M3787" s="45"/>
      <c r="N3787" s="47"/>
      <c r="O3787" s="45"/>
    </row>
    <row r="3788" spans="1:15" hidden="1" x14ac:dyDescent="0.2">
      <c r="A3788" s="61" t="s">
        <v>669</v>
      </c>
      <c r="B3788" s="65" t="str">
        <f>YEAR(C3788)&amp;"-"&amp;WEEKNUM(C3788)</f>
        <v>2018-15</v>
      </c>
      <c r="C3788" s="46">
        <v>43204</v>
      </c>
      <c r="D3788" s="67">
        <f>WEEKDAY(Tableau645[[#This Row],[date]])</f>
        <v>7</v>
      </c>
      <c r="E3788" s="63">
        <v>0.57291666666666696</v>
      </c>
      <c r="F3788" s="63">
        <v>0.73958333333333404</v>
      </c>
      <c r="G3788" s="46" t="str">
        <f>IF(NOT(ISBLANK(Tableau645[heure
début])),IF(VALUE(MID(TEXT(Tableau645[heure
début],"hh"),1,2))&lt;13,"AM","PM"),"")</f>
        <v>PM</v>
      </c>
      <c r="H3788" s="47">
        <f>F3788-E3788</f>
        <v>0.16666666666666707</v>
      </c>
      <c r="I3788" s="47"/>
      <c r="J3788" s="47"/>
      <c r="K3788" s="65"/>
      <c r="L3788" s="45" t="e">
        <f ca="1">VLOOKUP(Tableau645[[#This Row],[module]],OFFSET(INDIRECT(A3788&amp;"_code"),0,2,,2),2,0)</f>
        <v>#N/A</v>
      </c>
      <c r="M3788" s="45"/>
      <c r="N3788" s="47"/>
      <c r="O3788" s="45"/>
    </row>
    <row r="3789" spans="1:15" hidden="1" x14ac:dyDescent="0.2">
      <c r="A3789" s="45" t="s">
        <v>670</v>
      </c>
      <c r="B3789" s="65" t="str">
        <f>YEAR(C3789)&amp;"-"&amp;WEEKNUM(C3789)</f>
        <v>2018-15</v>
      </c>
      <c r="C3789" s="46">
        <v>43204</v>
      </c>
      <c r="D3789" s="67">
        <f>WEEKDAY(Tableau645[[#This Row],[date]])</f>
        <v>7</v>
      </c>
      <c r="E3789" s="47">
        <v>0.57291666666666696</v>
      </c>
      <c r="F3789" s="47">
        <v>0.73958333333333404</v>
      </c>
      <c r="G3789" s="46" t="str">
        <f>IF(NOT(ISBLANK(Tableau645[heure
début])),IF(VALUE(MID(TEXT(Tableau645[heure
début],"hh"),1,2))&lt;13,"AM","PM"),"")</f>
        <v>PM</v>
      </c>
      <c r="H3789" s="47">
        <f>F3789-E3789</f>
        <v>0.16666666666666707</v>
      </c>
      <c r="I3789" s="47"/>
      <c r="J3789" s="47"/>
      <c r="K3789" s="65"/>
      <c r="L3789" s="45" t="e">
        <f ca="1">VLOOKUP(Tableau645[[#This Row],[module]],OFFSET(INDIRECT(A3789&amp;"_code"),0,2,,2),2,0)</f>
        <v>#N/A</v>
      </c>
      <c r="M3789" s="45"/>
      <c r="N3789" s="47"/>
      <c r="O3789" s="45"/>
    </row>
    <row r="3790" spans="1:15" hidden="1" x14ac:dyDescent="0.2">
      <c r="A3790" s="45" t="s">
        <v>657</v>
      </c>
      <c r="B3790" s="65" t="str">
        <f>YEAR(C3790)&amp;"-"&amp;WEEKNUM(C3790)</f>
        <v>2018-15</v>
      </c>
      <c r="C3790" s="46">
        <v>43204</v>
      </c>
      <c r="D3790" s="67">
        <f>WEEKDAY(Tableau645[[#This Row],[date]])</f>
        <v>7</v>
      </c>
      <c r="E3790" s="47">
        <v>0.57291666666666696</v>
      </c>
      <c r="F3790" s="47">
        <v>0.73958333333333404</v>
      </c>
      <c r="G3790" s="46" t="str">
        <f>IF(NOT(ISBLANK(Tableau645[heure
début])),IF(VALUE(MID(TEXT(Tableau645[heure
début],"hh"),1,2))&lt;13,"AM","PM"),"")</f>
        <v>PM</v>
      </c>
      <c r="H3790" s="47">
        <f>F3790-E3790</f>
        <v>0.16666666666666707</v>
      </c>
      <c r="I3790" s="123"/>
      <c r="J3790" s="47"/>
      <c r="K3790" s="65"/>
      <c r="L3790" s="45" t="e">
        <f ca="1">VLOOKUP(Tableau645[[#This Row],[module]],OFFSET(INDIRECT(A3790&amp;"_code"),0,2,,2),2,0)</f>
        <v>#N/A</v>
      </c>
      <c r="M3790" s="45"/>
      <c r="N3790" s="47"/>
      <c r="O3790" s="45"/>
    </row>
    <row r="3791" spans="1:15" hidden="1" x14ac:dyDescent="0.2">
      <c r="A3791" s="45" t="s">
        <v>672</v>
      </c>
      <c r="B3791" s="65" t="str">
        <f>YEAR(C3791)&amp;"-"&amp;WEEKNUM(C3791)</f>
        <v>2018-15</v>
      </c>
      <c r="C3791" s="46">
        <v>43204</v>
      </c>
      <c r="D3791" s="67">
        <f>WEEKDAY(Tableau645[[#This Row],[date]])</f>
        <v>7</v>
      </c>
      <c r="E3791" s="47">
        <v>0.57291666666666696</v>
      </c>
      <c r="F3791" s="47">
        <v>0.73958333333333404</v>
      </c>
      <c r="G3791" s="46" t="str">
        <f>IF(NOT(ISBLANK(Tableau645[heure
début])),IF(VALUE(MID(TEXT(Tableau645[heure
début],"hh"),1,2))&lt;13,"AM","PM"),"")</f>
        <v>PM</v>
      </c>
      <c r="H3791" s="47">
        <f>F3791-E3791</f>
        <v>0.16666666666666707</v>
      </c>
      <c r="I3791" s="47"/>
      <c r="J3791" s="47"/>
      <c r="K3791" s="65"/>
      <c r="L3791" s="45" t="e">
        <f ca="1">VLOOKUP(Tableau645[[#This Row],[module]],OFFSET(INDIRECT(A3791&amp;"_code"),0,2,,2),2,0)</f>
        <v>#N/A</v>
      </c>
      <c r="M3791" s="45"/>
      <c r="N3791" s="47"/>
      <c r="O3791" s="45"/>
    </row>
    <row r="3792" spans="1:15" hidden="1" x14ac:dyDescent="0.2">
      <c r="A3792" s="45" t="s">
        <v>676</v>
      </c>
      <c r="B3792" s="65" t="str">
        <f>YEAR(C3792)&amp;"-"&amp;WEEKNUM(C3792)</f>
        <v>2018-15</v>
      </c>
      <c r="C3792" s="46">
        <v>43204</v>
      </c>
      <c r="D3792" s="67">
        <f>WEEKDAY(Tableau645[[#This Row],[date]])</f>
        <v>7</v>
      </c>
      <c r="E3792" s="47">
        <v>0.57291666666666696</v>
      </c>
      <c r="F3792" s="47">
        <v>0.69791666666666663</v>
      </c>
      <c r="G3792" s="46" t="str">
        <f>IF(NOT(ISBLANK(Tableau645[heure
début])),IF(VALUE(MID(TEXT(Tableau645[heure
début],"hh"),1,2))&lt;13,"AM","PM"),"")</f>
        <v>PM</v>
      </c>
      <c r="H3792" s="47">
        <f>F3792-E3792</f>
        <v>0.12499999999999967</v>
      </c>
      <c r="I3792" s="47"/>
      <c r="J3792" s="47"/>
      <c r="K3792" s="65"/>
      <c r="L3792" s="45" t="e">
        <f ca="1">VLOOKUP(Tableau645[[#This Row],[module]],OFFSET(INDIRECT(A3792&amp;"_code"),0,2,,2),2,0)</f>
        <v>#N/A</v>
      </c>
      <c r="M3792" s="45"/>
      <c r="N3792" s="47"/>
      <c r="O3792" s="45"/>
    </row>
    <row r="3793" spans="1:15" hidden="1" x14ac:dyDescent="0.2">
      <c r="A3793" s="45" t="s">
        <v>677</v>
      </c>
      <c r="B3793" s="65" t="str">
        <f>YEAR(C3793)&amp;"-"&amp;WEEKNUM(C3793)</f>
        <v>2018-15</v>
      </c>
      <c r="C3793" s="46">
        <v>43204</v>
      </c>
      <c r="D3793" s="67">
        <f>WEEKDAY(Tableau645[[#This Row],[date]])</f>
        <v>7</v>
      </c>
      <c r="E3793" s="47">
        <v>0.57291666666666696</v>
      </c>
      <c r="F3793" s="47">
        <v>0.69791666666666663</v>
      </c>
      <c r="G3793" s="46" t="str">
        <f>IF(NOT(ISBLANK(Tableau645[heure
début])),IF(VALUE(MID(TEXT(Tableau645[heure
début],"hh"),1,2))&lt;13,"AM","PM"),"")</f>
        <v>PM</v>
      </c>
      <c r="H3793" s="47">
        <f>F3793-E3793</f>
        <v>0.12499999999999967</v>
      </c>
      <c r="I3793" s="47"/>
      <c r="J3793" s="47"/>
      <c r="K3793" s="65"/>
      <c r="L3793" s="45" t="e">
        <f ca="1">VLOOKUP(Tableau645[[#This Row],[module]],OFFSET(INDIRECT(A3793&amp;"_code"),0,2,,2),2,0)</f>
        <v>#N/A</v>
      </c>
      <c r="M3793" s="45"/>
      <c r="N3793" s="47"/>
      <c r="O3793" s="45"/>
    </row>
    <row r="3794" spans="1:15" hidden="1" x14ac:dyDescent="0.2">
      <c r="A3794" s="45" t="s">
        <v>671</v>
      </c>
      <c r="B3794" s="65" t="str">
        <f>YEAR(C3794)&amp;"-"&amp;WEEKNUM(C3794)</f>
        <v>2018-15</v>
      </c>
      <c r="C3794" s="46">
        <v>43204</v>
      </c>
      <c r="D3794" s="67">
        <f>WEEKDAY(Tableau645[[#This Row],[date]])</f>
        <v>7</v>
      </c>
      <c r="E3794" s="47">
        <v>0.57291666666666696</v>
      </c>
      <c r="F3794" s="47">
        <v>0.73958333333333404</v>
      </c>
      <c r="G3794" s="46" t="str">
        <f>IF(NOT(ISBLANK(Tableau645[heure
début])),IF(VALUE(MID(TEXT(Tableau645[heure
début],"hh"),1,2))&lt;13,"AM","PM"),"")</f>
        <v>PM</v>
      </c>
      <c r="H3794" s="47">
        <f>F3794-E3794</f>
        <v>0.16666666666666707</v>
      </c>
      <c r="I3794" s="47"/>
      <c r="J3794" s="47"/>
      <c r="K3794" s="65"/>
      <c r="L3794" s="45" t="e">
        <f ca="1">VLOOKUP(Tableau645[[#This Row],[module]],OFFSET(INDIRECT(A3794&amp;"_code"),0,2,,2),2,0)</f>
        <v>#N/A</v>
      </c>
      <c r="M3794" s="45"/>
      <c r="N3794" s="47"/>
      <c r="O3794" s="45"/>
    </row>
    <row r="3795" spans="1:15" hidden="1" x14ac:dyDescent="0.2">
      <c r="A3795" s="61" t="s">
        <v>669</v>
      </c>
      <c r="B3795" s="65" t="str">
        <f>YEAR(C3795)&amp;"-"&amp;WEEKNUM(C3795)</f>
        <v>2018-16</v>
      </c>
      <c r="C3795" s="46">
        <v>43205</v>
      </c>
      <c r="D3795" s="67">
        <f>WEEKDAY(Tableau645[[#This Row],[date]])</f>
        <v>1</v>
      </c>
      <c r="E3795" s="47">
        <v>0.34375</v>
      </c>
      <c r="F3795" s="47">
        <v>0.51041666666666696</v>
      </c>
      <c r="G3795" s="46" t="str">
        <f>IF(NOT(ISBLANK(Tableau645[heure
début])),IF(VALUE(MID(TEXT(Tableau645[heure
début],"hh"),1,2))&lt;13,"AM","PM"),"")</f>
        <v>AM</v>
      </c>
      <c r="H3795" s="47">
        <f>F3795-E3795</f>
        <v>0.16666666666666696</v>
      </c>
      <c r="I3795" s="47"/>
      <c r="J3795" s="47"/>
      <c r="K3795" s="65"/>
      <c r="L3795" s="45" t="e">
        <f ca="1">VLOOKUP(Tableau645[[#This Row],[module]],OFFSET(INDIRECT(A3795&amp;"_code"),0,2,,2),2,0)</f>
        <v>#N/A</v>
      </c>
      <c r="M3795" s="45"/>
      <c r="N3795" s="47"/>
      <c r="O3795" s="45"/>
    </row>
    <row r="3796" spans="1:15" hidden="1" x14ac:dyDescent="0.2">
      <c r="A3796" s="45" t="s">
        <v>670</v>
      </c>
      <c r="B3796" s="65" t="str">
        <f>YEAR(C3796)&amp;"-"&amp;WEEKNUM(C3796)</f>
        <v>2018-16</v>
      </c>
      <c r="C3796" s="46">
        <v>43205</v>
      </c>
      <c r="D3796" s="67">
        <f>WEEKDAY(Tableau645[[#This Row],[date]])</f>
        <v>1</v>
      </c>
      <c r="E3796" s="47">
        <v>0.34375</v>
      </c>
      <c r="F3796" s="47">
        <v>0.51041666666666696</v>
      </c>
      <c r="G3796" s="46" t="str">
        <f>IF(NOT(ISBLANK(Tableau645[heure
début])),IF(VALUE(MID(TEXT(Tableau645[heure
début],"hh"),1,2))&lt;13,"AM","PM"),"")</f>
        <v>AM</v>
      </c>
      <c r="H3796" s="47">
        <f>F3796-E3796</f>
        <v>0.16666666666666696</v>
      </c>
      <c r="I3796" s="47"/>
      <c r="J3796" s="47"/>
      <c r="K3796" s="65"/>
      <c r="L3796" s="45" t="e">
        <f ca="1">VLOOKUP(Tableau645[[#This Row],[module]],OFFSET(INDIRECT(A3796&amp;"_code"),0,2,,2),2,0)</f>
        <v>#N/A</v>
      </c>
      <c r="M3796" s="45"/>
      <c r="N3796" s="47"/>
      <c r="O3796" s="45"/>
    </row>
    <row r="3797" spans="1:15" x14ac:dyDescent="0.2">
      <c r="A3797" s="45" t="s">
        <v>657</v>
      </c>
      <c r="B3797" s="65" t="str">
        <f>YEAR(C3797)&amp;"-"&amp;WEEKNUM(C3797)</f>
        <v>2018-16</v>
      </c>
      <c r="C3797" s="46">
        <v>43205</v>
      </c>
      <c r="D3797" s="67">
        <f>WEEKDAY(Tableau645[[#This Row],[date]])</f>
        <v>1</v>
      </c>
      <c r="E3797" s="47">
        <v>0.34375</v>
      </c>
      <c r="F3797" s="47">
        <v>0.51041666666666696</v>
      </c>
      <c r="G3797" s="46" t="str">
        <f>IF(NOT(ISBLANK(Tableau645[heure
début])),IF(VALUE(MID(TEXT(Tableau645[heure
début],"hh"),1,2))&lt;13,"AM","PM"),"")</f>
        <v>AM</v>
      </c>
      <c r="H3797" s="47">
        <f>F3797-E3797</f>
        <v>0.16666666666666696</v>
      </c>
      <c r="I3797" s="123"/>
      <c r="J3797" s="47"/>
      <c r="K3797" s="65"/>
      <c r="L3797" s="45" t="e">
        <f ca="1">VLOOKUP(Tableau645[[#This Row],[module]],OFFSET(INDIRECT(A3797&amp;"_code"),0,2,,2),2,0)</f>
        <v>#N/A</v>
      </c>
      <c r="M3797" s="45"/>
      <c r="N3797" s="47"/>
      <c r="O3797" s="45"/>
    </row>
    <row r="3798" spans="1:15" hidden="1" x14ac:dyDescent="0.2">
      <c r="A3798" s="45" t="s">
        <v>672</v>
      </c>
      <c r="B3798" s="65" t="str">
        <f>YEAR(C3798)&amp;"-"&amp;WEEKNUM(C3798)</f>
        <v>2018-16</v>
      </c>
      <c r="C3798" s="46">
        <v>43205</v>
      </c>
      <c r="D3798" s="67">
        <f>WEEKDAY(Tableau645[[#This Row],[date]])</f>
        <v>1</v>
      </c>
      <c r="E3798" s="47">
        <v>0.34375</v>
      </c>
      <c r="F3798" s="47">
        <v>0.51041666666666696</v>
      </c>
      <c r="G3798" s="46" t="str">
        <f>IF(NOT(ISBLANK(Tableau645[heure
début])),IF(VALUE(MID(TEXT(Tableau645[heure
début],"hh"),1,2))&lt;13,"AM","PM"),"")</f>
        <v>AM</v>
      </c>
      <c r="H3798" s="47">
        <f>F3798-E3798</f>
        <v>0.16666666666666696</v>
      </c>
      <c r="I3798" s="47"/>
      <c r="J3798" s="47"/>
      <c r="K3798" s="65"/>
      <c r="L3798" s="45" t="e">
        <f ca="1">VLOOKUP(Tableau645[[#This Row],[module]],OFFSET(INDIRECT(A3798&amp;"_code"),0,2,,2),2,0)</f>
        <v>#N/A</v>
      </c>
      <c r="M3798" s="45"/>
      <c r="N3798" s="47"/>
      <c r="O3798" s="45"/>
    </row>
    <row r="3799" spans="1:15" hidden="1" x14ac:dyDescent="0.2">
      <c r="A3799" s="45" t="s">
        <v>676</v>
      </c>
      <c r="B3799" s="65" t="str">
        <f>YEAR(C3799)&amp;"-"&amp;WEEKNUM(C3799)</f>
        <v>2018-16</v>
      </c>
      <c r="C3799" s="46">
        <v>43205</v>
      </c>
      <c r="D3799" s="67">
        <f>WEEKDAY(Tableau645[[#This Row],[date]])</f>
        <v>1</v>
      </c>
      <c r="E3799" s="47">
        <v>0.34375</v>
      </c>
      <c r="F3799" s="47">
        <v>0.51041666666666696</v>
      </c>
      <c r="G3799" s="46" t="str">
        <f>IF(NOT(ISBLANK(Tableau645[heure
début])),IF(VALUE(MID(TEXT(Tableau645[heure
début],"hh"),1,2))&lt;13,"AM","PM"),"")</f>
        <v>AM</v>
      </c>
      <c r="H3799" s="47">
        <f>F3799-E3799</f>
        <v>0.16666666666666696</v>
      </c>
      <c r="I3799" s="47"/>
      <c r="J3799" s="47"/>
      <c r="K3799" s="65"/>
      <c r="L3799" s="45" t="e">
        <f ca="1">VLOOKUP(Tableau645[[#This Row],[module]],OFFSET(INDIRECT(A3799&amp;"_code"),0,2,,2),2,0)</f>
        <v>#N/A</v>
      </c>
      <c r="M3799" s="45"/>
      <c r="N3799" s="47"/>
      <c r="O3799" s="45"/>
    </row>
    <row r="3800" spans="1:15" hidden="1" x14ac:dyDescent="0.2">
      <c r="A3800" s="45" t="s">
        <v>677</v>
      </c>
      <c r="B3800" s="65" t="str">
        <f>YEAR(C3800)&amp;"-"&amp;WEEKNUM(C3800)</f>
        <v>2018-16</v>
      </c>
      <c r="C3800" s="46">
        <v>43205</v>
      </c>
      <c r="D3800" s="67">
        <f>WEEKDAY(Tableau645[[#This Row],[date]])</f>
        <v>1</v>
      </c>
      <c r="E3800" s="47">
        <v>0.34375</v>
      </c>
      <c r="F3800" s="47">
        <v>0.51041666666666696</v>
      </c>
      <c r="G3800" s="46" t="str">
        <f>IF(NOT(ISBLANK(Tableau645[heure
début])),IF(VALUE(MID(TEXT(Tableau645[heure
début],"hh"),1,2))&lt;13,"AM","PM"),"")</f>
        <v>AM</v>
      </c>
      <c r="H3800" s="47">
        <f>F3800-E3800</f>
        <v>0.16666666666666696</v>
      </c>
      <c r="I3800" s="47"/>
      <c r="J3800" s="47"/>
      <c r="K3800" s="65"/>
      <c r="L3800" s="45" t="e">
        <f ca="1">VLOOKUP(Tableau645[[#This Row],[module]],OFFSET(INDIRECT(A3800&amp;"_code"),0,2,,2),2,0)</f>
        <v>#N/A</v>
      </c>
      <c r="M3800" s="45"/>
      <c r="N3800" s="47"/>
      <c r="O3800" s="45"/>
    </row>
    <row r="3801" spans="1:15" hidden="1" x14ac:dyDescent="0.2">
      <c r="A3801" s="45" t="s">
        <v>671</v>
      </c>
      <c r="B3801" s="65" t="str">
        <f>YEAR(C3801)&amp;"-"&amp;WEEKNUM(C3801)</f>
        <v>2018-16</v>
      </c>
      <c r="C3801" s="46">
        <v>43205</v>
      </c>
      <c r="D3801" s="67">
        <f>WEEKDAY(Tableau645[[#This Row],[date]])</f>
        <v>1</v>
      </c>
      <c r="E3801" s="47">
        <v>0.34375</v>
      </c>
      <c r="F3801" s="47">
        <v>0.51041666666666696</v>
      </c>
      <c r="G3801" s="46" t="str">
        <f>IF(NOT(ISBLANK(Tableau645[heure
début])),IF(VALUE(MID(TEXT(Tableau645[heure
début],"hh"),1,2))&lt;13,"AM","PM"),"")</f>
        <v>AM</v>
      </c>
      <c r="H3801" s="47">
        <f>F3801-E3801</f>
        <v>0.16666666666666696</v>
      </c>
      <c r="I3801" s="47"/>
      <c r="J3801" s="47"/>
      <c r="K3801" s="65"/>
      <c r="L3801" s="45" t="e">
        <f ca="1">VLOOKUP(Tableau645[[#This Row],[module]],OFFSET(INDIRECT(A3801&amp;"_code"),0,2,,2),2,0)</f>
        <v>#N/A</v>
      </c>
      <c r="M3801" s="45"/>
      <c r="N3801" s="47"/>
      <c r="O3801" s="45"/>
    </row>
    <row r="3802" spans="1:15" hidden="1" x14ac:dyDescent="0.2">
      <c r="A3802" s="61" t="s">
        <v>669</v>
      </c>
      <c r="B3802" s="65" t="str">
        <f>YEAR(C3802)&amp;"-"&amp;WEEKNUM(C3802)</f>
        <v>2018-16</v>
      </c>
      <c r="C3802" s="46">
        <v>43205</v>
      </c>
      <c r="D3802" s="67">
        <f>WEEKDAY(Tableau645[[#This Row],[date]])</f>
        <v>1</v>
      </c>
      <c r="E3802" s="63">
        <v>0.57291666666666696</v>
      </c>
      <c r="F3802" s="63">
        <v>0.73958333333333404</v>
      </c>
      <c r="G3802" s="46" t="str">
        <f>IF(NOT(ISBLANK(Tableau645[heure
début])),IF(VALUE(MID(TEXT(Tableau645[heure
début],"hh"),1,2))&lt;13,"AM","PM"),"")</f>
        <v>PM</v>
      </c>
      <c r="H3802" s="47">
        <f>F3802-E3802</f>
        <v>0.16666666666666707</v>
      </c>
      <c r="I3802" s="47"/>
      <c r="J3802" s="47"/>
      <c r="K3802" s="65"/>
      <c r="L3802" s="45" t="e">
        <f ca="1">VLOOKUP(Tableau645[[#This Row],[module]],OFFSET(INDIRECT(A3802&amp;"_code"),0,2,,2),2,0)</f>
        <v>#N/A</v>
      </c>
      <c r="M3802" s="45"/>
      <c r="N3802" s="47"/>
      <c r="O3802" s="45"/>
    </row>
    <row r="3803" spans="1:15" hidden="1" x14ac:dyDescent="0.2">
      <c r="A3803" s="45" t="s">
        <v>670</v>
      </c>
      <c r="B3803" s="65" t="str">
        <f>YEAR(C3803)&amp;"-"&amp;WEEKNUM(C3803)</f>
        <v>2018-16</v>
      </c>
      <c r="C3803" s="46">
        <v>43205</v>
      </c>
      <c r="D3803" s="67">
        <f>WEEKDAY(Tableau645[[#This Row],[date]])</f>
        <v>1</v>
      </c>
      <c r="E3803" s="47">
        <v>0.57291666666666696</v>
      </c>
      <c r="F3803" s="47">
        <v>0.73958333333333404</v>
      </c>
      <c r="G3803" s="46" t="str">
        <f>IF(NOT(ISBLANK(Tableau645[heure
début])),IF(VALUE(MID(TEXT(Tableau645[heure
début],"hh"),1,2))&lt;13,"AM","PM"),"")</f>
        <v>PM</v>
      </c>
      <c r="H3803" s="47">
        <f>F3803-E3803</f>
        <v>0.16666666666666707</v>
      </c>
      <c r="I3803" s="47"/>
      <c r="J3803" s="47"/>
      <c r="K3803" s="65"/>
      <c r="L3803" s="45" t="e">
        <f ca="1">VLOOKUP(Tableau645[[#This Row],[module]],OFFSET(INDIRECT(A3803&amp;"_code"),0,2,,2),2,0)</f>
        <v>#N/A</v>
      </c>
      <c r="M3803" s="45"/>
      <c r="N3803" s="47"/>
      <c r="O3803" s="45"/>
    </row>
    <row r="3804" spans="1:15" x14ac:dyDescent="0.2">
      <c r="A3804" s="45" t="s">
        <v>657</v>
      </c>
      <c r="B3804" s="65" t="str">
        <f>YEAR(C3804)&amp;"-"&amp;WEEKNUM(C3804)</f>
        <v>2018-16</v>
      </c>
      <c r="C3804" s="46">
        <v>43205</v>
      </c>
      <c r="D3804" s="67">
        <f>WEEKDAY(Tableau645[[#This Row],[date]])</f>
        <v>1</v>
      </c>
      <c r="E3804" s="47">
        <v>0.57291666666666696</v>
      </c>
      <c r="F3804" s="47">
        <v>0.73958333333333404</v>
      </c>
      <c r="G3804" s="46" t="str">
        <f>IF(NOT(ISBLANK(Tableau645[heure
début])),IF(VALUE(MID(TEXT(Tableau645[heure
début],"hh"),1,2))&lt;13,"AM","PM"),"")</f>
        <v>PM</v>
      </c>
      <c r="H3804" s="47">
        <f>F3804-E3804</f>
        <v>0.16666666666666707</v>
      </c>
      <c r="I3804" s="123"/>
      <c r="J3804" s="47"/>
      <c r="K3804" s="65"/>
      <c r="L3804" s="45" t="e">
        <f ca="1">VLOOKUP(Tableau645[[#This Row],[module]],OFFSET(INDIRECT(A3804&amp;"_code"),0,2,,2),2,0)</f>
        <v>#N/A</v>
      </c>
      <c r="M3804" s="45"/>
      <c r="N3804" s="47"/>
      <c r="O3804" s="45"/>
    </row>
    <row r="3805" spans="1:15" hidden="1" x14ac:dyDescent="0.2">
      <c r="A3805" s="45" t="s">
        <v>672</v>
      </c>
      <c r="B3805" s="65" t="str">
        <f>YEAR(C3805)&amp;"-"&amp;WEEKNUM(C3805)</f>
        <v>2018-16</v>
      </c>
      <c r="C3805" s="46">
        <v>43205</v>
      </c>
      <c r="D3805" s="67">
        <f>WEEKDAY(Tableau645[[#This Row],[date]])</f>
        <v>1</v>
      </c>
      <c r="E3805" s="47">
        <v>0.57291666666666696</v>
      </c>
      <c r="F3805" s="47">
        <v>0.73958333333333404</v>
      </c>
      <c r="G3805" s="46" t="str">
        <f>IF(NOT(ISBLANK(Tableau645[heure
début])),IF(VALUE(MID(TEXT(Tableau645[heure
début],"hh"),1,2))&lt;13,"AM","PM"),"")</f>
        <v>PM</v>
      </c>
      <c r="H3805" s="47">
        <f>F3805-E3805</f>
        <v>0.16666666666666707</v>
      </c>
      <c r="I3805" s="47"/>
      <c r="J3805" s="47"/>
      <c r="K3805" s="65"/>
      <c r="L3805" s="45" t="e">
        <f ca="1">VLOOKUP(Tableau645[[#This Row],[module]],OFFSET(INDIRECT(A3805&amp;"_code"),0,2,,2),2,0)</f>
        <v>#N/A</v>
      </c>
      <c r="M3805" s="45"/>
      <c r="N3805" s="47"/>
      <c r="O3805" s="45"/>
    </row>
    <row r="3806" spans="1:15" hidden="1" x14ac:dyDescent="0.2">
      <c r="A3806" s="45" t="s">
        <v>676</v>
      </c>
      <c r="B3806" s="65" t="str">
        <f>YEAR(C3806)&amp;"-"&amp;WEEKNUM(C3806)</f>
        <v>2018-16</v>
      </c>
      <c r="C3806" s="46">
        <v>43205</v>
      </c>
      <c r="D3806" s="67">
        <f>WEEKDAY(Tableau645[[#This Row],[date]])</f>
        <v>1</v>
      </c>
      <c r="E3806" s="47">
        <v>0.57291666666666696</v>
      </c>
      <c r="F3806" s="47">
        <v>0.69791666666666663</v>
      </c>
      <c r="G3806" s="46" t="str">
        <f>IF(NOT(ISBLANK(Tableau645[heure
début])),IF(VALUE(MID(TEXT(Tableau645[heure
début],"hh"),1,2))&lt;13,"AM","PM"),"")</f>
        <v>PM</v>
      </c>
      <c r="H3806" s="47">
        <f>F3806-E3806</f>
        <v>0.12499999999999967</v>
      </c>
      <c r="I3806" s="47"/>
      <c r="J3806" s="47"/>
      <c r="K3806" s="65"/>
      <c r="L3806" s="45" t="e">
        <f ca="1">VLOOKUP(Tableau645[[#This Row],[module]],OFFSET(INDIRECT(A3806&amp;"_code"),0,2,,2),2,0)</f>
        <v>#N/A</v>
      </c>
      <c r="M3806" s="45"/>
      <c r="N3806" s="47"/>
      <c r="O3806" s="45"/>
    </row>
    <row r="3807" spans="1:15" hidden="1" x14ac:dyDescent="0.2">
      <c r="A3807" s="45" t="s">
        <v>677</v>
      </c>
      <c r="B3807" s="65" t="str">
        <f>YEAR(C3807)&amp;"-"&amp;WEEKNUM(C3807)</f>
        <v>2018-16</v>
      </c>
      <c r="C3807" s="46">
        <v>43205</v>
      </c>
      <c r="D3807" s="67">
        <f>WEEKDAY(Tableau645[[#This Row],[date]])</f>
        <v>1</v>
      </c>
      <c r="E3807" s="47">
        <v>0.57291666666666696</v>
      </c>
      <c r="F3807" s="47">
        <v>0.69791666666666663</v>
      </c>
      <c r="G3807" s="46" t="str">
        <f>IF(NOT(ISBLANK(Tableau645[heure
début])),IF(VALUE(MID(TEXT(Tableau645[heure
début],"hh"),1,2))&lt;13,"AM","PM"),"")</f>
        <v>PM</v>
      </c>
      <c r="H3807" s="47">
        <f>F3807-E3807</f>
        <v>0.12499999999999967</v>
      </c>
      <c r="I3807" s="47"/>
      <c r="J3807" s="47"/>
      <c r="K3807" s="65"/>
      <c r="L3807" s="45" t="e">
        <f ca="1">VLOOKUP(Tableau645[[#This Row],[module]],OFFSET(INDIRECT(A3807&amp;"_code"),0,2,,2),2,0)</f>
        <v>#N/A</v>
      </c>
      <c r="M3807" s="45"/>
      <c r="N3807" s="47"/>
      <c r="O3807" s="45"/>
    </row>
    <row r="3808" spans="1:15" hidden="1" x14ac:dyDescent="0.2">
      <c r="A3808" s="45" t="s">
        <v>671</v>
      </c>
      <c r="B3808" s="65" t="str">
        <f>YEAR(C3808)&amp;"-"&amp;WEEKNUM(C3808)</f>
        <v>2018-16</v>
      </c>
      <c r="C3808" s="46">
        <v>43205</v>
      </c>
      <c r="D3808" s="67">
        <f>WEEKDAY(Tableau645[[#This Row],[date]])</f>
        <v>1</v>
      </c>
      <c r="E3808" s="47">
        <v>0.57291666666666696</v>
      </c>
      <c r="F3808" s="47">
        <v>0.73958333333333404</v>
      </c>
      <c r="G3808" s="46" t="str">
        <f>IF(NOT(ISBLANK(Tableau645[heure
début])),IF(VALUE(MID(TEXT(Tableau645[heure
début],"hh"),1,2))&lt;13,"AM","PM"),"")</f>
        <v>PM</v>
      </c>
      <c r="H3808" s="47">
        <f>F3808-E3808</f>
        <v>0.16666666666666707</v>
      </c>
      <c r="I3808" s="47"/>
      <c r="J3808" s="47"/>
      <c r="K3808" s="65"/>
      <c r="L3808" s="45" t="e">
        <f ca="1">VLOOKUP(Tableau645[[#This Row],[module]],OFFSET(INDIRECT(A3808&amp;"_code"),0,2,,2),2,0)</f>
        <v>#N/A</v>
      </c>
      <c r="M3808" s="45"/>
      <c r="N3808" s="47"/>
      <c r="O3808" s="45"/>
    </row>
    <row r="3809" spans="1:15" hidden="1" x14ac:dyDescent="0.2">
      <c r="A3809" s="45" t="s">
        <v>670</v>
      </c>
      <c r="B3809" s="65" t="str">
        <f>YEAR(C3809)&amp;"-"&amp;WEEKNUM(C3809)</f>
        <v>2018-16</v>
      </c>
      <c r="C3809" s="46">
        <v>43206</v>
      </c>
      <c r="D3809" s="67">
        <f>WEEKDAY(Tableau645[[#This Row],[date]])</f>
        <v>2</v>
      </c>
      <c r="E3809" s="47">
        <v>0.34375</v>
      </c>
      <c r="F3809" s="47">
        <v>0.51041666666666696</v>
      </c>
      <c r="G3809" s="46" t="str">
        <f>IF(NOT(ISBLANK(Tableau645[heure
début])),IF(VALUE(MID(TEXT(Tableau645[heure
début],"hh"),1,2))&lt;13,"AM","PM"),"")</f>
        <v>AM</v>
      </c>
      <c r="H3809" s="47">
        <f>F3809-E3809</f>
        <v>0.16666666666666696</v>
      </c>
      <c r="I3809" s="47"/>
      <c r="J3809" s="47"/>
      <c r="K3809" s="65" t="s">
        <v>811</v>
      </c>
      <c r="L3809" s="45" t="str">
        <f ca="1">VLOOKUP(Tableau645[[#This Row],[module]],OFFSET(INDIRECT(A3809&amp;"_code"),0,2,,2),2,0)</f>
        <v>n/a</v>
      </c>
      <c r="M3809" s="45"/>
      <c r="N3809" s="47"/>
      <c r="O3809" s="45"/>
    </row>
    <row r="3810" spans="1:15" x14ac:dyDescent="0.2">
      <c r="A3810" s="45" t="s">
        <v>657</v>
      </c>
      <c r="B3810" s="65" t="str">
        <f>YEAR(C3810)&amp;"-"&amp;WEEKNUM(C3810)</f>
        <v>2018-16</v>
      </c>
      <c r="C3810" s="46">
        <v>43206</v>
      </c>
      <c r="D3810" s="67">
        <f>WEEKDAY(Tableau645[[#This Row],[date]])</f>
        <v>2</v>
      </c>
      <c r="E3810" s="47">
        <v>0.34375</v>
      </c>
      <c r="F3810" s="47">
        <v>0.51041666666666696</v>
      </c>
      <c r="G3810" s="46" t="str">
        <f>IF(NOT(ISBLANK(Tableau645[heure
début])),IF(VALUE(MID(TEXT(Tableau645[heure
début],"hh"),1,2))&lt;13,"AM","PM"),"")</f>
        <v>AM</v>
      </c>
      <c r="H3810" s="47">
        <f>F3810-E3810</f>
        <v>0.16666666666666696</v>
      </c>
      <c r="I3810" s="123"/>
      <c r="J3810" s="47" t="s">
        <v>821</v>
      </c>
      <c r="K3810" s="65" t="s">
        <v>775</v>
      </c>
      <c r="L3810" s="45" t="str">
        <f ca="1">VLOOKUP(Tableau645[[#This Row],[module]],OFFSET(INDIRECT(A3810&amp;"_code"),0,2,,2),2,0)</f>
        <v>NETWORX NETWORX</v>
      </c>
      <c r="M3810" s="45"/>
      <c r="N3810" s="47"/>
      <c r="O3810" s="45"/>
    </row>
    <row r="3811" spans="1:15" hidden="1" x14ac:dyDescent="0.2">
      <c r="A3811" s="61" t="s">
        <v>669</v>
      </c>
      <c r="B3811" s="65" t="str">
        <f>YEAR(C3811)&amp;"-"&amp;WEEKNUM(C3811)</f>
        <v>2018-16</v>
      </c>
      <c r="C3811" s="46">
        <v>43206</v>
      </c>
      <c r="D3811" s="67">
        <f>WEEKDAY(Tableau645[[#This Row],[date]])</f>
        <v>2</v>
      </c>
      <c r="E3811" s="47">
        <v>0.34375</v>
      </c>
      <c r="F3811" s="47">
        <v>0.51041666666666696</v>
      </c>
      <c r="G3811" s="46" t="str">
        <f>IF(NOT(ISBLANK(Tableau645[heure
début])),IF(VALUE(MID(TEXT(Tableau645[heure
début],"hh"),1,2))&lt;13,"AM","PM"),"")</f>
        <v>AM</v>
      </c>
      <c r="H3811" s="47">
        <f>F3811-E3811</f>
        <v>0.16666666666666696</v>
      </c>
      <c r="I3811" s="47"/>
      <c r="J3811" s="47"/>
      <c r="K3811" s="65" t="s">
        <v>867</v>
      </c>
      <c r="L3811" s="45" t="str">
        <f ca="1">VLOOKUP(Tableau645[[#This Row],[module]],OFFSET(INDIRECT(A3811&amp;"_code"),0,2,,2),2,0)</f>
        <v>BRIKI Rachid</v>
      </c>
      <c r="M3811" s="45"/>
      <c r="N3811" s="47"/>
      <c r="O3811" s="45"/>
    </row>
    <row r="3812" spans="1:15" hidden="1" x14ac:dyDescent="0.2">
      <c r="A3812" s="45" t="s">
        <v>671</v>
      </c>
      <c r="B3812" s="65" t="str">
        <f>YEAR(C3812)&amp;"-"&amp;WEEKNUM(C3812)</f>
        <v>2018-16</v>
      </c>
      <c r="C3812" s="46">
        <v>43206</v>
      </c>
      <c r="D3812" s="67">
        <f>WEEKDAY(Tableau645[[#This Row],[date]])</f>
        <v>2</v>
      </c>
      <c r="E3812" s="47">
        <v>0.34375</v>
      </c>
      <c r="F3812" s="47">
        <v>0.51041666666666696</v>
      </c>
      <c r="G3812" s="46" t="str">
        <f>IF(NOT(ISBLANK(Tableau645[heure
début])),IF(VALUE(MID(TEXT(Tableau645[heure
début],"hh"),1,2))&lt;13,"AM","PM"),"")</f>
        <v>AM</v>
      </c>
      <c r="H3812" s="47">
        <f>F3812-E3812</f>
        <v>0.16666666666666696</v>
      </c>
      <c r="I3812" s="47"/>
      <c r="J3812" s="47" t="s">
        <v>833</v>
      </c>
      <c r="K3812" s="65" t="s">
        <v>817</v>
      </c>
      <c r="L3812" s="45" t="str">
        <f ca="1">VLOOKUP(Tableau645[[#This Row],[module]],OFFSET(INDIRECT(A3812&amp;"_code"),0,2,,2),2,0)</f>
        <v>n/a</v>
      </c>
      <c r="M3812" s="45"/>
      <c r="N3812" s="47"/>
      <c r="O3812" s="45"/>
    </row>
    <row r="3813" spans="1:15" hidden="1" x14ac:dyDescent="0.2">
      <c r="A3813" s="45" t="s">
        <v>672</v>
      </c>
      <c r="B3813" s="65" t="str">
        <f>YEAR(C3813)&amp;"-"&amp;WEEKNUM(C3813)</f>
        <v>2018-16</v>
      </c>
      <c r="C3813" s="46">
        <v>43206</v>
      </c>
      <c r="D3813" s="67">
        <f>WEEKDAY(Tableau645[[#This Row],[date]])</f>
        <v>2</v>
      </c>
      <c r="E3813" s="47">
        <v>0.34375</v>
      </c>
      <c r="F3813" s="47">
        <v>0.51041666666666696</v>
      </c>
      <c r="G3813" s="46" t="str">
        <f>IF(NOT(ISBLANK(Tableau645[heure
début])),IF(VALUE(MID(TEXT(Tableau645[heure
début],"hh"),1,2))&lt;13,"AM","PM"),"")</f>
        <v>AM</v>
      </c>
      <c r="H3813" s="47">
        <f>F3813-E3813</f>
        <v>0.16666666666666696</v>
      </c>
      <c r="I3813" s="47"/>
      <c r="J3813" s="47"/>
      <c r="K3813" s="65" t="s">
        <v>809</v>
      </c>
      <c r="L3813" s="45" t="str">
        <f ca="1">VLOOKUP(Tableau645[[#This Row],[module]],OFFSET(INDIRECT(A3813&amp;"_code"),0,2,,2),2,0)</f>
        <v>n/a</v>
      </c>
      <c r="M3813" s="45"/>
      <c r="N3813" s="47"/>
      <c r="O3813" s="45"/>
    </row>
    <row r="3814" spans="1:15" hidden="1" x14ac:dyDescent="0.2">
      <c r="A3814" s="45" t="s">
        <v>676</v>
      </c>
      <c r="B3814" s="65" t="str">
        <f>YEAR(C3814)&amp;"-"&amp;WEEKNUM(C3814)</f>
        <v>2018-16</v>
      </c>
      <c r="C3814" s="46">
        <v>43206</v>
      </c>
      <c r="D3814" s="67">
        <f>WEEKDAY(Tableau645[[#This Row],[date]])</f>
        <v>2</v>
      </c>
      <c r="E3814" s="47">
        <v>0.34375</v>
      </c>
      <c r="F3814" s="47">
        <v>0.51041666666666696</v>
      </c>
      <c r="G3814" s="46" t="str">
        <f>IF(NOT(ISBLANK(Tableau645[heure
début])),IF(VALUE(MID(TEXT(Tableau645[heure
début],"hh"),1,2))&lt;13,"AM","PM"),"")</f>
        <v>AM</v>
      </c>
      <c r="H3814" s="47">
        <f>F3814-E3814</f>
        <v>0.16666666666666696</v>
      </c>
      <c r="I3814" s="47"/>
      <c r="J3814" s="47"/>
      <c r="K3814" s="65" t="s">
        <v>809</v>
      </c>
      <c r="L3814" s="45" t="str">
        <f ca="1">VLOOKUP(Tableau645[[#This Row],[module]],OFFSET(INDIRECT(A3814&amp;"_code"),0,2,,2),2,0)</f>
        <v>n/a</v>
      </c>
      <c r="M3814" s="45"/>
      <c r="N3814" s="47"/>
      <c r="O3814" s="45"/>
    </row>
    <row r="3815" spans="1:15" hidden="1" x14ac:dyDescent="0.2">
      <c r="A3815" s="45" t="s">
        <v>677</v>
      </c>
      <c r="B3815" s="65" t="str">
        <f>YEAR(C3815)&amp;"-"&amp;WEEKNUM(C3815)</f>
        <v>2018-16</v>
      </c>
      <c r="C3815" s="46">
        <v>43206</v>
      </c>
      <c r="D3815" s="67">
        <f>WEEKDAY(Tableau645[[#This Row],[date]])</f>
        <v>2</v>
      </c>
      <c r="E3815" s="47">
        <v>0.34375</v>
      </c>
      <c r="F3815" s="47">
        <v>0.51041666666666696</v>
      </c>
      <c r="G3815" s="46" t="str">
        <f>IF(NOT(ISBLANK(Tableau645[heure
début])),IF(VALUE(MID(TEXT(Tableau645[heure
début],"hh"),1,2))&lt;13,"AM","PM"),"")</f>
        <v>AM</v>
      </c>
      <c r="H3815" s="47">
        <f>F3815-E3815</f>
        <v>0.16666666666666696</v>
      </c>
      <c r="I3815" s="47"/>
      <c r="J3815" s="47"/>
      <c r="K3815" s="65" t="s">
        <v>739</v>
      </c>
      <c r="L3815" s="45" t="str">
        <f ca="1">VLOOKUP(Tableau645[[#This Row],[module]],OFFSET(INDIRECT(A3815&amp;"_code"),0,2,,2),2,0)</f>
        <v>GABER Jaafar</v>
      </c>
      <c r="M3815" s="45"/>
      <c r="N3815" s="47"/>
      <c r="O3815" s="45"/>
    </row>
    <row r="3816" spans="1:15" hidden="1" x14ac:dyDescent="0.2">
      <c r="A3816" s="45" t="s">
        <v>671</v>
      </c>
      <c r="B3816" s="65" t="str">
        <f>YEAR(C3816)&amp;"-"&amp;WEEKNUM(C3816)</f>
        <v>2018-16</v>
      </c>
      <c r="C3816" s="46">
        <v>43206</v>
      </c>
      <c r="D3816" s="67">
        <f>WEEKDAY(Tableau645[[#This Row],[date]])</f>
        <v>2</v>
      </c>
      <c r="E3816" s="47">
        <v>0.34375</v>
      </c>
      <c r="F3816" s="47">
        <v>0.51041666666666696</v>
      </c>
      <c r="G3816" s="46" t="str">
        <f>IF(NOT(ISBLANK(Tableau645[heure
début])),IF(VALUE(MID(TEXT(Tableau645[heure
début],"hh"),1,2))&lt;13,"AM","PM"),"")</f>
        <v>AM</v>
      </c>
      <c r="H3816" s="47">
        <f>F3816-E3816</f>
        <v>0.16666666666666696</v>
      </c>
      <c r="I3816" s="47"/>
      <c r="J3816" s="47" t="s">
        <v>832</v>
      </c>
      <c r="K3816" s="65"/>
      <c r="L3816" s="45" t="e">
        <f ca="1">VLOOKUP(Tableau645[[#This Row],[module]],OFFSET(INDIRECT(A3816&amp;"_code"),0,2,,2),2,0)</f>
        <v>#N/A</v>
      </c>
      <c r="M3816" s="45"/>
      <c r="N3816" s="47"/>
      <c r="O3816" s="45"/>
    </row>
    <row r="3817" spans="1:15" hidden="1" x14ac:dyDescent="0.2">
      <c r="A3817" s="45" t="s">
        <v>670</v>
      </c>
      <c r="B3817" s="65" t="str">
        <f>YEAR(C3817)&amp;"-"&amp;WEEKNUM(C3817)</f>
        <v>2018-16</v>
      </c>
      <c r="C3817" s="46">
        <v>43206</v>
      </c>
      <c r="D3817" s="67">
        <f>WEEKDAY(Tableau645[[#This Row],[date]])</f>
        <v>2</v>
      </c>
      <c r="E3817" s="47">
        <v>0.57291666666666696</v>
      </c>
      <c r="F3817" s="47">
        <v>0.73958333333333404</v>
      </c>
      <c r="G3817" s="46" t="str">
        <f>IF(NOT(ISBLANK(Tableau645[heure
début])),IF(VALUE(MID(TEXT(Tableau645[heure
début],"hh"),1,2))&lt;13,"AM","PM"),"")</f>
        <v>PM</v>
      </c>
      <c r="H3817" s="47">
        <f>F3817-E3817</f>
        <v>0.16666666666666707</v>
      </c>
      <c r="I3817" s="47"/>
      <c r="J3817" s="47"/>
      <c r="K3817" s="65" t="s">
        <v>811</v>
      </c>
      <c r="L3817" s="45" t="str">
        <f ca="1">VLOOKUP(Tableau645[[#This Row],[module]],OFFSET(INDIRECT(A3817&amp;"_code"),0,2,,2),2,0)</f>
        <v>n/a</v>
      </c>
      <c r="M3817" s="45"/>
      <c r="N3817" s="47"/>
      <c r="O3817" s="45"/>
    </row>
    <row r="3818" spans="1:15" x14ac:dyDescent="0.2">
      <c r="A3818" s="45" t="s">
        <v>657</v>
      </c>
      <c r="B3818" s="65" t="str">
        <f>YEAR(C3818)&amp;"-"&amp;WEEKNUM(C3818)</f>
        <v>2018-16</v>
      </c>
      <c r="C3818" s="46">
        <v>43206</v>
      </c>
      <c r="D3818" s="67">
        <f>WEEKDAY(Tableau645[[#This Row],[date]])</f>
        <v>2</v>
      </c>
      <c r="E3818" s="47">
        <v>0.57291666666666696</v>
      </c>
      <c r="F3818" s="47">
        <v>0.73958333333333404</v>
      </c>
      <c r="G3818" s="46" t="str">
        <f>IF(NOT(ISBLANK(Tableau645[heure
début])),IF(VALUE(MID(TEXT(Tableau645[heure
début],"hh"),1,2))&lt;13,"AM","PM"),"")</f>
        <v>PM</v>
      </c>
      <c r="H3818" s="47">
        <f>F3818-E3818</f>
        <v>0.16666666666666707</v>
      </c>
      <c r="I3818" s="123"/>
      <c r="J3818" s="47" t="s">
        <v>821</v>
      </c>
      <c r="K3818" s="65" t="s">
        <v>775</v>
      </c>
      <c r="L3818" s="45" t="str">
        <f ca="1">VLOOKUP(Tableau645[[#This Row],[module]],OFFSET(INDIRECT(A3818&amp;"_code"),0,2,,2),2,0)</f>
        <v>NETWORX NETWORX</v>
      </c>
      <c r="M3818" s="45"/>
      <c r="N3818" s="47"/>
      <c r="O3818" s="45"/>
    </row>
    <row r="3819" spans="1:15" hidden="1" x14ac:dyDescent="0.2">
      <c r="A3819" s="61" t="s">
        <v>669</v>
      </c>
      <c r="B3819" s="65" t="str">
        <f>YEAR(C3819)&amp;"-"&amp;WEEKNUM(C3819)</f>
        <v>2018-16</v>
      </c>
      <c r="C3819" s="46">
        <v>43206</v>
      </c>
      <c r="D3819" s="67">
        <f>WEEKDAY(Tableau645[[#This Row],[date]])</f>
        <v>2</v>
      </c>
      <c r="E3819" s="63">
        <v>0.57291666666666696</v>
      </c>
      <c r="F3819" s="63">
        <v>0.73958333333333404</v>
      </c>
      <c r="G3819" s="46" t="str">
        <f>IF(NOT(ISBLANK(Tableau645[heure
début])),IF(VALUE(MID(TEXT(Tableau645[heure
début],"hh"),1,2))&lt;13,"AM","PM"),"")</f>
        <v>PM</v>
      </c>
      <c r="H3819" s="47">
        <f>F3819-E3819</f>
        <v>0.16666666666666707</v>
      </c>
      <c r="I3819" s="47"/>
      <c r="J3819" s="47"/>
      <c r="K3819" s="65"/>
      <c r="L3819" s="45" t="e">
        <f ca="1">VLOOKUP(Tableau645[[#This Row],[module]],OFFSET(INDIRECT(A3819&amp;"_code"),0,2,,2),2,0)</f>
        <v>#N/A</v>
      </c>
      <c r="M3819" s="45"/>
      <c r="N3819" s="47"/>
      <c r="O3819" s="45"/>
    </row>
    <row r="3820" spans="1:15" hidden="1" x14ac:dyDescent="0.2">
      <c r="A3820" s="45" t="s">
        <v>671</v>
      </c>
      <c r="B3820" s="65" t="str">
        <f>YEAR(C3820)&amp;"-"&amp;WEEKNUM(C3820)</f>
        <v>2018-16</v>
      </c>
      <c r="C3820" s="46">
        <v>43206</v>
      </c>
      <c r="D3820" s="67">
        <f>WEEKDAY(Tableau645[[#This Row],[date]])</f>
        <v>2</v>
      </c>
      <c r="E3820" s="47">
        <v>0.57291666666666696</v>
      </c>
      <c r="F3820" s="47">
        <v>0.73958333333333404</v>
      </c>
      <c r="G3820" s="46" t="str">
        <f>IF(NOT(ISBLANK(Tableau645[heure
début])),IF(VALUE(MID(TEXT(Tableau645[heure
début],"hh"),1,2))&lt;13,"AM","PM"),"")</f>
        <v>PM</v>
      </c>
      <c r="H3820" s="47">
        <f>F3820-E3820</f>
        <v>0.16666666666666707</v>
      </c>
      <c r="I3820" s="47"/>
      <c r="J3820" s="47" t="s">
        <v>833</v>
      </c>
      <c r="K3820" s="65" t="s">
        <v>817</v>
      </c>
      <c r="L3820" s="45" t="str">
        <f ca="1">VLOOKUP(Tableau645[[#This Row],[module]],OFFSET(INDIRECT(A3820&amp;"_code"),0,2,,2),2,0)</f>
        <v>n/a</v>
      </c>
      <c r="M3820" s="45"/>
      <c r="N3820" s="47"/>
      <c r="O3820" s="45"/>
    </row>
    <row r="3821" spans="1:15" hidden="1" x14ac:dyDescent="0.2">
      <c r="A3821" s="45" t="s">
        <v>672</v>
      </c>
      <c r="B3821" s="65" t="str">
        <f>YEAR(C3821)&amp;"-"&amp;WEEKNUM(C3821)</f>
        <v>2018-16</v>
      </c>
      <c r="C3821" s="46">
        <v>43206</v>
      </c>
      <c r="D3821" s="67">
        <f>WEEKDAY(Tableau645[[#This Row],[date]])</f>
        <v>2</v>
      </c>
      <c r="E3821" s="47">
        <v>0.57291666666666696</v>
      </c>
      <c r="F3821" s="47">
        <v>0.73958333333333404</v>
      </c>
      <c r="G3821" s="46" t="str">
        <f>IF(NOT(ISBLANK(Tableau645[heure
début])),IF(VALUE(MID(TEXT(Tableau645[heure
début],"hh"),1,2))&lt;13,"AM","PM"),"")</f>
        <v>PM</v>
      </c>
      <c r="H3821" s="47">
        <f>F3821-E3821</f>
        <v>0.16666666666666707</v>
      </c>
      <c r="I3821" s="47"/>
      <c r="J3821" s="47"/>
      <c r="K3821" s="65" t="s">
        <v>809</v>
      </c>
      <c r="L3821" s="45" t="str">
        <f ca="1">VLOOKUP(Tableau645[[#This Row],[module]],OFFSET(INDIRECT(A3821&amp;"_code"),0,2,,2),2,0)</f>
        <v>n/a</v>
      </c>
      <c r="M3821" s="45"/>
      <c r="N3821" s="47"/>
      <c r="O3821" s="45"/>
    </row>
    <row r="3822" spans="1:15" hidden="1" x14ac:dyDescent="0.2">
      <c r="A3822" s="45" t="s">
        <v>676</v>
      </c>
      <c r="B3822" s="65" t="str">
        <f>YEAR(C3822)&amp;"-"&amp;WEEKNUM(C3822)</f>
        <v>2018-16</v>
      </c>
      <c r="C3822" s="46">
        <v>43206</v>
      </c>
      <c r="D3822" s="67">
        <f>WEEKDAY(Tableau645[[#This Row],[date]])</f>
        <v>2</v>
      </c>
      <c r="E3822" s="47">
        <v>0.57291666666666696</v>
      </c>
      <c r="F3822" s="47">
        <v>0.69791666666666663</v>
      </c>
      <c r="G3822" s="46" t="str">
        <f>IF(NOT(ISBLANK(Tableau645[heure
début])),IF(VALUE(MID(TEXT(Tableau645[heure
début],"hh"),1,2))&lt;13,"AM","PM"),"")</f>
        <v>PM</v>
      </c>
      <c r="H3822" s="47">
        <f>F3822-E3822</f>
        <v>0.12499999999999967</v>
      </c>
      <c r="I3822" s="47"/>
      <c r="J3822" s="47"/>
      <c r="K3822" s="65" t="s">
        <v>809</v>
      </c>
      <c r="L3822" s="45" t="str">
        <f ca="1">VLOOKUP(Tableau645[[#This Row],[module]],OFFSET(INDIRECT(A3822&amp;"_code"),0,2,,2),2,0)</f>
        <v>n/a</v>
      </c>
      <c r="M3822" s="45"/>
      <c r="N3822" s="47"/>
      <c r="O3822" s="45"/>
    </row>
    <row r="3823" spans="1:15" hidden="1" x14ac:dyDescent="0.2">
      <c r="A3823" s="45" t="s">
        <v>677</v>
      </c>
      <c r="B3823" s="65" t="str">
        <f>YEAR(C3823)&amp;"-"&amp;WEEKNUM(C3823)</f>
        <v>2018-16</v>
      </c>
      <c r="C3823" s="46">
        <v>43206</v>
      </c>
      <c r="D3823" s="67">
        <f>WEEKDAY(Tableau645[[#This Row],[date]])</f>
        <v>2</v>
      </c>
      <c r="E3823" s="47">
        <v>0.57291666666666696</v>
      </c>
      <c r="F3823" s="47">
        <v>0.69791666666666663</v>
      </c>
      <c r="G3823" s="46" t="str">
        <f>IF(NOT(ISBLANK(Tableau645[heure
début])),IF(VALUE(MID(TEXT(Tableau645[heure
début],"hh"),1,2))&lt;13,"AM","PM"),"")</f>
        <v>PM</v>
      </c>
      <c r="H3823" s="47">
        <f>F3823-E3823</f>
        <v>0.12499999999999967</v>
      </c>
      <c r="I3823" s="47"/>
      <c r="J3823" s="47"/>
      <c r="K3823" s="65" t="s">
        <v>739</v>
      </c>
      <c r="L3823" s="45" t="str">
        <f ca="1">VLOOKUP(Tableau645[[#This Row],[module]],OFFSET(INDIRECT(A3823&amp;"_code"),0,2,,2),2,0)</f>
        <v>GABER Jaafar</v>
      </c>
      <c r="M3823" s="45"/>
      <c r="N3823" s="47"/>
      <c r="O3823" s="45"/>
    </row>
    <row r="3824" spans="1:15" hidden="1" x14ac:dyDescent="0.2">
      <c r="A3824" s="45" t="s">
        <v>671</v>
      </c>
      <c r="B3824" s="65" t="str">
        <f>YEAR(C3824)&amp;"-"&amp;WEEKNUM(C3824)</f>
        <v>2018-16</v>
      </c>
      <c r="C3824" s="46">
        <v>43206</v>
      </c>
      <c r="D3824" s="67">
        <f>WEEKDAY(Tableau645[[#This Row],[date]])</f>
        <v>2</v>
      </c>
      <c r="E3824" s="47">
        <v>0.57291666666666696</v>
      </c>
      <c r="F3824" s="47">
        <v>0.73958333333333404</v>
      </c>
      <c r="G3824" s="46" t="str">
        <f>IF(NOT(ISBLANK(Tableau645[heure
début])),IF(VALUE(MID(TEXT(Tableau645[heure
début],"hh"),1,2))&lt;13,"AM","PM"),"")</f>
        <v>PM</v>
      </c>
      <c r="H3824" s="47">
        <f>F3824-E3824</f>
        <v>0.16666666666666707</v>
      </c>
      <c r="I3824" s="47"/>
      <c r="J3824" s="47" t="s">
        <v>832</v>
      </c>
      <c r="K3824" s="65"/>
      <c r="L3824" s="45" t="e">
        <f ca="1">VLOOKUP(Tableau645[[#This Row],[module]],OFFSET(INDIRECT(A3824&amp;"_code"),0,2,,2),2,0)</f>
        <v>#N/A</v>
      </c>
      <c r="M3824" s="45"/>
      <c r="N3824" s="47"/>
      <c r="O3824" s="45"/>
    </row>
    <row r="3825" spans="1:15" hidden="1" x14ac:dyDescent="0.2">
      <c r="A3825" s="45" t="s">
        <v>670</v>
      </c>
      <c r="B3825" s="65" t="str">
        <f>YEAR(C3825)&amp;"-"&amp;WEEKNUM(C3825)</f>
        <v>2018-16</v>
      </c>
      <c r="C3825" s="46">
        <v>43207</v>
      </c>
      <c r="D3825" s="67">
        <f>WEEKDAY(Tableau645[[#This Row],[date]])</f>
        <v>3</v>
      </c>
      <c r="E3825" s="47">
        <v>0.34375</v>
      </c>
      <c r="F3825" s="47">
        <v>0.51041666666666696</v>
      </c>
      <c r="G3825" s="46" t="str">
        <f>IF(NOT(ISBLANK(Tableau645[heure
début])),IF(VALUE(MID(TEXT(Tableau645[heure
début],"hh"),1,2))&lt;13,"AM","PM"),"")</f>
        <v>AM</v>
      </c>
      <c r="H3825" s="47">
        <f>F3825-E3825</f>
        <v>0.16666666666666696</v>
      </c>
      <c r="I3825" s="47"/>
      <c r="J3825" s="47"/>
      <c r="K3825" s="65" t="s">
        <v>811</v>
      </c>
      <c r="L3825" s="45" t="str">
        <f ca="1">VLOOKUP(Tableau645[[#This Row],[module]],OFFSET(INDIRECT(A3825&amp;"_code"),0,2,,2),2,0)</f>
        <v>n/a</v>
      </c>
      <c r="M3825" s="45"/>
      <c r="N3825" s="47"/>
      <c r="O3825" s="45"/>
    </row>
    <row r="3826" spans="1:15" x14ac:dyDescent="0.2">
      <c r="A3826" s="45" t="s">
        <v>657</v>
      </c>
      <c r="B3826" s="65" t="str">
        <f>YEAR(C3826)&amp;"-"&amp;WEEKNUM(C3826)</f>
        <v>2018-16</v>
      </c>
      <c r="C3826" s="46">
        <v>43207</v>
      </c>
      <c r="D3826" s="67">
        <f>WEEKDAY(Tableau645[[#This Row],[date]])</f>
        <v>3</v>
      </c>
      <c r="E3826" s="47">
        <v>0.34375</v>
      </c>
      <c r="F3826" s="47">
        <v>0.51041666666666696</v>
      </c>
      <c r="G3826" s="46" t="str">
        <f>IF(NOT(ISBLANK(Tableau645[heure
début])),IF(VALUE(MID(TEXT(Tableau645[heure
début],"hh"),1,2))&lt;13,"AM","PM"),"")</f>
        <v>AM</v>
      </c>
      <c r="H3826" s="47">
        <f>F3826-E3826</f>
        <v>0.16666666666666696</v>
      </c>
      <c r="I3826" s="123"/>
      <c r="J3826" s="47" t="s">
        <v>821</v>
      </c>
      <c r="K3826" s="65" t="s">
        <v>775</v>
      </c>
      <c r="L3826" s="45" t="str">
        <f ca="1">VLOOKUP(Tableau645[[#This Row],[module]],OFFSET(INDIRECT(A3826&amp;"_code"),0,2,,2),2,0)</f>
        <v>NETWORX NETWORX</v>
      </c>
      <c r="M3826" s="45"/>
      <c r="N3826" s="47"/>
      <c r="O3826" s="45"/>
    </row>
    <row r="3827" spans="1:15" hidden="1" x14ac:dyDescent="0.2">
      <c r="A3827" s="61" t="s">
        <v>669</v>
      </c>
      <c r="B3827" s="65" t="str">
        <f>YEAR(C3827)&amp;"-"&amp;WEEKNUM(C3827)</f>
        <v>2018-16</v>
      </c>
      <c r="C3827" s="46">
        <v>43207</v>
      </c>
      <c r="D3827" s="67">
        <f>WEEKDAY(Tableau645[[#This Row],[date]])</f>
        <v>3</v>
      </c>
      <c r="E3827" s="47">
        <v>0.34375</v>
      </c>
      <c r="F3827" s="47">
        <v>0.51041666666666696</v>
      </c>
      <c r="G3827" s="46" t="str">
        <f>IF(NOT(ISBLANK(Tableau645[heure
début])),IF(VALUE(MID(TEXT(Tableau645[heure
début],"hh"),1,2))&lt;13,"AM","PM"),"")</f>
        <v>AM</v>
      </c>
      <c r="H3827" s="47">
        <f>F3827-E3827</f>
        <v>0.16666666666666696</v>
      </c>
      <c r="I3827" s="47"/>
      <c r="J3827" s="47"/>
      <c r="K3827" s="65" t="s">
        <v>846</v>
      </c>
      <c r="L3827" s="45" t="str">
        <f ca="1">VLOOKUP(Tableau645[[#This Row],[module]],OFFSET(INDIRECT(A3827&amp;"_code"),0,2,,2),2,0)</f>
        <v>GABER Khalid</v>
      </c>
      <c r="M3827" s="45"/>
      <c r="N3827" s="47"/>
      <c r="O3827" s="45"/>
    </row>
    <row r="3828" spans="1:15" hidden="1" x14ac:dyDescent="0.2">
      <c r="A3828" s="45" t="s">
        <v>671</v>
      </c>
      <c r="B3828" s="65" t="str">
        <f>YEAR(C3828)&amp;"-"&amp;WEEKNUM(C3828)</f>
        <v>2018-16</v>
      </c>
      <c r="C3828" s="46">
        <v>43207</v>
      </c>
      <c r="D3828" s="67">
        <f>WEEKDAY(Tableau645[[#This Row],[date]])</f>
        <v>3</v>
      </c>
      <c r="E3828" s="47">
        <v>0.34375</v>
      </c>
      <c r="F3828" s="47">
        <v>0.51041666666666696</v>
      </c>
      <c r="G3828" s="46" t="str">
        <f>IF(NOT(ISBLANK(Tableau645[heure
début])),IF(VALUE(MID(TEXT(Tableau645[heure
début],"hh"),1,2))&lt;13,"AM","PM"),"")</f>
        <v>AM</v>
      </c>
      <c r="H3828" s="47">
        <f>F3828-E3828</f>
        <v>0.16666666666666696</v>
      </c>
      <c r="I3828" s="47"/>
      <c r="J3828" s="47" t="s">
        <v>833</v>
      </c>
      <c r="K3828" s="65" t="s">
        <v>817</v>
      </c>
      <c r="L3828" s="45" t="str">
        <f ca="1">VLOOKUP(Tableau645[[#This Row],[module]],OFFSET(INDIRECT(A3828&amp;"_code"),0,2,,2),2,0)</f>
        <v>n/a</v>
      </c>
      <c r="M3828" s="45"/>
      <c r="N3828" s="47"/>
      <c r="O3828" s="45"/>
    </row>
    <row r="3829" spans="1:15" hidden="1" x14ac:dyDescent="0.2">
      <c r="A3829" s="45" t="s">
        <v>672</v>
      </c>
      <c r="B3829" s="65" t="str">
        <f>YEAR(C3829)&amp;"-"&amp;WEEKNUM(C3829)</f>
        <v>2018-16</v>
      </c>
      <c r="C3829" s="46">
        <v>43207</v>
      </c>
      <c r="D3829" s="67">
        <f>WEEKDAY(Tableau645[[#This Row],[date]])</f>
        <v>3</v>
      </c>
      <c r="E3829" s="47">
        <v>0.34375</v>
      </c>
      <c r="F3829" s="47">
        <v>0.51041666666666696</v>
      </c>
      <c r="G3829" s="46" t="str">
        <f>IF(NOT(ISBLANK(Tableau645[heure
début])),IF(VALUE(MID(TEXT(Tableau645[heure
début],"hh"),1,2))&lt;13,"AM","PM"),"")</f>
        <v>AM</v>
      </c>
      <c r="H3829" s="47">
        <f>F3829-E3829</f>
        <v>0.16666666666666696</v>
      </c>
      <c r="I3829" s="47"/>
      <c r="J3829" s="47"/>
      <c r="K3829" s="65" t="s">
        <v>809</v>
      </c>
      <c r="L3829" s="45" t="str">
        <f ca="1">VLOOKUP(Tableau645[[#This Row],[module]],OFFSET(INDIRECT(A3829&amp;"_code"),0,2,,2),2,0)</f>
        <v>n/a</v>
      </c>
      <c r="M3829" s="45"/>
      <c r="N3829" s="47"/>
      <c r="O3829" s="45"/>
    </row>
    <row r="3830" spans="1:15" hidden="1" x14ac:dyDescent="0.2">
      <c r="A3830" s="45" t="s">
        <v>676</v>
      </c>
      <c r="B3830" s="65" t="str">
        <f>YEAR(C3830)&amp;"-"&amp;WEEKNUM(C3830)</f>
        <v>2018-16</v>
      </c>
      <c r="C3830" s="46">
        <v>43207</v>
      </c>
      <c r="D3830" s="67">
        <f>WEEKDAY(Tableau645[[#This Row],[date]])</f>
        <v>3</v>
      </c>
      <c r="E3830" s="47">
        <v>0.34375</v>
      </c>
      <c r="F3830" s="47">
        <v>0.51041666666666696</v>
      </c>
      <c r="G3830" s="46" t="str">
        <f>IF(NOT(ISBLANK(Tableau645[heure
début])),IF(VALUE(MID(TEXT(Tableau645[heure
début],"hh"),1,2))&lt;13,"AM","PM"),"")</f>
        <v>AM</v>
      </c>
      <c r="H3830" s="47">
        <f>F3830-E3830</f>
        <v>0.16666666666666696</v>
      </c>
      <c r="I3830" s="47"/>
      <c r="J3830" s="47"/>
      <c r="K3830" s="65" t="s">
        <v>809</v>
      </c>
      <c r="L3830" s="45" t="str">
        <f ca="1">VLOOKUP(Tableau645[[#This Row],[module]],OFFSET(INDIRECT(A3830&amp;"_code"),0,2,,2),2,0)</f>
        <v>n/a</v>
      </c>
      <c r="M3830" s="45"/>
      <c r="N3830" s="47"/>
      <c r="O3830" s="45"/>
    </row>
    <row r="3831" spans="1:15" hidden="1" x14ac:dyDescent="0.2">
      <c r="A3831" s="45" t="s">
        <v>677</v>
      </c>
      <c r="B3831" s="65" t="str">
        <f>YEAR(C3831)&amp;"-"&amp;WEEKNUM(C3831)</f>
        <v>2018-16</v>
      </c>
      <c r="C3831" s="46">
        <v>43207</v>
      </c>
      <c r="D3831" s="67">
        <f>WEEKDAY(Tableau645[[#This Row],[date]])</f>
        <v>3</v>
      </c>
      <c r="E3831" s="47">
        <v>0.34375</v>
      </c>
      <c r="F3831" s="47">
        <v>0.51041666666666696</v>
      </c>
      <c r="G3831" s="46" t="str">
        <f>IF(NOT(ISBLANK(Tableau645[heure
début])),IF(VALUE(MID(TEXT(Tableau645[heure
début],"hh"),1,2))&lt;13,"AM","PM"),"")</f>
        <v>AM</v>
      </c>
      <c r="H3831" s="47">
        <f>F3831-E3831</f>
        <v>0.16666666666666696</v>
      </c>
      <c r="I3831" s="47"/>
      <c r="J3831" s="47"/>
      <c r="K3831" s="65" t="s">
        <v>739</v>
      </c>
      <c r="L3831" s="45" t="str">
        <f ca="1">VLOOKUP(Tableau645[[#This Row],[module]],OFFSET(INDIRECT(A3831&amp;"_code"),0,2,,2),2,0)</f>
        <v>GABER Jaafar</v>
      </c>
      <c r="M3831" s="45"/>
      <c r="N3831" s="47"/>
      <c r="O3831" s="45"/>
    </row>
    <row r="3832" spans="1:15" hidden="1" x14ac:dyDescent="0.2">
      <c r="A3832" s="45" t="s">
        <v>671</v>
      </c>
      <c r="B3832" s="65" t="str">
        <f>YEAR(C3832)&amp;"-"&amp;WEEKNUM(C3832)</f>
        <v>2018-16</v>
      </c>
      <c r="C3832" s="46">
        <v>43207</v>
      </c>
      <c r="D3832" s="67">
        <f>WEEKDAY(Tableau645[[#This Row],[date]])</f>
        <v>3</v>
      </c>
      <c r="E3832" s="47">
        <v>0.34375</v>
      </c>
      <c r="F3832" s="47">
        <v>0.51041666666666696</v>
      </c>
      <c r="G3832" s="46" t="str">
        <f>IF(NOT(ISBLANK(Tableau645[heure
début])),IF(VALUE(MID(TEXT(Tableau645[heure
début],"hh"),1,2))&lt;13,"AM","PM"),"")</f>
        <v>AM</v>
      </c>
      <c r="H3832" s="47">
        <f>F3832-E3832</f>
        <v>0.16666666666666696</v>
      </c>
      <c r="I3832" s="47"/>
      <c r="J3832" s="47" t="s">
        <v>832</v>
      </c>
      <c r="K3832" s="65"/>
      <c r="L3832" s="45" t="e">
        <f ca="1">VLOOKUP(Tableau645[[#This Row],[module]],OFFSET(INDIRECT(A3832&amp;"_code"),0,2,,2),2,0)</f>
        <v>#N/A</v>
      </c>
      <c r="M3832" s="45"/>
      <c r="N3832" s="47"/>
      <c r="O3832" s="45"/>
    </row>
    <row r="3833" spans="1:15" hidden="1" x14ac:dyDescent="0.2">
      <c r="A3833" s="45" t="s">
        <v>670</v>
      </c>
      <c r="B3833" s="65" t="str">
        <f>YEAR(C3833)&amp;"-"&amp;WEEKNUM(C3833)</f>
        <v>2018-16</v>
      </c>
      <c r="C3833" s="46">
        <v>43207</v>
      </c>
      <c r="D3833" s="67">
        <f>WEEKDAY(Tableau645[[#This Row],[date]])</f>
        <v>3</v>
      </c>
      <c r="E3833" s="47">
        <v>0.57291666666666696</v>
      </c>
      <c r="F3833" s="47">
        <v>0.73958333333333404</v>
      </c>
      <c r="G3833" s="46" t="str">
        <f>IF(NOT(ISBLANK(Tableau645[heure
début])),IF(VALUE(MID(TEXT(Tableau645[heure
début],"hh"),1,2))&lt;13,"AM","PM"),"")</f>
        <v>PM</v>
      </c>
      <c r="H3833" s="47">
        <f>F3833-E3833</f>
        <v>0.16666666666666707</v>
      </c>
      <c r="I3833" s="47"/>
      <c r="J3833" s="47"/>
      <c r="K3833" s="65" t="s">
        <v>811</v>
      </c>
      <c r="L3833" s="45" t="str">
        <f ca="1">VLOOKUP(Tableau645[[#This Row],[module]],OFFSET(INDIRECT(A3833&amp;"_code"),0,2,,2),2,0)</f>
        <v>n/a</v>
      </c>
      <c r="M3833" s="45"/>
      <c r="N3833" s="47"/>
      <c r="O3833" s="45"/>
    </row>
    <row r="3834" spans="1:15" x14ac:dyDescent="0.2">
      <c r="A3834" s="45" t="s">
        <v>657</v>
      </c>
      <c r="B3834" s="65" t="str">
        <f>YEAR(C3834)&amp;"-"&amp;WEEKNUM(C3834)</f>
        <v>2018-16</v>
      </c>
      <c r="C3834" s="46">
        <v>43207</v>
      </c>
      <c r="D3834" s="67">
        <f>WEEKDAY(Tableau645[[#This Row],[date]])</f>
        <v>3</v>
      </c>
      <c r="E3834" s="47">
        <v>0.57291666666666696</v>
      </c>
      <c r="F3834" s="47">
        <v>0.73958333333333404</v>
      </c>
      <c r="G3834" s="46" t="str">
        <f>IF(NOT(ISBLANK(Tableau645[heure
début])),IF(VALUE(MID(TEXT(Tableau645[heure
début],"hh"),1,2))&lt;13,"AM","PM"),"")</f>
        <v>PM</v>
      </c>
      <c r="H3834" s="47">
        <f>F3834-E3834</f>
        <v>0.16666666666666707</v>
      </c>
      <c r="I3834" s="123"/>
      <c r="J3834" s="47" t="s">
        <v>821</v>
      </c>
      <c r="K3834" s="65" t="s">
        <v>775</v>
      </c>
      <c r="L3834" s="45" t="str">
        <f ca="1">VLOOKUP(Tableau645[[#This Row],[module]],OFFSET(INDIRECT(A3834&amp;"_code"),0,2,,2),2,0)</f>
        <v>NETWORX NETWORX</v>
      </c>
      <c r="M3834" s="45"/>
      <c r="N3834" s="47"/>
      <c r="O3834" s="45"/>
    </row>
    <row r="3835" spans="1:15" hidden="1" x14ac:dyDescent="0.2">
      <c r="A3835" s="61" t="s">
        <v>669</v>
      </c>
      <c r="B3835" s="65" t="str">
        <f>YEAR(C3835)&amp;"-"&amp;WEEKNUM(C3835)</f>
        <v>2018-16</v>
      </c>
      <c r="C3835" s="46">
        <v>43207</v>
      </c>
      <c r="D3835" s="67">
        <f>WEEKDAY(Tableau645[[#This Row],[date]])</f>
        <v>3</v>
      </c>
      <c r="E3835" s="63">
        <v>0.57291666666666696</v>
      </c>
      <c r="F3835" s="63">
        <v>0.73958333333333404</v>
      </c>
      <c r="G3835" s="46" t="str">
        <f>IF(NOT(ISBLANK(Tableau645[heure
début])),IF(VALUE(MID(TEXT(Tableau645[heure
début],"hh"),1,2))&lt;13,"AM","PM"),"")</f>
        <v>PM</v>
      </c>
      <c r="H3835" s="47">
        <f>F3835-E3835</f>
        <v>0.16666666666666707</v>
      </c>
      <c r="I3835" s="47"/>
      <c r="J3835" s="47"/>
      <c r="K3835" s="65" t="s">
        <v>859</v>
      </c>
      <c r="L3835" s="45" t="str">
        <f ca="1">VLOOKUP(Tableau645[[#This Row],[module]],OFFSET(INDIRECT(A3835&amp;"_code"),0,2,,2),2,0)</f>
        <v>GABER Khalid</v>
      </c>
      <c r="M3835" s="45"/>
      <c r="N3835" s="47"/>
      <c r="O3835" s="45"/>
    </row>
    <row r="3836" spans="1:15" hidden="1" x14ac:dyDescent="0.2">
      <c r="A3836" s="45" t="s">
        <v>671</v>
      </c>
      <c r="B3836" s="65" t="str">
        <f>YEAR(C3836)&amp;"-"&amp;WEEKNUM(C3836)</f>
        <v>2018-16</v>
      </c>
      <c r="C3836" s="46">
        <v>43207</v>
      </c>
      <c r="D3836" s="67">
        <f>WEEKDAY(Tableau645[[#This Row],[date]])</f>
        <v>3</v>
      </c>
      <c r="E3836" s="47">
        <v>0.57291666666666696</v>
      </c>
      <c r="F3836" s="47">
        <v>0.73958333333333404</v>
      </c>
      <c r="G3836" s="46" t="str">
        <f>IF(NOT(ISBLANK(Tableau645[heure
début])),IF(VALUE(MID(TEXT(Tableau645[heure
début],"hh"),1,2))&lt;13,"AM","PM"),"")</f>
        <v>PM</v>
      </c>
      <c r="H3836" s="47">
        <f>F3836-E3836</f>
        <v>0.16666666666666707</v>
      </c>
      <c r="I3836" s="47"/>
      <c r="J3836" s="47" t="s">
        <v>833</v>
      </c>
      <c r="K3836" s="65" t="s">
        <v>817</v>
      </c>
      <c r="L3836" s="45" t="str">
        <f ca="1">VLOOKUP(Tableau645[[#This Row],[module]],OFFSET(INDIRECT(A3836&amp;"_code"),0,2,,2),2,0)</f>
        <v>n/a</v>
      </c>
      <c r="M3836" s="45"/>
      <c r="N3836" s="47"/>
      <c r="O3836" s="45"/>
    </row>
    <row r="3837" spans="1:15" hidden="1" x14ac:dyDescent="0.2">
      <c r="A3837" s="45" t="s">
        <v>672</v>
      </c>
      <c r="B3837" s="65" t="str">
        <f>YEAR(C3837)&amp;"-"&amp;WEEKNUM(C3837)</f>
        <v>2018-16</v>
      </c>
      <c r="C3837" s="46">
        <v>43207</v>
      </c>
      <c r="D3837" s="67">
        <f>WEEKDAY(Tableau645[[#This Row],[date]])</f>
        <v>3</v>
      </c>
      <c r="E3837" s="47">
        <v>0.57291666666666696</v>
      </c>
      <c r="F3837" s="47">
        <v>0.73958333333333404</v>
      </c>
      <c r="G3837" s="46" t="str">
        <f>IF(NOT(ISBLANK(Tableau645[heure
début])),IF(VALUE(MID(TEXT(Tableau645[heure
début],"hh"),1,2))&lt;13,"AM","PM"),"")</f>
        <v>PM</v>
      </c>
      <c r="H3837" s="47">
        <f>F3837-E3837</f>
        <v>0.16666666666666707</v>
      </c>
      <c r="I3837" s="47"/>
      <c r="J3837" s="47"/>
      <c r="K3837" s="65" t="s">
        <v>809</v>
      </c>
      <c r="L3837" s="45" t="str">
        <f ca="1">VLOOKUP(Tableau645[[#This Row],[module]],OFFSET(INDIRECT(A3837&amp;"_code"),0,2,,2),2,0)</f>
        <v>n/a</v>
      </c>
      <c r="M3837" s="45"/>
      <c r="N3837" s="47"/>
      <c r="O3837" s="45"/>
    </row>
    <row r="3838" spans="1:15" hidden="1" x14ac:dyDescent="0.2">
      <c r="A3838" s="45" t="s">
        <v>676</v>
      </c>
      <c r="B3838" s="65" t="str">
        <f>YEAR(C3838)&amp;"-"&amp;WEEKNUM(C3838)</f>
        <v>2018-16</v>
      </c>
      <c r="C3838" s="46">
        <v>43207</v>
      </c>
      <c r="D3838" s="67">
        <f>WEEKDAY(Tableau645[[#This Row],[date]])</f>
        <v>3</v>
      </c>
      <c r="E3838" s="47">
        <v>0.57291666666666696</v>
      </c>
      <c r="F3838" s="47">
        <v>0.69791666666666663</v>
      </c>
      <c r="G3838" s="46" t="str">
        <f>IF(NOT(ISBLANK(Tableau645[heure
début])),IF(VALUE(MID(TEXT(Tableau645[heure
début],"hh"),1,2))&lt;13,"AM","PM"),"")</f>
        <v>PM</v>
      </c>
      <c r="H3838" s="47">
        <f>F3838-E3838</f>
        <v>0.12499999999999967</v>
      </c>
      <c r="I3838" s="47"/>
      <c r="J3838" s="47"/>
      <c r="K3838" s="65" t="s">
        <v>809</v>
      </c>
      <c r="L3838" s="45" t="str">
        <f ca="1">VLOOKUP(Tableau645[[#This Row],[module]],OFFSET(INDIRECT(A3838&amp;"_code"),0,2,,2),2,0)</f>
        <v>n/a</v>
      </c>
      <c r="M3838" s="45"/>
      <c r="N3838" s="47"/>
      <c r="O3838" s="45"/>
    </row>
    <row r="3839" spans="1:15" hidden="1" x14ac:dyDescent="0.2">
      <c r="A3839" s="45" t="s">
        <v>677</v>
      </c>
      <c r="B3839" s="65" t="str">
        <f>YEAR(C3839)&amp;"-"&amp;WEEKNUM(C3839)</f>
        <v>2018-16</v>
      </c>
      <c r="C3839" s="46">
        <v>43207</v>
      </c>
      <c r="D3839" s="67">
        <f>WEEKDAY(Tableau645[[#This Row],[date]])</f>
        <v>3</v>
      </c>
      <c r="E3839" s="47">
        <v>0.57291666666666696</v>
      </c>
      <c r="F3839" s="47">
        <v>0.69791666666666663</v>
      </c>
      <c r="G3839" s="46" t="str">
        <f>IF(NOT(ISBLANK(Tableau645[heure
début])),IF(VALUE(MID(TEXT(Tableau645[heure
début],"hh"),1,2))&lt;13,"AM","PM"),"")</f>
        <v>PM</v>
      </c>
      <c r="H3839" s="47">
        <f>F3839-E3839</f>
        <v>0.12499999999999967</v>
      </c>
      <c r="I3839" s="47"/>
      <c r="J3839" s="47"/>
      <c r="K3839" s="65" t="s">
        <v>739</v>
      </c>
      <c r="L3839" s="45" t="str">
        <f ca="1">VLOOKUP(Tableau645[[#This Row],[module]],OFFSET(INDIRECT(A3839&amp;"_code"),0,2,,2),2,0)</f>
        <v>GABER Jaafar</v>
      </c>
      <c r="M3839" s="45"/>
      <c r="N3839" s="47"/>
      <c r="O3839" s="45"/>
    </row>
    <row r="3840" spans="1:15" hidden="1" x14ac:dyDescent="0.2">
      <c r="A3840" s="45" t="s">
        <v>671</v>
      </c>
      <c r="B3840" s="65" t="str">
        <f>YEAR(C3840)&amp;"-"&amp;WEEKNUM(C3840)</f>
        <v>2018-16</v>
      </c>
      <c r="C3840" s="46">
        <v>43207</v>
      </c>
      <c r="D3840" s="67">
        <f>WEEKDAY(Tableau645[[#This Row],[date]])</f>
        <v>3</v>
      </c>
      <c r="E3840" s="47">
        <v>0.57291666666666696</v>
      </c>
      <c r="F3840" s="47">
        <v>0.73958333333333404</v>
      </c>
      <c r="G3840" s="46" t="str">
        <f>IF(NOT(ISBLANK(Tableau645[heure
début])),IF(VALUE(MID(TEXT(Tableau645[heure
début],"hh"),1,2))&lt;13,"AM","PM"),"")</f>
        <v>PM</v>
      </c>
      <c r="H3840" s="47">
        <f>F3840-E3840</f>
        <v>0.16666666666666707</v>
      </c>
      <c r="I3840" s="47"/>
      <c r="J3840" s="47" t="s">
        <v>832</v>
      </c>
      <c r="K3840" s="65"/>
      <c r="L3840" s="45" t="e">
        <f ca="1">VLOOKUP(Tableau645[[#This Row],[module]],OFFSET(INDIRECT(A3840&amp;"_code"),0,2,,2),2,0)</f>
        <v>#N/A</v>
      </c>
      <c r="M3840" s="45"/>
      <c r="N3840" s="47"/>
      <c r="O3840" s="45"/>
    </row>
    <row r="3841" spans="1:15" hidden="1" x14ac:dyDescent="0.2">
      <c r="A3841" s="45" t="s">
        <v>670</v>
      </c>
      <c r="B3841" s="65" t="str">
        <f>YEAR(C3841)&amp;"-"&amp;WEEKNUM(C3841)</f>
        <v>2018-16</v>
      </c>
      <c r="C3841" s="46">
        <v>43208</v>
      </c>
      <c r="D3841" s="67">
        <f>WEEKDAY(Tableau645[[#This Row],[date]])</f>
        <v>4</v>
      </c>
      <c r="E3841" s="47">
        <v>0.34375</v>
      </c>
      <c r="F3841" s="47">
        <v>0.55208333333333304</v>
      </c>
      <c r="G3841" s="46" t="str">
        <f>IF(NOT(ISBLANK(Tableau645[heure
début])),IF(VALUE(MID(TEXT(Tableau645[heure
début],"hh"),1,2))&lt;13,"AM","PM"),"")</f>
        <v>AM</v>
      </c>
      <c r="H3841" s="47">
        <f>F3841-E3841</f>
        <v>0.20833333333333304</v>
      </c>
      <c r="I3841" s="47"/>
      <c r="J3841" s="47"/>
      <c r="K3841" s="65" t="s">
        <v>1164</v>
      </c>
      <c r="L3841" s="45" t="str">
        <f ca="1">VLOOKUP(Tableau645[[#This Row],[module]],OFFSET(INDIRECT(A3841&amp;"_code"),0,2,,2),2,0)</f>
        <v>MAATI Abderrabi</v>
      </c>
      <c r="M3841" s="45"/>
      <c r="N3841" s="47"/>
      <c r="O3841" s="45" t="s">
        <v>1165</v>
      </c>
    </row>
    <row r="3842" spans="1:15" x14ac:dyDescent="0.2">
      <c r="A3842" s="45" t="s">
        <v>657</v>
      </c>
      <c r="B3842" s="65" t="str">
        <f>YEAR(C3842)&amp;"-"&amp;WEEKNUM(C3842)</f>
        <v>2018-16</v>
      </c>
      <c r="C3842" s="46">
        <v>43208</v>
      </c>
      <c r="D3842" s="67">
        <f>WEEKDAY(Tableau645[[#This Row],[date]])</f>
        <v>4</v>
      </c>
      <c r="E3842" s="47">
        <v>0.34375</v>
      </c>
      <c r="F3842" s="47">
        <v>0.51041666666666696</v>
      </c>
      <c r="G3842" s="46" t="str">
        <f>IF(NOT(ISBLANK(Tableau645[heure
début])),IF(VALUE(MID(TEXT(Tableau645[heure
début],"hh"),1,2))&lt;13,"AM","PM"),"")</f>
        <v>AM</v>
      </c>
      <c r="H3842" s="47">
        <f>F3842-E3842</f>
        <v>0.16666666666666696</v>
      </c>
      <c r="I3842" s="123"/>
      <c r="J3842" s="47"/>
      <c r="K3842" s="65" t="s">
        <v>759</v>
      </c>
      <c r="L3842" s="45" t="str">
        <f ca="1">VLOOKUP(Tableau645[[#This Row],[module]],OFFSET(INDIRECT(A3842&amp;"_code"),0,2,,2),2,0)</f>
        <v>DAL-PRA Annie</v>
      </c>
      <c r="M3842" s="45"/>
      <c r="N3842" s="47"/>
      <c r="O3842" s="45"/>
    </row>
    <row r="3843" spans="1:15" hidden="1" x14ac:dyDescent="0.2">
      <c r="A3843" s="61" t="s">
        <v>669</v>
      </c>
      <c r="B3843" s="65" t="str">
        <f>YEAR(C3843)&amp;"-"&amp;WEEKNUM(C3843)</f>
        <v>2018-16</v>
      </c>
      <c r="C3843" s="46">
        <v>43208</v>
      </c>
      <c r="D3843" s="67">
        <f>WEEKDAY(Tableau645[[#This Row],[date]])</f>
        <v>4</v>
      </c>
      <c r="E3843" s="47">
        <v>0.34375</v>
      </c>
      <c r="F3843" s="47">
        <v>0.51041666666666696</v>
      </c>
      <c r="G3843" s="46" t="str">
        <f>IF(NOT(ISBLANK(Tableau645[heure
début])),IF(VALUE(MID(TEXT(Tableau645[heure
début],"hh"),1,2))&lt;13,"AM","PM"),"")</f>
        <v>AM</v>
      </c>
      <c r="H3843" s="47">
        <f>F3843-E3843</f>
        <v>0.16666666666666696</v>
      </c>
      <c r="I3843" s="47"/>
      <c r="J3843" s="47"/>
      <c r="K3843" s="65"/>
      <c r="L3843" s="45" t="e">
        <f ca="1">VLOOKUP(Tableau645[[#This Row],[module]],OFFSET(INDIRECT(A3843&amp;"_code"),0,2,,2),2,0)</f>
        <v>#N/A</v>
      </c>
      <c r="M3843" s="45"/>
      <c r="N3843" s="47"/>
      <c r="O3843" s="45"/>
    </row>
    <row r="3844" spans="1:15" hidden="1" x14ac:dyDescent="0.2">
      <c r="A3844" s="45" t="s">
        <v>671</v>
      </c>
      <c r="B3844" s="65" t="str">
        <f>YEAR(C3844)&amp;"-"&amp;WEEKNUM(C3844)</f>
        <v>2018-16</v>
      </c>
      <c r="C3844" s="46">
        <v>43208</v>
      </c>
      <c r="D3844" s="67">
        <f>WEEKDAY(Tableau645[[#This Row],[date]])</f>
        <v>4</v>
      </c>
      <c r="E3844" s="47">
        <v>0.34375</v>
      </c>
      <c r="F3844" s="47">
        <v>0.51041666666666696</v>
      </c>
      <c r="G3844" s="46" t="str">
        <f>IF(NOT(ISBLANK(Tableau645[heure
début])),IF(VALUE(MID(TEXT(Tableau645[heure
début],"hh"),1,2))&lt;13,"AM","PM"),"")</f>
        <v>AM</v>
      </c>
      <c r="H3844" s="47">
        <f>F3844-E3844</f>
        <v>0.16666666666666696</v>
      </c>
      <c r="I3844" s="47"/>
      <c r="J3844" s="47" t="s">
        <v>833</v>
      </c>
      <c r="K3844" s="65" t="s">
        <v>817</v>
      </c>
      <c r="L3844" s="45" t="str">
        <f ca="1">VLOOKUP(Tableau645[[#This Row],[module]],OFFSET(INDIRECT(A3844&amp;"_code"),0,2,,2),2,0)</f>
        <v>n/a</v>
      </c>
      <c r="M3844" s="45"/>
      <c r="N3844" s="47"/>
      <c r="O3844" s="45"/>
    </row>
    <row r="3845" spans="1:15" hidden="1" x14ac:dyDescent="0.2">
      <c r="A3845" s="45" t="s">
        <v>672</v>
      </c>
      <c r="B3845" s="65" t="str">
        <f>YEAR(C3845)&amp;"-"&amp;WEEKNUM(C3845)</f>
        <v>2018-16</v>
      </c>
      <c r="C3845" s="46">
        <v>43208</v>
      </c>
      <c r="D3845" s="67">
        <f>WEEKDAY(Tableau645[[#This Row],[date]])</f>
        <v>4</v>
      </c>
      <c r="E3845" s="47">
        <v>0.34375</v>
      </c>
      <c r="F3845" s="47">
        <v>0.51041666666666696</v>
      </c>
      <c r="G3845" s="46" t="str">
        <f>IF(NOT(ISBLANK(Tableau645[heure
début])),IF(VALUE(MID(TEXT(Tableau645[heure
début],"hh"),1,2))&lt;13,"AM","PM"),"")</f>
        <v>AM</v>
      </c>
      <c r="H3845" s="47">
        <f>F3845-E3845</f>
        <v>0.16666666666666696</v>
      </c>
      <c r="I3845" s="47"/>
      <c r="J3845" s="47"/>
      <c r="K3845" s="65" t="s">
        <v>809</v>
      </c>
      <c r="L3845" s="45" t="str">
        <f ca="1">VLOOKUP(Tableau645[[#This Row],[module]],OFFSET(INDIRECT(A3845&amp;"_code"),0,2,,2),2,0)</f>
        <v>n/a</v>
      </c>
      <c r="M3845" s="45"/>
      <c r="N3845" s="47"/>
      <c r="O3845" s="45"/>
    </row>
    <row r="3846" spans="1:15" hidden="1" x14ac:dyDescent="0.2">
      <c r="A3846" s="45" t="s">
        <v>676</v>
      </c>
      <c r="B3846" s="65" t="str">
        <f>YEAR(C3846)&amp;"-"&amp;WEEKNUM(C3846)</f>
        <v>2018-16</v>
      </c>
      <c r="C3846" s="46">
        <v>43208</v>
      </c>
      <c r="D3846" s="67">
        <f>WEEKDAY(Tableau645[[#This Row],[date]])</f>
        <v>4</v>
      </c>
      <c r="E3846" s="47">
        <v>0.34375</v>
      </c>
      <c r="F3846" s="47">
        <v>0.51041666666666696</v>
      </c>
      <c r="G3846" s="46" t="str">
        <f>IF(NOT(ISBLANK(Tableau645[heure
début])),IF(VALUE(MID(TEXT(Tableau645[heure
début],"hh"),1,2))&lt;13,"AM","PM"),"")</f>
        <v>AM</v>
      </c>
      <c r="H3846" s="47">
        <f>F3846-E3846</f>
        <v>0.16666666666666696</v>
      </c>
      <c r="I3846" s="47"/>
      <c r="J3846" s="47"/>
      <c r="K3846" s="65" t="s">
        <v>809</v>
      </c>
      <c r="L3846" s="45" t="str">
        <f ca="1">VLOOKUP(Tableau645[[#This Row],[module]],OFFSET(INDIRECT(A3846&amp;"_code"),0,2,,2),2,0)</f>
        <v>n/a</v>
      </c>
      <c r="M3846" s="45"/>
      <c r="N3846" s="47"/>
      <c r="O3846" s="45"/>
    </row>
    <row r="3847" spans="1:15" hidden="1" x14ac:dyDescent="0.2">
      <c r="A3847" s="45" t="s">
        <v>677</v>
      </c>
      <c r="B3847" s="65" t="str">
        <f>YEAR(C3847)&amp;"-"&amp;WEEKNUM(C3847)</f>
        <v>2018-16</v>
      </c>
      <c r="C3847" s="46">
        <v>43208</v>
      </c>
      <c r="D3847" s="67">
        <f>WEEKDAY(Tableau645[[#This Row],[date]])</f>
        <v>4</v>
      </c>
      <c r="E3847" s="47">
        <v>0.34375</v>
      </c>
      <c r="F3847" s="47">
        <v>0.51041666666666696</v>
      </c>
      <c r="G3847" s="46" t="str">
        <f>IF(NOT(ISBLANK(Tableau645[heure
début])),IF(VALUE(MID(TEXT(Tableau645[heure
début],"hh"),1,2))&lt;13,"AM","PM"),"")</f>
        <v>AM</v>
      </c>
      <c r="H3847" s="47">
        <f>F3847-E3847</f>
        <v>0.16666666666666696</v>
      </c>
      <c r="I3847" s="47"/>
      <c r="J3847" s="47"/>
      <c r="K3847" s="65" t="s">
        <v>749</v>
      </c>
      <c r="L3847" s="45" t="str">
        <f ca="1">VLOOKUP(Tableau645[[#This Row],[module]],OFFSET(INDIRECT(A3847&amp;"_code"),0,2,,2),2,0)</f>
        <v>LEFETZ Guillaume</v>
      </c>
      <c r="M3847" s="45"/>
      <c r="N3847" s="47"/>
      <c r="O3847" s="45"/>
    </row>
    <row r="3848" spans="1:15" hidden="1" x14ac:dyDescent="0.2">
      <c r="A3848" s="45" t="s">
        <v>671</v>
      </c>
      <c r="B3848" s="65" t="str">
        <f>YEAR(C3848)&amp;"-"&amp;WEEKNUM(C3848)</f>
        <v>2018-16</v>
      </c>
      <c r="C3848" s="46">
        <v>43208</v>
      </c>
      <c r="D3848" s="67">
        <f>WEEKDAY(Tableau645[[#This Row],[date]])</f>
        <v>4</v>
      </c>
      <c r="E3848" s="47">
        <v>0.34375</v>
      </c>
      <c r="F3848" s="47">
        <v>0.51041666666666696</v>
      </c>
      <c r="G3848" s="46" t="str">
        <f>IF(NOT(ISBLANK(Tableau645[heure
début])),IF(VALUE(MID(TEXT(Tableau645[heure
début],"hh"),1,2))&lt;13,"AM","PM"),"")</f>
        <v>AM</v>
      </c>
      <c r="H3848" s="47">
        <f>F3848-E3848</f>
        <v>0.16666666666666696</v>
      </c>
      <c r="I3848" s="47"/>
      <c r="J3848" s="47" t="s">
        <v>832</v>
      </c>
      <c r="K3848" s="65"/>
      <c r="L3848" s="45" t="e">
        <f ca="1">VLOOKUP(Tableau645[[#This Row],[module]],OFFSET(INDIRECT(A3848&amp;"_code"),0,2,,2),2,0)</f>
        <v>#N/A</v>
      </c>
      <c r="M3848" s="45"/>
      <c r="N3848" s="47"/>
      <c r="O3848" s="45"/>
    </row>
    <row r="3849" spans="1:15" hidden="1" x14ac:dyDescent="0.2">
      <c r="A3849" s="45" t="s">
        <v>670</v>
      </c>
      <c r="B3849" s="65" t="str">
        <f>YEAR(C3849)&amp;"-"&amp;WEEKNUM(C3849)</f>
        <v>2018-16</v>
      </c>
      <c r="C3849" s="46">
        <v>43208</v>
      </c>
      <c r="D3849" s="67">
        <f>WEEKDAY(Tableau645[[#This Row],[date]])</f>
        <v>4</v>
      </c>
      <c r="E3849" s="47">
        <v>0.55208333333333304</v>
      </c>
      <c r="F3849" s="47">
        <v>0.76041666666666696</v>
      </c>
      <c r="G3849" s="46" t="str">
        <f>IF(NOT(ISBLANK(Tableau645[heure
début])),IF(VALUE(MID(TEXT(Tableau645[heure
début],"hh"),1,2))&lt;13,"AM","PM"),"")</f>
        <v>PM</v>
      </c>
      <c r="H3849" s="47">
        <f>F3849-E3849</f>
        <v>0.20833333333333393</v>
      </c>
      <c r="I3849" s="47"/>
      <c r="J3849" s="47"/>
      <c r="K3849" s="65" t="s">
        <v>1164</v>
      </c>
      <c r="L3849" s="45" t="str">
        <f ca="1">VLOOKUP(Tableau645[[#This Row],[module]],OFFSET(INDIRECT(A3849&amp;"_code"),0,2,,2),2,0)</f>
        <v>MAATI Abderrabi</v>
      </c>
      <c r="M3849" s="45"/>
      <c r="N3849" s="47"/>
      <c r="O3849" s="45" t="s">
        <v>1165</v>
      </c>
    </row>
    <row r="3850" spans="1:15" hidden="1" x14ac:dyDescent="0.2">
      <c r="A3850" s="61" t="s">
        <v>669</v>
      </c>
      <c r="B3850" s="65" t="str">
        <f>YEAR(C3850)&amp;"-"&amp;WEEKNUM(C3850)</f>
        <v>2018-16</v>
      </c>
      <c r="C3850" s="46">
        <v>43208</v>
      </c>
      <c r="D3850" s="67">
        <f>WEEKDAY(Tableau645[[#This Row],[date]])</f>
        <v>4</v>
      </c>
      <c r="E3850" s="63">
        <v>0.57291666666666696</v>
      </c>
      <c r="F3850" s="63">
        <v>0.73958333333333404</v>
      </c>
      <c r="G3850" s="46" t="str">
        <f>IF(NOT(ISBLANK(Tableau645[heure
début])),IF(VALUE(MID(TEXT(Tableau645[heure
début],"hh"),1,2))&lt;13,"AM","PM"),"")</f>
        <v>PM</v>
      </c>
      <c r="H3850" s="47">
        <f>F3850-E3850</f>
        <v>0.16666666666666707</v>
      </c>
      <c r="I3850" s="47"/>
      <c r="J3850" s="47"/>
      <c r="K3850" s="65"/>
      <c r="L3850" s="45" t="e">
        <f ca="1">VLOOKUP(Tableau645[[#This Row],[module]],OFFSET(INDIRECT(A3850&amp;"_code"),0,2,,2),2,0)</f>
        <v>#N/A</v>
      </c>
      <c r="M3850" s="45"/>
      <c r="N3850" s="47"/>
      <c r="O3850" s="45"/>
    </row>
    <row r="3851" spans="1:15" x14ac:dyDescent="0.2">
      <c r="A3851" s="45" t="s">
        <v>657</v>
      </c>
      <c r="B3851" s="65" t="str">
        <f>YEAR(C3851)&amp;"-"&amp;WEEKNUM(C3851)</f>
        <v>2018-16</v>
      </c>
      <c r="C3851" s="46">
        <v>43208</v>
      </c>
      <c r="D3851" s="67">
        <f>WEEKDAY(Tableau645[[#This Row],[date]])</f>
        <v>4</v>
      </c>
      <c r="E3851" s="47">
        <v>0.57291666666666696</v>
      </c>
      <c r="F3851" s="47">
        <v>0.73958333333333404</v>
      </c>
      <c r="G3851" s="46" t="str">
        <f>IF(NOT(ISBLANK(Tableau645[heure
début])),IF(VALUE(MID(TEXT(Tableau645[heure
début],"hh"),1,2))&lt;13,"AM","PM"),"")</f>
        <v>PM</v>
      </c>
      <c r="H3851" s="47">
        <f>F3851-E3851</f>
        <v>0.16666666666666707</v>
      </c>
      <c r="I3851" s="123"/>
      <c r="J3851" s="47"/>
      <c r="K3851" s="65" t="s">
        <v>1020</v>
      </c>
      <c r="L3851" s="45" t="str">
        <f ca="1">VLOOKUP(Tableau645[[#This Row],[module]],OFFSET(INDIRECT(A3851&amp;"_code"),0,2,,2),2,0)</f>
        <v>HARDSTAFF Debra</v>
      </c>
      <c r="M3851" s="45"/>
      <c r="N3851" s="47"/>
      <c r="O3851" s="45"/>
    </row>
    <row r="3852" spans="1:15" hidden="1" x14ac:dyDescent="0.2">
      <c r="A3852" s="45" t="s">
        <v>671</v>
      </c>
      <c r="B3852" s="65" t="str">
        <f>YEAR(C3852)&amp;"-"&amp;WEEKNUM(C3852)</f>
        <v>2018-16</v>
      </c>
      <c r="C3852" s="46">
        <v>43208</v>
      </c>
      <c r="D3852" s="67">
        <f>WEEKDAY(Tableau645[[#This Row],[date]])</f>
        <v>4</v>
      </c>
      <c r="E3852" s="47">
        <v>0.57291666666666696</v>
      </c>
      <c r="F3852" s="47">
        <v>0.73958333333333404</v>
      </c>
      <c r="G3852" s="46" t="str">
        <f>IF(NOT(ISBLANK(Tableau645[heure
début])),IF(VALUE(MID(TEXT(Tableau645[heure
début],"hh"),1,2))&lt;13,"AM","PM"),"")</f>
        <v>PM</v>
      </c>
      <c r="H3852" s="47">
        <f>F3852-E3852</f>
        <v>0.16666666666666707</v>
      </c>
      <c r="I3852" s="47"/>
      <c r="J3852" s="47" t="s">
        <v>833</v>
      </c>
      <c r="K3852" s="65" t="s">
        <v>817</v>
      </c>
      <c r="L3852" s="45" t="str">
        <f ca="1">VLOOKUP(Tableau645[[#This Row],[module]],OFFSET(INDIRECT(A3852&amp;"_code"),0,2,,2),2,0)</f>
        <v>n/a</v>
      </c>
      <c r="M3852" s="45"/>
      <c r="N3852" s="47"/>
      <c r="O3852" s="45"/>
    </row>
    <row r="3853" spans="1:15" hidden="1" x14ac:dyDescent="0.2">
      <c r="A3853" s="45" t="s">
        <v>672</v>
      </c>
      <c r="B3853" s="65" t="str">
        <f>YEAR(C3853)&amp;"-"&amp;WEEKNUM(C3853)</f>
        <v>2018-16</v>
      </c>
      <c r="C3853" s="46">
        <v>43208</v>
      </c>
      <c r="D3853" s="67">
        <f>WEEKDAY(Tableau645[[#This Row],[date]])</f>
        <v>4</v>
      </c>
      <c r="E3853" s="47">
        <v>0.57291666666666696</v>
      </c>
      <c r="F3853" s="47">
        <v>0.73958333333333404</v>
      </c>
      <c r="G3853" s="46" t="str">
        <f>IF(NOT(ISBLANK(Tableau645[heure
début])),IF(VALUE(MID(TEXT(Tableau645[heure
début],"hh"),1,2))&lt;13,"AM","PM"),"")</f>
        <v>PM</v>
      </c>
      <c r="H3853" s="47">
        <f>F3853-E3853</f>
        <v>0.16666666666666707</v>
      </c>
      <c r="I3853" s="47"/>
      <c r="J3853" s="47"/>
      <c r="K3853" s="65" t="s">
        <v>809</v>
      </c>
      <c r="L3853" s="45" t="str">
        <f ca="1">VLOOKUP(Tableau645[[#This Row],[module]],OFFSET(INDIRECT(A3853&amp;"_code"),0,2,,2),2,0)</f>
        <v>n/a</v>
      </c>
      <c r="M3853" s="45"/>
      <c r="N3853" s="47"/>
      <c r="O3853" s="45"/>
    </row>
    <row r="3854" spans="1:15" hidden="1" x14ac:dyDescent="0.2">
      <c r="A3854" s="45" t="s">
        <v>676</v>
      </c>
      <c r="B3854" s="65" t="str">
        <f>YEAR(C3854)&amp;"-"&amp;WEEKNUM(C3854)</f>
        <v>2018-16</v>
      </c>
      <c r="C3854" s="46">
        <v>43208</v>
      </c>
      <c r="D3854" s="67">
        <f>WEEKDAY(Tableau645[[#This Row],[date]])</f>
        <v>4</v>
      </c>
      <c r="E3854" s="47">
        <v>0.57291666666666696</v>
      </c>
      <c r="F3854" s="47">
        <v>0.69791666666666663</v>
      </c>
      <c r="G3854" s="46" t="str">
        <f>IF(NOT(ISBLANK(Tableau645[heure
début])),IF(VALUE(MID(TEXT(Tableau645[heure
début],"hh"),1,2))&lt;13,"AM","PM"),"")</f>
        <v>PM</v>
      </c>
      <c r="H3854" s="47">
        <f>F3854-E3854</f>
        <v>0.12499999999999967</v>
      </c>
      <c r="I3854" s="47"/>
      <c r="J3854" s="47"/>
      <c r="K3854" s="65" t="s">
        <v>809</v>
      </c>
      <c r="L3854" s="45" t="str">
        <f ca="1">VLOOKUP(Tableau645[[#This Row],[module]],OFFSET(INDIRECT(A3854&amp;"_code"),0,2,,2),2,0)</f>
        <v>n/a</v>
      </c>
      <c r="M3854" s="45"/>
      <c r="N3854" s="47"/>
      <c r="O3854" s="45"/>
    </row>
    <row r="3855" spans="1:15" hidden="1" x14ac:dyDescent="0.2">
      <c r="A3855" s="45" t="s">
        <v>677</v>
      </c>
      <c r="B3855" s="65" t="str">
        <f>YEAR(C3855)&amp;"-"&amp;WEEKNUM(C3855)</f>
        <v>2018-16</v>
      </c>
      <c r="C3855" s="46">
        <v>43208</v>
      </c>
      <c r="D3855" s="67">
        <f>WEEKDAY(Tableau645[[#This Row],[date]])</f>
        <v>4</v>
      </c>
      <c r="E3855" s="47">
        <v>0.57291666666666696</v>
      </c>
      <c r="F3855" s="47">
        <v>0.69791666666666663</v>
      </c>
      <c r="G3855" s="46" t="str">
        <f>IF(NOT(ISBLANK(Tableau645[heure
début])),IF(VALUE(MID(TEXT(Tableau645[heure
début],"hh"),1,2))&lt;13,"AM","PM"),"")</f>
        <v>PM</v>
      </c>
      <c r="H3855" s="47">
        <f>F3855-E3855</f>
        <v>0.12499999999999967</v>
      </c>
      <c r="I3855" s="47"/>
      <c r="J3855" s="47"/>
      <c r="K3855" s="65" t="s">
        <v>749</v>
      </c>
      <c r="L3855" s="45" t="str">
        <f ca="1">VLOOKUP(Tableau645[[#This Row],[module]],OFFSET(INDIRECT(A3855&amp;"_code"),0,2,,2),2,0)</f>
        <v>LEFETZ Guillaume</v>
      </c>
      <c r="M3855" s="45"/>
      <c r="N3855" s="47"/>
      <c r="O3855" s="45"/>
    </row>
    <row r="3856" spans="1:15" hidden="1" x14ac:dyDescent="0.2">
      <c r="A3856" s="45" t="s">
        <v>671</v>
      </c>
      <c r="B3856" s="65" t="str">
        <f>YEAR(C3856)&amp;"-"&amp;WEEKNUM(C3856)</f>
        <v>2018-16</v>
      </c>
      <c r="C3856" s="46">
        <v>43208</v>
      </c>
      <c r="D3856" s="67">
        <f>WEEKDAY(Tableau645[[#This Row],[date]])</f>
        <v>4</v>
      </c>
      <c r="E3856" s="47">
        <v>0.57291666666666696</v>
      </c>
      <c r="F3856" s="47">
        <v>0.73958333333333404</v>
      </c>
      <c r="G3856" s="46" t="str">
        <f>IF(NOT(ISBLANK(Tableau645[heure
début])),IF(VALUE(MID(TEXT(Tableau645[heure
début],"hh"),1,2))&lt;13,"AM","PM"),"")</f>
        <v>PM</v>
      </c>
      <c r="H3856" s="47">
        <f>F3856-E3856</f>
        <v>0.16666666666666707</v>
      </c>
      <c r="I3856" s="47"/>
      <c r="J3856" s="47" t="s">
        <v>832</v>
      </c>
      <c r="K3856" s="65"/>
      <c r="L3856" s="45" t="e">
        <f ca="1">VLOOKUP(Tableau645[[#This Row],[module]],OFFSET(INDIRECT(A3856&amp;"_code"),0,2,,2),2,0)</f>
        <v>#N/A</v>
      </c>
      <c r="M3856" s="45"/>
      <c r="N3856" s="47"/>
      <c r="O3856" s="45"/>
    </row>
    <row r="3857" spans="1:15" hidden="1" x14ac:dyDescent="0.2">
      <c r="A3857" s="61" t="s">
        <v>669</v>
      </c>
      <c r="B3857" s="65" t="str">
        <f>YEAR(C3857)&amp;"-"&amp;WEEKNUM(C3857)</f>
        <v>2018-16</v>
      </c>
      <c r="C3857" s="46">
        <v>43209</v>
      </c>
      <c r="D3857" s="67">
        <f>WEEKDAY(Tableau645[[#This Row],[date]])</f>
        <v>5</v>
      </c>
      <c r="E3857" s="47">
        <v>0.34375</v>
      </c>
      <c r="F3857" s="47">
        <v>0.51041666666666696</v>
      </c>
      <c r="G3857" s="46" t="str">
        <f>IF(NOT(ISBLANK(Tableau645[heure
début])),IF(VALUE(MID(TEXT(Tableau645[heure
début],"hh"),1,2))&lt;13,"AM","PM"),"")</f>
        <v>AM</v>
      </c>
      <c r="H3857" s="47">
        <f>F3857-E3857</f>
        <v>0.16666666666666696</v>
      </c>
      <c r="I3857" s="47"/>
      <c r="J3857" s="47"/>
      <c r="K3857" s="65" t="s">
        <v>764</v>
      </c>
      <c r="L3857" s="45" t="str">
        <f ca="1">VLOOKUP(Tableau645[[#This Row],[module]],OFFSET(INDIRECT(A3857&amp;"_code"),0,2,,2),2,0)</f>
        <v>GABER Khalid</v>
      </c>
      <c r="M3857" s="45"/>
      <c r="N3857" s="47"/>
      <c r="O3857" s="45"/>
    </row>
    <row r="3858" spans="1:15" hidden="1" x14ac:dyDescent="0.2">
      <c r="A3858" s="45" t="s">
        <v>670</v>
      </c>
      <c r="B3858" s="65" t="str">
        <f>YEAR(C3858)&amp;"-"&amp;WEEKNUM(C3858)</f>
        <v>2018-16</v>
      </c>
      <c r="C3858" s="46">
        <v>43209</v>
      </c>
      <c r="D3858" s="67">
        <f>WEEKDAY(Tableau645[[#This Row],[date]])</f>
        <v>5</v>
      </c>
      <c r="E3858" s="47">
        <v>0.34375</v>
      </c>
      <c r="F3858" s="47">
        <v>0.51041666666666696</v>
      </c>
      <c r="G3858" s="46" t="str">
        <f>IF(NOT(ISBLANK(Tableau645[heure
début])),IF(VALUE(MID(TEXT(Tableau645[heure
début],"hh"),1,2))&lt;13,"AM","PM"),"")</f>
        <v>AM</v>
      </c>
      <c r="H3858" s="47">
        <f>F3858-E3858</f>
        <v>0.16666666666666696</v>
      </c>
      <c r="I3858" s="47"/>
      <c r="J3858" s="47"/>
      <c r="K3858" s="65" t="s">
        <v>811</v>
      </c>
      <c r="L3858" s="45" t="str">
        <f ca="1">VLOOKUP(Tableau645[[#This Row],[module]],OFFSET(INDIRECT(A3858&amp;"_code"),0,2,,2),2,0)</f>
        <v>n/a</v>
      </c>
      <c r="M3858" s="45"/>
      <c r="N3858" s="47"/>
      <c r="O3858" s="45"/>
    </row>
    <row r="3859" spans="1:15" x14ac:dyDescent="0.2">
      <c r="A3859" s="45" t="s">
        <v>657</v>
      </c>
      <c r="B3859" s="65" t="str">
        <f>YEAR(C3859)&amp;"-"&amp;WEEKNUM(C3859)</f>
        <v>2018-16</v>
      </c>
      <c r="C3859" s="46">
        <v>43209</v>
      </c>
      <c r="D3859" s="67">
        <f>WEEKDAY(Tableau645[[#This Row],[date]])</f>
        <v>5</v>
      </c>
      <c r="E3859" s="47">
        <v>0.34375</v>
      </c>
      <c r="F3859" s="47">
        <v>0.42708333333333298</v>
      </c>
      <c r="G3859" s="46" t="str">
        <f>IF(NOT(ISBLANK(Tableau645[heure
début])),IF(VALUE(MID(TEXT(Tableau645[heure
début],"hh"),1,2))&lt;13,"AM","PM"),"")</f>
        <v>AM</v>
      </c>
      <c r="H3859" s="47">
        <f>F3859-E3859</f>
        <v>8.3333333333332982E-2</v>
      </c>
      <c r="I3859" s="123"/>
      <c r="J3859" s="47" t="s">
        <v>821</v>
      </c>
      <c r="K3859" s="65" t="s">
        <v>775</v>
      </c>
      <c r="L3859" s="45" t="str">
        <f ca="1">VLOOKUP(Tableau645[[#This Row],[module]],OFFSET(INDIRECT(A3859&amp;"_code"),0,2,,2),2,0)</f>
        <v>NETWORX NETWORX</v>
      </c>
      <c r="M3859" s="45"/>
      <c r="N3859" s="47"/>
      <c r="O3859" s="45"/>
    </row>
    <row r="3860" spans="1:15" hidden="1" x14ac:dyDescent="0.2">
      <c r="A3860" s="45" t="s">
        <v>671</v>
      </c>
      <c r="B3860" s="65" t="str">
        <f>YEAR(C3860)&amp;"-"&amp;WEEKNUM(C3860)</f>
        <v>2018-16</v>
      </c>
      <c r="C3860" s="46">
        <v>43209</v>
      </c>
      <c r="D3860" s="67">
        <f>WEEKDAY(Tableau645[[#This Row],[date]])</f>
        <v>5</v>
      </c>
      <c r="E3860" s="47">
        <v>0.34375</v>
      </c>
      <c r="F3860" s="47">
        <v>0.51041666666666696</v>
      </c>
      <c r="G3860" s="46" t="str">
        <f>IF(NOT(ISBLANK(Tableau645[heure
début])),IF(VALUE(MID(TEXT(Tableau645[heure
début],"hh"),1,2))&lt;13,"AM","PM"),"")</f>
        <v>AM</v>
      </c>
      <c r="H3860" s="47">
        <f>F3860-E3860</f>
        <v>0.16666666666666696</v>
      </c>
      <c r="I3860" s="47"/>
      <c r="J3860" s="47" t="s">
        <v>833</v>
      </c>
      <c r="K3860" s="65" t="s">
        <v>817</v>
      </c>
      <c r="L3860" s="45" t="str">
        <f ca="1">VLOOKUP(Tableau645[[#This Row],[module]],OFFSET(INDIRECT(A3860&amp;"_code"),0,2,,2),2,0)</f>
        <v>n/a</v>
      </c>
      <c r="M3860" s="45"/>
      <c r="N3860" s="47"/>
      <c r="O3860" s="45"/>
    </row>
    <row r="3861" spans="1:15" hidden="1" x14ac:dyDescent="0.2">
      <c r="A3861" s="45" t="s">
        <v>672</v>
      </c>
      <c r="B3861" s="65" t="str">
        <f>YEAR(C3861)&amp;"-"&amp;WEEKNUM(C3861)</f>
        <v>2018-16</v>
      </c>
      <c r="C3861" s="46">
        <v>43209</v>
      </c>
      <c r="D3861" s="67">
        <f>WEEKDAY(Tableau645[[#This Row],[date]])</f>
        <v>5</v>
      </c>
      <c r="E3861" s="47">
        <v>0.34375</v>
      </c>
      <c r="F3861" s="47">
        <v>0.51041666666666696</v>
      </c>
      <c r="G3861" s="46" t="str">
        <f>IF(NOT(ISBLANK(Tableau645[heure
début])),IF(VALUE(MID(TEXT(Tableau645[heure
début],"hh"),1,2))&lt;13,"AM","PM"),"")</f>
        <v>AM</v>
      </c>
      <c r="H3861" s="47">
        <f>F3861-E3861</f>
        <v>0.16666666666666696</v>
      </c>
      <c r="I3861" s="47"/>
      <c r="J3861" s="47"/>
      <c r="K3861" s="65" t="s">
        <v>809</v>
      </c>
      <c r="L3861" s="45" t="str">
        <f ca="1">VLOOKUP(Tableau645[[#This Row],[module]],OFFSET(INDIRECT(A3861&amp;"_code"),0,2,,2),2,0)</f>
        <v>n/a</v>
      </c>
      <c r="M3861" s="45"/>
      <c r="N3861" s="47"/>
      <c r="O3861" s="45"/>
    </row>
    <row r="3862" spans="1:15" hidden="1" x14ac:dyDescent="0.2">
      <c r="A3862" s="45" t="s">
        <v>676</v>
      </c>
      <c r="B3862" s="65" t="str">
        <f>YEAR(C3862)&amp;"-"&amp;WEEKNUM(C3862)</f>
        <v>2018-16</v>
      </c>
      <c r="C3862" s="46">
        <v>43209</v>
      </c>
      <c r="D3862" s="67">
        <f>WEEKDAY(Tableau645[[#This Row],[date]])</f>
        <v>5</v>
      </c>
      <c r="E3862" s="47">
        <v>0.34375</v>
      </c>
      <c r="F3862" s="47">
        <v>0.51041666666666696</v>
      </c>
      <c r="G3862" s="46" t="str">
        <f>IF(NOT(ISBLANK(Tableau645[heure
début])),IF(VALUE(MID(TEXT(Tableau645[heure
début],"hh"),1,2))&lt;13,"AM","PM"),"")</f>
        <v>AM</v>
      </c>
      <c r="H3862" s="47">
        <f>F3862-E3862</f>
        <v>0.16666666666666696</v>
      </c>
      <c r="I3862" s="47"/>
      <c r="J3862" s="47"/>
      <c r="K3862" s="65" t="s">
        <v>809</v>
      </c>
      <c r="L3862" s="45" t="str">
        <f ca="1">VLOOKUP(Tableau645[[#This Row],[module]],OFFSET(INDIRECT(A3862&amp;"_code"),0,2,,2),2,0)</f>
        <v>n/a</v>
      </c>
      <c r="M3862" s="45"/>
      <c r="N3862" s="47"/>
      <c r="O3862" s="45"/>
    </row>
    <row r="3863" spans="1:15" hidden="1" x14ac:dyDescent="0.2">
      <c r="A3863" s="45" t="s">
        <v>677</v>
      </c>
      <c r="B3863" s="65" t="str">
        <f>YEAR(C3863)&amp;"-"&amp;WEEKNUM(C3863)</f>
        <v>2018-16</v>
      </c>
      <c r="C3863" s="46">
        <v>43209</v>
      </c>
      <c r="D3863" s="67">
        <f>WEEKDAY(Tableau645[[#This Row],[date]])</f>
        <v>5</v>
      </c>
      <c r="E3863" s="47">
        <v>0.34375</v>
      </c>
      <c r="F3863" s="47">
        <v>0.51041666666666696</v>
      </c>
      <c r="G3863" s="46" t="str">
        <f>IF(NOT(ISBLANK(Tableau645[heure
début])),IF(VALUE(MID(TEXT(Tableau645[heure
début],"hh"),1,2))&lt;13,"AM","PM"),"")</f>
        <v>AM</v>
      </c>
      <c r="H3863" s="47">
        <f>F3863-E3863</f>
        <v>0.16666666666666696</v>
      </c>
      <c r="I3863" s="47"/>
      <c r="J3863" s="47"/>
      <c r="K3863" s="65" t="s">
        <v>749</v>
      </c>
      <c r="L3863" s="45" t="str">
        <f ca="1">VLOOKUP(Tableau645[[#This Row],[module]],OFFSET(INDIRECT(A3863&amp;"_code"),0,2,,2),2,0)</f>
        <v>LEFETZ Guillaume</v>
      </c>
      <c r="M3863" s="45"/>
      <c r="N3863" s="47"/>
      <c r="O3863" s="45"/>
    </row>
    <row r="3864" spans="1:15" hidden="1" x14ac:dyDescent="0.2">
      <c r="A3864" s="45" t="s">
        <v>671</v>
      </c>
      <c r="B3864" s="65" t="str">
        <f>YEAR(C3864)&amp;"-"&amp;WEEKNUM(C3864)</f>
        <v>2018-16</v>
      </c>
      <c r="C3864" s="46">
        <v>43209</v>
      </c>
      <c r="D3864" s="67">
        <f>WEEKDAY(Tableau645[[#This Row],[date]])</f>
        <v>5</v>
      </c>
      <c r="E3864" s="47">
        <v>0.34375</v>
      </c>
      <c r="F3864" s="47">
        <v>0.51041666666666696</v>
      </c>
      <c r="G3864" s="46" t="str">
        <f>IF(NOT(ISBLANK(Tableau645[heure
début])),IF(VALUE(MID(TEXT(Tableau645[heure
début],"hh"),1,2))&lt;13,"AM","PM"),"")</f>
        <v>AM</v>
      </c>
      <c r="H3864" s="47">
        <f>F3864-E3864</f>
        <v>0.16666666666666696</v>
      </c>
      <c r="I3864" s="47"/>
      <c r="J3864" s="47" t="s">
        <v>832</v>
      </c>
      <c r="K3864" s="65"/>
      <c r="L3864" s="45" t="e">
        <f ca="1">VLOOKUP(Tableau645[[#This Row],[module]],OFFSET(INDIRECT(A3864&amp;"_code"),0,2,,2),2,0)</f>
        <v>#N/A</v>
      </c>
      <c r="M3864" s="45"/>
      <c r="N3864" s="47"/>
      <c r="O3864" s="45"/>
    </row>
    <row r="3865" spans="1:15" x14ac:dyDescent="0.2">
      <c r="A3865" s="45" t="s">
        <v>657</v>
      </c>
      <c r="B3865" s="65" t="str">
        <f>YEAR(C3865)&amp;"-"&amp;WEEKNUM(C3865)</f>
        <v>2018-16</v>
      </c>
      <c r="C3865" s="46">
        <v>43209</v>
      </c>
      <c r="D3865" s="67">
        <f>WEEKDAY(Tableau645[[#This Row],[date]])</f>
        <v>5</v>
      </c>
      <c r="E3865" s="47">
        <v>0.42708333333333298</v>
      </c>
      <c r="F3865" s="47">
        <v>0.51041666666666696</v>
      </c>
      <c r="G3865" s="46" t="str">
        <f>IF(NOT(ISBLANK(Tableau645[heure
début])),IF(VALUE(MID(TEXT(Tableau645[heure
début],"hh"),1,2))&lt;13,"AM","PM"),"")</f>
        <v>AM</v>
      </c>
      <c r="H3865" s="47">
        <f>F3865-E3865</f>
        <v>8.3333333333333981E-2</v>
      </c>
      <c r="I3865" s="123"/>
      <c r="J3865" s="47" t="s">
        <v>823</v>
      </c>
      <c r="K3865" s="65" t="s">
        <v>1100</v>
      </c>
      <c r="L3865" s="65" t="str">
        <f ca="1">VLOOKUP(Tableau645[[#This Row],[module]],OFFSET(INDIRECT(A3865&amp;"_code"),0,2,,2),2,0)</f>
        <v>DELIESSCHE Christian</v>
      </c>
      <c r="M3865" s="45"/>
      <c r="N3865" s="47"/>
      <c r="O3865" s="45"/>
    </row>
    <row r="3866" spans="1:15" hidden="1" x14ac:dyDescent="0.2">
      <c r="A3866" s="45" t="s">
        <v>670</v>
      </c>
      <c r="B3866" s="65" t="str">
        <f>YEAR(C3866)&amp;"-"&amp;WEEKNUM(C3866)</f>
        <v>2018-16</v>
      </c>
      <c r="C3866" s="46">
        <v>43209</v>
      </c>
      <c r="D3866" s="67">
        <f>WEEKDAY(Tableau645[[#This Row],[date]])</f>
        <v>5</v>
      </c>
      <c r="E3866" s="47">
        <v>0.57291666666666696</v>
      </c>
      <c r="F3866" s="47">
        <v>0.73958333333333404</v>
      </c>
      <c r="G3866" s="46" t="str">
        <f>IF(NOT(ISBLANK(Tableau645[heure
début])),IF(VALUE(MID(TEXT(Tableau645[heure
début],"hh"),1,2))&lt;13,"AM","PM"),"")</f>
        <v>PM</v>
      </c>
      <c r="H3866" s="47">
        <f>F3866-E3866</f>
        <v>0.16666666666666707</v>
      </c>
      <c r="I3866" s="47"/>
      <c r="J3866" s="47"/>
      <c r="K3866" s="65" t="s">
        <v>811</v>
      </c>
      <c r="L3866" s="45" t="str">
        <f ca="1">VLOOKUP(Tableau645[[#This Row],[module]],OFFSET(INDIRECT(A3866&amp;"_code"),0,2,,2),2,0)</f>
        <v>n/a</v>
      </c>
      <c r="M3866" s="45"/>
      <c r="N3866" s="47"/>
      <c r="O3866" s="45"/>
    </row>
    <row r="3867" spans="1:15" hidden="1" x14ac:dyDescent="0.2">
      <c r="A3867" s="61" t="s">
        <v>669</v>
      </c>
      <c r="B3867" s="65" t="str">
        <f>YEAR(C3867)&amp;"-"&amp;WEEKNUM(C3867)</f>
        <v>2018-16</v>
      </c>
      <c r="C3867" s="46">
        <v>43209</v>
      </c>
      <c r="D3867" s="67">
        <f>WEEKDAY(Tableau645[[#This Row],[date]])</f>
        <v>5</v>
      </c>
      <c r="E3867" s="63">
        <v>0.57291666666666696</v>
      </c>
      <c r="F3867" s="63">
        <v>0.73958333333333404</v>
      </c>
      <c r="G3867" s="46" t="str">
        <f>IF(NOT(ISBLANK(Tableau645[heure
début])),IF(VALUE(MID(TEXT(Tableau645[heure
début],"hh"),1,2))&lt;13,"AM","PM"),"")</f>
        <v>PM</v>
      </c>
      <c r="H3867" s="47">
        <f>F3867-E3867</f>
        <v>0.16666666666666707</v>
      </c>
      <c r="I3867" s="47"/>
      <c r="J3867" s="47"/>
      <c r="K3867" s="65" t="s">
        <v>1078</v>
      </c>
      <c r="L3867" s="45" t="str">
        <f ca="1">VLOOKUP(Tableau645[[#This Row],[module]],OFFSET(INDIRECT(A3867&amp;"_code"),0,2,,2),2,0)</f>
        <v>LE GALES Julien</v>
      </c>
      <c r="M3867" s="45"/>
      <c r="N3867" s="47"/>
      <c r="O3867" s="45"/>
    </row>
    <row r="3868" spans="1:15" hidden="1" x14ac:dyDescent="0.2">
      <c r="A3868" s="45" t="s">
        <v>671</v>
      </c>
      <c r="B3868" s="65" t="str">
        <f>YEAR(C3868)&amp;"-"&amp;WEEKNUM(C3868)</f>
        <v>2018-16</v>
      </c>
      <c r="C3868" s="46">
        <v>43209</v>
      </c>
      <c r="D3868" s="67">
        <f>WEEKDAY(Tableau645[[#This Row],[date]])</f>
        <v>5</v>
      </c>
      <c r="E3868" s="47">
        <v>0.57291666666666696</v>
      </c>
      <c r="F3868" s="47">
        <v>0.73958333333333404</v>
      </c>
      <c r="G3868" s="46" t="str">
        <f>IF(NOT(ISBLANK(Tableau645[heure
début])),IF(VALUE(MID(TEXT(Tableau645[heure
début],"hh"),1,2))&lt;13,"AM","PM"),"")</f>
        <v>PM</v>
      </c>
      <c r="H3868" s="47">
        <f>F3868-E3868</f>
        <v>0.16666666666666707</v>
      </c>
      <c r="I3868" s="47"/>
      <c r="J3868" s="47" t="s">
        <v>833</v>
      </c>
      <c r="K3868" s="65" t="s">
        <v>817</v>
      </c>
      <c r="L3868" s="45" t="str">
        <f ca="1">VLOOKUP(Tableau645[[#This Row],[module]],OFFSET(INDIRECT(A3868&amp;"_code"),0,2,,2),2,0)</f>
        <v>n/a</v>
      </c>
      <c r="M3868" s="45"/>
      <c r="N3868" s="47"/>
      <c r="O3868" s="45"/>
    </row>
    <row r="3869" spans="1:15" hidden="1" x14ac:dyDescent="0.2">
      <c r="A3869" s="45" t="s">
        <v>672</v>
      </c>
      <c r="B3869" s="65" t="str">
        <f>YEAR(C3869)&amp;"-"&amp;WEEKNUM(C3869)</f>
        <v>2018-16</v>
      </c>
      <c r="C3869" s="46">
        <v>43209</v>
      </c>
      <c r="D3869" s="67">
        <f>WEEKDAY(Tableau645[[#This Row],[date]])</f>
        <v>5</v>
      </c>
      <c r="E3869" s="47">
        <v>0.57291666666666696</v>
      </c>
      <c r="F3869" s="47">
        <v>0.73958333333333404</v>
      </c>
      <c r="G3869" s="46" t="str">
        <f>IF(NOT(ISBLANK(Tableau645[heure
début])),IF(VALUE(MID(TEXT(Tableau645[heure
début],"hh"),1,2))&lt;13,"AM","PM"),"")</f>
        <v>PM</v>
      </c>
      <c r="H3869" s="47">
        <f>F3869-E3869</f>
        <v>0.16666666666666707</v>
      </c>
      <c r="I3869" s="47"/>
      <c r="J3869" s="47"/>
      <c r="K3869" s="65" t="s">
        <v>809</v>
      </c>
      <c r="L3869" s="45" t="str">
        <f ca="1">VLOOKUP(Tableau645[[#This Row],[module]],OFFSET(INDIRECT(A3869&amp;"_code"),0,2,,2),2,0)</f>
        <v>n/a</v>
      </c>
      <c r="M3869" s="45"/>
      <c r="N3869" s="47"/>
      <c r="O3869" s="45"/>
    </row>
    <row r="3870" spans="1:15" x14ac:dyDescent="0.2">
      <c r="A3870" s="45" t="s">
        <v>657</v>
      </c>
      <c r="B3870" s="65" t="str">
        <f>YEAR(C3870)&amp;"-"&amp;WEEKNUM(C3870)</f>
        <v>2018-16</v>
      </c>
      <c r="C3870" s="46">
        <v>43209</v>
      </c>
      <c r="D3870" s="67">
        <f>WEEKDAY(Tableau645[[#This Row],[date]])</f>
        <v>5</v>
      </c>
      <c r="E3870" s="47">
        <v>0.57291666666666696</v>
      </c>
      <c r="F3870" s="47">
        <v>0.73958333333333404</v>
      </c>
      <c r="G3870" s="46" t="str">
        <f>IF(NOT(ISBLANK(Tableau645[heure
début])),IF(VALUE(MID(TEXT(Tableau645[heure
début],"hh"),1,2))&lt;13,"AM","PM"),"")</f>
        <v>PM</v>
      </c>
      <c r="H3870" s="47">
        <f>F3870-E3870</f>
        <v>0.16666666666666707</v>
      </c>
      <c r="I3870" s="123"/>
      <c r="J3870" s="47"/>
      <c r="K3870" s="65" t="s">
        <v>850</v>
      </c>
      <c r="L3870" s="45" t="str">
        <f ca="1">VLOOKUP(Tableau645[[#This Row],[module]],OFFSET(INDIRECT(A3870&amp;"_code"),0,2,,2),2,0)</f>
        <v>GABER Khalid</v>
      </c>
      <c r="M3870" s="45"/>
      <c r="N3870" s="47"/>
      <c r="O3870" s="45"/>
    </row>
    <row r="3871" spans="1:15" hidden="1" x14ac:dyDescent="0.2">
      <c r="A3871" s="45" t="s">
        <v>676</v>
      </c>
      <c r="B3871" s="65" t="str">
        <f>YEAR(C3871)&amp;"-"&amp;WEEKNUM(C3871)</f>
        <v>2018-16</v>
      </c>
      <c r="C3871" s="46">
        <v>43209</v>
      </c>
      <c r="D3871" s="67">
        <f>WEEKDAY(Tableau645[[#This Row],[date]])</f>
        <v>5</v>
      </c>
      <c r="E3871" s="47">
        <v>0.57291666666666696</v>
      </c>
      <c r="F3871" s="47">
        <v>0.69791666666666663</v>
      </c>
      <c r="G3871" s="46" t="str">
        <f>IF(NOT(ISBLANK(Tableau645[heure
début])),IF(VALUE(MID(TEXT(Tableau645[heure
début],"hh"),1,2))&lt;13,"AM","PM"),"")</f>
        <v>PM</v>
      </c>
      <c r="H3871" s="47">
        <f>F3871-E3871</f>
        <v>0.12499999999999967</v>
      </c>
      <c r="I3871" s="47"/>
      <c r="J3871" s="47"/>
      <c r="K3871" s="65" t="s">
        <v>809</v>
      </c>
      <c r="L3871" s="45" t="str">
        <f ca="1">VLOOKUP(Tableau645[[#This Row],[module]],OFFSET(INDIRECT(A3871&amp;"_code"),0,2,,2),2,0)</f>
        <v>n/a</v>
      </c>
      <c r="M3871" s="45"/>
      <c r="N3871" s="47"/>
      <c r="O3871" s="45"/>
    </row>
    <row r="3872" spans="1:15" hidden="1" x14ac:dyDescent="0.2">
      <c r="A3872" s="45" t="s">
        <v>677</v>
      </c>
      <c r="B3872" s="65" t="str">
        <f>YEAR(C3872)&amp;"-"&amp;WEEKNUM(C3872)</f>
        <v>2018-16</v>
      </c>
      <c r="C3872" s="46">
        <v>43209</v>
      </c>
      <c r="D3872" s="67">
        <f>WEEKDAY(Tableau645[[#This Row],[date]])</f>
        <v>5</v>
      </c>
      <c r="E3872" s="47">
        <v>0.57291666666666696</v>
      </c>
      <c r="F3872" s="47">
        <v>0.69791666666666663</v>
      </c>
      <c r="G3872" s="46" t="str">
        <f>IF(NOT(ISBLANK(Tableau645[heure
début])),IF(VALUE(MID(TEXT(Tableau645[heure
début],"hh"),1,2))&lt;13,"AM","PM"),"")</f>
        <v>PM</v>
      </c>
      <c r="H3872" s="47">
        <f>F3872-E3872</f>
        <v>0.12499999999999967</v>
      </c>
      <c r="I3872" s="47"/>
      <c r="J3872" s="47"/>
      <c r="K3872" s="65" t="s">
        <v>749</v>
      </c>
      <c r="L3872" s="45" t="str">
        <f ca="1">VLOOKUP(Tableau645[[#This Row],[module]],OFFSET(INDIRECT(A3872&amp;"_code"),0,2,,2),2,0)</f>
        <v>LEFETZ Guillaume</v>
      </c>
      <c r="M3872" s="45"/>
      <c r="N3872" s="47"/>
      <c r="O3872" s="45"/>
    </row>
    <row r="3873" spans="1:15" hidden="1" x14ac:dyDescent="0.2">
      <c r="A3873" s="45" t="s">
        <v>671</v>
      </c>
      <c r="B3873" s="65" t="str">
        <f>YEAR(C3873)&amp;"-"&amp;WEEKNUM(C3873)</f>
        <v>2018-16</v>
      </c>
      <c r="C3873" s="46">
        <v>43209</v>
      </c>
      <c r="D3873" s="67">
        <f>WEEKDAY(Tableau645[[#This Row],[date]])</f>
        <v>5</v>
      </c>
      <c r="E3873" s="47">
        <v>0.57291666666666696</v>
      </c>
      <c r="F3873" s="47">
        <v>0.73958333333333404</v>
      </c>
      <c r="G3873" s="46" t="str">
        <f>IF(NOT(ISBLANK(Tableau645[heure
début])),IF(VALUE(MID(TEXT(Tableau645[heure
début],"hh"),1,2))&lt;13,"AM","PM"),"")</f>
        <v>PM</v>
      </c>
      <c r="H3873" s="47">
        <f>F3873-E3873</f>
        <v>0.16666666666666707</v>
      </c>
      <c r="I3873" s="47"/>
      <c r="J3873" s="47" t="s">
        <v>832</v>
      </c>
      <c r="K3873" s="65"/>
      <c r="L3873" s="45" t="e">
        <f ca="1">VLOOKUP(Tableau645[[#This Row],[module]],OFFSET(INDIRECT(A3873&amp;"_code"),0,2,,2),2,0)</f>
        <v>#N/A</v>
      </c>
      <c r="M3873" s="45"/>
      <c r="N3873" s="47"/>
      <c r="O3873" s="45"/>
    </row>
    <row r="3874" spans="1:15" hidden="1" x14ac:dyDescent="0.2">
      <c r="A3874" s="61" t="s">
        <v>669</v>
      </c>
      <c r="B3874" s="65" t="str">
        <f>YEAR(C3874)&amp;"-"&amp;WEEKNUM(C3874)</f>
        <v>2018-16</v>
      </c>
      <c r="C3874" s="46">
        <v>43210</v>
      </c>
      <c r="D3874" s="67">
        <f>WEEKDAY(Tableau645[[#This Row],[date]])</f>
        <v>6</v>
      </c>
      <c r="E3874" s="47">
        <v>0.34375</v>
      </c>
      <c r="F3874" s="47">
        <v>0.51041666666666696</v>
      </c>
      <c r="G3874" s="46" t="str">
        <f>IF(NOT(ISBLANK(Tableau645[heure
début])),IF(VALUE(MID(TEXT(Tableau645[heure
début],"hh"),1,2))&lt;13,"AM","PM"),"")</f>
        <v>AM</v>
      </c>
      <c r="H3874" s="47">
        <f>F3874-E3874</f>
        <v>0.16666666666666696</v>
      </c>
      <c r="I3874" s="47"/>
      <c r="J3874" s="47"/>
      <c r="K3874" s="65" t="s">
        <v>864</v>
      </c>
      <c r="L3874" s="45" t="str">
        <f ca="1">VLOOKUP(Tableau645[[#This Row],[module]],OFFSET(INDIRECT(A3874&amp;"_code"),0,2,,2),2,0)</f>
        <v>DUPLOUICH Audrey</v>
      </c>
      <c r="M3874" s="45"/>
      <c r="N3874" s="47"/>
      <c r="O3874" s="45"/>
    </row>
    <row r="3875" spans="1:15" hidden="1" x14ac:dyDescent="0.2">
      <c r="A3875" s="45" t="s">
        <v>670</v>
      </c>
      <c r="B3875" s="65" t="str">
        <f>YEAR(C3875)&amp;"-"&amp;WEEKNUM(C3875)</f>
        <v>2018-16</v>
      </c>
      <c r="C3875" s="46">
        <v>43210</v>
      </c>
      <c r="D3875" s="67">
        <f>WEEKDAY(Tableau645[[#This Row],[date]])</f>
        <v>6</v>
      </c>
      <c r="E3875" s="47">
        <v>0.34375</v>
      </c>
      <c r="F3875" s="47">
        <v>0.51041666666666696</v>
      </c>
      <c r="G3875" s="46" t="str">
        <f>IF(NOT(ISBLANK(Tableau645[heure
début])),IF(VALUE(MID(TEXT(Tableau645[heure
début],"hh"),1,2))&lt;13,"AM","PM"),"")</f>
        <v>AM</v>
      </c>
      <c r="H3875" s="47">
        <f>F3875-E3875</f>
        <v>0.16666666666666696</v>
      </c>
      <c r="I3875" s="47"/>
      <c r="J3875" s="47"/>
      <c r="K3875" s="65" t="s">
        <v>811</v>
      </c>
      <c r="L3875" s="45" t="str">
        <f ca="1">VLOOKUP(Tableau645[[#This Row],[module]],OFFSET(INDIRECT(A3875&amp;"_code"),0,2,,2),2,0)</f>
        <v>n/a</v>
      </c>
      <c r="M3875" s="45"/>
      <c r="N3875" s="47"/>
      <c r="O3875" s="45"/>
    </row>
    <row r="3876" spans="1:15" hidden="1" x14ac:dyDescent="0.2">
      <c r="A3876" s="45" t="s">
        <v>671</v>
      </c>
      <c r="B3876" s="65" t="str">
        <f>YEAR(C3876)&amp;"-"&amp;WEEKNUM(C3876)</f>
        <v>2018-16</v>
      </c>
      <c r="C3876" s="46">
        <v>43210</v>
      </c>
      <c r="D3876" s="67">
        <f>WEEKDAY(Tableau645[[#This Row],[date]])</f>
        <v>6</v>
      </c>
      <c r="E3876" s="47">
        <v>0.34375</v>
      </c>
      <c r="F3876" s="47">
        <v>0.51041666666666696</v>
      </c>
      <c r="G3876" s="46" t="str">
        <f>IF(NOT(ISBLANK(Tableau645[heure
début])),IF(VALUE(MID(TEXT(Tableau645[heure
début],"hh"),1,2))&lt;13,"AM","PM"),"")</f>
        <v>AM</v>
      </c>
      <c r="H3876" s="47">
        <f>F3876-E3876</f>
        <v>0.16666666666666696</v>
      </c>
      <c r="I3876" s="47"/>
      <c r="J3876" s="47" t="s">
        <v>833</v>
      </c>
      <c r="K3876" s="65" t="s">
        <v>817</v>
      </c>
      <c r="L3876" s="45" t="str">
        <f ca="1">VLOOKUP(Tableau645[[#This Row],[module]],OFFSET(INDIRECT(A3876&amp;"_code"),0,2,,2),2,0)</f>
        <v>n/a</v>
      </c>
      <c r="M3876" s="45"/>
      <c r="N3876" s="47"/>
      <c r="O3876" s="45"/>
    </row>
    <row r="3877" spans="1:15" hidden="1" x14ac:dyDescent="0.2">
      <c r="A3877" s="45" t="s">
        <v>672</v>
      </c>
      <c r="B3877" s="65" t="str">
        <f>YEAR(C3877)&amp;"-"&amp;WEEKNUM(C3877)</f>
        <v>2018-16</v>
      </c>
      <c r="C3877" s="46">
        <v>43210</v>
      </c>
      <c r="D3877" s="67">
        <f>WEEKDAY(Tableau645[[#This Row],[date]])</f>
        <v>6</v>
      </c>
      <c r="E3877" s="47">
        <v>0.34375</v>
      </c>
      <c r="F3877" s="47">
        <v>0.51041666666666696</v>
      </c>
      <c r="G3877" s="46" t="str">
        <f>IF(NOT(ISBLANK(Tableau645[heure
début])),IF(VALUE(MID(TEXT(Tableau645[heure
début],"hh"),1,2))&lt;13,"AM","PM"),"")</f>
        <v>AM</v>
      </c>
      <c r="H3877" s="47">
        <f>F3877-E3877</f>
        <v>0.16666666666666696</v>
      </c>
      <c r="I3877" s="47"/>
      <c r="J3877" s="47"/>
      <c r="K3877" s="65" t="s">
        <v>809</v>
      </c>
      <c r="L3877" s="45" t="str">
        <f ca="1">VLOOKUP(Tableau645[[#This Row],[module]],OFFSET(INDIRECT(A3877&amp;"_code"),0,2,,2),2,0)</f>
        <v>n/a</v>
      </c>
      <c r="M3877" s="45"/>
      <c r="N3877" s="47"/>
      <c r="O3877" s="45"/>
    </row>
    <row r="3878" spans="1:15" x14ac:dyDescent="0.2">
      <c r="A3878" s="45" t="s">
        <v>657</v>
      </c>
      <c r="B3878" s="65" t="str">
        <f>YEAR(C3878)&amp;"-"&amp;WEEKNUM(C3878)</f>
        <v>2018-16</v>
      </c>
      <c r="C3878" s="46">
        <v>43210</v>
      </c>
      <c r="D3878" s="67">
        <f>WEEKDAY(Tableau645[[#This Row],[date]])</f>
        <v>6</v>
      </c>
      <c r="E3878" s="47">
        <v>0.34375</v>
      </c>
      <c r="F3878" s="47">
        <v>0.51041666666666696</v>
      </c>
      <c r="G3878" s="46" t="str">
        <f>IF(NOT(ISBLANK(Tableau645[heure
début])),IF(VALUE(MID(TEXT(Tableau645[heure
début],"hh"),1,2))&lt;13,"AM","PM"),"")</f>
        <v>AM</v>
      </c>
      <c r="H3878" s="47">
        <f>F3878-E3878</f>
        <v>0.16666666666666696</v>
      </c>
      <c r="I3878" s="123"/>
      <c r="J3878" s="47"/>
      <c r="K3878" s="65" t="s">
        <v>850</v>
      </c>
      <c r="L3878" s="45" t="str">
        <f ca="1">VLOOKUP(Tableau645[[#This Row],[module]],OFFSET(INDIRECT(A3878&amp;"_code"),0,2,,2),2,0)</f>
        <v>GABER Khalid</v>
      </c>
      <c r="M3878" s="45"/>
      <c r="N3878" s="47"/>
      <c r="O3878" s="45"/>
    </row>
    <row r="3879" spans="1:15" hidden="1" x14ac:dyDescent="0.2">
      <c r="A3879" s="45" t="s">
        <v>676</v>
      </c>
      <c r="B3879" s="65" t="str">
        <f>YEAR(C3879)&amp;"-"&amp;WEEKNUM(C3879)</f>
        <v>2018-16</v>
      </c>
      <c r="C3879" s="46">
        <v>43210</v>
      </c>
      <c r="D3879" s="67">
        <f>WEEKDAY(Tableau645[[#This Row],[date]])</f>
        <v>6</v>
      </c>
      <c r="E3879" s="47">
        <v>0.34375</v>
      </c>
      <c r="F3879" s="47">
        <v>0.51041666666666696</v>
      </c>
      <c r="G3879" s="46" t="str">
        <f>IF(NOT(ISBLANK(Tableau645[heure
début])),IF(VALUE(MID(TEXT(Tableau645[heure
début],"hh"),1,2))&lt;13,"AM","PM"),"")</f>
        <v>AM</v>
      </c>
      <c r="H3879" s="47">
        <f>F3879-E3879</f>
        <v>0.16666666666666696</v>
      </c>
      <c r="I3879" s="47"/>
      <c r="J3879" s="47"/>
      <c r="K3879" s="65" t="s">
        <v>809</v>
      </c>
      <c r="L3879" s="45" t="str">
        <f ca="1">VLOOKUP(Tableau645[[#This Row],[module]],OFFSET(INDIRECT(A3879&amp;"_code"),0,2,,2),2,0)</f>
        <v>n/a</v>
      </c>
      <c r="M3879" s="45"/>
      <c r="N3879" s="47"/>
      <c r="O3879" s="45"/>
    </row>
    <row r="3880" spans="1:15" hidden="1" x14ac:dyDescent="0.2">
      <c r="A3880" s="45" t="s">
        <v>677</v>
      </c>
      <c r="B3880" s="65" t="str">
        <f>YEAR(C3880)&amp;"-"&amp;WEEKNUM(C3880)</f>
        <v>2018-16</v>
      </c>
      <c r="C3880" s="46">
        <v>43210</v>
      </c>
      <c r="D3880" s="67">
        <f>WEEKDAY(Tableau645[[#This Row],[date]])</f>
        <v>6</v>
      </c>
      <c r="E3880" s="47">
        <v>0.34375</v>
      </c>
      <c r="F3880" s="47">
        <v>0.51041666666666696</v>
      </c>
      <c r="G3880" s="46" t="str">
        <f>IF(NOT(ISBLANK(Tableau645[heure
début])),IF(VALUE(MID(TEXT(Tableau645[heure
début],"hh"),1,2))&lt;13,"AM","PM"),"")</f>
        <v>AM</v>
      </c>
      <c r="H3880" s="47">
        <f>F3880-E3880</f>
        <v>0.16666666666666696</v>
      </c>
      <c r="I3880" s="47"/>
      <c r="J3880" s="47"/>
      <c r="K3880" s="65" t="s">
        <v>749</v>
      </c>
      <c r="L3880" s="45" t="str">
        <f ca="1">VLOOKUP(Tableau645[[#This Row],[module]],OFFSET(INDIRECT(A3880&amp;"_code"),0,2,,2),2,0)</f>
        <v>LEFETZ Guillaume</v>
      </c>
      <c r="M3880" s="45"/>
      <c r="N3880" s="47"/>
      <c r="O3880" s="45"/>
    </row>
    <row r="3881" spans="1:15" hidden="1" x14ac:dyDescent="0.2">
      <c r="A3881" s="45" t="s">
        <v>671</v>
      </c>
      <c r="B3881" s="65" t="str">
        <f>YEAR(C3881)&amp;"-"&amp;WEEKNUM(C3881)</f>
        <v>2018-16</v>
      </c>
      <c r="C3881" s="46">
        <v>43210</v>
      </c>
      <c r="D3881" s="67">
        <f>WEEKDAY(Tableau645[[#This Row],[date]])</f>
        <v>6</v>
      </c>
      <c r="E3881" s="47">
        <v>0.34375</v>
      </c>
      <c r="F3881" s="47">
        <v>0.51041666666666696</v>
      </c>
      <c r="G3881" s="46" t="str">
        <f>IF(NOT(ISBLANK(Tableau645[heure
début])),IF(VALUE(MID(TEXT(Tableau645[heure
début],"hh"),1,2))&lt;13,"AM","PM"),"")</f>
        <v>AM</v>
      </c>
      <c r="H3881" s="47">
        <f>F3881-E3881</f>
        <v>0.16666666666666696</v>
      </c>
      <c r="I3881" s="47"/>
      <c r="J3881" s="47" t="s">
        <v>832</v>
      </c>
      <c r="K3881" s="65"/>
      <c r="L3881" s="45" t="e">
        <f ca="1">VLOOKUP(Tableau645[[#This Row],[module]],OFFSET(INDIRECT(A3881&amp;"_code"),0,2,,2),2,0)</f>
        <v>#N/A</v>
      </c>
      <c r="M3881" s="45"/>
      <c r="N3881" s="47"/>
      <c r="O3881" s="45"/>
    </row>
    <row r="3882" spans="1:15" hidden="1" x14ac:dyDescent="0.2">
      <c r="A3882" s="61" t="s">
        <v>669</v>
      </c>
      <c r="B3882" s="65" t="str">
        <f>YEAR(C3882)&amp;"-"&amp;WEEKNUM(C3882)</f>
        <v>2018-16</v>
      </c>
      <c r="C3882" s="46">
        <v>43210</v>
      </c>
      <c r="D3882" s="67">
        <f>WEEKDAY(Tableau645[[#This Row],[date]])</f>
        <v>6</v>
      </c>
      <c r="E3882" s="63">
        <v>0.57291666666666696</v>
      </c>
      <c r="F3882" s="63">
        <v>0.73958333333333404</v>
      </c>
      <c r="G3882" s="46" t="str">
        <f>IF(NOT(ISBLANK(Tableau645[heure
début])),IF(VALUE(MID(TEXT(Tableau645[heure
début],"hh"),1,2))&lt;13,"AM","PM"),"")</f>
        <v>PM</v>
      </c>
      <c r="H3882" s="47">
        <f>F3882-E3882</f>
        <v>0.16666666666666707</v>
      </c>
      <c r="I3882" s="47"/>
      <c r="J3882" s="47"/>
      <c r="K3882" s="65" t="s">
        <v>864</v>
      </c>
      <c r="L3882" s="45" t="str">
        <f ca="1">VLOOKUP(Tableau645[[#This Row],[module]],OFFSET(INDIRECT(A3882&amp;"_code"),0,2,,2),2,0)</f>
        <v>DUPLOUICH Audrey</v>
      </c>
      <c r="M3882" s="45"/>
      <c r="N3882" s="47"/>
      <c r="O3882" s="45"/>
    </row>
    <row r="3883" spans="1:15" hidden="1" x14ac:dyDescent="0.2">
      <c r="A3883" s="45" t="s">
        <v>670</v>
      </c>
      <c r="B3883" s="65" t="str">
        <f>YEAR(C3883)&amp;"-"&amp;WEEKNUM(C3883)</f>
        <v>2018-16</v>
      </c>
      <c r="C3883" s="46">
        <v>43210</v>
      </c>
      <c r="D3883" s="67">
        <f>WEEKDAY(Tableau645[[#This Row],[date]])</f>
        <v>6</v>
      </c>
      <c r="E3883" s="47">
        <v>0.57291666666666696</v>
      </c>
      <c r="F3883" s="47">
        <v>0.73958333333333404</v>
      </c>
      <c r="G3883" s="46" t="str">
        <f>IF(NOT(ISBLANK(Tableau645[heure
début])),IF(VALUE(MID(TEXT(Tableau645[heure
début],"hh"),1,2))&lt;13,"AM","PM"),"")</f>
        <v>PM</v>
      </c>
      <c r="H3883" s="47">
        <f>F3883-E3883</f>
        <v>0.16666666666666707</v>
      </c>
      <c r="I3883" s="47"/>
      <c r="J3883" s="47"/>
      <c r="K3883" s="65" t="s">
        <v>811</v>
      </c>
      <c r="L3883" s="45" t="str">
        <f ca="1">VLOOKUP(Tableau645[[#This Row],[module]],OFFSET(INDIRECT(A3883&amp;"_code"),0,2,,2),2,0)</f>
        <v>n/a</v>
      </c>
      <c r="M3883" s="45"/>
      <c r="N3883" s="47"/>
      <c r="O3883" s="45"/>
    </row>
    <row r="3884" spans="1:15" hidden="1" x14ac:dyDescent="0.2">
      <c r="A3884" s="45" t="s">
        <v>671</v>
      </c>
      <c r="B3884" s="65" t="str">
        <f>YEAR(C3884)&amp;"-"&amp;WEEKNUM(C3884)</f>
        <v>2018-16</v>
      </c>
      <c r="C3884" s="46">
        <v>43210</v>
      </c>
      <c r="D3884" s="67">
        <f>WEEKDAY(Tableau645[[#This Row],[date]])</f>
        <v>6</v>
      </c>
      <c r="E3884" s="47">
        <v>0.57291666666666696</v>
      </c>
      <c r="F3884" s="47">
        <v>0.73958333333333404</v>
      </c>
      <c r="G3884" s="46" t="str">
        <f>IF(NOT(ISBLANK(Tableau645[heure
début])),IF(VALUE(MID(TEXT(Tableau645[heure
début],"hh"),1,2))&lt;13,"AM","PM"),"")</f>
        <v>PM</v>
      </c>
      <c r="H3884" s="47">
        <f>F3884-E3884</f>
        <v>0.16666666666666707</v>
      </c>
      <c r="I3884" s="47"/>
      <c r="J3884" s="47" t="s">
        <v>833</v>
      </c>
      <c r="K3884" s="65" t="s">
        <v>817</v>
      </c>
      <c r="L3884" s="45" t="str">
        <f ca="1">VLOOKUP(Tableau645[[#This Row],[module]],OFFSET(INDIRECT(A3884&amp;"_code"),0,2,,2),2,0)</f>
        <v>n/a</v>
      </c>
      <c r="M3884" s="45"/>
      <c r="N3884" s="47"/>
      <c r="O3884" s="45"/>
    </row>
    <row r="3885" spans="1:15" hidden="1" x14ac:dyDescent="0.2">
      <c r="A3885" s="45" t="s">
        <v>672</v>
      </c>
      <c r="B3885" s="65" t="str">
        <f>YEAR(C3885)&amp;"-"&amp;WEEKNUM(C3885)</f>
        <v>2018-16</v>
      </c>
      <c r="C3885" s="46">
        <v>43210</v>
      </c>
      <c r="D3885" s="67">
        <f>WEEKDAY(Tableau645[[#This Row],[date]])</f>
        <v>6</v>
      </c>
      <c r="E3885" s="47">
        <v>0.57291666666666696</v>
      </c>
      <c r="F3885" s="47">
        <v>0.73958333333333404</v>
      </c>
      <c r="G3885" s="46" t="str">
        <f>IF(NOT(ISBLANK(Tableau645[heure
début])),IF(VALUE(MID(TEXT(Tableau645[heure
début],"hh"),1,2))&lt;13,"AM","PM"),"")</f>
        <v>PM</v>
      </c>
      <c r="H3885" s="47">
        <f>F3885-E3885</f>
        <v>0.16666666666666707</v>
      </c>
      <c r="I3885" s="47"/>
      <c r="J3885" s="47"/>
      <c r="K3885" s="65" t="s">
        <v>809</v>
      </c>
      <c r="L3885" s="45" t="str">
        <f ca="1">VLOOKUP(Tableau645[[#This Row],[module]],OFFSET(INDIRECT(A3885&amp;"_code"),0,2,,2),2,0)</f>
        <v>n/a</v>
      </c>
      <c r="M3885" s="45"/>
      <c r="N3885" s="47"/>
      <c r="O3885" s="45"/>
    </row>
    <row r="3886" spans="1:15" x14ac:dyDescent="0.2">
      <c r="A3886" s="45" t="s">
        <v>657</v>
      </c>
      <c r="B3886" s="65" t="str">
        <f>YEAR(C3886)&amp;"-"&amp;WEEKNUM(C3886)</f>
        <v>2018-16</v>
      </c>
      <c r="C3886" s="46">
        <v>43210</v>
      </c>
      <c r="D3886" s="67">
        <f>WEEKDAY(Tableau645[[#This Row],[date]])</f>
        <v>6</v>
      </c>
      <c r="E3886" s="47">
        <v>0.57291666666666696</v>
      </c>
      <c r="F3886" s="47">
        <v>0.73958333333333404</v>
      </c>
      <c r="G3886" s="46" t="str">
        <f>IF(NOT(ISBLANK(Tableau645[heure
début])),IF(VALUE(MID(TEXT(Tableau645[heure
début],"hh"),1,2))&lt;13,"AM","PM"),"")</f>
        <v>PM</v>
      </c>
      <c r="H3886" s="47">
        <f>F3886-E3886</f>
        <v>0.16666666666666707</v>
      </c>
      <c r="I3886" s="123"/>
      <c r="J3886" s="47"/>
      <c r="K3886" s="65" t="s">
        <v>850</v>
      </c>
      <c r="L3886" s="45" t="str">
        <f ca="1">VLOOKUP(Tableau645[[#This Row],[module]],OFFSET(INDIRECT(A3886&amp;"_code"),0,2,,2),2,0)</f>
        <v>GABER Khalid</v>
      </c>
      <c r="M3886" s="45"/>
      <c r="N3886" s="47"/>
      <c r="O3886" s="45"/>
    </row>
    <row r="3887" spans="1:15" hidden="1" x14ac:dyDescent="0.2">
      <c r="A3887" s="45" t="s">
        <v>676</v>
      </c>
      <c r="B3887" s="65" t="str">
        <f>YEAR(C3887)&amp;"-"&amp;WEEKNUM(C3887)</f>
        <v>2018-16</v>
      </c>
      <c r="C3887" s="46">
        <v>43210</v>
      </c>
      <c r="D3887" s="67">
        <f>WEEKDAY(Tableau645[[#This Row],[date]])</f>
        <v>6</v>
      </c>
      <c r="E3887" s="47">
        <v>0.57291666666666696</v>
      </c>
      <c r="F3887" s="47">
        <v>0.69791666666666663</v>
      </c>
      <c r="G3887" s="46" t="str">
        <f>IF(NOT(ISBLANK(Tableau645[heure
début])),IF(VALUE(MID(TEXT(Tableau645[heure
début],"hh"),1,2))&lt;13,"AM","PM"),"")</f>
        <v>PM</v>
      </c>
      <c r="H3887" s="47">
        <f>F3887-E3887</f>
        <v>0.12499999999999967</v>
      </c>
      <c r="I3887" s="47"/>
      <c r="J3887" s="47"/>
      <c r="K3887" s="65" t="s">
        <v>809</v>
      </c>
      <c r="L3887" s="45" t="str">
        <f ca="1">VLOOKUP(Tableau645[[#This Row],[module]],OFFSET(INDIRECT(A3887&amp;"_code"),0,2,,2),2,0)</f>
        <v>n/a</v>
      </c>
      <c r="M3887" s="45"/>
      <c r="N3887" s="47"/>
      <c r="O3887" s="45"/>
    </row>
    <row r="3888" spans="1:15" hidden="1" x14ac:dyDescent="0.2">
      <c r="A3888" s="45" t="s">
        <v>677</v>
      </c>
      <c r="B3888" s="65" t="str">
        <f>YEAR(C3888)&amp;"-"&amp;WEEKNUM(C3888)</f>
        <v>2018-16</v>
      </c>
      <c r="C3888" s="46">
        <v>43210</v>
      </c>
      <c r="D3888" s="67">
        <f>WEEKDAY(Tableau645[[#This Row],[date]])</f>
        <v>6</v>
      </c>
      <c r="E3888" s="47">
        <v>0.57291666666666696</v>
      </c>
      <c r="F3888" s="47">
        <v>0.69791666666666663</v>
      </c>
      <c r="G3888" s="46" t="str">
        <f>IF(NOT(ISBLANK(Tableau645[heure
début])),IF(VALUE(MID(TEXT(Tableau645[heure
début],"hh"),1,2))&lt;13,"AM","PM"),"")</f>
        <v>PM</v>
      </c>
      <c r="H3888" s="47">
        <f>F3888-E3888</f>
        <v>0.12499999999999967</v>
      </c>
      <c r="I3888" s="47"/>
      <c r="J3888" s="47"/>
      <c r="K3888" s="65" t="s">
        <v>749</v>
      </c>
      <c r="L3888" s="45" t="str">
        <f ca="1">VLOOKUP(Tableau645[[#This Row],[module]],OFFSET(INDIRECT(A3888&amp;"_code"),0,2,,2),2,0)</f>
        <v>LEFETZ Guillaume</v>
      </c>
      <c r="M3888" s="45"/>
      <c r="N3888" s="47"/>
      <c r="O3888" s="45"/>
    </row>
    <row r="3889" spans="1:15" hidden="1" x14ac:dyDescent="0.2">
      <c r="A3889" s="45" t="s">
        <v>671</v>
      </c>
      <c r="B3889" s="65" t="str">
        <f>YEAR(C3889)&amp;"-"&amp;WEEKNUM(C3889)</f>
        <v>2018-16</v>
      </c>
      <c r="C3889" s="46">
        <v>43210</v>
      </c>
      <c r="D3889" s="67">
        <f>WEEKDAY(Tableau645[[#This Row],[date]])</f>
        <v>6</v>
      </c>
      <c r="E3889" s="47">
        <v>0.57291666666666696</v>
      </c>
      <c r="F3889" s="47">
        <v>0.73958333333333404</v>
      </c>
      <c r="G3889" s="46" t="str">
        <f>IF(NOT(ISBLANK(Tableau645[heure
début])),IF(VALUE(MID(TEXT(Tableau645[heure
début],"hh"),1,2))&lt;13,"AM","PM"),"")</f>
        <v>PM</v>
      </c>
      <c r="H3889" s="47">
        <f>F3889-E3889</f>
        <v>0.16666666666666707</v>
      </c>
      <c r="I3889" s="47"/>
      <c r="J3889" s="47" t="s">
        <v>832</v>
      </c>
      <c r="K3889" s="65"/>
      <c r="L3889" s="45" t="e">
        <f ca="1">VLOOKUP(Tableau645[[#This Row],[module]],OFFSET(INDIRECT(A3889&amp;"_code"),0,2,,2),2,0)</f>
        <v>#N/A</v>
      </c>
      <c r="M3889" s="45"/>
      <c r="N3889" s="47"/>
      <c r="O3889" s="45"/>
    </row>
    <row r="3890" spans="1:15" hidden="1" x14ac:dyDescent="0.2">
      <c r="A3890" s="61" t="s">
        <v>669</v>
      </c>
      <c r="B3890" s="65" t="str">
        <f>YEAR(C3890)&amp;"-"&amp;WEEKNUM(C3890)</f>
        <v>2018-16</v>
      </c>
      <c r="C3890" s="46">
        <v>43211</v>
      </c>
      <c r="D3890" s="67">
        <f>WEEKDAY(Tableau645[[#This Row],[date]])</f>
        <v>7</v>
      </c>
      <c r="E3890" s="47">
        <v>0.34375</v>
      </c>
      <c r="F3890" s="47">
        <v>0.51041666666666696</v>
      </c>
      <c r="G3890" s="46" t="str">
        <f>IF(NOT(ISBLANK(Tableau645[heure
début])),IF(VALUE(MID(TEXT(Tableau645[heure
début],"hh"),1,2))&lt;13,"AM","PM"),"")</f>
        <v>AM</v>
      </c>
      <c r="H3890" s="47">
        <f>F3890-E3890</f>
        <v>0.16666666666666696</v>
      </c>
      <c r="I3890" s="47"/>
      <c r="J3890" s="47"/>
      <c r="K3890" s="65"/>
      <c r="L3890" s="45" t="e">
        <f ca="1">VLOOKUP(Tableau645[[#This Row],[module]],OFFSET(INDIRECT(A3890&amp;"_code"),0,2,,2),2,0)</f>
        <v>#N/A</v>
      </c>
      <c r="M3890" s="45"/>
      <c r="N3890" s="47"/>
      <c r="O3890" s="45"/>
    </row>
    <row r="3891" spans="1:15" hidden="1" x14ac:dyDescent="0.2">
      <c r="A3891" s="45" t="s">
        <v>670</v>
      </c>
      <c r="B3891" s="65" t="str">
        <f>YEAR(C3891)&amp;"-"&amp;WEEKNUM(C3891)</f>
        <v>2018-16</v>
      </c>
      <c r="C3891" s="46">
        <v>43211</v>
      </c>
      <c r="D3891" s="67">
        <f>WEEKDAY(Tableau645[[#This Row],[date]])</f>
        <v>7</v>
      </c>
      <c r="E3891" s="47">
        <v>0.34375</v>
      </c>
      <c r="F3891" s="47">
        <v>0.51041666666666696</v>
      </c>
      <c r="G3891" s="46" t="str">
        <f>IF(NOT(ISBLANK(Tableau645[heure
début])),IF(VALUE(MID(TEXT(Tableau645[heure
début],"hh"),1,2))&lt;13,"AM","PM"),"")</f>
        <v>AM</v>
      </c>
      <c r="H3891" s="47">
        <f>F3891-E3891</f>
        <v>0.16666666666666696</v>
      </c>
      <c r="I3891" s="47"/>
      <c r="J3891" s="47"/>
      <c r="K3891" s="65"/>
      <c r="L3891" s="45" t="e">
        <f ca="1">VLOOKUP(Tableau645[[#This Row],[module]],OFFSET(INDIRECT(A3891&amp;"_code"),0,2,,2),2,0)</f>
        <v>#N/A</v>
      </c>
      <c r="M3891" s="45"/>
      <c r="N3891" s="47"/>
      <c r="O3891" s="45"/>
    </row>
    <row r="3892" spans="1:15" x14ac:dyDescent="0.2">
      <c r="A3892" s="45" t="s">
        <v>657</v>
      </c>
      <c r="B3892" s="65" t="str">
        <f>YEAR(C3892)&amp;"-"&amp;WEEKNUM(C3892)</f>
        <v>2018-16</v>
      </c>
      <c r="C3892" s="46">
        <v>43211</v>
      </c>
      <c r="D3892" s="67">
        <f>WEEKDAY(Tableau645[[#This Row],[date]])</f>
        <v>7</v>
      </c>
      <c r="E3892" s="47">
        <v>0.34375</v>
      </c>
      <c r="F3892" s="47">
        <v>0.51041666666666696</v>
      </c>
      <c r="G3892" s="46" t="str">
        <f>IF(NOT(ISBLANK(Tableau645[heure
début])),IF(VALUE(MID(TEXT(Tableau645[heure
début],"hh"),1,2))&lt;13,"AM","PM"),"")</f>
        <v>AM</v>
      </c>
      <c r="H3892" s="47">
        <f>F3892-E3892</f>
        <v>0.16666666666666696</v>
      </c>
      <c r="I3892" s="123"/>
      <c r="J3892" s="47"/>
      <c r="K3892" s="65"/>
      <c r="L3892" s="45" t="e">
        <f ca="1">VLOOKUP(Tableau645[[#This Row],[module]],OFFSET(INDIRECT(A3892&amp;"_code"),0,2,,2),2,0)</f>
        <v>#N/A</v>
      </c>
      <c r="M3892" s="45"/>
      <c r="N3892" s="47"/>
      <c r="O3892" s="45"/>
    </row>
    <row r="3893" spans="1:15" hidden="1" x14ac:dyDescent="0.2">
      <c r="A3893" s="45" t="s">
        <v>672</v>
      </c>
      <c r="B3893" s="65" t="str">
        <f>YEAR(C3893)&amp;"-"&amp;WEEKNUM(C3893)</f>
        <v>2018-16</v>
      </c>
      <c r="C3893" s="46">
        <v>43211</v>
      </c>
      <c r="D3893" s="67">
        <f>WEEKDAY(Tableau645[[#This Row],[date]])</f>
        <v>7</v>
      </c>
      <c r="E3893" s="47">
        <v>0.34375</v>
      </c>
      <c r="F3893" s="47">
        <v>0.51041666666666696</v>
      </c>
      <c r="G3893" s="46" t="str">
        <f>IF(NOT(ISBLANK(Tableau645[heure
début])),IF(VALUE(MID(TEXT(Tableau645[heure
début],"hh"),1,2))&lt;13,"AM","PM"),"")</f>
        <v>AM</v>
      </c>
      <c r="H3893" s="47">
        <f>F3893-E3893</f>
        <v>0.16666666666666696</v>
      </c>
      <c r="I3893" s="47"/>
      <c r="J3893" s="47"/>
      <c r="K3893" s="65"/>
      <c r="L3893" s="45" t="e">
        <f ca="1">VLOOKUP(Tableau645[[#This Row],[module]],OFFSET(INDIRECT(A3893&amp;"_code"),0,2,,2),2,0)</f>
        <v>#N/A</v>
      </c>
      <c r="M3893" s="45"/>
      <c r="N3893" s="47"/>
      <c r="O3893" s="45"/>
    </row>
    <row r="3894" spans="1:15" hidden="1" x14ac:dyDescent="0.2">
      <c r="A3894" s="45" t="s">
        <v>676</v>
      </c>
      <c r="B3894" s="65" t="str">
        <f>YEAR(C3894)&amp;"-"&amp;WEEKNUM(C3894)</f>
        <v>2018-16</v>
      </c>
      <c r="C3894" s="46">
        <v>43211</v>
      </c>
      <c r="D3894" s="67">
        <f>WEEKDAY(Tableau645[[#This Row],[date]])</f>
        <v>7</v>
      </c>
      <c r="E3894" s="47">
        <v>0.34375</v>
      </c>
      <c r="F3894" s="47">
        <v>0.51041666666666696</v>
      </c>
      <c r="G3894" s="46" t="str">
        <f>IF(NOT(ISBLANK(Tableau645[heure
début])),IF(VALUE(MID(TEXT(Tableau645[heure
début],"hh"),1,2))&lt;13,"AM","PM"),"")</f>
        <v>AM</v>
      </c>
      <c r="H3894" s="47">
        <f>F3894-E3894</f>
        <v>0.16666666666666696</v>
      </c>
      <c r="I3894" s="47"/>
      <c r="J3894" s="47"/>
      <c r="K3894" s="65"/>
      <c r="L3894" s="45" t="e">
        <f ca="1">VLOOKUP(Tableau645[[#This Row],[module]],OFFSET(INDIRECT(A3894&amp;"_code"),0,2,,2),2,0)</f>
        <v>#N/A</v>
      </c>
      <c r="M3894" s="45"/>
      <c r="N3894" s="47"/>
      <c r="O3894" s="45"/>
    </row>
    <row r="3895" spans="1:15" hidden="1" x14ac:dyDescent="0.2">
      <c r="A3895" s="45" t="s">
        <v>677</v>
      </c>
      <c r="B3895" s="65" t="str">
        <f>YEAR(C3895)&amp;"-"&amp;WEEKNUM(C3895)</f>
        <v>2018-16</v>
      </c>
      <c r="C3895" s="46">
        <v>43211</v>
      </c>
      <c r="D3895" s="67">
        <f>WEEKDAY(Tableau645[[#This Row],[date]])</f>
        <v>7</v>
      </c>
      <c r="E3895" s="47">
        <v>0.34375</v>
      </c>
      <c r="F3895" s="47">
        <v>0.51041666666666696</v>
      </c>
      <c r="G3895" s="46" t="str">
        <f>IF(NOT(ISBLANK(Tableau645[heure
début])),IF(VALUE(MID(TEXT(Tableau645[heure
début],"hh"),1,2))&lt;13,"AM","PM"),"")</f>
        <v>AM</v>
      </c>
      <c r="H3895" s="47">
        <f>F3895-E3895</f>
        <v>0.16666666666666696</v>
      </c>
      <c r="I3895" s="47"/>
      <c r="J3895" s="47"/>
      <c r="K3895" s="65"/>
      <c r="L3895" s="45" t="e">
        <f ca="1">VLOOKUP(Tableau645[[#This Row],[module]],OFFSET(INDIRECT(A3895&amp;"_code"),0,2,,2),2,0)</f>
        <v>#N/A</v>
      </c>
      <c r="M3895" s="45"/>
      <c r="N3895" s="47"/>
      <c r="O3895" s="45"/>
    </row>
    <row r="3896" spans="1:15" hidden="1" x14ac:dyDescent="0.2">
      <c r="A3896" s="45" t="s">
        <v>671</v>
      </c>
      <c r="B3896" s="65" t="str">
        <f>YEAR(C3896)&amp;"-"&amp;WEEKNUM(C3896)</f>
        <v>2018-16</v>
      </c>
      <c r="C3896" s="46">
        <v>43211</v>
      </c>
      <c r="D3896" s="67">
        <f>WEEKDAY(Tableau645[[#This Row],[date]])</f>
        <v>7</v>
      </c>
      <c r="E3896" s="47">
        <v>0.34375</v>
      </c>
      <c r="F3896" s="47">
        <v>0.51041666666666696</v>
      </c>
      <c r="G3896" s="46" t="str">
        <f>IF(NOT(ISBLANK(Tableau645[heure
début])),IF(VALUE(MID(TEXT(Tableau645[heure
début],"hh"),1,2))&lt;13,"AM","PM"),"")</f>
        <v>AM</v>
      </c>
      <c r="H3896" s="47">
        <f>F3896-E3896</f>
        <v>0.16666666666666696</v>
      </c>
      <c r="I3896" s="47"/>
      <c r="J3896" s="47"/>
      <c r="K3896" s="65"/>
      <c r="L3896" s="45" t="e">
        <f ca="1">VLOOKUP(Tableau645[[#This Row],[module]],OFFSET(INDIRECT(A3896&amp;"_code"),0,2,,2),2,0)</f>
        <v>#N/A</v>
      </c>
      <c r="M3896" s="45"/>
      <c r="N3896" s="47"/>
      <c r="O3896" s="45"/>
    </row>
    <row r="3897" spans="1:15" hidden="1" x14ac:dyDescent="0.2">
      <c r="A3897" s="61" t="s">
        <v>669</v>
      </c>
      <c r="B3897" s="65" t="str">
        <f>YEAR(C3897)&amp;"-"&amp;WEEKNUM(C3897)</f>
        <v>2018-16</v>
      </c>
      <c r="C3897" s="46">
        <v>43211</v>
      </c>
      <c r="D3897" s="67">
        <f>WEEKDAY(Tableau645[[#This Row],[date]])</f>
        <v>7</v>
      </c>
      <c r="E3897" s="63">
        <v>0.57291666666666696</v>
      </c>
      <c r="F3897" s="63">
        <v>0.73958333333333404</v>
      </c>
      <c r="G3897" s="46" t="str">
        <f>IF(NOT(ISBLANK(Tableau645[heure
début])),IF(VALUE(MID(TEXT(Tableau645[heure
début],"hh"),1,2))&lt;13,"AM","PM"),"")</f>
        <v>PM</v>
      </c>
      <c r="H3897" s="47">
        <f>F3897-E3897</f>
        <v>0.16666666666666707</v>
      </c>
      <c r="I3897" s="47"/>
      <c r="J3897" s="47"/>
      <c r="K3897" s="65"/>
      <c r="L3897" s="45" t="e">
        <f ca="1">VLOOKUP(Tableau645[[#This Row],[module]],OFFSET(INDIRECT(A3897&amp;"_code"),0,2,,2),2,0)</f>
        <v>#N/A</v>
      </c>
      <c r="M3897" s="45"/>
      <c r="N3897" s="47"/>
      <c r="O3897" s="45"/>
    </row>
    <row r="3898" spans="1:15" hidden="1" x14ac:dyDescent="0.2">
      <c r="A3898" s="45" t="s">
        <v>670</v>
      </c>
      <c r="B3898" s="65" t="str">
        <f>YEAR(C3898)&amp;"-"&amp;WEEKNUM(C3898)</f>
        <v>2018-16</v>
      </c>
      <c r="C3898" s="46">
        <v>43211</v>
      </c>
      <c r="D3898" s="67">
        <f>WEEKDAY(Tableau645[[#This Row],[date]])</f>
        <v>7</v>
      </c>
      <c r="E3898" s="47">
        <v>0.57291666666666696</v>
      </c>
      <c r="F3898" s="47">
        <v>0.73958333333333404</v>
      </c>
      <c r="G3898" s="46" t="str">
        <f>IF(NOT(ISBLANK(Tableau645[heure
début])),IF(VALUE(MID(TEXT(Tableau645[heure
début],"hh"),1,2))&lt;13,"AM","PM"),"")</f>
        <v>PM</v>
      </c>
      <c r="H3898" s="47">
        <f>F3898-E3898</f>
        <v>0.16666666666666707</v>
      </c>
      <c r="I3898" s="47"/>
      <c r="J3898" s="47"/>
      <c r="K3898" s="65"/>
      <c r="L3898" s="45" t="e">
        <f ca="1">VLOOKUP(Tableau645[[#This Row],[module]],OFFSET(INDIRECT(A3898&amp;"_code"),0,2,,2),2,0)</f>
        <v>#N/A</v>
      </c>
      <c r="M3898" s="45"/>
      <c r="N3898" s="47"/>
      <c r="O3898" s="45"/>
    </row>
    <row r="3899" spans="1:15" x14ac:dyDescent="0.2">
      <c r="A3899" s="45" t="s">
        <v>657</v>
      </c>
      <c r="B3899" s="65" t="str">
        <f>YEAR(C3899)&amp;"-"&amp;WEEKNUM(C3899)</f>
        <v>2018-16</v>
      </c>
      <c r="C3899" s="46">
        <v>43211</v>
      </c>
      <c r="D3899" s="67">
        <f>WEEKDAY(Tableau645[[#This Row],[date]])</f>
        <v>7</v>
      </c>
      <c r="E3899" s="47">
        <v>0.57291666666666696</v>
      </c>
      <c r="F3899" s="47">
        <v>0.73958333333333404</v>
      </c>
      <c r="G3899" s="46" t="str">
        <f>IF(NOT(ISBLANK(Tableau645[heure
début])),IF(VALUE(MID(TEXT(Tableau645[heure
début],"hh"),1,2))&lt;13,"AM","PM"),"")</f>
        <v>PM</v>
      </c>
      <c r="H3899" s="47">
        <f>F3899-E3899</f>
        <v>0.16666666666666707</v>
      </c>
      <c r="I3899" s="123"/>
      <c r="J3899" s="47"/>
      <c r="K3899" s="65"/>
      <c r="L3899" s="45" t="e">
        <f ca="1">VLOOKUP(Tableau645[[#This Row],[module]],OFFSET(INDIRECT(A3899&amp;"_code"),0,2,,2),2,0)</f>
        <v>#N/A</v>
      </c>
      <c r="M3899" s="45"/>
      <c r="N3899" s="47"/>
      <c r="O3899" s="45"/>
    </row>
    <row r="3900" spans="1:15" hidden="1" x14ac:dyDescent="0.2">
      <c r="A3900" s="45" t="s">
        <v>672</v>
      </c>
      <c r="B3900" s="65" t="str">
        <f>YEAR(C3900)&amp;"-"&amp;WEEKNUM(C3900)</f>
        <v>2018-16</v>
      </c>
      <c r="C3900" s="46">
        <v>43211</v>
      </c>
      <c r="D3900" s="67">
        <f>WEEKDAY(Tableau645[[#This Row],[date]])</f>
        <v>7</v>
      </c>
      <c r="E3900" s="47">
        <v>0.57291666666666696</v>
      </c>
      <c r="F3900" s="47">
        <v>0.73958333333333404</v>
      </c>
      <c r="G3900" s="46" t="str">
        <f>IF(NOT(ISBLANK(Tableau645[heure
début])),IF(VALUE(MID(TEXT(Tableau645[heure
début],"hh"),1,2))&lt;13,"AM","PM"),"")</f>
        <v>PM</v>
      </c>
      <c r="H3900" s="47">
        <f>F3900-E3900</f>
        <v>0.16666666666666707</v>
      </c>
      <c r="I3900" s="47"/>
      <c r="J3900" s="47"/>
      <c r="K3900" s="65"/>
      <c r="L3900" s="45" t="e">
        <f ca="1">VLOOKUP(Tableau645[[#This Row],[module]],OFFSET(INDIRECT(A3900&amp;"_code"),0,2,,2),2,0)</f>
        <v>#N/A</v>
      </c>
      <c r="M3900" s="45"/>
      <c r="N3900" s="47"/>
      <c r="O3900" s="45"/>
    </row>
    <row r="3901" spans="1:15" hidden="1" x14ac:dyDescent="0.2">
      <c r="A3901" s="45" t="s">
        <v>676</v>
      </c>
      <c r="B3901" s="65" t="str">
        <f>YEAR(C3901)&amp;"-"&amp;WEEKNUM(C3901)</f>
        <v>2018-16</v>
      </c>
      <c r="C3901" s="46">
        <v>43211</v>
      </c>
      <c r="D3901" s="67">
        <f>WEEKDAY(Tableau645[[#This Row],[date]])</f>
        <v>7</v>
      </c>
      <c r="E3901" s="47">
        <v>0.57291666666666696</v>
      </c>
      <c r="F3901" s="47">
        <v>0.69791666666666663</v>
      </c>
      <c r="G3901" s="46" t="str">
        <f>IF(NOT(ISBLANK(Tableau645[heure
début])),IF(VALUE(MID(TEXT(Tableau645[heure
début],"hh"),1,2))&lt;13,"AM","PM"),"")</f>
        <v>PM</v>
      </c>
      <c r="H3901" s="47">
        <f>F3901-E3901</f>
        <v>0.12499999999999967</v>
      </c>
      <c r="I3901" s="47"/>
      <c r="J3901" s="47"/>
      <c r="K3901" s="65"/>
      <c r="L3901" s="45" t="e">
        <f ca="1">VLOOKUP(Tableau645[[#This Row],[module]],OFFSET(INDIRECT(A3901&amp;"_code"),0,2,,2),2,0)</f>
        <v>#N/A</v>
      </c>
      <c r="M3901" s="45"/>
      <c r="N3901" s="47"/>
      <c r="O3901" s="45"/>
    </row>
    <row r="3902" spans="1:15" hidden="1" x14ac:dyDescent="0.2">
      <c r="A3902" s="45" t="s">
        <v>677</v>
      </c>
      <c r="B3902" s="65" t="str">
        <f>YEAR(C3902)&amp;"-"&amp;WEEKNUM(C3902)</f>
        <v>2018-16</v>
      </c>
      <c r="C3902" s="46">
        <v>43211</v>
      </c>
      <c r="D3902" s="67">
        <f>WEEKDAY(Tableau645[[#This Row],[date]])</f>
        <v>7</v>
      </c>
      <c r="E3902" s="47">
        <v>0.57291666666666696</v>
      </c>
      <c r="F3902" s="47">
        <v>0.69791666666666663</v>
      </c>
      <c r="G3902" s="46" t="str">
        <f>IF(NOT(ISBLANK(Tableau645[heure
début])),IF(VALUE(MID(TEXT(Tableau645[heure
début],"hh"),1,2))&lt;13,"AM","PM"),"")</f>
        <v>PM</v>
      </c>
      <c r="H3902" s="47">
        <f>F3902-E3902</f>
        <v>0.12499999999999967</v>
      </c>
      <c r="I3902" s="47"/>
      <c r="J3902" s="47"/>
      <c r="K3902" s="65"/>
      <c r="L3902" s="45" t="e">
        <f ca="1">VLOOKUP(Tableau645[[#This Row],[module]],OFFSET(INDIRECT(A3902&amp;"_code"),0,2,,2),2,0)</f>
        <v>#N/A</v>
      </c>
      <c r="M3902" s="45"/>
      <c r="N3902" s="47"/>
      <c r="O3902" s="45"/>
    </row>
    <row r="3903" spans="1:15" hidden="1" x14ac:dyDescent="0.2">
      <c r="A3903" s="45" t="s">
        <v>671</v>
      </c>
      <c r="B3903" s="65" t="str">
        <f>YEAR(C3903)&amp;"-"&amp;WEEKNUM(C3903)</f>
        <v>2018-16</v>
      </c>
      <c r="C3903" s="46">
        <v>43211</v>
      </c>
      <c r="D3903" s="67">
        <f>WEEKDAY(Tableau645[[#This Row],[date]])</f>
        <v>7</v>
      </c>
      <c r="E3903" s="47">
        <v>0.57291666666666696</v>
      </c>
      <c r="F3903" s="47">
        <v>0.73958333333333404</v>
      </c>
      <c r="G3903" s="46" t="str">
        <f>IF(NOT(ISBLANK(Tableau645[heure
début])),IF(VALUE(MID(TEXT(Tableau645[heure
début],"hh"),1,2))&lt;13,"AM","PM"),"")</f>
        <v>PM</v>
      </c>
      <c r="H3903" s="47">
        <f>F3903-E3903</f>
        <v>0.16666666666666707</v>
      </c>
      <c r="I3903" s="47"/>
      <c r="J3903" s="47"/>
      <c r="K3903" s="65"/>
      <c r="L3903" s="45" t="e">
        <f ca="1">VLOOKUP(Tableau645[[#This Row],[module]],OFFSET(INDIRECT(A3903&amp;"_code"),0,2,,2),2,0)</f>
        <v>#N/A</v>
      </c>
      <c r="M3903" s="45"/>
      <c r="N3903" s="47"/>
      <c r="O3903" s="45"/>
    </row>
    <row r="3904" spans="1:15" hidden="1" x14ac:dyDescent="0.2">
      <c r="A3904" s="61" t="s">
        <v>669</v>
      </c>
      <c r="B3904" s="65" t="str">
        <f>YEAR(C3904)&amp;"-"&amp;WEEKNUM(C3904)</f>
        <v>2018-17</v>
      </c>
      <c r="C3904" s="46">
        <v>43212</v>
      </c>
      <c r="D3904" s="67">
        <f>WEEKDAY(Tableau645[[#This Row],[date]])</f>
        <v>1</v>
      </c>
      <c r="E3904" s="47">
        <v>0.34375</v>
      </c>
      <c r="F3904" s="47">
        <v>0.51041666666666696</v>
      </c>
      <c r="G3904" s="46" t="str">
        <f>IF(NOT(ISBLANK(Tableau645[heure
début])),IF(VALUE(MID(TEXT(Tableau645[heure
début],"hh"),1,2))&lt;13,"AM","PM"),"")</f>
        <v>AM</v>
      </c>
      <c r="H3904" s="47">
        <f>F3904-E3904</f>
        <v>0.16666666666666696</v>
      </c>
      <c r="I3904" s="47"/>
      <c r="J3904" s="47"/>
      <c r="K3904" s="65"/>
      <c r="L3904" s="45" t="e">
        <f ca="1">VLOOKUP(Tableau645[[#This Row],[module]],OFFSET(INDIRECT(A3904&amp;"_code"),0,2,,2),2,0)</f>
        <v>#N/A</v>
      </c>
      <c r="M3904" s="45"/>
      <c r="N3904" s="47"/>
      <c r="O3904" s="45"/>
    </row>
    <row r="3905" spans="1:15" hidden="1" x14ac:dyDescent="0.2">
      <c r="A3905" s="45" t="s">
        <v>670</v>
      </c>
      <c r="B3905" s="65" t="str">
        <f>YEAR(C3905)&amp;"-"&amp;WEEKNUM(C3905)</f>
        <v>2018-17</v>
      </c>
      <c r="C3905" s="46">
        <v>43212</v>
      </c>
      <c r="D3905" s="67">
        <f>WEEKDAY(Tableau645[[#This Row],[date]])</f>
        <v>1</v>
      </c>
      <c r="E3905" s="47">
        <v>0.34375</v>
      </c>
      <c r="F3905" s="47">
        <v>0.51041666666666696</v>
      </c>
      <c r="G3905" s="46" t="str">
        <f>IF(NOT(ISBLANK(Tableau645[heure
début])),IF(VALUE(MID(TEXT(Tableau645[heure
début],"hh"),1,2))&lt;13,"AM","PM"),"")</f>
        <v>AM</v>
      </c>
      <c r="H3905" s="47">
        <f>F3905-E3905</f>
        <v>0.16666666666666696</v>
      </c>
      <c r="I3905" s="47"/>
      <c r="J3905" s="47"/>
      <c r="K3905" s="65"/>
      <c r="L3905" s="45" t="e">
        <f ca="1">VLOOKUP(Tableau645[[#This Row],[module]],OFFSET(INDIRECT(A3905&amp;"_code"),0,2,,2),2,0)</f>
        <v>#N/A</v>
      </c>
      <c r="M3905" s="45"/>
      <c r="N3905" s="47"/>
      <c r="O3905" s="45"/>
    </row>
    <row r="3906" spans="1:15" hidden="1" x14ac:dyDescent="0.2">
      <c r="A3906" s="45" t="s">
        <v>657</v>
      </c>
      <c r="B3906" s="65" t="str">
        <f>YEAR(C3906)&amp;"-"&amp;WEEKNUM(C3906)</f>
        <v>2018-17</v>
      </c>
      <c r="C3906" s="46">
        <v>43212</v>
      </c>
      <c r="D3906" s="67">
        <f>WEEKDAY(Tableau645[[#This Row],[date]])</f>
        <v>1</v>
      </c>
      <c r="E3906" s="47">
        <v>0.34375</v>
      </c>
      <c r="F3906" s="47">
        <v>0.51041666666666696</v>
      </c>
      <c r="G3906" s="46" t="str">
        <f>IF(NOT(ISBLANK(Tableau645[heure
début])),IF(VALUE(MID(TEXT(Tableau645[heure
début],"hh"),1,2))&lt;13,"AM","PM"),"")</f>
        <v>AM</v>
      </c>
      <c r="H3906" s="47">
        <f>F3906-E3906</f>
        <v>0.16666666666666696</v>
      </c>
      <c r="I3906" s="123"/>
      <c r="J3906" s="47"/>
      <c r="K3906" s="65"/>
      <c r="L3906" s="45" t="e">
        <f ca="1">VLOOKUP(Tableau645[[#This Row],[module]],OFFSET(INDIRECT(A3906&amp;"_code"),0,2,,2),2,0)</f>
        <v>#N/A</v>
      </c>
      <c r="M3906" s="45"/>
      <c r="N3906" s="47"/>
      <c r="O3906" s="45"/>
    </row>
    <row r="3907" spans="1:15" hidden="1" x14ac:dyDescent="0.2">
      <c r="A3907" s="45" t="s">
        <v>672</v>
      </c>
      <c r="B3907" s="65" t="str">
        <f>YEAR(C3907)&amp;"-"&amp;WEEKNUM(C3907)</f>
        <v>2018-17</v>
      </c>
      <c r="C3907" s="46">
        <v>43212</v>
      </c>
      <c r="D3907" s="67">
        <f>WEEKDAY(Tableau645[[#This Row],[date]])</f>
        <v>1</v>
      </c>
      <c r="E3907" s="47">
        <v>0.34375</v>
      </c>
      <c r="F3907" s="47">
        <v>0.51041666666666696</v>
      </c>
      <c r="G3907" s="46" t="str">
        <f>IF(NOT(ISBLANK(Tableau645[heure
début])),IF(VALUE(MID(TEXT(Tableau645[heure
début],"hh"),1,2))&lt;13,"AM","PM"),"")</f>
        <v>AM</v>
      </c>
      <c r="H3907" s="47">
        <f>F3907-E3907</f>
        <v>0.16666666666666696</v>
      </c>
      <c r="I3907" s="47"/>
      <c r="J3907" s="47"/>
      <c r="K3907" s="65"/>
      <c r="L3907" s="45" t="e">
        <f ca="1">VLOOKUP(Tableau645[[#This Row],[module]],OFFSET(INDIRECT(A3907&amp;"_code"),0,2,,2),2,0)</f>
        <v>#N/A</v>
      </c>
      <c r="M3907" s="45"/>
      <c r="N3907" s="47"/>
      <c r="O3907" s="45"/>
    </row>
    <row r="3908" spans="1:15" hidden="1" x14ac:dyDescent="0.2">
      <c r="A3908" s="45" t="s">
        <v>676</v>
      </c>
      <c r="B3908" s="65" t="str">
        <f>YEAR(C3908)&amp;"-"&amp;WEEKNUM(C3908)</f>
        <v>2018-17</v>
      </c>
      <c r="C3908" s="46">
        <v>43212</v>
      </c>
      <c r="D3908" s="67">
        <f>WEEKDAY(Tableau645[[#This Row],[date]])</f>
        <v>1</v>
      </c>
      <c r="E3908" s="47">
        <v>0.34375</v>
      </c>
      <c r="F3908" s="47">
        <v>0.51041666666666696</v>
      </c>
      <c r="G3908" s="46" t="str">
        <f>IF(NOT(ISBLANK(Tableau645[heure
début])),IF(VALUE(MID(TEXT(Tableau645[heure
début],"hh"),1,2))&lt;13,"AM","PM"),"")</f>
        <v>AM</v>
      </c>
      <c r="H3908" s="47">
        <f>F3908-E3908</f>
        <v>0.16666666666666696</v>
      </c>
      <c r="I3908" s="47"/>
      <c r="J3908" s="47"/>
      <c r="K3908" s="65"/>
      <c r="L3908" s="45" t="e">
        <f ca="1">VLOOKUP(Tableau645[[#This Row],[module]],OFFSET(INDIRECT(A3908&amp;"_code"),0,2,,2),2,0)</f>
        <v>#N/A</v>
      </c>
      <c r="M3908" s="45"/>
      <c r="N3908" s="47"/>
      <c r="O3908" s="45"/>
    </row>
    <row r="3909" spans="1:15" hidden="1" x14ac:dyDescent="0.2">
      <c r="A3909" s="45" t="s">
        <v>677</v>
      </c>
      <c r="B3909" s="65" t="str">
        <f>YEAR(C3909)&amp;"-"&amp;WEEKNUM(C3909)</f>
        <v>2018-17</v>
      </c>
      <c r="C3909" s="46">
        <v>43212</v>
      </c>
      <c r="D3909" s="67">
        <f>WEEKDAY(Tableau645[[#This Row],[date]])</f>
        <v>1</v>
      </c>
      <c r="E3909" s="47">
        <v>0.34375</v>
      </c>
      <c r="F3909" s="47">
        <v>0.51041666666666696</v>
      </c>
      <c r="G3909" s="46" t="str">
        <f>IF(NOT(ISBLANK(Tableau645[heure
début])),IF(VALUE(MID(TEXT(Tableau645[heure
début],"hh"),1,2))&lt;13,"AM","PM"),"")</f>
        <v>AM</v>
      </c>
      <c r="H3909" s="47">
        <f>F3909-E3909</f>
        <v>0.16666666666666696</v>
      </c>
      <c r="I3909" s="47"/>
      <c r="J3909" s="47"/>
      <c r="K3909" s="65"/>
      <c r="L3909" s="45" t="e">
        <f ca="1">VLOOKUP(Tableau645[[#This Row],[module]],OFFSET(INDIRECT(A3909&amp;"_code"),0,2,,2),2,0)</f>
        <v>#N/A</v>
      </c>
      <c r="M3909" s="45"/>
      <c r="N3909" s="47"/>
      <c r="O3909" s="45"/>
    </row>
    <row r="3910" spans="1:15" hidden="1" x14ac:dyDescent="0.2">
      <c r="A3910" s="45" t="s">
        <v>671</v>
      </c>
      <c r="B3910" s="65" t="str">
        <f>YEAR(C3910)&amp;"-"&amp;WEEKNUM(C3910)</f>
        <v>2018-17</v>
      </c>
      <c r="C3910" s="46">
        <v>43212</v>
      </c>
      <c r="D3910" s="67">
        <f>WEEKDAY(Tableau645[[#This Row],[date]])</f>
        <v>1</v>
      </c>
      <c r="E3910" s="47">
        <v>0.34375</v>
      </c>
      <c r="F3910" s="47">
        <v>0.51041666666666696</v>
      </c>
      <c r="G3910" s="46" t="str">
        <f>IF(NOT(ISBLANK(Tableau645[heure
début])),IF(VALUE(MID(TEXT(Tableau645[heure
début],"hh"),1,2))&lt;13,"AM","PM"),"")</f>
        <v>AM</v>
      </c>
      <c r="H3910" s="47">
        <f>F3910-E3910</f>
        <v>0.16666666666666696</v>
      </c>
      <c r="I3910" s="47"/>
      <c r="J3910" s="47"/>
      <c r="K3910" s="65"/>
      <c r="L3910" s="45" t="e">
        <f ca="1">VLOOKUP(Tableau645[[#This Row],[module]],OFFSET(INDIRECT(A3910&amp;"_code"),0,2,,2),2,0)</f>
        <v>#N/A</v>
      </c>
      <c r="M3910" s="45"/>
      <c r="N3910" s="47"/>
      <c r="O3910" s="45"/>
    </row>
    <row r="3911" spans="1:15" hidden="1" x14ac:dyDescent="0.2">
      <c r="A3911" s="61" t="s">
        <v>669</v>
      </c>
      <c r="B3911" s="65" t="str">
        <f>YEAR(C3911)&amp;"-"&amp;WEEKNUM(C3911)</f>
        <v>2018-17</v>
      </c>
      <c r="C3911" s="46">
        <v>43212</v>
      </c>
      <c r="D3911" s="67">
        <f>WEEKDAY(Tableau645[[#This Row],[date]])</f>
        <v>1</v>
      </c>
      <c r="E3911" s="63">
        <v>0.57291666666666696</v>
      </c>
      <c r="F3911" s="63">
        <v>0.73958333333333404</v>
      </c>
      <c r="G3911" s="46" t="str">
        <f>IF(NOT(ISBLANK(Tableau645[heure
début])),IF(VALUE(MID(TEXT(Tableau645[heure
début],"hh"),1,2))&lt;13,"AM","PM"),"")</f>
        <v>PM</v>
      </c>
      <c r="H3911" s="47">
        <f>F3911-E3911</f>
        <v>0.16666666666666707</v>
      </c>
      <c r="I3911" s="47"/>
      <c r="J3911" s="47"/>
      <c r="K3911" s="65"/>
      <c r="L3911" s="45" t="e">
        <f ca="1">VLOOKUP(Tableau645[[#This Row],[module]],OFFSET(INDIRECT(A3911&amp;"_code"),0,2,,2),2,0)</f>
        <v>#N/A</v>
      </c>
      <c r="M3911" s="45"/>
      <c r="N3911" s="47"/>
      <c r="O3911" s="45"/>
    </row>
    <row r="3912" spans="1:15" hidden="1" x14ac:dyDescent="0.2">
      <c r="A3912" s="45" t="s">
        <v>670</v>
      </c>
      <c r="B3912" s="65" t="str">
        <f>YEAR(C3912)&amp;"-"&amp;WEEKNUM(C3912)</f>
        <v>2018-17</v>
      </c>
      <c r="C3912" s="46">
        <v>43212</v>
      </c>
      <c r="D3912" s="67">
        <f>WEEKDAY(Tableau645[[#This Row],[date]])</f>
        <v>1</v>
      </c>
      <c r="E3912" s="47">
        <v>0.57291666666666696</v>
      </c>
      <c r="F3912" s="47">
        <v>0.73958333333333404</v>
      </c>
      <c r="G3912" s="46" t="str">
        <f>IF(NOT(ISBLANK(Tableau645[heure
début])),IF(VALUE(MID(TEXT(Tableau645[heure
début],"hh"),1,2))&lt;13,"AM","PM"),"")</f>
        <v>PM</v>
      </c>
      <c r="H3912" s="47">
        <f>F3912-E3912</f>
        <v>0.16666666666666707</v>
      </c>
      <c r="I3912" s="47"/>
      <c r="J3912" s="47"/>
      <c r="K3912" s="65"/>
      <c r="L3912" s="45" t="e">
        <f ca="1">VLOOKUP(Tableau645[[#This Row],[module]],OFFSET(INDIRECT(A3912&amp;"_code"),0,2,,2),2,0)</f>
        <v>#N/A</v>
      </c>
      <c r="M3912" s="45"/>
      <c r="N3912" s="47"/>
      <c r="O3912" s="45"/>
    </row>
    <row r="3913" spans="1:15" hidden="1" x14ac:dyDescent="0.2">
      <c r="A3913" s="45" t="s">
        <v>657</v>
      </c>
      <c r="B3913" s="65" t="str">
        <f>YEAR(C3913)&amp;"-"&amp;WEEKNUM(C3913)</f>
        <v>2018-17</v>
      </c>
      <c r="C3913" s="46">
        <v>43212</v>
      </c>
      <c r="D3913" s="67">
        <f>WEEKDAY(Tableau645[[#This Row],[date]])</f>
        <v>1</v>
      </c>
      <c r="E3913" s="47">
        <v>0.57291666666666696</v>
      </c>
      <c r="F3913" s="47">
        <v>0.73958333333333404</v>
      </c>
      <c r="G3913" s="46" t="str">
        <f>IF(NOT(ISBLANK(Tableau645[heure
début])),IF(VALUE(MID(TEXT(Tableau645[heure
début],"hh"),1,2))&lt;13,"AM","PM"),"")</f>
        <v>PM</v>
      </c>
      <c r="H3913" s="47">
        <f>F3913-E3913</f>
        <v>0.16666666666666707</v>
      </c>
      <c r="I3913" s="123"/>
      <c r="J3913" s="47"/>
      <c r="K3913" s="65"/>
      <c r="L3913" s="45" t="e">
        <f ca="1">VLOOKUP(Tableau645[[#This Row],[module]],OFFSET(INDIRECT(A3913&amp;"_code"),0,2,,2),2,0)</f>
        <v>#N/A</v>
      </c>
      <c r="M3913" s="45"/>
      <c r="N3913" s="47"/>
      <c r="O3913" s="45"/>
    </row>
    <row r="3914" spans="1:15" hidden="1" x14ac:dyDescent="0.2">
      <c r="A3914" s="45" t="s">
        <v>672</v>
      </c>
      <c r="B3914" s="65" t="str">
        <f>YEAR(C3914)&amp;"-"&amp;WEEKNUM(C3914)</f>
        <v>2018-17</v>
      </c>
      <c r="C3914" s="46">
        <v>43212</v>
      </c>
      <c r="D3914" s="67">
        <f>WEEKDAY(Tableau645[[#This Row],[date]])</f>
        <v>1</v>
      </c>
      <c r="E3914" s="47">
        <v>0.57291666666666696</v>
      </c>
      <c r="F3914" s="47">
        <v>0.73958333333333404</v>
      </c>
      <c r="G3914" s="46" t="str">
        <f>IF(NOT(ISBLANK(Tableau645[heure
début])),IF(VALUE(MID(TEXT(Tableau645[heure
début],"hh"),1,2))&lt;13,"AM","PM"),"")</f>
        <v>PM</v>
      </c>
      <c r="H3914" s="47">
        <f>F3914-E3914</f>
        <v>0.16666666666666707</v>
      </c>
      <c r="I3914" s="47"/>
      <c r="J3914" s="47"/>
      <c r="K3914" s="65"/>
      <c r="L3914" s="45" t="e">
        <f ca="1">VLOOKUP(Tableau645[[#This Row],[module]],OFFSET(INDIRECT(A3914&amp;"_code"),0,2,,2),2,0)</f>
        <v>#N/A</v>
      </c>
      <c r="M3914" s="45"/>
      <c r="N3914" s="47"/>
      <c r="O3914" s="45"/>
    </row>
    <row r="3915" spans="1:15" hidden="1" x14ac:dyDescent="0.2">
      <c r="A3915" s="45" t="s">
        <v>676</v>
      </c>
      <c r="B3915" s="65" t="str">
        <f>YEAR(C3915)&amp;"-"&amp;WEEKNUM(C3915)</f>
        <v>2018-17</v>
      </c>
      <c r="C3915" s="46">
        <v>43212</v>
      </c>
      <c r="D3915" s="67">
        <f>WEEKDAY(Tableau645[[#This Row],[date]])</f>
        <v>1</v>
      </c>
      <c r="E3915" s="47">
        <v>0.57291666666666696</v>
      </c>
      <c r="F3915" s="47">
        <v>0.69791666666666663</v>
      </c>
      <c r="G3915" s="46" t="str">
        <f>IF(NOT(ISBLANK(Tableau645[heure
début])),IF(VALUE(MID(TEXT(Tableau645[heure
début],"hh"),1,2))&lt;13,"AM","PM"),"")</f>
        <v>PM</v>
      </c>
      <c r="H3915" s="47">
        <f>F3915-E3915</f>
        <v>0.12499999999999967</v>
      </c>
      <c r="I3915" s="47"/>
      <c r="J3915" s="47"/>
      <c r="K3915" s="65"/>
      <c r="L3915" s="45" t="e">
        <f ca="1">VLOOKUP(Tableau645[[#This Row],[module]],OFFSET(INDIRECT(A3915&amp;"_code"),0,2,,2),2,0)</f>
        <v>#N/A</v>
      </c>
      <c r="M3915" s="45"/>
      <c r="N3915" s="47"/>
      <c r="O3915" s="45"/>
    </row>
    <row r="3916" spans="1:15" hidden="1" x14ac:dyDescent="0.2">
      <c r="A3916" s="45" t="s">
        <v>677</v>
      </c>
      <c r="B3916" s="65" t="str">
        <f>YEAR(C3916)&amp;"-"&amp;WEEKNUM(C3916)</f>
        <v>2018-17</v>
      </c>
      <c r="C3916" s="46">
        <v>43212</v>
      </c>
      <c r="D3916" s="67">
        <f>WEEKDAY(Tableau645[[#This Row],[date]])</f>
        <v>1</v>
      </c>
      <c r="E3916" s="47">
        <v>0.57291666666666696</v>
      </c>
      <c r="F3916" s="47">
        <v>0.69791666666666663</v>
      </c>
      <c r="G3916" s="46" t="str">
        <f>IF(NOT(ISBLANK(Tableau645[heure
début])),IF(VALUE(MID(TEXT(Tableau645[heure
début],"hh"),1,2))&lt;13,"AM","PM"),"")</f>
        <v>PM</v>
      </c>
      <c r="H3916" s="47">
        <f>F3916-E3916</f>
        <v>0.12499999999999967</v>
      </c>
      <c r="I3916" s="47"/>
      <c r="J3916" s="47"/>
      <c r="K3916" s="65"/>
      <c r="L3916" s="45" t="e">
        <f ca="1">VLOOKUP(Tableau645[[#This Row],[module]],OFFSET(INDIRECT(A3916&amp;"_code"),0,2,,2),2,0)</f>
        <v>#N/A</v>
      </c>
      <c r="M3916" s="45"/>
      <c r="N3916" s="47"/>
      <c r="O3916" s="45"/>
    </row>
    <row r="3917" spans="1:15" hidden="1" x14ac:dyDescent="0.2">
      <c r="A3917" s="45" t="s">
        <v>671</v>
      </c>
      <c r="B3917" s="65" t="str">
        <f>YEAR(C3917)&amp;"-"&amp;WEEKNUM(C3917)</f>
        <v>2018-17</v>
      </c>
      <c r="C3917" s="46">
        <v>43212</v>
      </c>
      <c r="D3917" s="67">
        <f>WEEKDAY(Tableau645[[#This Row],[date]])</f>
        <v>1</v>
      </c>
      <c r="E3917" s="47">
        <v>0.57291666666666696</v>
      </c>
      <c r="F3917" s="47">
        <v>0.73958333333333404</v>
      </c>
      <c r="G3917" s="46" t="str">
        <f>IF(NOT(ISBLANK(Tableau645[heure
début])),IF(VALUE(MID(TEXT(Tableau645[heure
début],"hh"),1,2))&lt;13,"AM","PM"),"")</f>
        <v>PM</v>
      </c>
      <c r="H3917" s="47">
        <f>F3917-E3917</f>
        <v>0.16666666666666707</v>
      </c>
      <c r="I3917" s="47"/>
      <c r="J3917" s="47"/>
      <c r="K3917" s="65"/>
      <c r="L3917" s="45" t="e">
        <f ca="1">VLOOKUP(Tableau645[[#This Row],[module]],OFFSET(INDIRECT(A3917&amp;"_code"),0,2,,2),2,0)</f>
        <v>#N/A</v>
      </c>
      <c r="M3917" s="45"/>
      <c r="N3917" s="47"/>
      <c r="O3917" s="45"/>
    </row>
    <row r="3918" spans="1:15" hidden="1" x14ac:dyDescent="0.2">
      <c r="A3918" s="61" t="s">
        <v>669</v>
      </c>
      <c r="B3918" s="65" t="str">
        <f>YEAR(C3918)&amp;"-"&amp;WEEKNUM(C3918)</f>
        <v>2018-17</v>
      </c>
      <c r="C3918" s="46">
        <v>43213</v>
      </c>
      <c r="D3918" s="67">
        <f>WEEKDAY(Tableau645[[#This Row],[date]])</f>
        <v>2</v>
      </c>
      <c r="E3918" s="47">
        <v>0.34375</v>
      </c>
      <c r="F3918" s="47">
        <v>0.51041666666666696</v>
      </c>
      <c r="G3918" s="46" t="str">
        <f>IF(NOT(ISBLANK(Tableau645[heure
début])),IF(VALUE(MID(TEXT(Tableau645[heure
début],"hh"),1,2))&lt;13,"AM","PM"),"")</f>
        <v>AM</v>
      </c>
      <c r="H3918" s="47">
        <f>F3918-E3918</f>
        <v>0.16666666666666696</v>
      </c>
      <c r="I3918" s="47"/>
      <c r="J3918" s="47"/>
      <c r="K3918" s="65" t="s">
        <v>801</v>
      </c>
      <c r="L3918" s="45" t="str">
        <f ca="1">VLOOKUP(Tableau645[[#This Row],[module]],OFFSET(INDIRECT(A3918&amp;"_code"),0,2,,2),2,0)</f>
        <v>n/a</v>
      </c>
      <c r="M3918" s="45"/>
      <c r="N3918" s="47"/>
      <c r="O3918" s="45"/>
    </row>
    <row r="3919" spans="1:15" hidden="1" x14ac:dyDescent="0.2">
      <c r="A3919" s="45" t="s">
        <v>670</v>
      </c>
      <c r="B3919" s="65" t="str">
        <f>YEAR(C3919)&amp;"-"&amp;WEEKNUM(C3919)</f>
        <v>2018-17</v>
      </c>
      <c r="C3919" s="46">
        <v>43213</v>
      </c>
      <c r="D3919" s="67">
        <f>WEEKDAY(Tableau645[[#This Row],[date]])</f>
        <v>2</v>
      </c>
      <c r="E3919" s="47">
        <v>0.34375</v>
      </c>
      <c r="F3919" s="47">
        <v>0.51041666666666696</v>
      </c>
      <c r="G3919" s="46" t="str">
        <f>IF(NOT(ISBLANK(Tableau645[heure
début])),IF(VALUE(MID(TEXT(Tableau645[heure
début],"hh"),1,2))&lt;13,"AM","PM"),"")</f>
        <v>AM</v>
      </c>
      <c r="H3919" s="47">
        <f>F3919-E3919</f>
        <v>0.16666666666666696</v>
      </c>
      <c r="I3919" s="47"/>
      <c r="J3919" s="47"/>
      <c r="K3919" s="65" t="s">
        <v>1044</v>
      </c>
      <c r="L3919" s="45" t="str">
        <f ca="1">VLOOKUP(Tableau645[[#This Row],[module]],OFFSET(INDIRECT(A3919&amp;"_code"),0,2,,2),2,0)</f>
        <v>n/a</v>
      </c>
      <c r="M3919" s="45"/>
      <c r="N3919" s="47"/>
      <c r="O3919" s="45"/>
    </row>
    <row r="3920" spans="1:15" hidden="1" x14ac:dyDescent="0.2">
      <c r="A3920" s="45" t="s">
        <v>657</v>
      </c>
      <c r="B3920" s="65" t="str">
        <f>YEAR(C3920)&amp;"-"&amp;WEEKNUM(C3920)</f>
        <v>2018-17</v>
      </c>
      <c r="C3920" s="46">
        <v>43213</v>
      </c>
      <c r="D3920" s="67">
        <f>WEEKDAY(Tableau645[[#This Row],[date]])</f>
        <v>2</v>
      </c>
      <c r="E3920" s="47">
        <v>0.34375</v>
      </c>
      <c r="F3920" s="47">
        <v>0.51041666666666696</v>
      </c>
      <c r="G3920" s="46" t="str">
        <f>IF(NOT(ISBLANK(Tableau645[heure
début])),IF(VALUE(MID(TEXT(Tableau645[heure
début],"hh"),1,2))&lt;13,"AM","PM"),"")</f>
        <v>AM</v>
      </c>
      <c r="H3920" s="47">
        <f>F3920-E3920</f>
        <v>0.16666666666666696</v>
      </c>
      <c r="I3920" s="123"/>
      <c r="J3920" s="47" t="s">
        <v>833</v>
      </c>
      <c r="K3920" s="65" t="s">
        <v>817</v>
      </c>
      <c r="L3920" s="45" t="str">
        <f ca="1">VLOOKUP(Tableau645[[#This Row],[module]],OFFSET(INDIRECT(A3920&amp;"_code"),0,2,,2),2,0)</f>
        <v>n/a</v>
      </c>
      <c r="M3920" s="45"/>
      <c r="N3920" s="47"/>
      <c r="O3920" s="45"/>
    </row>
    <row r="3921" spans="1:15" hidden="1" x14ac:dyDescent="0.2">
      <c r="A3921" s="45" t="s">
        <v>672</v>
      </c>
      <c r="B3921" s="65" t="str">
        <f>YEAR(C3921)&amp;"-"&amp;WEEKNUM(C3921)</f>
        <v>2018-17</v>
      </c>
      <c r="C3921" s="46">
        <v>43213</v>
      </c>
      <c r="D3921" s="67">
        <f>WEEKDAY(Tableau645[[#This Row],[date]])</f>
        <v>2</v>
      </c>
      <c r="E3921" s="47">
        <v>0.34375</v>
      </c>
      <c r="F3921" s="47">
        <v>0.51041666666666696</v>
      </c>
      <c r="G3921" s="46" t="str">
        <f>IF(NOT(ISBLANK(Tableau645[heure
début])),IF(VALUE(MID(TEXT(Tableau645[heure
début],"hh"),1,2))&lt;13,"AM","PM"),"")</f>
        <v>AM</v>
      </c>
      <c r="H3921" s="47">
        <f>F3921-E3921</f>
        <v>0.16666666666666696</v>
      </c>
      <c r="I3921" s="47"/>
      <c r="J3921" s="47"/>
      <c r="K3921" s="65" t="s">
        <v>809</v>
      </c>
      <c r="L3921" s="45" t="str">
        <f ca="1">VLOOKUP(Tableau645[[#This Row],[module]],OFFSET(INDIRECT(A3921&amp;"_code"),0,2,,2),2,0)</f>
        <v>n/a</v>
      </c>
      <c r="M3921" s="45"/>
      <c r="N3921" s="47"/>
      <c r="O3921" s="45"/>
    </row>
    <row r="3922" spans="1:15" hidden="1" x14ac:dyDescent="0.2">
      <c r="A3922" s="45" t="s">
        <v>671</v>
      </c>
      <c r="B3922" s="65" t="str">
        <f>YEAR(C3922)&amp;"-"&amp;WEEKNUM(C3922)</f>
        <v>2018-17</v>
      </c>
      <c r="C3922" s="46">
        <v>43213</v>
      </c>
      <c r="D3922" s="67">
        <f>WEEKDAY(Tableau645[[#This Row],[date]])</f>
        <v>2</v>
      </c>
      <c r="E3922" s="47">
        <v>0.34375</v>
      </c>
      <c r="F3922" s="47">
        <v>0.51041666666666696</v>
      </c>
      <c r="G3922" s="46" t="str">
        <f>IF(NOT(ISBLANK(Tableau645[heure
début])),IF(VALUE(MID(TEXT(Tableau645[heure
début],"hh"),1,2))&lt;13,"AM","PM"),"")</f>
        <v>AM</v>
      </c>
      <c r="H3922" s="47">
        <f>F3922-E3922</f>
        <v>0.16666666666666696</v>
      </c>
      <c r="I3922" s="47"/>
      <c r="J3922" s="47"/>
      <c r="K3922" s="65" t="s">
        <v>1138</v>
      </c>
      <c r="L3922" s="45" t="str">
        <f ca="1">VLOOKUP(Tableau645[[#This Row],[module]],OFFSET(INDIRECT(A3922&amp;"_code"),0,2,,2),2,0)</f>
        <v>MAATI Abderrabi</v>
      </c>
      <c r="M3922" s="45"/>
      <c r="N3922" s="47"/>
      <c r="O3922" s="45"/>
    </row>
    <row r="3923" spans="1:15" hidden="1" x14ac:dyDescent="0.2">
      <c r="A3923" s="45" t="s">
        <v>676</v>
      </c>
      <c r="B3923" s="65" t="str">
        <f>YEAR(C3923)&amp;"-"&amp;WEEKNUM(C3923)</f>
        <v>2018-17</v>
      </c>
      <c r="C3923" s="46">
        <v>43213</v>
      </c>
      <c r="D3923" s="67">
        <f>WEEKDAY(Tableau645[[#This Row],[date]])</f>
        <v>2</v>
      </c>
      <c r="E3923" s="47">
        <v>0.34375</v>
      </c>
      <c r="F3923" s="47">
        <v>0.51041666666666696</v>
      </c>
      <c r="G3923" s="46" t="str">
        <f>IF(NOT(ISBLANK(Tableau645[heure
début])),IF(VALUE(MID(TEXT(Tableau645[heure
début],"hh"),1,2))&lt;13,"AM","PM"),"")</f>
        <v>AM</v>
      </c>
      <c r="H3923" s="47">
        <f>F3923-E3923</f>
        <v>0.16666666666666696</v>
      </c>
      <c r="I3923" s="47"/>
      <c r="J3923" s="47"/>
      <c r="K3923" s="65" t="s">
        <v>809</v>
      </c>
      <c r="L3923" s="45" t="str">
        <f ca="1">VLOOKUP(Tableau645[[#This Row],[module]],OFFSET(INDIRECT(A3923&amp;"_code"),0,2,,2),2,0)</f>
        <v>n/a</v>
      </c>
      <c r="M3923" s="45"/>
      <c r="N3923" s="47"/>
      <c r="O3923" s="45"/>
    </row>
    <row r="3924" spans="1:15" hidden="1" x14ac:dyDescent="0.2">
      <c r="A3924" s="45" t="s">
        <v>677</v>
      </c>
      <c r="B3924" s="65" t="str">
        <f>YEAR(C3924)&amp;"-"&amp;WEEKNUM(C3924)</f>
        <v>2018-17</v>
      </c>
      <c r="C3924" s="46">
        <v>43213</v>
      </c>
      <c r="D3924" s="67">
        <f>WEEKDAY(Tableau645[[#This Row],[date]])</f>
        <v>2</v>
      </c>
      <c r="E3924" s="47">
        <v>0.34375</v>
      </c>
      <c r="F3924" s="47">
        <v>0.51041666666666696</v>
      </c>
      <c r="G3924" s="46" t="str">
        <f>IF(NOT(ISBLANK(Tableau645[heure
début])),IF(VALUE(MID(TEXT(Tableau645[heure
début],"hh"),1,2))&lt;13,"AM","PM"),"")</f>
        <v>AM</v>
      </c>
      <c r="H3924" s="47">
        <f>F3924-E3924</f>
        <v>0.16666666666666696</v>
      </c>
      <c r="I3924" s="47"/>
      <c r="J3924" s="47"/>
      <c r="K3924" s="65" t="s">
        <v>922</v>
      </c>
      <c r="L3924" s="45" t="str">
        <f ca="1">VLOOKUP(Tableau645[[#This Row],[module]],OFFSET(INDIRECT(A3924&amp;"_code"),0,2,,2),2,0)</f>
        <v>CGI CGI</v>
      </c>
      <c r="M3924" s="45"/>
      <c r="N3924" s="47"/>
      <c r="O3924" s="45"/>
    </row>
    <row r="3925" spans="1:15" hidden="1" x14ac:dyDescent="0.2">
      <c r="A3925" s="45" t="s">
        <v>657</v>
      </c>
      <c r="B3925" s="65" t="str">
        <f>YEAR(C3925)&amp;"-"&amp;WEEKNUM(C3925)</f>
        <v>2018-17</v>
      </c>
      <c r="C3925" s="46">
        <v>43213</v>
      </c>
      <c r="D3925" s="67">
        <f>WEEKDAY(Tableau645[[#This Row],[date]])</f>
        <v>2</v>
      </c>
      <c r="E3925" s="47">
        <v>0.34375</v>
      </c>
      <c r="F3925" s="47">
        <v>0.51041666666666696</v>
      </c>
      <c r="G3925" s="46" t="str">
        <f>IF(NOT(ISBLANK(Tableau645[heure
début])),IF(VALUE(MID(TEXT(Tableau645[heure
début],"hh"),1,2))&lt;13,"AM","PM"),"")</f>
        <v>AM</v>
      </c>
      <c r="H3925" s="47">
        <f>F3925-E3925</f>
        <v>0.16666666666666696</v>
      </c>
      <c r="I3925" s="123"/>
      <c r="J3925" s="47" t="s">
        <v>832</v>
      </c>
      <c r="K3925" s="65"/>
      <c r="L3925" s="45" t="e">
        <f ca="1">VLOOKUP(Tableau645[[#This Row],[module]],OFFSET(INDIRECT(A3925&amp;"_code"),0,2,,2),2,0)</f>
        <v>#N/A</v>
      </c>
      <c r="M3925" s="45"/>
      <c r="N3925" s="47"/>
      <c r="O3925" s="45"/>
    </row>
    <row r="3926" spans="1:15" hidden="1" x14ac:dyDescent="0.2">
      <c r="A3926" s="61" t="s">
        <v>669</v>
      </c>
      <c r="B3926" s="65" t="str">
        <f>YEAR(C3926)&amp;"-"&amp;WEEKNUM(C3926)</f>
        <v>2018-17</v>
      </c>
      <c r="C3926" s="46">
        <v>43213</v>
      </c>
      <c r="D3926" s="67">
        <f>WEEKDAY(Tableau645[[#This Row],[date]])</f>
        <v>2</v>
      </c>
      <c r="E3926" s="63">
        <v>0.57291666666666696</v>
      </c>
      <c r="F3926" s="63">
        <v>0.73958333333333404</v>
      </c>
      <c r="G3926" s="46" t="str">
        <f>IF(NOT(ISBLANK(Tableau645[heure
début])),IF(VALUE(MID(TEXT(Tableau645[heure
début],"hh"),1,2))&lt;13,"AM","PM"),"")</f>
        <v>PM</v>
      </c>
      <c r="H3926" s="47">
        <f>F3926-E3926</f>
        <v>0.16666666666666707</v>
      </c>
      <c r="I3926" s="47"/>
      <c r="J3926" s="47"/>
      <c r="K3926" s="65" t="s">
        <v>801</v>
      </c>
      <c r="L3926" s="45" t="str">
        <f ca="1">VLOOKUP(Tableau645[[#This Row],[module]],OFFSET(INDIRECT(A3926&amp;"_code"),0,2,,2),2,0)</f>
        <v>n/a</v>
      </c>
      <c r="M3926" s="45"/>
      <c r="N3926" s="47"/>
      <c r="O3926" s="45"/>
    </row>
    <row r="3927" spans="1:15" hidden="1" x14ac:dyDescent="0.2">
      <c r="A3927" s="45" t="s">
        <v>670</v>
      </c>
      <c r="B3927" s="65" t="str">
        <f>YEAR(C3927)&amp;"-"&amp;WEEKNUM(C3927)</f>
        <v>2018-17</v>
      </c>
      <c r="C3927" s="46">
        <v>43213</v>
      </c>
      <c r="D3927" s="67">
        <f>WEEKDAY(Tableau645[[#This Row],[date]])</f>
        <v>2</v>
      </c>
      <c r="E3927" s="47">
        <v>0.57291666666666696</v>
      </c>
      <c r="F3927" s="47">
        <v>0.73958333333333404</v>
      </c>
      <c r="G3927" s="46" t="str">
        <f>IF(NOT(ISBLANK(Tableau645[heure
début])),IF(VALUE(MID(TEXT(Tableau645[heure
début],"hh"),1,2))&lt;13,"AM","PM"),"")</f>
        <v>PM</v>
      </c>
      <c r="H3927" s="47">
        <f>F3927-E3927</f>
        <v>0.16666666666666707</v>
      </c>
      <c r="I3927" s="47"/>
      <c r="J3927" s="47"/>
      <c r="K3927" s="65" t="s">
        <v>1044</v>
      </c>
      <c r="L3927" s="45" t="str">
        <f ca="1">VLOOKUP(Tableau645[[#This Row],[module]],OFFSET(INDIRECT(A3927&amp;"_code"),0,2,,2),2,0)</f>
        <v>n/a</v>
      </c>
      <c r="M3927" s="45"/>
      <c r="N3927" s="47"/>
      <c r="O3927" s="45"/>
    </row>
    <row r="3928" spans="1:15" hidden="1" x14ac:dyDescent="0.2">
      <c r="A3928" s="45" t="s">
        <v>657</v>
      </c>
      <c r="B3928" s="65" t="str">
        <f>YEAR(C3928)&amp;"-"&amp;WEEKNUM(C3928)</f>
        <v>2018-17</v>
      </c>
      <c r="C3928" s="46">
        <v>43213</v>
      </c>
      <c r="D3928" s="67">
        <f>WEEKDAY(Tableau645[[#This Row],[date]])</f>
        <v>2</v>
      </c>
      <c r="E3928" s="47">
        <v>0.57291666666666696</v>
      </c>
      <c r="F3928" s="47">
        <v>0.73958333333333404</v>
      </c>
      <c r="G3928" s="46" t="str">
        <f>IF(NOT(ISBLANK(Tableau645[heure
début])),IF(VALUE(MID(TEXT(Tableau645[heure
début],"hh"),1,2))&lt;13,"AM","PM"),"")</f>
        <v>PM</v>
      </c>
      <c r="H3928" s="47">
        <f>F3928-E3928</f>
        <v>0.16666666666666707</v>
      </c>
      <c r="I3928" s="123"/>
      <c r="J3928" s="47" t="s">
        <v>833</v>
      </c>
      <c r="K3928" s="65" t="s">
        <v>817</v>
      </c>
      <c r="L3928" s="45" t="str">
        <f ca="1">VLOOKUP(Tableau645[[#This Row],[module]],OFFSET(INDIRECT(A3928&amp;"_code"),0,2,,2),2,0)</f>
        <v>n/a</v>
      </c>
      <c r="M3928" s="45"/>
      <c r="N3928" s="47"/>
      <c r="O3928" s="45"/>
    </row>
    <row r="3929" spans="1:15" hidden="1" x14ac:dyDescent="0.2">
      <c r="A3929" s="45" t="s">
        <v>671</v>
      </c>
      <c r="B3929" s="65" t="str">
        <f>YEAR(C3929)&amp;"-"&amp;WEEKNUM(C3929)</f>
        <v>2018-17</v>
      </c>
      <c r="C3929" s="46">
        <v>43213</v>
      </c>
      <c r="D3929" s="67">
        <f>WEEKDAY(Tableau645[[#This Row],[date]])</f>
        <v>2</v>
      </c>
      <c r="E3929" s="47">
        <v>0.57291666666666696</v>
      </c>
      <c r="F3929" s="47">
        <v>0.73958333333333404</v>
      </c>
      <c r="G3929" s="46" t="str">
        <f>IF(NOT(ISBLANK(Tableau645[heure
début])),IF(VALUE(MID(TEXT(Tableau645[heure
début],"hh"),1,2))&lt;13,"AM","PM"),"")</f>
        <v>PM</v>
      </c>
      <c r="H3929" s="47">
        <f>F3929-E3929</f>
        <v>0.16666666666666707</v>
      </c>
      <c r="I3929" s="47"/>
      <c r="J3929" s="47"/>
      <c r="K3929" s="65" t="s">
        <v>852</v>
      </c>
      <c r="L3929" s="45" t="str">
        <f ca="1">VLOOKUP(Tableau645[[#This Row],[module]],OFFSET(INDIRECT(A3929&amp;"_code"),0,2,,2),2,0)</f>
        <v>GABER Khalid</v>
      </c>
      <c r="M3929" s="45"/>
      <c r="N3929" s="47"/>
      <c r="O3929" s="45"/>
    </row>
    <row r="3930" spans="1:15" hidden="1" x14ac:dyDescent="0.2">
      <c r="A3930" s="45" t="s">
        <v>672</v>
      </c>
      <c r="B3930" s="65" t="str">
        <f>YEAR(C3930)&amp;"-"&amp;WEEKNUM(C3930)</f>
        <v>2018-17</v>
      </c>
      <c r="C3930" s="46">
        <v>43213</v>
      </c>
      <c r="D3930" s="67">
        <f>WEEKDAY(Tableau645[[#This Row],[date]])</f>
        <v>2</v>
      </c>
      <c r="E3930" s="47">
        <v>0.57291666666666696</v>
      </c>
      <c r="F3930" s="47">
        <v>0.73958333333333404</v>
      </c>
      <c r="G3930" s="46" t="str">
        <f>IF(NOT(ISBLANK(Tableau645[heure
début])),IF(VALUE(MID(TEXT(Tableau645[heure
début],"hh"),1,2))&lt;13,"AM","PM"),"")</f>
        <v>PM</v>
      </c>
      <c r="H3930" s="47">
        <f>F3930-E3930</f>
        <v>0.16666666666666707</v>
      </c>
      <c r="I3930" s="47"/>
      <c r="J3930" s="47"/>
      <c r="K3930" s="65" t="s">
        <v>809</v>
      </c>
      <c r="L3930" s="45" t="str">
        <f ca="1">VLOOKUP(Tableau645[[#This Row],[module]],OFFSET(INDIRECT(A3930&amp;"_code"),0,2,,2),2,0)</f>
        <v>n/a</v>
      </c>
      <c r="M3930" s="45"/>
      <c r="N3930" s="47"/>
      <c r="O3930" s="45"/>
    </row>
    <row r="3931" spans="1:15" hidden="1" x14ac:dyDescent="0.2">
      <c r="A3931" s="45" t="s">
        <v>676</v>
      </c>
      <c r="B3931" s="65" t="str">
        <f>YEAR(C3931)&amp;"-"&amp;WEEKNUM(C3931)</f>
        <v>2018-17</v>
      </c>
      <c r="C3931" s="46">
        <v>43213</v>
      </c>
      <c r="D3931" s="67">
        <f>WEEKDAY(Tableau645[[#This Row],[date]])</f>
        <v>2</v>
      </c>
      <c r="E3931" s="47">
        <v>0.57291666666666696</v>
      </c>
      <c r="F3931" s="47">
        <v>0.69791666666666663</v>
      </c>
      <c r="G3931" s="46" t="str">
        <f>IF(NOT(ISBLANK(Tableau645[heure
début])),IF(VALUE(MID(TEXT(Tableau645[heure
début],"hh"),1,2))&lt;13,"AM","PM"),"")</f>
        <v>PM</v>
      </c>
      <c r="H3931" s="47">
        <f>F3931-E3931</f>
        <v>0.12499999999999967</v>
      </c>
      <c r="I3931" s="47"/>
      <c r="J3931" s="47"/>
      <c r="K3931" s="65" t="s">
        <v>809</v>
      </c>
      <c r="L3931" s="45" t="str">
        <f ca="1">VLOOKUP(Tableau645[[#This Row],[module]],OFFSET(INDIRECT(A3931&amp;"_code"),0,2,,2),2,0)</f>
        <v>n/a</v>
      </c>
      <c r="M3931" s="45"/>
      <c r="N3931" s="47"/>
      <c r="O3931" s="45"/>
    </row>
    <row r="3932" spans="1:15" hidden="1" x14ac:dyDescent="0.2">
      <c r="A3932" s="45" t="s">
        <v>677</v>
      </c>
      <c r="B3932" s="65" t="str">
        <f>YEAR(C3932)&amp;"-"&amp;WEEKNUM(C3932)</f>
        <v>2018-17</v>
      </c>
      <c r="C3932" s="46">
        <v>43213</v>
      </c>
      <c r="D3932" s="67">
        <f>WEEKDAY(Tableau645[[#This Row],[date]])</f>
        <v>2</v>
      </c>
      <c r="E3932" s="47">
        <v>0.57291666666666696</v>
      </c>
      <c r="F3932" s="47">
        <v>0.69791666666666663</v>
      </c>
      <c r="G3932" s="46" t="str">
        <f>IF(NOT(ISBLANK(Tableau645[heure
début])),IF(VALUE(MID(TEXT(Tableau645[heure
début],"hh"),1,2))&lt;13,"AM","PM"),"")</f>
        <v>PM</v>
      </c>
      <c r="H3932" s="47">
        <f>F3932-E3932</f>
        <v>0.12499999999999967</v>
      </c>
      <c r="I3932" s="47"/>
      <c r="J3932" s="47"/>
      <c r="K3932" s="65" t="s">
        <v>922</v>
      </c>
      <c r="L3932" s="45" t="str">
        <f ca="1">VLOOKUP(Tableau645[[#This Row],[module]],OFFSET(INDIRECT(A3932&amp;"_code"),0,2,,2),2,0)</f>
        <v>CGI CGI</v>
      </c>
      <c r="M3932" s="45"/>
      <c r="N3932" s="47"/>
      <c r="O3932" s="45"/>
    </row>
    <row r="3933" spans="1:15" hidden="1" x14ac:dyDescent="0.2">
      <c r="A3933" s="45" t="s">
        <v>657</v>
      </c>
      <c r="B3933" s="65" t="str">
        <f>YEAR(C3933)&amp;"-"&amp;WEEKNUM(C3933)</f>
        <v>2018-17</v>
      </c>
      <c r="C3933" s="46">
        <v>43213</v>
      </c>
      <c r="D3933" s="67">
        <f>WEEKDAY(Tableau645[[#This Row],[date]])</f>
        <v>2</v>
      </c>
      <c r="E3933" s="47">
        <v>0.57291666666666696</v>
      </c>
      <c r="F3933" s="47">
        <v>0.73958333333333404</v>
      </c>
      <c r="G3933" s="46" t="str">
        <f>IF(NOT(ISBLANK(Tableau645[heure
début])),IF(VALUE(MID(TEXT(Tableau645[heure
début],"hh"),1,2))&lt;13,"AM","PM"),"")</f>
        <v>PM</v>
      </c>
      <c r="H3933" s="47">
        <f>F3933-E3933</f>
        <v>0.16666666666666707</v>
      </c>
      <c r="I3933" s="123"/>
      <c r="J3933" s="47" t="s">
        <v>832</v>
      </c>
      <c r="K3933" s="65"/>
      <c r="L3933" s="45" t="e">
        <f ca="1">VLOOKUP(Tableau645[[#This Row],[module]],OFFSET(INDIRECT(A3933&amp;"_code"),0,2,,2),2,0)</f>
        <v>#N/A</v>
      </c>
      <c r="M3933" s="45"/>
      <c r="N3933" s="47"/>
      <c r="O3933" s="45"/>
    </row>
    <row r="3934" spans="1:15" hidden="1" x14ac:dyDescent="0.2">
      <c r="A3934" s="61" t="s">
        <v>669</v>
      </c>
      <c r="B3934" s="65" t="str">
        <f>YEAR(C3934)&amp;"-"&amp;WEEKNUM(C3934)</f>
        <v>2018-17</v>
      </c>
      <c r="C3934" s="46">
        <v>43214</v>
      </c>
      <c r="D3934" s="67">
        <f>WEEKDAY(Tableau645[[#This Row],[date]])</f>
        <v>3</v>
      </c>
      <c r="E3934" s="47">
        <v>0.34375</v>
      </c>
      <c r="F3934" s="47">
        <v>0.51041666666666696</v>
      </c>
      <c r="G3934" s="46" t="str">
        <f>IF(NOT(ISBLANK(Tableau645[heure
début])),IF(VALUE(MID(TEXT(Tableau645[heure
début],"hh"),1,2))&lt;13,"AM","PM"),"")</f>
        <v>AM</v>
      </c>
      <c r="H3934" s="47">
        <f>F3934-E3934</f>
        <v>0.16666666666666696</v>
      </c>
      <c r="I3934" s="47"/>
      <c r="J3934" s="47"/>
      <c r="K3934" s="65" t="s">
        <v>801</v>
      </c>
      <c r="L3934" s="45" t="str">
        <f ca="1">VLOOKUP(Tableau645[[#This Row],[module]],OFFSET(INDIRECT(A3934&amp;"_code"),0,2,,2),2,0)</f>
        <v>n/a</v>
      </c>
      <c r="M3934" s="45"/>
      <c r="N3934" s="47"/>
      <c r="O3934" s="45"/>
    </row>
    <row r="3935" spans="1:15" hidden="1" x14ac:dyDescent="0.2">
      <c r="A3935" s="45" t="s">
        <v>670</v>
      </c>
      <c r="B3935" s="65" t="str">
        <f>YEAR(C3935)&amp;"-"&amp;WEEKNUM(C3935)</f>
        <v>2018-17</v>
      </c>
      <c r="C3935" s="46">
        <v>43214</v>
      </c>
      <c r="D3935" s="67">
        <f>WEEKDAY(Tableau645[[#This Row],[date]])</f>
        <v>3</v>
      </c>
      <c r="E3935" s="47">
        <v>0.34375</v>
      </c>
      <c r="F3935" s="47">
        <v>0.51041666666666696</v>
      </c>
      <c r="G3935" s="46" t="str">
        <f>IF(NOT(ISBLANK(Tableau645[heure
début])),IF(VALUE(MID(TEXT(Tableau645[heure
début],"hh"),1,2))&lt;13,"AM","PM"),"")</f>
        <v>AM</v>
      </c>
      <c r="H3935" s="47">
        <f>F3935-E3935</f>
        <v>0.16666666666666696</v>
      </c>
      <c r="I3935" s="47"/>
      <c r="J3935" s="47"/>
      <c r="K3935" s="65" t="s">
        <v>916</v>
      </c>
      <c r="L3935" s="45" t="str">
        <f ca="1">VLOOKUP(Tableau645[[#This Row],[module]],OFFSET(INDIRECT(A3935&amp;"_code"),0,2,,2),2,0)</f>
        <v>DECROIX Sébastien</v>
      </c>
      <c r="M3935" s="45"/>
      <c r="N3935" s="47"/>
      <c r="O3935" s="45"/>
    </row>
    <row r="3936" spans="1:15" hidden="1" x14ac:dyDescent="0.2">
      <c r="A3936" s="45" t="s">
        <v>657</v>
      </c>
      <c r="B3936" s="65" t="str">
        <f>YEAR(C3936)&amp;"-"&amp;WEEKNUM(C3936)</f>
        <v>2018-17</v>
      </c>
      <c r="C3936" s="46">
        <v>43214</v>
      </c>
      <c r="D3936" s="67">
        <f>WEEKDAY(Tableau645[[#This Row],[date]])</f>
        <v>3</v>
      </c>
      <c r="E3936" s="47">
        <v>0.34375</v>
      </c>
      <c r="F3936" s="47">
        <v>0.51041666666666696</v>
      </c>
      <c r="G3936" s="46" t="str">
        <f>IF(NOT(ISBLANK(Tableau645[heure
début])),IF(VALUE(MID(TEXT(Tableau645[heure
début],"hh"),1,2))&lt;13,"AM","PM"),"")</f>
        <v>AM</v>
      </c>
      <c r="H3936" s="47">
        <f>F3936-E3936</f>
        <v>0.16666666666666696</v>
      </c>
      <c r="I3936" s="123"/>
      <c r="J3936" s="47" t="s">
        <v>833</v>
      </c>
      <c r="K3936" s="65" t="s">
        <v>817</v>
      </c>
      <c r="L3936" s="45" t="str">
        <f ca="1">VLOOKUP(Tableau645[[#This Row],[module]],OFFSET(INDIRECT(A3936&amp;"_code"),0,2,,2),2,0)</f>
        <v>n/a</v>
      </c>
      <c r="M3936" s="45"/>
      <c r="N3936" s="47"/>
      <c r="O3936" s="45"/>
    </row>
    <row r="3937" spans="1:15" hidden="1" x14ac:dyDescent="0.2">
      <c r="A3937" s="45" t="s">
        <v>672</v>
      </c>
      <c r="B3937" s="65" t="str">
        <f>YEAR(C3937)&amp;"-"&amp;WEEKNUM(C3937)</f>
        <v>2018-17</v>
      </c>
      <c r="C3937" s="46">
        <v>43214</v>
      </c>
      <c r="D3937" s="67">
        <f>WEEKDAY(Tableau645[[#This Row],[date]])</f>
        <v>3</v>
      </c>
      <c r="E3937" s="47">
        <v>0.34375</v>
      </c>
      <c r="F3937" s="47">
        <v>0.51041666666666696</v>
      </c>
      <c r="G3937" s="46" t="str">
        <f>IF(NOT(ISBLANK(Tableau645[heure
début])),IF(VALUE(MID(TEXT(Tableau645[heure
début],"hh"),1,2))&lt;13,"AM","PM"),"")</f>
        <v>AM</v>
      </c>
      <c r="H3937" s="47">
        <f>F3937-E3937</f>
        <v>0.16666666666666696</v>
      </c>
      <c r="I3937" s="47"/>
      <c r="J3937" s="47"/>
      <c r="K3937" s="65" t="s">
        <v>809</v>
      </c>
      <c r="L3937" s="45" t="str">
        <f ca="1">VLOOKUP(Tableau645[[#This Row],[module]],OFFSET(INDIRECT(A3937&amp;"_code"),0,2,,2),2,0)</f>
        <v>n/a</v>
      </c>
      <c r="M3937" s="45"/>
      <c r="N3937" s="47"/>
      <c r="O3937" s="45"/>
    </row>
    <row r="3938" spans="1:15" hidden="1" x14ac:dyDescent="0.2">
      <c r="A3938" s="45" t="s">
        <v>671</v>
      </c>
      <c r="B3938" s="65" t="str">
        <f>YEAR(C3938)&amp;"-"&amp;WEEKNUM(C3938)</f>
        <v>2018-17</v>
      </c>
      <c r="C3938" s="46">
        <v>43214</v>
      </c>
      <c r="D3938" s="67">
        <f>WEEKDAY(Tableau645[[#This Row],[date]])</f>
        <v>3</v>
      </c>
      <c r="E3938" s="47">
        <v>0.34375</v>
      </c>
      <c r="F3938" s="47">
        <v>0.51041666666666696</v>
      </c>
      <c r="G3938" s="46" t="str">
        <f>IF(NOT(ISBLANK(Tableau645[heure
début])),IF(VALUE(MID(TEXT(Tableau645[heure
début],"hh"),1,2))&lt;13,"AM","PM"),"")</f>
        <v>AM</v>
      </c>
      <c r="H3938" s="47">
        <f>F3938-E3938</f>
        <v>0.16666666666666696</v>
      </c>
      <c r="I3938" s="47"/>
      <c r="J3938" s="47"/>
      <c r="K3938" s="65" t="s">
        <v>852</v>
      </c>
      <c r="L3938" s="45" t="str">
        <f ca="1">VLOOKUP(Tableau645[[#This Row],[module]],OFFSET(INDIRECT(A3938&amp;"_code"),0,2,,2),2,0)</f>
        <v>GABER Khalid</v>
      </c>
      <c r="M3938" s="45"/>
      <c r="N3938" s="47"/>
      <c r="O3938" s="45"/>
    </row>
    <row r="3939" spans="1:15" hidden="1" x14ac:dyDescent="0.2">
      <c r="A3939" s="45" t="s">
        <v>676</v>
      </c>
      <c r="B3939" s="65" t="str">
        <f>YEAR(C3939)&amp;"-"&amp;WEEKNUM(C3939)</f>
        <v>2018-17</v>
      </c>
      <c r="C3939" s="46">
        <v>43214</v>
      </c>
      <c r="D3939" s="67">
        <f>WEEKDAY(Tableau645[[#This Row],[date]])</f>
        <v>3</v>
      </c>
      <c r="E3939" s="47">
        <v>0.34375</v>
      </c>
      <c r="F3939" s="47">
        <v>0.51041666666666696</v>
      </c>
      <c r="G3939" s="46" t="str">
        <f>IF(NOT(ISBLANK(Tableau645[heure
début])),IF(VALUE(MID(TEXT(Tableau645[heure
début],"hh"),1,2))&lt;13,"AM","PM"),"")</f>
        <v>AM</v>
      </c>
      <c r="H3939" s="47">
        <f>F3939-E3939</f>
        <v>0.16666666666666696</v>
      </c>
      <c r="I3939" s="47"/>
      <c r="J3939" s="47"/>
      <c r="K3939" s="65" t="s">
        <v>809</v>
      </c>
      <c r="L3939" s="45" t="str">
        <f ca="1">VLOOKUP(Tableau645[[#This Row],[module]],OFFSET(INDIRECT(A3939&amp;"_code"),0,2,,2),2,0)</f>
        <v>n/a</v>
      </c>
      <c r="M3939" s="45"/>
      <c r="N3939" s="47"/>
      <c r="O3939" s="45"/>
    </row>
    <row r="3940" spans="1:15" hidden="1" x14ac:dyDescent="0.2">
      <c r="A3940" s="45" t="s">
        <v>677</v>
      </c>
      <c r="B3940" s="65" t="str">
        <f>YEAR(C3940)&amp;"-"&amp;WEEKNUM(C3940)</f>
        <v>2018-17</v>
      </c>
      <c r="C3940" s="46">
        <v>43214</v>
      </c>
      <c r="D3940" s="67">
        <f>WEEKDAY(Tableau645[[#This Row],[date]])</f>
        <v>3</v>
      </c>
      <c r="E3940" s="47">
        <v>0.34375</v>
      </c>
      <c r="F3940" s="47">
        <v>0.51041666666666696</v>
      </c>
      <c r="G3940" s="46" t="str">
        <f>IF(NOT(ISBLANK(Tableau645[heure
début])),IF(VALUE(MID(TEXT(Tableau645[heure
début],"hh"),1,2))&lt;13,"AM","PM"),"")</f>
        <v>AM</v>
      </c>
      <c r="H3940" s="47">
        <f>F3940-E3940</f>
        <v>0.16666666666666696</v>
      </c>
      <c r="I3940" s="47"/>
      <c r="J3940" s="47"/>
      <c r="K3940" s="65" t="s">
        <v>922</v>
      </c>
      <c r="L3940" s="45" t="str">
        <f ca="1">VLOOKUP(Tableau645[[#This Row],[module]],OFFSET(INDIRECT(A3940&amp;"_code"),0,2,,2),2,0)</f>
        <v>CGI CGI</v>
      </c>
      <c r="M3940" s="45"/>
      <c r="N3940" s="47"/>
      <c r="O3940" s="45"/>
    </row>
    <row r="3941" spans="1:15" hidden="1" x14ac:dyDescent="0.2">
      <c r="A3941" s="45" t="s">
        <v>657</v>
      </c>
      <c r="B3941" s="65" t="str">
        <f>YEAR(C3941)&amp;"-"&amp;WEEKNUM(C3941)</f>
        <v>2018-17</v>
      </c>
      <c r="C3941" s="46">
        <v>43214</v>
      </c>
      <c r="D3941" s="67">
        <f>WEEKDAY(Tableau645[[#This Row],[date]])</f>
        <v>3</v>
      </c>
      <c r="E3941" s="47">
        <v>0.34375</v>
      </c>
      <c r="F3941" s="47">
        <v>0.51041666666666696</v>
      </c>
      <c r="G3941" s="46" t="str">
        <f>IF(NOT(ISBLANK(Tableau645[heure
début])),IF(VALUE(MID(TEXT(Tableau645[heure
début],"hh"),1,2))&lt;13,"AM","PM"),"")</f>
        <v>AM</v>
      </c>
      <c r="H3941" s="47">
        <f>F3941-E3941</f>
        <v>0.16666666666666696</v>
      </c>
      <c r="I3941" s="123"/>
      <c r="J3941" s="47" t="s">
        <v>832</v>
      </c>
      <c r="K3941" s="65"/>
      <c r="L3941" s="45" t="e">
        <f ca="1">VLOOKUP(Tableau645[[#This Row],[module]],OFFSET(INDIRECT(A3941&amp;"_code"),0,2,,2),2,0)</f>
        <v>#N/A</v>
      </c>
      <c r="M3941" s="45"/>
      <c r="N3941" s="47"/>
      <c r="O3941" s="45"/>
    </row>
    <row r="3942" spans="1:15" hidden="1" x14ac:dyDescent="0.2">
      <c r="A3942" s="61" t="s">
        <v>669</v>
      </c>
      <c r="B3942" s="65" t="str">
        <f>YEAR(C3942)&amp;"-"&amp;WEEKNUM(C3942)</f>
        <v>2018-17</v>
      </c>
      <c r="C3942" s="46">
        <v>43214</v>
      </c>
      <c r="D3942" s="67">
        <f>WEEKDAY(Tableau645[[#This Row],[date]])</f>
        <v>3</v>
      </c>
      <c r="E3942" s="63">
        <v>0.57291666666666696</v>
      </c>
      <c r="F3942" s="63">
        <v>0.73958333333333404</v>
      </c>
      <c r="G3942" s="46" t="str">
        <f>IF(NOT(ISBLANK(Tableau645[heure
début])),IF(VALUE(MID(TEXT(Tableau645[heure
début],"hh"),1,2))&lt;13,"AM","PM"),"")</f>
        <v>PM</v>
      </c>
      <c r="H3942" s="47">
        <f>F3942-E3942</f>
        <v>0.16666666666666707</v>
      </c>
      <c r="I3942" s="47"/>
      <c r="J3942" s="47"/>
      <c r="K3942" s="65" t="s">
        <v>801</v>
      </c>
      <c r="L3942" s="45" t="str">
        <f ca="1">VLOOKUP(Tableau645[[#This Row],[module]],OFFSET(INDIRECT(A3942&amp;"_code"),0,2,,2),2,0)</f>
        <v>n/a</v>
      </c>
      <c r="M3942" s="45"/>
      <c r="N3942" s="47"/>
      <c r="O3942" s="45"/>
    </row>
    <row r="3943" spans="1:15" hidden="1" x14ac:dyDescent="0.2">
      <c r="A3943" s="45" t="s">
        <v>670</v>
      </c>
      <c r="B3943" s="65" t="str">
        <f>YEAR(C3943)&amp;"-"&amp;WEEKNUM(C3943)</f>
        <v>2018-17</v>
      </c>
      <c r="C3943" s="46">
        <v>43214</v>
      </c>
      <c r="D3943" s="67">
        <f>WEEKDAY(Tableau645[[#This Row],[date]])</f>
        <v>3</v>
      </c>
      <c r="E3943" s="47">
        <v>0.57291666666666696</v>
      </c>
      <c r="F3943" s="47">
        <v>0.73958333333333404</v>
      </c>
      <c r="G3943" s="46" t="str">
        <f>IF(NOT(ISBLANK(Tableau645[heure
début])),IF(VALUE(MID(TEXT(Tableau645[heure
début],"hh"),1,2))&lt;13,"AM","PM"),"")</f>
        <v>PM</v>
      </c>
      <c r="H3943" s="47">
        <f>F3943-E3943</f>
        <v>0.16666666666666707</v>
      </c>
      <c r="I3943" s="47"/>
      <c r="J3943" s="47"/>
      <c r="K3943" s="65" t="s">
        <v>1044</v>
      </c>
      <c r="L3943" s="45" t="str">
        <f ca="1">VLOOKUP(Tableau645[[#This Row],[module]],OFFSET(INDIRECT(A3943&amp;"_code"),0,2,,2),2,0)</f>
        <v>n/a</v>
      </c>
      <c r="M3943" s="45"/>
      <c r="N3943" s="47"/>
      <c r="O3943" s="45"/>
    </row>
    <row r="3944" spans="1:15" hidden="1" x14ac:dyDescent="0.2">
      <c r="A3944" s="45" t="s">
        <v>657</v>
      </c>
      <c r="B3944" s="65" t="str">
        <f>YEAR(C3944)&amp;"-"&amp;WEEKNUM(C3944)</f>
        <v>2018-17</v>
      </c>
      <c r="C3944" s="46">
        <v>43214</v>
      </c>
      <c r="D3944" s="67">
        <f>WEEKDAY(Tableau645[[#This Row],[date]])</f>
        <v>3</v>
      </c>
      <c r="E3944" s="47">
        <v>0.57291666666666696</v>
      </c>
      <c r="F3944" s="47">
        <v>0.73958333333333404</v>
      </c>
      <c r="G3944" s="46" t="str">
        <f>IF(NOT(ISBLANK(Tableau645[heure
début])),IF(VALUE(MID(TEXT(Tableau645[heure
début],"hh"),1,2))&lt;13,"AM","PM"),"")</f>
        <v>PM</v>
      </c>
      <c r="H3944" s="47">
        <f>F3944-E3944</f>
        <v>0.16666666666666707</v>
      </c>
      <c r="I3944" s="123"/>
      <c r="J3944" s="47" t="s">
        <v>833</v>
      </c>
      <c r="K3944" s="65" t="s">
        <v>817</v>
      </c>
      <c r="L3944" s="45" t="str">
        <f ca="1">VLOOKUP(Tableau645[[#This Row],[module]],OFFSET(INDIRECT(A3944&amp;"_code"),0,2,,2),2,0)</f>
        <v>n/a</v>
      </c>
      <c r="M3944" s="45"/>
      <c r="N3944" s="47"/>
      <c r="O3944" s="45"/>
    </row>
    <row r="3945" spans="1:15" hidden="1" x14ac:dyDescent="0.2">
      <c r="A3945" s="45" t="s">
        <v>671</v>
      </c>
      <c r="B3945" s="65" t="str">
        <f>YEAR(C3945)&amp;"-"&amp;WEEKNUM(C3945)</f>
        <v>2018-17</v>
      </c>
      <c r="C3945" s="46">
        <v>43214</v>
      </c>
      <c r="D3945" s="67">
        <f>WEEKDAY(Tableau645[[#This Row],[date]])</f>
        <v>3</v>
      </c>
      <c r="E3945" s="47">
        <v>0.57291666666666696</v>
      </c>
      <c r="F3945" s="47">
        <v>0.73958333333333404</v>
      </c>
      <c r="G3945" s="46" t="str">
        <f>IF(NOT(ISBLANK(Tableau645[heure
début])),IF(VALUE(MID(TEXT(Tableau645[heure
début],"hh"),1,2))&lt;13,"AM","PM"),"")</f>
        <v>PM</v>
      </c>
      <c r="H3945" s="47">
        <f>F3945-E3945</f>
        <v>0.16666666666666707</v>
      </c>
      <c r="I3945" s="47"/>
      <c r="J3945" s="47"/>
      <c r="K3945" s="65" t="s">
        <v>853</v>
      </c>
      <c r="L3945" s="45" t="str">
        <f ca="1">VLOOKUP(Tableau645[[#This Row],[module]],OFFSET(INDIRECT(A3945&amp;"_code"),0,2,,2),2,0)</f>
        <v>GABER Khalid</v>
      </c>
      <c r="M3945" s="45"/>
      <c r="N3945" s="47"/>
      <c r="O3945" s="45"/>
    </row>
    <row r="3946" spans="1:15" hidden="1" x14ac:dyDescent="0.2">
      <c r="A3946" s="45" t="s">
        <v>672</v>
      </c>
      <c r="B3946" s="65" t="str">
        <f>YEAR(C3946)&amp;"-"&amp;WEEKNUM(C3946)</f>
        <v>2018-17</v>
      </c>
      <c r="C3946" s="46">
        <v>43214</v>
      </c>
      <c r="D3946" s="67">
        <f>WEEKDAY(Tableau645[[#This Row],[date]])</f>
        <v>3</v>
      </c>
      <c r="E3946" s="47">
        <v>0.57291666666666696</v>
      </c>
      <c r="F3946" s="47">
        <v>0.73958333333333404</v>
      </c>
      <c r="G3946" s="46" t="str">
        <f>IF(NOT(ISBLANK(Tableau645[heure
début])),IF(VALUE(MID(TEXT(Tableau645[heure
début],"hh"),1,2))&lt;13,"AM","PM"),"")</f>
        <v>PM</v>
      </c>
      <c r="H3946" s="47">
        <f>F3946-E3946</f>
        <v>0.16666666666666707</v>
      </c>
      <c r="I3946" s="47"/>
      <c r="J3946" s="47"/>
      <c r="K3946" s="65" t="s">
        <v>809</v>
      </c>
      <c r="L3946" s="45" t="str">
        <f ca="1">VLOOKUP(Tableau645[[#This Row],[module]],OFFSET(INDIRECT(A3946&amp;"_code"),0,2,,2),2,0)</f>
        <v>n/a</v>
      </c>
      <c r="M3946" s="45"/>
      <c r="N3946" s="47"/>
      <c r="O3946" s="45"/>
    </row>
    <row r="3947" spans="1:15" hidden="1" x14ac:dyDescent="0.2">
      <c r="A3947" s="45" t="s">
        <v>676</v>
      </c>
      <c r="B3947" s="65" t="str">
        <f>YEAR(C3947)&amp;"-"&amp;WEEKNUM(C3947)</f>
        <v>2018-17</v>
      </c>
      <c r="C3947" s="46">
        <v>43214</v>
      </c>
      <c r="D3947" s="67">
        <f>WEEKDAY(Tableau645[[#This Row],[date]])</f>
        <v>3</v>
      </c>
      <c r="E3947" s="47">
        <v>0.57291666666666696</v>
      </c>
      <c r="F3947" s="47">
        <v>0.69791666666666663</v>
      </c>
      <c r="G3947" s="46" t="str">
        <f>IF(NOT(ISBLANK(Tableau645[heure
début])),IF(VALUE(MID(TEXT(Tableau645[heure
début],"hh"),1,2))&lt;13,"AM","PM"),"")</f>
        <v>PM</v>
      </c>
      <c r="H3947" s="47">
        <f>F3947-E3947</f>
        <v>0.12499999999999967</v>
      </c>
      <c r="I3947" s="47"/>
      <c r="J3947" s="47"/>
      <c r="K3947" s="65" t="s">
        <v>809</v>
      </c>
      <c r="L3947" s="45" t="str">
        <f ca="1">VLOOKUP(Tableau645[[#This Row],[module]],OFFSET(INDIRECT(A3947&amp;"_code"),0,2,,2),2,0)</f>
        <v>n/a</v>
      </c>
      <c r="M3947" s="45"/>
      <c r="N3947" s="47"/>
      <c r="O3947" s="45"/>
    </row>
    <row r="3948" spans="1:15" hidden="1" x14ac:dyDescent="0.2">
      <c r="A3948" s="45" t="s">
        <v>677</v>
      </c>
      <c r="B3948" s="65" t="str">
        <f>YEAR(C3948)&amp;"-"&amp;WEEKNUM(C3948)</f>
        <v>2018-17</v>
      </c>
      <c r="C3948" s="46">
        <v>43214</v>
      </c>
      <c r="D3948" s="67">
        <f>WEEKDAY(Tableau645[[#This Row],[date]])</f>
        <v>3</v>
      </c>
      <c r="E3948" s="47">
        <v>0.57291666666666696</v>
      </c>
      <c r="F3948" s="47">
        <v>0.69791666666666663</v>
      </c>
      <c r="G3948" s="46" t="str">
        <f>IF(NOT(ISBLANK(Tableau645[heure
début])),IF(VALUE(MID(TEXT(Tableau645[heure
début],"hh"),1,2))&lt;13,"AM","PM"),"")</f>
        <v>PM</v>
      </c>
      <c r="H3948" s="47">
        <f>F3948-E3948</f>
        <v>0.12499999999999967</v>
      </c>
      <c r="I3948" s="47"/>
      <c r="J3948" s="47"/>
      <c r="K3948" s="65" t="s">
        <v>922</v>
      </c>
      <c r="L3948" s="45" t="str">
        <f ca="1">VLOOKUP(Tableau645[[#This Row],[module]],OFFSET(INDIRECT(A3948&amp;"_code"),0,2,,2),2,0)</f>
        <v>CGI CGI</v>
      </c>
      <c r="M3948" s="45"/>
      <c r="N3948" s="47"/>
      <c r="O3948" s="45"/>
    </row>
    <row r="3949" spans="1:15" hidden="1" x14ac:dyDescent="0.2">
      <c r="A3949" s="45" t="s">
        <v>657</v>
      </c>
      <c r="B3949" s="65" t="str">
        <f>YEAR(C3949)&amp;"-"&amp;WEEKNUM(C3949)</f>
        <v>2018-17</v>
      </c>
      <c r="C3949" s="46">
        <v>43214</v>
      </c>
      <c r="D3949" s="67">
        <f>WEEKDAY(Tableau645[[#This Row],[date]])</f>
        <v>3</v>
      </c>
      <c r="E3949" s="47">
        <v>0.57291666666666696</v>
      </c>
      <c r="F3949" s="47">
        <v>0.73958333333333404</v>
      </c>
      <c r="G3949" s="46" t="str">
        <f>IF(NOT(ISBLANK(Tableau645[heure
début])),IF(VALUE(MID(TEXT(Tableau645[heure
début],"hh"),1,2))&lt;13,"AM","PM"),"")</f>
        <v>PM</v>
      </c>
      <c r="H3949" s="47">
        <f>F3949-E3949</f>
        <v>0.16666666666666707</v>
      </c>
      <c r="I3949" s="123"/>
      <c r="J3949" s="47" t="s">
        <v>832</v>
      </c>
      <c r="K3949" s="65"/>
      <c r="L3949" s="45" t="e">
        <f ca="1">VLOOKUP(Tableau645[[#This Row],[module]],OFFSET(INDIRECT(A3949&amp;"_code"),0,2,,2),2,0)</f>
        <v>#N/A</v>
      </c>
      <c r="M3949" s="45"/>
      <c r="N3949" s="47"/>
      <c r="O3949" s="45"/>
    </row>
    <row r="3950" spans="1:15" hidden="1" x14ac:dyDescent="0.2">
      <c r="A3950" s="61" t="s">
        <v>669</v>
      </c>
      <c r="B3950" s="65" t="str">
        <f>YEAR(C3950)&amp;"-"&amp;WEEKNUM(C3950)</f>
        <v>2018-17</v>
      </c>
      <c r="C3950" s="46">
        <v>43215</v>
      </c>
      <c r="D3950" s="67">
        <f>WEEKDAY(Tableau645[[#This Row],[date]])</f>
        <v>4</v>
      </c>
      <c r="E3950" s="47">
        <v>0.34375</v>
      </c>
      <c r="F3950" s="47">
        <v>0.51041666666666696</v>
      </c>
      <c r="G3950" s="46" t="str">
        <f>IF(NOT(ISBLANK(Tableau645[heure
début])),IF(VALUE(MID(TEXT(Tableau645[heure
début],"hh"),1,2))&lt;13,"AM","PM"),"")</f>
        <v>AM</v>
      </c>
      <c r="H3950" s="47">
        <f>F3950-E3950</f>
        <v>0.16666666666666696</v>
      </c>
      <c r="I3950" s="47"/>
      <c r="J3950" s="47"/>
      <c r="K3950" s="65" t="s">
        <v>801</v>
      </c>
      <c r="L3950" s="45" t="str">
        <f ca="1">VLOOKUP(Tableau645[[#This Row],[module]],OFFSET(INDIRECT(A3950&amp;"_code"),0,2,,2),2,0)</f>
        <v>n/a</v>
      </c>
      <c r="M3950" s="45"/>
      <c r="N3950" s="47"/>
      <c r="O3950" s="45"/>
    </row>
    <row r="3951" spans="1:15" hidden="1" x14ac:dyDescent="0.2">
      <c r="A3951" s="45" t="s">
        <v>670</v>
      </c>
      <c r="B3951" s="65" t="str">
        <f>YEAR(C3951)&amp;"-"&amp;WEEKNUM(C3951)</f>
        <v>2018-17</v>
      </c>
      <c r="C3951" s="46">
        <v>43215</v>
      </c>
      <c r="D3951" s="67">
        <f>WEEKDAY(Tableau645[[#This Row],[date]])</f>
        <v>4</v>
      </c>
      <c r="E3951" s="47">
        <v>0.34375</v>
      </c>
      <c r="F3951" s="47">
        <v>0.51041666666666696</v>
      </c>
      <c r="G3951" s="46" t="str">
        <f>IF(NOT(ISBLANK(Tableau645[heure
début])),IF(VALUE(MID(TEXT(Tableau645[heure
début],"hh"),1,2))&lt;13,"AM","PM"),"")</f>
        <v>AM</v>
      </c>
      <c r="H3951" s="47">
        <f>F3951-E3951</f>
        <v>0.16666666666666696</v>
      </c>
      <c r="I3951" s="47"/>
      <c r="J3951" s="47"/>
      <c r="K3951" s="65" t="s">
        <v>763</v>
      </c>
      <c r="L3951" s="45" t="str">
        <f ca="1">VLOOKUP(Tableau645[[#This Row],[module]],OFFSET(INDIRECT(A3951&amp;"_code"),0,2,,2),2,0)</f>
        <v>LE GALES Julien</v>
      </c>
      <c r="M3951" s="45"/>
      <c r="N3951" s="47"/>
      <c r="O3951" s="45"/>
    </row>
    <row r="3952" spans="1:15" hidden="1" x14ac:dyDescent="0.2">
      <c r="A3952" s="45" t="s">
        <v>657</v>
      </c>
      <c r="B3952" s="65" t="str">
        <f>YEAR(C3952)&amp;"-"&amp;WEEKNUM(C3952)</f>
        <v>2018-17</v>
      </c>
      <c r="C3952" s="46">
        <v>43215</v>
      </c>
      <c r="D3952" s="67">
        <f>WEEKDAY(Tableau645[[#This Row],[date]])</f>
        <v>4</v>
      </c>
      <c r="E3952" s="47">
        <v>0.34375</v>
      </c>
      <c r="F3952" s="47">
        <v>0.51041666666666696</v>
      </c>
      <c r="G3952" s="46" t="str">
        <f>IF(NOT(ISBLANK(Tableau645[heure
début])),IF(VALUE(MID(TEXT(Tableau645[heure
début],"hh"),1,2))&lt;13,"AM","PM"),"")</f>
        <v>AM</v>
      </c>
      <c r="H3952" s="47">
        <f>F3952-E3952</f>
        <v>0.16666666666666696</v>
      </c>
      <c r="I3952" s="123"/>
      <c r="J3952" s="47" t="s">
        <v>833</v>
      </c>
      <c r="K3952" s="65" t="s">
        <v>817</v>
      </c>
      <c r="L3952" s="45" t="str">
        <f ca="1">VLOOKUP(Tableau645[[#This Row],[module]],OFFSET(INDIRECT(A3952&amp;"_code"),0,2,,2),2,0)</f>
        <v>n/a</v>
      </c>
      <c r="M3952" s="45"/>
      <c r="N3952" s="47"/>
      <c r="O3952" s="45"/>
    </row>
    <row r="3953" spans="1:15" hidden="1" x14ac:dyDescent="0.2">
      <c r="A3953" s="45" t="s">
        <v>672</v>
      </c>
      <c r="B3953" s="65" t="str">
        <f>YEAR(C3953)&amp;"-"&amp;WEEKNUM(C3953)</f>
        <v>2018-17</v>
      </c>
      <c r="C3953" s="46">
        <v>43215</v>
      </c>
      <c r="D3953" s="67">
        <f>WEEKDAY(Tableau645[[#This Row],[date]])</f>
        <v>4</v>
      </c>
      <c r="E3953" s="47">
        <v>0.34375</v>
      </c>
      <c r="F3953" s="47">
        <v>0.51041666666666696</v>
      </c>
      <c r="G3953" s="46" t="str">
        <f>IF(NOT(ISBLANK(Tableau645[heure
début])),IF(VALUE(MID(TEXT(Tableau645[heure
début],"hh"),1,2))&lt;13,"AM","PM"),"")</f>
        <v>AM</v>
      </c>
      <c r="H3953" s="47">
        <f>F3953-E3953</f>
        <v>0.16666666666666696</v>
      </c>
      <c r="I3953" s="47"/>
      <c r="J3953" s="47"/>
      <c r="K3953" s="65" t="s">
        <v>809</v>
      </c>
      <c r="L3953" s="45" t="str">
        <f ca="1">VLOOKUP(Tableau645[[#This Row],[module]],OFFSET(INDIRECT(A3953&amp;"_code"),0,2,,2),2,0)</f>
        <v>n/a</v>
      </c>
      <c r="M3953" s="45"/>
      <c r="N3953" s="47"/>
      <c r="O3953" s="45"/>
    </row>
    <row r="3954" spans="1:15" hidden="1" x14ac:dyDescent="0.2">
      <c r="A3954" s="45" t="s">
        <v>671</v>
      </c>
      <c r="B3954" s="65" t="str">
        <f>YEAR(C3954)&amp;"-"&amp;WEEKNUM(C3954)</f>
        <v>2018-17</v>
      </c>
      <c r="C3954" s="46">
        <v>43215</v>
      </c>
      <c r="D3954" s="67">
        <f>WEEKDAY(Tableau645[[#This Row],[date]])</f>
        <v>4</v>
      </c>
      <c r="E3954" s="47">
        <v>0.34375</v>
      </c>
      <c r="F3954" s="47">
        <v>0.51041666666666696</v>
      </c>
      <c r="G3954" s="46" t="str">
        <f>IF(NOT(ISBLANK(Tableau645[heure
début])),IF(VALUE(MID(TEXT(Tableau645[heure
début],"hh"),1,2))&lt;13,"AM","PM"),"")</f>
        <v>AM</v>
      </c>
      <c r="H3954" s="47">
        <f>F3954-E3954</f>
        <v>0.16666666666666696</v>
      </c>
      <c r="I3954" s="47"/>
      <c r="J3954" s="47"/>
      <c r="K3954" s="65" t="s">
        <v>853</v>
      </c>
      <c r="L3954" s="45" t="str">
        <f ca="1">VLOOKUP(Tableau645[[#This Row],[module]],OFFSET(INDIRECT(A3954&amp;"_code"),0,2,,2),2,0)</f>
        <v>GABER Khalid</v>
      </c>
      <c r="M3954" s="45"/>
      <c r="N3954" s="47"/>
      <c r="O3954" s="45"/>
    </row>
    <row r="3955" spans="1:15" hidden="1" x14ac:dyDescent="0.2">
      <c r="A3955" s="45" t="s">
        <v>676</v>
      </c>
      <c r="B3955" s="65" t="str">
        <f>YEAR(C3955)&amp;"-"&amp;WEEKNUM(C3955)</f>
        <v>2018-17</v>
      </c>
      <c r="C3955" s="46">
        <v>43215</v>
      </c>
      <c r="D3955" s="67">
        <f>WEEKDAY(Tableau645[[#This Row],[date]])</f>
        <v>4</v>
      </c>
      <c r="E3955" s="47">
        <v>0.34375</v>
      </c>
      <c r="F3955" s="47">
        <v>0.51041666666666696</v>
      </c>
      <c r="G3955" s="46" t="str">
        <f>IF(NOT(ISBLANK(Tableau645[heure
début])),IF(VALUE(MID(TEXT(Tableau645[heure
début],"hh"),1,2))&lt;13,"AM","PM"),"")</f>
        <v>AM</v>
      </c>
      <c r="H3955" s="47">
        <f>F3955-E3955</f>
        <v>0.16666666666666696</v>
      </c>
      <c r="I3955" s="47"/>
      <c r="J3955" s="47"/>
      <c r="K3955" s="65" t="s">
        <v>809</v>
      </c>
      <c r="L3955" s="45" t="str">
        <f ca="1">VLOOKUP(Tableau645[[#This Row],[module]],OFFSET(INDIRECT(A3955&amp;"_code"),0,2,,2),2,0)</f>
        <v>n/a</v>
      </c>
      <c r="M3955" s="45"/>
      <c r="N3955" s="47"/>
      <c r="O3955" s="45"/>
    </row>
    <row r="3956" spans="1:15" hidden="1" x14ac:dyDescent="0.2">
      <c r="A3956" s="45" t="s">
        <v>677</v>
      </c>
      <c r="B3956" s="65" t="str">
        <f>YEAR(C3956)&amp;"-"&amp;WEEKNUM(C3956)</f>
        <v>2018-17</v>
      </c>
      <c r="C3956" s="46">
        <v>43215</v>
      </c>
      <c r="D3956" s="67">
        <f>WEEKDAY(Tableau645[[#This Row],[date]])</f>
        <v>4</v>
      </c>
      <c r="E3956" s="47">
        <v>0.34375</v>
      </c>
      <c r="F3956" s="47">
        <v>0.51041666666666696</v>
      </c>
      <c r="G3956" s="46" t="str">
        <f>IF(NOT(ISBLANK(Tableau645[heure
début])),IF(VALUE(MID(TEXT(Tableau645[heure
début],"hh"),1,2))&lt;13,"AM","PM"),"")</f>
        <v>AM</v>
      </c>
      <c r="H3956" s="47">
        <f>F3956-E3956</f>
        <v>0.16666666666666696</v>
      </c>
      <c r="I3956" s="47"/>
      <c r="J3956" s="47"/>
      <c r="K3956" s="65" t="s">
        <v>922</v>
      </c>
      <c r="L3956" s="45" t="str">
        <f ca="1">VLOOKUP(Tableau645[[#This Row],[module]],OFFSET(INDIRECT(A3956&amp;"_code"),0,2,,2),2,0)</f>
        <v>CGI CGI</v>
      </c>
      <c r="M3956" s="45"/>
      <c r="N3956" s="47"/>
      <c r="O3956" s="45"/>
    </row>
    <row r="3957" spans="1:15" hidden="1" x14ac:dyDescent="0.2">
      <c r="A3957" s="45" t="s">
        <v>657</v>
      </c>
      <c r="B3957" s="65" t="str">
        <f>YEAR(C3957)&amp;"-"&amp;WEEKNUM(C3957)</f>
        <v>2018-17</v>
      </c>
      <c r="C3957" s="46">
        <v>43215</v>
      </c>
      <c r="D3957" s="67">
        <f>WEEKDAY(Tableau645[[#This Row],[date]])</f>
        <v>4</v>
      </c>
      <c r="E3957" s="47">
        <v>0.34375</v>
      </c>
      <c r="F3957" s="47">
        <v>0.51041666666666696</v>
      </c>
      <c r="G3957" s="46" t="str">
        <f>IF(NOT(ISBLANK(Tableau645[heure
début])),IF(VALUE(MID(TEXT(Tableau645[heure
début],"hh"),1,2))&lt;13,"AM","PM"),"")</f>
        <v>AM</v>
      </c>
      <c r="H3957" s="47">
        <f>F3957-E3957</f>
        <v>0.16666666666666696</v>
      </c>
      <c r="I3957" s="123"/>
      <c r="J3957" s="47" t="s">
        <v>832</v>
      </c>
      <c r="K3957" s="65"/>
      <c r="L3957" s="45" t="e">
        <f ca="1">VLOOKUP(Tableau645[[#This Row],[module]],OFFSET(INDIRECT(A3957&amp;"_code"),0,2,,2),2,0)</f>
        <v>#N/A</v>
      </c>
      <c r="M3957" s="45"/>
      <c r="N3957" s="47"/>
      <c r="O3957" s="45"/>
    </row>
    <row r="3958" spans="1:15" hidden="1" x14ac:dyDescent="0.2">
      <c r="A3958" s="61" t="s">
        <v>669</v>
      </c>
      <c r="B3958" s="65" t="str">
        <f>YEAR(C3958)&amp;"-"&amp;WEEKNUM(C3958)</f>
        <v>2018-17</v>
      </c>
      <c r="C3958" s="46">
        <v>43215</v>
      </c>
      <c r="D3958" s="67">
        <f>WEEKDAY(Tableau645[[#This Row],[date]])</f>
        <v>4</v>
      </c>
      <c r="E3958" s="63">
        <v>0.57291666666666696</v>
      </c>
      <c r="F3958" s="63">
        <v>0.73958333333333404</v>
      </c>
      <c r="G3958" s="46" t="str">
        <f>IF(NOT(ISBLANK(Tableau645[heure
début])),IF(VALUE(MID(TEXT(Tableau645[heure
début],"hh"),1,2))&lt;13,"AM","PM"),"")</f>
        <v>PM</v>
      </c>
      <c r="H3958" s="47">
        <f>F3958-E3958</f>
        <v>0.16666666666666707</v>
      </c>
      <c r="I3958" s="47"/>
      <c r="J3958" s="47"/>
      <c r="K3958" s="65" t="s">
        <v>801</v>
      </c>
      <c r="L3958" s="45" t="str">
        <f ca="1">VLOOKUP(Tableau645[[#This Row],[module]],OFFSET(INDIRECT(A3958&amp;"_code"),0,2,,2),2,0)</f>
        <v>n/a</v>
      </c>
      <c r="M3958" s="45"/>
      <c r="N3958" s="47"/>
      <c r="O3958" s="45"/>
    </row>
    <row r="3959" spans="1:15" hidden="1" x14ac:dyDescent="0.2">
      <c r="A3959" s="45" t="s">
        <v>670</v>
      </c>
      <c r="B3959" s="65" t="str">
        <f>YEAR(C3959)&amp;"-"&amp;WEEKNUM(C3959)</f>
        <v>2018-17</v>
      </c>
      <c r="C3959" s="46">
        <v>43215</v>
      </c>
      <c r="D3959" s="67">
        <f>WEEKDAY(Tableau645[[#This Row],[date]])</f>
        <v>4</v>
      </c>
      <c r="E3959" s="47">
        <v>0.57291666666666696</v>
      </c>
      <c r="F3959" s="47">
        <v>0.73958333333333404</v>
      </c>
      <c r="G3959" s="46" t="str">
        <f>IF(NOT(ISBLANK(Tableau645[heure
début])),IF(VALUE(MID(TEXT(Tableau645[heure
début],"hh"),1,2))&lt;13,"AM","PM"),"")</f>
        <v>PM</v>
      </c>
      <c r="H3959" s="47">
        <f>F3959-E3959</f>
        <v>0.16666666666666707</v>
      </c>
      <c r="I3959" s="47"/>
      <c r="J3959" s="47"/>
      <c r="K3959" s="65"/>
      <c r="L3959" s="45" t="e">
        <f ca="1">VLOOKUP(Tableau645[[#This Row],[module]],OFFSET(INDIRECT(A3959&amp;"_code"),0,2,,2),2,0)</f>
        <v>#N/A</v>
      </c>
      <c r="M3959" s="45"/>
      <c r="N3959" s="47"/>
      <c r="O3959" s="45"/>
    </row>
    <row r="3960" spans="1:15" hidden="1" x14ac:dyDescent="0.2">
      <c r="A3960" s="45" t="s">
        <v>657</v>
      </c>
      <c r="B3960" s="65" t="str">
        <f>YEAR(C3960)&amp;"-"&amp;WEEKNUM(C3960)</f>
        <v>2018-17</v>
      </c>
      <c r="C3960" s="46">
        <v>43215</v>
      </c>
      <c r="D3960" s="67">
        <f>WEEKDAY(Tableau645[[#This Row],[date]])</f>
        <v>4</v>
      </c>
      <c r="E3960" s="47">
        <v>0.57291666666666696</v>
      </c>
      <c r="F3960" s="47">
        <v>0.73958333333333404</v>
      </c>
      <c r="G3960" s="46" t="str">
        <f>IF(NOT(ISBLANK(Tableau645[heure
début])),IF(VALUE(MID(TEXT(Tableau645[heure
début],"hh"),1,2))&lt;13,"AM","PM"),"")</f>
        <v>PM</v>
      </c>
      <c r="H3960" s="47">
        <f>F3960-E3960</f>
        <v>0.16666666666666707</v>
      </c>
      <c r="I3960" s="123"/>
      <c r="J3960" s="47" t="s">
        <v>833</v>
      </c>
      <c r="K3960" s="65" t="s">
        <v>817</v>
      </c>
      <c r="L3960" s="45" t="str">
        <f ca="1">VLOOKUP(Tableau645[[#This Row],[module]],OFFSET(INDIRECT(A3960&amp;"_code"),0,2,,2),2,0)</f>
        <v>n/a</v>
      </c>
      <c r="M3960" s="45"/>
      <c r="N3960" s="47"/>
      <c r="O3960" s="45"/>
    </row>
    <row r="3961" spans="1:15" hidden="1" x14ac:dyDescent="0.2">
      <c r="A3961" s="45" t="s">
        <v>671</v>
      </c>
      <c r="B3961" s="65" t="str">
        <f>YEAR(C3961)&amp;"-"&amp;WEEKNUM(C3961)</f>
        <v>2018-17</v>
      </c>
      <c r="C3961" s="46">
        <v>43215</v>
      </c>
      <c r="D3961" s="67">
        <f>WEEKDAY(Tableau645[[#This Row],[date]])</f>
        <v>4</v>
      </c>
      <c r="E3961" s="47">
        <v>0.57291666666666696</v>
      </c>
      <c r="F3961" s="47">
        <v>0.73958333333333404</v>
      </c>
      <c r="G3961" s="46" t="str">
        <f>IF(NOT(ISBLANK(Tableau645[heure
début])),IF(VALUE(MID(TEXT(Tableau645[heure
début],"hh"),1,2))&lt;13,"AM","PM"),"")</f>
        <v>PM</v>
      </c>
      <c r="H3961" s="47">
        <f>F3961-E3961</f>
        <v>0.16666666666666707</v>
      </c>
      <c r="I3961" s="47"/>
      <c r="J3961" s="47"/>
      <c r="K3961" s="65" t="s">
        <v>853</v>
      </c>
      <c r="L3961" s="45" t="str">
        <f ca="1">VLOOKUP(Tableau645[[#This Row],[module]],OFFSET(INDIRECT(A3961&amp;"_code"),0,2,,2),2,0)</f>
        <v>GABER Khalid</v>
      </c>
      <c r="M3961" s="45"/>
      <c r="N3961" s="47"/>
      <c r="O3961" s="45"/>
    </row>
    <row r="3962" spans="1:15" hidden="1" x14ac:dyDescent="0.2">
      <c r="A3962" s="45" t="s">
        <v>672</v>
      </c>
      <c r="B3962" s="65" t="str">
        <f>YEAR(C3962)&amp;"-"&amp;WEEKNUM(C3962)</f>
        <v>2018-17</v>
      </c>
      <c r="C3962" s="46">
        <v>43215</v>
      </c>
      <c r="D3962" s="67">
        <f>WEEKDAY(Tableau645[[#This Row],[date]])</f>
        <v>4</v>
      </c>
      <c r="E3962" s="47">
        <v>0.57291666666666696</v>
      </c>
      <c r="F3962" s="47">
        <v>0.73958333333333404</v>
      </c>
      <c r="G3962" s="46" t="str">
        <f>IF(NOT(ISBLANK(Tableau645[heure
début])),IF(VALUE(MID(TEXT(Tableau645[heure
début],"hh"),1,2))&lt;13,"AM","PM"),"")</f>
        <v>PM</v>
      </c>
      <c r="H3962" s="47">
        <f>F3962-E3962</f>
        <v>0.16666666666666707</v>
      </c>
      <c r="I3962" s="47"/>
      <c r="J3962" s="47"/>
      <c r="K3962" s="65" t="s">
        <v>809</v>
      </c>
      <c r="L3962" s="45" t="str">
        <f ca="1">VLOOKUP(Tableau645[[#This Row],[module]],OFFSET(INDIRECT(A3962&amp;"_code"),0,2,,2),2,0)</f>
        <v>n/a</v>
      </c>
      <c r="M3962" s="45"/>
      <c r="N3962" s="47"/>
      <c r="O3962" s="45"/>
    </row>
    <row r="3963" spans="1:15" hidden="1" x14ac:dyDescent="0.2">
      <c r="A3963" s="45" t="s">
        <v>676</v>
      </c>
      <c r="B3963" s="65" t="str">
        <f>YEAR(C3963)&amp;"-"&amp;WEEKNUM(C3963)</f>
        <v>2018-17</v>
      </c>
      <c r="C3963" s="46">
        <v>43215</v>
      </c>
      <c r="D3963" s="67">
        <f>WEEKDAY(Tableau645[[#This Row],[date]])</f>
        <v>4</v>
      </c>
      <c r="E3963" s="47">
        <v>0.57291666666666696</v>
      </c>
      <c r="F3963" s="47">
        <v>0.69791666666666663</v>
      </c>
      <c r="G3963" s="46" t="str">
        <f>IF(NOT(ISBLANK(Tableau645[heure
début])),IF(VALUE(MID(TEXT(Tableau645[heure
début],"hh"),1,2))&lt;13,"AM","PM"),"")</f>
        <v>PM</v>
      </c>
      <c r="H3963" s="47">
        <f>F3963-E3963</f>
        <v>0.12499999999999967</v>
      </c>
      <c r="I3963" s="47"/>
      <c r="J3963" s="47"/>
      <c r="K3963" s="65" t="s">
        <v>809</v>
      </c>
      <c r="L3963" s="45" t="str">
        <f ca="1">VLOOKUP(Tableau645[[#This Row],[module]],OFFSET(INDIRECT(A3963&amp;"_code"),0,2,,2),2,0)</f>
        <v>n/a</v>
      </c>
      <c r="M3963" s="45"/>
      <c r="N3963" s="47"/>
      <c r="O3963" s="45"/>
    </row>
    <row r="3964" spans="1:15" hidden="1" x14ac:dyDescent="0.2">
      <c r="A3964" s="45" t="s">
        <v>677</v>
      </c>
      <c r="B3964" s="65" t="str">
        <f>YEAR(C3964)&amp;"-"&amp;WEEKNUM(C3964)</f>
        <v>2018-17</v>
      </c>
      <c r="C3964" s="46">
        <v>43215</v>
      </c>
      <c r="D3964" s="67">
        <f>WEEKDAY(Tableau645[[#This Row],[date]])</f>
        <v>4</v>
      </c>
      <c r="E3964" s="47">
        <v>0.57291666666666696</v>
      </c>
      <c r="F3964" s="47">
        <v>0.69791666666666663</v>
      </c>
      <c r="G3964" s="46" t="str">
        <f>IF(NOT(ISBLANK(Tableau645[heure
début])),IF(VALUE(MID(TEXT(Tableau645[heure
début],"hh"),1,2))&lt;13,"AM","PM"),"")</f>
        <v>PM</v>
      </c>
      <c r="H3964" s="47">
        <f>F3964-E3964</f>
        <v>0.12499999999999967</v>
      </c>
      <c r="I3964" s="47"/>
      <c r="J3964" s="47"/>
      <c r="K3964" s="65" t="s">
        <v>922</v>
      </c>
      <c r="L3964" s="45" t="str">
        <f ca="1">VLOOKUP(Tableau645[[#This Row],[module]],OFFSET(INDIRECT(A3964&amp;"_code"),0,2,,2),2,0)</f>
        <v>CGI CGI</v>
      </c>
      <c r="M3964" s="45"/>
      <c r="N3964" s="47"/>
      <c r="O3964" s="45"/>
    </row>
    <row r="3965" spans="1:15" hidden="1" x14ac:dyDescent="0.2">
      <c r="A3965" s="45" t="s">
        <v>657</v>
      </c>
      <c r="B3965" s="65" t="str">
        <f>YEAR(C3965)&amp;"-"&amp;WEEKNUM(C3965)</f>
        <v>2018-17</v>
      </c>
      <c r="C3965" s="46">
        <v>43215</v>
      </c>
      <c r="D3965" s="67">
        <f>WEEKDAY(Tableau645[[#This Row],[date]])</f>
        <v>4</v>
      </c>
      <c r="E3965" s="47">
        <v>0.57291666666666696</v>
      </c>
      <c r="F3965" s="47">
        <v>0.73958333333333404</v>
      </c>
      <c r="G3965" s="46" t="str">
        <f>IF(NOT(ISBLANK(Tableau645[heure
début])),IF(VALUE(MID(TEXT(Tableau645[heure
début],"hh"),1,2))&lt;13,"AM","PM"),"")</f>
        <v>PM</v>
      </c>
      <c r="H3965" s="47">
        <f>F3965-E3965</f>
        <v>0.16666666666666707</v>
      </c>
      <c r="I3965" s="123"/>
      <c r="J3965" s="47" t="s">
        <v>832</v>
      </c>
      <c r="K3965" s="65"/>
      <c r="L3965" s="45" t="e">
        <f ca="1">VLOOKUP(Tableau645[[#This Row],[module]],OFFSET(INDIRECT(A3965&amp;"_code"),0,2,,2),2,0)</f>
        <v>#N/A</v>
      </c>
      <c r="M3965" s="45"/>
      <c r="N3965" s="47"/>
      <c r="O3965" s="45"/>
    </row>
    <row r="3966" spans="1:15" hidden="1" x14ac:dyDescent="0.2">
      <c r="A3966" s="61" t="s">
        <v>669</v>
      </c>
      <c r="B3966" s="65" t="str">
        <f>YEAR(C3966)&amp;"-"&amp;WEEKNUM(C3966)</f>
        <v>2018-17</v>
      </c>
      <c r="C3966" s="46">
        <v>43216</v>
      </c>
      <c r="D3966" s="67">
        <f>WEEKDAY(Tableau645[[#This Row],[date]])</f>
        <v>5</v>
      </c>
      <c r="E3966" s="47">
        <v>0.34375</v>
      </c>
      <c r="F3966" s="47">
        <v>0.51041666666666696</v>
      </c>
      <c r="G3966" s="46" t="str">
        <f>IF(NOT(ISBLANK(Tableau645[heure
début])),IF(VALUE(MID(TEXT(Tableau645[heure
début],"hh"),1,2))&lt;13,"AM","PM"),"")</f>
        <v>AM</v>
      </c>
      <c r="H3966" s="47">
        <f>F3966-E3966</f>
        <v>0.16666666666666696</v>
      </c>
      <c r="I3966" s="47"/>
      <c r="J3966" s="47"/>
      <c r="K3966" s="65" t="s">
        <v>801</v>
      </c>
      <c r="L3966" s="45" t="str">
        <f ca="1">VLOOKUP(Tableau645[[#This Row],[module]],OFFSET(INDIRECT(A3966&amp;"_code"),0,2,,2),2,0)</f>
        <v>n/a</v>
      </c>
      <c r="M3966" s="45"/>
      <c r="N3966" s="47"/>
      <c r="O3966" s="45"/>
    </row>
    <row r="3967" spans="1:15" hidden="1" x14ac:dyDescent="0.2">
      <c r="A3967" s="45" t="s">
        <v>670</v>
      </c>
      <c r="B3967" s="65" t="str">
        <f>YEAR(C3967)&amp;"-"&amp;WEEKNUM(C3967)</f>
        <v>2018-17</v>
      </c>
      <c r="C3967" s="46">
        <v>43216</v>
      </c>
      <c r="D3967" s="67">
        <f>WEEKDAY(Tableau645[[#This Row],[date]])</f>
        <v>5</v>
      </c>
      <c r="E3967" s="47">
        <v>0.34375</v>
      </c>
      <c r="F3967" s="47">
        <v>0.51041666666666696</v>
      </c>
      <c r="G3967" s="46" t="str">
        <f>IF(NOT(ISBLANK(Tableau645[heure
début])),IF(VALUE(MID(TEXT(Tableau645[heure
début],"hh"),1,2))&lt;13,"AM","PM"),"")</f>
        <v>AM</v>
      </c>
      <c r="H3967" s="47">
        <f>F3967-E3967</f>
        <v>0.16666666666666696</v>
      </c>
      <c r="I3967" s="47"/>
      <c r="J3967" s="47"/>
      <c r="K3967" s="65"/>
      <c r="L3967" s="45" t="e">
        <f ca="1">VLOOKUP(Tableau645[[#This Row],[module]],OFFSET(INDIRECT(A3967&amp;"_code"),0,2,,2),2,0)</f>
        <v>#N/A</v>
      </c>
      <c r="M3967" s="45"/>
      <c r="N3967" s="47"/>
      <c r="O3967" s="45"/>
    </row>
    <row r="3968" spans="1:15" hidden="1" x14ac:dyDescent="0.2">
      <c r="A3968" s="45" t="s">
        <v>657</v>
      </c>
      <c r="B3968" s="65" t="str">
        <f>YEAR(C3968)&amp;"-"&amp;WEEKNUM(C3968)</f>
        <v>2018-17</v>
      </c>
      <c r="C3968" s="46">
        <v>43216</v>
      </c>
      <c r="D3968" s="67">
        <f>WEEKDAY(Tableau645[[#This Row],[date]])</f>
        <v>5</v>
      </c>
      <c r="E3968" s="47">
        <v>0.34375</v>
      </c>
      <c r="F3968" s="47">
        <v>0.51041666666666696</v>
      </c>
      <c r="G3968" s="46" t="str">
        <f>IF(NOT(ISBLANK(Tableau645[heure
début])),IF(VALUE(MID(TEXT(Tableau645[heure
début],"hh"),1,2))&lt;13,"AM","PM"),"")</f>
        <v>AM</v>
      </c>
      <c r="H3968" s="47">
        <f>F3968-E3968</f>
        <v>0.16666666666666696</v>
      </c>
      <c r="I3968" s="123"/>
      <c r="J3968" s="47" t="s">
        <v>833</v>
      </c>
      <c r="K3968" s="65" t="s">
        <v>817</v>
      </c>
      <c r="L3968" s="45" t="str">
        <f ca="1">VLOOKUP(Tableau645[[#This Row],[module]],OFFSET(INDIRECT(A3968&amp;"_code"),0,2,,2),2,0)</f>
        <v>n/a</v>
      </c>
      <c r="M3968" s="45"/>
      <c r="N3968" s="47"/>
      <c r="O3968" s="45"/>
    </row>
    <row r="3969" spans="1:15" hidden="1" x14ac:dyDescent="0.2">
      <c r="A3969" s="45" t="s">
        <v>672</v>
      </c>
      <c r="B3969" s="65" t="str">
        <f>YEAR(C3969)&amp;"-"&amp;WEEKNUM(C3969)</f>
        <v>2018-17</v>
      </c>
      <c r="C3969" s="46">
        <v>43216</v>
      </c>
      <c r="D3969" s="67">
        <f>WEEKDAY(Tableau645[[#This Row],[date]])</f>
        <v>5</v>
      </c>
      <c r="E3969" s="47">
        <v>0.34375</v>
      </c>
      <c r="F3969" s="47">
        <v>0.51041666666666696</v>
      </c>
      <c r="G3969" s="46" t="str">
        <f>IF(NOT(ISBLANK(Tableau645[heure
début])),IF(VALUE(MID(TEXT(Tableau645[heure
début],"hh"),1,2))&lt;13,"AM","PM"),"")</f>
        <v>AM</v>
      </c>
      <c r="H3969" s="47">
        <f>F3969-E3969</f>
        <v>0.16666666666666696</v>
      </c>
      <c r="I3969" s="47"/>
      <c r="J3969" s="47"/>
      <c r="K3969" s="65" t="s">
        <v>809</v>
      </c>
      <c r="L3969" s="45" t="str">
        <f ca="1">VLOOKUP(Tableau645[[#This Row],[module]],OFFSET(INDIRECT(A3969&amp;"_code"),0,2,,2),2,0)</f>
        <v>n/a</v>
      </c>
      <c r="M3969" s="45"/>
      <c r="N3969" s="47"/>
      <c r="O3969" s="45"/>
    </row>
    <row r="3970" spans="1:15" hidden="1" x14ac:dyDescent="0.2">
      <c r="A3970" s="45" t="s">
        <v>671</v>
      </c>
      <c r="B3970" s="65" t="str">
        <f>YEAR(C3970)&amp;"-"&amp;WEEKNUM(C3970)</f>
        <v>2018-17</v>
      </c>
      <c r="C3970" s="46">
        <v>43216</v>
      </c>
      <c r="D3970" s="67">
        <f>WEEKDAY(Tableau645[[#This Row],[date]])</f>
        <v>5</v>
      </c>
      <c r="E3970" s="47">
        <v>0.34375</v>
      </c>
      <c r="F3970" s="47">
        <v>0.51041666666666696</v>
      </c>
      <c r="G3970" s="46" t="str">
        <f>IF(NOT(ISBLANK(Tableau645[heure
début])),IF(VALUE(MID(TEXT(Tableau645[heure
début],"hh"),1,2))&lt;13,"AM","PM"),"")</f>
        <v>AM</v>
      </c>
      <c r="H3970" s="47">
        <f>F3970-E3970</f>
        <v>0.16666666666666696</v>
      </c>
      <c r="I3970" s="47"/>
      <c r="J3970" s="47"/>
      <c r="K3970" s="65" t="s">
        <v>853</v>
      </c>
      <c r="L3970" s="45" t="str">
        <f ca="1">VLOOKUP(Tableau645[[#This Row],[module]],OFFSET(INDIRECT(A3970&amp;"_code"),0,2,,2),2,0)</f>
        <v>GABER Khalid</v>
      </c>
      <c r="M3970" s="45"/>
      <c r="N3970" s="47"/>
      <c r="O3970" s="45"/>
    </row>
    <row r="3971" spans="1:15" hidden="1" x14ac:dyDescent="0.2">
      <c r="A3971" s="45" t="s">
        <v>676</v>
      </c>
      <c r="B3971" s="65" t="str">
        <f>YEAR(C3971)&amp;"-"&amp;WEEKNUM(C3971)</f>
        <v>2018-17</v>
      </c>
      <c r="C3971" s="46">
        <v>43216</v>
      </c>
      <c r="D3971" s="67">
        <f>WEEKDAY(Tableau645[[#This Row],[date]])</f>
        <v>5</v>
      </c>
      <c r="E3971" s="47">
        <v>0.34375</v>
      </c>
      <c r="F3971" s="47">
        <v>0.51041666666666696</v>
      </c>
      <c r="G3971" s="46" t="str">
        <f>IF(NOT(ISBLANK(Tableau645[heure
début])),IF(VALUE(MID(TEXT(Tableau645[heure
début],"hh"),1,2))&lt;13,"AM","PM"),"")</f>
        <v>AM</v>
      </c>
      <c r="H3971" s="47">
        <f>F3971-E3971</f>
        <v>0.16666666666666696</v>
      </c>
      <c r="I3971" s="47"/>
      <c r="J3971" s="47"/>
      <c r="K3971" s="65" t="s">
        <v>809</v>
      </c>
      <c r="L3971" s="45" t="str">
        <f ca="1">VLOOKUP(Tableau645[[#This Row],[module]],OFFSET(INDIRECT(A3971&amp;"_code"),0,2,,2),2,0)</f>
        <v>n/a</v>
      </c>
      <c r="M3971" s="45"/>
      <c r="N3971" s="47"/>
      <c r="O3971" s="45"/>
    </row>
    <row r="3972" spans="1:15" hidden="1" x14ac:dyDescent="0.2">
      <c r="A3972" s="45" t="s">
        <v>677</v>
      </c>
      <c r="B3972" s="65" t="str">
        <f>YEAR(C3972)&amp;"-"&amp;WEEKNUM(C3972)</f>
        <v>2018-17</v>
      </c>
      <c r="C3972" s="46">
        <v>43216</v>
      </c>
      <c r="D3972" s="67">
        <f>WEEKDAY(Tableau645[[#This Row],[date]])</f>
        <v>5</v>
      </c>
      <c r="E3972" s="47">
        <v>0.34375</v>
      </c>
      <c r="F3972" s="47">
        <v>0.51041666666666696</v>
      </c>
      <c r="G3972" s="46" t="str">
        <f>IF(NOT(ISBLANK(Tableau645[heure
début])),IF(VALUE(MID(TEXT(Tableau645[heure
début],"hh"),1,2))&lt;13,"AM","PM"),"")</f>
        <v>AM</v>
      </c>
      <c r="H3972" s="47">
        <f>F3972-E3972</f>
        <v>0.16666666666666696</v>
      </c>
      <c r="I3972" s="47"/>
      <c r="J3972" s="47"/>
      <c r="K3972" s="65" t="s">
        <v>922</v>
      </c>
      <c r="L3972" s="45" t="str">
        <f ca="1">VLOOKUP(Tableau645[[#This Row],[module]],OFFSET(INDIRECT(A3972&amp;"_code"),0,2,,2),2,0)</f>
        <v>CGI CGI</v>
      </c>
      <c r="M3972" s="45"/>
      <c r="N3972" s="47"/>
      <c r="O3972" s="45"/>
    </row>
    <row r="3973" spans="1:15" hidden="1" x14ac:dyDescent="0.2">
      <c r="A3973" s="45" t="s">
        <v>657</v>
      </c>
      <c r="B3973" s="65" t="str">
        <f>YEAR(C3973)&amp;"-"&amp;WEEKNUM(C3973)</f>
        <v>2018-17</v>
      </c>
      <c r="C3973" s="46">
        <v>43216</v>
      </c>
      <c r="D3973" s="67">
        <f>WEEKDAY(Tableau645[[#This Row],[date]])</f>
        <v>5</v>
      </c>
      <c r="E3973" s="47">
        <v>0.34375</v>
      </c>
      <c r="F3973" s="47">
        <v>0.51041666666666696</v>
      </c>
      <c r="G3973" s="46" t="str">
        <f>IF(NOT(ISBLANK(Tableau645[heure
début])),IF(VALUE(MID(TEXT(Tableau645[heure
début],"hh"),1,2))&lt;13,"AM","PM"),"")</f>
        <v>AM</v>
      </c>
      <c r="H3973" s="47">
        <f>F3973-E3973</f>
        <v>0.16666666666666696</v>
      </c>
      <c r="I3973" s="123"/>
      <c r="J3973" s="47" t="s">
        <v>832</v>
      </c>
      <c r="K3973" s="65"/>
      <c r="L3973" s="45" t="e">
        <f ca="1">VLOOKUP(Tableau645[[#This Row],[module]],OFFSET(INDIRECT(A3973&amp;"_code"),0,2,,2),2,0)</f>
        <v>#N/A</v>
      </c>
      <c r="M3973" s="45"/>
      <c r="N3973" s="47"/>
      <c r="O3973" s="45"/>
    </row>
    <row r="3974" spans="1:15" hidden="1" x14ac:dyDescent="0.2">
      <c r="A3974" s="61" t="s">
        <v>669</v>
      </c>
      <c r="B3974" s="65" t="str">
        <f>YEAR(C3974)&amp;"-"&amp;WEEKNUM(C3974)</f>
        <v>2018-17</v>
      </c>
      <c r="C3974" s="46">
        <v>43216</v>
      </c>
      <c r="D3974" s="67">
        <f>WEEKDAY(Tableau645[[#This Row],[date]])</f>
        <v>5</v>
      </c>
      <c r="E3974" s="63">
        <v>0.57291666666666696</v>
      </c>
      <c r="F3974" s="63">
        <v>0.73958333333333404</v>
      </c>
      <c r="G3974" s="46" t="str">
        <f>IF(NOT(ISBLANK(Tableau645[heure
début])),IF(VALUE(MID(TEXT(Tableau645[heure
début],"hh"),1,2))&lt;13,"AM","PM"),"")</f>
        <v>PM</v>
      </c>
      <c r="H3974" s="47">
        <f>F3974-E3974</f>
        <v>0.16666666666666707</v>
      </c>
      <c r="I3974" s="47"/>
      <c r="J3974" s="47"/>
      <c r="K3974" s="65" t="s">
        <v>801</v>
      </c>
      <c r="L3974" s="45" t="str">
        <f ca="1">VLOOKUP(Tableau645[[#This Row],[module]],OFFSET(INDIRECT(A3974&amp;"_code"),0,2,,2),2,0)</f>
        <v>n/a</v>
      </c>
      <c r="M3974" s="45"/>
      <c r="N3974" s="47"/>
      <c r="O3974" s="45"/>
    </row>
    <row r="3975" spans="1:15" hidden="1" x14ac:dyDescent="0.2">
      <c r="A3975" s="45" t="s">
        <v>670</v>
      </c>
      <c r="B3975" s="65" t="str">
        <f>YEAR(C3975)&amp;"-"&amp;WEEKNUM(C3975)</f>
        <v>2018-17</v>
      </c>
      <c r="C3975" s="46">
        <v>43216</v>
      </c>
      <c r="D3975" s="67">
        <f>WEEKDAY(Tableau645[[#This Row],[date]])</f>
        <v>5</v>
      </c>
      <c r="E3975" s="47">
        <v>0.57291666666666696</v>
      </c>
      <c r="F3975" s="47">
        <v>0.65625</v>
      </c>
      <c r="G3975" s="46" t="str">
        <f>IF(NOT(ISBLANK(Tableau645[heure
début])),IF(VALUE(MID(TEXT(Tableau645[heure
début],"hh"),1,2))&lt;13,"AM","PM"),"")</f>
        <v>PM</v>
      </c>
      <c r="H3975" s="47">
        <f>F3975-E3975</f>
        <v>8.3333333333333037E-2</v>
      </c>
      <c r="I3975" s="47"/>
      <c r="J3975" s="47"/>
      <c r="K3975" s="65"/>
      <c r="L3975" s="45" t="e">
        <f ca="1">VLOOKUP(Tableau645[[#This Row],[module]],OFFSET(INDIRECT(A3975&amp;"_code"),0,2,,2),2,0)</f>
        <v>#N/A</v>
      </c>
      <c r="M3975" s="45"/>
      <c r="N3975" s="47"/>
      <c r="O3975" s="45"/>
    </row>
    <row r="3976" spans="1:15" hidden="1" x14ac:dyDescent="0.2">
      <c r="A3976" s="45" t="s">
        <v>657</v>
      </c>
      <c r="B3976" s="65" t="str">
        <f>YEAR(C3976)&amp;"-"&amp;WEEKNUM(C3976)</f>
        <v>2018-17</v>
      </c>
      <c r="C3976" s="46">
        <v>43216</v>
      </c>
      <c r="D3976" s="67">
        <f>WEEKDAY(Tableau645[[#This Row],[date]])</f>
        <v>5</v>
      </c>
      <c r="E3976" s="47">
        <v>0.57291666666666696</v>
      </c>
      <c r="F3976" s="47">
        <v>0.73958333333333404</v>
      </c>
      <c r="G3976" s="46" t="str">
        <f>IF(NOT(ISBLANK(Tableau645[heure
début])),IF(VALUE(MID(TEXT(Tableau645[heure
début],"hh"),1,2))&lt;13,"AM","PM"),"")</f>
        <v>PM</v>
      </c>
      <c r="H3976" s="47">
        <f>F3976-E3976</f>
        <v>0.16666666666666707</v>
      </c>
      <c r="I3976" s="123"/>
      <c r="J3976" s="47" t="s">
        <v>833</v>
      </c>
      <c r="K3976" s="65" t="s">
        <v>817</v>
      </c>
      <c r="L3976" s="45" t="str">
        <f ca="1">VLOOKUP(Tableau645[[#This Row],[module]],OFFSET(INDIRECT(A3976&amp;"_code"),0,2,,2),2,0)</f>
        <v>n/a</v>
      </c>
      <c r="M3976" s="45"/>
      <c r="N3976" s="47"/>
      <c r="O3976" s="45"/>
    </row>
    <row r="3977" spans="1:15" hidden="1" x14ac:dyDescent="0.2">
      <c r="A3977" s="45" t="s">
        <v>672</v>
      </c>
      <c r="B3977" s="65" t="str">
        <f>YEAR(C3977)&amp;"-"&amp;WEEKNUM(C3977)</f>
        <v>2018-17</v>
      </c>
      <c r="C3977" s="46">
        <v>43216</v>
      </c>
      <c r="D3977" s="67">
        <f>WEEKDAY(Tableau645[[#This Row],[date]])</f>
        <v>5</v>
      </c>
      <c r="E3977" s="47">
        <v>0.57291666666666696</v>
      </c>
      <c r="F3977" s="47">
        <v>0.73958333333333404</v>
      </c>
      <c r="G3977" s="46" t="str">
        <f>IF(NOT(ISBLANK(Tableau645[heure
début])),IF(VALUE(MID(TEXT(Tableau645[heure
début],"hh"),1,2))&lt;13,"AM","PM"),"")</f>
        <v>PM</v>
      </c>
      <c r="H3977" s="47">
        <f>F3977-E3977</f>
        <v>0.16666666666666707</v>
      </c>
      <c r="I3977" s="47"/>
      <c r="J3977" s="47"/>
      <c r="K3977" s="65" t="s">
        <v>809</v>
      </c>
      <c r="L3977" s="45" t="str">
        <f ca="1">VLOOKUP(Tableau645[[#This Row],[module]],OFFSET(INDIRECT(A3977&amp;"_code"),0,2,,2),2,0)</f>
        <v>n/a</v>
      </c>
      <c r="M3977" s="45"/>
      <c r="N3977" s="47"/>
      <c r="O3977" s="45"/>
    </row>
    <row r="3978" spans="1:15" hidden="1" x14ac:dyDescent="0.2">
      <c r="A3978" s="45" t="s">
        <v>671</v>
      </c>
      <c r="B3978" s="65" t="str">
        <f>YEAR(C3978)&amp;"-"&amp;WEEKNUM(C3978)</f>
        <v>2018-17</v>
      </c>
      <c r="C3978" s="46">
        <v>43216</v>
      </c>
      <c r="D3978" s="67">
        <f>WEEKDAY(Tableau645[[#This Row],[date]])</f>
        <v>5</v>
      </c>
      <c r="E3978" s="47">
        <v>0.57291666666666696</v>
      </c>
      <c r="F3978" s="47">
        <v>0.65625</v>
      </c>
      <c r="G3978" s="46" t="str">
        <f>IF(NOT(ISBLANK(Tableau645[heure
début])),IF(VALUE(MID(TEXT(Tableau645[heure
début],"hh"),1,2))&lt;13,"AM","PM"),"")</f>
        <v>PM</v>
      </c>
      <c r="H3978" s="47">
        <f>F3978-E3978</f>
        <v>8.3333333333333037E-2</v>
      </c>
      <c r="I3978" s="47"/>
      <c r="J3978" s="47"/>
      <c r="K3978" s="65" t="s">
        <v>853</v>
      </c>
      <c r="L3978" s="65" t="str">
        <f ca="1">VLOOKUP(Tableau645[[#This Row],[module]],OFFSET(INDIRECT(A3978&amp;"_code"),0,2,,2),2,0)</f>
        <v>GABER Khalid</v>
      </c>
      <c r="M3978" s="45"/>
      <c r="N3978" s="47"/>
      <c r="O3978" s="45"/>
    </row>
    <row r="3979" spans="1:15" hidden="1" x14ac:dyDescent="0.2">
      <c r="A3979" s="45" t="s">
        <v>676</v>
      </c>
      <c r="B3979" s="65" t="str">
        <f>YEAR(C3979)&amp;"-"&amp;WEEKNUM(C3979)</f>
        <v>2018-17</v>
      </c>
      <c r="C3979" s="46">
        <v>43216</v>
      </c>
      <c r="D3979" s="67">
        <f>WEEKDAY(Tableau645[[#This Row],[date]])</f>
        <v>5</v>
      </c>
      <c r="E3979" s="47">
        <v>0.57291666666666696</v>
      </c>
      <c r="F3979" s="47">
        <v>0.69791666666666663</v>
      </c>
      <c r="G3979" s="46" t="str">
        <f>IF(NOT(ISBLANK(Tableau645[heure
début])),IF(VALUE(MID(TEXT(Tableau645[heure
début],"hh"),1,2))&lt;13,"AM","PM"),"")</f>
        <v>PM</v>
      </c>
      <c r="H3979" s="47">
        <f>F3979-E3979</f>
        <v>0.12499999999999967</v>
      </c>
      <c r="I3979" s="47"/>
      <c r="J3979" s="47"/>
      <c r="K3979" s="65" t="s">
        <v>809</v>
      </c>
      <c r="L3979" s="45" t="str">
        <f ca="1">VLOOKUP(Tableau645[[#This Row],[module]],OFFSET(INDIRECT(A3979&amp;"_code"),0,2,,2),2,0)</f>
        <v>n/a</v>
      </c>
      <c r="M3979" s="45"/>
      <c r="N3979" s="47"/>
      <c r="O3979" s="45"/>
    </row>
    <row r="3980" spans="1:15" hidden="1" x14ac:dyDescent="0.2">
      <c r="A3980" s="45" t="s">
        <v>677</v>
      </c>
      <c r="B3980" s="65" t="str">
        <f>YEAR(C3980)&amp;"-"&amp;WEEKNUM(C3980)</f>
        <v>2018-17</v>
      </c>
      <c r="C3980" s="46">
        <v>43216</v>
      </c>
      <c r="D3980" s="67">
        <f>WEEKDAY(Tableau645[[#This Row],[date]])</f>
        <v>5</v>
      </c>
      <c r="E3980" s="47">
        <v>0.57291666666666696</v>
      </c>
      <c r="F3980" s="47">
        <v>0.69791666666666663</v>
      </c>
      <c r="G3980" s="46" t="str">
        <f>IF(NOT(ISBLANK(Tableau645[heure
début])),IF(VALUE(MID(TEXT(Tableau645[heure
début],"hh"),1,2))&lt;13,"AM","PM"),"")</f>
        <v>PM</v>
      </c>
      <c r="H3980" s="47">
        <f>F3980-E3980</f>
        <v>0.12499999999999967</v>
      </c>
      <c r="I3980" s="47"/>
      <c r="J3980" s="47"/>
      <c r="K3980" s="65" t="s">
        <v>922</v>
      </c>
      <c r="L3980" s="45" t="str">
        <f ca="1">VLOOKUP(Tableau645[[#This Row],[module]],OFFSET(INDIRECT(A3980&amp;"_code"),0,2,,2),2,0)</f>
        <v>CGI CGI</v>
      </c>
      <c r="M3980" s="45"/>
      <c r="N3980" s="47"/>
      <c r="O3980" s="45"/>
    </row>
    <row r="3981" spans="1:15" hidden="1" x14ac:dyDescent="0.2">
      <c r="A3981" s="45" t="s">
        <v>657</v>
      </c>
      <c r="B3981" s="65" t="str">
        <f>YEAR(C3981)&amp;"-"&amp;WEEKNUM(C3981)</f>
        <v>2018-17</v>
      </c>
      <c r="C3981" s="46">
        <v>43216</v>
      </c>
      <c r="D3981" s="67">
        <f>WEEKDAY(Tableau645[[#This Row],[date]])</f>
        <v>5</v>
      </c>
      <c r="E3981" s="47">
        <v>0.57291666666666696</v>
      </c>
      <c r="F3981" s="47">
        <v>0.73958333333333404</v>
      </c>
      <c r="G3981" s="46" t="str">
        <f>IF(NOT(ISBLANK(Tableau645[heure
début])),IF(VALUE(MID(TEXT(Tableau645[heure
début],"hh"),1,2))&lt;13,"AM","PM"),"")</f>
        <v>PM</v>
      </c>
      <c r="H3981" s="47">
        <f>F3981-E3981</f>
        <v>0.16666666666666707</v>
      </c>
      <c r="I3981" s="123"/>
      <c r="J3981" s="47" t="s">
        <v>832</v>
      </c>
      <c r="K3981" s="65"/>
      <c r="L3981" s="45" t="e">
        <f ca="1">VLOOKUP(Tableau645[[#This Row],[module]],OFFSET(INDIRECT(A3981&amp;"_code"),0,2,,2),2,0)</f>
        <v>#N/A</v>
      </c>
      <c r="M3981" s="45"/>
      <c r="N3981" s="47"/>
      <c r="O3981" s="45"/>
    </row>
    <row r="3982" spans="1:15" hidden="1" x14ac:dyDescent="0.2">
      <c r="A3982" s="45" t="s">
        <v>670</v>
      </c>
      <c r="B3982" s="65" t="str">
        <f>YEAR(C3982)&amp;"-"&amp;WEEKNUM(C3982)</f>
        <v>2018-17</v>
      </c>
      <c r="C3982" s="46">
        <v>43216</v>
      </c>
      <c r="D3982" s="67">
        <f>WEEKDAY(Tableau645[[#This Row],[date]])</f>
        <v>5</v>
      </c>
      <c r="E3982" s="47">
        <v>0.65625</v>
      </c>
      <c r="F3982" s="47">
        <v>0.73958333333333404</v>
      </c>
      <c r="G3982" s="46" t="str">
        <f>IF(NOT(ISBLANK(Tableau645[heure
début])),IF(VALUE(MID(TEXT(Tableau645[heure
début],"hh"),1,2))&lt;13,"AM","PM"),"")</f>
        <v>PM</v>
      </c>
      <c r="H3982" s="47">
        <f>F3982-E3982</f>
        <v>8.3333333333334036E-2</v>
      </c>
      <c r="I3982" s="47"/>
      <c r="J3982" s="47"/>
      <c r="K3982" s="65" t="s">
        <v>840</v>
      </c>
      <c r="L3982" s="65" t="str">
        <f ca="1">VLOOKUP(Tableau645[[#This Row],[module]],OFFSET(INDIRECT(A3982&amp;"_code"),0,2,,2),2,0)</f>
        <v>DECROIX Sébastien</v>
      </c>
      <c r="M3982" s="45"/>
      <c r="N3982" s="47"/>
      <c r="O3982" s="45"/>
    </row>
    <row r="3983" spans="1:15" hidden="1" x14ac:dyDescent="0.2">
      <c r="A3983" s="45" t="s">
        <v>671</v>
      </c>
      <c r="B3983" s="65" t="str">
        <f>YEAR(C3983)&amp;"-"&amp;WEEKNUM(C3983)</f>
        <v>2018-17</v>
      </c>
      <c r="C3983" s="46">
        <v>43216</v>
      </c>
      <c r="D3983" s="67">
        <f>WEEKDAY(Tableau645[[#This Row],[date]])</f>
        <v>5</v>
      </c>
      <c r="E3983" s="47">
        <v>0.65625</v>
      </c>
      <c r="F3983" s="47">
        <v>0.73958333333333404</v>
      </c>
      <c r="G3983" s="46" t="str">
        <f>IF(NOT(ISBLANK(Tableau645[heure
début])),IF(VALUE(MID(TEXT(Tableau645[heure
début],"hh"),1,2))&lt;13,"AM","PM"),"")</f>
        <v>PM</v>
      </c>
      <c r="H3983" s="47">
        <f>F3983-E3983</f>
        <v>8.3333333333334036E-2</v>
      </c>
      <c r="I3983" s="47"/>
      <c r="J3983" s="47"/>
      <c r="K3983" s="65" t="s">
        <v>852</v>
      </c>
      <c r="L3983" s="45" t="str">
        <f ca="1">VLOOKUP(Tableau645[[#This Row],[module]],OFFSET(INDIRECT(A3983&amp;"_code"),0,2,,2),2,0)</f>
        <v>GABER Khalid</v>
      </c>
      <c r="M3983" s="45"/>
      <c r="N3983" s="47"/>
      <c r="O3983" s="45"/>
    </row>
    <row r="3984" spans="1:15" hidden="1" x14ac:dyDescent="0.2">
      <c r="A3984" s="61" t="s">
        <v>669</v>
      </c>
      <c r="B3984" s="65" t="str">
        <f>YEAR(C3984)&amp;"-"&amp;WEEKNUM(C3984)</f>
        <v>2018-17</v>
      </c>
      <c r="C3984" s="46">
        <v>43217</v>
      </c>
      <c r="D3984" s="67">
        <f>WEEKDAY(Tableau645[[#This Row],[date]])</f>
        <v>6</v>
      </c>
      <c r="E3984" s="47">
        <v>0.34375</v>
      </c>
      <c r="F3984" s="47">
        <v>0.51041666666666696</v>
      </c>
      <c r="G3984" s="46" t="str">
        <f>IF(NOT(ISBLANK(Tableau645[heure
début])),IF(VALUE(MID(TEXT(Tableau645[heure
début],"hh"),1,2))&lt;13,"AM","PM"),"")</f>
        <v>AM</v>
      </c>
      <c r="H3984" s="47">
        <f>F3984-E3984</f>
        <v>0.16666666666666696</v>
      </c>
      <c r="I3984" s="47"/>
      <c r="J3984" s="47"/>
      <c r="K3984" s="65" t="s">
        <v>801</v>
      </c>
      <c r="L3984" s="45" t="str">
        <f ca="1">VLOOKUP(Tableau645[[#This Row],[module]],OFFSET(INDIRECT(A3984&amp;"_code"),0,2,,2),2,0)</f>
        <v>n/a</v>
      </c>
      <c r="M3984" s="45"/>
      <c r="N3984" s="47"/>
      <c r="O3984" s="45"/>
    </row>
    <row r="3985" spans="1:15" hidden="1" x14ac:dyDescent="0.2">
      <c r="A3985" s="45" t="s">
        <v>657</v>
      </c>
      <c r="B3985" s="65" t="str">
        <f>YEAR(C3985)&amp;"-"&amp;WEEKNUM(C3985)</f>
        <v>2018-17</v>
      </c>
      <c r="C3985" s="46">
        <v>43217</v>
      </c>
      <c r="D3985" s="67">
        <f>WEEKDAY(Tableau645[[#This Row],[date]])</f>
        <v>6</v>
      </c>
      <c r="E3985" s="47">
        <v>0.34375</v>
      </c>
      <c r="F3985" s="47">
        <v>0.51041666666666696</v>
      </c>
      <c r="G3985" s="46" t="str">
        <f>IF(NOT(ISBLANK(Tableau645[heure
début])),IF(VALUE(MID(TEXT(Tableau645[heure
début],"hh"),1,2))&lt;13,"AM","PM"),"")</f>
        <v>AM</v>
      </c>
      <c r="H3985" s="47">
        <f>F3985-E3985</f>
        <v>0.16666666666666696</v>
      </c>
      <c r="I3985" s="123"/>
      <c r="J3985" s="47" t="s">
        <v>833</v>
      </c>
      <c r="K3985" s="65" t="s">
        <v>817</v>
      </c>
      <c r="L3985" s="45" t="str">
        <f ca="1">VLOOKUP(Tableau645[[#This Row],[module]],OFFSET(INDIRECT(A3985&amp;"_code"),0,2,,2),2,0)</f>
        <v>n/a</v>
      </c>
      <c r="M3985" s="45"/>
      <c r="N3985" s="47"/>
      <c r="O3985" s="45"/>
    </row>
    <row r="3986" spans="1:15" hidden="1" x14ac:dyDescent="0.2">
      <c r="A3986" s="45" t="s">
        <v>670</v>
      </c>
      <c r="B3986" s="65" t="str">
        <f>YEAR(C3986)&amp;"-"&amp;WEEKNUM(C3986)</f>
        <v>2018-17</v>
      </c>
      <c r="C3986" s="46">
        <v>43217</v>
      </c>
      <c r="D3986" s="67">
        <f>WEEKDAY(Tableau645[[#This Row],[date]])</f>
        <v>6</v>
      </c>
      <c r="E3986" s="47">
        <v>0.34375</v>
      </c>
      <c r="F3986" s="47">
        <v>0.51041666666666696</v>
      </c>
      <c r="G3986" s="46" t="str">
        <f>IF(NOT(ISBLANK(Tableau645[heure
début])),IF(VALUE(MID(TEXT(Tableau645[heure
début],"hh"),1,2))&lt;13,"AM","PM"),"")</f>
        <v>AM</v>
      </c>
      <c r="H3986" s="47">
        <f>F3986-E3986</f>
        <v>0.16666666666666696</v>
      </c>
      <c r="I3986" s="47"/>
      <c r="J3986" s="47"/>
      <c r="K3986" s="65" t="s">
        <v>1025</v>
      </c>
      <c r="L3986" s="45" t="str">
        <f ca="1">VLOOKUP(Tableau645[[#This Row],[module]],OFFSET(INDIRECT(A3986&amp;"_code"),0,2,,2),2,0)</f>
        <v>BRIKI Rachid</v>
      </c>
      <c r="M3986" s="45"/>
      <c r="N3986" s="47"/>
      <c r="O3986" s="45"/>
    </row>
    <row r="3987" spans="1:15" hidden="1" x14ac:dyDescent="0.2">
      <c r="A3987" s="45" t="s">
        <v>672</v>
      </c>
      <c r="B3987" s="65" t="str">
        <f>YEAR(C3987)&amp;"-"&amp;WEEKNUM(C3987)</f>
        <v>2018-17</v>
      </c>
      <c r="C3987" s="46">
        <v>43217</v>
      </c>
      <c r="D3987" s="67">
        <f>WEEKDAY(Tableau645[[#This Row],[date]])</f>
        <v>6</v>
      </c>
      <c r="E3987" s="47">
        <v>0.34375</v>
      </c>
      <c r="F3987" s="47">
        <v>0.51041666666666696</v>
      </c>
      <c r="G3987" s="46" t="str">
        <f>IF(NOT(ISBLANK(Tableau645[heure
début])),IF(VALUE(MID(TEXT(Tableau645[heure
début],"hh"),1,2))&lt;13,"AM","PM"),"")</f>
        <v>AM</v>
      </c>
      <c r="H3987" s="47">
        <f>F3987-E3987</f>
        <v>0.16666666666666696</v>
      </c>
      <c r="I3987" s="47"/>
      <c r="J3987" s="47"/>
      <c r="K3987" s="65" t="s">
        <v>809</v>
      </c>
      <c r="L3987" s="45" t="str">
        <f ca="1">VLOOKUP(Tableau645[[#This Row],[module]],OFFSET(INDIRECT(A3987&amp;"_code"),0,2,,2),2,0)</f>
        <v>n/a</v>
      </c>
      <c r="M3987" s="45"/>
      <c r="N3987" s="47"/>
      <c r="O3987" s="45"/>
    </row>
    <row r="3988" spans="1:15" hidden="1" x14ac:dyDescent="0.2">
      <c r="A3988" s="45" t="s">
        <v>676</v>
      </c>
      <c r="B3988" s="65" t="str">
        <f>YEAR(C3988)&amp;"-"&amp;WEEKNUM(C3988)</f>
        <v>2018-17</v>
      </c>
      <c r="C3988" s="46">
        <v>43217</v>
      </c>
      <c r="D3988" s="67">
        <f>WEEKDAY(Tableau645[[#This Row],[date]])</f>
        <v>6</v>
      </c>
      <c r="E3988" s="47">
        <v>0.34375</v>
      </c>
      <c r="F3988" s="47">
        <v>0.51041666666666696</v>
      </c>
      <c r="G3988" s="46" t="str">
        <f>IF(NOT(ISBLANK(Tableau645[heure
début])),IF(VALUE(MID(TEXT(Tableau645[heure
début],"hh"),1,2))&lt;13,"AM","PM"),"")</f>
        <v>AM</v>
      </c>
      <c r="H3988" s="47">
        <f>F3988-E3988</f>
        <v>0.16666666666666696</v>
      </c>
      <c r="I3988" s="47"/>
      <c r="J3988" s="47"/>
      <c r="K3988" s="65" t="s">
        <v>809</v>
      </c>
      <c r="L3988" s="45" t="str">
        <f ca="1">VLOOKUP(Tableau645[[#This Row],[module]],OFFSET(INDIRECT(A3988&amp;"_code"),0,2,,2),2,0)</f>
        <v>n/a</v>
      </c>
      <c r="M3988" s="45"/>
      <c r="N3988" s="47"/>
      <c r="O3988" s="45"/>
    </row>
    <row r="3989" spans="1:15" hidden="1" x14ac:dyDescent="0.2">
      <c r="A3989" s="45" t="s">
        <v>677</v>
      </c>
      <c r="B3989" s="65" t="str">
        <f>YEAR(C3989)&amp;"-"&amp;WEEKNUM(C3989)</f>
        <v>2018-17</v>
      </c>
      <c r="C3989" s="46">
        <v>43217</v>
      </c>
      <c r="D3989" s="67">
        <f>WEEKDAY(Tableau645[[#This Row],[date]])</f>
        <v>6</v>
      </c>
      <c r="E3989" s="47">
        <v>0.34375</v>
      </c>
      <c r="F3989" s="47">
        <v>0.51041666666666696</v>
      </c>
      <c r="G3989" s="46" t="str">
        <f>IF(NOT(ISBLANK(Tableau645[heure
début])),IF(VALUE(MID(TEXT(Tableau645[heure
début],"hh"),1,2))&lt;13,"AM","PM"),"")</f>
        <v>AM</v>
      </c>
      <c r="H3989" s="47">
        <f>F3989-E3989</f>
        <v>0.16666666666666696</v>
      </c>
      <c r="I3989" s="47"/>
      <c r="J3989" s="47"/>
      <c r="K3989" s="65" t="s">
        <v>922</v>
      </c>
      <c r="L3989" s="45" t="str">
        <f ca="1">VLOOKUP(Tableau645[[#This Row],[module]],OFFSET(INDIRECT(A3989&amp;"_code"),0,2,,2),2,0)</f>
        <v>CGI CGI</v>
      </c>
      <c r="M3989" s="45"/>
      <c r="N3989" s="47"/>
      <c r="O3989" s="45"/>
    </row>
    <row r="3990" spans="1:15" hidden="1" x14ac:dyDescent="0.2">
      <c r="A3990" s="45" t="s">
        <v>657</v>
      </c>
      <c r="B3990" s="65" t="str">
        <f>YEAR(C3990)&amp;"-"&amp;WEEKNUM(C3990)</f>
        <v>2018-17</v>
      </c>
      <c r="C3990" s="46">
        <v>43217</v>
      </c>
      <c r="D3990" s="67">
        <f>WEEKDAY(Tableau645[[#This Row],[date]])</f>
        <v>6</v>
      </c>
      <c r="E3990" s="47">
        <v>0.34375</v>
      </c>
      <c r="F3990" s="47">
        <v>0.51041666666666696</v>
      </c>
      <c r="G3990" s="46" t="str">
        <f>IF(NOT(ISBLANK(Tableau645[heure
début])),IF(VALUE(MID(TEXT(Tableau645[heure
début],"hh"),1,2))&lt;13,"AM","PM"),"")</f>
        <v>AM</v>
      </c>
      <c r="H3990" s="47">
        <f>F3990-E3990</f>
        <v>0.16666666666666696</v>
      </c>
      <c r="I3990" s="123"/>
      <c r="J3990" s="47" t="s">
        <v>832</v>
      </c>
      <c r="K3990" s="65"/>
      <c r="L3990" s="45" t="e">
        <f ca="1">VLOOKUP(Tableau645[[#This Row],[module]],OFFSET(INDIRECT(A3990&amp;"_code"),0,2,,2),2,0)</f>
        <v>#N/A</v>
      </c>
      <c r="M3990" s="45"/>
      <c r="N3990" s="47"/>
      <c r="O3990" s="45"/>
    </row>
    <row r="3991" spans="1:15" hidden="1" x14ac:dyDescent="0.2">
      <c r="A3991" s="45" t="s">
        <v>671</v>
      </c>
      <c r="B3991" s="65" t="str">
        <f>YEAR(C3991)&amp;"-"&amp;WEEKNUM(C3991)</f>
        <v>2018-17</v>
      </c>
      <c r="C3991" s="46">
        <v>43217</v>
      </c>
      <c r="D3991" s="67">
        <f>WEEKDAY(Tableau645[[#This Row],[date]])</f>
        <v>6</v>
      </c>
      <c r="E3991" s="47">
        <v>0.34375</v>
      </c>
      <c r="F3991" s="47">
        <v>0.51041666666666696</v>
      </c>
      <c r="G3991" s="46" t="str">
        <f>IF(NOT(ISBLANK(Tableau645[heure
début])),IF(VALUE(MID(TEXT(Tableau645[heure
début],"hh"),1,2))&lt;13,"AM","PM"),"")</f>
        <v>AM</v>
      </c>
      <c r="H3991" s="47">
        <f>F3991-E3991</f>
        <v>0.16666666666666696</v>
      </c>
      <c r="I3991" s="47"/>
      <c r="J3991" s="47"/>
      <c r="K3991" s="65" t="s">
        <v>1138</v>
      </c>
      <c r="L3991" s="45" t="str">
        <f ca="1">VLOOKUP(Tableau645[[#This Row],[module]],OFFSET(INDIRECT(A3991&amp;"_code"),0,2,,2),2,0)</f>
        <v>MAATI Abderrabi</v>
      </c>
      <c r="M3991" s="45"/>
      <c r="N3991" s="47"/>
      <c r="O3991" s="45"/>
    </row>
    <row r="3992" spans="1:15" hidden="1" x14ac:dyDescent="0.2">
      <c r="A3992" s="61" t="s">
        <v>669</v>
      </c>
      <c r="B3992" s="65" t="str">
        <f>YEAR(C3992)&amp;"-"&amp;WEEKNUM(C3992)</f>
        <v>2018-17</v>
      </c>
      <c r="C3992" s="46">
        <v>43217</v>
      </c>
      <c r="D3992" s="67">
        <f>WEEKDAY(Tableau645[[#This Row],[date]])</f>
        <v>6</v>
      </c>
      <c r="E3992" s="63">
        <v>0.57291666666666696</v>
      </c>
      <c r="F3992" s="63">
        <v>0.73958333333333404</v>
      </c>
      <c r="G3992" s="46" t="str">
        <f>IF(NOT(ISBLANK(Tableau645[heure
début])),IF(VALUE(MID(TEXT(Tableau645[heure
début],"hh"),1,2))&lt;13,"AM","PM"),"")</f>
        <v>PM</v>
      </c>
      <c r="H3992" s="47">
        <f>F3992-E3992</f>
        <v>0.16666666666666707</v>
      </c>
      <c r="I3992" s="47"/>
      <c r="J3992" s="47"/>
      <c r="K3992" s="65" t="s">
        <v>801</v>
      </c>
      <c r="L3992" s="45" t="str">
        <f ca="1">VLOOKUP(Tableau645[[#This Row],[module]],OFFSET(INDIRECT(A3992&amp;"_code"),0,2,,2),2,0)</f>
        <v>n/a</v>
      </c>
      <c r="M3992" s="45"/>
      <c r="N3992" s="47"/>
      <c r="O3992" s="45"/>
    </row>
    <row r="3993" spans="1:15" hidden="1" x14ac:dyDescent="0.2">
      <c r="A3993" s="45" t="s">
        <v>657</v>
      </c>
      <c r="B3993" s="65" t="str">
        <f>YEAR(C3993)&amp;"-"&amp;WEEKNUM(C3993)</f>
        <v>2018-17</v>
      </c>
      <c r="C3993" s="46">
        <v>43217</v>
      </c>
      <c r="D3993" s="67">
        <f>WEEKDAY(Tableau645[[#This Row],[date]])</f>
        <v>6</v>
      </c>
      <c r="E3993" s="47">
        <v>0.57291666666666696</v>
      </c>
      <c r="F3993" s="47">
        <v>0.73958333333333404</v>
      </c>
      <c r="G3993" s="46" t="str">
        <f>IF(NOT(ISBLANK(Tableau645[heure
début])),IF(VALUE(MID(TEXT(Tableau645[heure
début],"hh"),1,2))&lt;13,"AM","PM"),"")</f>
        <v>PM</v>
      </c>
      <c r="H3993" s="47">
        <f>F3993-E3993</f>
        <v>0.16666666666666707</v>
      </c>
      <c r="I3993" s="123"/>
      <c r="J3993" s="47" t="s">
        <v>833</v>
      </c>
      <c r="K3993" s="65" t="s">
        <v>817</v>
      </c>
      <c r="L3993" s="45" t="str">
        <f ca="1">VLOOKUP(Tableau645[[#This Row],[module]],OFFSET(INDIRECT(A3993&amp;"_code"),0,2,,2),2,0)</f>
        <v>n/a</v>
      </c>
      <c r="M3993" s="45"/>
      <c r="N3993" s="47"/>
      <c r="O3993" s="45"/>
    </row>
    <row r="3994" spans="1:15" hidden="1" x14ac:dyDescent="0.2">
      <c r="A3994" s="45" t="s">
        <v>672</v>
      </c>
      <c r="B3994" s="65" t="str">
        <f>YEAR(C3994)&amp;"-"&amp;WEEKNUM(C3994)</f>
        <v>2018-17</v>
      </c>
      <c r="C3994" s="46">
        <v>43217</v>
      </c>
      <c r="D3994" s="67">
        <f>WEEKDAY(Tableau645[[#This Row],[date]])</f>
        <v>6</v>
      </c>
      <c r="E3994" s="47">
        <v>0.57291666666666696</v>
      </c>
      <c r="F3994" s="47">
        <v>0.73958333333333404</v>
      </c>
      <c r="G3994" s="46" t="str">
        <f>IF(NOT(ISBLANK(Tableau645[heure
début])),IF(VALUE(MID(TEXT(Tableau645[heure
début],"hh"),1,2))&lt;13,"AM","PM"),"")</f>
        <v>PM</v>
      </c>
      <c r="H3994" s="47">
        <f>F3994-E3994</f>
        <v>0.16666666666666707</v>
      </c>
      <c r="I3994" s="47"/>
      <c r="J3994" s="47"/>
      <c r="K3994" s="65" t="s">
        <v>809</v>
      </c>
      <c r="L3994" s="45" t="str">
        <f ca="1">VLOOKUP(Tableau645[[#This Row],[module]],OFFSET(INDIRECT(A3994&amp;"_code"),0,2,,2),2,0)</f>
        <v>n/a</v>
      </c>
      <c r="M3994" s="45"/>
      <c r="N3994" s="47"/>
      <c r="O3994" s="45"/>
    </row>
    <row r="3995" spans="1:15" hidden="1" x14ac:dyDescent="0.2">
      <c r="A3995" s="45" t="s">
        <v>676</v>
      </c>
      <c r="B3995" s="65" t="str">
        <f>YEAR(C3995)&amp;"-"&amp;WEEKNUM(C3995)</f>
        <v>2018-17</v>
      </c>
      <c r="C3995" s="46">
        <v>43217</v>
      </c>
      <c r="D3995" s="67">
        <f>WEEKDAY(Tableau645[[#This Row],[date]])</f>
        <v>6</v>
      </c>
      <c r="E3995" s="47">
        <v>0.57291666666666696</v>
      </c>
      <c r="F3995" s="47">
        <v>0.69791666666666663</v>
      </c>
      <c r="G3995" s="46" t="str">
        <f>IF(NOT(ISBLANK(Tableau645[heure
début])),IF(VALUE(MID(TEXT(Tableau645[heure
début],"hh"),1,2))&lt;13,"AM","PM"),"")</f>
        <v>PM</v>
      </c>
      <c r="H3995" s="47">
        <f>F3995-E3995</f>
        <v>0.12499999999999967</v>
      </c>
      <c r="I3995" s="47"/>
      <c r="J3995" s="47"/>
      <c r="K3995" s="65" t="s">
        <v>809</v>
      </c>
      <c r="L3995" s="45" t="str">
        <f ca="1">VLOOKUP(Tableau645[[#This Row],[module]],OFFSET(INDIRECT(A3995&amp;"_code"),0,2,,2),2,0)</f>
        <v>n/a</v>
      </c>
      <c r="M3995" s="45"/>
      <c r="N3995" s="47"/>
      <c r="O3995" s="45"/>
    </row>
    <row r="3996" spans="1:15" hidden="1" x14ac:dyDescent="0.2">
      <c r="A3996" s="45" t="s">
        <v>677</v>
      </c>
      <c r="B3996" s="65" t="str">
        <f>YEAR(C3996)&amp;"-"&amp;WEEKNUM(C3996)</f>
        <v>2018-17</v>
      </c>
      <c r="C3996" s="46">
        <v>43217</v>
      </c>
      <c r="D3996" s="67">
        <f>WEEKDAY(Tableau645[[#This Row],[date]])</f>
        <v>6</v>
      </c>
      <c r="E3996" s="47">
        <v>0.57291666666666696</v>
      </c>
      <c r="F3996" s="47">
        <v>0.69791666666666663</v>
      </c>
      <c r="G3996" s="46" t="str">
        <f>IF(NOT(ISBLANK(Tableau645[heure
début])),IF(VALUE(MID(TEXT(Tableau645[heure
début],"hh"),1,2))&lt;13,"AM","PM"),"")</f>
        <v>PM</v>
      </c>
      <c r="H3996" s="47">
        <f>F3996-E3996</f>
        <v>0.12499999999999967</v>
      </c>
      <c r="I3996" s="47"/>
      <c r="J3996" s="47"/>
      <c r="K3996" s="65" t="s">
        <v>922</v>
      </c>
      <c r="L3996" s="45" t="str">
        <f ca="1">VLOOKUP(Tableau645[[#This Row],[module]],OFFSET(INDIRECT(A3996&amp;"_code"),0,2,,2),2,0)</f>
        <v>CGI CGI</v>
      </c>
      <c r="M3996" s="45"/>
      <c r="N3996" s="47"/>
      <c r="O3996" s="45"/>
    </row>
    <row r="3997" spans="1:15" hidden="1" x14ac:dyDescent="0.2">
      <c r="A3997" s="45" t="s">
        <v>670</v>
      </c>
      <c r="B3997" s="65" t="str">
        <f>YEAR(C3997)&amp;"-"&amp;WEEKNUM(C3997)</f>
        <v>2018-17</v>
      </c>
      <c r="C3997" s="46">
        <v>43217</v>
      </c>
      <c r="D3997" s="67">
        <f>WEEKDAY(Tableau645[[#This Row],[date]])</f>
        <v>6</v>
      </c>
      <c r="E3997" s="47">
        <v>0.57291666666666696</v>
      </c>
      <c r="F3997" s="47">
        <v>0.73958333333333404</v>
      </c>
      <c r="G3997" s="46" t="str">
        <f>IF(NOT(ISBLANK(Tableau645[heure
début])),IF(VALUE(MID(TEXT(Tableau645[heure
début],"hh"),1,2))&lt;13,"AM","PM"),"")</f>
        <v>PM</v>
      </c>
      <c r="H3997" s="47">
        <f>F3997-E3997</f>
        <v>0.16666666666666707</v>
      </c>
      <c r="I3997" s="47"/>
      <c r="J3997" s="47"/>
      <c r="K3997" s="65" t="s">
        <v>848</v>
      </c>
      <c r="L3997" s="45" t="str">
        <f ca="1">VLOOKUP(Tableau645[[#This Row],[module]],OFFSET(INDIRECT(A3997&amp;"_code"),0,2,,2),2,0)</f>
        <v>GABER Khalid</v>
      </c>
      <c r="M3997" s="45"/>
      <c r="N3997" s="47"/>
      <c r="O3997" s="45"/>
    </row>
    <row r="3998" spans="1:15" hidden="1" x14ac:dyDescent="0.2">
      <c r="A3998" s="45" t="s">
        <v>657</v>
      </c>
      <c r="B3998" s="65" t="str">
        <f>YEAR(C3998)&amp;"-"&amp;WEEKNUM(C3998)</f>
        <v>2018-17</v>
      </c>
      <c r="C3998" s="46">
        <v>43217</v>
      </c>
      <c r="D3998" s="67">
        <f>WEEKDAY(Tableau645[[#This Row],[date]])</f>
        <v>6</v>
      </c>
      <c r="E3998" s="47">
        <v>0.57291666666666696</v>
      </c>
      <c r="F3998" s="47">
        <v>0.73958333333333404</v>
      </c>
      <c r="G3998" s="46" t="str">
        <f>IF(NOT(ISBLANK(Tableau645[heure
début])),IF(VALUE(MID(TEXT(Tableau645[heure
début],"hh"),1,2))&lt;13,"AM","PM"),"")</f>
        <v>PM</v>
      </c>
      <c r="H3998" s="47">
        <f>F3998-E3998</f>
        <v>0.16666666666666707</v>
      </c>
      <c r="I3998" s="123"/>
      <c r="J3998" s="47" t="s">
        <v>832</v>
      </c>
      <c r="K3998" s="65"/>
      <c r="L3998" s="45" t="e">
        <f ca="1">VLOOKUP(Tableau645[[#This Row],[module]],OFFSET(INDIRECT(A3998&amp;"_code"),0,2,,2),2,0)</f>
        <v>#N/A</v>
      </c>
      <c r="M3998" s="45"/>
      <c r="N3998" s="47"/>
      <c r="O3998" s="45"/>
    </row>
    <row r="3999" spans="1:15" hidden="1" x14ac:dyDescent="0.2">
      <c r="A3999" s="45" t="s">
        <v>671</v>
      </c>
      <c r="B3999" s="65" t="str">
        <f>YEAR(C3999)&amp;"-"&amp;WEEKNUM(C3999)</f>
        <v>2018-17</v>
      </c>
      <c r="C3999" s="46">
        <v>43217</v>
      </c>
      <c r="D3999" s="67">
        <f>WEEKDAY(Tableau645[[#This Row],[date]])</f>
        <v>6</v>
      </c>
      <c r="E3999" s="47">
        <v>0.57291666666666696</v>
      </c>
      <c r="F3999" s="47">
        <v>0.73958333333333404</v>
      </c>
      <c r="G3999" s="46" t="str">
        <f>IF(NOT(ISBLANK(Tableau645[heure
début])),IF(VALUE(MID(TEXT(Tableau645[heure
début],"hh"),1,2))&lt;13,"AM","PM"),"")</f>
        <v>PM</v>
      </c>
      <c r="H3999" s="47">
        <f>F3999-E3999</f>
        <v>0.16666666666666707</v>
      </c>
      <c r="I3999" s="47"/>
      <c r="J3999" s="47"/>
      <c r="K3999" s="65" t="s">
        <v>1017</v>
      </c>
      <c r="L3999" s="45" t="str">
        <f ca="1">VLOOKUP(Tableau645[[#This Row],[module]],OFFSET(INDIRECT(A3999&amp;"_code"),0,2,,2),2,0)</f>
        <v>HARDSTAFF Debra</v>
      </c>
      <c r="M3999" s="45"/>
      <c r="N3999" s="47"/>
      <c r="O3999" s="45"/>
    </row>
    <row r="4000" spans="1:15" hidden="1" x14ac:dyDescent="0.2">
      <c r="A4000" s="61" t="s">
        <v>669</v>
      </c>
      <c r="B4000" s="65" t="str">
        <f>YEAR(C4000)&amp;"-"&amp;WEEKNUM(C4000)</f>
        <v>2018-17</v>
      </c>
      <c r="C4000" s="46">
        <v>43218</v>
      </c>
      <c r="D4000" s="67">
        <f>WEEKDAY(Tableau645[[#This Row],[date]])</f>
        <v>7</v>
      </c>
      <c r="E4000" s="47">
        <v>0.34375</v>
      </c>
      <c r="F4000" s="47">
        <v>0.51041666666666696</v>
      </c>
      <c r="G4000" s="46" t="str">
        <f>IF(NOT(ISBLANK(Tableau645[heure
début])),IF(VALUE(MID(TEXT(Tableau645[heure
début],"hh"),1,2))&lt;13,"AM","PM"),"")</f>
        <v>AM</v>
      </c>
      <c r="H4000" s="47">
        <f>F4000-E4000</f>
        <v>0.16666666666666696</v>
      </c>
      <c r="I4000" s="47"/>
      <c r="J4000" s="47"/>
      <c r="K4000" s="65"/>
      <c r="L4000" s="45" t="e">
        <f ca="1">VLOOKUP(Tableau645[[#This Row],[module]],OFFSET(INDIRECT(A4000&amp;"_code"),0,2,,2),2,0)</f>
        <v>#N/A</v>
      </c>
      <c r="M4000" s="45"/>
      <c r="N4000" s="47"/>
      <c r="O4000" s="45"/>
    </row>
    <row r="4001" spans="1:15" hidden="1" x14ac:dyDescent="0.2">
      <c r="A4001" s="45" t="s">
        <v>670</v>
      </c>
      <c r="B4001" s="65" t="str">
        <f>YEAR(C4001)&amp;"-"&amp;WEEKNUM(C4001)</f>
        <v>2018-17</v>
      </c>
      <c r="C4001" s="46">
        <v>43218</v>
      </c>
      <c r="D4001" s="67">
        <f>WEEKDAY(Tableau645[[#This Row],[date]])</f>
        <v>7</v>
      </c>
      <c r="E4001" s="47">
        <v>0.34375</v>
      </c>
      <c r="F4001" s="47">
        <v>0.51041666666666696</v>
      </c>
      <c r="G4001" s="46" t="str">
        <f>IF(NOT(ISBLANK(Tableau645[heure
début])),IF(VALUE(MID(TEXT(Tableau645[heure
début],"hh"),1,2))&lt;13,"AM","PM"),"")</f>
        <v>AM</v>
      </c>
      <c r="H4001" s="47">
        <f>F4001-E4001</f>
        <v>0.16666666666666696</v>
      </c>
      <c r="I4001" s="47"/>
      <c r="J4001" s="47"/>
      <c r="K4001" s="65"/>
      <c r="L4001" s="45" t="e">
        <f ca="1">VLOOKUP(Tableau645[[#This Row],[module]],OFFSET(INDIRECT(A4001&amp;"_code"),0,2,,2),2,0)</f>
        <v>#N/A</v>
      </c>
      <c r="M4001" s="45"/>
      <c r="N4001" s="47"/>
      <c r="O4001" s="45"/>
    </row>
    <row r="4002" spans="1:15" hidden="1" x14ac:dyDescent="0.2">
      <c r="A4002" s="45" t="s">
        <v>657</v>
      </c>
      <c r="B4002" s="65" t="str">
        <f>YEAR(C4002)&amp;"-"&amp;WEEKNUM(C4002)</f>
        <v>2018-17</v>
      </c>
      <c r="C4002" s="46">
        <v>43218</v>
      </c>
      <c r="D4002" s="67">
        <f>WEEKDAY(Tableau645[[#This Row],[date]])</f>
        <v>7</v>
      </c>
      <c r="E4002" s="47">
        <v>0.34375</v>
      </c>
      <c r="F4002" s="47">
        <v>0.51041666666666696</v>
      </c>
      <c r="G4002" s="46" t="str">
        <f>IF(NOT(ISBLANK(Tableau645[heure
début])),IF(VALUE(MID(TEXT(Tableau645[heure
début],"hh"),1,2))&lt;13,"AM","PM"),"")</f>
        <v>AM</v>
      </c>
      <c r="H4002" s="47">
        <f>F4002-E4002</f>
        <v>0.16666666666666696</v>
      </c>
      <c r="I4002" s="123"/>
      <c r="J4002" s="47"/>
      <c r="K4002" s="65"/>
      <c r="L4002" s="45" t="e">
        <f ca="1">VLOOKUP(Tableau645[[#This Row],[module]],OFFSET(INDIRECT(A4002&amp;"_code"),0,2,,2),2,0)</f>
        <v>#N/A</v>
      </c>
      <c r="M4002" s="45"/>
      <c r="N4002" s="47"/>
      <c r="O4002" s="45"/>
    </row>
    <row r="4003" spans="1:15" hidden="1" x14ac:dyDescent="0.2">
      <c r="A4003" s="45" t="s">
        <v>672</v>
      </c>
      <c r="B4003" s="65" t="str">
        <f>YEAR(C4003)&amp;"-"&amp;WEEKNUM(C4003)</f>
        <v>2018-17</v>
      </c>
      <c r="C4003" s="46">
        <v>43218</v>
      </c>
      <c r="D4003" s="67">
        <f>WEEKDAY(Tableau645[[#This Row],[date]])</f>
        <v>7</v>
      </c>
      <c r="E4003" s="47">
        <v>0.34375</v>
      </c>
      <c r="F4003" s="47">
        <v>0.51041666666666696</v>
      </c>
      <c r="G4003" s="46" t="str">
        <f>IF(NOT(ISBLANK(Tableau645[heure
début])),IF(VALUE(MID(TEXT(Tableau645[heure
début],"hh"),1,2))&lt;13,"AM","PM"),"")</f>
        <v>AM</v>
      </c>
      <c r="H4003" s="47">
        <f>F4003-E4003</f>
        <v>0.16666666666666696</v>
      </c>
      <c r="I4003" s="47"/>
      <c r="J4003" s="47"/>
      <c r="K4003" s="65"/>
      <c r="L4003" s="45" t="e">
        <f ca="1">VLOOKUP(Tableau645[[#This Row],[module]],OFFSET(INDIRECT(A4003&amp;"_code"),0,2,,2),2,0)</f>
        <v>#N/A</v>
      </c>
      <c r="M4003" s="45"/>
      <c r="N4003" s="47"/>
      <c r="O4003" s="45"/>
    </row>
    <row r="4004" spans="1:15" hidden="1" x14ac:dyDescent="0.2">
      <c r="A4004" s="45" t="s">
        <v>676</v>
      </c>
      <c r="B4004" s="65" t="str">
        <f>YEAR(C4004)&amp;"-"&amp;WEEKNUM(C4004)</f>
        <v>2018-17</v>
      </c>
      <c r="C4004" s="46">
        <v>43218</v>
      </c>
      <c r="D4004" s="67">
        <f>WEEKDAY(Tableau645[[#This Row],[date]])</f>
        <v>7</v>
      </c>
      <c r="E4004" s="47">
        <v>0.34375</v>
      </c>
      <c r="F4004" s="47">
        <v>0.51041666666666696</v>
      </c>
      <c r="G4004" s="46" t="str">
        <f>IF(NOT(ISBLANK(Tableau645[heure
début])),IF(VALUE(MID(TEXT(Tableau645[heure
début],"hh"),1,2))&lt;13,"AM","PM"),"")</f>
        <v>AM</v>
      </c>
      <c r="H4004" s="47">
        <f>F4004-E4004</f>
        <v>0.16666666666666696</v>
      </c>
      <c r="I4004" s="47"/>
      <c r="J4004" s="47"/>
      <c r="K4004" s="65"/>
      <c r="L4004" s="45" t="e">
        <f ca="1">VLOOKUP(Tableau645[[#This Row],[module]],OFFSET(INDIRECT(A4004&amp;"_code"),0,2,,2),2,0)</f>
        <v>#N/A</v>
      </c>
      <c r="M4004" s="45"/>
      <c r="N4004" s="47"/>
      <c r="O4004" s="45"/>
    </row>
    <row r="4005" spans="1:15" hidden="1" x14ac:dyDescent="0.2">
      <c r="A4005" s="45" t="s">
        <v>677</v>
      </c>
      <c r="B4005" s="65" t="str">
        <f>YEAR(C4005)&amp;"-"&amp;WEEKNUM(C4005)</f>
        <v>2018-17</v>
      </c>
      <c r="C4005" s="46">
        <v>43218</v>
      </c>
      <c r="D4005" s="67">
        <f>WEEKDAY(Tableau645[[#This Row],[date]])</f>
        <v>7</v>
      </c>
      <c r="E4005" s="47">
        <v>0.34375</v>
      </c>
      <c r="F4005" s="47">
        <v>0.51041666666666696</v>
      </c>
      <c r="G4005" s="46" t="str">
        <f>IF(NOT(ISBLANK(Tableau645[heure
début])),IF(VALUE(MID(TEXT(Tableau645[heure
début],"hh"),1,2))&lt;13,"AM","PM"),"")</f>
        <v>AM</v>
      </c>
      <c r="H4005" s="47">
        <f>F4005-E4005</f>
        <v>0.16666666666666696</v>
      </c>
      <c r="I4005" s="47"/>
      <c r="J4005" s="47"/>
      <c r="K4005" s="65"/>
      <c r="L4005" s="45" t="e">
        <f ca="1">VLOOKUP(Tableau645[[#This Row],[module]],OFFSET(INDIRECT(A4005&amp;"_code"),0,2,,2),2,0)</f>
        <v>#N/A</v>
      </c>
      <c r="M4005" s="45"/>
      <c r="N4005" s="47"/>
      <c r="O4005" s="45"/>
    </row>
    <row r="4006" spans="1:15" hidden="1" x14ac:dyDescent="0.2">
      <c r="A4006" s="45" t="s">
        <v>671</v>
      </c>
      <c r="B4006" s="65" t="str">
        <f>YEAR(C4006)&amp;"-"&amp;WEEKNUM(C4006)</f>
        <v>2018-17</v>
      </c>
      <c r="C4006" s="46">
        <v>43218</v>
      </c>
      <c r="D4006" s="67">
        <f>WEEKDAY(Tableau645[[#This Row],[date]])</f>
        <v>7</v>
      </c>
      <c r="E4006" s="47">
        <v>0.34375</v>
      </c>
      <c r="F4006" s="47">
        <v>0.51041666666666696</v>
      </c>
      <c r="G4006" s="46" t="str">
        <f>IF(NOT(ISBLANK(Tableau645[heure
début])),IF(VALUE(MID(TEXT(Tableau645[heure
début],"hh"),1,2))&lt;13,"AM","PM"),"")</f>
        <v>AM</v>
      </c>
      <c r="H4006" s="47">
        <f>F4006-E4006</f>
        <v>0.16666666666666696</v>
      </c>
      <c r="I4006" s="47"/>
      <c r="J4006" s="47"/>
      <c r="K4006" s="65"/>
      <c r="L4006" s="45" t="e">
        <f ca="1">VLOOKUP(Tableau645[[#This Row],[module]],OFFSET(INDIRECT(A4006&amp;"_code"),0,2,,2),2,0)</f>
        <v>#N/A</v>
      </c>
      <c r="M4006" s="45"/>
      <c r="N4006" s="47"/>
      <c r="O4006" s="45"/>
    </row>
    <row r="4007" spans="1:15" hidden="1" x14ac:dyDescent="0.2">
      <c r="A4007" s="61" t="s">
        <v>669</v>
      </c>
      <c r="B4007" s="65" t="str">
        <f>YEAR(C4007)&amp;"-"&amp;WEEKNUM(C4007)</f>
        <v>2018-17</v>
      </c>
      <c r="C4007" s="46">
        <v>43218</v>
      </c>
      <c r="D4007" s="67">
        <f>WEEKDAY(Tableau645[[#This Row],[date]])</f>
        <v>7</v>
      </c>
      <c r="E4007" s="63">
        <v>0.57291666666666696</v>
      </c>
      <c r="F4007" s="63">
        <v>0.73958333333333404</v>
      </c>
      <c r="G4007" s="46" t="str">
        <f>IF(NOT(ISBLANK(Tableau645[heure
début])),IF(VALUE(MID(TEXT(Tableau645[heure
début],"hh"),1,2))&lt;13,"AM","PM"),"")</f>
        <v>PM</v>
      </c>
      <c r="H4007" s="47">
        <f>F4007-E4007</f>
        <v>0.16666666666666707</v>
      </c>
      <c r="I4007" s="47"/>
      <c r="J4007" s="47"/>
      <c r="K4007" s="65"/>
      <c r="L4007" s="45" t="e">
        <f ca="1">VLOOKUP(Tableau645[[#This Row],[module]],OFFSET(INDIRECT(A4007&amp;"_code"),0,2,,2),2,0)</f>
        <v>#N/A</v>
      </c>
      <c r="M4007" s="45"/>
      <c r="N4007" s="47"/>
      <c r="O4007" s="45"/>
    </row>
    <row r="4008" spans="1:15" hidden="1" x14ac:dyDescent="0.2">
      <c r="A4008" s="45" t="s">
        <v>670</v>
      </c>
      <c r="B4008" s="65" t="str">
        <f>YEAR(C4008)&amp;"-"&amp;WEEKNUM(C4008)</f>
        <v>2018-17</v>
      </c>
      <c r="C4008" s="46">
        <v>43218</v>
      </c>
      <c r="D4008" s="67">
        <f>WEEKDAY(Tableau645[[#This Row],[date]])</f>
        <v>7</v>
      </c>
      <c r="E4008" s="47">
        <v>0.57291666666666696</v>
      </c>
      <c r="F4008" s="47">
        <v>0.73958333333333404</v>
      </c>
      <c r="G4008" s="46" t="str">
        <f>IF(NOT(ISBLANK(Tableau645[heure
début])),IF(VALUE(MID(TEXT(Tableau645[heure
début],"hh"),1,2))&lt;13,"AM","PM"),"")</f>
        <v>PM</v>
      </c>
      <c r="H4008" s="47">
        <f>F4008-E4008</f>
        <v>0.16666666666666707</v>
      </c>
      <c r="I4008" s="47"/>
      <c r="J4008" s="47"/>
      <c r="K4008" s="65"/>
      <c r="L4008" s="45" t="e">
        <f ca="1">VLOOKUP(Tableau645[[#This Row],[module]],OFFSET(INDIRECT(A4008&amp;"_code"),0,2,,2),2,0)</f>
        <v>#N/A</v>
      </c>
      <c r="M4008" s="45"/>
      <c r="N4008" s="47"/>
      <c r="O4008" s="45"/>
    </row>
    <row r="4009" spans="1:15" hidden="1" x14ac:dyDescent="0.2">
      <c r="A4009" s="45" t="s">
        <v>657</v>
      </c>
      <c r="B4009" s="65" t="str">
        <f>YEAR(C4009)&amp;"-"&amp;WEEKNUM(C4009)</f>
        <v>2018-17</v>
      </c>
      <c r="C4009" s="46">
        <v>43218</v>
      </c>
      <c r="D4009" s="67">
        <f>WEEKDAY(Tableau645[[#This Row],[date]])</f>
        <v>7</v>
      </c>
      <c r="E4009" s="47">
        <v>0.57291666666666696</v>
      </c>
      <c r="F4009" s="47">
        <v>0.73958333333333404</v>
      </c>
      <c r="G4009" s="46" t="str">
        <f>IF(NOT(ISBLANK(Tableau645[heure
début])),IF(VALUE(MID(TEXT(Tableau645[heure
début],"hh"),1,2))&lt;13,"AM","PM"),"")</f>
        <v>PM</v>
      </c>
      <c r="H4009" s="47">
        <f>F4009-E4009</f>
        <v>0.16666666666666707</v>
      </c>
      <c r="I4009" s="123"/>
      <c r="J4009" s="47"/>
      <c r="K4009" s="65"/>
      <c r="L4009" s="45" t="e">
        <f ca="1">VLOOKUP(Tableau645[[#This Row],[module]],OFFSET(INDIRECT(A4009&amp;"_code"),0,2,,2),2,0)</f>
        <v>#N/A</v>
      </c>
      <c r="M4009" s="45"/>
      <c r="N4009" s="47"/>
      <c r="O4009" s="45"/>
    </row>
    <row r="4010" spans="1:15" hidden="1" x14ac:dyDescent="0.2">
      <c r="A4010" s="45" t="s">
        <v>672</v>
      </c>
      <c r="B4010" s="65" t="str">
        <f>YEAR(C4010)&amp;"-"&amp;WEEKNUM(C4010)</f>
        <v>2018-17</v>
      </c>
      <c r="C4010" s="46">
        <v>43218</v>
      </c>
      <c r="D4010" s="67">
        <f>WEEKDAY(Tableau645[[#This Row],[date]])</f>
        <v>7</v>
      </c>
      <c r="E4010" s="47">
        <v>0.57291666666666696</v>
      </c>
      <c r="F4010" s="47">
        <v>0.73958333333333404</v>
      </c>
      <c r="G4010" s="46" t="str">
        <f>IF(NOT(ISBLANK(Tableau645[heure
début])),IF(VALUE(MID(TEXT(Tableau645[heure
début],"hh"),1,2))&lt;13,"AM","PM"),"")</f>
        <v>PM</v>
      </c>
      <c r="H4010" s="47">
        <f>F4010-E4010</f>
        <v>0.16666666666666707</v>
      </c>
      <c r="I4010" s="47"/>
      <c r="J4010" s="47"/>
      <c r="K4010" s="65"/>
      <c r="L4010" s="45" t="e">
        <f ca="1">VLOOKUP(Tableau645[[#This Row],[module]],OFFSET(INDIRECT(A4010&amp;"_code"),0,2,,2),2,0)</f>
        <v>#N/A</v>
      </c>
      <c r="M4010" s="45"/>
      <c r="N4010" s="47"/>
      <c r="O4010" s="45"/>
    </row>
    <row r="4011" spans="1:15" hidden="1" x14ac:dyDescent="0.2">
      <c r="A4011" s="45" t="s">
        <v>676</v>
      </c>
      <c r="B4011" s="65" t="str">
        <f>YEAR(C4011)&amp;"-"&amp;WEEKNUM(C4011)</f>
        <v>2018-17</v>
      </c>
      <c r="C4011" s="46">
        <v>43218</v>
      </c>
      <c r="D4011" s="67">
        <f>WEEKDAY(Tableau645[[#This Row],[date]])</f>
        <v>7</v>
      </c>
      <c r="E4011" s="47">
        <v>0.57291666666666696</v>
      </c>
      <c r="F4011" s="47">
        <v>0.69791666666666663</v>
      </c>
      <c r="G4011" s="46" t="str">
        <f>IF(NOT(ISBLANK(Tableau645[heure
début])),IF(VALUE(MID(TEXT(Tableau645[heure
début],"hh"),1,2))&lt;13,"AM","PM"),"")</f>
        <v>PM</v>
      </c>
      <c r="H4011" s="47">
        <f>F4011-E4011</f>
        <v>0.12499999999999967</v>
      </c>
      <c r="I4011" s="47"/>
      <c r="J4011" s="47"/>
      <c r="K4011" s="65"/>
      <c r="L4011" s="45" t="e">
        <f ca="1">VLOOKUP(Tableau645[[#This Row],[module]],OFFSET(INDIRECT(A4011&amp;"_code"),0,2,,2),2,0)</f>
        <v>#N/A</v>
      </c>
      <c r="M4011" s="45"/>
      <c r="N4011" s="47"/>
      <c r="O4011" s="45"/>
    </row>
    <row r="4012" spans="1:15" hidden="1" x14ac:dyDescent="0.2">
      <c r="A4012" s="45" t="s">
        <v>677</v>
      </c>
      <c r="B4012" s="65" t="str">
        <f>YEAR(C4012)&amp;"-"&amp;WEEKNUM(C4012)</f>
        <v>2018-17</v>
      </c>
      <c r="C4012" s="46">
        <v>43218</v>
      </c>
      <c r="D4012" s="67">
        <f>WEEKDAY(Tableau645[[#This Row],[date]])</f>
        <v>7</v>
      </c>
      <c r="E4012" s="47">
        <v>0.57291666666666696</v>
      </c>
      <c r="F4012" s="47">
        <v>0.69791666666666663</v>
      </c>
      <c r="G4012" s="46" t="str">
        <f>IF(NOT(ISBLANK(Tableau645[heure
début])),IF(VALUE(MID(TEXT(Tableau645[heure
début],"hh"),1,2))&lt;13,"AM","PM"),"")</f>
        <v>PM</v>
      </c>
      <c r="H4012" s="47">
        <f>F4012-E4012</f>
        <v>0.12499999999999967</v>
      </c>
      <c r="I4012" s="47"/>
      <c r="J4012" s="47"/>
      <c r="K4012" s="65"/>
      <c r="L4012" s="45" t="e">
        <f ca="1">VLOOKUP(Tableau645[[#This Row],[module]],OFFSET(INDIRECT(A4012&amp;"_code"),0,2,,2),2,0)</f>
        <v>#N/A</v>
      </c>
      <c r="M4012" s="45"/>
      <c r="N4012" s="47"/>
      <c r="O4012" s="45"/>
    </row>
    <row r="4013" spans="1:15" hidden="1" x14ac:dyDescent="0.2">
      <c r="A4013" s="45" t="s">
        <v>671</v>
      </c>
      <c r="B4013" s="65" t="str">
        <f>YEAR(C4013)&amp;"-"&amp;WEEKNUM(C4013)</f>
        <v>2018-17</v>
      </c>
      <c r="C4013" s="46">
        <v>43218</v>
      </c>
      <c r="D4013" s="67">
        <f>WEEKDAY(Tableau645[[#This Row],[date]])</f>
        <v>7</v>
      </c>
      <c r="E4013" s="47">
        <v>0.57291666666666696</v>
      </c>
      <c r="F4013" s="47">
        <v>0.73958333333333404</v>
      </c>
      <c r="G4013" s="46" t="str">
        <f>IF(NOT(ISBLANK(Tableau645[heure
début])),IF(VALUE(MID(TEXT(Tableau645[heure
début],"hh"),1,2))&lt;13,"AM","PM"),"")</f>
        <v>PM</v>
      </c>
      <c r="H4013" s="47">
        <f>F4013-E4013</f>
        <v>0.16666666666666707</v>
      </c>
      <c r="I4013" s="47"/>
      <c r="J4013" s="47"/>
      <c r="K4013" s="65"/>
      <c r="L4013" s="45" t="e">
        <f ca="1">VLOOKUP(Tableau645[[#This Row],[module]],OFFSET(INDIRECT(A4013&amp;"_code"),0,2,,2),2,0)</f>
        <v>#N/A</v>
      </c>
      <c r="M4013" s="45"/>
      <c r="N4013" s="47"/>
      <c r="O4013" s="45"/>
    </row>
    <row r="4014" spans="1:15" hidden="1" x14ac:dyDescent="0.2">
      <c r="A4014" s="61" t="s">
        <v>669</v>
      </c>
      <c r="B4014" s="65" t="str">
        <f>YEAR(C4014)&amp;"-"&amp;WEEKNUM(C4014)</f>
        <v>2018-18</v>
      </c>
      <c r="C4014" s="46">
        <v>43219</v>
      </c>
      <c r="D4014" s="67">
        <f>WEEKDAY(Tableau645[[#This Row],[date]])</f>
        <v>1</v>
      </c>
      <c r="E4014" s="47">
        <v>0.34375</v>
      </c>
      <c r="F4014" s="47">
        <v>0.51041666666666696</v>
      </c>
      <c r="G4014" s="46" t="str">
        <f>IF(NOT(ISBLANK(Tableau645[heure
début])),IF(VALUE(MID(TEXT(Tableau645[heure
début],"hh"),1,2))&lt;13,"AM","PM"),"")</f>
        <v>AM</v>
      </c>
      <c r="H4014" s="47">
        <f>F4014-E4014</f>
        <v>0.16666666666666696</v>
      </c>
      <c r="I4014" s="47"/>
      <c r="J4014" s="47"/>
      <c r="K4014" s="65"/>
      <c r="L4014" s="45" t="e">
        <f ca="1">VLOOKUP(Tableau645[[#This Row],[module]],OFFSET(INDIRECT(A4014&amp;"_code"),0,2,,2),2,0)</f>
        <v>#N/A</v>
      </c>
      <c r="M4014" s="45"/>
      <c r="N4014" s="47"/>
      <c r="O4014" s="45"/>
    </row>
    <row r="4015" spans="1:15" hidden="1" x14ac:dyDescent="0.2">
      <c r="A4015" s="45" t="s">
        <v>670</v>
      </c>
      <c r="B4015" s="65" t="str">
        <f>YEAR(C4015)&amp;"-"&amp;WEEKNUM(C4015)</f>
        <v>2018-18</v>
      </c>
      <c r="C4015" s="46">
        <v>43219</v>
      </c>
      <c r="D4015" s="67">
        <f>WEEKDAY(Tableau645[[#This Row],[date]])</f>
        <v>1</v>
      </c>
      <c r="E4015" s="47">
        <v>0.34375</v>
      </c>
      <c r="F4015" s="47">
        <v>0.51041666666666696</v>
      </c>
      <c r="G4015" s="46" t="str">
        <f>IF(NOT(ISBLANK(Tableau645[heure
début])),IF(VALUE(MID(TEXT(Tableau645[heure
début],"hh"),1,2))&lt;13,"AM","PM"),"")</f>
        <v>AM</v>
      </c>
      <c r="H4015" s="47">
        <f>F4015-E4015</f>
        <v>0.16666666666666696</v>
      </c>
      <c r="I4015" s="47"/>
      <c r="J4015" s="47"/>
      <c r="K4015" s="65"/>
      <c r="L4015" s="45" t="e">
        <f ca="1">VLOOKUP(Tableau645[[#This Row],[module]],OFFSET(INDIRECT(A4015&amp;"_code"),0,2,,2),2,0)</f>
        <v>#N/A</v>
      </c>
      <c r="M4015" s="45"/>
      <c r="N4015" s="47"/>
      <c r="O4015" s="45"/>
    </row>
    <row r="4016" spans="1:15" hidden="1" x14ac:dyDescent="0.2">
      <c r="A4016" s="45" t="s">
        <v>657</v>
      </c>
      <c r="B4016" s="65" t="str">
        <f>YEAR(C4016)&amp;"-"&amp;WEEKNUM(C4016)</f>
        <v>2018-18</v>
      </c>
      <c r="C4016" s="46">
        <v>43219</v>
      </c>
      <c r="D4016" s="67">
        <f>WEEKDAY(Tableau645[[#This Row],[date]])</f>
        <v>1</v>
      </c>
      <c r="E4016" s="47">
        <v>0.34375</v>
      </c>
      <c r="F4016" s="47">
        <v>0.51041666666666696</v>
      </c>
      <c r="G4016" s="46" t="str">
        <f>IF(NOT(ISBLANK(Tableau645[heure
début])),IF(VALUE(MID(TEXT(Tableau645[heure
début],"hh"),1,2))&lt;13,"AM","PM"),"")</f>
        <v>AM</v>
      </c>
      <c r="H4016" s="47">
        <f>F4016-E4016</f>
        <v>0.16666666666666696</v>
      </c>
      <c r="I4016" s="123"/>
      <c r="J4016" s="47"/>
      <c r="K4016" s="65"/>
      <c r="L4016" s="45" t="e">
        <f ca="1">VLOOKUP(Tableau645[[#This Row],[module]],OFFSET(INDIRECT(A4016&amp;"_code"),0,2,,2),2,0)</f>
        <v>#N/A</v>
      </c>
      <c r="M4016" s="45"/>
      <c r="N4016" s="47"/>
      <c r="O4016" s="45"/>
    </row>
    <row r="4017" spans="1:15" hidden="1" x14ac:dyDescent="0.2">
      <c r="A4017" s="45" t="s">
        <v>672</v>
      </c>
      <c r="B4017" s="65" t="str">
        <f>YEAR(C4017)&amp;"-"&amp;WEEKNUM(C4017)</f>
        <v>2018-18</v>
      </c>
      <c r="C4017" s="46">
        <v>43219</v>
      </c>
      <c r="D4017" s="67">
        <f>WEEKDAY(Tableau645[[#This Row],[date]])</f>
        <v>1</v>
      </c>
      <c r="E4017" s="47">
        <v>0.34375</v>
      </c>
      <c r="F4017" s="47">
        <v>0.51041666666666696</v>
      </c>
      <c r="G4017" s="46" t="str">
        <f>IF(NOT(ISBLANK(Tableau645[heure
début])),IF(VALUE(MID(TEXT(Tableau645[heure
début],"hh"),1,2))&lt;13,"AM","PM"),"")</f>
        <v>AM</v>
      </c>
      <c r="H4017" s="47">
        <f>F4017-E4017</f>
        <v>0.16666666666666696</v>
      </c>
      <c r="I4017" s="47"/>
      <c r="J4017" s="47"/>
      <c r="K4017" s="65"/>
      <c r="L4017" s="45" t="e">
        <f ca="1">VLOOKUP(Tableau645[[#This Row],[module]],OFFSET(INDIRECT(A4017&amp;"_code"),0,2,,2),2,0)</f>
        <v>#N/A</v>
      </c>
      <c r="M4017" s="45"/>
      <c r="N4017" s="47"/>
      <c r="O4017" s="45"/>
    </row>
    <row r="4018" spans="1:15" hidden="1" x14ac:dyDescent="0.2">
      <c r="A4018" s="45" t="s">
        <v>676</v>
      </c>
      <c r="B4018" s="65" t="str">
        <f>YEAR(C4018)&amp;"-"&amp;WEEKNUM(C4018)</f>
        <v>2018-18</v>
      </c>
      <c r="C4018" s="46">
        <v>43219</v>
      </c>
      <c r="D4018" s="67">
        <f>WEEKDAY(Tableau645[[#This Row],[date]])</f>
        <v>1</v>
      </c>
      <c r="E4018" s="47">
        <v>0.34375</v>
      </c>
      <c r="F4018" s="47">
        <v>0.51041666666666696</v>
      </c>
      <c r="G4018" s="46" t="str">
        <f>IF(NOT(ISBLANK(Tableau645[heure
début])),IF(VALUE(MID(TEXT(Tableau645[heure
début],"hh"),1,2))&lt;13,"AM","PM"),"")</f>
        <v>AM</v>
      </c>
      <c r="H4018" s="47">
        <f>F4018-E4018</f>
        <v>0.16666666666666696</v>
      </c>
      <c r="I4018" s="47"/>
      <c r="J4018" s="47"/>
      <c r="K4018" s="65"/>
      <c r="L4018" s="45" t="e">
        <f ca="1">VLOOKUP(Tableau645[[#This Row],[module]],OFFSET(INDIRECT(A4018&amp;"_code"),0,2,,2),2,0)</f>
        <v>#N/A</v>
      </c>
      <c r="M4018" s="45"/>
      <c r="N4018" s="47"/>
      <c r="O4018" s="45"/>
    </row>
    <row r="4019" spans="1:15" hidden="1" x14ac:dyDescent="0.2">
      <c r="A4019" s="45" t="s">
        <v>677</v>
      </c>
      <c r="B4019" s="65" t="str">
        <f>YEAR(C4019)&amp;"-"&amp;WEEKNUM(C4019)</f>
        <v>2018-18</v>
      </c>
      <c r="C4019" s="46">
        <v>43219</v>
      </c>
      <c r="D4019" s="67">
        <f>WEEKDAY(Tableau645[[#This Row],[date]])</f>
        <v>1</v>
      </c>
      <c r="E4019" s="47">
        <v>0.34375</v>
      </c>
      <c r="F4019" s="47">
        <v>0.51041666666666696</v>
      </c>
      <c r="G4019" s="46" t="str">
        <f>IF(NOT(ISBLANK(Tableau645[heure
début])),IF(VALUE(MID(TEXT(Tableau645[heure
début],"hh"),1,2))&lt;13,"AM","PM"),"")</f>
        <v>AM</v>
      </c>
      <c r="H4019" s="47">
        <f>F4019-E4019</f>
        <v>0.16666666666666696</v>
      </c>
      <c r="I4019" s="47"/>
      <c r="J4019" s="47"/>
      <c r="K4019" s="65"/>
      <c r="L4019" s="45" t="e">
        <f ca="1">VLOOKUP(Tableau645[[#This Row],[module]],OFFSET(INDIRECT(A4019&amp;"_code"),0,2,,2),2,0)</f>
        <v>#N/A</v>
      </c>
      <c r="M4019" s="45"/>
      <c r="N4019" s="47"/>
      <c r="O4019" s="45"/>
    </row>
    <row r="4020" spans="1:15" hidden="1" x14ac:dyDescent="0.2">
      <c r="A4020" s="45" t="s">
        <v>671</v>
      </c>
      <c r="B4020" s="65" t="str">
        <f>YEAR(C4020)&amp;"-"&amp;WEEKNUM(C4020)</f>
        <v>2018-18</v>
      </c>
      <c r="C4020" s="46">
        <v>43219</v>
      </c>
      <c r="D4020" s="67">
        <f>WEEKDAY(Tableau645[[#This Row],[date]])</f>
        <v>1</v>
      </c>
      <c r="E4020" s="47">
        <v>0.34375</v>
      </c>
      <c r="F4020" s="47">
        <v>0.51041666666666696</v>
      </c>
      <c r="G4020" s="46" t="str">
        <f>IF(NOT(ISBLANK(Tableau645[heure
début])),IF(VALUE(MID(TEXT(Tableau645[heure
début],"hh"),1,2))&lt;13,"AM","PM"),"")</f>
        <v>AM</v>
      </c>
      <c r="H4020" s="47">
        <f>F4020-E4020</f>
        <v>0.16666666666666696</v>
      </c>
      <c r="I4020" s="47"/>
      <c r="J4020" s="47"/>
      <c r="K4020" s="65"/>
      <c r="L4020" s="45" t="e">
        <f ca="1">VLOOKUP(Tableau645[[#This Row],[module]],OFFSET(INDIRECT(A4020&amp;"_code"),0,2,,2),2,0)</f>
        <v>#N/A</v>
      </c>
      <c r="M4020" s="45"/>
      <c r="N4020" s="47"/>
      <c r="O4020" s="45"/>
    </row>
    <row r="4021" spans="1:15" hidden="1" x14ac:dyDescent="0.2">
      <c r="A4021" s="61" t="s">
        <v>669</v>
      </c>
      <c r="B4021" s="65" t="str">
        <f>YEAR(C4021)&amp;"-"&amp;WEEKNUM(C4021)</f>
        <v>2018-18</v>
      </c>
      <c r="C4021" s="46">
        <v>43219</v>
      </c>
      <c r="D4021" s="67">
        <f>WEEKDAY(Tableau645[[#This Row],[date]])</f>
        <v>1</v>
      </c>
      <c r="E4021" s="63">
        <v>0.57291666666666696</v>
      </c>
      <c r="F4021" s="63">
        <v>0.73958333333333404</v>
      </c>
      <c r="G4021" s="46" t="str">
        <f>IF(NOT(ISBLANK(Tableau645[heure
début])),IF(VALUE(MID(TEXT(Tableau645[heure
début],"hh"),1,2))&lt;13,"AM","PM"),"")</f>
        <v>PM</v>
      </c>
      <c r="H4021" s="47">
        <f>F4021-E4021</f>
        <v>0.16666666666666707</v>
      </c>
      <c r="I4021" s="47"/>
      <c r="J4021" s="47"/>
      <c r="K4021" s="65"/>
      <c r="L4021" s="45" t="e">
        <f ca="1">VLOOKUP(Tableau645[[#This Row],[module]],OFFSET(INDIRECT(A4021&amp;"_code"),0,2,,2),2,0)</f>
        <v>#N/A</v>
      </c>
      <c r="M4021" s="45"/>
      <c r="N4021" s="47"/>
      <c r="O4021" s="45"/>
    </row>
    <row r="4022" spans="1:15" hidden="1" x14ac:dyDescent="0.2">
      <c r="A4022" s="45" t="s">
        <v>670</v>
      </c>
      <c r="B4022" s="65" t="str">
        <f>YEAR(C4022)&amp;"-"&amp;WEEKNUM(C4022)</f>
        <v>2018-18</v>
      </c>
      <c r="C4022" s="46">
        <v>43219</v>
      </c>
      <c r="D4022" s="67">
        <f>WEEKDAY(Tableau645[[#This Row],[date]])</f>
        <v>1</v>
      </c>
      <c r="E4022" s="47">
        <v>0.57291666666666696</v>
      </c>
      <c r="F4022" s="47">
        <v>0.73958333333333404</v>
      </c>
      <c r="G4022" s="46" t="str">
        <f>IF(NOT(ISBLANK(Tableau645[heure
début])),IF(VALUE(MID(TEXT(Tableau645[heure
début],"hh"),1,2))&lt;13,"AM","PM"),"")</f>
        <v>PM</v>
      </c>
      <c r="H4022" s="47">
        <f>F4022-E4022</f>
        <v>0.16666666666666707</v>
      </c>
      <c r="I4022" s="47"/>
      <c r="J4022" s="47"/>
      <c r="K4022" s="65"/>
      <c r="L4022" s="45" t="e">
        <f ca="1">VLOOKUP(Tableau645[[#This Row],[module]],OFFSET(INDIRECT(A4022&amp;"_code"),0,2,,2),2,0)</f>
        <v>#N/A</v>
      </c>
      <c r="M4022" s="45"/>
      <c r="N4022" s="47"/>
      <c r="O4022" s="45"/>
    </row>
    <row r="4023" spans="1:15" hidden="1" x14ac:dyDescent="0.2">
      <c r="A4023" s="45" t="s">
        <v>657</v>
      </c>
      <c r="B4023" s="65" t="str">
        <f>YEAR(C4023)&amp;"-"&amp;WEEKNUM(C4023)</f>
        <v>2018-18</v>
      </c>
      <c r="C4023" s="46">
        <v>43219</v>
      </c>
      <c r="D4023" s="67">
        <f>WEEKDAY(Tableau645[[#This Row],[date]])</f>
        <v>1</v>
      </c>
      <c r="E4023" s="47">
        <v>0.57291666666666696</v>
      </c>
      <c r="F4023" s="47">
        <v>0.73958333333333404</v>
      </c>
      <c r="G4023" s="46" t="str">
        <f>IF(NOT(ISBLANK(Tableau645[heure
début])),IF(VALUE(MID(TEXT(Tableau645[heure
début],"hh"),1,2))&lt;13,"AM","PM"),"")</f>
        <v>PM</v>
      </c>
      <c r="H4023" s="47">
        <f>F4023-E4023</f>
        <v>0.16666666666666707</v>
      </c>
      <c r="I4023" s="123"/>
      <c r="J4023" s="47"/>
      <c r="K4023" s="65"/>
      <c r="L4023" s="45" t="e">
        <f ca="1">VLOOKUP(Tableau645[[#This Row],[module]],OFFSET(INDIRECT(A4023&amp;"_code"),0,2,,2),2,0)</f>
        <v>#N/A</v>
      </c>
      <c r="M4023" s="45"/>
      <c r="N4023" s="47"/>
      <c r="O4023" s="45"/>
    </row>
    <row r="4024" spans="1:15" hidden="1" x14ac:dyDescent="0.2">
      <c r="A4024" s="45" t="s">
        <v>672</v>
      </c>
      <c r="B4024" s="65" t="str">
        <f>YEAR(C4024)&amp;"-"&amp;WEEKNUM(C4024)</f>
        <v>2018-18</v>
      </c>
      <c r="C4024" s="46">
        <v>43219</v>
      </c>
      <c r="D4024" s="67">
        <f>WEEKDAY(Tableau645[[#This Row],[date]])</f>
        <v>1</v>
      </c>
      <c r="E4024" s="47">
        <v>0.57291666666666696</v>
      </c>
      <c r="F4024" s="47">
        <v>0.73958333333333404</v>
      </c>
      <c r="G4024" s="46" t="str">
        <f>IF(NOT(ISBLANK(Tableau645[heure
début])),IF(VALUE(MID(TEXT(Tableau645[heure
début],"hh"),1,2))&lt;13,"AM","PM"),"")</f>
        <v>PM</v>
      </c>
      <c r="H4024" s="47">
        <f>F4024-E4024</f>
        <v>0.16666666666666707</v>
      </c>
      <c r="I4024" s="47"/>
      <c r="J4024" s="47"/>
      <c r="K4024" s="65"/>
      <c r="L4024" s="45" t="e">
        <f ca="1">VLOOKUP(Tableau645[[#This Row],[module]],OFFSET(INDIRECT(A4024&amp;"_code"),0,2,,2),2,0)</f>
        <v>#N/A</v>
      </c>
      <c r="M4024" s="45"/>
      <c r="N4024" s="47"/>
      <c r="O4024" s="45"/>
    </row>
    <row r="4025" spans="1:15" hidden="1" x14ac:dyDescent="0.2">
      <c r="A4025" s="45" t="s">
        <v>676</v>
      </c>
      <c r="B4025" s="65" t="str">
        <f>YEAR(C4025)&amp;"-"&amp;WEEKNUM(C4025)</f>
        <v>2018-18</v>
      </c>
      <c r="C4025" s="46">
        <v>43219</v>
      </c>
      <c r="D4025" s="67">
        <f>WEEKDAY(Tableau645[[#This Row],[date]])</f>
        <v>1</v>
      </c>
      <c r="E4025" s="47">
        <v>0.57291666666666696</v>
      </c>
      <c r="F4025" s="47">
        <v>0.69791666666666663</v>
      </c>
      <c r="G4025" s="46" t="str">
        <f>IF(NOT(ISBLANK(Tableau645[heure
début])),IF(VALUE(MID(TEXT(Tableau645[heure
début],"hh"),1,2))&lt;13,"AM","PM"),"")</f>
        <v>PM</v>
      </c>
      <c r="H4025" s="47">
        <f>F4025-E4025</f>
        <v>0.12499999999999967</v>
      </c>
      <c r="I4025" s="47"/>
      <c r="J4025" s="47"/>
      <c r="K4025" s="65"/>
      <c r="L4025" s="45" t="e">
        <f ca="1">VLOOKUP(Tableau645[[#This Row],[module]],OFFSET(INDIRECT(A4025&amp;"_code"),0,2,,2),2,0)</f>
        <v>#N/A</v>
      </c>
      <c r="M4025" s="45"/>
      <c r="N4025" s="47"/>
      <c r="O4025" s="45"/>
    </row>
    <row r="4026" spans="1:15" hidden="1" x14ac:dyDescent="0.2">
      <c r="A4026" s="45" t="s">
        <v>677</v>
      </c>
      <c r="B4026" s="65" t="str">
        <f>YEAR(C4026)&amp;"-"&amp;WEEKNUM(C4026)</f>
        <v>2018-18</v>
      </c>
      <c r="C4026" s="46">
        <v>43219</v>
      </c>
      <c r="D4026" s="67">
        <f>WEEKDAY(Tableau645[[#This Row],[date]])</f>
        <v>1</v>
      </c>
      <c r="E4026" s="47">
        <v>0.57291666666666696</v>
      </c>
      <c r="F4026" s="47">
        <v>0.69791666666666663</v>
      </c>
      <c r="G4026" s="46" t="str">
        <f>IF(NOT(ISBLANK(Tableau645[heure
début])),IF(VALUE(MID(TEXT(Tableau645[heure
début],"hh"),1,2))&lt;13,"AM","PM"),"")</f>
        <v>PM</v>
      </c>
      <c r="H4026" s="47">
        <f>F4026-E4026</f>
        <v>0.12499999999999967</v>
      </c>
      <c r="I4026" s="47"/>
      <c r="J4026" s="47"/>
      <c r="K4026" s="65"/>
      <c r="L4026" s="45" t="e">
        <f ca="1">VLOOKUP(Tableau645[[#This Row],[module]],OFFSET(INDIRECT(A4026&amp;"_code"),0,2,,2),2,0)</f>
        <v>#N/A</v>
      </c>
      <c r="M4026" s="45"/>
      <c r="N4026" s="47"/>
      <c r="O4026" s="45"/>
    </row>
    <row r="4027" spans="1:15" hidden="1" x14ac:dyDescent="0.2">
      <c r="A4027" s="45" t="s">
        <v>671</v>
      </c>
      <c r="B4027" s="65" t="str">
        <f>YEAR(C4027)&amp;"-"&amp;WEEKNUM(C4027)</f>
        <v>2018-18</v>
      </c>
      <c r="C4027" s="46">
        <v>43219</v>
      </c>
      <c r="D4027" s="67">
        <f>WEEKDAY(Tableau645[[#This Row],[date]])</f>
        <v>1</v>
      </c>
      <c r="E4027" s="47">
        <v>0.57291666666666696</v>
      </c>
      <c r="F4027" s="47">
        <v>0.73958333333333404</v>
      </c>
      <c r="G4027" s="46" t="str">
        <f>IF(NOT(ISBLANK(Tableau645[heure
début])),IF(VALUE(MID(TEXT(Tableau645[heure
début],"hh"),1,2))&lt;13,"AM","PM"),"")</f>
        <v>PM</v>
      </c>
      <c r="H4027" s="47">
        <f>F4027-E4027</f>
        <v>0.16666666666666707</v>
      </c>
      <c r="I4027" s="47"/>
      <c r="J4027" s="47"/>
      <c r="K4027" s="65"/>
      <c r="L4027" s="45" t="e">
        <f ca="1">VLOOKUP(Tableau645[[#This Row],[module]],OFFSET(INDIRECT(A4027&amp;"_code"),0,2,,2),2,0)</f>
        <v>#N/A</v>
      </c>
      <c r="M4027" s="45"/>
      <c r="N4027" s="47"/>
      <c r="O4027" s="45"/>
    </row>
    <row r="4028" spans="1:15" hidden="1" x14ac:dyDescent="0.2">
      <c r="A4028" s="61" t="s">
        <v>669</v>
      </c>
      <c r="B4028" s="65" t="str">
        <f>YEAR(C4028)&amp;"-"&amp;WEEKNUM(C4028)</f>
        <v>2018-18</v>
      </c>
      <c r="C4028" s="46">
        <v>43220</v>
      </c>
      <c r="D4028" s="67">
        <f>WEEKDAY(Tableau645[[#This Row],[date]])</f>
        <v>2</v>
      </c>
      <c r="E4028" s="47">
        <v>0.34375</v>
      </c>
      <c r="F4028" s="47">
        <v>0.51041666666666696</v>
      </c>
      <c r="G4028" s="46" t="str">
        <f>IF(NOT(ISBLANK(Tableau645[heure
début])),IF(VALUE(MID(TEXT(Tableau645[heure
début],"hh"),1,2))&lt;13,"AM","PM"),"")</f>
        <v>AM</v>
      </c>
      <c r="H4028" s="47">
        <f>F4028-E4028</f>
        <v>0.16666666666666696</v>
      </c>
      <c r="I4028" s="47"/>
      <c r="J4028" s="47"/>
      <c r="K4028" s="65" t="s">
        <v>793</v>
      </c>
      <c r="L4028" s="45" t="str">
        <f ca="1">VLOOKUP(Tableau645[[#This Row],[module]],OFFSET(INDIRECT(A4028&amp;"_code"),0,2,,2),2,0)</f>
        <v>n/a</v>
      </c>
      <c r="M4028" s="45"/>
      <c r="N4028" s="47"/>
      <c r="O4028" s="45"/>
    </row>
    <row r="4029" spans="1:15" hidden="1" x14ac:dyDescent="0.2">
      <c r="A4029" s="45" t="s">
        <v>670</v>
      </c>
      <c r="B4029" s="65" t="str">
        <f>YEAR(C4029)&amp;"-"&amp;WEEKNUM(C4029)</f>
        <v>2018-18</v>
      </c>
      <c r="C4029" s="46">
        <v>43220</v>
      </c>
      <c r="D4029" s="67">
        <f>WEEKDAY(Tableau645[[#This Row],[date]])</f>
        <v>2</v>
      </c>
      <c r="E4029" s="47">
        <v>0.34375</v>
      </c>
      <c r="F4029" s="47">
        <v>0.51041666666666696</v>
      </c>
      <c r="G4029" s="46" t="str">
        <f>IF(NOT(ISBLANK(Tableau645[heure
début])),IF(VALUE(MID(TEXT(Tableau645[heure
début],"hh"),1,2))&lt;13,"AM","PM"),"")</f>
        <v>AM</v>
      </c>
      <c r="H4029" s="47">
        <f>F4029-E4029</f>
        <v>0.16666666666666696</v>
      </c>
      <c r="I4029" s="47"/>
      <c r="J4029" s="47"/>
      <c r="K4029" s="65" t="s">
        <v>793</v>
      </c>
      <c r="L4029" s="45" t="str">
        <f ca="1">VLOOKUP(Tableau645[[#This Row],[module]],OFFSET(INDIRECT(A4029&amp;"_code"),0,2,,2),2,0)</f>
        <v>n/a</v>
      </c>
      <c r="M4029" s="45"/>
      <c r="N4029" s="47"/>
      <c r="O4029" s="45"/>
    </row>
    <row r="4030" spans="1:15" hidden="1" x14ac:dyDescent="0.2">
      <c r="A4030" s="45" t="s">
        <v>657</v>
      </c>
      <c r="B4030" s="65" t="str">
        <f>YEAR(C4030)&amp;"-"&amp;WEEKNUM(C4030)</f>
        <v>2018-18</v>
      </c>
      <c r="C4030" s="46">
        <v>43220</v>
      </c>
      <c r="D4030" s="67">
        <f>WEEKDAY(Tableau645[[#This Row],[date]])</f>
        <v>2</v>
      </c>
      <c r="E4030" s="47">
        <v>0.34375</v>
      </c>
      <c r="F4030" s="47">
        <v>0.51041666666666696</v>
      </c>
      <c r="G4030" s="46" t="str">
        <f>IF(NOT(ISBLANK(Tableau645[heure
début])),IF(VALUE(MID(TEXT(Tableau645[heure
début],"hh"),1,2))&lt;13,"AM","PM"),"")</f>
        <v>AM</v>
      </c>
      <c r="H4030" s="47">
        <f>F4030-E4030</f>
        <v>0.16666666666666696</v>
      </c>
      <c r="I4030" s="123"/>
      <c r="J4030" s="47"/>
      <c r="K4030" s="65" t="s">
        <v>793</v>
      </c>
      <c r="L4030" s="45" t="str">
        <f ca="1">VLOOKUP(Tableau645[[#This Row],[module]],OFFSET(INDIRECT(A4030&amp;"_code"),0,2,,2),2,0)</f>
        <v>n/a</v>
      </c>
      <c r="M4030" s="45"/>
      <c r="N4030" s="47"/>
      <c r="O4030" s="45"/>
    </row>
    <row r="4031" spans="1:15" hidden="1" x14ac:dyDescent="0.2">
      <c r="A4031" s="45" t="s">
        <v>672</v>
      </c>
      <c r="B4031" s="65" t="str">
        <f>YEAR(C4031)&amp;"-"&amp;WEEKNUM(C4031)</f>
        <v>2018-18</v>
      </c>
      <c r="C4031" s="46">
        <v>43220</v>
      </c>
      <c r="D4031" s="67">
        <f>WEEKDAY(Tableau645[[#This Row],[date]])</f>
        <v>2</v>
      </c>
      <c r="E4031" s="47">
        <v>0.34375</v>
      </c>
      <c r="F4031" s="47">
        <v>0.51041666666666696</v>
      </c>
      <c r="G4031" s="46" t="str">
        <f>IF(NOT(ISBLANK(Tableau645[heure
début])),IF(VALUE(MID(TEXT(Tableau645[heure
début],"hh"),1,2))&lt;13,"AM","PM"),"")</f>
        <v>AM</v>
      </c>
      <c r="H4031" s="47">
        <f>F4031-E4031</f>
        <v>0.16666666666666696</v>
      </c>
      <c r="I4031" s="47"/>
      <c r="J4031" s="47"/>
      <c r="K4031" s="65" t="s">
        <v>793</v>
      </c>
      <c r="L4031" s="45" t="str">
        <f ca="1">VLOOKUP(Tableau645[[#This Row],[module]],OFFSET(INDIRECT(A4031&amp;"_code"),0,2,,2),2,0)</f>
        <v>n/a</v>
      </c>
      <c r="M4031" s="45"/>
      <c r="N4031" s="47"/>
      <c r="O4031" s="45"/>
    </row>
    <row r="4032" spans="1:15" hidden="1" x14ac:dyDescent="0.2">
      <c r="A4032" s="45" t="s">
        <v>676</v>
      </c>
      <c r="B4032" s="65" t="str">
        <f>YEAR(C4032)&amp;"-"&amp;WEEKNUM(C4032)</f>
        <v>2018-18</v>
      </c>
      <c r="C4032" s="46">
        <v>43220</v>
      </c>
      <c r="D4032" s="67">
        <f>WEEKDAY(Tableau645[[#This Row],[date]])</f>
        <v>2</v>
      </c>
      <c r="E4032" s="47">
        <v>0.34375</v>
      </c>
      <c r="F4032" s="47">
        <v>0.51041666666666696</v>
      </c>
      <c r="G4032" s="46" t="str">
        <f>IF(NOT(ISBLANK(Tableau645[heure
début])),IF(VALUE(MID(TEXT(Tableau645[heure
début],"hh"),1,2))&lt;13,"AM","PM"),"")</f>
        <v>AM</v>
      </c>
      <c r="H4032" s="47">
        <f>F4032-E4032</f>
        <v>0.16666666666666696</v>
      </c>
      <c r="I4032" s="47"/>
      <c r="J4032" s="47"/>
      <c r="K4032" s="65" t="s">
        <v>793</v>
      </c>
      <c r="L4032" s="45" t="str">
        <f ca="1">VLOOKUP(Tableau645[[#This Row],[module]],OFFSET(INDIRECT(A4032&amp;"_code"),0,2,,2),2,0)</f>
        <v>n/a</v>
      </c>
      <c r="M4032" s="45"/>
      <c r="N4032" s="47"/>
      <c r="O4032" s="45"/>
    </row>
    <row r="4033" spans="1:15" hidden="1" x14ac:dyDescent="0.2">
      <c r="A4033" s="45" t="s">
        <v>677</v>
      </c>
      <c r="B4033" s="65" t="str">
        <f>YEAR(C4033)&amp;"-"&amp;WEEKNUM(C4033)</f>
        <v>2018-18</v>
      </c>
      <c r="C4033" s="46">
        <v>43220</v>
      </c>
      <c r="D4033" s="67">
        <f>WEEKDAY(Tableau645[[#This Row],[date]])</f>
        <v>2</v>
      </c>
      <c r="E4033" s="47">
        <v>0.34375</v>
      </c>
      <c r="F4033" s="47">
        <v>0.51041666666666696</v>
      </c>
      <c r="G4033" s="46" t="str">
        <f>IF(NOT(ISBLANK(Tableau645[heure
début])),IF(VALUE(MID(TEXT(Tableau645[heure
début],"hh"),1,2))&lt;13,"AM","PM"),"")</f>
        <v>AM</v>
      </c>
      <c r="H4033" s="47">
        <f>F4033-E4033</f>
        <v>0.16666666666666696</v>
      </c>
      <c r="I4033" s="47"/>
      <c r="J4033" s="47"/>
      <c r="K4033" s="65" t="s">
        <v>793</v>
      </c>
      <c r="L4033" s="45" t="str">
        <f ca="1">VLOOKUP(Tableau645[[#This Row],[module]],OFFSET(INDIRECT(A4033&amp;"_code"),0,2,,2),2,0)</f>
        <v>n/a</v>
      </c>
      <c r="M4033" s="45"/>
      <c r="N4033" s="47"/>
      <c r="O4033" s="45"/>
    </row>
    <row r="4034" spans="1:15" hidden="1" x14ac:dyDescent="0.2">
      <c r="A4034" s="45" t="s">
        <v>671</v>
      </c>
      <c r="B4034" s="65" t="str">
        <f>YEAR(C4034)&amp;"-"&amp;WEEKNUM(C4034)</f>
        <v>2018-18</v>
      </c>
      <c r="C4034" s="46">
        <v>43220</v>
      </c>
      <c r="D4034" s="67">
        <f>WEEKDAY(Tableau645[[#This Row],[date]])</f>
        <v>2</v>
      </c>
      <c r="E4034" s="47">
        <v>0.34375</v>
      </c>
      <c r="F4034" s="47">
        <v>0.51041666666666696</v>
      </c>
      <c r="G4034" s="46" t="str">
        <f>IF(NOT(ISBLANK(Tableau645[heure
début])),IF(VALUE(MID(TEXT(Tableau645[heure
début],"hh"),1,2))&lt;13,"AM","PM"),"")</f>
        <v>AM</v>
      </c>
      <c r="H4034" s="47">
        <f>F4034-E4034</f>
        <v>0.16666666666666696</v>
      </c>
      <c r="I4034" s="47"/>
      <c r="J4034" s="47"/>
      <c r="K4034" s="65" t="s">
        <v>793</v>
      </c>
      <c r="L4034" s="45" t="str">
        <f ca="1">VLOOKUP(Tableau645[[#This Row],[module]],OFFSET(INDIRECT(A4034&amp;"_code"),0,2,,2),2,0)</f>
        <v>n/a</v>
      </c>
      <c r="M4034" s="45"/>
      <c r="N4034" s="47"/>
      <c r="O4034" s="45"/>
    </row>
    <row r="4035" spans="1:15" hidden="1" x14ac:dyDescent="0.2">
      <c r="A4035" s="61" t="s">
        <v>669</v>
      </c>
      <c r="B4035" s="65" t="str">
        <f>YEAR(C4035)&amp;"-"&amp;WEEKNUM(C4035)</f>
        <v>2018-18</v>
      </c>
      <c r="C4035" s="46">
        <v>43220</v>
      </c>
      <c r="D4035" s="67">
        <f>WEEKDAY(Tableau645[[#This Row],[date]])</f>
        <v>2</v>
      </c>
      <c r="E4035" s="63">
        <v>0.57291666666666696</v>
      </c>
      <c r="F4035" s="63">
        <v>0.73958333333333404</v>
      </c>
      <c r="G4035" s="46" t="str">
        <f>IF(NOT(ISBLANK(Tableau645[heure
début])),IF(VALUE(MID(TEXT(Tableau645[heure
début],"hh"),1,2))&lt;13,"AM","PM"),"")</f>
        <v>PM</v>
      </c>
      <c r="H4035" s="47">
        <f>F4035-E4035</f>
        <v>0.16666666666666707</v>
      </c>
      <c r="I4035" s="47"/>
      <c r="J4035" s="47"/>
      <c r="K4035" s="65" t="s">
        <v>793</v>
      </c>
      <c r="L4035" s="45" t="str">
        <f ca="1">VLOOKUP(Tableau645[[#This Row],[module]],OFFSET(INDIRECT(A4035&amp;"_code"),0,2,,2),2,0)</f>
        <v>n/a</v>
      </c>
      <c r="M4035" s="45"/>
      <c r="N4035" s="47"/>
      <c r="O4035" s="45"/>
    </row>
    <row r="4036" spans="1:15" hidden="1" x14ac:dyDescent="0.2">
      <c r="A4036" s="45" t="s">
        <v>670</v>
      </c>
      <c r="B4036" s="65" t="str">
        <f>YEAR(C4036)&amp;"-"&amp;WEEKNUM(C4036)</f>
        <v>2018-18</v>
      </c>
      <c r="C4036" s="46">
        <v>43220</v>
      </c>
      <c r="D4036" s="67">
        <f>WEEKDAY(Tableau645[[#This Row],[date]])</f>
        <v>2</v>
      </c>
      <c r="E4036" s="47">
        <v>0.57291666666666696</v>
      </c>
      <c r="F4036" s="47">
        <v>0.73958333333333404</v>
      </c>
      <c r="G4036" s="46" t="str">
        <f>IF(NOT(ISBLANK(Tableau645[heure
début])),IF(VALUE(MID(TEXT(Tableau645[heure
début],"hh"),1,2))&lt;13,"AM","PM"),"")</f>
        <v>PM</v>
      </c>
      <c r="H4036" s="47">
        <f>F4036-E4036</f>
        <v>0.16666666666666707</v>
      </c>
      <c r="I4036" s="47"/>
      <c r="J4036" s="47"/>
      <c r="K4036" s="65" t="s">
        <v>793</v>
      </c>
      <c r="L4036" s="45" t="str">
        <f ca="1">VLOOKUP(Tableau645[[#This Row],[module]],OFFSET(INDIRECT(A4036&amp;"_code"),0,2,,2),2,0)</f>
        <v>n/a</v>
      </c>
      <c r="M4036" s="45"/>
      <c r="N4036" s="47"/>
      <c r="O4036" s="45"/>
    </row>
    <row r="4037" spans="1:15" hidden="1" x14ac:dyDescent="0.2">
      <c r="A4037" s="45" t="s">
        <v>657</v>
      </c>
      <c r="B4037" s="65" t="str">
        <f>YEAR(C4037)&amp;"-"&amp;WEEKNUM(C4037)</f>
        <v>2018-18</v>
      </c>
      <c r="C4037" s="46">
        <v>43220</v>
      </c>
      <c r="D4037" s="67">
        <f>WEEKDAY(Tableau645[[#This Row],[date]])</f>
        <v>2</v>
      </c>
      <c r="E4037" s="47">
        <v>0.57291666666666696</v>
      </c>
      <c r="F4037" s="47">
        <v>0.73958333333333404</v>
      </c>
      <c r="G4037" s="46" t="str">
        <f>IF(NOT(ISBLANK(Tableau645[heure
début])),IF(VALUE(MID(TEXT(Tableau645[heure
début],"hh"),1,2))&lt;13,"AM","PM"),"")</f>
        <v>PM</v>
      </c>
      <c r="H4037" s="47">
        <f>F4037-E4037</f>
        <v>0.16666666666666707</v>
      </c>
      <c r="I4037" s="123"/>
      <c r="J4037" s="47"/>
      <c r="K4037" s="65" t="s">
        <v>793</v>
      </c>
      <c r="L4037" s="45" t="str">
        <f ca="1">VLOOKUP(Tableau645[[#This Row],[module]],OFFSET(INDIRECT(A4037&amp;"_code"),0,2,,2),2,0)</f>
        <v>n/a</v>
      </c>
      <c r="M4037" s="45"/>
      <c r="N4037" s="47"/>
      <c r="O4037" s="45"/>
    </row>
    <row r="4038" spans="1:15" hidden="1" x14ac:dyDescent="0.2">
      <c r="A4038" s="45" t="s">
        <v>672</v>
      </c>
      <c r="B4038" s="65" t="str">
        <f>YEAR(C4038)&amp;"-"&amp;WEEKNUM(C4038)</f>
        <v>2018-18</v>
      </c>
      <c r="C4038" s="46">
        <v>43220</v>
      </c>
      <c r="D4038" s="67">
        <f>WEEKDAY(Tableau645[[#This Row],[date]])</f>
        <v>2</v>
      </c>
      <c r="E4038" s="47">
        <v>0.57291666666666696</v>
      </c>
      <c r="F4038" s="47">
        <v>0.73958333333333404</v>
      </c>
      <c r="G4038" s="46" t="str">
        <f>IF(NOT(ISBLANK(Tableau645[heure
début])),IF(VALUE(MID(TEXT(Tableau645[heure
début],"hh"),1,2))&lt;13,"AM","PM"),"")</f>
        <v>PM</v>
      </c>
      <c r="H4038" s="47">
        <f>F4038-E4038</f>
        <v>0.16666666666666707</v>
      </c>
      <c r="I4038" s="47"/>
      <c r="J4038" s="47"/>
      <c r="K4038" s="65" t="s">
        <v>793</v>
      </c>
      <c r="L4038" s="45" t="str">
        <f ca="1">VLOOKUP(Tableau645[[#This Row],[module]],OFFSET(INDIRECT(A4038&amp;"_code"),0,2,,2),2,0)</f>
        <v>n/a</v>
      </c>
      <c r="M4038" s="45"/>
      <c r="N4038" s="47"/>
      <c r="O4038" s="45"/>
    </row>
    <row r="4039" spans="1:15" hidden="1" x14ac:dyDescent="0.2">
      <c r="A4039" s="45" t="s">
        <v>676</v>
      </c>
      <c r="B4039" s="65" t="str">
        <f>YEAR(C4039)&amp;"-"&amp;WEEKNUM(C4039)</f>
        <v>2018-18</v>
      </c>
      <c r="C4039" s="46">
        <v>43220</v>
      </c>
      <c r="D4039" s="67">
        <f>WEEKDAY(Tableau645[[#This Row],[date]])</f>
        <v>2</v>
      </c>
      <c r="E4039" s="47">
        <v>0.57291666666666696</v>
      </c>
      <c r="F4039" s="47">
        <v>0.69791666666666663</v>
      </c>
      <c r="G4039" s="46" t="str">
        <f>IF(NOT(ISBLANK(Tableau645[heure
début])),IF(VALUE(MID(TEXT(Tableau645[heure
début],"hh"),1,2))&lt;13,"AM","PM"),"")</f>
        <v>PM</v>
      </c>
      <c r="H4039" s="47">
        <f>F4039-E4039</f>
        <v>0.12499999999999967</v>
      </c>
      <c r="I4039" s="47"/>
      <c r="J4039" s="47"/>
      <c r="K4039" s="65" t="s">
        <v>793</v>
      </c>
      <c r="L4039" s="45" t="str">
        <f ca="1">VLOOKUP(Tableau645[[#This Row],[module]],OFFSET(INDIRECT(A4039&amp;"_code"),0,2,,2),2,0)</f>
        <v>n/a</v>
      </c>
      <c r="M4039" s="45"/>
      <c r="N4039" s="47"/>
      <c r="O4039" s="45"/>
    </row>
    <row r="4040" spans="1:15" hidden="1" x14ac:dyDescent="0.2">
      <c r="A4040" s="45" t="s">
        <v>677</v>
      </c>
      <c r="B4040" s="65" t="str">
        <f>YEAR(C4040)&amp;"-"&amp;WEEKNUM(C4040)</f>
        <v>2018-18</v>
      </c>
      <c r="C4040" s="46">
        <v>43220</v>
      </c>
      <c r="D4040" s="67">
        <f>WEEKDAY(Tableau645[[#This Row],[date]])</f>
        <v>2</v>
      </c>
      <c r="E4040" s="47">
        <v>0.57291666666666696</v>
      </c>
      <c r="F4040" s="47">
        <v>0.69791666666666663</v>
      </c>
      <c r="G4040" s="46" t="str">
        <f>IF(NOT(ISBLANK(Tableau645[heure
début])),IF(VALUE(MID(TEXT(Tableau645[heure
début],"hh"),1,2))&lt;13,"AM","PM"),"")</f>
        <v>PM</v>
      </c>
      <c r="H4040" s="47">
        <f>F4040-E4040</f>
        <v>0.12499999999999967</v>
      </c>
      <c r="I4040" s="47"/>
      <c r="J4040" s="47"/>
      <c r="K4040" s="65" t="s">
        <v>793</v>
      </c>
      <c r="L4040" s="45" t="str">
        <f ca="1">VLOOKUP(Tableau645[[#This Row],[module]],OFFSET(INDIRECT(A4040&amp;"_code"),0,2,,2),2,0)</f>
        <v>n/a</v>
      </c>
      <c r="M4040" s="45"/>
      <c r="N4040" s="47"/>
      <c r="O4040" s="45"/>
    </row>
    <row r="4041" spans="1:15" hidden="1" x14ac:dyDescent="0.2">
      <c r="A4041" s="45" t="s">
        <v>671</v>
      </c>
      <c r="B4041" s="65" t="str">
        <f>YEAR(C4041)&amp;"-"&amp;WEEKNUM(C4041)</f>
        <v>2018-18</v>
      </c>
      <c r="C4041" s="46">
        <v>43220</v>
      </c>
      <c r="D4041" s="67">
        <f>WEEKDAY(Tableau645[[#This Row],[date]])</f>
        <v>2</v>
      </c>
      <c r="E4041" s="47">
        <v>0.57291666666666696</v>
      </c>
      <c r="F4041" s="47">
        <v>0.73958333333333404</v>
      </c>
      <c r="G4041" s="46" t="str">
        <f>IF(NOT(ISBLANK(Tableau645[heure
début])),IF(VALUE(MID(TEXT(Tableau645[heure
début],"hh"),1,2))&lt;13,"AM","PM"),"")</f>
        <v>PM</v>
      </c>
      <c r="H4041" s="47">
        <f>F4041-E4041</f>
        <v>0.16666666666666707</v>
      </c>
      <c r="I4041" s="47"/>
      <c r="J4041" s="47"/>
      <c r="K4041" s="65" t="s">
        <v>793</v>
      </c>
      <c r="L4041" s="45" t="str">
        <f ca="1">VLOOKUP(Tableau645[[#This Row],[module]],OFFSET(INDIRECT(A4041&amp;"_code"),0,2,,2),2,0)</f>
        <v>n/a</v>
      </c>
      <c r="M4041" s="45"/>
      <c r="N4041" s="47"/>
      <c r="O4041" s="45"/>
    </row>
    <row r="4042" spans="1:15" hidden="1" x14ac:dyDescent="0.2">
      <c r="A4042" s="61" t="s">
        <v>669</v>
      </c>
      <c r="B4042" s="65" t="str">
        <f>YEAR(C4042)&amp;"-"&amp;WEEKNUM(C4042)</f>
        <v>2018-18</v>
      </c>
      <c r="C4042" s="46">
        <v>43221</v>
      </c>
      <c r="D4042" s="67">
        <f>WEEKDAY(Tableau645[[#This Row],[date]])</f>
        <v>3</v>
      </c>
      <c r="E4042" s="47">
        <v>0.34375</v>
      </c>
      <c r="F4042" s="47">
        <v>0.51041666666666696</v>
      </c>
      <c r="G4042" s="46" t="str">
        <f>IF(NOT(ISBLANK(Tableau645[heure
début])),IF(VALUE(MID(TEXT(Tableau645[heure
début],"hh"),1,2))&lt;13,"AM","PM"),"")</f>
        <v>AM</v>
      </c>
      <c r="H4042" s="47">
        <f>F4042-E4042</f>
        <v>0.16666666666666696</v>
      </c>
      <c r="I4042" s="47"/>
      <c r="J4042" s="47"/>
      <c r="K4042" s="65" t="s">
        <v>791</v>
      </c>
      <c r="L4042" s="45" t="str">
        <f ca="1">VLOOKUP(Tableau645[[#This Row],[module]],OFFSET(INDIRECT(A4042&amp;"_code"),0,2,,2),2,0)</f>
        <v>n/a</v>
      </c>
      <c r="M4042" s="45"/>
      <c r="N4042" s="47"/>
      <c r="O4042" s="45"/>
    </row>
    <row r="4043" spans="1:15" hidden="1" x14ac:dyDescent="0.2">
      <c r="A4043" s="45" t="s">
        <v>670</v>
      </c>
      <c r="B4043" s="65" t="str">
        <f>YEAR(C4043)&amp;"-"&amp;WEEKNUM(C4043)</f>
        <v>2018-18</v>
      </c>
      <c r="C4043" s="46">
        <v>43221</v>
      </c>
      <c r="D4043" s="67">
        <f>WEEKDAY(Tableau645[[#This Row],[date]])</f>
        <v>3</v>
      </c>
      <c r="E4043" s="47">
        <v>0.34375</v>
      </c>
      <c r="F4043" s="47">
        <v>0.51041666666666696</v>
      </c>
      <c r="G4043" s="46" t="str">
        <f>IF(NOT(ISBLANK(Tableau645[heure
début])),IF(VALUE(MID(TEXT(Tableau645[heure
début],"hh"),1,2))&lt;13,"AM","PM"),"")</f>
        <v>AM</v>
      </c>
      <c r="H4043" s="47">
        <f>F4043-E4043</f>
        <v>0.16666666666666696</v>
      </c>
      <c r="I4043" s="47"/>
      <c r="J4043" s="47"/>
      <c r="K4043" s="65" t="s">
        <v>791</v>
      </c>
      <c r="L4043" s="45" t="str">
        <f ca="1">VLOOKUP(Tableau645[[#This Row],[module]],OFFSET(INDIRECT(A4043&amp;"_code"),0,2,,2),2,0)</f>
        <v>n/a</v>
      </c>
      <c r="M4043" s="45"/>
      <c r="N4043" s="47"/>
      <c r="O4043" s="45"/>
    </row>
    <row r="4044" spans="1:15" hidden="1" x14ac:dyDescent="0.2">
      <c r="A4044" s="45" t="s">
        <v>657</v>
      </c>
      <c r="B4044" s="65" t="str">
        <f>YEAR(C4044)&amp;"-"&amp;WEEKNUM(C4044)</f>
        <v>2018-18</v>
      </c>
      <c r="C4044" s="46">
        <v>43221</v>
      </c>
      <c r="D4044" s="67">
        <f>WEEKDAY(Tableau645[[#This Row],[date]])</f>
        <v>3</v>
      </c>
      <c r="E4044" s="47">
        <v>0.34375</v>
      </c>
      <c r="F4044" s="47">
        <v>0.51041666666666696</v>
      </c>
      <c r="G4044" s="46" t="str">
        <f>IF(NOT(ISBLANK(Tableau645[heure
début])),IF(VALUE(MID(TEXT(Tableau645[heure
début],"hh"),1,2))&lt;13,"AM","PM"),"")</f>
        <v>AM</v>
      </c>
      <c r="H4044" s="47">
        <f>F4044-E4044</f>
        <v>0.16666666666666696</v>
      </c>
      <c r="I4044" s="123"/>
      <c r="J4044" s="47"/>
      <c r="K4044" s="65" t="s">
        <v>791</v>
      </c>
      <c r="L4044" s="45" t="str">
        <f ca="1">VLOOKUP(Tableau645[[#This Row],[module]],OFFSET(INDIRECT(A4044&amp;"_code"),0,2,,2),2,0)</f>
        <v>n/a</v>
      </c>
      <c r="M4044" s="45"/>
      <c r="N4044" s="47"/>
      <c r="O4044" s="45"/>
    </row>
    <row r="4045" spans="1:15" hidden="1" x14ac:dyDescent="0.2">
      <c r="A4045" s="45" t="s">
        <v>672</v>
      </c>
      <c r="B4045" s="65" t="str">
        <f>YEAR(C4045)&amp;"-"&amp;WEEKNUM(C4045)</f>
        <v>2018-18</v>
      </c>
      <c r="C4045" s="46">
        <v>43221</v>
      </c>
      <c r="D4045" s="67">
        <f>WEEKDAY(Tableau645[[#This Row],[date]])</f>
        <v>3</v>
      </c>
      <c r="E4045" s="47">
        <v>0.34375</v>
      </c>
      <c r="F4045" s="47">
        <v>0.51041666666666696</v>
      </c>
      <c r="G4045" s="46" t="str">
        <f>IF(NOT(ISBLANK(Tableau645[heure
début])),IF(VALUE(MID(TEXT(Tableau645[heure
début],"hh"),1,2))&lt;13,"AM","PM"),"")</f>
        <v>AM</v>
      </c>
      <c r="H4045" s="47">
        <f>F4045-E4045</f>
        <v>0.16666666666666696</v>
      </c>
      <c r="I4045" s="47"/>
      <c r="J4045" s="47"/>
      <c r="K4045" s="65" t="s">
        <v>791</v>
      </c>
      <c r="L4045" s="45" t="str">
        <f ca="1">VLOOKUP(Tableau645[[#This Row],[module]],OFFSET(INDIRECT(A4045&amp;"_code"),0,2,,2),2,0)</f>
        <v>n/a</v>
      </c>
      <c r="M4045" s="45"/>
      <c r="N4045" s="47"/>
      <c r="O4045" s="45"/>
    </row>
    <row r="4046" spans="1:15" hidden="1" x14ac:dyDescent="0.2">
      <c r="A4046" s="45" t="s">
        <v>676</v>
      </c>
      <c r="B4046" s="65" t="str">
        <f>YEAR(C4046)&amp;"-"&amp;WEEKNUM(C4046)</f>
        <v>2018-18</v>
      </c>
      <c r="C4046" s="46">
        <v>43221</v>
      </c>
      <c r="D4046" s="67">
        <f>WEEKDAY(Tableau645[[#This Row],[date]])</f>
        <v>3</v>
      </c>
      <c r="E4046" s="47">
        <v>0.34375</v>
      </c>
      <c r="F4046" s="47">
        <v>0.51041666666666696</v>
      </c>
      <c r="G4046" s="46" t="str">
        <f>IF(NOT(ISBLANK(Tableau645[heure
début])),IF(VALUE(MID(TEXT(Tableau645[heure
début],"hh"),1,2))&lt;13,"AM","PM"),"")</f>
        <v>AM</v>
      </c>
      <c r="H4046" s="47">
        <f>F4046-E4046</f>
        <v>0.16666666666666696</v>
      </c>
      <c r="I4046" s="47"/>
      <c r="J4046" s="47"/>
      <c r="K4046" s="65" t="s">
        <v>791</v>
      </c>
      <c r="L4046" s="45" t="str">
        <f ca="1">VLOOKUP(Tableau645[[#This Row],[module]],OFFSET(INDIRECT(A4046&amp;"_code"),0,2,,2),2,0)</f>
        <v>n/a</v>
      </c>
      <c r="M4046" s="45"/>
      <c r="N4046" s="47"/>
      <c r="O4046" s="45"/>
    </row>
    <row r="4047" spans="1:15" hidden="1" x14ac:dyDescent="0.2">
      <c r="A4047" s="45" t="s">
        <v>677</v>
      </c>
      <c r="B4047" s="65" t="str">
        <f>YEAR(C4047)&amp;"-"&amp;WEEKNUM(C4047)</f>
        <v>2018-18</v>
      </c>
      <c r="C4047" s="46">
        <v>43221</v>
      </c>
      <c r="D4047" s="67">
        <f>WEEKDAY(Tableau645[[#This Row],[date]])</f>
        <v>3</v>
      </c>
      <c r="E4047" s="47">
        <v>0.34375</v>
      </c>
      <c r="F4047" s="47">
        <v>0.51041666666666696</v>
      </c>
      <c r="G4047" s="46" t="str">
        <f>IF(NOT(ISBLANK(Tableau645[heure
début])),IF(VALUE(MID(TEXT(Tableau645[heure
début],"hh"),1,2))&lt;13,"AM","PM"),"")</f>
        <v>AM</v>
      </c>
      <c r="H4047" s="47">
        <f>F4047-E4047</f>
        <v>0.16666666666666696</v>
      </c>
      <c r="I4047" s="47"/>
      <c r="J4047" s="47"/>
      <c r="K4047" s="65" t="s">
        <v>791</v>
      </c>
      <c r="L4047" s="45" t="str">
        <f ca="1">VLOOKUP(Tableau645[[#This Row],[module]],OFFSET(INDIRECT(A4047&amp;"_code"),0,2,,2),2,0)</f>
        <v>n/a</v>
      </c>
      <c r="M4047" s="45"/>
      <c r="N4047" s="47"/>
      <c r="O4047" s="45"/>
    </row>
    <row r="4048" spans="1:15" hidden="1" x14ac:dyDescent="0.2">
      <c r="A4048" s="45" t="s">
        <v>671</v>
      </c>
      <c r="B4048" s="65" t="str">
        <f>YEAR(C4048)&amp;"-"&amp;WEEKNUM(C4048)</f>
        <v>2018-18</v>
      </c>
      <c r="C4048" s="46">
        <v>43221</v>
      </c>
      <c r="D4048" s="67">
        <f>WEEKDAY(Tableau645[[#This Row],[date]])</f>
        <v>3</v>
      </c>
      <c r="E4048" s="47">
        <v>0.34375</v>
      </c>
      <c r="F4048" s="47">
        <v>0.51041666666666696</v>
      </c>
      <c r="G4048" s="46" t="str">
        <f>IF(NOT(ISBLANK(Tableau645[heure
début])),IF(VALUE(MID(TEXT(Tableau645[heure
début],"hh"),1,2))&lt;13,"AM","PM"),"")</f>
        <v>AM</v>
      </c>
      <c r="H4048" s="47">
        <f>F4048-E4048</f>
        <v>0.16666666666666696</v>
      </c>
      <c r="I4048" s="47"/>
      <c r="J4048" s="47"/>
      <c r="K4048" s="65" t="s">
        <v>791</v>
      </c>
      <c r="L4048" s="45" t="str">
        <f ca="1">VLOOKUP(Tableau645[[#This Row],[module]],OFFSET(INDIRECT(A4048&amp;"_code"),0,2,,2),2,0)</f>
        <v>n/a</v>
      </c>
      <c r="M4048" s="45"/>
      <c r="N4048" s="47"/>
      <c r="O4048" s="45"/>
    </row>
    <row r="4049" spans="1:15" hidden="1" x14ac:dyDescent="0.2">
      <c r="A4049" s="61" t="s">
        <v>669</v>
      </c>
      <c r="B4049" s="65" t="str">
        <f>YEAR(C4049)&amp;"-"&amp;WEEKNUM(C4049)</f>
        <v>2018-18</v>
      </c>
      <c r="C4049" s="46">
        <v>43221</v>
      </c>
      <c r="D4049" s="67">
        <f>WEEKDAY(Tableau645[[#This Row],[date]])</f>
        <v>3</v>
      </c>
      <c r="E4049" s="63">
        <v>0.57291666666666696</v>
      </c>
      <c r="F4049" s="63">
        <v>0.73958333333333404</v>
      </c>
      <c r="G4049" s="46" t="str">
        <f>IF(NOT(ISBLANK(Tableau645[heure
début])),IF(VALUE(MID(TEXT(Tableau645[heure
début],"hh"),1,2))&lt;13,"AM","PM"),"")</f>
        <v>PM</v>
      </c>
      <c r="H4049" s="47">
        <f>F4049-E4049</f>
        <v>0.16666666666666707</v>
      </c>
      <c r="I4049" s="47"/>
      <c r="J4049" s="47"/>
      <c r="K4049" s="65" t="s">
        <v>791</v>
      </c>
      <c r="L4049" s="45" t="str">
        <f ca="1">VLOOKUP(Tableau645[[#This Row],[module]],OFFSET(INDIRECT(A4049&amp;"_code"),0,2,,2),2,0)</f>
        <v>n/a</v>
      </c>
      <c r="M4049" s="45"/>
      <c r="N4049" s="47"/>
      <c r="O4049" s="45"/>
    </row>
    <row r="4050" spans="1:15" hidden="1" x14ac:dyDescent="0.2">
      <c r="A4050" s="45" t="s">
        <v>670</v>
      </c>
      <c r="B4050" s="65" t="str">
        <f>YEAR(C4050)&amp;"-"&amp;WEEKNUM(C4050)</f>
        <v>2018-18</v>
      </c>
      <c r="C4050" s="46">
        <v>43221</v>
      </c>
      <c r="D4050" s="67">
        <f>WEEKDAY(Tableau645[[#This Row],[date]])</f>
        <v>3</v>
      </c>
      <c r="E4050" s="47">
        <v>0.57291666666666696</v>
      </c>
      <c r="F4050" s="47">
        <v>0.73958333333333404</v>
      </c>
      <c r="G4050" s="46" t="str">
        <f>IF(NOT(ISBLANK(Tableau645[heure
début])),IF(VALUE(MID(TEXT(Tableau645[heure
début],"hh"),1,2))&lt;13,"AM","PM"),"")</f>
        <v>PM</v>
      </c>
      <c r="H4050" s="47">
        <f>F4050-E4050</f>
        <v>0.16666666666666707</v>
      </c>
      <c r="I4050" s="47"/>
      <c r="J4050" s="47"/>
      <c r="K4050" s="65" t="s">
        <v>791</v>
      </c>
      <c r="L4050" s="45" t="str">
        <f ca="1">VLOOKUP(Tableau645[[#This Row],[module]],OFFSET(INDIRECT(A4050&amp;"_code"),0,2,,2),2,0)</f>
        <v>n/a</v>
      </c>
      <c r="M4050" s="45"/>
      <c r="N4050" s="47"/>
      <c r="O4050" s="45"/>
    </row>
    <row r="4051" spans="1:15" hidden="1" x14ac:dyDescent="0.2">
      <c r="A4051" s="45" t="s">
        <v>657</v>
      </c>
      <c r="B4051" s="65" t="str">
        <f>YEAR(C4051)&amp;"-"&amp;WEEKNUM(C4051)</f>
        <v>2018-18</v>
      </c>
      <c r="C4051" s="46">
        <v>43221</v>
      </c>
      <c r="D4051" s="67">
        <f>WEEKDAY(Tableau645[[#This Row],[date]])</f>
        <v>3</v>
      </c>
      <c r="E4051" s="47">
        <v>0.57291666666666696</v>
      </c>
      <c r="F4051" s="47">
        <v>0.73958333333333404</v>
      </c>
      <c r="G4051" s="46" t="str">
        <f>IF(NOT(ISBLANK(Tableau645[heure
début])),IF(VALUE(MID(TEXT(Tableau645[heure
début],"hh"),1,2))&lt;13,"AM","PM"),"")</f>
        <v>PM</v>
      </c>
      <c r="H4051" s="47">
        <f>F4051-E4051</f>
        <v>0.16666666666666707</v>
      </c>
      <c r="I4051" s="123"/>
      <c r="J4051" s="47"/>
      <c r="K4051" s="65" t="s">
        <v>791</v>
      </c>
      <c r="L4051" s="45" t="str">
        <f ca="1">VLOOKUP(Tableau645[[#This Row],[module]],OFFSET(INDIRECT(A4051&amp;"_code"),0,2,,2),2,0)</f>
        <v>n/a</v>
      </c>
      <c r="M4051" s="45"/>
      <c r="N4051" s="47"/>
      <c r="O4051" s="45"/>
    </row>
    <row r="4052" spans="1:15" hidden="1" x14ac:dyDescent="0.2">
      <c r="A4052" s="45" t="s">
        <v>672</v>
      </c>
      <c r="B4052" s="65" t="str">
        <f>YEAR(C4052)&amp;"-"&amp;WEEKNUM(C4052)</f>
        <v>2018-18</v>
      </c>
      <c r="C4052" s="46">
        <v>43221</v>
      </c>
      <c r="D4052" s="67">
        <f>WEEKDAY(Tableau645[[#This Row],[date]])</f>
        <v>3</v>
      </c>
      <c r="E4052" s="47">
        <v>0.57291666666666696</v>
      </c>
      <c r="F4052" s="47">
        <v>0.73958333333333404</v>
      </c>
      <c r="G4052" s="46" t="str">
        <f>IF(NOT(ISBLANK(Tableau645[heure
début])),IF(VALUE(MID(TEXT(Tableau645[heure
début],"hh"),1,2))&lt;13,"AM","PM"),"")</f>
        <v>PM</v>
      </c>
      <c r="H4052" s="47">
        <f>F4052-E4052</f>
        <v>0.16666666666666707</v>
      </c>
      <c r="I4052" s="47"/>
      <c r="J4052" s="47"/>
      <c r="K4052" s="65" t="s">
        <v>791</v>
      </c>
      <c r="L4052" s="45" t="str">
        <f ca="1">VLOOKUP(Tableau645[[#This Row],[module]],OFFSET(INDIRECT(A4052&amp;"_code"),0,2,,2),2,0)</f>
        <v>n/a</v>
      </c>
      <c r="M4052" s="45"/>
      <c r="N4052" s="47"/>
      <c r="O4052" s="45"/>
    </row>
    <row r="4053" spans="1:15" hidden="1" x14ac:dyDescent="0.2">
      <c r="A4053" s="45" t="s">
        <v>676</v>
      </c>
      <c r="B4053" s="65" t="str">
        <f>YEAR(C4053)&amp;"-"&amp;WEEKNUM(C4053)</f>
        <v>2018-18</v>
      </c>
      <c r="C4053" s="46">
        <v>43221</v>
      </c>
      <c r="D4053" s="67">
        <f>WEEKDAY(Tableau645[[#This Row],[date]])</f>
        <v>3</v>
      </c>
      <c r="E4053" s="47">
        <v>0.57291666666666696</v>
      </c>
      <c r="F4053" s="47">
        <v>0.69791666666666663</v>
      </c>
      <c r="G4053" s="46" t="str">
        <f>IF(NOT(ISBLANK(Tableau645[heure
début])),IF(VALUE(MID(TEXT(Tableau645[heure
début],"hh"),1,2))&lt;13,"AM","PM"),"")</f>
        <v>PM</v>
      </c>
      <c r="H4053" s="47">
        <f>F4053-E4053</f>
        <v>0.12499999999999967</v>
      </c>
      <c r="I4053" s="47"/>
      <c r="J4053" s="47"/>
      <c r="K4053" s="65" t="s">
        <v>791</v>
      </c>
      <c r="L4053" s="45" t="str">
        <f ca="1">VLOOKUP(Tableau645[[#This Row],[module]],OFFSET(INDIRECT(A4053&amp;"_code"),0,2,,2),2,0)</f>
        <v>n/a</v>
      </c>
      <c r="M4053" s="45"/>
      <c r="N4053" s="47"/>
      <c r="O4053" s="45"/>
    </row>
    <row r="4054" spans="1:15" hidden="1" x14ac:dyDescent="0.2">
      <c r="A4054" s="45" t="s">
        <v>677</v>
      </c>
      <c r="B4054" s="65" t="str">
        <f>YEAR(C4054)&amp;"-"&amp;WEEKNUM(C4054)</f>
        <v>2018-18</v>
      </c>
      <c r="C4054" s="46">
        <v>43221</v>
      </c>
      <c r="D4054" s="67">
        <f>WEEKDAY(Tableau645[[#This Row],[date]])</f>
        <v>3</v>
      </c>
      <c r="E4054" s="47">
        <v>0.57291666666666696</v>
      </c>
      <c r="F4054" s="47">
        <v>0.69791666666666663</v>
      </c>
      <c r="G4054" s="46" t="str">
        <f>IF(NOT(ISBLANK(Tableau645[heure
début])),IF(VALUE(MID(TEXT(Tableau645[heure
début],"hh"),1,2))&lt;13,"AM","PM"),"")</f>
        <v>PM</v>
      </c>
      <c r="H4054" s="47">
        <f>F4054-E4054</f>
        <v>0.12499999999999967</v>
      </c>
      <c r="I4054" s="47"/>
      <c r="J4054" s="47"/>
      <c r="K4054" s="65" t="s">
        <v>791</v>
      </c>
      <c r="L4054" s="45" t="str">
        <f ca="1">VLOOKUP(Tableau645[[#This Row],[module]],OFFSET(INDIRECT(A4054&amp;"_code"),0,2,,2),2,0)</f>
        <v>n/a</v>
      </c>
      <c r="M4054" s="45"/>
      <c r="N4054" s="47"/>
      <c r="O4054" s="45"/>
    </row>
    <row r="4055" spans="1:15" hidden="1" x14ac:dyDescent="0.2">
      <c r="A4055" s="45" t="s">
        <v>671</v>
      </c>
      <c r="B4055" s="65" t="str">
        <f>YEAR(C4055)&amp;"-"&amp;WEEKNUM(C4055)</f>
        <v>2018-18</v>
      </c>
      <c r="C4055" s="46">
        <v>43221</v>
      </c>
      <c r="D4055" s="67">
        <f>WEEKDAY(Tableau645[[#This Row],[date]])</f>
        <v>3</v>
      </c>
      <c r="E4055" s="47">
        <v>0.57291666666666696</v>
      </c>
      <c r="F4055" s="47">
        <v>0.73958333333333404</v>
      </c>
      <c r="G4055" s="46" t="str">
        <f>IF(NOT(ISBLANK(Tableau645[heure
début])),IF(VALUE(MID(TEXT(Tableau645[heure
début],"hh"),1,2))&lt;13,"AM","PM"),"")</f>
        <v>PM</v>
      </c>
      <c r="H4055" s="47">
        <f>F4055-E4055</f>
        <v>0.16666666666666707</v>
      </c>
      <c r="I4055" s="47"/>
      <c r="J4055" s="47"/>
      <c r="K4055" s="65" t="s">
        <v>791</v>
      </c>
      <c r="L4055" s="45" t="str">
        <f ca="1">VLOOKUP(Tableau645[[#This Row],[module]],OFFSET(INDIRECT(A4055&amp;"_code"),0,2,,2),2,0)</f>
        <v>n/a</v>
      </c>
      <c r="M4055" s="45"/>
      <c r="N4055" s="47"/>
      <c r="O4055" s="45"/>
    </row>
    <row r="4056" spans="1:15" hidden="1" x14ac:dyDescent="0.2">
      <c r="A4056" s="61" t="s">
        <v>669</v>
      </c>
      <c r="B4056" s="65" t="str">
        <f>YEAR(C4056)&amp;"-"&amp;WEEKNUM(C4056)</f>
        <v>2018-18</v>
      </c>
      <c r="C4056" s="46">
        <v>43222</v>
      </c>
      <c r="D4056" s="67">
        <f>WEEKDAY(Tableau645[[#This Row],[date]])</f>
        <v>4</v>
      </c>
      <c r="E4056" s="47">
        <v>0.34375</v>
      </c>
      <c r="F4056" s="47">
        <v>0.51041666666666696</v>
      </c>
      <c r="G4056" s="46" t="str">
        <f>IF(NOT(ISBLANK(Tableau645[heure
début])),IF(VALUE(MID(TEXT(Tableau645[heure
début],"hh"),1,2))&lt;13,"AM","PM"),"")</f>
        <v>AM</v>
      </c>
      <c r="H4056" s="47">
        <f>F4056-E4056</f>
        <v>0.16666666666666696</v>
      </c>
      <c r="I4056" s="47"/>
      <c r="J4056" s="47"/>
      <c r="K4056" s="65" t="s">
        <v>801</v>
      </c>
      <c r="L4056" s="45" t="str">
        <f ca="1">VLOOKUP(Tableau645[[#This Row],[module]],OFFSET(INDIRECT(A4056&amp;"_code"),0,2,,2),2,0)</f>
        <v>n/a</v>
      </c>
      <c r="M4056" s="45"/>
      <c r="N4056" s="47"/>
      <c r="O4056" s="45"/>
    </row>
    <row r="4057" spans="1:15" hidden="1" x14ac:dyDescent="0.2">
      <c r="A4057" s="45" t="s">
        <v>670</v>
      </c>
      <c r="B4057" s="65" t="str">
        <f>YEAR(C4057)&amp;"-"&amp;WEEKNUM(C4057)</f>
        <v>2018-18</v>
      </c>
      <c r="C4057" s="46">
        <v>43222</v>
      </c>
      <c r="D4057" s="67">
        <f>WEEKDAY(Tableau645[[#This Row],[date]])</f>
        <v>4</v>
      </c>
      <c r="E4057" s="47">
        <v>0.34375</v>
      </c>
      <c r="F4057" s="47">
        <v>0.51041666666666696</v>
      </c>
      <c r="G4057" s="46" t="str">
        <f>IF(NOT(ISBLANK(Tableau645[heure
début])),IF(VALUE(MID(TEXT(Tableau645[heure
début],"hh"),1,2))&lt;13,"AM","PM"),"")</f>
        <v>AM</v>
      </c>
      <c r="H4057" s="47">
        <f>F4057-E4057</f>
        <v>0.16666666666666696</v>
      </c>
      <c r="I4057" s="47"/>
      <c r="J4057" s="47"/>
      <c r="K4057" s="65" t="s">
        <v>801</v>
      </c>
      <c r="L4057" s="45" t="str">
        <f ca="1">VLOOKUP(Tableau645[[#This Row],[module]],OFFSET(INDIRECT(A4057&amp;"_code"),0,2,,2),2,0)</f>
        <v>n/a</v>
      </c>
      <c r="M4057" s="45"/>
      <c r="N4057" s="47"/>
      <c r="O4057" s="45"/>
    </row>
    <row r="4058" spans="1:15" hidden="1" x14ac:dyDescent="0.2">
      <c r="A4058" s="45" t="s">
        <v>657</v>
      </c>
      <c r="B4058" s="65" t="str">
        <f>YEAR(C4058)&amp;"-"&amp;WEEKNUM(C4058)</f>
        <v>2018-18</v>
      </c>
      <c r="C4058" s="46">
        <v>43222</v>
      </c>
      <c r="D4058" s="67">
        <f>WEEKDAY(Tableau645[[#This Row],[date]])</f>
        <v>4</v>
      </c>
      <c r="E4058" s="47">
        <v>0.34375</v>
      </c>
      <c r="F4058" s="47">
        <v>0.51041666666666696</v>
      </c>
      <c r="G4058" s="46" t="str">
        <f>IF(NOT(ISBLANK(Tableau645[heure
début])),IF(VALUE(MID(TEXT(Tableau645[heure
début],"hh"),1,2))&lt;13,"AM","PM"),"")</f>
        <v>AM</v>
      </c>
      <c r="H4058" s="47">
        <f>F4058-E4058</f>
        <v>0.16666666666666696</v>
      </c>
      <c r="I4058" s="123"/>
      <c r="J4058" s="47"/>
      <c r="K4058" s="65" t="s">
        <v>772</v>
      </c>
      <c r="L4058" s="45" t="str">
        <f ca="1">VLOOKUP(Tableau645[[#This Row],[module]],OFFSET(INDIRECT(A4058&amp;"_code"),0,2,,2),2,0)</f>
        <v>NETWORX NETWORX</v>
      </c>
      <c r="M4058" s="45"/>
      <c r="N4058" s="47"/>
      <c r="O4058" s="45"/>
    </row>
    <row r="4059" spans="1:15" hidden="1" x14ac:dyDescent="0.2">
      <c r="A4059" s="45" t="s">
        <v>671</v>
      </c>
      <c r="B4059" s="65" t="str">
        <f>YEAR(C4059)&amp;"-"&amp;WEEKNUM(C4059)</f>
        <v>2018-18</v>
      </c>
      <c r="C4059" s="46">
        <v>43222</v>
      </c>
      <c r="D4059" s="67">
        <f>WEEKDAY(Tableau645[[#This Row],[date]])</f>
        <v>4</v>
      </c>
      <c r="E4059" s="47">
        <v>0.34375</v>
      </c>
      <c r="F4059" s="47">
        <v>0.51041666666666696</v>
      </c>
      <c r="G4059" s="46" t="str">
        <f>IF(NOT(ISBLANK(Tableau645[heure
début])),IF(VALUE(MID(TEXT(Tableau645[heure
début],"hh"),1,2))&lt;13,"AM","PM"),"")</f>
        <v>AM</v>
      </c>
      <c r="H4059" s="47">
        <f>F4059-E4059</f>
        <v>0.16666666666666696</v>
      </c>
      <c r="I4059" s="47"/>
      <c r="J4059" s="47" t="s">
        <v>833</v>
      </c>
      <c r="K4059" s="65" t="s">
        <v>817</v>
      </c>
      <c r="L4059" s="45" t="str">
        <f ca="1">VLOOKUP(Tableau645[[#This Row],[module]],OFFSET(INDIRECT(A4059&amp;"_code"),0,2,,2),2,0)</f>
        <v>n/a</v>
      </c>
      <c r="M4059" s="45"/>
      <c r="N4059" s="47"/>
      <c r="O4059" s="45"/>
    </row>
    <row r="4060" spans="1:15" hidden="1" x14ac:dyDescent="0.2">
      <c r="A4060" s="45" t="s">
        <v>672</v>
      </c>
      <c r="B4060" s="65" t="str">
        <f>YEAR(C4060)&amp;"-"&amp;WEEKNUM(C4060)</f>
        <v>2018-18</v>
      </c>
      <c r="C4060" s="46">
        <v>43222</v>
      </c>
      <c r="D4060" s="67">
        <f>WEEKDAY(Tableau645[[#This Row],[date]])</f>
        <v>4</v>
      </c>
      <c r="E4060" s="47">
        <v>0.34375</v>
      </c>
      <c r="F4060" s="47">
        <v>0.51041666666666696</v>
      </c>
      <c r="G4060" s="46" t="str">
        <f>IF(NOT(ISBLANK(Tableau645[heure
début])),IF(VALUE(MID(TEXT(Tableau645[heure
début],"hh"),1,2))&lt;13,"AM","PM"),"")</f>
        <v>AM</v>
      </c>
      <c r="H4060" s="47">
        <f>F4060-E4060</f>
        <v>0.16666666666666696</v>
      </c>
      <c r="I4060" s="47"/>
      <c r="J4060" s="47"/>
      <c r="K4060" s="65" t="s">
        <v>809</v>
      </c>
      <c r="L4060" s="45" t="str">
        <f ca="1">VLOOKUP(Tableau645[[#This Row],[module]],OFFSET(INDIRECT(A4060&amp;"_code"),0,2,,2),2,0)</f>
        <v>n/a</v>
      </c>
      <c r="M4060" s="45"/>
      <c r="N4060" s="47"/>
      <c r="O4060" s="45"/>
    </row>
    <row r="4061" spans="1:15" hidden="1" x14ac:dyDescent="0.2">
      <c r="A4061" s="45" t="s">
        <v>676</v>
      </c>
      <c r="B4061" s="65" t="str">
        <f>YEAR(C4061)&amp;"-"&amp;WEEKNUM(C4061)</f>
        <v>2018-18</v>
      </c>
      <c r="C4061" s="46">
        <v>43222</v>
      </c>
      <c r="D4061" s="67">
        <f>WEEKDAY(Tableau645[[#This Row],[date]])</f>
        <v>4</v>
      </c>
      <c r="E4061" s="47">
        <v>0.34375</v>
      </c>
      <c r="F4061" s="47">
        <v>0.51041666666666696</v>
      </c>
      <c r="G4061" s="46" t="str">
        <f>IF(NOT(ISBLANK(Tableau645[heure
début])),IF(VALUE(MID(TEXT(Tableau645[heure
début],"hh"),1,2))&lt;13,"AM","PM"),"")</f>
        <v>AM</v>
      </c>
      <c r="H4061" s="47">
        <f>F4061-E4061</f>
        <v>0.16666666666666696</v>
      </c>
      <c r="I4061" s="47"/>
      <c r="J4061" s="47"/>
      <c r="K4061" s="65" t="s">
        <v>809</v>
      </c>
      <c r="L4061" s="45" t="str">
        <f ca="1">VLOOKUP(Tableau645[[#This Row],[module]],OFFSET(INDIRECT(A4061&amp;"_code"),0,2,,2),2,0)</f>
        <v>n/a</v>
      </c>
      <c r="M4061" s="45"/>
      <c r="N4061" s="47"/>
      <c r="O4061" s="45"/>
    </row>
    <row r="4062" spans="1:15" hidden="1" x14ac:dyDescent="0.2">
      <c r="A4062" s="45" t="s">
        <v>677</v>
      </c>
      <c r="B4062" s="65" t="str">
        <f>YEAR(C4062)&amp;"-"&amp;WEEKNUM(C4062)</f>
        <v>2018-18</v>
      </c>
      <c r="C4062" s="46">
        <v>43222</v>
      </c>
      <c r="D4062" s="67">
        <f>WEEKDAY(Tableau645[[#This Row],[date]])</f>
        <v>4</v>
      </c>
      <c r="E4062" s="47">
        <v>0.34375</v>
      </c>
      <c r="F4062" s="47">
        <v>0.51041666666666696</v>
      </c>
      <c r="G4062" s="46" t="str">
        <f>IF(NOT(ISBLANK(Tableau645[heure
début])),IF(VALUE(MID(TEXT(Tableau645[heure
début],"hh"),1,2))&lt;13,"AM","PM"),"")</f>
        <v>AM</v>
      </c>
      <c r="H4062" s="47">
        <f>F4062-E4062</f>
        <v>0.16666666666666696</v>
      </c>
      <c r="I4062" s="47"/>
      <c r="J4062" s="47"/>
      <c r="K4062" s="65" t="s">
        <v>1168</v>
      </c>
      <c r="L4062" s="45" t="str">
        <f ca="1">VLOOKUP(Tableau645[[#This Row],[module]],OFFSET(INDIRECT(A4062&amp;"_code"),0,2,,2),2,0)</f>
        <v>n/a</v>
      </c>
      <c r="M4062" s="45"/>
      <c r="N4062" s="47"/>
      <c r="O4062" s="45"/>
    </row>
    <row r="4063" spans="1:15" hidden="1" x14ac:dyDescent="0.2">
      <c r="A4063" s="45" t="s">
        <v>671</v>
      </c>
      <c r="B4063" s="65" t="str">
        <f>YEAR(C4063)&amp;"-"&amp;WEEKNUM(C4063)</f>
        <v>2018-18</v>
      </c>
      <c r="C4063" s="46">
        <v>43222</v>
      </c>
      <c r="D4063" s="67">
        <f>WEEKDAY(Tableau645[[#This Row],[date]])</f>
        <v>4</v>
      </c>
      <c r="E4063" s="47">
        <v>0.34375</v>
      </c>
      <c r="F4063" s="47">
        <v>0.51041666666666696</v>
      </c>
      <c r="G4063" s="46" t="str">
        <f>IF(NOT(ISBLANK(Tableau645[heure
début])),IF(VALUE(MID(TEXT(Tableau645[heure
début],"hh"),1,2))&lt;13,"AM","PM"),"")</f>
        <v>AM</v>
      </c>
      <c r="H4063" s="47">
        <f>F4063-E4063</f>
        <v>0.16666666666666696</v>
      </c>
      <c r="I4063" s="47"/>
      <c r="J4063" s="47" t="s">
        <v>832</v>
      </c>
      <c r="K4063" s="65"/>
      <c r="L4063" s="45" t="e">
        <f ca="1">VLOOKUP(Tableau645[[#This Row],[module]],OFFSET(INDIRECT(A4063&amp;"_code"),0,2,,2),2,0)</f>
        <v>#N/A</v>
      </c>
      <c r="M4063" s="45"/>
      <c r="N4063" s="47"/>
      <c r="O4063" s="45"/>
    </row>
    <row r="4064" spans="1:15" hidden="1" x14ac:dyDescent="0.2">
      <c r="A4064" s="61" t="s">
        <v>669</v>
      </c>
      <c r="B4064" s="65" t="str">
        <f>YEAR(C4064)&amp;"-"&amp;WEEKNUM(C4064)</f>
        <v>2018-18</v>
      </c>
      <c r="C4064" s="46">
        <v>43222</v>
      </c>
      <c r="D4064" s="67">
        <f>WEEKDAY(Tableau645[[#This Row],[date]])</f>
        <v>4</v>
      </c>
      <c r="E4064" s="63">
        <v>0.57291666666666696</v>
      </c>
      <c r="F4064" s="63">
        <v>0.73958333333333404</v>
      </c>
      <c r="G4064" s="46" t="str">
        <f>IF(NOT(ISBLANK(Tableau645[heure
début])),IF(VALUE(MID(TEXT(Tableau645[heure
début],"hh"),1,2))&lt;13,"AM","PM"),"")</f>
        <v>PM</v>
      </c>
      <c r="H4064" s="47">
        <f>F4064-E4064</f>
        <v>0.16666666666666707</v>
      </c>
      <c r="I4064" s="47"/>
      <c r="J4064" s="47"/>
      <c r="K4064" s="65" t="s">
        <v>801</v>
      </c>
      <c r="L4064" s="45" t="str">
        <f ca="1">VLOOKUP(Tableau645[[#This Row],[module]],OFFSET(INDIRECT(A4064&amp;"_code"),0,2,,2),2,0)</f>
        <v>n/a</v>
      </c>
      <c r="M4064" s="45"/>
      <c r="N4064" s="47"/>
      <c r="O4064" s="45"/>
    </row>
    <row r="4065" spans="1:15" hidden="1" x14ac:dyDescent="0.2">
      <c r="A4065" s="45" t="s">
        <v>670</v>
      </c>
      <c r="B4065" s="65" t="str">
        <f>YEAR(C4065)&amp;"-"&amp;WEEKNUM(C4065)</f>
        <v>2018-18</v>
      </c>
      <c r="C4065" s="46">
        <v>43222</v>
      </c>
      <c r="D4065" s="67">
        <f>WEEKDAY(Tableau645[[#This Row],[date]])</f>
        <v>4</v>
      </c>
      <c r="E4065" s="47">
        <v>0.57291666666666696</v>
      </c>
      <c r="F4065" s="47">
        <v>0.73958333333333404</v>
      </c>
      <c r="G4065" s="46" t="str">
        <f>IF(NOT(ISBLANK(Tableau645[heure
début])),IF(VALUE(MID(TEXT(Tableau645[heure
début],"hh"),1,2))&lt;13,"AM","PM"),"")</f>
        <v>PM</v>
      </c>
      <c r="H4065" s="47">
        <f>F4065-E4065</f>
        <v>0.16666666666666707</v>
      </c>
      <c r="I4065" s="47"/>
      <c r="J4065" s="47"/>
      <c r="K4065" s="65" t="s">
        <v>801</v>
      </c>
      <c r="L4065" s="45" t="str">
        <f ca="1">VLOOKUP(Tableau645[[#This Row],[module]],OFFSET(INDIRECT(A4065&amp;"_code"),0,2,,2),2,0)</f>
        <v>n/a</v>
      </c>
      <c r="M4065" s="45"/>
      <c r="N4065" s="47"/>
      <c r="O4065" s="45"/>
    </row>
    <row r="4066" spans="1:15" hidden="1" x14ac:dyDescent="0.2">
      <c r="A4066" s="45" t="s">
        <v>657</v>
      </c>
      <c r="B4066" s="65" t="str">
        <f>YEAR(C4066)&amp;"-"&amp;WEEKNUM(C4066)</f>
        <v>2018-18</v>
      </c>
      <c r="C4066" s="46">
        <v>43222</v>
      </c>
      <c r="D4066" s="67">
        <f>WEEKDAY(Tableau645[[#This Row],[date]])</f>
        <v>4</v>
      </c>
      <c r="E4066" s="47">
        <v>0.57291666666666696</v>
      </c>
      <c r="F4066" s="47">
        <v>0.73958333333333404</v>
      </c>
      <c r="G4066" s="46" t="str">
        <f>IF(NOT(ISBLANK(Tableau645[heure
début])),IF(VALUE(MID(TEXT(Tableau645[heure
début],"hh"),1,2))&lt;13,"AM","PM"),"")</f>
        <v>PM</v>
      </c>
      <c r="H4066" s="47">
        <f>F4066-E4066</f>
        <v>0.16666666666666707</v>
      </c>
      <c r="I4066" s="123"/>
      <c r="J4066" s="47"/>
      <c r="K4066" s="65" t="s">
        <v>772</v>
      </c>
      <c r="L4066" s="45" t="str">
        <f ca="1">VLOOKUP(Tableau645[[#This Row],[module]],OFFSET(INDIRECT(A4066&amp;"_code"),0,2,,2),2,0)</f>
        <v>NETWORX NETWORX</v>
      </c>
      <c r="M4066" s="45"/>
      <c r="N4066" s="47"/>
      <c r="O4066" s="45"/>
    </row>
    <row r="4067" spans="1:15" hidden="1" x14ac:dyDescent="0.2">
      <c r="A4067" s="45" t="s">
        <v>671</v>
      </c>
      <c r="B4067" s="65" t="str">
        <f>YEAR(C4067)&amp;"-"&amp;WEEKNUM(C4067)</f>
        <v>2018-18</v>
      </c>
      <c r="C4067" s="46">
        <v>43222</v>
      </c>
      <c r="D4067" s="67">
        <f>WEEKDAY(Tableau645[[#This Row],[date]])</f>
        <v>4</v>
      </c>
      <c r="E4067" s="47">
        <v>0.57291666666666696</v>
      </c>
      <c r="F4067" s="47">
        <v>0.73958333333333404</v>
      </c>
      <c r="G4067" s="46" t="str">
        <f>IF(NOT(ISBLANK(Tableau645[heure
début])),IF(VALUE(MID(TEXT(Tableau645[heure
début],"hh"),1,2))&lt;13,"AM","PM"),"")</f>
        <v>PM</v>
      </c>
      <c r="H4067" s="47">
        <f>F4067-E4067</f>
        <v>0.16666666666666707</v>
      </c>
      <c r="I4067" s="47"/>
      <c r="J4067" s="47" t="s">
        <v>833</v>
      </c>
      <c r="K4067" s="65" t="s">
        <v>817</v>
      </c>
      <c r="L4067" s="45" t="str">
        <f ca="1">VLOOKUP(Tableau645[[#This Row],[module]],OFFSET(INDIRECT(A4067&amp;"_code"),0,2,,2),2,0)</f>
        <v>n/a</v>
      </c>
      <c r="M4067" s="45"/>
      <c r="N4067" s="47"/>
      <c r="O4067" s="45"/>
    </row>
    <row r="4068" spans="1:15" hidden="1" x14ac:dyDescent="0.2">
      <c r="A4068" s="45" t="s">
        <v>672</v>
      </c>
      <c r="B4068" s="65" t="str">
        <f>YEAR(C4068)&amp;"-"&amp;WEEKNUM(C4068)</f>
        <v>2018-18</v>
      </c>
      <c r="C4068" s="46">
        <v>43222</v>
      </c>
      <c r="D4068" s="67">
        <f>WEEKDAY(Tableau645[[#This Row],[date]])</f>
        <v>4</v>
      </c>
      <c r="E4068" s="47">
        <v>0.57291666666666696</v>
      </c>
      <c r="F4068" s="47">
        <v>0.73958333333333404</v>
      </c>
      <c r="G4068" s="46" t="str">
        <f>IF(NOT(ISBLANK(Tableau645[heure
début])),IF(VALUE(MID(TEXT(Tableau645[heure
début],"hh"),1,2))&lt;13,"AM","PM"),"")</f>
        <v>PM</v>
      </c>
      <c r="H4068" s="47">
        <f>F4068-E4068</f>
        <v>0.16666666666666707</v>
      </c>
      <c r="I4068" s="47"/>
      <c r="J4068" s="47"/>
      <c r="K4068" s="65" t="s">
        <v>809</v>
      </c>
      <c r="L4068" s="45" t="str">
        <f ca="1">VLOOKUP(Tableau645[[#This Row],[module]],OFFSET(INDIRECT(A4068&amp;"_code"),0,2,,2),2,0)</f>
        <v>n/a</v>
      </c>
      <c r="M4068" s="45"/>
      <c r="N4068" s="47"/>
      <c r="O4068" s="45"/>
    </row>
    <row r="4069" spans="1:15" hidden="1" x14ac:dyDescent="0.2">
      <c r="A4069" s="45" t="s">
        <v>676</v>
      </c>
      <c r="B4069" s="65" t="str">
        <f>YEAR(C4069)&amp;"-"&amp;WEEKNUM(C4069)</f>
        <v>2018-18</v>
      </c>
      <c r="C4069" s="46">
        <v>43222</v>
      </c>
      <c r="D4069" s="67">
        <f>WEEKDAY(Tableau645[[#This Row],[date]])</f>
        <v>4</v>
      </c>
      <c r="E4069" s="47">
        <v>0.57291666666666696</v>
      </c>
      <c r="F4069" s="47">
        <v>0.69791666666666663</v>
      </c>
      <c r="G4069" s="46" t="str">
        <f>IF(NOT(ISBLANK(Tableau645[heure
début])),IF(VALUE(MID(TEXT(Tableau645[heure
début],"hh"),1,2))&lt;13,"AM","PM"),"")</f>
        <v>PM</v>
      </c>
      <c r="H4069" s="47">
        <f>F4069-E4069</f>
        <v>0.12499999999999967</v>
      </c>
      <c r="I4069" s="47"/>
      <c r="J4069" s="47"/>
      <c r="K4069" s="65" t="s">
        <v>809</v>
      </c>
      <c r="L4069" s="45" t="str">
        <f ca="1">VLOOKUP(Tableau645[[#This Row],[module]],OFFSET(INDIRECT(A4069&amp;"_code"),0,2,,2),2,0)</f>
        <v>n/a</v>
      </c>
      <c r="M4069" s="45"/>
      <c r="N4069" s="47"/>
      <c r="O4069" s="45"/>
    </row>
    <row r="4070" spans="1:15" hidden="1" x14ac:dyDescent="0.2">
      <c r="A4070" s="45" t="s">
        <v>677</v>
      </c>
      <c r="B4070" s="65" t="str">
        <f>YEAR(C4070)&amp;"-"&amp;WEEKNUM(C4070)</f>
        <v>2018-18</v>
      </c>
      <c r="C4070" s="46">
        <v>43222</v>
      </c>
      <c r="D4070" s="67">
        <f>WEEKDAY(Tableau645[[#This Row],[date]])</f>
        <v>4</v>
      </c>
      <c r="E4070" s="47">
        <v>0.57291666666666696</v>
      </c>
      <c r="F4070" s="47">
        <v>0.69791666666666663</v>
      </c>
      <c r="G4070" s="46" t="str">
        <f>IF(NOT(ISBLANK(Tableau645[heure
début])),IF(VALUE(MID(TEXT(Tableau645[heure
début],"hh"),1,2))&lt;13,"AM","PM"),"")</f>
        <v>PM</v>
      </c>
      <c r="H4070" s="47">
        <f>F4070-E4070</f>
        <v>0.12499999999999967</v>
      </c>
      <c r="I4070" s="47"/>
      <c r="J4070" s="47"/>
      <c r="K4070" s="65" t="s">
        <v>1168</v>
      </c>
      <c r="L4070" s="45" t="str">
        <f ca="1">VLOOKUP(Tableau645[[#This Row],[module]],OFFSET(INDIRECT(A4070&amp;"_code"),0,2,,2),2,0)</f>
        <v>n/a</v>
      </c>
      <c r="M4070" s="45"/>
      <c r="N4070" s="47"/>
      <c r="O4070" s="45"/>
    </row>
    <row r="4071" spans="1:15" hidden="1" x14ac:dyDescent="0.2">
      <c r="A4071" s="45" t="s">
        <v>671</v>
      </c>
      <c r="B4071" s="65" t="str">
        <f>YEAR(C4071)&amp;"-"&amp;WEEKNUM(C4071)</f>
        <v>2018-18</v>
      </c>
      <c r="C4071" s="46">
        <v>43222</v>
      </c>
      <c r="D4071" s="67">
        <f>WEEKDAY(Tableau645[[#This Row],[date]])</f>
        <v>4</v>
      </c>
      <c r="E4071" s="47">
        <v>0.57291666666666696</v>
      </c>
      <c r="F4071" s="47">
        <v>0.73958333333333404</v>
      </c>
      <c r="G4071" s="46" t="str">
        <f>IF(NOT(ISBLANK(Tableau645[heure
début])),IF(VALUE(MID(TEXT(Tableau645[heure
début],"hh"),1,2))&lt;13,"AM","PM"),"")</f>
        <v>PM</v>
      </c>
      <c r="H4071" s="47">
        <f>F4071-E4071</f>
        <v>0.16666666666666707</v>
      </c>
      <c r="I4071" s="47"/>
      <c r="J4071" s="47" t="s">
        <v>832</v>
      </c>
      <c r="K4071" s="65"/>
      <c r="L4071" s="45" t="e">
        <f ca="1">VLOOKUP(Tableau645[[#This Row],[module]],OFFSET(INDIRECT(A4071&amp;"_code"),0,2,,2),2,0)</f>
        <v>#N/A</v>
      </c>
      <c r="M4071" s="45"/>
      <c r="N4071" s="47"/>
      <c r="O4071" s="45"/>
    </row>
    <row r="4072" spans="1:15" hidden="1" x14ac:dyDescent="0.2">
      <c r="A4072" s="61" t="s">
        <v>669</v>
      </c>
      <c r="B4072" s="65" t="str">
        <f>YEAR(C4072)&amp;"-"&amp;WEEKNUM(C4072)</f>
        <v>2018-18</v>
      </c>
      <c r="C4072" s="46">
        <v>43223</v>
      </c>
      <c r="D4072" s="67">
        <f>WEEKDAY(Tableau645[[#This Row],[date]])</f>
        <v>5</v>
      </c>
      <c r="E4072" s="47">
        <v>0.34375</v>
      </c>
      <c r="F4072" s="47">
        <v>0.51041666666666696</v>
      </c>
      <c r="G4072" s="46" t="str">
        <f>IF(NOT(ISBLANK(Tableau645[heure
début])),IF(VALUE(MID(TEXT(Tableau645[heure
début],"hh"),1,2))&lt;13,"AM","PM"),"")</f>
        <v>AM</v>
      </c>
      <c r="H4072" s="47">
        <f>F4072-E4072</f>
        <v>0.16666666666666696</v>
      </c>
      <c r="I4072" s="47"/>
      <c r="J4072" s="47"/>
      <c r="K4072" s="65" t="s">
        <v>801</v>
      </c>
      <c r="L4072" s="45" t="str">
        <f ca="1">VLOOKUP(Tableau645[[#This Row],[module]],OFFSET(INDIRECT(A4072&amp;"_code"),0,2,,2),2,0)</f>
        <v>n/a</v>
      </c>
      <c r="M4072" s="45"/>
      <c r="N4072" s="47"/>
      <c r="O4072" s="45"/>
    </row>
    <row r="4073" spans="1:15" hidden="1" x14ac:dyDescent="0.2">
      <c r="A4073" s="45" t="s">
        <v>670</v>
      </c>
      <c r="B4073" s="65" t="str">
        <f>YEAR(C4073)&amp;"-"&amp;WEEKNUM(C4073)</f>
        <v>2018-18</v>
      </c>
      <c r="C4073" s="46">
        <v>43223</v>
      </c>
      <c r="D4073" s="67">
        <f>WEEKDAY(Tableau645[[#This Row],[date]])</f>
        <v>5</v>
      </c>
      <c r="E4073" s="47">
        <v>0.34375</v>
      </c>
      <c r="F4073" s="47">
        <v>0.51041666666666696</v>
      </c>
      <c r="G4073" s="46" t="str">
        <f>IF(NOT(ISBLANK(Tableau645[heure
début])),IF(VALUE(MID(TEXT(Tableau645[heure
début],"hh"),1,2))&lt;13,"AM","PM"),"")</f>
        <v>AM</v>
      </c>
      <c r="H4073" s="47">
        <f>F4073-E4073</f>
        <v>0.16666666666666696</v>
      </c>
      <c r="I4073" s="47"/>
      <c r="J4073" s="47"/>
      <c r="K4073" s="65" t="s">
        <v>801</v>
      </c>
      <c r="L4073" s="45" t="str">
        <f ca="1">VLOOKUP(Tableau645[[#This Row],[module]],OFFSET(INDIRECT(A4073&amp;"_code"),0,2,,2),2,0)</f>
        <v>n/a</v>
      </c>
      <c r="M4073" s="45"/>
      <c r="N4073" s="47"/>
      <c r="O4073" s="45"/>
    </row>
    <row r="4074" spans="1:15" hidden="1" x14ac:dyDescent="0.2">
      <c r="A4074" s="45" t="s">
        <v>657</v>
      </c>
      <c r="B4074" s="65" t="str">
        <f>YEAR(C4074)&amp;"-"&amp;WEEKNUM(C4074)</f>
        <v>2018-18</v>
      </c>
      <c r="C4074" s="46">
        <v>43223</v>
      </c>
      <c r="D4074" s="67">
        <f>WEEKDAY(Tableau645[[#This Row],[date]])</f>
        <v>5</v>
      </c>
      <c r="E4074" s="47">
        <v>0.34375</v>
      </c>
      <c r="F4074" s="47">
        <v>0.51041666666666696</v>
      </c>
      <c r="G4074" s="46" t="str">
        <f>IF(NOT(ISBLANK(Tableau645[heure
début])),IF(VALUE(MID(TEXT(Tableau645[heure
début],"hh"),1,2))&lt;13,"AM","PM"),"")</f>
        <v>AM</v>
      </c>
      <c r="H4074" s="47">
        <f>F4074-E4074</f>
        <v>0.16666666666666696</v>
      </c>
      <c r="I4074" s="123"/>
      <c r="J4074" s="47"/>
      <c r="K4074" s="65" t="s">
        <v>772</v>
      </c>
      <c r="L4074" s="45" t="str">
        <f ca="1">VLOOKUP(Tableau645[[#This Row],[module]],OFFSET(INDIRECT(A4074&amp;"_code"),0,2,,2),2,0)</f>
        <v>NETWORX NETWORX</v>
      </c>
      <c r="M4074" s="45"/>
      <c r="N4074" s="47"/>
      <c r="O4074" s="45"/>
    </row>
    <row r="4075" spans="1:15" hidden="1" x14ac:dyDescent="0.2">
      <c r="A4075" s="45" t="s">
        <v>671</v>
      </c>
      <c r="B4075" s="65" t="str">
        <f>YEAR(C4075)&amp;"-"&amp;WEEKNUM(C4075)</f>
        <v>2018-18</v>
      </c>
      <c r="C4075" s="46">
        <v>43223</v>
      </c>
      <c r="D4075" s="67">
        <f>WEEKDAY(Tableau645[[#This Row],[date]])</f>
        <v>5</v>
      </c>
      <c r="E4075" s="47">
        <v>0.34375</v>
      </c>
      <c r="F4075" s="47">
        <v>0.51041666666666696</v>
      </c>
      <c r="G4075" s="46" t="str">
        <f>IF(NOT(ISBLANK(Tableau645[heure
début])),IF(VALUE(MID(TEXT(Tableau645[heure
début],"hh"),1,2))&lt;13,"AM","PM"),"")</f>
        <v>AM</v>
      </c>
      <c r="H4075" s="47">
        <f>F4075-E4075</f>
        <v>0.16666666666666696</v>
      </c>
      <c r="I4075" s="47"/>
      <c r="J4075" s="47" t="s">
        <v>833</v>
      </c>
      <c r="K4075" s="65" t="s">
        <v>817</v>
      </c>
      <c r="L4075" s="45" t="str">
        <f ca="1">VLOOKUP(Tableau645[[#This Row],[module]],OFFSET(INDIRECT(A4075&amp;"_code"),0,2,,2),2,0)</f>
        <v>n/a</v>
      </c>
      <c r="M4075" s="45"/>
      <c r="N4075" s="47"/>
      <c r="O4075" s="45"/>
    </row>
    <row r="4076" spans="1:15" hidden="1" x14ac:dyDescent="0.2">
      <c r="A4076" s="45" t="s">
        <v>672</v>
      </c>
      <c r="B4076" s="65" t="str">
        <f>YEAR(C4076)&amp;"-"&amp;WEEKNUM(C4076)</f>
        <v>2018-18</v>
      </c>
      <c r="C4076" s="46">
        <v>43223</v>
      </c>
      <c r="D4076" s="67">
        <f>WEEKDAY(Tableau645[[#This Row],[date]])</f>
        <v>5</v>
      </c>
      <c r="E4076" s="47">
        <v>0.34375</v>
      </c>
      <c r="F4076" s="47">
        <v>0.51041666666666696</v>
      </c>
      <c r="G4076" s="46" t="str">
        <f>IF(NOT(ISBLANK(Tableau645[heure
début])),IF(VALUE(MID(TEXT(Tableau645[heure
début],"hh"),1,2))&lt;13,"AM","PM"),"")</f>
        <v>AM</v>
      </c>
      <c r="H4076" s="47">
        <f>F4076-E4076</f>
        <v>0.16666666666666696</v>
      </c>
      <c r="I4076" s="47"/>
      <c r="J4076" s="47"/>
      <c r="K4076" s="65" t="s">
        <v>809</v>
      </c>
      <c r="L4076" s="45" t="str">
        <f ca="1">VLOOKUP(Tableau645[[#This Row],[module]],OFFSET(INDIRECT(A4076&amp;"_code"),0,2,,2),2,0)</f>
        <v>n/a</v>
      </c>
      <c r="M4076" s="45"/>
      <c r="N4076" s="47"/>
      <c r="O4076" s="45"/>
    </row>
    <row r="4077" spans="1:15" hidden="1" x14ac:dyDescent="0.2">
      <c r="A4077" s="45" t="s">
        <v>676</v>
      </c>
      <c r="B4077" s="65" t="str">
        <f>YEAR(C4077)&amp;"-"&amp;WEEKNUM(C4077)</f>
        <v>2018-18</v>
      </c>
      <c r="C4077" s="46">
        <v>43223</v>
      </c>
      <c r="D4077" s="67">
        <f>WEEKDAY(Tableau645[[#This Row],[date]])</f>
        <v>5</v>
      </c>
      <c r="E4077" s="47">
        <v>0.34375</v>
      </c>
      <c r="F4077" s="47">
        <v>0.51041666666666696</v>
      </c>
      <c r="G4077" s="46" t="str">
        <f>IF(NOT(ISBLANK(Tableau645[heure
début])),IF(VALUE(MID(TEXT(Tableau645[heure
début],"hh"),1,2))&lt;13,"AM","PM"),"")</f>
        <v>AM</v>
      </c>
      <c r="H4077" s="47">
        <f>F4077-E4077</f>
        <v>0.16666666666666696</v>
      </c>
      <c r="I4077" s="47"/>
      <c r="J4077" s="47"/>
      <c r="K4077" s="65" t="s">
        <v>809</v>
      </c>
      <c r="L4077" s="45" t="str">
        <f ca="1">VLOOKUP(Tableau645[[#This Row],[module]],OFFSET(INDIRECT(A4077&amp;"_code"),0,2,,2),2,0)</f>
        <v>n/a</v>
      </c>
      <c r="M4077" s="45"/>
      <c r="N4077" s="47"/>
      <c r="O4077" s="45"/>
    </row>
    <row r="4078" spans="1:15" hidden="1" x14ac:dyDescent="0.2">
      <c r="A4078" s="45" t="s">
        <v>677</v>
      </c>
      <c r="B4078" s="65" t="str">
        <f>YEAR(C4078)&amp;"-"&amp;WEEKNUM(C4078)</f>
        <v>2018-18</v>
      </c>
      <c r="C4078" s="46">
        <v>43223</v>
      </c>
      <c r="D4078" s="67">
        <f>WEEKDAY(Tableau645[[#This Row],[date]])</f>
        <v>5</v>
      </c>
      <c r="E4078" s="47">
        <v>0.34375</v>
      </c>
      <c r="F4078" s="47">
        <v>0.51041666666666696</v>
      </c>
      <c r="G4078" s="46" t="str">
        <f>IF(NOT(ISBLANK(Tableau645[heure
début])),IF(VALUE(MID(TEXT(Tableau645[heure
début],"hh"),1,2))&lt;13,"AM","PM"),"")</f>
        <v>AM</v>
      </c>
      <c r="H4078" s="47">
        <f>F4078-E4078</f>
        <v>0.16666666666666696</v>
      </c>
      <c r="I4078" s="47"/>
      <c r="J4078" s="47"/>
      <c r="K4078" s="65" t="s">
        <v>1168</v>
      </c>
      <c r="L4078" s="45" t="str">
        <f ca="1">VLOOKUP(Tableau645[[#This Row],[module]],OFFSET(INDIRECT(A4078&amp;"_code"),0,2,,2),2,0)</f>
        <v>n/a</v>
      </c>
      <c r="M4078" s="45"/>
      <c r="N4078" s="47"/>
      <c r="O4078" s="45"/>
    </row>
    <row r="4079" spans="1:15" hidden="1" x14ac:dyDescent="0.2">
      <c r="A4079" s="45" t="s">
        <v>671</v>
      </c>
      <c r="B4079" s="65" t="str">
        <f>YEAR(C4079)&amp;"-"&amp;WEEKNUM(C4079)</f>
        <v>2018-18</v>
      </c>
      <c r="C4079" s="46">
        <v>43223</v>
      </c>
      <c r="D4079" s="67">
        <f>WEEKDAY(Tableau645[[#This Row],[date]])</f>
        <v>5</v>
      </c>
      <c r="E4079" s="47">
        <v>0.34375</v>
      </c>
      <c r="F4079" s="47">
        <v>0.51041666666666696</v>
      </c>
      <c r="G4079" s="46" t="str">
        <f>IF(NOT(ISBLANK(Tableau645[heure
début])),IF(VALUE(MID(TEXT(Tableau645[heure
début],"hh"),1,2))&lt;13,"AM","PM"),"")</f>
        <v>AM</v>
      </c>
      <c r="H4079" s="47">
        <f>F4079-E4079</f>
        <v>0.16666666666666696</v>
      </c>
      <c r="I4079" s="47"/>
      <c r="J4079" s="47" t="s">
        <v>832</v>
      </c>
      <c r="K4079" s="65"/>
      <c r="L4079" s="45" t="e">
        <f ca="1">VLOOKUP(Tableau645[[#This Row],[module]],OFFSET(INDIRECT(A4079&amp;"_code"),0,2,,2),2,0)</f>
        <v>#N/A</v>
      </c>
      <c r="M4079" s="45"/>
      <c r="N4079" s="47"/>
      <c r="O4079" s="45"/>
    </row>
    <row r="4080" spans="1:15" hidden="1" x14ac:dyDescent="0.2">
      <c r="A4080" s="61" t="s">
        <v>669</v>
      </c>
      <c r="B4080" s="65" t="str">
        <f>YEAR(C4080)&amp;"-"&amp;WEEKNUM(C4080)</f>
        <v>2018-18</v>
      </c>
      <c r="C4080" s="46">
        <v>43223</v>
      </c>
      <c r="D4080" s="67">
        <f>WEEKDAY(Tableau645[[#This Row],[date]])</f>
        <v>5</v>
      </c>
      <c r="E4080" s="63">
        <v>0.57291666666666696</v>
      </c>
      <c r="F4080" s="63">
        <v>0.73958333333333404</v>
      </c>
      <c r="G4080" s="46" t="str">
        <f>IF(NOT(ISBLANK(Tableau645[heure
début])),IF(VALUE(MID(TEXT(Tableau645[heure
début],"hh"),1,2))&lt;13,"AM","PM"),"")</f>
        <v>PM</v>
      </c>
      <c r="H4080" s="47">
        <f>F4080-E4080</f>
        <v>0.16666666666666707</v>
      </c>
      <c r="I4080" s="47"/>
      <c r="J4080" s="47"/>
      <c r="K4080" s="65" t="s">
        <v>801</v>
      </c>
      <c r="L4080" s="45" t="str">
        <f ca="1">VLOOKUP(Tableau645[[#This Row],[module]],OFFSET(INDIRECT(A4080&amp;"_code"),0,2,,2),2,0)</f>
        <v>n/a</v>
      </c>
      <c r="M4080" s="45"/>
      <c r="N4080" s="47"/>
      <c r="O4080" s="45"/>
    </row>
    <row r="4081" spans="1:15" hidden="1" x14ac:dyDescent="0.2">
      <c r="A4081" s="45" t="s">
        <v>670</v>
      </c>
      <c r="B4081" s="65" t="str">
        <f>YEAR(C4081)&amp;"-"&amp;WEEKNUM(C4081)</f>
        <v>2018-18</v>
      </c>
      <c r="C4081" s="46">
        <v>43223</v>
      </c>
      <c r="D4081" s="67">
        <f>WEEKDAY(Tableau645[[#This Row],[date]])</f>
        <v>5</v>
      </c>
      <c r="E4081" s="47">
        <v>0.57291666666666696</v>
      </c>
      <c r="F4081" s="47">
        <v>0.73958333333333404</v>
      </c>
      <c r="G4081" s="46" t="str">
        <f>IF(NOT(ISBLANK(Tableau645[heure
début])),IF(VALUE(MID(TEXT(Tableau645[heure
début],"hh"),1,2))&lt;13,"AM","PM"),"")</f>
        <v>PM</v>
      </c>
      <c r="H4081" s="47">
        <f>F4081-E4081</f>
        <v>0.16666666666666707</v>
      </c>
      <c r="I4081" s="47"/>
      <c r="J4081" s="47"/>
      <c r="K4081" s="65" t="s">
        <v>801</v>
      </c>
      <c r="L4081" s="45" t="str">
        <f ca="1">VLOOKUP(Tableau645[[#This Row],[module]],OFFSET(INDIRECT(A4081&amp;"_code"),0,2,,2),2,0)</f>
        <v>n/a</v>
      </c>
      <c r="M4081" s="45"/>
      <c r="N4081" s="47"/>
      <c r="O4081" s="45"/>
    </row>
    <row r="4082" spans="1:15" hidden="1" x14ac:dyDescent="0.2">
      <c r="A4082" s="45" t="s">
        <v>657</v>
      </c>
      <c r="B4082" s="65" t="str">
        <f>YEAR(C4082)&amp;"-"&amp;WEEKNUM(C4082)</f>
        <v>2018-18</v>
      </c>
      <c r="C4082" s="46">
        <v>43223</v>
      </c>
      <c r="D4082" s="67">
        <f>WEEKDAY(Tableau645[[#This Row],[date]])</f>
        <v>5</v>
      </c>
      <c r="E4082" s="47">
        <v>0.57291666666666696</v>
      </c>
      <c r="F4082" s="47">
        <v>0.73958333333333404</v>
      </c>
      <c r="G4082" s="46" t="str">
        <f>IF(NOT(ISBLANK(Tableau645[heure
début])),IF(VALUE(MID(TEXT(Tableau645[heure
début],"hh"),1,2))&lt;13,"AM","PM"),"")</f>
        <v>PM</v>
      </c>
      <c r="H4082" s="47">
        <f>F4082-E4082</f>
        <v>0.16666666666666707</v>
      </c>
      <c r="I4082" s="123"/>
      <c r="J4082" s="47"/>
      <c r="K4082" s="65" t="s">
        <v>772</v>
      </c>
      <c r="L4082" s="45" t="str">
        <f ca="1">VLOOKUP(Tableau645[[#This Row],[module]],OFFSET(INDIRECT(A4082&amp;"_code"),0,2,,2),2,0)</f>
        <v>NETWORX NETWORX</v>
      </c>
      <c r="M4082" s="45"/>
      <c r="N4082" s="47"/>
      <c r="O4082" s="45"/>
    </row>
    <row r="4083" spans="1:15" hidden="1" x14ac:dyDescent="0.2">
      <c r="A4083" s="45" t="s">
        <v>671</v>
      </c>
      <c r="B4083" s="65" t="str">
        <f>YEAR(C4083)&amp;"-"&amp;WEEKNUM(C4083)</f>
        <v>2018-18</v>
      </c>
      <c r="C4083" s="46">
        <v>43223</v>
      </c>
      <c r="D4083" s="67">
        <f>WEEKDAY(Tableau645[[#This Row],[date]])</f>
        <v>5</v>
      </c>
      <c r="E4083" s="47">
        <v>0.57291666666666696</v>
      </c>
      <c r="F4083" s="47">
        <v>0.73958333333333404</v>
      </c>
      <c r="G4083" s="46" t="str">
        <f>IF(NOT(ISBLANK(Tableau645[heure
début])),IF(VALUE(MID(TEXT(Tableau645[heure
début],"hh"),1,2))&lt;13,"AM","PM"),"")</f>
        <v>PM</v>
      </c>
      <c r="H4083" s="47">
        <f>F4083-E4083</f>
        <v>0.16666666666666707</v>
      </c>
      <c r="I4083" s="47"/>
      <c r="J4083" s="47" t="s">
        <v>833</v>
      </c>
      <c r="K4083" s="65" t="s">
        <v>817</v>
      </c>
      <c r="L4083" s="45" t="str">
        <f ca="1">VLOOKUP(Tableau645[[#This Row],[module]],OFFSET(INDIRECT(A4083&amp;"_code"),0,2,,2),2,0)</f>
        <v>n/a</v>
      </c>
      <c r="M4083" s="45"/>
      <c r="N4083" s="47"/>
      <c r="O4083" s="45"/>
    </row>
    <row r="4084" spans="1:15" hidden="1" x14ac:dyDescent="0.2">
      <c r="A4084" s="45" t="s">
        <v>672</v>
      </c>
      <c r="B4084" s="65" t="str">
        <f>YEAR(C4084)&amp;"-"&amp;WEEKNUM(C4084)</f>
        <v>2018-18</v>
      </c>
      <c r="C4084" s="46">
        <v>43223</v>
      </c>
      <c r="D4084" s="67">
        <f>WEEKDAY(Tableau645[[#This Row],[date]])</f>
        <v>5</v>
      </c>
      <c r="E4084" s="47">
        <v>0.57291666666666696</v>
      </c>
      <c r="F4084" s="47">
        <v>0.73958333333333404</v>
      </c>
      <c r="G4084" s="46" t="str">
        <f>IF(NOT(ISBLANK(Tableau645[heure
début])),IF(VALUE(MID(TEXT(Tableau645[heure
début],"hh"),1,2))&lt;13,"AM","PM"),"")</f>
        <v>PM</v>
      </c>
      <c r="H4084" s="47">
        <f>F4084-E4084</f>
        <v>0.16666666666666707</v>
      </c>
      <c r="I4084" s="47"/>
      <c r="J4084" s="47"/>
      <c r="K4084" s="65" t="s">
        <v>809</v>
      </c>
      <c r="L4084" s="45" t="str">
        <f ca="1">VLOOKUP(Tableau645[[#This Row],[module]],OFFSET(INDIRECT(A4084&amp;"_code"),0,2,,2),2,0)</f>
        <v>n/a</v>
      </c>
      <c r="M4084" s="45"/>
      <c r="N4084" s="47"/>
      <c r="O4084" s="45"/>
    </row>
    <row r="4085" spans="1:15" hidden="1" x14ac:dyDescent="0.2">
      <c r="A4085" s="45" t="s">
        <v>676</v>
      </c>
      <c r="B4085" s="65" t="str">
        <f>YEAR(C4085)&amp;"-"&amp;WEEKNUM(C4085)</f>
        <v>2018-18</v>
      </c>
      <c r="C4085" s="46">
        <v>43223</v>
      </c>
      <c r="D4085" s="67">
        <f>WEEKDAY(Tableau645[[#This Row],[date]])</f>
        <v>5</v>
      </c>
      <c r="E4085" s="47">
        <v>0.57291666666666696</v>
      </c>
      <c r="F4085" s="47">
        <v>0.69791666666666663</v>
      </c>
      <c r="G4085" s="46" t="str">
        <f>IF(NOT(ISBLANK(Tableau645[heure
début])),IF(VALUE(MID(TEXT(Tableau645[heure
début],"hh"),1,2))&lt;13,"AM","PM"),"")</f>
        <v>PM</v>
      </c>
      <c r="H4085" s="47">
        <f>F4085-E4085</f>
        <v>0.12499999999999967</v>
      </c>
      <c r="I4085" s="47"/>
      <c r="J4085" s="47"/>
      <c r="K4085" s="65" t="s">
        <v>809</v>
      </c>
      <c r="L4085" s="45" t="str">
        <f ca="1">VLOOKUP(Tableau645[[#This Row],[module]],OFFSET(INDIRECT(A4085&amp;"_code"),0,2,,2),2,0)</f>
        <v>n/a</v>
      </c>
      <c r="M4085" s="45"/>
      <c r="N4085" s="47"/>
      <c r="O4085" s="45"/>
    </row>
    <row r="4086" spans="1:15" hidden="1" x14ac:dyDescent="0.2">
      <c r="A4086" s="45" t="s">
        <v>677</v>
      </c>
      <c r="B4086" s="65" t="str">
        <f>YEAR(C4086)&amp;"-"&amp;WEEKNUM(C4086)</f>
        <v>2018-18</v>
      </c>
      <c r="C4086" s="46">
        <v>43223</v>
      </c>
      <c r="D4086" s="67">
        <f>WEEKDAY(Tableau645[[#This Row],[date]])</f>
        <v>5</v>
      </c>
      <c r="E4086" s="47">
        <v>0.57291666666666696</v>
      </c>
      <c r="F4086" s="47">
        <v>0.69791666666666663</v>
      </c>
      <c r="G4086" s="46" t="str">
        <f>IF(NOT(ISBLANK(Tableau645[heure
début])),IF(VALUE(MID(TEXT(Tableau645[heure
début],"hh"),1,2))&lt;13,"AM","PM"),"")</f>
        <v>PM</v>
      </c>
      <c r="H4086" s="47">
        <f>F4086-E4086</f>
        <v>0.12499999999999967</v>
      </c>
      <c r="I4086" s="47"/>
      <c r="J4086" s="47"/>
      <c r="K4086" s="65" t="s">
        <v>1168</v>
      </c>
      <c r="L4086" s="45" t="str">
        <f ca="1">VLOOKUP(Tableau645[[#This Row],[module]],OFFSET(INDIRECT(A4086&amp;"_code"),0,2,,2),2,0)</f>
        <v>n/a</v>
      </c>
      <c r="M4086" s="45"/>
      <c r="N4086" s="47"/>
      <c r="O4086" s="45"/>
    </row>
    <row r="4087" spans="1:15" hidden="1" x14ac:dyDescent="0.2">
      <c r="A4087" s="45" t="s">
        <v>671</v>
      </c>
      <c r="B4087" s="65" t="str">
        <f>YEAR(C4087)&amp;"-"&amp;WEEKNUM(C4087)</f>
        <v>2018-18</v>
      </c>
      <c r="C4087" s="46">
        <v>43223</v>
      </c>
      <c r="D4087" s="67">
        <f>WEEKDAY(Tableau645[[#This Row],[date]])</f>
        <v>5</v>
      </c>
      <c r="E4087" s="47">
        <v>0.57291666666666696</v>
      </c>
      <c r="F4087" s="47">
        <v>0.73958333333333404</v>
      </c>
      <c r="G4087" s="46" t="str">
        <f>IF(NOT(ISBLANK(Tableau645[heure
début])),IF(VALUE(MID(TEXT(Tableau645[heure
début],"hh"),1,2))&lt;13,"AM","PM"),"")</f>
        <v>PM</v>
      </c>
      <c r="H4087" s="47">
        <f>F4087-E4087</f>
        <v>0.16666666666666707</v>
      </c>
      <c r="I4087" s="47"/>
      <c r="J4087" s="47" t="s">
        <v>832</v>
      </c>
      <c r="K4087" s="65"/>
      <c r="L4087" s="45" t="e">
        <f ca="1">VLOOKUP(Tableau645[[#This Row],[module]],OFFSET(INDIRECT(A4087&amp;"_code"),0,2,,2),2,0)</f>
        <v>#N/A</v>
      </c>
      <c r="M4087" s="45"/>
      <c r="N4087" s="47"/>
      <c r="O4087" s="45"/>
    </row>
    <row r="4088" spans="1:15" hidden="1" x14ac:dyDescent="0.2">
      <c r="A4088" s="61" t="s">
        <v>669</v>
      </c>
      <c r="B4088" s="65" t="str">
        <f>YEAR(C4088)&amp;"-"&amp;WEEKNUM(C4088)</f>
        <v>2018-18</v>
      </c>
      <c r="C4088" s="46">
        <v>43224</v>
      </c>
      <c r="D4088" s="67">
        <f>WEEKDAY(Tableau645[[#This Row],[date]])</f>
        <v>6</v>
      </c>
      <c r="E4088" s="47">
        <v>0.34375</v>
      </c>
      <c r="F4088" s="47">
        <v>0.51041666666666696</v>
      </c>
      <c r="G4088" s="46" t="str">
        <f>IF(NOT(ISBLANK(Tableau645[heure
début])),IF(VALUE(MID(TEXT(Tableau645[heure
début],"hh"),1,2))&lt;13,"AM","PM"),"")</f>
        <v>AM</v>
      </c>
      <c r="H4088" s="47">
        <f>F4088-E4088</f>
        <v>0.16666666666666696</v>
      </c>
      <c r="I4088" s="47"/>
      <c r="J4088" s="47"/>
      <c r="K4088" s="65" t="s">
        <v>801</v>
      </c>
      <c r="L4088" s="45" t="str">
        <f ca="1">VLOOKUP(Tableau645[[#This Row],[module]],OFFSET(INDIRECT(A4088&amp;"_code"),0,2,,2),2,0)</f>
        <v>n/a</v>
      </c>
      <c r="M4088" s="45"/>
      <c r="N4088" s="47"/>
      <c r="O4088" s="45"/>
    </row>
    <row r="4089" spans="1:15" hidden="1" x14ac:dyDescent="0.2">
      <c r="A4089" s="45" t="s">
        <v>670</v>
      </c>
      <c r="B4089" s="65" t="str">
        <f>YEAR(C4089)&amp;"-"&amp;WEEKNUM(C4089)</f>
        <v>2018-18</v>
      </c>
      <c r="C4089" s="46">
        <v>43224</v>
      </c>
      <c r="D4089" s="67">
        <f>WEEKDAY(Tableau645[[#This Row],[date]])</f>
        <v>6</v>
      </c>
      <c r="E4089" s="47">
        <v>0.34375</v>
      </c>
      <c r="F4089" s="47">
        <v>0.51041666666666696</v>
      </c>
      <c r="G4089" s="46" t="str">
        <f>IF(NOT(ISBLANK(Tableau645[heure
début])),IF(VALUE(MID(TEXT(Tableau645[heure
début],"hh"),1,2))&lt;13,"AM","PM"),"")</f>
        <v>AM</v>
      </c>
      <c r="H4089" s="47">
        <f>F4089-E4089</f>
        <v>0.16666666666666696</v>
      </c>
      <c r="I4089" s="47"/>
      <c r="J4089" s="47"/>
      <c r="K4089" s="65" t="s">
        <v>801</v>
      </c>
      <c r="L4089" s="45" t="str">
        <f ca="1">VLOOKUP(Tableau645[[#This Row],[module]],OFFSET(INDIRECT(A4089&amp;"_code"),0,2,,2),2,0)</f>
        <v>n/a</v>
      </c>
      <c r="M4089" s="45"/>
      <c r="N4089" s="47"/>
      <c r="O4089" s="45"/>
    </row>
    <row r="4090" spans="1:15" hidden="1" x14ac:dyDescent="0.2">
      <c r="A4090" s="45" t="s">
        <v>657</v>
      </c>
      <c r="B4090" s="65" t="str">
        <f>YEAR(C4090)&amp;"-"&amp;WEEKNUM(C4090)</f>
        <v>2018-18</v>
      </c>
      <c r="C4090" s="46">
        <v>43224</v>
      </c>
      <c r="D4090" s="67">
        <f>WEEKDAY(Tableau645[[#This Row],[date]])</f>
        <v>6</v>
      </c>
      <c r="E4090" s="47">
        <v>0.34375</v>
      </c>
      <c r="F4090" s="47">
        <v>0.42708333333333298</v>
      </c>
      <c r="G4090" s="46" t="str">
        <f>IF(NOT(ISBLANK(Tableau645[heure
début])),IF(VALUE(MID(TEXT(Tableau645[heure
début],"hh"),1,2))&lt;13,"AM","PM"),"")</f>
        <v>AM</v>
      </c>
      <c r="H4090" s="47">
        <f>F4090-E4090</f>
        <v>8.3333333333332982E-2</v>
      </c>
      <c r="I4090" s="123"/>
      <c r="J4090" s="47"/>
      <c r="K4090" s="65" t="s">
        <v>914</v>
      </c>
      <c r="L4090" s="45" t="str">
        <f ca="1">VLOOKUP(Tableau645[[#This Row],[module]],OFFSET(INDIRECT(A4090&amp;"_code"),0,2,,2),2,0)</f>
        <v>BOUTONNET Jean-Pierre</v>
      </c>
      <c r="M4090" s="45"/>
      <c r="N4090" s="47"/>
      <c r="O4090" s="45"/>
    </row>
    <row r="4091" spans="1:15" hidden="1" x14ac:dyDescent="0.2">
      <c r="A4091" s="45" t="s">
        <v>671</v>
      </c>
      <c r="B4091" s="65" t="str">
        <f>YEAR(C4091)&amp;"-"&amp;WEEKNUM(C4091)</f>
        <v>2018-18</v>
      </c>
      <c r="C4091" s="46">
        <v>43224</v>
      </c>
      <c r="D4091" s="67">
        <f>WEEKDAY(Tableau645[[#This Row],[date]])</f>
        <v>6</v>
      </c>
      <c r="E4091" s="47">
        <v>0.34375</v>
      </c>
      <c r="F4091" s="47">
        <v>0.51041666666666696</v>
      </c>
      <c r="G4091" s="46" t="str">
        <f>IF(NOT(ISBLANK(Tableau645[heure
début])),IF(VALUE(MID(TEXT(Tableau645[heure
début],"hh"),1,2))&lt;13,"AM","PM"),"")</f>
        <v>AM</v>
      </c>
      <c r="H4091" s="47">
        <f>F4091-E4091</f>
        <v>0.16666666666666696</v>
      </c>
      <c r="I4091" s="47"/>
      <c r="J4091" s="47" t="s">
        <v>833</v>
      </c>
      <c r="K4091" s="65" t="s">
        <v>817</v>
      </c>
      <c r="L4091" s="45" t="str">
        <f ca="1">VLOOKUP(Tableau645[[#This Row],[module]],OFFSET(INDIRECT(A4091&amp;"_code"),0,2,,2),2,0)</f>
        <v>n/a</v>
      </c>
      <c r="M4091" s="45"/>
      <c r="N4091" s="47"/>
      <c r="O4091" s="45"/>
    </row>
    <row r="4092" spans="1:15" hidden="1" x14ac:dyDescent="0.2">
      <c r="A4092" s="45" t="s">
        <v>672</v>
      </c>
      <c r="B4092" s="65" t="str">
        <f>YEAR(C4092)&amp;"-"&amp;WEEKNUM(C4092)</f>
        <v>2018-18</v>
      </c>
      <c r="C4092" s="46">
        <v>43224</v>
      </c>
      <c r="D4092" s="67">
        <f>WEEKDAY(Tableau645[[#This Row],[date]])</f>
        <v>6</v>
      </c>
      <c r="E4092" s="47">
        <v>0.34375</v>
      </c>
      <c r="F4092" s="47">
        <v>0.51041666666666696</v>
      </c>
      <c r="G4092" s="46" t="str">
        <f>IF(NOT(ISBLANK(Tableau645[heure
début])),IF(VALUE(MID(TEXT(Tableau645[heure
début],"hh"),1,2))&lt;13,"AM","PM"),"")</f>
        <v>AM</v>
      </c>
      <c r="H4092" s="47">
        <f>F4092-E4092</f>
        <v>0.16666666666666696</v>
      </c>
      <c r="I4092" s="47"/>
      <c r="J4092" s="47"/>
      <c r="K4092" s="65" t="s">
        <v>809</v>
      </c>
      <c r="L4092" s="45" t="str">
        <f ca="1">VLOOKUP(Tableau645[[#This Row],[module]],OFFSET(INDIRECT(A4092&amp;"_code"),0,2,,2),2,0)</f>
        <v>n/a</v>
      </c>
      <c r="M4092" s="45"/>
      <c r="N4092" s="47"/>
      <c r="O4092" s="45"/>
    </row>
    <row r="4093" spans="1:15" hidden="1" x14ac:dyDescent="0.2">
      <c r="A4093" s="45" t="s">
        <v>676</v>
      </c>
      <c r="B4093" s="65" t="str">
        <f>YEAR(C4093)&amp;"-"&amp;WEEKNUM(C4093)</f>
        <v>2018-18</v>
      </c>
      <c r="C4093" s="46">
        <v>43224</v>
      </c>
      <c r="D4093" s="67">
        <f>WEEKDAY(Tableau645[[#This Row],[date]])</f>
        <v>6</v>
      </c>
      <c r="E4093" s="47">
        <v>0.34375</v>
      </c>
      <c r="F4093" s="47">
        <v>0.51041666666666696</v>
      </c>
      <c r="G4093" s="46" t="str">
        <f>IF(NOT(ISBLANK(Tableau645[heure
début])),IF(VALUE(MID(TEXT(Tableau645[heure
début],"hh"),1,2))&lt;13,"AM","PM"),"")</f>
        <v>AM</v>
      </c>
      <c r="H4093" s="47">
        <f>F4093-E4093</f>
        <v>0.16666666666666696</v>
      </c>
      <c r="I4093" s="47"/>
      <c r="J4093" s="47"/>
      <c r="K4093" s="65" t="s">
        <v>809</v>
      </c>
      <c r="L4093" s="45" t="str">
        <f ca="1">VLOOKUP(Tableau645[[#This Row],[module]],OFFSET(INDIRECT(A4093&amp;"_code"),0,2,,2),2,0)</f>
        <v>n/a</v>
      </c>
      <c r="M4093" s="45"/>
      <c r="N4093" s="47"/>
      <c r="O4093" s="45"/>
    </row>
    <row r="4094" spans="1:15" hidden="1" x14ac:dyDescent="0.2">
      <c r="A4094" s="45" t="s">
        <v>677</v>
      </c>
      <c r="B4094" s="65" t="str">
        <f>YEAR(C4094)&amp;"-"&amp;WEEKNUM(C4094)</f>
        <v>2018-18</v>
      </c>
      <c r="C4094" s="46">
        <v>43224</v>
      </c>
      <c r="D4094" s="67">
        <f>WEEKDAY(Tableau645[[#This Row],[date]])</f>
        <v>6</v>
      </c>
      <c r="E4094" s="47">
        <v>0.34375</v>
      </c>
      <c r="F4094" s="47">
        <v>0.51041666666666696</v>
      </c>
      <c r="G4094" s="46" t="str">
        <f>IF(NOT(ISBLANK(Tableau645[heure
début])),IF(VALUE(MID(TEXT(Tableau645[heure
début],"hh"),1,2))&lt;13,"AM","PM"),"")</f>
        <v>AM</v>
      </c>
      <c r="H4094" s="47">
        <f>F4094-E4094</f>
        <v>0.16666666666666696</v>
      </c>
      <c r="I4094" s="47"/>
      <c r="J4094" s="47"/>
      <c r="K4094" s="65" t="s">
        <v>1168</v>
      </c>
      <c r="L4094" s="45" t="str">
        <f ca="1">VLOOKUP(Tableau645[[#This Row],[module]],OFFSET(INDIRECT(A4094&amp;"_code"),0,2,,2),2,0)</f>
        <v>n/a</v>
      </c>
      <c r="M4094" s="45"/>
      <c r="N4094" s="47"/>
      <c r="O4094" s="45"/>
    </row>
    <row r="4095" spans="1:15" hidden="1" x14ac:dyDescent="0.2">
      <c r="A4095" s="45" t="s">
        <v>671</v>
      </c>
      <c r="B4095" s="65" t="str">
        <f>YEAR(C4095)&amp;"-"&amp;WEEKNUM(C4095)</f>
        <v>2018-18</v>
      </c>
      <c r="C4095" s="46">
        <v>43224</v>
      </c>
      <c r="D4095" s="67">
        <f>WEEKDAY(Tableau645[[#This Row],[date]])</f>
        <v>6</v>
      </c>
      <c r="E4095" s="47">
        <v>0.34375</v>
      </c>
      <c r="F4095" s="47">
        <v>0.51041666666666696</v>
      </c>
      <c r="G4095" s="46" t="str">
        <f>IF(NOT(ISBLANK(Tableau645[heure
début])),IF(VALUE(MID(TEXT(Tableau645[heure
début],"hh"),1,2))&lt;13,"AM","PM"),"")</f>
        <v>AM</v>
      </c>
      <c r="H4095" s="47">
        <f>F4095-E4095</f>
        <v>0.16666666666666696</v>
      </c>
      <c r="I4095" s="47"/>
      <c r="J4095" s="47" t="s">
        <v>832</v>
      </c>
      <c r="K4095" s="65"/>
      <c r="L4095" s="45" t="e">
        <f ca="1">VLOOKUP(Tableau645[[#This Row],[module]],OFFSET(INDIRECT(A4095&amp;"_code"),0,2,,2),2,0)</f>
        <v>#N/A</v>
      </c>
      <c r="M4095" s="45"/>
      <c r="N4095" s="47"/>
      <c r="O4095" s="45"/>
    </row>
    <row r="4096" spans="1:15" hidden="1" x14ac:dyDescent="0.2">
      <c r="A4096" s="45" t="s">
        <v>657</v>
      </c>
      <c r="B4096" s="65" t="str">
        <f>YEAR(C4096)&amp;"-"&amp;WEEKNUM(C4096)</f>
        <v>2018-18</v>
      </c>
      <c r="C4096" s="46">
        <v>43224</v>
      </c>
      <c r="D4096" s="67">
        <f>WEEKDAY(Tableau645[[#This Row],[date]])</f>
        <v>6</v>
      </c>
      <c r="E4096" s="47">
        <v>0.42708333333333298</v>
      </c>
      <c r="F4096" s="47">
        <v>0.51041666666666696</v>
      </c>
      <c r="G4096" s="46" t="str">
        <f>IF(NOT(ISBLANK(Tableau645[heure
début])),IF(VALUE(MID(TEXT(Tableau645[heure
début],"hh"),1,2))&lt;13,"AM","PM"),"")</f>
        <v>AM</v>
      </c>
      <c r="H4096" s="47">
        <f>F4096-E4096</f>
        <v>8.3333333333333981E-2</v>
      </c>
      <c r="I4096" s="123"/>
      <c r="J4096" s="47"/>
      <c r="K4096" s="65" t="s">
        <v>772</v>
      </c>
      <c r="L4096" s="65" t="str">
        <f ca="1">VLOOKUP(Tableau645[[#This Row],[module]],OFFSET(INDIRECT(A4096&amp;"_code"),0,2,,2),2,0)</f>
        <v>NETWORX NETWORX</v>
      </c>
      <c r="M4096" s="45"/>
      <c r="N4096" s="47"/>
      <c r="O4096" s="45"/>
    </row>
    <row r="4097" spans="1:15" hidden="1" x14ac:dyDescent="0.2">
      <c r="A4097" s="61" t="s">
        <v>669</v>
      </c>
      <c r="B4097" s="65" t="str">
        <f>YEAR(C4097)&amp;"-"&amp;WEEKNUM(C4097)</f>
        <v>2018-18</v>
      </c>
      <c r="C4097" s="46">
        <v>43224</v>
      </c>
      <c r="D4097" s="67">
        <f>WEEKDAY(Tableau645[[#This Row],[date]])</f>
        <v>6</v>
      </c>
      <c r="E4097" s="63">
        <v>0.57291666666666696</v>
      </c>
      <c r="F4097" s="63">
        <v>0.73958333333333404</v>
      </c>
      <c r="G4097" s="46" t="str">
        <f>IF(NOT(ISBLANK(Tableau645[heure
début])),IF(VALUE(MID(TEXT(Tableau645[heure
début],"hh"),1,2))&lt;13,"AM","PM"),"")</f>
        <v>PM</v>
      </c>
      <c r="H4097" s="47">
        <f>F4097-E4097</f>
        <v>0.16666666666666707</v>
      </c>
      <c r="I4097" s="47"/>
      <c r="J4097" s="47"/>
      <c r="K4097" s="65" t="s">
        <v>801</v>
      </c>
      <c r="L4097" s="45" t="str">
        <f ca="1">VLOOKUP(Tableau645[[#This Row],[module]],OFFSET(INDIRECT(A4097&amp;"_code"),0,2,,2),2,0)</f>
        <v>n/a</v>
      </c>
      <c r="M4097" s="45"/>
      <c r="N4097" s="47"/>
      <c r="O4097" s="45"/>
    </row>
    <row r="4098" spans="1:15" hidden="1" x14ac:dyDescent="0.2">
      <c r="A4098" s="45" t="s">
        <v>670</v>
      </c>
      <c r="B4098" s="65" t="str">
        <f>YEAR(C4098)&amp;"-"&amp;WEEKNUM(C4098)</f>
        <v>2018-18</v>
      </c>
      <c r="C4098" s="46">
        <v>43224</v>
      </c>
      <c r="D4098" s="67">
        <f>WEEKDAY(Tableau645[[#This Row],[date]])</f>
        <v>6</v>
      </c>
      <c r="E4098" s="47">
        <v>0.57291666666666696</v>
      </c>
      <c r="F4098" s="47">
        <v>0.73958333333333404</v>
      </c>
      <c r="G4098" s="46" t="str">
        <f>IF(NOT(ISBLANK(Tableau645[heure
début])),IF(VALUE(MID(TEXT(Tableau645[heure
début],"hh"),1,2))&lt;13,"AM","PM"),"")</f>
        <v>PM</v>
      </c>
      <c r="H4098" s="47">
        <f>F4098-E4098</f>
        <v>0.16666666666666707</v>
      </c>
      <c r="I4098" s="47"/>
      <c r="J4098" s="47"/>
      <c r="K4098" s="65" t="s">
        <v>801</v>
      </c>
      <c r="L4098" s="45" t="str">
        <f ca="1">VLOOKUP(Tableau645[[#This Row],[module]],OFFSET(INDIRECT(A4098&amp;"_code"),0,2,,2),2,0)</f>
        <v>n/a</v>
      </c>
      <c r="M4098" s="45"/>
      <c r="N4098" s="47"/>
      <c r="O4098" s="45"/>
    </row>
    <row r="4099" spans="1:15" hidden="1" x14ac:dyDescent="0.2">
      <c r="A4099" s="45" t="s">
        <v>657</v>
      </c>
      <c r="B4099" s="65" t="str">
        <f>YEAR(C4099)&amp;"-"&amp;WEEKNUM(C4099)</f>
        <v>2018-18</v>
      </c>
      <c r="C4099" s="46">
        <v>43224</v>
      </c>
      <c r="D4099" s="67">
        <f>WEEKDAY(Tableau645[[#This Row],[date]])</f>
        <v>6</v>
      </c>
      <c r="E4099" s="47">
        <v>0.57291666666666696</v>
      </c>
      <c r="F4099" s="47">
        <v>0.73958333333333404</v>
      </c>
      <c r="G4099" s="46" t="str">
        <f>IF(NOT(ISBLANK(Tableau645[heure
début])),IF(VALUE(MID(TEXT(Tableau645[heure
début],"hh"),1,2))&lt;13,"AM","PM"),"")</f>
        <v>PM</v>
      </c>
      <c r="H4099" s="47">
        <f>F4099-E4099</f>
        <v>0.16666666666666707</v>
      </c>
      <c r="I4099" s="123"/>
      <c r="J4099" s="47"/>
      <c r="K4099" s="65" t="s">
        <v>914</v>
      </c>
      <c r="L4099" s="45" t="str">
        <f ca="1">VLOOKUP(Tableau645[[#This Row],[module]],OFFSET(INDIRECT(A4099&amp;"_code"),0,2,,2),2,0)</f>
        <v>BOUTONNET Jean-Pierre</v>
      </c>
      <c r="M4099" s="45"/>
      <c r="N4099" s="47"/>
      <c r="O4099" s="45"/>
    </row>
    <row r="4100" spans="1:15" hidden="1" x14ac:dyDescent="0.2">
      <c r="A4100" s="45" t="s">
        <v>671</v>
      </c>
      <c r="B4100" s="65" t="str">
        <f>YEAR(C4100)&amp;"-"&amp;WEEKNUM(C4100)</f>
        <v>2018-18</v>
      </c>
      <c r="C4100" s="46">
        <v>43224</v>
      </c>
      <c r="D4100" s="67">
        <f>WEEKDAY(Tableau645[[#This Row],[date]])</f>
        <v>6</v>
      </c>
      <c r="E4100" s="47">
        <v>0.57291666666666696</v>
      </c>
      <c r="F4100" s="47">
        <v>0.73958333333333404</v>
      </c>
      <c r="G4100" s="46" t="str">
        <f>IF(NOT(ISBLANK(Tableau645[heure
début])),IF(VALUE(MID(TEXT(Tableau645[heure
début],"hh"),1,2))&lt;13,"AM","PM"),"")</f>
        <v>PM</v>
      </c>
      <c r="H4100" s="47">
        <f>F4100-E4100</f>
        <v>0.16666666666666707</v>
      </c>
      <c r="I4100" s="47"/>
      <c r="J4100" s="47" t="s">
        <v>833</v>
      </c>
      <c r="K4100" s="65" t="s">
        <v>817</v>
      </c>
      <c r="L4100" s="45" t="str">
        <f ca="1">VLOOKUP(Tableau645[[#This Row],[module]],OFFSET(INDIRECT(A4100&amp;"_code"),0,2,,2),2,0)</f>
        <v>n/a</v>
      </c>
      <c r="M4100" s="45"/>
      <c r="N4100" s="47"/>
      <c r="O4100" s="45"/>
    </row>
    <row r="4101" spans="1:15" hidden="1" x14ac:dyDescent="0.2">
      <c r="A4101" s="45" t="s">
        <v>672</v>
      </c>
      <c r="B4101" s="65" t="str">
        <f>YEAR(C4101)&amp;"-"&amp;WEEKNUM(C4101)</f>
        <v>2018-18</v>
      </c>
      <c r="C4101" s="46">
        <v>43224</v>
      </c>
      <c r="D4101" s="67">
        <f>WEEKDAY(Tableau645[[#This Row],[date]])</f>
        <v>6</v>
      </c>
      <c r="E4101" s="47">
        <v>0.57291666666666696</v>
      </c>
      <c r="F4101" s="47">
        <v>0.73958333333333404</v>
      </c>
      <c r="G4101" s="46" t="str">
        <f>IF(NOT(ISBLANK(Tableau645[heure
début])),IF(VALUE(MID(TEXT(Tableau645[heure
début],"hh"),1,2))&lt;13,"AM","PM"),"")</f>
        <v>PM</v>
      </c>
      <c r="H4101" s="47">
        <f>F4101-E4101</f>
        <v>0.16666666666666707</v>
      </c>
      <c r="I4101" s="47"/>
      <c r="J4101" s="47"/>
      <c r="K4101" s="65" t="s">
        <v>809</v>
      </c>
      <c r="L4101" s="45" t="str">
        <f ca="1">VLOOKUP(Tableau645[[#This Row],[module]],OFFSET(INDIRECT(A4101&amp;"_code"),0,2,,2),2,0)</f>
        <v>n/a</v>
      </c>
      <c r="M4101" s="45"/>
      <c r="N4101" s="47"/>
      <c r="O4101" s="45"/>
    </row>
    <row r="4102" spans="1:15" hidden="1" x14ac:dyDescent="0.2">
      <c r="A4102" s="45" t="s">
        <v>676</v>
      </c>
      <c r="B4102" s="65" t="str">
        <f>YEAR(C4102)&amp;"-"&amp;WEEKNUM(C4102)</f>
        <v>2018-18</v>
      </c>
      <c r="C4102" s="46">
        <v>43224</v>
      </c>
      <c r="D4102" s="67">
        <f>WEEKDAY(Tableau645[[#This Row],[date]])</f>
        <v>6</v>
      </c>
      <c r="E4102" s="47">
        <v>0.57291666666666696</v>
      </c>
      <c r="F4102" s="47">
        <v>0.69791666666666663</v>
      </c>
      <c r="G4102" s="46" t="str">
        <f>IF(NOT(ISBLANK(Tableau645[heure
début])),IF(VALUE(MID(TEXT(Tableau645[heure
début],"hh"),1,2))&lt;13,"AM","PM"),"")</f>
        <v>PM</v>
      </c>
      <c r="H4102" s="47">
        <f>F4102-E4102</f>
        <v>0.12499999999999967</v>
      </c>
      <c r="I4102" s="47"/>
      <c r="J4102" s="47"/>
      <c r="K4102" s="65" t="s">
        <v>809</v>
      </c>
      <c r="L4102" s="45" t="str">
        <f ca="1">VLOOKUP(Tableau645[[#This Row],[module]],OFFSET(INDIRECT(A4102&amp;"_code"),0,2,,2),2,0)</f>
        <v>n/a</v>
      </c>
      <c r="M4102" s="45"/>
      <c r="N4102" s="47"/>
      <c r="O4102" s="45"/>
    </row>
    <row r="4103" spans="1:15" hidden="1" x14ac:dyDescent="0.2">
      <c r="A4103" s="45" t="s">
        <v>677</v>
      </c>
      <c r="B4103" s="65" t="str">
        <f>YEAR(C4103)&amp;"-"&amp;WEEKNUM(C4103)</f>
        <v>2018-18</v>
      </c>
      <c r="C4103" s="46">
        <v>43224</v>
      </c>
      <c r="D4103" s="67">
        <f>WEEKDAY(Tableau645[[#This Row],[date]])</f>
        <v>6</v>
      </c>
      <c r="E4103" s="47">
        <v>0.57291666666666696</v>
      </c>
      <c r="F4103" s="47">
        <v>0.69791666666666663</v>
      </c>
      <c r="G4103" s="46" t="str">
        <f>IF(NOT(ISBLANK(Tableau645[heure
début])),IF(VALUE(MID(TEXT(Tableau645[heure
début],"hh"),1,2))&lt;13,"AM","PM"),"")</f>
        <v>PM</v>
      </c>
      <c r="H4103" s="47">
        <f>F4103-E4103</f>
        <v>0.12499999999999967</v>
      </c>
      <c r="I4103" s="47"/>
      <c r="J4103" s="47"/>
      <c r="K4103" s="65" t="s">
        <v>1168</v>
      </c>
      <c r="L4103" s="45" t="str">
        <f ca="1">VLOOKUP(Tableau645[[#This Row],[module]],OFFSET(INDIRECT(A4103&amp;"_code"),0,2,,2),2,0)</f>
        <v>n/a</v>
      </c>
      <c r="M4103" s="45"/>
      <c r="N4103" s="47"/>
      <c r="O4103" s="45"/>
    </row>
    <row r="4104" spans="1:15" hidden="1" x14ac:dyDescent="0.2">
      <c r="A4104" s="45" t="s">
        <v>671</v>
      </c>
      <c r="B4104" s="65" t="str">
        <f>YEAR(C4104)&amp;"-"&amp;WEEKNUM(C4104)</f>
        <v>2018-18</v>
      </c>
      <c r="C4104" s="46">
        <v>43224</v>
      </c>
      <c r="D4104" s="67">
        <f>WEEKDAY(Tableau645[[#This Row],[date]])</f>
        <v>6</v>
      </c>
      <c r="E4104" s="47">
        <v>0.57291666666666696</v>
      </c>
      <c r="F4104" s="47">
        <v>0.73958333333333404</v>
      </c>
      <c r="G4104" s="46" t="str">
        <f>IF(NOT(ISBLANK(Tableau645[heure
début])),IF(VALUE(MID(TEXT(Tableau645[heure
début],"hh"),1,2))&lt;13,"AM","PM"),"")</f>
        <v>PM</v>
      </c>
      <c r="H4104" s="47">
        <f>F4104-E4104</f>
        <v>0.16666666666666707</v>
      </c>
      <c r="I4104" s="47"/>
      <c r="J4104" s="47" t="s">
        <v>832</v>
      </c>
      <c r="K4104" s="65"/>
      <c r="L4104" s="45" t="e">
        <f ca="1">VLOOKUP(Tableau645[[#This Row],[module]],OFFSET(INDIRECT(A4104&amp;"_code"),0,2,,2),2,0)</f>
        <v>#N/A</v>
      </c>
      <c r="M4104" s="45"/>
      <c r="N4104" s="47"/>
      <c r="O4104" s="45"/>
    </row>
    <row r="4105" spans="1:15" hidden="1" x14ac:dyDescent="0.2">
      <c r="A4105" s="61" t="s">
        <v>669</v>
      </c>
      <c r="B4105" s="65" t="str">
        <f>YEAR(C4105)&amp;"-"&amp;WEEKNUM(C4105)</f>
        <v>2018-18</v>
      </c>
      <c r="C4105" s="46">
        <v>43225</v>
      </c>
      <c r="D4105" s="67">
        <f>WEEKDAY(Tableau645[[#This Row],[date]])</f>
        <v>7</v>
      </c>
      <c r="E4105" s="47">
        <v>0.34375</v>
      </c>
      <c r="F4105" s="47">
        <v>0.51041666666666696</v>
      </c>
      <c r="G4105" s="46" t="str">
        <f>IF(NOT(ISBLANK(Tableau645[heure
début])),IF(VALUE(MID(TEXT(Tableau645[heure
début],"hh"),1,2))&lt;13,"AM","PM"),"")</f>
        <v>AM</v>
      </c>
      <c r="H4105" s="47">
        <f>F4105-E4105</f>
        <v>0.16666666666666696</v>
      </c>
      <c r="I4105" s="47"/>
      <c r="J4105" s="47"/>
      <c r="K4105" s="65"/>
      <c r="L4105" s="45" t="e">
        <f ca="1">VLOOKUP(Tableau645[[#This Row],[module]],OFFSET(INDIRECT(A4105&amp;"_code"),0,2,,2),2,0)</f>
        <v>#N/A</v>
      </c>
      <c r="M4105" s="45"/>
      <c r="N4105" s="47"/>
      <c r="O4105" s="45"/>
    </row>
    <row r="4106" spans="1:15" hidden="1" x14ac:dyDescent="0.2">
      <c r="A4106" s="45" t="s">
        <v>670</v>
      </c>
      <c r="B4106" s="65" t="str">
        <f>YEAR(C4106)&amp;"-"&amp;WEEKNUM(C4106)</f>
        <v>2018-18</v>
      </c>
      <c r="C4106" s="46">
        <v>43225</v>
      </c>
      <c r="D4106" s="67">
        <f>WEEKDAY(Tableau645[[#This Row],[date]])</f>
        <v>7</v>
      </c>
      <c r="E4106" s="47">
        <v>0.34375</v>
      </c>
      <c r="F4106" s="47">
        <v>0.51041666666666696</v>
      </c>
      <c r="G4106" s="46" t="str">
        <f>IF(NOT(ISBLANK(Tableau645[heure
début])),IF(VALUE(MID(TEXT(Tableau645[heure
début],"hh"),1,2))&lt;13,"AM","PM"),"")</f>
        <v>AM</v>
      </c>
      <c r="H4106" s="47">
        <f>F4106-E4106</f>
        <v>0.16666666666666696</v>
      </c>
      <c r="I4106" s="47"/>
      <c r="J4106" s="47"/>
      <c r="K4106" s="65"/>
      <c r="L4106" s="45" t="e">
        <f ca="1">VLOOKUP(Tableau645[[#This Row],[module]],OFFSET(INDIRECT(A4106&amp;"_code"),0,2,,2),2,0)</f>
        <v>#N/A</v>
      </c>
      <c r="M4106" s="45"/>
      <c r="N4106" s="47"/>
      <c r="O4106" s="45"/>
    </row>
    <row r="4107" spans="1:15" hidden="1" x14ac:dyDescent="0.2">
      <c r="A4107" s="45" t="s">
        <v>657</v>
      </c>
      <c r="B4107" s="65" t="str">
        <f>YEAR(C4107)&amp;"-"&amp;WEEKNUM(C4107)</f>
        <v>2018-18</v>
      </c>
      <c r="C4107" s="46">
        <v>43225</v>
      </c>
      <c r="D4107" s="67">
        <f>WEEKDAY(Tableau645[[#This Row],[date]])</f>
        <v>7</v>
      </c>
      <c r="E4107" s="47">
        <v>0.34375</v>
      </c>
      <c r="F4107" s="47">
        <v>0.51041666666666696</v>
      </c>
      <c r="G4107" s="46" t="str">
        <f>IF(NOT(ISBLANK(Tableau645[heure
début])),IF(VALUE(MID(TEXT(Tableau645[heure
début],"hh"),1,2))&lt;13,"AM","PM"),"")</f>
        <v>AM</v>
      </c>
      <c r="H4107" s="47">
        <f>F4107-E4107</f>
        <v>0.16666666666666696</v>
      </c>
      <c r="I4107" s="123"/>
      <c r="J4107" s="47"/>
      <c r="K4107" s="65"/>
      <c r="L4107" s="45" t="e">
        <f ca="1">VLOOKUP(Tableau645[[#This Row],[module]],OFFSET(INDIRECT(A4107&amp;"_code"),0,2,,2),2,0)</f>
        <v>#N/A</v>
      </c>
      <c r="M4107" s="45"/>
      <c r="N4107" s="47"/>
      <c r="O4107" s="45"/>
    </row>
    <row r="4108" spans="1:15" hidden="1" x14ac:dyDescent="0.2">
      <c r="A4108" s="45" t="s">
        <v>672</v>
      </c>
      <c r="B4108" s="65" t="str">
        <f>YEAR(C4108)&amp;"-"&amp;WEEKNUM(C4108)</f>
        <v>2018-18</v>
      </c>
      <c r="C4108" s="46">
        <v>43225</v>
      </c>
      <c r="D4108" s="67">
        <f>WEEKDAY(Tableau645[[#This Row],[date]])</f>
        <v>7</v>
      </c>
      <c r="E4108" s="47">
        <v>0.34375</v>
      </c>
      <c r="F4108" s="47">
        <v>0.51041666666666696</v>
      </c>
      <c r="G4108" s="46" t="str">
        <f>IF(NOT(ISBLANK(Tableau645[heure
début])),IF(VALUE(MID(TEXT(Tableau645[heure
début],"hh"),1,2))&lt;13,"AM","PM"),"")</f>
        <v>AM</v>
      </c>
      <c r="H4108" s="47">
        <f>F4108-E4108</f>
        <v>0.16666666666666696</v>
      </c>
      <c r="I4108" s="47"/>
      <c r="J4108" s="47"/>
      <c r="K4108" s="65"/>
      <c r="L4108" s="45" t="e">
        <f ca="1">VLOOKUP(Tableau645[[#This Row],[module]],OFFSET(INDIRECT(A4108&amp;"_code"),0,2,,2),2,0)</f>
        <v>#N/A</v>
      </c>
      <c r="M4108" s="45"/>
      <c r="N4108" s="47"/>
      <c r="O4108" s="45"/>
    </row>
    <row r="4109" spans="1:15" hidden="1" x14ac:dyDescent="0.2">
      <c r="A4109" s="45" t="s">
        <v>676</v>
      </c>
      <c r="B4109" s="65" t="str">
        <f>YEAR(C4109)&amp;"-"&amp;WEEKNUM(C4109)</f>
        <v>2018-18</v>
      </c>
      <c r="C4109" s="46">
        <v>43225</v>
      </c>
      <c r="D4109" s="67">
        <f>WEEKDAY(Tableau645[[#This Row],[date]])</f>
        <v>7</v>
      </c>
      <c r="E4109" s="47">
        <v>0.34375</v>
      </c>
      <c r="F4109" s="47">
        <v>0.51041666666666696</v>
      </c>
      <c r="G4109" s="46" t="str">
        <f>IF(NOT(ISBLANK(Tableau645[heure
début])),IF(VALUE(MID(TEXT(Tableau645[heure
début],"hh"),1,2))&lt;13,"AM","PM"),"")</f>
        <v>AM</v>
      </c>
      <c r="H4109" s="47">
        <f>F4109-E4109</f>
        <v>0.16666666666666696</v>
      </c>
      <c r="I4109" s="47"/>
      <c r="J4109" s="47"/>
      <c r="K4109" s="65"/>
      <c r="L4109" s="45" t="e">
        <f ca="1">VLOOKUP(Tableau645[[#This Row],[module]],OFFSET(INDIRECT(A4109&amp;"_code"),0,2,,2),2,0)</f>
        <v>#N/A</v>
      </c>
      <c r="M4109" s="45"/>
      <c r="N4109" s="47"/>
      <c r="O4109" s="45"/>
    </row>
    <row r="4110" spans="1:15" hidden="1" x14ac:dyDescent="0.2">
      <c r="A4110" s="45" t="s">
        <v>677</v>
      </c>
      <c r="B4110" s="65" t="str">
        <f>YEAR(C4110)&amp;"-"&amp;WEEKNUM(C4110)</f>
        <v>2018-18</v>
      </c>
      <c r="C4110" s="46">
        <v>43225</v>
      </c>
      <c r="D4110" s="67">
        <f>WEEKDAY(Tableau645[[#This Row],[date]])</f>
        <v>7</v>
      </c>
      <c r="E4110" s="47">
        <v>0.34375</v>
      </c>
      <c r="F4110" s="47">
        <v>0.51041666666666696</v>
      </c>
      <c r="G4110" s="46" t="str">
        <f>IF(NOT(ISBLANK(Tableau645[heure
début])),IF(VALUE(MID(TEXT(Tableau645[heure
début],"hh"),1,2))&lt;13,"AM","PM"),"")</f>
        <v>AM</v>
      </c>
      <c r="H4110" s="47">
        <f>F4110-E4110</f>
        <v>0.16666666666666696</v>
      </c>
      <c r="I4110" s="47"/>
      <c r="J4110" s="47"/>
      <c r="K4110" s="65"/>
      <c r="L4110" s="45" t="e">
        <f ca="1">VLOOKUP(Tableau645[[#This Row],[module]],OFFSET(INDIRECT(A4110&amp;"_code"),0,2,,2),2,0)</f>
        <v>#N/A</v>
      </c>
      <c r="M4110" s="45"/>
      <c r="N4110" s="47"/>
      <c r="O4110" s="45"/>
    </row>
    <row r="4111" spans="1:15" hidden="1" x14ac:dyDescent="0.2">
      <c r="A4111" s="45" t="s">
        <v>671</v>
      </c>
      <c r="B4111" s="65" t="str">
        <f>YEAR(C4111)&amp;"-"&amp;WEEKNUM(C4111)</f>
        <v>2018-18</v>
      </c>
      <c r="C4111" s="46">
        <v>43225</v>
      </c>
      <c r="D4111" s="67">
        <f>WEEKDAY(Tableau645[[#This Row],[date]])</f>
        <v>7</v>
      </c>
      <c r="E4111" s="47">
        <v>0.34375</v>
      </c>
      <c r="F4111" s="47">
        <v>0.51041666666666696</v>
      </c>
      <c r="G4111" s="46" t="str">
        <f>IF(NOT(ISBLANK(Tableau645[heure
début])),IF(VALUE(MID(TEXT(Tableau645[heure
début],"hh"),1,2))&lt;13,"AM","PM"),"")</f>
        <v>AM</v>
      </c>
      <c r="H4111" s="47">
        <f>F4111-E4111</f>
        <v>0.16666666666666696</v>
      </c>
      <c r="I4111" s="47"/>
      <c r="J4111" s="47"/>
      <c r="K4111" s="65"/>
      <c r="L4111" s="45" t="e">
        <f ca="1">VLOOKUP(Tableau645[[#This Row],[module]],OFFSET(INDIRECT(A4111&amp;"_code"),0,2,,2),2,0)</f>
        <v>#N/A</v>
      </c>
      <c r="M4111" s="45"/>
      <c r="N4111" s="47"/>
      <c r="O4111" s="45"/>
    </row>
    <row r="4112" spans="1:15" hidden="1" x14ac:dyDescent="0.2">
      <c r="A4112" s="61" t="s">
        <v>669</v>
      </c>
      <c r="B4112" s="65" t="str">
        <f>YEAR(C4112)&amp;"-"&amp;WEEKNUM(C4112)</f>
        <v>2018-18</v>
      </c>
      <c r="C4112" s="46">
        <v>43225</v>
      </c>
      <c r="D4112" s="67">
        <f>WEEKDAY(Tableau645[[#This Row],[date]])</f>
        <v>7</v>
      </c>
      <c r="E4112" s="63">
        <v>0.57291666666666696</v>
      </c>
      <c r="F4112" s="63">
        <v>0.73958333333333404</v>
      </c>
      <c r="G4112" s="46" t="str">
        <f>IF(NOT(ISBLANK(Tableau645[heure
début])),IF(VALUE(MID(TEXT(Tableau645[heure
début],"hh"),1,2))&lt;13,"AM","PM"),"")</f>
        <v>PM</v>
      </c>
      <c r="H4112" s="47">
        <f>F4112-E4112</f>
        <v>0.16666666666666707</v>
      </c>
      <c r="I4112" s="47"/>
      <c r="J4112" s="47"/>
      <c r="K4112" s="65"/>
      <c r="L4112" s="45" t="e">
        <f ca="1">VLOOKUP(Tableau645[[#This Row],[module]],OFFSET(INDIRECT(A4112&amp;"_code"),0,2,,2),2,0)</f>
        <v>#N/A</v>
      </c>
      <c r="M4112" s="45"/>
      <c r="N4112" s="47"/>
      <c r="O4112" s="45"/>
    </row>
    <row r="4113" spans="1:15" hidden="1" x14ac:dyDescent="0.2">
      <c r="A4113" s="45" t="s">
        <v>670</v>
      </c>
      <c r="B4113" s="65" t="str">
        <f>YEAR(C4113)&amp;"-"&amp;WEEKNUM(C4113)</f>
        <v>2018-18</v>
      </c>
      <c r="C4113" s="46">
        <v>43225</v>
      </c>
      <c r="D4113" s="67">
        <f>WEEKDAY(Tableau645[[#This Row],[date]])</f>
        <v>7</v>
      </c>
      <c r="E4113" s="47">
        <v>0.57291666666666696</v>
      </c>
      <c r="F4113" s="47">
        <v>0.73958333333333404</v>
      </c>
      <c r="G4113" s="46" t="str">
        <f>IF(NOT(ISBLANK(Tableau645[heure
début])),IF(VALUE(MID(TEXT(Tableau645[heure
début],"hh"),1,2))&lt;13,"AM","PM"),"")</f>
        <v>PM</v>
      </c>
      <c r="H4113" s="47">
        <f>F4113-E4113</f>
        <v>0.16666666666666707</v>
      </c>
      <c r="I4113" s="47"/>
      <c r="J4113" s="47"/>
      <c r="K4113" s="65"/>
      <c r="L4113" s="45" t="e">
        <f ca="1">VLOOKUP(Tableau645[[#This Row],[module]],OFFSET(INDIRECT(A4113&amp;"_code"),0,2,,2),2,0)</f>
        <v>#N/A</v>
      </c>
      <c r="M4113" s="45"/>
      <c r="N4113" s="47"/>
      <c r="O4113" s="45"/>
    </row>
    <row r="4114" spans="1:15" hidden="1" x14ac:dyDescent="0.2">
      <c r="A4114" s="45" t="s">
        <v>657</v>
      </c>
      <c r="B4114" s="65" t="str">
        <f>YEAR(C4114)&amp;"-"&amp;WEEKNUM(C4114)</f>
        <v>2018-18</v>
      </c>
      <c r="C4114" s="46">
        <v>43225</v>
      </c>
      <c r="D4114" s="67">
        <f>WEEKDAY(Tableau645[[#This Row],[date]])</f>
        <v>7</v>
      </c>
      <c r="E4114" s="47">
        <v>0.57291666666666696</v>
      </c>
      <c r="F4114" s="47">
        <v>0.73958333333333404</v>
      </c>
      <c r="G4114" s="46" t="str">
        <f>IF(NOT(ISBLANK(Tableau645[heure
début])),IF(VALUE(MID(TEXT(Tableau645[heure
début],"hh"),1,2))&lt;13,"AM","PM"),"")</f>
        <v>PM</v>
      </c>
      <c r="H4114" s="47">
        <f>F4114-E4114</f>
        <v>0.16666666666666707</v>
      </c>
      <c r="I4114" s="123"/>
      <c r="J4114" s="47"/>
      <c r="K4114" s="65"/>
      <c r="L4114" s="45" t="e">
        <f ca="1">VLOOKUP(Tableau645[[#This Row],[module]],OFFSET(INDIRECT(A4114&amp;"_code"),0,2,,2),2,0)</f>
        <v>#N/A</v>
      </c>
      <c r="M4114" s="45"/>
      <c r="N4114" s="47"/>
      <c r="O4114" s="45"/>
    </row>
    <row r="4115" spans="1:15" hidden="1" x14ac:dyDescent="0.2">
      <c r="A4115" s="45" t="s">
        <v>672</v>
      </c>
      <c r="B4115" s="65" t="str">
        <f>YEAR(C4115)&amp;"-"&amp;WEEKNUM(C4115)</f>
        <v>2018-18</v>
      </c>
      <c r="C4115" s="46">
        <v>43225</v>
      </c>
      <c r="D4115" s="67">
        <f>WEEKDAY(Tableau645[[#This Row],[date]])</f>
        <v>7</v>
      </c>
      <c r="E4115" s="47">
        <v>0.57291666666666696</v>
      </c>
      <c r="F4115" s="47">
        <v>0.73958333333333404</v>
      </c>
      <c r="G4115" s="46" t="str">
        <f>IF(NOT(ISBLANK(Tableau645[heure
début])),IF(VALUE(MID(TEXT(Tableau645[heure
début],"hh"),1,2))&lt;13,"AM","PM"),"")</f>
        <v>PM</v>
      </c>
      <c r="H4115" s="47">
        <f>F4115-E4115</f>
        <v>0.16666666666666707</v>
      </c>
      <c r="I4115" s="47"/>
      <c r="J4115" s="47"/>
      <c r="K4115" s="65"/>
      <c r="L4115" s="45" t="e">
        <f ca="1">VLOOKUP(Tableau645[[#This Row],[module]],OFFSET(INDIRECT(A4115&amp;"_code"),0,2,,2),2,0)</f>
        <v>#N/A</v>
      </c>
      <c r="M4115" s="45"/>
      <c r="N4115" s="47"/>
      <c r="O4115" s="45"/>
    </row>
    <row r="4116" spans="1:15" hidden="1" x14ac:dyDescent="0.2">
      <c r="A4116" s="45" t="s">
        <v>676</v>
      </c>
      <c r="B4116" s="65" t="str">
        <f>YEAR(C4116)&amp;"-"&amp;WEEKNUM(C4116)</f>
        <v>2018-18</v>
      </c>
      <c r="C4116" s="46">
        <v>43225</v>
      </c>
      <c r="D4116" s="67">
        <f>WEEKDAY(Tableau645[[#This Row],[date]])</f>
        <v>7</v>
      </c>
      <c r="E4116" s="47">
        <v>0.57291666666666696</v>
      </c>
      <c r="F4116" s="47">
        <v>0.69791666666666663</v>
      </c>
      <c r="G4116" s="46" t="str">
        <f>IF(NOT(ISBLANK(Tableau645[heure
début])),IF(VALUE(MID(TEXT(Tableau645[heure
début],"hh"),1,2))&lt;13,"AM","PM"),"")</f>
        <v>PM</v>
      </c>
      <c r="H4116" s="47">
        <f>F4116-E4116</f>
        <v>0.12499999999999967</v>
      </c>
      <c r="I4116" s="47"/>
      <c r="J4116" s="47"/>
      <c r="K4116" s="65"/>
      <c r="L4116" s="45" t="e">
        <f ca="1">VLOOKUP(Tableau645[[#This Row],[module]],OFFSET(INDIRECT(A4116&amp;"_code"),0,2,,2),2,0)</f>
        <v>#N/A</v>
      </c>
      <c r="M4116" s="45"/>
      <c r="N4116" s="47"/>
      <c r="O4116" s="45"/>
    </row>
    <row r="4117" spans="1:15" hidden="1" x14ac:dyDescent="0.2">
      <c r="A4117" s="45" t="s">
        <v>677</v>
      </c>
      <c r="B4117" s="65" t="str">
        <f>YEAR(C4117)&amp;"-"&amp;WEEKNUM(C4117)</f>
        <v>2018-18</v>
      </c>
      <c r="C4117" s="46">
        <v>43225</v>
      </c>
      <c r="D4117" s="67">
        <f>WEEKDAY(Tableau645[[#This Row],[date]])</f>
        <v>7</v>
      </c>
      <c r="E4117" s="47">
        <v>0.57291666666666696</v>
      </c>
      <c r="F4117" s="47">
        <v>0.69791666666666663</v>
      </c>
      <c r="G4117" s="46" t="str">
        <f>IF(NOT(ISBLANK(Tableau645[heure
début])),IF(VALUE(MID(TEXT(Tableau645[heure
début],"hh"),1,2))&lt;13,"AM","PM"),"")</f>
        <v>PM</v>
      </c>
      <c r="H4117" s="47">
        <f>F4117-E4117</f>
        <v>0.12499999999999967</v>
      </c>
      <c r="I4117" s="47"/>
      <c r="J4117" s="47"/>
      <c r="K4117" s="65"/>
      <c r="L4117" s="45" t="e">
        <f ca="1">VLOOKUP(Tableau645[[#This Row],[module]],OFFSET(INDIRECT(A4117&amp;"_code"),0,2,,2),2,0)</f>
        <v>#N/A</v>
      </c>
      <c r="M4117" s="45"/>
      <c r="N4117" s="47"/>
      <c r="O4117" s="45"/>
    </row>
    <row r="4118" spans="1:15" hidden="1" x14ac:dyDescent="0.2">
      <c r="A4118" s="45" t="s">
        <v>671</v>
      </c>
      <c r="B4118" s="65" t="str">
        <f>YEAR(C4118)&amp;"-"&amp;WEEKNUM(C4118)</f>
        <v>2018-18</v>
      </c>
      <c r="C4118" s="46">
        <v>43225</v>
      </c>
      <c r="D4118" s="67">
        <f>WEEKDAY(Tableau645[[#This Row],[date]])</f>
        <v>7</v>
      </c>
      <c r="E4118" s="47">
        <v>0.57291666666666696</v>
      </c>
      <c r="F4118" s="47">
        <v>0.73958333333333404</v>
      </c>
      <c r="G4118" s="46" t="str">
        <f>IF(NOT(ISBLANK(Tableau645[heure
début])),IF(VALUE(MID(TEXT(Tableau645[heure
début],"hh"),1,2))&lt;13,"AM","PM"),"")</f>
        <v>PM</v>
      </c>
      <c r="H4118" s="47">
        <f>F4118-E4118</f>
        <v>0.16666666666666707</v>
      </c>
      <c r="I4118" s="47"/>
      <c r="J4118" s="47"/>
      <c r="K4118" s="65"/>
      <c r="L4118" s="45" t="e">
        <f ca="1">VLOOKUP(Tableau645[[#This Row],[module]],OFFSET(INDIRECT(A4118&amp;"_code"),0,2,,2),2,0)</f>
        <v>#N/A</v>
      </c>
      <c r="M4118" s="45"/>
      <c r="N4118" s="47"/>
      <c r="O4118" s="45"/>
    </row>
    <row r="4119" spans="1:15" hidden="1" x14ac:dyDescent="0.2">
      <c r="A4119" s="61" t="s">
        <v>669</v>
      </c>
      <c r="B4119" s="65" t="str">
        <f>YEAR(C4119)&amp;"-"&amp;WEEKNUM(C4119)</f>
        <v>2018-19</v>
      </c>
      <c r="C4119" s="46">
        <v>43226</v>
      </c>
      <c r="D4119" s="67">
        <f>WEEKDAY(Tableau645[[#This Row],[date]])</f>
        <v>1</v>
      </c>
      <c r="E4119" s="47">
        <v>0.34375</v>
      </c>
      <c r="F4119" s="47">
        <v>0.51041666666666696</v>
      </c>
      <c r="G4119" s="46" t="str">
        <f>IF(NOT(ISBLANK(Tableau645[heure
début])),IF(VALUE(MID(TEXT(Tableau645[heure
début],"hh"),1,2))&lt;13,"AM","PM"),"")</f>
        <v>AM</v>
      </c>
      <c r="H4119" s="47">
        <f>F4119-E4119</f>
        <v>0.16666666666666696</v>
      </c>
      <c r="I4119" s="47"/>
      <c r="J4119" s="47"/>
      <c r="K4119" s="65"/>
      <c r="L4119" s="45" t="e">
        <f ca="1">VLOOKUP(Tableau645[[#This Row],[module]],OFFSET(INDIRECT(A4119&amp;"_code"),0,2,,2),2,0)</f>
        <v>#N/A</v>
      </c>
      <c r="M4119" s="45"/>
      <c r="N4119" s="47"/>
      <c r="O4119" s="45"/>
    </row>
    <row r="4120" spans="1:15" hidden="1" x14ac:dyDescent="0.2">
      <c r="A4120" s="45" t="s">
        <v>670</v>
      </c>
      <c r="B4120" s="65" t="str">
        <f>YEAR(C4120)&amp;"-"&amp;WEEKNUM(C4120)</f>
        <v>2018-19</v>
      </c>
      <c r="C4120" s="46">
        <v>43226</v>
      </c>
      <c r="D4120" s="67">
        <f>WEEKDAY(Tableau645[[#This Row],[date]])</f>
        <v>1</v>
      </c>
      <c r="E4120" s="47">
        <v>0.34375</v>
      </c>
      <c r="F4120" s="47">
        <v>0.51041666666666696</v>
      </c>
      <c r="G4120" s="46" t="str">
        <f>IF(NOT(ISBLANK(Tableau645[heure
début])),IF(VALUE(MID(TEXT(Tableau645[heure
début],"hh"),1,2))&lt;13,"AM","PM"),"")</f>
        <v>AM</v>
      </c>
      <c r="H4120" s="47">
        <f>F4120-E4120</f>
        <v>0.16666666666666696</v>
      </c>
      <c r="I4120" s="47"/>
      <c r="J4120" s="47"/>
      <c r="K4120" s="65"/>
      <c r="L4120" s="45" t="e">
        <f ca="1">VLOOKUP(Tableau645[[#This Row],[module]],OFFSET(INDIRECT(A4120&amp;"_code"),0,2,,2),2,0)</f>
        <v>#N/A</v>
      </c>
      <c r="M4120" s="45"/>
      <c r="N4120" s="47"/>
      <c r="O4120" s="45"/>
    </row>
    <row r="4121" spans="1:15" hidden="1" x14ac:dyDescent="0.2">
      <c r="A4121" s="45" t="s">
        <v>657</v>
      </c>
      <c r="B4121" s="65" t="str">
        <f>YEAR(C4121)&amp;"-"&amp;WEEKNUM(C4121)</f>
        <v>2018-19</v>
      </c>
      <c r="C4121" s="46">
        <v>43226</v>
      </c>
      <c r="D4121" s="67">
        <f>WEEKDAY(Tableau645[[#This Row],[date]])</f>
        <v>1</v>
      </c>
      <c r="E4121" s="47">
        <v>0.34375</v>
      </c>
      <c r="F4121" s="47">
        <v>0.51041666666666696</v>
      </c>
      <c r="G4121" s="46" t="str">
        <f>IF(NOT(ISBLANK(Tableau645[heure
début])),IF(VALUE(MID(TEXT(Tableau645[heure
début],"hh"),1,2))&lt;13,"AM","PM"),"")</f>
        <v>AM</v>
      </c>
      <c r="H4121" s="47">
        <f>F4121-E4121</f>
        <v>0.16666666666666696</v>
      </c>
      <c r="I4121" s="123"/>
      <c r="J4121" s="47"/>
      <c r="K4121" s="65"/>
      <c r="L4121" s="45" t="e">
        <f ca="1">VLOOKUP(Tableau645[[#This Row],[module]],OFFSET(INDIRECT(A4121&amp;"_code"),0,2,,2),2,0)</f>
        <v>#N/A</v>
      </c>
      <c r="M4121" s="45"/>
      <c r="N4121" s="47"/>
      <c r="O4121" s="45"/>
    </row>
    <row r="4122" spans="1:15" hidden="1" x14ac:dyDescent="0.2">
      <c r="A4122" s="45" t="s">
        <v>672</v>
      </c>
      <c r="B4122" s="65" t="str">
        <f>YEAR(C4122)&amp;"-"&amp;WEEKNUM(C4122)</f>
        <v>2018-19</v>
      </c>
      <c r="C4122" s="46">
        <v>43226</v>
      </c>
      <c r="D4122" s="67">
        <f>WEEKDAY(Tableau645[[#This Row],[date]])</f>
        <v>1</v>
      </c>
      <c r="E4122" s="47">
        <v>0.34375</v>
      </c>
      <c r="F4122" s="47">
        <v>0.51041666666666696</v>
      </c>
      <c r="G4122" s="46" t="str">
        <f>IF(NOT(ISBLANK(Tableau645[heure
début])),IF(VALUE(MID(TEXT(Tableau645[heure
début],"hh"),1,2))&lt;13,"AM","PM"),"")</f>
        <v>AM</v>
      </c>
      <c r="H4122" s="47">
        <f>F4122-E4122</f>
        <v>0.16666666666666696</v>
      </c>
      <c r="I4122" s="47"/>
      <c r="J4122" s="47"/>
      <c r="K4122" s="65"/>
      <c r="L4122" s="45" t="e">
        <f ca="1">VLOOKUP(Tableau645[[#This Row],[module]],OFFSET(INDIRECT(A4122&amp;"_code"),0,2,,2),2,0)</f>
        <v>#N/A</v>
      </c>
      <c r="M4122" s="45"/>
      <c r="N4122" s="47"/>
      <c r="O4122" s="45"/>
    </row>
    <row r="4123" spans="1:15" hidden="1" x14ac:dyDescent="0.2">
      <c r="A4123" s="45" t="s">
        <v>676</v>
      </c>
      <c r="B4123" s="65" t="str">
        <f>YEAR(C4123)&amp;"-"&amp;WEEKNUM(C4123)</f>
        <v>2018-19</v>
      </c>
      <c r="C4123" s="46">
        <v>43226</v>
      </c>
      <c r="D4123" s="67">
        <f>WEEKDAY(Tableau645[[#This Row],[date]])</f>
        <v>1</v>
      </c>
      <c r="E4123" s="47">
        <v>0.34375</v>
      </c>
      <c r="F4123" s="47">
        <v>0.51041666666666696</v>
      </c>
      <c r="G4123" s="46" t="str">
        <f>IF(NOT(ISBLANK(Tableau645[heure
début])),IF(VALUE(MID(TEXT(Tableau645[heure
début],"hh"),1,2))&lt;13,"AM","PM"),"")</f>
        <v>AM</v>
      </c>
      <c r="H4123" s="47">
        <f>F4123-E4123</f>
        <v>0.16666666666666696</v>
      </c>
      <c r="I4123" s="47"/>
      <c r="J4123" s="47"/>
      <c r="K4123" s="65"/>
      <c r="L4123" s="45" t="e">
        <f ca="1">VLOOKUP(Tableau645[[#This Row],[module]],OFFSET(INDIRECT(A4123&amp;"_code"),0,2,,2),2,0)</f>
        <v>#N/A</v>
      </c>
      <c r="M4123" s="45"/>
      <c r="N4123" s="47"/>
      <c r="O4123" s="45"/>
    </row>
    <row r="4124" spans="1:15" hidden="1" x14ac:dyDescent="0.2">
      <c r="A4124" s="45" t="s">
        <v>677</v>
      </c>
      <c r="B4124" s="65" t="str">
        <f>YEAR(C4124)&amp;"-"&amp;WEEKNUM(C4124)</f>
        <v>2018-19</v>
      </c>
      <c r="C4124" s="46">
        <v>43226</v>
      </c>
      <c r="D4124" s="67">
        <f>WEEKDAY(Tableau645[[#This Row],[date]])</f>
        <v>1</v>
      </c>
      <c r="E4124" s="47">
        <v>0.34375</v>
      </c>
      <c r="F4124" s="47">
        <v>0.51041666666666696</v>
      </c>
      <c r="G4124" s="46" t="str">
        <f>IF(NOT(ISBLANK(Tableau645[heure
début])),IF(VALUE(MID(TEXT(Tableau645[heure
début],"hh"),1,2))&lt;13,"AM","PM"),"")</f>
        <v>AM</v>
      </c>
      <c r="H4124" s="47">
        <f>F4124-E4124</f>
        <v>0.16666666666666696</v>
      </c>
      <c r="I4124" s="47"/>
      <c r="J4124" s="47"/>
      <c r="K4124" s="65"/>
      <c r="L4124" s="45" t="e">
        <f ca="1">VLOOKUP(Tableau645[[#This Row],[module]],OFFSET(INDIRECT(A4124&amp;"_code"),0,2,,2),2,0)</f>
        <v>#N/A</v>
      </c>
      <c r="M4124" s="45"/>
      <c r="N4124" s="47"/>
      <c r="O4124" s="45"/>
    </row>
    <row r="4125" spans="1:15" hidden="1" x14ac:dyDescent="0.2">
      <c r="A4125" s="45" t="s">
        <v>671</v>
      </c>
      <c r="B4125" s="65" t="str">
        <f>YEAR(C4125)&amp;"-"&amp;WEEKNUM(C4125)</f>
        <v>2018-19</v>
      </c>
      <c r="C4125" s="46">
        <v>43226</v>
      </c>
      <c r="D4125" s="67">
        <f>WEEKDAY(Tableau645[[#This Row],[date]])</f>
        <v>1</v>
      </c>
      <c r="E4125" s="47">
        <v>0.34375</v>
      </c>
      <c r="F4125" s="47">
        <v>0.51041666666666696</v>
      </c>
      <c r="G4125" s="46" t="str">
        <f>IF(NOT(ISBLANK(Tableau645[heure
début])),IF(VALUE(MID(TEXT(Tableau645[heure
début],"hh"),1,2))&lt;13,"AM","PM"),"")</f>
        <v>AM</v>
      </c>
      <c r="H4125" s="47">
        <f>F4125-E4125</f>
        <v>0.16666666666666696</v>
      </c>
      <c r="I4125" s="47"/>
      <c r="J4125" s="47"/>
      <c r="K4125" s="65"/>
      <c r="L4125" s="45" t="e">
        <f ca="1">VLOOKUP(Tableau645[[#This Row],[module]],OFFSET(INDIRECT(A4125&amp;"_code"),0,2,,2),2,0)</f>
        <v>#N/A</v>
      </c>
      <c r="M4125" s="45"/>
      <c r="N4125" s="47"/>
      <c r="O4125" s="45"/>
    </row>
    <row r="4126" spans="1:15" hidden="1" x14ac:dyDescent="0.2">
      <c r="A4126" s="61" t="s">
        <v>669</v>
      </c>
      <c r="B4126" s="65" t="str">
        <f>YEAR(C4126)&amp;"-"&amp;WEEKNUM(C4126)</f>
        <v>2018-19</v>
      </c>
      <c r="C4126" s="46">
        <v>43226</v>
      </c>
      <c r="D4126" s="67">
        <f>WEEKDAY(Tableau645[[#This Row],[date]])</f>
        <v>1</v>
      </c>
      <c r="E4126" s="63">
        <v>0.57291666666666696</v>
      </c>
      <c r="F4126" s="63">
        <v>0.73958333333333404</v>
      </c>
      <c r="G4126" s="46" t="str">
        <f>IF(NOT(ISBLANK(Tableau645[heure
début])),IF(VALUE(MID(TEXT(Tableau645[heure
début],"hh"),1,2))&lt;13,"AM","PM"),"")</f>
        <v>PM</v>
      </c>
      <c r="H4126" s="47">
        <f>F4126-E4126</f>
        <v>0.16666666666666707</v>
      </c>
      <c r="I4126" s="47"/>
      <c r="J4126" s="47"/>
      <c r="K4126" s="65"/>
      <c r="L4126" s="45" t="e">
        <f ca="1">VLOOKUP(Tableau645[[#This Row],[module]],OFFSET(INDIRECT(A4126&amp;"_code"),0,2,,2),2,0)</f>
        <v>#N/A</v>
      </c>
      <c r="M4126" s="45"/>
      <c r="N4126" s="47"/>
      <c r="O4126" s="45"/>
    </row>
    <row r="4127" spans="1:15" hidden="1" x14ac:dyDescent="0.2">
      <c r="A4127" s="45" t="s">
        <v>670</v>
      </c>
      <c r="B4127" s="65" t="str">
        <f>YEAR(C4127)&amp;"-"&amp;WEEKNUM(C4127)</f>
        <v>2018-19</v>
      </c>
      <c r="C4127" s="46">
        <v>43226</v>
      </c>
      <c r="D4127" s="67">
        <f>WEEKDAY(Tableau645[[#This Row],[date]])</f>
        <v>1</v>
      </c>
      <c r="E4127" s="47">
        <v>0.57291666666666696</v>
      </c>
      <c r="F4127" s="47">
        <v>0.73958333333333404</v>
      </c>
      <c r="G4127" s="46" t="str">
        <f>IF(NOT(ISBLANK(Tableau645[heure
début])),IF(VALUE(MID(TEXT(Tableau645[heure
début],"hh"),1,2))&lt;13,"AM","PM"),"")</f>
        <v>PM</v>
      </c>
      <c r="H4127" s="47">
        <f>F4127-E4127</f>
        <v>0.16666666666666707</v>
      </c>
      <c r="I4127" s="47"/>
      <c r="J4127" s="47"/>
      <c r="K4127" s="65"/>
      <c r="L4127" s="45" t="e">
        <f ca="1">VLOOKUP(Tableau645[[#This Row],[module]],OFFSET(INDIRECT(A4127&amp;"_code"),0,2,,2),2,0)</f>
        <v>#N/A</v>
      </c>
      <c r="M4127" s="45"/>
      <c r="N4127" s="47"/>
      <c r="O4127" s="45"/>
    </row>
    <row r="4128" spans="1:15" hidden="1" x14ac:dyDescent="0.2">
      <c r="A4128" s="45" t="s">
        <v>657</v>
      </c>
      <c r="B4128" s="65" t="str">
        <f>YEAR(C4128)&amp;"-"&amp;WEEKNUM(C4128)</f>
        <v>2018-19</v>
      </c>
      <c r="C4128" s="46">
        <v>43226</v>
      </c>
      <c r="D4128" s="67">
        <f>WEEKDAY(Tableau645[[#This Row],[date]])</f>
        <v>1</v>
      </c>
      <c r="E4128" s="47">
        <v>0.57291666666666696</v>
      </c>
      <c r="F4128" s="47">
        <v>0.73958333333333404</v>
      </c>
      <c r="G4128" s="46" t="str">
        <f>IF(NOT(ISBLANK(Tableau645[heure
début])),IF(VALUE(MID(TEXT(Tableau645[heure
début],"hh"),1,2))&lt;13,"AM","PM"),"")</f>
        <v>PM</v>
      </c>
      <c r="H4128" s="47">
        <f>F4128-E4128</f>
        <v>0.16666666666666707</v>
      </c>
      <c r="I4128" s="123"/>
      <c r="J4128" s="47"/>
      <c r="K4128" s="65"/>
      <c r="L4128" s="45" t="e">
        <f ca="1">VLOOKUP(Tableau645[[#This Row],[module]],OFFSET(INDIRECT(A4128&amp;"_code"),0,2,,2),2,0)</f>
        <v>#N/A</v>
      </c>
      <c r="M4128" s="45"/>
      <c r="N4128" s="47"/>
      <c r="O4128" s="45"/>
    </row>
    <row r="4129" spans="1:15" hidden="1" x14ac:dyDescent="0.2">
      <c r="A4129" s="45" t="s">
        <v>672</v>
      </c>
      <c r="B4129" s="65" t="str">
        <f>YEAR(C4129)&amp;"-"&amp;WEEKNUM(C4129)</f>
        <v>2018-19</v>
      </c>
      <c r="C4129" s="46">
        <v>43226</v>
      </c>
      <c r="D4129" s="67">
        <f>WEEKDAY(Tableau645[[#This Row],[date]])</f>
        <v>1</v>
      </c>
      <c r="E4129" s="47">
        <v>0.57291666666666696</v>
      </c>
      <c r="F4129" s="47">
        <v>0.73958333333333404</v>
      </c>
      <c r="G4129" s="46" t="str">
        <f>IF(NOT(ISBLANK(Tableau645[heure
début])),IF(VALUE(MID(TEXT(Tableau645[heure
début],"hh"),1,2))&lt;13,"AM","PM"),"")</f>
        <v>PM</v>
      </c>
      <c r="H4129" s="47">
        <f>F4129-E4129</f>
        <v>0.16666666666666707</v>
      </c>
      <c r="I4129" s="47"/>
      <c r="J4129" s="47"/>
      <c r="K4129" s="65"/>
      <c r="L4129" s="45" t="e">
        <f ca="1">VLOOKUP(Tableau645[[#This Row],[module]],OFFSET(INDIRECT(A4129&amp;"_code"),0,2,,2),2,0)</f>
        <v>#N/A</v>
      </c>
      <c r="M4129" s="45"/>
      <c r="N4129" s="47"/>
      <c r="O4129" s="45"/>
    </row>
    <row r="4130" spans="1:15" hidden="1" x14ac:dyDescent="0.2">
      <c r="A4130" s="45" t="s">
        <v>676</v>
      </c>
      <c r="B4130" s="65" t="str">
        <f>YEAR(C4130)&amp;"-"&amp;WEEKNUM(C4130)</f>
        <v>2018-19</v>
      </c>
      <c r="C4130" s="46">
        <v>43226</v>
      </c>
      <c r="D4130" s="67">
        <f>WEEKDAY(Tableau645[[#This Row],[date]])</f>
        <v>1</v>
      </c>
      <c r="E4130" s="47">
        <v>0.57291666666666696</v>
      </c>
      <c r="F4130" s="47">
        <v>0.69791666666666663</v>
      </c>
      <c r="G4130" s="46" t="str">
        <f>IF(NOT(ISBLANK(Tableau645[heure
début])),IF(VALUE(MID(TEXT(Tableau645[heure
début],"hh"),1,2))&lt;13,"AM","PM"),"")</f>
        <v>PM</v>
      </c>
      <c r="H4130" s="47">
        <f>F4130-E4130</f>
        <v>0.12499999999999967</v>
      </c>
      <c r="I4130" s="47"/>
      <c r="J4130" s="47"/>
      <c r="K4130" s="65"/>
      <c r="L4130" s="45" t="e">
        <f ca="1">VLOOKUP(Tableau645[[#This Row],[module]],OFFSET(INDIRECT(A4130&amp;"_code"),0,2,,2),2,0)</f>
        <v>#N/A</v>
      </c>
      <c r="M4130" s="45"/>
      <c r="N4130" s="47"/>
      <c r="O4130" s="45"/>
    </row>
    <row r="4131" spans="1:15" hidden="1" x14ac:dyDescent="0.2">
      <c r="A4131" s="45" t="s">
        <v>677</v>
      </c>
      <c r="B4131" s="65" t="str">
        <f>YEAR(C4131)&amp;"-"&amp;WEEKNUM(C4131)</f>
        <v>2018-19</v>
      </c>
      <c r="C4131" s="46">
        <v>43226</v>
      </c>
      <c r="D4131" s="67">
        <f>WEEKDAY(Tableau645[[#This Row],[date]])</f>
        <v>1</v>
      </c>
      <c r="E4131" s="47">
        <v>0.57291666666666696</v>
      </c>
      <c r="F4131" s="47">
        <v>0.69791666666666663</v>
      </c>
      <c r="G4131" s="46" t="str">
        <f>IF(NOT(ISBLANK(Tableau645[heure
début])),IF(VALUE(MID(TEXT(Tableau645[heure
début],"hh"),1,2))&lt;13,"AM","PM"),"")</f>
        <v>PM</v>
      </c>
      <c r="H4131" s="47">
        <f>F4131-E4131</f>
        <v>0.12499999999999967</v>
      </c>
      <c r="I4131" s="47"/>
      <c r="J4131" s="47"/>
      <c r="K4131" s="65"/>
      <c r="L4131" s="45" t="e">
        <f ca="1">VLOOKUP(Tableau645[[#This Row],[module]],OFFSET(INDIRECT(A4131&amp;"_code"),0,2,,2),2,0)</f>
        <v>#N/A</v>
      </c>
      <c r="M4131" s="45"/>
      <c r="N4131" s="47"/>
      <c r="O4131" s="45"/>
    </row>
    <row r="4132" spans="1:15" hidden="1" x14ac:dyDescent="0.2">
      <c r="A4132" s="45" t="s">
        <v>671</v>
      </c>
      <c r="B4132" s="65" t="str">
        <f>YEAR(C4132)&amp;"-"&amp;WEEKNUM(C4132)</f>
        <v>2018-19</v>
      </c>
      <c r="C4132" s="46">
        <v>43226</v>
      </c>
      <c r="D4132" s="67">
        <f>WEEKDAY(Tableau645[[#This Row],[date]])</f>
        <v>1</v>
      </c>
      <c r="E4132" s="47">
        <v>0.57291666666666696</v>
      </c>
      <c r="F4132" s="47">
        <v>0.73958333333333404</v>
      </c>
      <c r="G4132" s="46" t="str">
        <f>IF(NOT(ISBLANK(Tableau645[heure
début])),IF(VALUE(MID(TEXT(Tableau645[heure
début],"hh"),1,2))&lt;13,"AM","PM"),"")</f>
        <v>PM</v>
      </c>
      <c r="H4132" s="47">
        <f>F4132-E4132</f>
        <v>0.16666666666666707</v>
      </c>
      <c r="I4132" s="47"/>
      <c r="J4132" s="47"/>
      <c r="K4132" s="65"/>
      <c r="L4132" s="45" t="e">
        <f ca="1">VLOOKUP(Tableau645[[#This Row],[module]],OFFSET(INDIRECT(A4132&amp;"_code"),0,2,,2),2,0)</f>
        <v>#N/A</v>
      </c>
      <c r="M4132" s="45"/>
      <c r="N4132" s="47"/>
      <c r="O4132" s="45"/>
    </row>
    <row r="4133" spans="1:15" hidden="1" x14ac:dyDescent="0.2">
      <c r="A4133" s="61" t="s">
        <v>669</v>
      </c>
      <c r="B4133" s="65" t="str">
        <f>YEAR(C4133)&amp;"-"&amp;WEEKNUM(C4133)</f>
        <v>2018-19</v>
      </c>
      <c r="C4133" s="46">
        <v>43227</v>
      </c>
      <c r="D4133" s="67">
        <f>WEEKDAY(Tableau645[[#This Row],[date]])</f>
        <v>2</v>
      </c>
      <c r="E4133" s="47">
        <v>0.34375</v>
      </c>
      <c r="F4133" s="47">
        <v>0.51041666666666696</v>
      </c>
      <c r="G4133" s="46" t="str">
        <f>IF(NOT(ISBLANK(Tableau645[heure
début])),IF(VALUE(MID(TEXT(Tableau645[heure
début],"hh"),1,2))&lt;13,"AM","PM"),"")</f>
        <v>AM</v>
      </c>
      <c r="H4133" s="47">
        <f>F4133-E4133</f>
        <v>0.16666666666666696</v>
      </c>
      <c r="I4133" s="47"/>
      <c r="J4133" s="47"/>
      <c r="K4133" s="65" t="s">
        <v>793</v>
      </c>
      <c r="L4133" s="45" t="str">
        <f ca="1">VLOOKUP(Tableau645[[#This Row],[module]],OFFSET(INDIRECT(A4133&amp;"_code"),0,2,,2),2,0)</f>
        <v>n/a</v>
      </c>
      <c r="M4133" s="45"/>
      <c r="N4133" s="47"/>
      <c r="O4133" s="45"/>
    </row>
    <row r="4134" spans="1:15" hidden="1" x14ac:dyDescent="0.2">
      <c r="A4134" s="45" t="s">
        <v>670</v>
      </c>
      <c r="B4134" s="65" t="str">
        <f>YEAR(C4134)&amp;"-"&amp;WEEKNUM(C4134)</f>
        <v>2018-19</v>
      </c>
      <c r="C4134" s="46">
        <v>43227</v>
      </c>
      <c r="D4134" s="67">
        <f>WEEKDAY(Tableau645[[#This Row],[date]])</f>
        <v>2</v>
      </c>
      <c r="E4134" s="47">
        <v>0.34375</v>
      </c>
      <c r="F4134" s="47">
        <v>0.51041666666666696</v>
      </c>
      <c r="G4134" s="46" t="str">
        <f>IF(NOT(ISBLANK(Tableau645[heure
début])),IF(VALUE(MID(TEXT(Tableau645[heure
début],"hh"),1,2))&lt;13,"AM","PM"),"")</f>
        <v>AM</v>
      </c>
      <c r="H4134" s="47">
        <f>F4134-E4134</f>
        <v>0.16666666666666696</v>
      </c>
      <c r="I4134" s="47"/>
      <c r="J4134" s="47"/>
      <c r="K4134" s="65" t="s">
        <v>793</v>
      </c>
      <c r="L4134" s="45" t="str">
        <f ca="1">VLOOKUP(Tableau645[[#This Row],[module]],OFFSET(INDIRECT(A4134&amp;"_code"),0,2,,2),2,0)</f>
        <v>n/a</v>
      </c>
      <c r="M4134" s="45"/>
      <c r="N4134" s="47"/>
      <c r="O4134" s="45"/>
    </row>
    <row r="4135" spans="1:15" hidden="1" x14ac:dyDescent="0.2">
      <c r="A4135" s="45" t="s">
        <v>657</v>
      </c>
      <c r="B4135" s="65" t="str">
        <f>YEAR(C4135)&amp;"-"&amp;WEEKNUM(C4135)</f>
        <v>2018-19</v>
      </c>
      <c r="C4135" s="46">
        <v>43227</v>
      </c>
      <c r="D4135" s="67">
        <f>WEEKDAY(Tableau645[[#This Row],[date]])</f>
        <v>2</v>
      </c>
      <c r="E4135" s="47">
        <v>0.34375</v>
      </c>
      <c r="F4135" s="47">
        <v>0.51041666666666696</v>
      </c>
      <c r="G4135" s="46" t="str">
        <f>IF(NOT(ISBLANK(Tableau645[heure
début])),IF(VALUE(MID(TEXT(Tableau645[heure
début],"hh"),1,2))&lt;13,"AM","PM"),"")</f>
        <v>AM</v>
      </c>
      <c r="H4135" s="47">
        <f>F4135-E4135</f>
        <v>0.16666666666666696</v>
      </c>
      <c r="I4135" s="123"/>
      <c r="J4135" s="47"/>
      <c r="K4135" s="65" t="s">
        <v>793</v>
      </c>
      <c r="L4135" s="45" t="str">
        <f ca="1">VLOOKUP(Tableau645[[#This Row],[module]],OFFSET(INDIRECT(A4135&amp;"_code"),0,2,,2),2,0)</f>
        <v>n/a</v>
      </c>
      <c r="M4135" s="45"/>
      <c r="N4135" s="47"/>
      <c r="O4135" s="45"/>
    </row>
    <row r="4136" spans="1:15" hidden="1" x14ac:dyDescent="0.2">
      <c r="A4136" s="45" t="s">
        <v>672</v>
      </c>
      <c r="B4136" s="65" t="str">
        <f>YEAR(C4136)&amp;"-"&amp;WEEKNUM(C4136)</f>
        <v>2018-19</v>
      </c>
      <c r="C4136" s="46">
        <v>43227</v>
      </c>
      <c r="D4136" s="67">
        <f>WEEKDAY(Tableau645[[#This Row],[date]])</f>
        <v>2</v>
      </c>
      <c r="E4136" s="47">
        <v>0.34375</v>
      </c>
      <c r="F4136" s="47">
        <v>0.51041666666666696</v>
      </c>
      <c r="G4136" s="46" t="str">
        <f>IF(NOT(ISBLANK(Tableau645[heure
début])),IF(VALUE(MID(TEXT(Tableau645[heure
début],"hh"),1,2))&lt;13,"AM","PM"),"")</f>
        <v>AM</v>
      </c>
      <c r="H4136" s="47">
        <f>F4136-E4136</f>
        <v>0.16666666666666696</v>
      </c>
      <c r="I4136" s="47"/>
      <c r="J4136" s="47"/>
      <c r="K4136" s="65" t="s">
        <v>793</v>
      </c>
      <c r="L4136" s="45" t="str">
        <f ca="1">VLOOKUP(Tableau645[[#This Row],[module]],OFFSET(INDIRECT(A4136&amp;"_code"),0,2,,2),2,0)</f>
        <v>n/a</v>
      </c>
      <c r="M4136" s="45"/>
      <c r="N4136" s="47"/>
      <c r="O4136" s="45"/>
    </row>
    <row r="4137" spans="1:15" hidden="1" x14ac:dyDescent="0.2">
      <c r="A4137" s="45" t="s">
        <v>676</v>
      </c>
      <c r="B4137" s="65" t="str">
        <f>YEAR(C4137)&amp;"-"&amp;WEEKNUM(C4137)</f>
        <v>2018-19</v>
      </c>
      <c r="C4137" s="46">
        <v>43227</v>
      </c>
      <c r="D4137" s="67">
        <f>WEEKDAY(Tableau645[[#This Row],[date]])</f>
        <v>2</v>
      </c>
      <c r="E4137" s="47">
        <v>0.34375</v>
      </c>
      <c r="F4137" s="47">
        <v>0.51041666666666696</v>
      </c>
      <c r="G4137" s="46" t="str">
        <f>IF(NOT(ISBLANK(Tableau645[heure
début])),IF(VALUE(MID(TEXT(Tableau645[heure
début],"hh"),1,2))&lt;13,"AM","PM"),"")</f>
        <v>AM</v>
      </c>
      <c r="H4137" s="47">
        <f>F4137-E4137</f>
        <v>0.16666666666666696</v>
      </c>
      <c r="I4137" s="47"/>
      <c r="J4137" s="47"/>
      <c r="K4137" s="65" t="s">
        <v>793</v>
      </c>
      <c r="L4137" s="45" t="str">
        <f ca="1">VLOOKUP(Tableau645[[#This Row],[module]],OFFSET(INDIRECT(A4137&amp;"_code"),0,2,,2),2,0)</f>
        <v>n/a</v>
      </c>
      <c r="M4137" s="45"/>
      <c r="N4137" s="47"/>
      <c r="O4137" s="45"/>
    </row>
    <row r="4138" spans="1:15" hidden="1" x14ac:dyDescent="0.2">
      <c r="A4138" s="45" t="s">
        <v>677</v>
      </c>
      <c r="B4138" s="65" t="str">
        <f>YEAR(C4138)&amp;"-"&amp;WEEKNUM(C4138)</f>
        <v>2018-19</v>
      </c>
      <c r="C4138" s="46">
        <v>43227</v>
      </c>
      <c r="D4138" s="67">
        <f>WEEKDAY(Tableau645[[#This Row],[date]])</f>
        <v>2</v>
      </c>
      <c r="E4138" s="47">
        <v>0.34375</v>
      </c>
      <c r="F4138" s="47">
        <v>0.51041666666666696</v>
      </c>
      <c r="G4138" s="46" t="str">
        <f>IF(NOT(ISBLANK(Tableau645[heure
début])),IF(VALUE(MID(TEXT(Tableau645[heure
début],"hh"),1,2))&lt;13,"AM","PM"),"")</f>
        <v>AM</v>
      </c>
      <c r="H4138" s="47">
        <f>F4138-E4138</f>
        <v>0.16666666666666696</v>
      </c>
      <c r="I4138" s="47"/>
      <c r="J4138" s="47"/>
      <c r="K4138" s="65" t="s">
        <v>1168</v>
      </c>
      <c r="L4138" s="45" t="str">
        <f ca="1">VLOOKUP(Tableau645[[#This Row],[module]],OFFSET(INDIRECT(A4138&amp;"_code"),0,2,,2),2,0)</f>
        <v>n/a</v>
      </c>
      <c r="M4138" s="45"/>
      <c r="N4138" s="47"/>
      <c r="O4138" s="45"/>
    </row>
    <row r="4139" spans="1:15" hidden="1" x14ac:dyDescent="0.2">
      <c r="A4139" s="45" t="s">
        <v>671</v>
      </c>
      <c r="B4139" s="65" t="str">
        <f>YEAR(C4139)&amp;"-"&amp;WEEKNUM(C4139)</f>
        <v>2018-19</v>
      </c>
      <c r="C4139" s="46">
        <v>43227</v>
      </c>
      <c r="D4139" s="67">
        <f>WEEKDAY(Tableau645[[#This Row],[date]])</f>
        <v>2</v>
      </c>
      <c r="E4139" s="47">
        <v>0.34375</v>
      </c>
      <c r="F4139" s="47">
        <v>0.51041666666666696</v>
      </c>
      <c r="G4139" s="46" t="str">
        <f>IF(NOT(ISBLANK(Tableau645[heure
début])),IF(VALUE(MID(TEXT(Tableau645[heure
début],"hh"),1,2))&lt;13,"AM","PM"),"")</f>
        <v>AM</v>
      </c>
      <c r="H4139" s="47">
        <f>F4139-E4139</f>
        <v>0.16666666666666696</v>
      </c>
      <c r="I4139" s="47"/>
      <c r="J4139" s="47"/>
      <c r="K4139" s="65" t="s">
        <v>793</v>
      </c>
      <c r="L4139" s="45" t="str">
        <f ca="1">VLOOKUP(Tableau645[[#This Row],[module]],OFFSET(INDIRECT(A4139&amp;"_code"),0,2,,2),2,0)</f>
        <v>n/a</v>
      </c>
      <c r="M4139" s="45"/>
      <c r="N4139" s="47"/>
      <c r="O4139" s="45"/>
    </row>
    <row r="4140" spans="1:15" hidden="1" x14ac:dyDescent="0.2">
      <c r="A4140" s="61" t="s">
        <v>669</v>
      </c>
      <c r="B4140" s="65" t="str">
        <f>YEAR(C4140)&amp;"-"&amp;WEEKNUM(C4140)</f>
        <v>2018-19</v>
      </c>
      <c r="C4140" s="46">
        <v>43227</v>
      </c>
      <c r="D4140" s="67">
        <f>WEEKDAY(Tableau645[[#This Row],[date]])</f>
        <v>2</v>
      </c>
      <c r="E4140" s="63">
        <v>0.57291666666666696</v>
      </c>
      <c r="F4140" s="63">
        <v>0.73958333333333404</v>
      </c>
      <c r="G4140" s="46" t="str">
        <f>IF(NOT(ISBLANK(Tableau645[heure
début])),IF(VALUE(MID(TEXT(Tableau645[heure
début],"hh"),1,2))&lt;13,"AM","PM"),"")</f>
        <v>PM</v>
      </c>
      <c r="H4140" s="47">
        <f>F4140-E4140</f>
        <v>0.16666666666666707</v>
      </c>
      <c r="I4140" s="47"/>
      <c r="J4140" s="47"/>
      <c r="K4140" s="65" t="s">
        <v>793</v>
      </c>
      <c r="L4140" s="45" t="str">
        <f ca="1">VLOOKUP(Tableau645[[#This Row],[module]],OFFSET(INDIRECT(A4140&amp;"_code"),0,2,,2),2,0)</f>
        <v>n/a</v>
      </c>
      <c r="M4140" s="45"/>
      <c r="N4140" s="47"/>
      <c r="O4140" s="45"/>
    </row>
    <row r="4141" spans="1:15" hidden="1" x14ac:dyDescent="0.2">
      <c r="A4141" s="45" t="s">
        <v>670</v>
      </c>
      <c r="B4141" s="65" t="str">
        <f>YEAR(C4141)&amp;"-"&amp;WEEKNUM(C4141)</f>
        <v>2018-19</v>
      </c>
      <c r="C4141" s="46">
        <v>43227</v>
      </c>
      <c r="D4141" s="67">
        <f>WEEKDAY(Tableau645[[#This Row],[date]])</f>
        <v>2</v>
      </c>
      <c r="E4141" s="47">
        <v>0.57291666666666696</v>
      </c>
      <c r="F4141" s="47">
        <v>0.73958333333333404</v>
      </c>
      <c r="G4141" s="46" t="str">
        <f>IF(NOT(ISBLANK(Tableau645[heure
début])),IF(VALUE(MID(TEXT(Tableau645[heure
début],"hh"),1,2))&lt;13,"AM","PM"),"")</f>
        <v>PM</v>
      </c>
      <c r="H4141" s="47">
        <f>F4141-E4141</f>
        <v>0.16666666666666707</v>
      </c>
      <c r="I4141" s="47"/>
      <c r="J4141" s="47"/>
      <c r="K4141" s="65" t="s">
        <v>793</v>
      </c>
      <c r="L4141" s="45" t="str">
        <f ca="1">VLOOKUP(Tableau645[[#This Row],[module]],OFFSET(INDIRECT(A4141&amp;"_code"),0,2,,2),2,0)</f>
        <v>n/a</v>
      </c>
      <c r="M4141" s="45"/>
      <c r="N4141" s="47"/>
      <c r="O4141" s="45"/>
    </row>
    <row r="4142" spans="1:15" hidden="1" x14ac:dyDescent="0.2">
      <c r="A4142" s="45" t="s">
        <v>657</v>
      </c>
      <c r="B4142" s="65" t="str">
        <f>YEAR(C4142)&amp;"-"&amp;WEEKNUM(C4142)</f>
        <v>2018-19</v>
      </c>
      <c r="C4142" s="46">
        <v>43227</v>
      </c>
      <c r="D4142" s="67">
        <f>WEEKDAY(Tableau645[[#This Row],[date]])</f>
        <v>2</v>
      </c>
      <c r="E4142" s="47">
        <v>0.57291666666666696</v>
      </c>
      <c r="F4142" s="47">
        <v>0.73958333333333404</v>
      </c>
      <c r="G4142" s="46" t="str">
        <f>IF(NOT(ISBLANK(Tableau645[heure
début])),IF(VALUE(MID(TEXT(Tableau645[heure
début],"hh"),1,2))&lt;13,"AM","PM"),"")</f>
        <v>PM</v>
      </c>
      <c r="H4142" s="47">
        <f>F4142-E4142</f>
        <v>0.16666666666666707</v>
      </c>
      <c r="I4142" s="123"/>
      <c r="J4142" s="47"/>
      <c r="K4142" s="65" t="s">
        <v>793</v>
      </c>
      <c r="L4142" s="45" t="str">
        <f ca="1">VLOOKUP(Tableau645[[#This Row],[module]],OFFSET(INDIRECT(A4142&amp;"_code"),0,2,,2),2,0)</f>
        <v>n/a</v>
      </c>
      <c r="M4142" s="45"/>
      <c r="N4142" s="47"/>
      <c r="O4142" s="45"/>
    </row>
    <row r="4143" spans="1:15" hidden="1" x14ac:dyDescent="0.2">
      <c r="A4143" s="45" t="s">
        <v>672</v>
      </c>
      <c r="B4143" s="65" t="str">
        <f>YEAR(C4143)&amp;"-"&amp;WEEKNUM(C4143)</f>
        <v>2018-19</v>
      </c>
      <c r="C4143" s="46">
        <v>43227</v>
      </c>
      <c r="D4143" s="67">
        <f>WEEKDAY(Tableau645[[#This Row],[date]])</f>
        <v>2</v>
      </c>
      <c r="E4143" s="47">
        <v>0.57291666666666696</v>
      </c>
      <c r="F4143" s="47">
        <v>0.73958333333333404</v>
      </c>
      <c r="G4143" s="46" t="str">
        <f>IF(NOT(ISBLANK(Tableau645[heure
début])),IF(VALUE(MID(TEXT(Tableau645[heure
début],"hh"),1,2))&lt;13,"AM","PM"),"")</f>
        <v>PM</v>
      </c>
      <c r="H4143" s="47">
        <f>F4143-E4143</f>
        <v>0.16666666666666707</v>
      </c>
      <c r="I4143" s="47"/>
      <c r="J4143" s="47"/>
      <c r="K4143" s="65" t="s">
        <v>793</v>
      </c>
      <c r="L4143" s="45" t="str">
        <f ca="1">VLOOKUP(Tableau645[[#This Row],[module]],OFFSET(INDIRECT(A4143&amp;"_code"),0,2,,2),2,0)</f>
        <v>n/a</v>
      </c>
      <c r="M4143" s="45"/>
      <c r="N4143" s="47"/>
      <c r="O4143" s="45"/>
    </row>
    <row r="4144" spans="1:15" hidden="1" x14ac:dyDescent="0.2">
      <c r="A4144" s="45" t="s">
        <v>676</v>
      </c>
      <c r="B4144" s="65" t="str">
        <f>YEAR(C4144)&amp;"-"&amp;WEEKNUM(C4144)</f>
        <v>2018-19</v>
      </c>
      <c r="C4144" s="46">
        <v>43227</v>
      </c>
      <c r="D4144" s="67">
        <f>WEEKDAY(Tableau645[[#This Row],[date]])</f>
        <v>2</v>
      </c>
      <c r="E4144" s="47">
        <v>0.57291666666666696</v>
      </c>
      <c r="F4144" s="47">
        <v>0.69791666666666663</v>
      </c>
      <c r="G4144" s="46" t="str">
        <f>IF(NOT(ISBLANK(Tableau645[heure
début])),IF(VALUE(MID(TEXT(Tableau645[heure
début],"hh"),1,2))&lt;13,"AM","PM"),"")</f>
        <v>PM</v>
      </c>
      <c r="H4144" s="47">
        <f>F4144-E4144</f>
        <v>0.12499999999999967</v>
      </c>
      <c r="I4144" s="47"/>
      <c r="J4144" s="47"/>
      <c r="K4144" s="65" t="s">
        <v>793</v>
      </c>
      <c r="L4144" s="45" t="str">
        <f ca="1">VLOOKUP(Tableau645[[#This Row],[module]],OFFSET(INDIRECT(A4144&amp;"_code"),0,2,,2),2,0)</f>
        <v>n/a</v>
      </c>
      <c r="M4144" s="45"/>
      <c r="N4144" s="47"/>
      <c r="O4144" s="45"/>
    </row>
    <row r="4145" spans="1:15" hidden="1" x14ac:dyDescent="0.2">
      <c r="A4145" s="45" t="s">
        <v>677</v>
      </c>
      <c r="B4145" s="65" t="str">
        <f>YEAR(C4145)&amp;"-"&amp;WEEKNUM(C4145)</f>
        <v>2018-19</v>
      </c>
      <c r="C4145" s="46">
        <v>43227</v>
      </c>
      <c r="D4145" s="67">
        <f>WEEKDAY(Tableau645[[#This Row],[date]])</f>
        <v>2</v>
      </c>
      <c r="E4145" s="47">
        <v>0.57291666666666696</v>
      </c>
      <c r="F4145" s="47">
        <v>0.69791666666666663</v>
      </c>
      <c r="G4145" s="46" t="str">
        <f>IF(NOT(ISBLANK(Tableau645[heure
début])),IF(VALUE(MID(TEXT(Tableau645[heure
début],"hh"),1,2))&lt;13,"AM","PM"),"")</f>
        <v>PM</v>
      </c>
      <c r="H4145" s="47">
        <f>F4145-E4145</f>
        <v>0.12499999999999967</v>
      </c>
      <c r="I4145" s="47"/>
      <c r="J4145" s="47"/>
      <c r="K4145" s="65" t="s">
        <v>1168</v>
      </c>
      <c r="L4145" s="45" t="str">
        <f ca="1">VLOOKUP(Tableau645[[#This Row],[module]],OFFSET(INDIRECT(A4145&amp;"_code"),0,2,,2),2,0)</f>
        <v>n/a</v>
      </c>
      <c r="M4145" s="45"/>
      <c r="N4145" s="47"/>
      <c r="O4145" s="45"/>
    </row>
    <row r="4146" spans="1:15" hidden="1" x14ac:dyDescent="0.2">
      <c r="A4146" s="45" t="s">
        <v>671</v>
      </c>
      <c r="B4146" s="65" t="str">
        <f>YEAR(C4146)&amp;"-"&amp;WEEKNUM(C4146)</f>
        <v>2018-19</v>
      </c>
      <c r="C4146" s="46">
        <v>43227</v>
      </c>
      <c r="D4146" s="67">
        <f>WEEKDAY(Tableau645[[#This Row],[date]])</f>
        <v>2</v>
      </c>
      <c r="E4146" s="47">
        <v>0.57291666666666696</v>
      </c>
      <c r="F4146" s="47">
        <v>0.73958333333333404</v>
      </c>
      <c r="G4146" s="46" t="str">
        <f>IF(NOT(ISBLANK(Tableau645[heure
début])),IF(VALUE(MID(TEXT(Tableau645[heure
début],"hh"),1,2))&lt;13,"AM","PM"),"")</f>
        <v>PM</v>
      </c>
      <c r="H4146" s="47">
        <f>F4146-E4146</f>
        <v>0.16666666666666707</v>
      </c>
      <c r="I4146" s="47"/>
      <c r="J4146" s="47"/>
      <c r="K4146" s="65" t="s">
        <v>793</v>
      </c>
      <c r="L4146" s="45" t="str">
        <f ca="1">VLOOKUP(Tableau645[[#This Row],[module]],OFFSET(INDIRECT(A4146&amp;"_code"),0,2,,2),2,0)</f>
        <v>n/a</v>
      </c>
      <c r="M4146" s="45"/>
      <c r="N4146" s="47"/>
      <c r="O4146" s="45"/>
    </row>
    <row r="4147" spans="1:15" hidden="1" x14ac:dyDescent="0.2">
      <c r="A4147" s="61" t="s">
        <v>669</v>
      </c>
      <c r="B4147" s="65" t="str">
        <f>YEAR(C4147)&amp;"-"&amp;WEEKNUM(C4147)</f>
        <v>2018-19</v>
      </c>
      <c r="C4147" s="46">
        <v>43228</v>
      </c>
      <c r="D4147" s="67">
        <f>WEEKDAY(Tableau645[[#This Row],[date]])</f>
        <v>3</v>
      </c>
      <c r="E4147" s="47">
        <v>0.34375</v>
      </c>
      <c r="F4147" s="47">
        <v>0.51041666666666696</v>
      </c>
      <c r="G4147" s="46" t="str">
        <f>IF(NOT(ISBLANK(Tableau645[heure
début])),IF(VALUE(MID(TEXT(Tableau645[heure
début],"hh"),1,2))&lt;13,"AM","PM"),"")</f>
        <v>AM</v>
      </c>
      <c r="H4147" s="47">
        <f>F4147-E4147</f>
        <v>0.16666666666666696</v>
      </c>
      <c r="I4147" s="47"/>
      <c r="J4147" s="47"/>
      <c r="K4147" s="65" t="s">
        <v>791</v>
      </c>
      <c r="L4147" s="45" t="str">
        <f ca="1">VLOOKUP(Tableau645[[#This Row],[module]],OFFSET(INDIRECT(A4147&amp;"_code"),0,2,,2),2,0)</f>
        <v>n/a</v>
      </c>
      <c r="M4147" s="45"/>
      <c r="N4147" s="47"/>
      <c r="O4147" s="45"/>
    </row>
    <row r="4148" spans="1:15" hidden="1" x14ac:dyDescent="0.2">
      <c r="A4148" s="45" t="s">
        <v>670</v>
      </c>
      <c r="B4148" s="65" t="str">
        <f>YEAR(C4148)&amp;"-"&amp;WEEKNUM(C4148)</f>
        <v>2018-19</v>
      </c>
      <c r="C4148" s="46">
        <v>43228</v>
      </c>
      <c r="D4148" s="67">
        <f>WEEKDAY(Tableau645[[#This Row],[date]])</f>
        <v>3</v>
      </c>
      <c r="E4148" s="47">
        <v>0.34375</v>
      </c>
      <c r="F4148" s="47">
        <v>0.51041666666666696</v>
      </c>
      <c r="G4148" s="46" t="str">
        <f>IF(NOT(ISBLANK(Tableau645[heure
début])),IF(VALUE(MID(TEXT(Tableau645[heure
début],"hh"),1,2))&lt;13,"AM","PM"),"")</f>
        <v>AM</v>
      </c>
      <c r="H4148" s="47">
        <f>F4148-E4148</f>
        <v>0.16666666666666696</v>
      </c>
      <c r="I4148" s="47"/>
      <c r="J4148" s="47"/>
      <c r="K4148" s="65" t="s">
        <v>791</v>
      </c>
      <c r="L4148" s="45" t="str">
        <f ca="1">VLOOKUP(Tableau645[[#This Row],[module]],OFFSET(INDIRECT(A4148&amp;"_code"),0,2,,2),2,0)</f>
        <v>n/a</v>
      </c>
      <c r="M4148" s="45"/>
      <c r="N4148" s="47"/>
      <c r="O4148" s="45"/>
    </row>
    <row r="4149" spans="1:15" hidden="1" x14ac:dyDescent="0.2">
      <c r="A4149" s="45" t="s">
        <v>657</v>
      </c>
      <c r="B4149" s="65" t="str">
        <f>YEAR(C4149)&amp;"-"&amp;WEEKNUM(C4149)</f>
        <v>2018-19</v>
      </c>
      <c r="C4149" s="46">
        <v>43228</v>
      </c>
      <c r="D4149" s="67">
        <f>WEEKDAY(Tableau645[[#This Row],[date]])</f>
        <v>3</v>
      </c>
      <c r="E4149" s="47">
        <v>0.34375</v>
      </c>
      <c r="F4149" s="47">
        <v>0.51041666666666696</v>
      </c>
      <c r="G4149" s="46" t="str">
        <f>IF(NOT(ISBLANK(Tableau645[heure
début])),IF(VALUE(MID(TEXT(Tableau645[heure
début],"hh"),1,2))&lt;13,"AM","PM"),"")</f>
        <v>AM</v>
      </c>
      <c r="H4149" s="47">
        <f>F4149-E4149</f>
        <v>0.16666666666666696</v>
      </c>
      <c r="I4149" s="123"/>
      <c r="J4149" s="47"/>
      <c r="K4149" s="65" t="s">
        <v>791</v>
      </c>
      <c r="L4149" s="45" t="str">
        <f ca="1">VLOOKUP(Tableau645[[#This Row],[module]],OFFSET(INDIRECT(A4149&amp;"_code"),0,2,,2),2,0)</f>
        <v>n/a</v>
      </c>
      <c r="M4149" s="45"/>
      <c r="N4149" s="47"/>
      <c r="O4149" s="45"/>
    </row>
    <row r="4150" spans="1:15" hidden="1" x14ac:dyDescent="0.2">
      <c r="A4150" s="45" t="s">
        <v>672</v>
      </c>
      <c r="B4150" s="65" t="str">
        <f>YEAR(C4150)&amp;"-"&amp;WEEKNUM(C4150)</f>
        <v>2018-19</v>
      </c>
      <c r="C4150" s="46">
        <v>43228</v>
      </c>
      <c r="D4150" s="67">
        <f>WEEKDAY(Tableau645[[#This Row],[date]])</f>
        <v>3</v>
      </c>
      <c r="E4150" s="47">
        <v>0.34375</v>
      </c>
      <c r="F4150" s="47">
        <v>0.51041666666666696</v>
      </c>
      <c r="G4150" s="46" t="str">
        <f>IF(NOT(ISBLANK(Tableau645[heure
début])),IF(VALUE(MID(TEXT(Tableau645[heure
début],"hh"),1,2))&lt;13,"AM","PM"),"")</f>
        <v>AM</v>
      </c>
      <c r="H4150" s="47">
        <f>F4150-E4150</f>
        <v>0.16666666666666696</v>
      </c>
      <c r="I4150" s="47"/>
      <c r="J4150" s="47"/>
      <c r="K4150" s="65" t="s">
        <v>791</v>
      </c>
      <c r="L4150" s="45" t="str">
        <f ca="1">VLOOKUP(Tableau645[[#This Row],[module]],OFFSET(INDIRECT(A4150&amp;"_code"),0,2,,2),2,0)</f>
        <v>n/a</v>
      </c>
      <c r="M4150" s="45"/>
      <c r="N4150" s="47"/>
      <c r="O4150" s="45"/>
    </row>
    <row r="4151" spans="1:15" hidden="1" x14ac:dyDescent="0.2">
      <c r="A4151" s="45" t="s">
        <v>676</v>
      </c>
      <c r="B4151" s="65" t="str">
        <f>YEAR(C4151)&amp;"-"&amp;WEEKNUM(C4151)</f>
        <v>2018-19</v>
      </c>
      <c r="C4151" s="46">
        <v>43228</v>
      </c>
      <c r="D4151" s="67">
        <f>WEEKDAY(Tableau645[[#This Row],[date]])</f>
        <v>3</v>
      </c>
      <c r="E4151" s="47">
        <v>0.34375</v>
      </c>
      <c r="F4151" s="47">
        <v>0.51041666666666696</v>
      </c>
      <c r="G4151" s="46" t="str">
        <f>IF(NOT(ISBLANK(Tableau645[heure
début])),IF(VALUE(MID(TEXT(Tableau645[heure
début],"hh"),1,2))&lt;13,"AM","PM"),"")</f>
        <v>AM</v>
      </c>
      <c r="H4151" s="47">
        <f>F4151-E4151</f>
        <v>0.16666666666666696</v>
      </c>
      <c r="I4151" s="47"/>
      <c r="J4151" s="47"/>
      <c r="K4151" s="65" t="s">
        <v>791</v>
      </c>
      <c r="L4151" s="45" t="str">
        <f ca="1">VLOOKUP(Tableau645[[#This Row],[module]],OFFSET(INDIRECT(A4151&amp;"_code"),0,2,,2),2,0)</f>
        <v>n/a</v>
      </c>
      <c r="M4151" s="45"/>
      <c r="N4151" s="47"/>
      <c r="O4151" s="45"/>
    </row>
    <row r="4152" spans="1:15" hidden="1" x14ac:dyDescent="0.2">
      <c r="A4152" s="45" t="s">
        <v>677</v>
      </c>
      <c r="B4152" s="65" t="str">
        <f>YEAR(C4152)&amp;"-"&amp;WEEKNUM(C4152)</f>
        <v>2018-19</v>
      </c>
      <c r="C4152" s="46">
        <v>43228</v>
      </c>
      <c r="D4152" s="67">
        <f>WEEKDAY(Tableau645[[#This Row],[date]])</f>
        <v>3</v>
      </c>
      <c r="E4152" s="47">
        <v>0.34375</v>
      </c>
      <c r="F4152" s="47">
        <v>0.51041666666666696</v>
      </c>
      <c r="G4152" s="46" t="str">
        <f>IF(NOT(ISBLANK(Tableau645[heure
début])),IF(VALUE(MID(TEXT(Tableau645[heure
début],"hh"),1,2))&lt;13,"AM","PM"),"")</f>
        <v>AM</v>
      </c>
      <c r="H4152" s="47">
        <f>F4152-E4152</f>
        <v>0.16666666666666696</v>
      </c>
      <c r="I4152" s="47"/>
      <c r="J4152" s="47"/>
      <c r="K4152" s="65" t="s">
        <v>791</v>
      </c>
      <c r="L4152" s="45" t="str">
        <f ca="1">VLOOKUP(Tableau645[[#This Row],[module]],OFFSET(INDIRECT(A4152&amp;"_code"),0,2,,2),2,0)</f>
        <v>n/a</v>
      </c>
      <c r="M4152" s="45"/>
      <c r="N4152" s="47"/>
      <c r="O4152" s="45"/>
    </row>
    <row r="4153" spans="1:15" hidden="1" x14ac:dyDescent="0.2">
      <c r="A4153" s="45" t="s">
        <v>671</v>
      </c>
      <c r="B4153" s="65" t="str">
        <f>YEAR(C4153)&amp;"-"&amp;WEEKNUM(C4153)</f>
        <v>2018-19</v>
      </c>
      <c r="C4153" s="46">
        <v>43228</v>
      </c>
      <c r="D4153" s="67">
        <f>WEEKDAY(Tableau645[[#This Row],[date]])</f>
        <v>3</v>
      </c>
      <c r="E4153" s="47">
        <v>0.34375</v>
      </c>
      <c r="F4153" s="47">
        <v>0.51041666666666696</v>
      </c>
      <c r="G4153" s="46" t="str">
        <f>IF(NOT(ISBLANK(Tableau645[heure
début])),IF(VALUE(MID(TEXT(Tableau645[heure
début],"hh"),1,2))&lt;13,"AM","PM"),"")</f>
        <v>AM</v>
      </c>
      <c r="H4153" s="47">
        <f>F4153-E4153</f>
        <v>0.16666666666666696</v>
      </c>
      <c r="I4153" s="47"/>
      <c r="J4153" s="47"/>
      <c r="K4153" s="65" t="s">
        <v>791</v>
      </c>
      <c r="L4153" s="45" t="str">
        <f ca="1">VLOOKUP(Tableau645[[#This Row],[module]],OFFSET(INDIRECT(A4153&amp;"_code"),0,2,,2),2,0)</f>
        <v>n/a</v>
      </c>
      <c r="M4153" s="45"/>
      <c r="N4153" s="47"/>
      <c r="O4153" s="45"/>
    </row>
    <row r="4154" spans="1:15" hidden="1" x14ac:dyDescent="0.2">
      <c r="A4154" s="61" t="s">
        <v>669</v>
      </c>
      <c r="B4154" s="65" t="str">
        <f>YEAR(C4154)&amp;"-"&amp;WEEKNUM(C4154)</f>
        <v>2018-19</v>
      </c>
      <c r="C4154" s="46">
        <v>43228</v>
      </c>
      <c r="D4154" s="67">
        <f>WEEKDAY(Tableau645[[#This Row],[date]])</f>
        <v>3</v>
      </c>
      <c r="E4154" s="63">
        <v>0.57291666666666696</v>
      </c>
      <c r="F4154" s="63">
        <v>0.73958333333333404</v>
      </c>
      <c r="G4154" s="46" t="str">
        <f>IF(NOT(ISBLANK(Tableau645[heure
début])),IF(VALUE(MID(TEXT(Tableau645[heure
début],"hh"),1,2))&lt;13,"AM","PM"),"")</f>
        <v>PM</v>
      </c>
      <c r="H4154" s="47">
        <f>F4154-E4154</f>
        <v>0.16666666666666707</v>
      </c>
      <c r="I4154" s="47"/>
      <c r="J4154" s="47"/>
      <c r="K4154" s="65" t="s">
        <v>791</v>
      </c>
      <c r="L4154" s="45" t="str">
        <f ca="1">VLOOKUP(Tableau645[[#This Row],[module]],OFFSET(INDIRECT(A4154&amp;"_code"),0,2,,2),2,0)</f>
        <v>n/a</v>
      </c>
      <c r="M4154" s="45"/>
      <c r="N4154" s="47"/>
      <c r="O4154" s="45"/>
    </row>
    <row r="4155" spans="1:15" hidden="1" x14ac:dyDescent="0.2">
      <c r="A4155" s="45" t="s">
        <v>670</v>
      </c>
      <c r="B4155" s="65" t="str">
        <f>YEAR(C4155)&amp;"-"&amp;WEEKNUM(C4155)</f>
        <v>2018-19</v>
      </c>
      <c r="C4155" s="46">
        <v>43228</v>
      </c>
      <c r="D4155" s="67">
        <f>WEEKDAY(Tableau645[[#This Row],[date]])</f>
        <v>3</v>
      </c>
      <c r="E4155" s="47">
        <v>0.57291666666666696</v>
      </c>
      <c r="F4155" s="47">
        <v>0.73958333333333404</v>
      </c>
      <c r="G4155" s="46" t="str">
        <f>IF(NOT(ISBLANK(Tableau645[heure
début])),IF(VALUE(MID(TEXT(Tableau645[heure
début],"hh"),1,2))&lt;13,"AM","PM"),"")</f>
        <v>PM</v>
      </c>
      <c r="H4155" s="47">
        <f>F4155-E4155</f>
        <v>0.16666666666666707</v>
      </c>
      <c r="I4155" s="47"/>
      <c r="J4155" s="47"/>
      <c r="K4155" s="65" t="s">
        <v>791</v>
      </c>
      <c r="L4155" s="45" t="str">
        <f ca="1">VLOOKUP(Tableau645[[#This Row],[module]],OFFSET(INDIRECT(A4155&amp;"_code"),0,2,,2),2,0)</f>
        <v>n/a</v>
      </c>
      <c r="M4155" s="45"/>
      <c r="N4155" s="47"/>
      <c r="O4155" s="45"/>
    </row>
    <row r="4156" spans="1:15" hidden="1" x14ac:dyDescent="0.2">
      <c r="A4156" s="45" t="s">
        <v>657</v>
      </c>
      <c r="B4156" s="65" t="str">
        <f>YEAR(C4156)&amp;"-"&amp;WEEKNUM(C4156)</f>
        <v>2018-19</v>
      </c>
      <c r="C4156" s="46">
        <v>43228</v>
      </c>
      <c r="D4156" s="67">
        <f>WEEKDAY(Tableau645[[#This Row],[date]])</f>
        <v>3</v>
      </c>
      <c r="E4156" s="47">
        <v>0.57291666666666696</v>
      </c>
      <c r="F4156" s="47">
        <v>0.73958333333333404</v>
      </c>
      <c r="G4156" s="46" t="str">
        <f>IF(NOT(ISBLANK(Tableau645[heure
début])),IF(VALUE(MID(TEXT(Tableau645[heure
début],"hh"),1,2))&lt;13,"AM","PM"),"")</f>
        <v>PM</v>
      </c>
      <c r="H4156" s="47">
        <f>F4156-E4156</f>
        <v>0.16666666666666707</v>
      </c>
      <c r="I4156" s="123"/>
      <c r="J4156" s="47"/>
      <c r="K4156" s="65" t="s">
        <v>791</v>
      </c>
      <c r="L4156" s="45" t="str">
        <f ca="1">VLOOKUP(Tableau645[[#This Row],[module]],OFFSET(INDIRECT(A4156&amp;"_code"),0,2,,2),2,0)</f>
        <v>n/a</v>
      </c>
      <c r="M4156" s="45"/>
      <c r="N4156" s="47"/>
      <c r="O4156" s="45"/>
    </row>
    <row r="4157" spans="1:15" hidden="1" x14ac:dyDescent="0.2">
      <c r="A4157" s="45" t="s">
        <v>672</v>
      </c>
      <c r="B4157" s="65" t="str">
        <f>YEAR(C4157)&amp;"-"&amp;WEEKNUM(C4157)</f>
        <v>2018-19</v>
      </c>
      <c r="C4157" s="46">
        <v>43228</v>
      </c>
      <c r="D4157" s="67">
        <f>WEEKDAY(Tableau645[[#This Row],[date]])</f>
        <v>3</v>
      </c>
      <c r="E4157" s="47">
        <v>0.57291666666666696</v>
      </c>
      <c r="F4157" s="47">
        <v>0.73958333333333404</v>
      </c>
      <c r="G4157" s="46" t="str">
        <f>IF(NOT(ISBLANK(Tableau645[heure
début])),IF(VALUE(MID(TEXT(Tableau645[heure
début],"hh"),1,2))&lt;13,"AM","PM"),"")</f>
        <v>PM</v>
      </c>
      <c r="H4157" s="47">
        <f>F4157-E4157</f>
        <v>0.16666666666666707</v>
      </c>
      <c r="I4157" s="47"/>
      <c r="J4157" s="47"/>
      <c r="K4157" s="65" t="s">
        <v>791</v>
      </c>
      <c r="L4157" s="45" t="str">
        <f ca="1">VLOOKUP(Tableau645[[#This Row],[module]],OFFSET(INDIRECT(A4157&amp;"_code"),0,2,,2),2,0)</f>
        <v>n/a</v>
      </c>
      <c r="M4157" s="45"/>
      <c r="N4157" s="47"/>
      <c r="O4157" s="45"/>
    </row>
    <row r="4158" spans="1:15" hidden="1" x14ac:dyDescent="0.2">
      <c r="A4158" s="45" t="s">
        <v>676</v>
      </c>
      <c r="B4158" s="65" t="str">
        <f>YEAR(C4158)&amp;"-"&amp;WEEKNUM(C4158)</f>
        <v>2018-19</v>
      </c>
      <c r="C4158" s="46">
        <v>43228</v>
      </c>
      <c r="D4158" s="67">
        <f>WEEKDAY(Tableau645[[#This Row],[date]])</f>
        <v>3</v>
      </c>
      <c r="E4158" s="47">
        <v>0.57291666666666696</v>
      </c>
      <c r="F4158" s="47">
        <v>0.69791666666666663</v>
      </c>
      <c r="G4158" s="46" t="str">
        <f>IF(NOT(ISBLANK(Tableau645[heure
début])),IF(VALUE(MID(TEXT(Tableau645[heure
début],"hh"),1,2))&lt;13,"AM","PM"),"")</f>
        <v>PM</v>
      </c>
      <c r="H4158" s="47">
        <f>F4158-E4158</f>
        <v>0.12499999999999967</v>
      </c>
      <c r="I4158" s="47"/>
      <c r="J4158" s="47"/>
      <c r="K4158" s="65" t="s">
        <v>791</v>
      </c>
      <c r="L4158" s="45" t="str">
        <f ca="1">VLOOKUP(Tableau645[[#This Row],[module]],OFFSET(INDIRECT(A4158&amp;"_code"),0,2,,2),2,0)</f>
        <v>n/a</v>
      </c>
      <c r="M4158" s="45"/>
      <c r="N4158" s="47"/>
      <c r="O4158" s="45"/>
    </row>
    <row r="4159" spans="1:15" hidden="1" x14ac:dyDescent="0.2">
      <c r="A4159" s="45" t="s">
        <v>677</v>
      </c>
      <c r="B4159" s="65" t="str">
        <f>YEAR(C4159)&amp;"-"&amp;WEEKNUM(C4159)</f>
        <v>2018-19</v>
      </c>
      <c r="C4159" s="46">
        <v>43228</v>
      </c>
      <c r="D4159" s="67">
        <f>WEEKDAY(Tableau645[[#This Row],[date]])</f>
        <v>3</v>
      </c>
      <c r="E4159" s="47">
        <v>0.57291666666666696</v>
      </c>
      <c r="F4159" s="47">
        <v>0.69791666666666663</v>
      </c>
      <c r="G4159" s="46" t="str">
        <f>IF(NOT(ISBLANK(Tableau645[heure
début])),IF(VALUE(MID(TEXT(Tableau645[heure
début],"hh"),1,2))&lt;13,"AM","PM"),"")</f>
        <v>PM</v>
      </c>
      <c r="H4159" s="47">
        <f>F4159-E4159</f>
        <v>0.12499999999999967</v>
      </c>
      <c r="I4159" s="47"/>
      <c r="J4159" s="47"/>
      <c r="K4159" s="65" t="s">
        <v>791</v>
      </c>
      <c r="L4159" s="45" t="str">
        <f ca="1">VLOOKUP(Tableau645[[#This Row],[module]],OFFSET(INDIRECT(A4159&amp;"_code"),0,2,,2),2,0)</f>
        <v>n/a</v>
      </c>
      <c r="M4159" s="45"/>
      <c r="N4159" s="47"/>
      <c r="O4159" s="45"/>
    </row>
    <row r="4160" spans="1:15" hidden="1" x14ac:dyDescent="0.2">
      <c r="A4160" s="45" t="s">
        <v>671</v>
      </c>
      <c r="B4160" s="65" t="str">
        <f>YEAR(C4160)&amp;"-"&amp;WEEKNUM(C4160)</f>
        <v>2018-19</v>
      </c>
      <c r="C4160" s="46">
        <v>43228</v>
      </c>
      <c r="D4160" s="67">
        <f>WEEKDAY(Tableau645[[#This Row],[date]])</f>
        <v>3</v>
      </c>
      <c r="E4160" s="47">
        <v>0.57291666666666696</v>
      </c>
      <c r="F4160" s="47">
        <v>0.73958333333333404</v>
      </c>
      <c r="G4160" s="46" t="str">
        <f>IF(NOT(ISBLANK(Tableau645[heure
début])),IF(VALUE(MID(TEXT(Tableau645[heure
début],"hh"),1,2))&lt;13,"AM","PM"),"")</f>
        <v>PM</v>
      </c>
      <c r="H4160" s="47">
        <f>F4160-E4160</f>
        <v>0.16666666666666707</v>
      </c>
      <c r="I4160" s="47"/>
      <c r="J4160" s="47"/>
      <c r="K4160" s="65" t="s">
        <v>791</v>
      </c>
      <c r="L4160" s="45" t="str">
        <f ca="1">VLOOKUP(Tableau645[[#This Row],[module]],OFFSET(INDIRECT(A4160&amp;"_code"),0,2,,2),2,0)</f>
        <v>n/a</v>
      </c>
      <c r="M4160" s="45"/>
      <c r="N4160" s="47"/>
      <c r="O4160" s="45"/>
    </row>
    <row r="4161" spans="1:15" hidden="1" x14ac:dyDescent="0.2">
      <c r="A4161" s="61" t="s">
        <v>669</v>
      </c>
      <c r="B4161" s="65" t="str">
        <f>YEAR(C4161)&amp;"-"&amp;WEEKNUM(C4161)</f>
        <v>2018-19</v>
      </c>
      <c r="C4161" s="46">
        <v>43229</v>
      </c>
      <c r="D4161" s="67">
        <f>WEEKDAY(Tableau645[[#This Row],[date]])</f>
        <v>4</v>
      </c>
      <c r="E4161" s="47">
        <v>0.34375</v>
      </c>
      <c r="F4161" s="47">
        <v>0.51041666666666696</v>
      </c>
      <c r="G4161" s="46" t="str">
        <f>IF(NOT(ISBLANK(Tableau645[heure
début])),IF(VALUE(MID(TEXT(Tableau645[heure
début],"hh"),1,2))&lt;13,"AM","PM"),"")</f>
        <v>AM</v>
      </c>
      <c r="H4161" s="47">
        <f>F4161-E4161</f>
        <v>0.16666666666666696</v>
      </c>
      <c r="I4161" s="47"/>
      <c r="J4161" s="47"/>
      <c r="K4161" s="65" t="s">
        <v>793</v>
      </c>
      <c r="L4161" s="45" t="str">
        <f ca="1">VLOOKUP(Tableau645[[#This Row],[module]],OFFSET(INDIRECT(A4161&amp;"_code"),0,2,,2),2,0)</f>
        <v>n/a</v>
      </c>
      <c r="M4161" s="45"/>
      <c r="N4161" s="47"/>
      <c r="O4161" s="45"/>
    </row>
    <row r="4162" spans="1:15" hidden="1" x14ac:dyDescent="0.2">
      <c r="A4162" s="45" t="s">
        <v>670</v>
      </c>
      <c r="B4162" s="65" t="str">
        <f>YEAR(C4162)&amp;"-"&amp;WEEKNUM(C4162)</f>
        <v>2018-19</v>
      </c>
      <c r="C4162" s="46">
        <v>43229</v>
      </c>
      <c r="D4162" s="67">
        <f>WEEKDAY(Tableau645[[#This Row],[date]])</f>
        <v>4</v>
      </c>
      <c r="E4162" s="47">
        <v>0.34375</v>
      </c>
      <c r="F4162" s="47">
        <v>0.51041666666666696</v>
      </c>
      <c r="G4162" s="46" t="str">
        <f>IF(NOT(ISBLANK(Tableau645[heure
début])),IF(VALUE(MID(TEXT(Tableau645[heure
début],"hh"),1,2))&lt;13,"AM","PM"),"")</f>
        <v>AM</v>
      </c>
      <c r="H4162" s="47">
        <f>F4162-E4162</f>
        <v>0.16666666666666696</v>
      </c>
      <c r="I4162" s="47"/>
      <c r="J4162" s="47"/>
      <c r="K4162" s="65" t="s">
        <v>793</v>
      </c>
      <c r="L4162" s="45" t="str">
        <f ca="1">VLOOKUP(Tableau645[[#This Row],[module]],OFFSET(INDIRECT(A4162&amp;"_code"),0,2,,2),2,0)</f>
        <v>n/a</v>
      </c>
      <c r="M4162" s="45"/>
      <c r="N4162" s="47"/>
      <c r="O4162" s="45"/>
    </row>
    <row r="4163" spans="1:15" hidden="1" x14ac:dyDescent="0.2">
      <c r="A4163" s="45" t="s">
        <v>657</v>
      </c>
      <c r="B4163" s="65" t="str">
        <f>YEAR(C4163)&amp;"-"&amp;WEEKNUM(C4163)</f>
        <v>2018-19</v>
      </c>
      <c r="C4163" s="46">
        <v>43229</v>
      </c>
      <c r="D4163" s="67">
        <f>WEEKDAY(Tableau645[[#This Row],[date]])</f>
        <v>4</v>
      </c>
      <c r="E4163" s="47">
        <v>0.34375</v>
      </c>
      <c r="F4163" s="47">
        <v>0.51041666666666696</v>
      </c>
      <c r="G4163" s="46" t="str">
        <f>IF(NOT(ISBLANK(Tableau645[heure
début])),IF(VALUE(MID(TEXT(Tableau645[heure
début],"hh"),1,2))&lt;13,"AM","PM"),"")</f>
        <v>AM</v>
      </c>
      <c r="H4163" s="47">
        <f>F4163-E4163</f>
        <v>0.16666666666666696</v>
      </c>
      <c r="I4163" s="123"/>
      <c r="J4163" s="47"/>
      <c r="K4163" s="65" t="s">
        <v>793</v>
      </c>
      <c r="L4163" s="45" t="str">
        <f ca="1">VLOOKUP(Tableau645[[#This Row],[module]],OFFSET(INDIRECT(A4163&amp;"_code"),0,2,,2),2,0)</f>
        <v>n/a</v>
      </c>
      <c r="M4163" s="45"/>
      <c r="N4163" s="47"/>
      <c r="O4163" s="45"/>
    </row>
    <row r="4164" spans="1:15" hidden="1" x14ac:dyDescent="0.2">
      <c r="A4164" s="45" t="s">
        <v>672</v>
      </c>
      <c r="B4164" s="65" t="str">
        <f>YEAR(C4164)&amp;"-"&amp;WEEKNUM(C4164)</f>
        <v>2018-19</v>
      </c>
      <c r="C4164" s="46">
        <v>43229</v>
      </c>
      <c r="D4164" s="67">
        <f>WEEKDAY(Tableau645[[#This Row],[date]])</f>
        <v>4</v>
      </c>
      <c r="E4164" s="47">
        <v>0.34375</v>
      </c>
      <c r="F4164" s="47">
        <v>0.51041666666666696</v>
      </c>
      <c r="G4164" s="46" t="str">
        <f>IF(NOT(ISBLANK(Tableau645[heure
début])),IF(VALUE(MID(TEXT(Tableau645[heure
début],"hh"),1,2))&lt;13,"AM","PM"),"")</f>
        <v>AM</v>
      </c>
      <c r="H4164" s="47">
        <f>F4164-E4164</f>
        <v>0.16666666666666696</v>
      </c>
      <c r="I4164" s="47"/>
      <c r="J4164" s="47"/>
      <c r="K4164" s="65" t="s">
        <v>793</v>
      </c>
      <c r="L4164" s="45" t="str">
        <f ca="1">VLOOKUP(Tableau645[[#This Row],[module]],OFFSET(INDIRECT(A4164&amp;"_code"),0,2,,2),2,0)</f>
        <v>n/a</v>
      </c>
      <c r="M4164" s="45"/>
      <c r="N4164" s="47"/>
      <c r="O4164" s="45"/>
    </row>
    <row r="4165" spans="1:15" hidden="1" x14ac:dyDescent="0.2">
      <c r="A4165" s="45" t="s">
        <v>676</v>
      </c>
      <c r="B4165" s="65" t="str">
        <f>YEAR(C4165)&amp;"-"&amp;WEEKNUM(C4165)</f>
        <v>2018-19</v>
      </c>
      <c r="C4165" s="46">
        <v>43229</v>
      </c>
      <c r="D4165" s="67">
        <f>WEEKDAY(Tableau645[[#This Row],[date]])</f>
        <v>4</v>
      </c>
      <c r="E4165" s="47">
        <v>0.34375</v>
      </c>
      <c r="F4165" s="47">
        <v>0.51041666666666696</v>
      </c>
      <c r="G4165" s="46" t="str">
        <f>IF(NOT(ISBLANK(Tableau645[heure
début])),IF(VALUE(MID(TEXT(Tableau645[heure
début],"hh"),1,2))&lt;13,"AM","PM"),"")</f>
        <v>AM</v>
      </c>
      <c r="H4165" s="47">
        <f>F4165-E4165</f>
        <v>0.16666666666666696</v>
      </c>
      <c r="I4165" s="47"/>
      <c r="J4165" s="47"/>
      <c r="K4165" s="65" t="s">
        <v>793</v>
      </c>
      <c r="L4165" s="45" t="str">
        <f ca="1">VLOOKUP(Tableau645[[#This Row],[module]],OFFSET(INDIRECT(A4165&amp;"_code"),0,2,,2),2,0)</f>
        <v>n/a</v>
      </c>
      <c r="M4165" s="45"/>
      <c r="N4165" s="47"/>
      <c r="O4165" s="45"/>
    </row>
    <row r="4166" spans="1:15" hidden="1" x14ac:dyDescent="0.2">
      <c r="A4166" s="45" t="s">
        <v>677</v>
      </c>
      <c r="B4166" s="65" t="str">
        <f>YEAR(C4166)&amp;"-"&amp;WEEKNUM(C4166)</f>
        <v>2018-19</v>
      </c>
      <c r="C4166" s="46">
        <v>43229</v>
      </c>
      <c r="D4166" s="67">
        <f>WEEKDAY(Tableau645[[#This Row],[date]])</f>
        <v>4</v>
      </c>
      <c r="E4166" s="47">
        <v>0.34375</v>
      </c>
      <c r="F4166" s="47">
        <v>0.51041666666666696</v>
      </c>
      <c r="G4166" s="46" t="str">
        <f>IF(NOT(ISBLANK(Tableau645[heure
début])),IF(VALUE(MID(TEXT(Tableau645[heure
début],"hh"),1,2))&lt;13,"AM","PM"),"")</f>
        <v>AM</v>
      </c>
      <c r="H4166" s="47">
        <f>F4166-E4166</f>
        <v>0.16666666666666696</v>
      </c>
      <c r="I4166" s="47"/>
      <c r="J4166" s="47"/>
      <c r="K4166" s="65" t="s">
        <v>1168</v>
      </c>
      <c r="L4166" s="45" t="str">
        <f ca="1">VLOOKUP(Tableau645[[#This Row],[module]],OFFSET(INDIRECT(A4166&amp;"_code"),0,2,,2),2,0)</f>
        <v>n/a</v>
      </c>
      <c r="M4166" s="45"/>
      <c r="N4166" s="47"/>
      <c r="O4166" s="45"/>
    </row>
    <row r="4167" spans="1:15" hidden="1" x14ac:dyDescent="0.2">
      <c r="A4167" s="45" t="s">
        <v>671</v>
      </c>
      <c r="B4167" s="65" t="str">
        <f>YEAR(C4167)&amp;"-"&amp;WEEKNUM(C4167)</f>
        <v>2018-19</v>
      </c>
      <c r="C4167" s="46">
        <v>43229</v>
      </c>
      <c r="D4167" s="67">
        <f>WEEKDAY(Tableau645[[#This Row],[date]])</f>
        <v>4</v>
      </c>
      <c r="E4167" s="47">
        <v>0.34375</v>
      </c>
      <c r="F4167" s="47">
        <v>0.51041666666666696</v>
      </c>
      <c r="G4167" s="46" t="str">
        <f>IF(NOT(ISBLANK(Tableau645[heure
début])),IF(VALUE(MID(TEXT(Tableau645[heure
début],"hh"),1,2))&lt;13,"AM","PM"),"")</f>
        <v>AM</v>
      </c>
      <c r="H4167" s="47">
        <f>F4167-E4167</f>
        <v>0.16666666666666696</v>
      </c>
      <c r="I4167" s="47"/>
      <c r="J4167" s="47"/>
      <c r="K4167" s="65" t="s">
        <v>793</v>
      </c>
      <c r="L4167" s="45" t="str">
        <f ca="1">VLOOKUP(Tableau645[[#This Row],[module]],OFFSET(INDIRECT(A4167&amp;"_code"),0,2,,2),2,0)</f>
        <v>n/a</v>
      </c>
      <c r="M4167" s="45"/>
      <c r="N4167" s="47"/>
      <c r="O4167" s="45"/>
    </row>
    <row r="4168" spans="1:15" hidden="1" x14ac:dyDescent="0.2">
      <c r="A4168" s="61" t="s">
        <v>669</v>
      </c>
      <c r="B4168" s="65" t="str">
        <f>YEAR(C4168)&amp;"-"&amp;WEEKNUM(C4168)</f>
        <v>2018-19</v>
      </c>
      <c r="C4168" s="46">
        <v>43229</v>
      </c>
      <c r="D4168" s="67">
        <f>WEEKDAY(Tableau645[[#This Row],[date]])</f>
        <v>4</v>
      </c>
      <c r="E4168" s="63">
        <v>0.57291666666666696</v>
      </c>
      <c r="F4168" s="63">
        <v>0.73958333333333404</v>
      </c>
      <c r="G4168" s="46" t="str">
        <f>IF(NOT(ISBLANK(Tableau645[heure
début])),IF(VALUE(MID(TEXT(Tableau645[heure
début],"hh"),1,2))&lt;13,"AM","PM"),"")</f>
        <v>PM</v>
      </c>
      <c r="H4168" s="47">
        <f>F4168-E4168</f>
        <v>0.16666666666666707</v>
      </c>
      <c r="I4168" s="47"/>
      <c r="J4168" s="47"/>
      <c r="K4168" s="65" t="s">
        <v>793</v>
      </c>
      <c r="L4168" s="45" t="str">
        <f ca="1">VLOOKUP(Tableau645[[#This Row],[module]],OFFSET(INDIRECT(A4168&amp;"_code"),0,2,,2),2,0)</f>
        <v>n/a</v>
      </c>
      <c r="M4168" s="45"/>
      <c r="N4168" s="47"/>
      <c r="O4168" s="45"/>
    </row>
    <row r="4169" spans="1:15" hidden="1" x14ac:dyDescent="0.2">
      <c r="A4169" s="45" t="s">
        <v>670</v>
      </c>
      <c r="B4169" s="65" t="str">
        <f>YEAR(C4169)&amp;"-"&amp;WEEKNUM(C4169)</f>
        <v>2018-19</v>
      </c>
      <c r="C4169" s="46">
        <v>43229</v>
      </c>
      <c r="D4169" s="67">
        <f>WEEKDAY(Tableau645[[#This Row],[date]])</f>
        <v>4</v>
      </c>
      <c r="E4169" s="47">
        <v>0.57291666666666696</v>
      </c>
      <c r="F4169" s="47">
        <v>0.73958333333333404</v>
      </c>
      <c r="G4169" s="46" t="str">
        <f>IF(NOT(ISBLANK(Tableau645[heure
début])),IF(VALUE(MID(TEXT(Tableau645[heure
début],"hh"),1,2))&lt;13,"AM","PM"),"")</f>
        <v>PM</v>
      </c>
      <c r="H4169" s="47">
        <f>F4169-E4169</f>
        <v>0.16666666666666707</v>
      </c>
      <c r="I4169" s="47"/>
      <c r="J4169" s="47"/>
      <c r="K4169" s="65" t="s">
        <v>793</v>
      </c>
      <c r="L4169" s="45" t="str">
        <f ca="1">VLOOKUP(Tableau645[[#This Row],[module]],OFFSET(INDIRECT(A4169&amp;"_code"),0,2,,2),2,0)</f>
        <v>n/a</v>
      </c>
      <c r="M4169" s="45"/>
      <c r="N4169" s="47"/>
      <c r="O4169" s="45"/>
    </row>
    <row r="4170" spans="1:15" hidden="1" x14ac:dyDescent="0.2">
      <c r="A4170" s="45" t="s">
        <v>657</v>
      </c>
      <c r="B4170" s="65" t="str">
        <f>YEAR(C4170)&amp;"-"&amp;WEEKNUM(C4170)</f>
        <v>2018-19</v>
      </c>
      <c r="C4170" s="46">
        <v>43229</v>
      </c>
      <c r="D4170" s="67">
        <f>WEEKDAY(Tableau645[[#This Row],[date]])</f>
        <v>4</v>
      </c>
      <c r="E4170" s="47">
        <v>0.57291666666666696</v>
      </c>
      <c r="F4170" s="47">
        <v>0.73958333333333404</v>
      </c>
      <c r="G4170" s="46" t="str">
        <f>IF(NOT(ISBLANK(Tableau645[heure
début])),IF(VALUE(MID(TEXT(Tableau645[heure
début],"hh"),1,2))&lt;13,"AM","PM"),"")</f>
        <v>PM</v>
      </c>
      <c r="H4170" s="47">
        <f>F4170-E4170</f>
        <v>0.16666666666666707</v>
      </c>
      <c r="I4170" s="123"/>
      <c r="J4170" s="47"/>
      <c r="K4170" s="65" t="s">
        <v>793</v>
      </c>
      <c r="L4170" s="45" t="str">
        <f ca="1">VLOOKUP(Tableau645[[#This Row],[module]],OFFSET(INDIRECT(A4170&amp;"_code"),0,2,,2),2,0)</f>
        <v>n/a</v>
      </c>
      <c r="M4170" s="45"/>
      <c r="N4170" s="47"/>
      <c r="O4170" s="45"/>
    </row>
    <row r="4171" spans="1:15" hidden="1" x14ac:dyDescent="0.2">
      <c r="A4171" s="45" t="s">
        <v>672</v>
      </c>
      <c r="B4171" s="65" t="str">
        <f>YEAR(C4171)&amp;"-"&amp;WEEKNUM(C4171)</f>
        <v>2018-19</v>
      </c>
      <c r="C4171" s="46">
        <v>43229</v>
      </c>
      <c r="D4171" s="67">
        <f>WEEKDAY(Tableau645[[#This Row],[date]])</f>
        <v>4</v>
      </c>
      <c r="E4171" s="47">
        <v>0.57291666666666696</v>
      </c>
      <c r="F4171" s="47">
        <v>0.73958333333333404</v>
      </c>
      <c r="G4171" s="46" t="str">
        <f>IF(NOT(ISBLANK(Tableau645[heure
début])),IF(VALUE(MID(TEXT(Tableau645[heure
début],"hh"),1,2))&lt;13,"AM","PM"),"")</f>
        <v>PM</v>
      </c>
      <c r="H4171" s="47">
        <f>F4171-E4171</f>
        <v>0.16666666666666707</v>
      </c>
      <c r="I4171" s="47"/>
      <c r="J4171" s="47"/>
      <c r="K4171" s="65" t="s">
        <v>793</v>
      </c>
      <c r="L4171" s="45" t="str">
        <f ca="1">VLOOKUP(Tableau645[[#This Row],[module]],OFFSET(INDIRECT(A4171&amp;"_code"),0,2,,2),2,0)</f>
        <v>n/a</v>
      </c>
      <c r="M4171" s="45"/>
      <c r="N4171" s="47"/>
      <c r="O4171" s="45"/>
    </row>
    <row r="4172" spans="1:15" hidden="1" x14ac:dyDescent="0.2">
      <c r="A4172" s="45" t="s">
        <v>676</v>
      </c>
      <c r="B4172" s="65" t="str">
        <f>YEAR(C4172)&amp;"-"&amp;WEEKNUM(C4172)</f>
        <v>2018-19</v>
      </c>
      <c r="C4172" s="46">
        <v>43229</v>
      </c>
      <c r="D4172" s="67">
        <f>WEEKDAY(Tableau645[[#This Row],[date]])</f>
        <v>4</v>
      </c>
      <c r="E4172" s="47">
        <v>0.57291666666666696</v>
      </c>
      <c r="F4172" s="47">
        <v>0.69791666666666663</v>
      </c>
      <c r="G4172" s="46" t="str">
        <f>IF(NOT(ISBLANK(Tableau645[heure
début])),IF(VALUE(MID(TEXT(Tableau645[heure
début],"hh"),1,2))&lt;13,"AM","PM"),"")</f>
        <v>PM</v>
      </c>
      <c r="H4172" s="47">
        <f>F4172-E4172</f>
        <v>0.12499999999999967</v>
      </c>
      <c r="I4172" s="47"/>
      <c r="J4172" s="47"/>
      <c r="K4172" s="65" t="s">
        <v>793</v>
      </c>
      <c r="L4172" s="45" t="str">
        <f ca="1">VLOOKUP(Tableau645[[#This Row],[module]],OFFSET(INDIRECT(A4172&amp;"_code"),0,2,,2),2,0)</f>
        <v>n/a</v>
      </c>
      <c r="M4172" s="45"/>
      <c r="N4172" s="47"/>
      <c r="O4172" s="45"/>
    </row>
    <row r="4173" spans="1:15" hidden="1" x14ac:dyDescent="0.2">
      <c r="A4173" s="45" t="s">
        <v>677</v>
      </c>
      <c r="B4173" s="65" t="str">
        <f>YEAR(C4173)&amp;"-"&amp;WEEKNUM(C4173)</f>
        <v>2018-19</v>
      </c>
      <c r="C4173" s="46">
        <v>43229</v>
      </c>
      <c r="D4173" s="67">
        <f>WEEKDAY(Tableau645[[#This Row],[date]])</f>
        <v>4</v>
      </c>
      <c r="E4173" s="47">
        <v>0.57291666666666696</v>
      </c>
      <c r="F4173" s="47">
        <v>0.69791666666666663</v>
      </c>
      <c r="G4173" s="46" t="str">
        <f>IF(NOT(ISBLANK(Tableau645[heure
début])),IF(VALUE(MID(TEXT(Tableau645[heure
début],"hh"),1,2))&lt;13,"AM","PM"),"")</f>
        <v>PM</v>
      </c>
      <c r="H4173" s="47">
        <f>F4173-E4173</f>
        <v>0.12499999999999967</v>
      </c>
      <c r="I4173" s="47"/>
      <c r="J4173" s="47"/>
      <c r="K4173" s="65" t="s">
        <v>1168</v>
      </c>
      <c r="L4173" s="45" t="str">
        <f ca="1">VLOOKUP(Tableau645[[#This Row],[module]],OFFSET(INDIRECT(A4173&amp;"_code"),0,2,,2),2,0)</f>
        <v>n/a</v>
      </c>
      <c r="M4173" s="45"/>
      <c r="N4173" s="47"/>
      <c r="O4173" s="45"/>
    </row>
    <row r="4174" spans="1:15" hidden="1" x14ac:dyDescent="0.2">
      <c r="A4174" s="45" t="s">
        <v>671</v>
      </c>
      <c r="B4174" s="65" t="str">
        <f>YEAR(C4174)&amp;"-"&amp;WEEKNUM(C4174)</f>
        <v>2018-19</v>
      </c>
      <c r="C4174" s="46">
        <v>43229</v>
      </c>
      <c r="D4174" s="67">
        <f>WEEKDAY(Tableau645[[#This Row],[date]])</f>
        <v>4</v>
      </c>
      <c r="E4174" s="47">
        <v>0.57291666666666696</v>
      </c>
      <c r="F4174" s="47">
        <v>0.73958333333333404</v>
      </c>
      <c r="G4174" s="46" t="str">
        <f>IF(NOT(ISBLANK(Tableau645[heure
début])),IF(VALUE(MID(TEXT(Tableau645[heure
début],"hh"),1,2))&lt;13,"AM","PM"),"")</f>
        <v>PM</v>
      </c>
      <c r="H4174" s="47">
        <f>F4174-E4174</f>
        <v>0.16666666666666707</v>
      </c>
      <c r="I4174" s="47"/>
      <c r="J4174" s="47"/>
      <c r="K4174" s="65" t="s">
        <v>793</v>
      </c>
      <c r="L4174" s="45" t="str">
        <f ca="1">VLOOKUP(Tableau645[[#This Row],[module]],OFFSET(INDIRECT(A4174&amp;"_code"),0,2,,2),2,0)</f>
        <v>n/a</v>
      </c>
      <c r="M4174" s="45"/>
      <c r="N4174" s="47"/>
      <c r="O4174" s="45"/>
    </row>
    <row r="4175" spans="1:15" hidden="1" x14ac:dyDescent="0.2">
      <c r="A4175" s="61" t="s">
        <v>669</v>
      </c>
      <c r="B4175" s="65" t="str">
        <f>YEAR(C4175)&amp;"-"&amp;WEEKNUM(C4175)</f>
        <v>2018-19</v>
      </c>
      <c r="C4175" s="46">
        <v>43230</v>
      </c>
      <c r="D4175" s="67">
        <f>WEEKDAY(Tableau645[[#This Row],[date]])</f>
        <v>5</v>
      </c>
      <c r="E4175" s="47">
        <v>0.34375</v>
      </c>
      <c r="F4175" s="47">
        <v>0.51041666666666696</v>
      </c>
      <c r="G4175" s="46" t="str">
        <f>IF(NOT(ISBLANK(Tableau645[heure
début])),IF(VALUE(MID(TEXT(Tableau645[heure
début],"hh"),1,2))&lt;13,"AM","PM"),"")</f>
        <v>AM</v>
      </c>
      <c r="H4175" s="47">
        <f>F4175-E4175</f>
        <v>0.16666666666666696</v>
      </c>
      <c r="I4175" s="47"/>
      <c r="J4175" s="47"/>
      <c r="K4175" s="65" t="s">
        <v>791</v>
      </c>
      <c r="L4175" s="45" t="str">
        <f ca="1">VLOOKUP(Tableau645[[#This Row],[module]],OFFSET(INDIRECT(A4175&amp;"_code"),0,2,,2),2,0)</f>
        <v>n/a</v>
      </c>
      <c r="M4175" s="45"/>
      <c r="N4175" s="47"/>
      <c r="O4175" s="45"/>
    </row>
    <row r="4176" spans="1:15" hidden="1" x14ac:dyDescent="0.2">
      <c r="A4176" s="45" t="s">
        <v>670</v>
      </c>
      <c r="B4176" s="65" t="str">
        <f>YEAR(C4176)&amp;"-"&amp;WEEKNUM(C4176)</f>
        <v>2018-19</v>
      </c>
      <c r="C4176" s="46">
        <v>43230</v>
      </c>
      <c r="D4176" s="67">
        <f>WEEKDAY(Tableau645[[#This Row],[date]])</f>
        <v>5</v>
      </c>
      <c r="E4176" s="47">
        <v>0.34375</v>
      </c>
      <c r="F4176" s="47">
        <v>0.51041666666666696</v>
      </c>
      <c r="G4176" s="46" t="str">
        <f>IF(NOT(ISBLANK(Tableau645[heure
début])),IF(VALUE(MID(TEXT(Tableau645[heure
début],"hh"),1,2))&lt;13,"AM","PM"),"")</f>
        <v>AM</v>
      </c>
      <c r="H4176" s="47">
        <f>F4176-E4176</f>
        <v>0.16666666666666696</v>
      </c>
      <c r="I4176" s="47"/>
      <c r="J4176" s="47"/>
      <c r="K4176" s="65" t="s">
        <v>791</v>
      </c>
      <c r="L4176" s="45" t="str">
        <f ca="1">VLOOKUP(Tableau645[[#This Row],[module]],OFFSET(INDIRECT(A4176&amp;"_code"),0,2,,2),2,0)</f>
        <v>n/a</v>
      </c>
      <c r="M4176" s="45"/>
      <c r="N4176" s="47"/>
      <c r="O4176" s="45"/>
    </row>
    <row r="4177" spans="1:15" hidden="1" x14ac:dyDescent="0.2">
      <c r="A4177" s="45" t="s">
        <v>657</v>
      </c>
      <c r="B4177" s="65" t="str">
        <f>YEAR(C4177)&amp;"-"&amp;WEEKNUM(C4177)</f>
        <v>2018-19</v>
      </c>
      <c r="C4177" s="46">
        <v>43230</v>
      </c>
      <c r="D4177" s="67">
        <f>WEEKDAY(Tableau645[[#This Row],[date]])</f>
        <v>5</v>
      </c>
      <c r="E4177" s="47">
        <v>0.34375</v>
      </c>
      <c r="F4177" s="47">
        <v>0.51041666666666696</v>
      </c>
      <c r="G4177" s="46" t="str">
        <f>IF(NOT(ISBLANK(Tableau645[heure
début])),IF(VALUE(MID(TEXT(Tableau645[heure
début],"hh"),1,2))&lt;13,"AM","PM"),"")</f>
        <v>AM</v>
      </c>
      <c r="H4177" s="47">
        <f>F4177-E4177</f>
        <v>0.16666666666666696</v>
      </c>
      <c r="I4177" s="123"/>
      <c r="J4177" s="47"/>
      <c r="K4177" s="65" t="s">
        <v>791</v>
      </c>
      <c r="L4177" s="45" t="str">
        <f ca="1">VLOOKUP(Tableau645[[#This Row],[module]],OFFSET(INDIRECT(A4177&amp;"_code"),0,2,,2),2,0)</f>
        <v>n/a</v>
      </c>
      <c r="M4177" s="45"/>
      <c r="N4177" s="47"/>
      <c r="O4177" s="45"/>
    </row>
    <row r="4178" spans="1:15" hidden="1" x14ac:dyDescent="0.2">
      <c r="A4178" s="45" t="s">
        <v>672</v>
      </c>
      <c r="B4178" s="65" t="str">
        <f>YEAR(C4178)&amp;"-"&amp;WEEKNUM(C4178)</f>
        <v>2018-19</v>
      </c>
      <c r="C4178" s="46">
        <v>43230</v>
      </c>
      <c r="D4178" s="67">
        <f>WEEKDAY(Tableau645[[#This Row],[date]])</f>
        <v>5</v>
      </c>
      <c r="E4178" s="47">
        <v>0.34375</v>
      </c>
      <c r="F4178" s="47">
        <v>0.51041666666666696</v>
      </c>
      <c r="G4178" s="46" t="str">
        <f>IF(NOT(ISBLANK(Tableau645[heure
début])),IF(VALUE(MID(TEXT(Tableau645[heure
début],"hh"),1,2))&lt;13,"AM","PM"),"")</f>
        <v>AM</v>
      </c>
      <c r="H4178" s="47">
        <f>F4178-E4178</f>
        <v>0.16666666666666696</v>
      </c>
      <c r="I4178" s="47"/>
      <c r="J4178" s="47"/>
      <c r="K4178" s="65" t="s">
        <v>791</v>
      </c>
      <c r="L4178" s="45" t="str">
        <f ca="1">VLOOKUP(Tableau645[[#This Row],[module]],OFFSET(INDIRECT(A4178&amp;"_code"),0,2,,2),2,0)</f>
        <v>n/a</v>
      </c>
      <c r="M4178" s="45"/>
      <c r="N4178" s="47"/>
      <c r="O4178" s="45"/>
    </row>
    <row r="4179" spans="1:15" hidden="1" x14ac:dyDescent="0.2">
      <c r="A4179" s="45" t="s">
        <v>676</v>
      </c>
      <c r="B4179" s="65" t="str">
        <f>YEAR(C4179)&amp;"-"&amp;WEEKNUM(C4179)</f>
        <v>2018-19</v>
      </c>
      <c r="C4179" s="46">
        <v>43230</v>
      </c>
      <c r="D4179" s="67">
        <f>WEEKDAY(Tableau645[[#This Row],[date]])</f>
        <v>5</v>
      </c>
      <c r="E4179" s="47">
        <v>0.34375</v>
      </c>
      <c r="F4179" s="47">
        <v>0.51041666666666696</v>
      </c>
      <c r="G4179" s="46" t="str">
        <f>IF(NOT(ISBLANK(Tableau645[heure
début])),IF(VALUE(MID(TEXT(Tableau645[heure
début],"hh"),1,2))&lt;13,"AM","PM"),"")</f>
        <v>AM</v>
      </c>
      <c r="H4179" s="47">
        <f>F4179-E4179</f>
        <v>0.16666666666666696</v>
      </c>
      <c r="I4179" s="47"/>
      <c r="J4179" s="47"/>
      <c r="K4179" s="65" t="s">
        <v>791</v>
      </c>
      <c r="L4179" s="45" t="str">
        <f ca="1">VLOOKUP(Tableau645[[#This Row],[module]],OFFSET(INDIRECT(A4179&amp;"_code"),0,2,,2),2,0)</f>
        <v>n/a</v>
      </c>
      <c r="M4179" s="45"/>
      <c r="N4179" s="47"/>
      <c r="O4179" s="45"/>
    </row>
    <row r="4180" spans="1:15" hidden="1" x14ac:dyDescent="0.2">
      <c r="A4180" s="45" t="s">
        <v>677</v>
      </c>
      <c r="B4180" s="65" t="str">
        <f>YEAR(C4180)&amp;"-"&amp;WEEKNUM(C4180)</f>
        <v>2018-19</v>
      </c>
      <c r="C4180" s="46">
        <v>43230</v>
      </c>
      <c r="D4180" s="67">
        <f>WEEKDAY(Tableau645[[#This Row],[date]])</f>
        <v>5</v>
      </c>
      <c r="E4180" s="47">
        <v>0.34375</v>
      </c>
      <c r="F4180" s="47">
        <v>0.51041666666666696</v>
      </c>
      <c r="G4180" s="46" t="str">
        <f>IF(NOT(ISBLANK(Tableau645[heure
début])),IF(VALUE(MID(TEXT(Tableau645[heure
début],"hh"),1,2))&lt;13,"AM","PM"),"")</f>
        <v>AM</v>
      </c>
      <c r="H4180" s="47">
        <f>F4180-E4180</f>
        <v>0.16666666666666696</v>
      </c>
      <c r="I4180" s="47"/>
      <c r="J4180" s="47"/>
      <c r="K4180" s="65" t="s">
        <v>791</v>
      </c>
      <c r="L4180" s="45" t="str">
        <f ca="1">VLOOKUP(Tableau645[[#This Row],[module]],OFFSET(INDIRECT(A4180&amp;"_code"),0,2,,2),2,0)</f>
        <v>n/a</v>
      </c>
      <c r="M4180" s="45"/>
      <c r="N4180" s="47"/>
      <c r="O4180" s="45"/>
    </row>
    <row r="4181" spans="1:15" hidden="1" x14ac:dyDescent="0.2">
      <c r="A4181" s="45" t="s">
        <v>671</v>
      </c>
      <c r="B4181" s="65" t="str">
        <f>YEAR(C4181)&amp;"-"&amp;WEEKNUM(C4181)</f>
        <v>2018-19</v>
      </c>
      <c r="C4181" s="46">
        <v>43230</v>
      </c>
      <c r="D4181" s="67">
        <f>WEEKDAY(Tableau645[[#This Row],[date]])</f>
        <v>5</v>
      </c>
      <c r="E4181" s="47">
        <v>0.34375</v>
      </c>
      <c r="F4181" s="47">
        <v>0.51041666666666696</v>
      </c>
      <c r="G4181" s="46" t="str">
        <f>IF(NOT(ISBLANK(Tableau645[heure
début])),IF(VALUE(MID(TEXT(Tableau645[heure
début],"hh"),1,2))&lt;13,"AM","PM"),"")</f>
        <v>AM</v>
      </c>
      <c r="H4181" s="47">
        <f>F4181-E4181</f>
        <v>0.16666666666666696</v>
      </c>
      <c r="I4181" s="47"/>
      <c r="J4181" s="47"/>
      <c r="K4181" s="65" t="s">
        <v>791</v>
      </c>
      <c r="L4181" s="45" t="str">
        <f ca="1">VLOOKUP(Tableau645[[#This Row],[module]],OFFSET(INDIRECT(A4181&amp;"_code"),0,2,,2),2,0)</f>
        <v>n/a</v>
      </c>
      <c r="M4181" s="45"/>
      <c r="N4181" s="47"/>
      <c r="O4181" s="45"/>
    </row>
    <row r="4182" spans="1:15" hidden="1" x14ac:dyDescent="0.2">
      <c r="A4182" s="61" t="s">
        <v>669</v>
      </c>
      <c r="B4182" s="65" t="str">
        <f>YEAR(C4182)&amp;"-"&amp;WEEKNUM(C4182)</f>
        <v>2018-19</v>
      </c>
      <c r="C4182" s="46">
        <v>43230</v>
      </c>
      <c r="D4182" s="67">
        <f>WEEKDAY(Tableau645[[#This Row],[date]])</f>
        <v>5</v>
      </c>
      <c r="E4182" s="63">
        <v>0.57291666666666696</v>
      </c>
      <c r="F4182" s="63">
        <v>0.73958333333333404</v>
      </c>
      <c r="G4182" s="46" t="str">
        <f>IF(NOT(ISBLANK(Tableau645[heure
début])),IF(VALUE(MID(TEXT(Tableau645[heure
début],"hh"),1,2))&lt;13,"AM","PM"),"")</f>
        <v>PM</v>
      </c>
      <c r="H4182" s="47">
        <f>F4182-E4182</f>
        <v>0.16666666666666707</v>
      </c>
      <c r="I4182" s="47"/>
      <c r="J4182" s="47"/>
      <c r="K4182" s="65" t="s">
        <v>791</v>
      </c>
      <c r="L4182" s="45" t="str">
        <f ca="1">VLOOKUP(Tableau645[[#This Row],[module]],OFFSET(INDIRECT(A4182&amp;"_code"),0,2,,2),2,0)</f>
        <v>n/a</v>
      </c>
      <c r="M4182" s="45"/>
      <c r="N4182" s="47"/>
      <c r="O4182" s="45"/>
    </row>
    <row r="4183" spans="1:15" hidden="1" x14ac:dyDescent="0.2">
      <c r="A4183" s="45" t="s">
        <v>670</v>
      </c>
      <c r="B4183" s="65" t="str">
        <f>YEAR(C4183)&amp;"-"&amp;WEEKNUM(C4183)</f>
        <v>2018-19</v>
      </c>
      <c r="C4183" s="46">
        <v>43230</v>
      </c>
      <c r="D4183" s="67">
        <f>WEEKDAY(Tableau645[[#This Row],[date]])</f>
        <v>5</v>
      </c>
      <c r="E4183" s="47">
        <v>0.57291666666666696</v>
      </c>
      <c r="F4183" s="47">
        <v>0.73958333333333404</v>
      </c>
      <c r="G4183" s="46" t="str">
        <f>IF(NOT(ISBLANK(Tableau645[heure
début])),IF(VALUE(MID(TEXT(Tableau645[heure
début],"hh"),1,2))&lt;13,"AM","PM"),"")</f>
        <v>PM</v>
      </c>
      <c r="H4183" s="47">
        <f>F4183-E4183</f>
        <v>0.16666666666666707</v>
      </c>
      <c r="I4183" s="47"/>
      <c r="J4183" s="47"/>
      <c r="K4183" s="65" t="s">
        <v>791</v>
      </c>
      <c r="L4183" s="45" t="str">
        <f ca="1">VLOOKUP(Tableau645[[#This Row],[module]],OFFSET(INDIRECT(A4183&amp;"_code"),0,2,,2),2,0)</f>
        <v>n/a</v>
      </c>
      <c r="M4183" s="45"/>
      <c r="N4183" s="47"/>
      <c r="O4183" s="45"/>
    </row>
    <row r="4184" spans="1:15" hidden="1" x14ac:dyDescent="0.2">
      <c r="A4184" s="45" t="s">
        <v>657</v>
      </c>
      <c r="B4184" s="65" t="str">
        <f>YEAR(C4184)&amp;"-"&amp;WEEKNUM(C4184)</f>
        <v>2018-19</v>
      </c>
      <c r="C4184" s="46">
        <v>43230</v>
      </c>
      <c r="D4184" s="67">
        <f>WEEKDAY(Tableau645[[#This Row],[date]])</f>
        <v>5</v>
      </c>
      <c r="E4184" s="47">
        <v>0.57291666666666696</v>
      </c>
      <c r="F4184" s="47">
        <v>0.73958333333333404</v>
      </c>
      <c r="G4184" s="46" t="str">
        <f>IF(NOT(ISBLANK(Tableau645[heure
début])),IF(VALUE(MID(TEXT(Tableau645[heure
début],"hh"),1,2))&lt;13,"AM","PM"),"")</f>
        <v>PM</v>
      </c>
      <c r="H4184" s="47">
        <f>F4184-E4184</f>
        <v>0.16666666666666707</v>
      </c>
      <c r="I4184" s="123"/>
      <c r="J4184" s="47"/>
      <c r="K4184" s="65" t="s">
        <v>791</v>
      </c>
      <c r="L4184" s="45" t="str">
        <f ca="1">VLOOKUP(Tableau645[[#This Row],[module]],OFFSET(INDIRECT(A4184&amp;"_code"),0,2,,2),2,0)</f>
        <v>n/a</v>
      </c>
      <c r="M4184" s="45"/>
      <c r="N4184" s="47"/>
      <c r="O4184" s="45"/>
    </row>
    <row r="4185" spans="1:15" hidden="1" x14ac:dyDescent="0.2">
      <c r="A4185" s="45" t="s">
        <v>672</v>
      </c>
      <c r="B4185" s="65" t="str">
        <f>YEAR(C4185)&amp;"-"&amp;WEEKNUM(C4185)</f>
        <v>2018-19</v>
      </c>
      <c r="C4185" s="46">
        <v>43230</v>
      </c>
      <c r="D4185" s="67">
        <f>WEEKDAY(Tableau645[[#This Row],[date]])</f>
        <v>5</v>
      </c>
      <c r="E4185" s="47">
        <v>0.57291666666666696</v>
      </c>
      <c r="F4185" s="47">
        <v>0.73958333333333404</v>
      </c>
      <c r="G4185" s="46" t="str">
        <f>IF(NOT(ISBLANK(Tableau645[heure
début])),IF(VALUE(MID(TEXT(Tableau645[heure
début],"hh"),1,2))&lt;13,"AM","PM"),"")</f>
        <v>PM</v>
      </c>
      <c r="H4185" s="47">
        <f>F4185-E4185</f>
        <v>0.16666666666666707</v>
      </c>
      <c r="I4185" s="47"/>
      <c r="J4185" s="47"/>
      <c r="K4185" s="65" t="s">
        <v>791</v>
      </c>
      <c r="L4185" s="45" t="str">
        <f ca="1">VLOOKUP(Tableau645[[#This Row],[module]],OFFSET(INDIRECT(A4185&amp;"_code"),0,2,,2),2,0)</f>
        <v>n/a</v>
      </c>
      <c r="M4185" s="45"/>
      <c r="N4185" s="47"/>
      <c r="O4185" s="45"/>
    </row>
    <row r="4186" spans="1:15" hidden="1" x14ac:dyDescent="0.2">
      <c r="A4186" s="45" t="s">
        <v>676</v>
      </c>
      <c r="B4186" s="65" t="str">
        <f>YEAR(C4186)&amp;"-"&amp;WEEKNUM(C4186)</f>
        <v>2018-19</v>
      </c>
      <c r="C4186" s="46">
        <v>43230</v>
      </c>
      <c r="D4186" s="67">
        <f>WEEKDAY(Tableau645[[#This Row],[date]])</f>
        <v>5</v>
      </c>
      <c r="E4186" s="47">
        <v>0.57291666666666696</v>
      </c>
      <c r="F4186" s="47">
        <v>0.69791666666666663</v>
      </c>
      <c r="G4186" s="46" t="str">
        <f>IF(NOT(ISBLANK(Tableau645[heure
début])),IF(VALUE(MID(TEXT(Tableau645[heure
début],"hh"),1,2))&lt;13,"AM","PM"),"")</f>
        <v>PM</v>
      </c>
      <c r="H4186" s="47">
        <f>F4186-E4186</f>
        <v>0.12499999999999967</v>
      </c>
      <c r="I4186" s="47"/>
      <c r="J4186" s="47"/>
      <c r="K4186" s="65" t="s">
        <v>791</v>
      </c>
      <c r="L4186" s="45" t="str">
        <f ca="1">VLOOKUP(Tableau645[[#This Row],[module]],OFFSET(INDIRECT(A4186&amp;"_code"),0,2,,2),2,0)</f>
        <v>n/a</v>
      </c>
      <c r="M4186" s="45"/>
      <c r="N4186" s="47"/>
      <c r="O4186" s="45"/>
    </row>
    <row r="4187" spans="1:15" hidden="1" x14ac:dyDescent="0.2">
      <c r="A4187" s="45" t="s">
        <v>677</v>
      </c>
      <c r="B4187" s="65" t="str">
        <f>YEAR(C4187)&amp;"-"&amp;WEEKNUM(C4187)</f>
        <v>2018-19</v>
      </c>
      <c r="C4187" s="46">
        <v>43230</v>
      </c>
      <c r="D4187" s="67">
        <f>WEEKDAY(Tableau645[[#This Row],[date]])</f>
        <v>5</v>
      </c>
      <c r="E4187" s="47">
        <v>0.57291666666666696</v>
      </c>
      <c r="F4187" s="47">
        <v>0.69791666666666663</v>
      </c>
      <c r="G4187" s="46" t="str">
        <f>IF(NOT(ISBLANK(Tableau645[heure
début])),IF(VALUE(MID(TEXT(Tableau645[heure
début],"hh"),1,2))&lt;13,"AM","PM"),"")</f>
        <v>PM</v>
      </c>
      <c r="H4187" s="47">
        <f>F4187-E4187</f>
        <v>0.12499999999999967</v>
      </c>
      <c r="I4187" s="47"/>
      <c r="J4187" s="47"/>
      <c r="K4187" s="65" t="s">
        <v>791</v>
      </c>
      <c r="L4187" s="45" t="str">
        <f ca="1">VLOOKUP(Tableau645[[#This Row],[module]],OFFSET(INDIRECT(A4187&amp;"_code"),0,2,,2),2,0)</f>
        <v>n/a</v>
      </c>
      <c r="M4187" s="45"/>
      <c r="N4187" s="47"/>
      <c r="O4187" s="45"/>
    </row>
    <row r="4188" spans="1:15" hidden="1" x14ac:dyDescent="0.2">
      <c r="A4188" s="45" t="s">
        <v>671</v>
      </c>
      <c r="B4188" s="65" t="str">
        <f>YEAR(C4188)&amp;"-"&amp;WEEKNUM(C4188)</f>
        <v>2018-19</v>
      </c>
      <c r="C4188" s="46">
        <v>43230</v>
      </c>
      <c r="D4188" s="67">
        <f>WEEKDAY(Tableau645[[#This Row],[date]])</f>
        <v>5</v>
      </c>
      <c r="E4188" s="47">
        <v>0.57291666666666696</v>
      </c>
      <c r="F4188" s="47">
        <v>0.73958333333333404</v>
      </c>
      <c r="G4188" s="46" t="str">
        <f>IF(NOT(ISBLANK(Tableau645[heure
début])),IF(VALUE(MID(TEXT(Tableau645[heure
début],"hh"),1,2))&lt;13,"AM","PM"),"")</f>
        <v>PM</v>
      </c>
      <c r="H4188" s="47">
        <f>F4188-E4188</f>
        <v>0.16666666666666707</v>
      </c>
      <c r="I4188" s="47"/>
      <c r="J4188" s="47"/>
      <c r="K4188" s="65" t="s">
        <v>791</v>
      </c>
      <c r="L4188" s="45" t="str">
        <f ca="1">VLOOKUP(Tableau645[[#This Row],[module]],OFFSET(INDIRECT(A4188&amp;"_code"),0,2,,2),2,0)</f>
        <v>n/a</v>
      </c>
      <c r="M4188" s="45"/>
      <c r="N4188" s="47"/>
      <c r="O4188" s="45"/>
    </row>
    <row r="4189" spans="1:15" hidden="1" x14ac:dyDescent="0.2">
      <c r="A4189" s="61" t="s">
        <v>669</v>
      </c>
      <c r="B4189" s="65" t="str">
        <f>YEAR(C4189)&amp;"-"&amp;WEEKNUM(C4189)</f>
        <v>2018-19</v>
      </c>
      <c r="C4189" s="46">
        <v>43231</v>
      </c>
      <c r="D4189" s="67">
        <f>WEEKDAY(Tableau645[[#This Row],[date]])</f>
        <v>6</v>
      </c>
      <c r="E4189" s="47">
        <v>0.34375</v>
      </c>
      <c r="F4189" s="47">
        <v>0.51041666666666696</v>
      </c>
      <c r="G4189" s="46" t="str">
        <f>IF(NOT(ISBLANK(Tableau645[heure
début])),IF(VALUE(MID(TEXT(Tableau645[heure
début],"hh"),1,2))&lt;13,"AM","PM"),"")</f>
        <v>AM</v>
      </c>
      <c r="H4189" s="47">
        <f>F4189-E4189</f>
        <v>0.16666666666666696</v>
      </c>
      <c r="I4189" s="47"/>
      <c r="J4189" s="47"/>
      <c r="K4189" s="65" t="s">
        <v>793</v>
      </c>
      <c r="L4189" s="45" t="str">
        <f ca="1">VLOOKUP(Tableau645[[#This Row],[module]],OFFSET(INDIRECT(A4189&amp;"_code"),0,2,,2),2,0)</f>
        <v>n/a</v>
      </c>
      <c r="M4189" s="45"/>
      <c r="N4189" s="47"/>
      <c r="O4189" s="45"/>
    </row>
    <row r="4190" spans="1:15" hidden="1" x14ac:dyDescent="0.2">
      <c r="A4190" s="45" t="s">
        <v>670</v>
      </c>
      <c r="B4190" s="65" t="str">
        <f>YEAR(C4190)&amp;"-"&amp;WEEKNUM(C4190)</f>
        <v>2018-19</v>
      </c>
      <c r="C4190" s="46">
        <v>43231</v>
      </c>
      <c r="D4190" s="67">
        <f>WEEKDAY(Tableau645[[#This Row],[date]])</f>
        <v>6</v>
      </c>
      <c r="E4190" s="47">
        <v>0.34375</v>
      </c>
      <c r="F4190" s="47">
        <v>0.51041666666666696</v>
      </c>
      <c r="G4190" s="46" t="str">
        <f>IF(NOT(ISBLANK(Tableau645[heure
début])),IF(VALUE(MID(TEXT(Tableau645[heure
début],"hh"),1,2))&lt;13,"AM","PM"),"")</f>
        <v>AM</v>
      </c>
      <c r="H4190" s="47">
        <f>F4190-E4190</f>
        <v>0.16666666666666696</v>
      </c>
      <c r="I4190" s="47"/>
      <c r="J4190" s="47"/>
      <c r="K4190" s="65" t="s">
        <v>793</v>
      </c>
      <c r="L4190" s="45" t="str">
        <f ca="1">VLOOKUP(Tableau645[[#This Row],[module]],OFFSET(INDIRECT(A4190&amp;"_code"),0,2,,2),2,0)</f>
        <v>n/a</v>
      </c>
      <c r="M4190" s="45"/>
      <c r="N4190" s="47"/>
      <c r="O4190" s="45"/>
    </row>
    <row r="4191" spans="1:15" hidden="1" x14ac:dyDescent="0.2">
      <c r="A4191" s="45" t="s">
        <v>657</v>
      </c>
      <c r="B4191" s="65" t="str">
        <f>YEAR(C4191)&amp;"-"&amp;WEEKNUM(C4191)</f>
        <v>2018-19</v>
      </c>
      <c r="C4191" s="46">
        <v>43231</v>
      </c>
      <c r="D4191" s="67">
        <f>WEEKDAY(Tableau645[[#This Row],[date]])</f>
        <v>6</v>
      </c>
      <c r="E4191" s="47">
        <v>0.34375</v>
      </c>
      <c r="F4191" s="47">
        <v>0.51041666666666696</v>
      </c>
      <c r="G4191" s="46" t="str">
        <f>IF(NOT(ISBLANK(Tableau645[heure
début])),IF(VALUE(MID(TEXT(Tableau645[heure
début],"hh"),1,2))&lt;13,"AM","PM"),"")</f>
        <v>AM</v>
      </c>
      <c r="H4191" s="47">
        <f>F4191-E4191</f>
        <v>0.16666666666666696</v>
      </c>
      <c r="I4191" s="123"/>
      <c r="J4191" s="47"/>
      <c r="K4191" s="65" t="s">
        <v>793</v>
      </c>
      <c r="L4191" s="45" t="str">
        <f ca="1">VLOOKUP(Tableau645[[#This Row],[module]],OFFSET(INDIRECT(A4191&amp;"_code"),0,2,,2),2,0)</f>
        <v>n/a</v>
      </c>
      <c r="M4191" s="45"/>
      <c r="N4191" s="47"/>
      <c r="O4191" s="45"/>
    </row>
    <row r="4192" spans="1:15" hidden="1" x14ac:dyDescent="0.2">
      <c r="A4192" s="45" t="s">
        <v>672</v>
      </c>
      <c r="B4192" s="65" t="str">
        <f>YEAR(C4192)&amp;"-"&amp;WEEKNUM(C4192)</f>
        <v>2018-19</v>
      </c>
      <c r="C4192" s="46">
        <v>43231</v>
      </c>
      <c r="D4192" s="67">
        <f>WEEKDAY(Tableau645[[#This Row],[date]])</f>
        <v>6</v>
      </c>
      <c r="E4192" s="47">
        <v>0.34375</v>
      </c>
      <c r="F4192" s="47">
        <v>0.51041666666666696</v>
      </c>
      <c r="G4192" s="46" t="str">
        <f>IF(NOT(ISBLANK(Tableau645[heure
début])),IF(VALUE(MID(TEXT(Tableau645[heure
début],"hh"),1,2))&lt;13,"AM","PM"),"")</f>
        <v>AM</v>
      </c>
      <c r="H4192" s="47">
        <f>F4192-E4192</f>
        <v>0.16666666666666696</v>
      </c>
      <c r="I4192" s="47"/>
      <c r="J4192" s="47"/>
      <c r="K4192" s="65" t="s">
        <v>793</v>
      </c>
      <c r="L4192" s="45" t="str">
        <f ca="1">VLOOKUP(Tableau645[[#This Row],[module]],OFFSET(INDIRECT(A4192&amp;"_code"),0,2,,2),2,0)</f>
        <v>n/a</v>
      </c>
      <c r="M4192" s="45"/>
      <c r="N4192" s="47"/>
      <c r="O4192" s="45"/>
    </row>
    <row r="4193" spans="1:15" hidden="1" x14ac:dyDescent="0.2">
      <c r="A4193" s="45" t="s">
        <v>676</v>
      </c>
      <c r="B4193" s="65" t="str">
        <f>YEAR(C4193)&amp;"-"&amp;WEEKNUM(C4193)</f>
        <v>2018-19</v>
      </c>
      <c r="C4193" s="46">
        <v>43231</v>
      </c>
      <c r="D4193" s="67">
        <f>WEEKDAY(Tableau645[[#This Row],[date]])</f>
        <v>6</v>
      </c>
      <c r="E4193" s="47">
        <v>0.34375</v>
      </c>
      <c r="F4193" s="47">
        <v>0.51041666666666696</v>
      </c>
      <c r="G4193" s="46" t="str">
        <f>IF(NOT(ISBLANK(Tableau645[heure
début])),IF(VALUE(MID(TEXT(Tableau645[heure
début],"hh"),1,2))&lt;13,"AM","PM"),"")</f>
        <v>AM</v>
      </c>
      <c r="H4193" s="47">
        <f>F4193-E4193</f>
        <v>0.16666666666666696</v>
      </c>
      <c r="I4193" s="47"/>
      <c r="J4193" s="47"/>
      <c r="K4193" s="65" t="s">
        <v>793</v>
      </c>
      <c r="L4193" s="45" t="str">
        <f ca="1">VLOOKUP(Tableau645[[#This Row],[module]],OFFSET(INDIRECT(A4193&amp;"_code"),0,2,,2),2,0)</f>
        <v>n/a</v>
      </c>
      <c r="M4193" s="45"/>
      <c r="N4193" s="47"/>
      <c r="O4193" s="45"/>
    </row>
    <row r="4194" spans="1:15" hidden="1" x14ac:dyDescent="0.2">
      <c r="A4194" s="45" t="s">
        <v>677</v>
      </c>
      <c r="B4194" s="65" t="str">
        <f>YEAR(C4194)&amp;"-"&amp;WEEKNUM(C4194)</f>
        <v>2018-19</v>
      </c>
      <c r="C4194" s="46">
        <v>43231</v>
      </c>
      <c r="D4194" s="67">
        <f>WEEKDAY(Tableau645[[#This Row],[date]])</f>
        <v>6</v>
      </c>
      <c r="E4194" s="47">
        <v>0.34375</v>
      </c>
      <c r="F4194" s="47">
        <v>0.51041666666666696</v>
      </c>
      <c r="G4194" s="46" t="str">
        <f>IF(NOT(ISBLANK(Tableau645[heure
début])),IF(VALUE(MID(TEXT(Tableau645[heure
début],"hh"),1,2))&lt;13,"AM","PM"),"")</f>
        <v>AM</v>
      </c>
      <c r="H4194" s="47">
        <f>F4194-E4194</f>
        <v>0.16666666666666696</v>
      </c>
      <c r="I4194" s="47"/>
      <c r="J4194" s="47"/>
      <c r="K4194" s="65" t="s">
        <v>1168</v>
      </c>
      <c r="L4194" s="45" t="str">
        <f ca="1">VLOOKUP(Tableau645[[#This Row],[module]],OFFSET(INDIRECT(A4194&amp;"_code"),0,2,,2),2,0)</f>
        <v>n/a</v>
      </c>
      <c r="M4194" s="45"/>
      <c r="N4194" s="47"/>
      <c r="O4194" s="45"/>
    </row>
    <row r="4195" spans="1:15" hidden="1" x14ac:dyDescent="0.2">
      <c r="A4195" s="45" t="s">
        <v>671</v>
      </c>
      <c r="B4195" s="65" t="str">
        <f>YEAR(C4195)&amp;"-"&amp;WEEKNUM(C4195)</f>
        <v>2018-19</v>
      </c>
      <c r="C4195" s="46">
        <v>43231</v>
      </c>
      <c r="D4195" s="67">
        <f>WEEKDAY(Tableau645[[#This Row],[date]])</f>
        <v>6</v>
      </c>
      <c r="E4195" s="47">
        <v>0.34375</v>
      </c>
      <c r="F4195" s="47">
        <v>0.51041666666666696</v>
      </c>
      <c r="G4195" s="46" t="str">
        <f>IF(NOT(ISBLANK(Tableau645[heure
début])),IF(VALUE(MID(TEXT(Tableau645[heure
début],"hh"),1,2))&lt;13,"AM","PM"),"")</f>
        <v>AM</v>
      </c>
      <c r="H4195" s="47">
        <f>F4195-E4195</f>
        <v>0.16666666666666696</v>
      </c>
      <c r="I4195" s="47"/>
      <c r="J4195" s="47"/>
      <c r="K4195" s="65" t="s">
        <v>793</v>
      </c>
      <c r="L4195" s="45" t="str">
        <f ca="1">VLOOKUP(Tableau645[[#This Row],[module]],OFFSET(INDIRECT(A4195&amp;"_code"),0,2,,2),2,0)</f>
        <v>n/a</v>
      </c>
      <c r="M4195" s="45"/>
      <c r="N4195" s="47"/>
      <c r="O4195" s="45"/>
    </row>
    <row r="4196" spans="1:15" hidden="1" x14ac:dyDescent="0.2">
      <c r="A4196" s="61" t="s">
        <v>669</v>
      </c>
      <c r="B4196" s="65" t="str">
        <f>YEAR(C4196)&amp;"-"&amp;WEEKNUM(C4196)</f>
        <v>2018-19</v>
      </c>
      <c r="C4196" s="46">
        <v>43231</v>
      </c>
      <c r="D4196" s="67">
        <f>WEEKDAY(Tableau645[[#This Row],[date]])</f>
        <v>6</v>
      </c>
      <c r="E4196" s="63">
        <v>0.57291666666666696</v>
      </c>
      <c r="F4196" s="63">
        <v>0.73958333333333404</v>
      </c>
      <c r="G4196" s="46" t="str">
        <f>IF(NOT(ISBLANK(Tableau645[heure
début])),IF(VALUE(MID(TEXT(Tableau645[heure
début],"hh"),1,2))&lt;13,"AM","PM"),"")</f>
        <v>PM</v>
      </c>
      <c r="H4196" s="47">
        <f>F4196-E4196</f>
        <v>0.16666666666666707</v>
      </c>
      <c r="I4196" s="47"/>
      <c r="J4196" s="47"/>
      <c r="K4196" s="65" t="s">
        <v>793</v>
      </c>
      <c r="L4196" s="45" t="str">
        <f ca="1">VLOOKUP(Tableau645[[#This Row],[module]],OFFSET(INDIRECT(A4196&amp;"_code"),0,2,,2),2,0)</f>
        <v>n/a</v>
      </c>
      <c r="M4196" s="45"/>
      <c r="N4196" s="47"/>
      <c r="O4196" s="45"/>
    </row>
    <row r="4197" spans="1:15" hidden="1" x14ac:dyDescent="0.2">
      <c r="A4197" s="45" t="s">
        <v>670</v>
      </c>
      <c r="B4197" s="65" t="str">
        <f>YEAR(C4197)&amp;"-"&amp;WEEKNUM(C4197)</f>
        <v>2018-19</v>
      </c>
      <c r="C4197" s="46">
        <v>43231</v>
      </c>
      <c r="D4197" s="67">
        <f>WEEKDAY(Tableau645[[#This Row],[date]])</f>
        <v>6</v>
      </c>
      <c r="E4197" s="47">
        <v>0.57291666666666696</v>
      </c>
      <c r="F4197" s="47">
        <v>0.73958333333333404</v>
      </c>
      <c r="G4197" s="46" t="str">
        <f>IF(NOT(ISBLANK(Tableau645[heure
début])),IF(VALUE(MID(TEXT(Tableau645[heure
début],"hh"),1,2))&lt;13,"AM","PM"),"")</f>
        <v>PM</v>
      </c>
      <c r="H4197" s="47">
        <f>F4197-E4197</f>
        <v>0.16666666666666707</v>
      </c>
      <c r="I4197" s="47"/>
      <c r="J4197" s="47"/>
      <c r="K4197" s="65" t="s">
        <v>793</v>
      </c>
      <c r="L4197" s="45" t="str">
        <f ca="1">VLOOKUP(Tableau645[[#This Row],[module]],OFFSET(INDIRECT(A4197&amp;"_code"),0,2,,2),2,0)</f>
        <v>n/a</v>
      </c>
      <c r="M4197" s="45"/>
      <c r="N4197" s="47"/>
      <c r="O4197" s="45"/>
    </row>
    <row r="4198" spans="1:15" hidden="1" x14ac:dyDescent="0.2">
      <c r="A4198" s="45" t="s">
        <v>657</v>
      </c>
      <c r="B4198" s="65" t="str">
        <f>YEAR(C4198)&amp;"-"&amp;WEEKNUM(C4198)</f>
        <v>2018-19</v>
      </c>
      <c r="C4198" s="46">
        <v>43231</v>
      </c>
      <c r="D4198" s="67">
        <f>WEEKDAY(Tableau645[[#This Row],[date]])</f>
        <v>6</v>
      </c>
      <c r="E4198" s="47">
        <v>0.57291666666666696</v>
      </c>
      <c r="F4198" s="47">
        <v>0.73958333333333404</v>
      </c>
      <c r="G4198" s="46" t="str">
        <f>IF(NOT(ISBLANK(Tableau645[heure
début])),IF(VALUE(MID(TEXT(Tableau645[heure
début],"hh"),1,2))&lt;13,"AM","PM"),"")</f>
        <v>PM</v>
      </c>
      <c r="H4198" s="47">
        <f>F4198-E4198</f>
        <v>0.16666666666666707</v>
      </c>
      <c r="I4198" s="123"/>
      <c r="J4198" s="47"/>
      <c r="K4198" s="65" t="s">
        <v>793</v>
      </c>
      <c r="L4198" s="45" t="str">
        <f ca="1">VLOOKUP(Tableau645[[#This Row],[module]],OFFSET(INDIRECT(A4198&amp;"_code"),0,2,,2),2,0)</f>
        <v>n/a</v>
      </c>
      <c r="M4198" s="45"/>
      <c r="N4198" s="47"/>
      <c r="O4198" s="45"/>
    </row>
    <row r="4199" spans="1:15" hidden="1" x14ac:dyDescent="0.2">
      <c r="A4199" s="45" t="s">
        <v>672</v>
      </c>
      <c r="B4199" s="65" t="str">
        <f>YEAR(C4199)&amp;"-"&amp;WEEKNUM(C4199)</f>
        <v>2018-19</v>
      </c>
      <c r="C4199" s="46">
        <v>43231</v>
      </c>
      <c r="D4199" s="67">
        <f>WEEKDAY(Tableau645[[#This Row],[date]])</f>
        <v>6</v>
      </c>
      <c r="E4199" s="47">
        <v>0.57291666666666696</v>
      </c>
      <c r="F4199" s="47">
        <v>0.73958333333333404</v>
      </c>
      <c r="G4199" s="46" t="str">
        <f>IF(NOT(ISBLANK(Tableau645[heure
début])),IF(VALUE(MID(TEXT(Tableau645[heure
début],"hh"),1,2))&lt;13,"AM","PM"),"")</f>
        <v>PM</v>
      </c>
      <c r="H4199" s="47">
        <f>F4199-E4199</f>
        <v>0.16666666666666707</v>
      </c>
      <c r="I4199" s="47"/>
      <c r="J4199" s="47"/>
      <c r="K4199" s="65" t="s">
        <v>793</v>
      </c>
      <c r="L4199" s="45" t="str">
        <f ca="1">VLOOKUP(Tableau645[[#This Row],[module]],OFFSET(INDIRECT(A4199&amp;"_code"),0,2,,2),2,0)</f>
        <v>n/a</v>
      </c>
      <c r="M4199" s="45"/>
      <c r="N4199" s="47"/>
      <c r="O4199" s="45"/>
    </row>
    <row r="4200" spans="1:15" hidden="1" x14ac:dyDescent="0.2">
      <c r="A4200" s="45" t="s">
        <v>676</v>
      </c>
      <c r="B4200" s="65" t="str">
        <f>YEAR(C4200)&amp;"-"&amp;WEEKNUM(C4200)</f>
        <v>2018-19</v>
      </c>
      <c r="C4200" s="46">
        <v>43231</v>
      </c>
      <c r="D4200" s="67">
        <f>WEEKDAY(Tableau645[[#This Row],[date]])</f>
        <v>6</v>
      </c>
      <c r="E4200" s="47">
        <v>0.57291666666666696</v>
      </c>
      <c r="F4200" s="47">
        <v>0.69791666666666663</v>
      </c>
      <c r="G4200" s="46" t="str">
        <f>IF(NOT(ISBLANK(Tableau645[heure
début])),IF(VALUE(MID(TEXT(Tableau645[heure
début],"hh"),1,2))&lt;13,"AM","PM"),"")</f>
        <v>PM</v>
      </c>
      <c r="H4200" s="47">
        <f>F4200-E4200</f>
        <v>0.12499999999999967</v>
      </c>
      <c r="I4200" s="47"/>
      <c r="J4200" s="47"/>
      <c r="K4200" s="65" t="s">
        <v>793</v>
      </c>
      <c r="L4200" s="45" t="str">
        <f ca="1">VLOOKUP(Tableau645[[#This Row],[module]],OFFSET(INDIRECT(A4200&amp;"_code"),0,2,,2),2,0)</f>
        <v>n/a</v>
      </c>
      <c r="M4200" s="45"/>
      <c r="N4200" s="47"/>
      <c r="O4200" s="45"/>
    </row>
    <row r="4201" spans="1:15" hidden="1" x14ac:dyDescent="0.2">
      <c r="A4201" s="45" t="s">
        <v>677</v>
      </c>
      <c r="B4201" s="65" t="str">
        <f>YEAR(C4201)&amp;"-"&amp;WEEKNUM(C4201)</f>
        <v>2018-19</v>
      </c>
      <c r="C4201" s="46">
        <v>43231</v>
      </c>
      <c r="D4201" s="67">
        <f>WEEKDAY(Tableau645[[#This Row],[date]])</f>
        <v>6</v>
      </c>
      <c r="E4201" s="47">
        <v>0.57291666666666696</v>
      </c>
      <c r="F4201" s="47">
        <v>0.69791666666666663</v>
      </c>
      <c r="G4201" s="46" t="str">
        <f>IF(NOT(ISBLANK(Tableau645[heure
début])),IF(VALUE(MID(TEXT(Tableau645[heure
début],"hh"),1,2))&lt;13,"AM","PM"),"")</f>
        <v>PM</v>
      </c>
      <c r="H4201" s="47">
        <f>F4201-E4201</f>
        <v>0.12499999999999967</v>
      </c>
      <c r="I4201" s="47"/>
      <c r="J4201" s="47"/>
      <c r="K4201" s="65" t="s">
        <v>1168</v>
      </c>
      <c r="L4201" s="45" t="str">
        <f ca="1">VLOOKUP(Tableau645[[#This Row],[module]],OFFSET(INDIRECT(A4201&amp;"_code"),0,2,,2),2,0)</f>
        <v>n/a</v>
      </c>
      <c r="M4201" s="45"/>
      <c r="N4201" s="47"/>
      <c r="O4201" s="45"/>
    </row>
    <row r="4202" spans="1:15" hidden="1" x14ac:dyDescent="0.2">
      <c r="A4202" s="45" t="s">
        <v>671</v>
      </c>
      <c r="B4202" s="65" t="str">
        <f>YEAR(C4202)&amp;"-"&amp;WEEKNUM(C4202)</f>
        <v>2018-19</v>
      </c>
      <c r="C4202" s="46">
        <v>43231</v>
      </c>
      <c r="D4202" s="67">
        <f>WEEKDAY(Tableau645[[#This Row],[date]])</f>
        <v>6</v>
      </c>
      <c r="E4202" s="47">
        <v>0.57291666666666696</v>
      </c>
      <c r="F4202" s="47">
        <v>0.73958333333333404</v>
      </c>
      <c r="G4202" s="46" t="str">
        <f>IF(NOT(ISBLANK(Tableau645[heure
début])),IF(VALUE(MID(TEXT(Tableau645[heure
début],"hh"),1,2))&lt;13,"AM","PM"),"")</f>
        <v>PM</v>
      </c>
      <c r="H4202" s="47">
        <f>F4202-E4202</f>
        <v>0.16666666666666707</v>
      </c>
      <c r="I4202" s="47"/>
      <c r="J4202" s="47"/>
      <c r="K4202" s="65" t="s">
        <v>793</v>
      </c>
      <c r="L4202" s="45" t="str">
        <f ca="1">VLOOKUP(Tableau645[[#This Row],[module]],OFFSET(INDIRECT(A4202&amp;"_code"),0,2,,2),2,0)</f>
        <v>n/a</v>
      </c>
      <c r="M4202" s="45"/>
      <c r="N4202" s="47"/>
      <c r="O4202" s="45"/>
    </row>
    <row r="4203" spans="1:15" hidden="1" x14ac:dyDescent="0.2">
      <c r="A4203" s="61" t="s">
        <v>669</v>
      </c>
      <c r="B4203" s="65" t="str">
        <f>YEAR(C4203)&amp;"-"&amp;WEEKNUM(C4203)</f>
        <v>2018-19</v>
      </c>
      <c r="C4203" s="46">
        <v>43232</v>
      </c>
      <c r="D4203" s="67">
        <f>WEEKDAY(Tableau645[[#This Row],[date]])</f>
        <v>7</v>
      </c>
      <c r="E4203" s="47">
        <v>0.34375</v>
      </c>
      <c r="F4203" s="47">
        <v>0.51041666666666696</v>
      </c>
      <c r="G4203" s="46" t="str">
        <f>IF(NOT(ISBLANK(Tableau645[heure
début])),IF(VALUE(MID(TEXT(Tableau645[heure
début],"hh"),1,2))&lt;13,"AM","PM"),"")</f>
        <v>AM</v>
      </c>
      <c r="H4203" s="47">
        <f>F4203-E4203</f>
        <v>0.16666666666666696</v>
      </c>
      <c r="I4203" s="47"/>
      <c r="J4203" s="47"/>
      <c r="K4203" s="65"/>
      <c r="L4203" s="45" t="e">
        <f ca="1">VLOOKUP(Tableau645[[#This Row],[module]],OFFSET(INDIRECT(A4203&amp;"_code"),0,2,,2),2,0)</f>
        <v>#N/A</v>
      </c>
      <c r="M4203" s="45"/>
      <c r="N4203" s="47"/>
      <c r="O4203" s="45"/>
    </row>
    <row r="4204" spans="1:15" hidden="1" x14ac:dyDescent="0.2">
      <c r="A4204" s="45" t="s">
        <v>670</v>
      </c>
      <c r="B4204" s="65" t="str">
        <f>YEAR(C4204)&amp;"-"&amp;WEEKNUM(C4204)</f>
        <v>2018-19</v>
      </c>
      <c r="C4204" s="46">
        <v>43232</v>
      </c>
      <c r="D4204" s="67">
        <f>WEEKDAY(Tableau645[[#This Row],[date]])</f>
        <v>7</v>
      </c>
      <c r="E4204" s="47">
        <v>0.34375</v>
      </c>
      <c r="F4204" s="47">
        <v>0.51041666666666696</v>
      </c>
      <c r="G4204" s="46" t="str">
        <f>IF(NOT(ISBLANK(Tableau645[heure
début])),IF(VALUE(MID(TEXT(Tableau645[heure
début],"hh"),1,2))&lt;13,"AM","PM"),"")</f>
        <v>AM</v>
      </c>
      <c r="H4204" s="47">
        <f>F4204-E4204</f>
        <v>0.16666666666666696</v>
      </c>
      <c r="I4204" s="47"/>
      <c r="J4204" s="47"/>
      <c r="K4204" s="65"/>
      <c r="L4204" s="45" t="e">
        <f ca="1">VLOOKUP(Tableau645[[#This Row],[module]],OFFSET(INDIRECT(A4204&amp;"_code"),0,2,,2),2,0)</f>
        <v>#N/A</v>
      </c>
      <c r="M4204" s="45"/>
      <c r="N4204" s="47"/>
      <c r="O4204" s="45"/>
    </row>
    <row r="4205" spans="1:15" hidden="1" x14ac:dyDescent="0.2">
      <c r="A4205" s="45" t="s">
        <v>657</v>
      </c>
      <c r="B4205" s="65" t="str">
        <f>YEAR(C4205)&amp;"-"&amp;WEEKNUM(C4205)</f>
        <v>2018-19</v>
      </c>
      <c r="C4205" s="46">
        <v>43232</v>
      </c>
      <c r="D4205" s="67">
        <f>WEEKDAY(Tableau645[[#This Row],[date]])</f>
        <v>7</v>
      </c>
      <c r="E4205" s="47">
        <v>0.34375</v>
      </c>
      <c r="F4205" s="47">
        <v>0.51041666666666696</v>
      </c>
      <c r="G4205" s="46" t="str">
        <f>IF(NOT(ISBLANK(Tableau645[heure
début])),IF(VALUE(MID(TEXT(Tableau645[heure
début],"hh"),1,2))&lt;13,"AM","PM"),"")</f>
        <v>AM</v>
      </c>
      <c r="H4205" s="47">
        <f>F4205-E4205</f>
        <v>0.16666666666666696</v>
      </c>
      <c r="I4205" s="123"/>
      <c r="J4205" s="47"/>
      <c r="K4205" s="65"/>
      <c r="L4205" s="45" t="e">
        <f ca="1">VLOOKUP(Tableau645[[#This Row],[module]],OFFSET(INDIRECT(A4205&amp;"_code"),0,2,,2),2,0)</f>
        <v>#N/A</v>
      </c>
      <c r="M4205" s="45"/>
      <c r="N4205" s="47"/>
      <c r="O4205" s="45"/>
    </row>
    <row r="4206" spans="1:15" hidden="1" x14ac:dyDescent="0.2">
      <c r="A4206" s="45" t="s">
        <v>672</v>
      </c>
      <c r="B4206" s="65" t="str">
        <f>YEAR(C4206)&amp;"-"&amp;WEEKNUM(C4206)</f>
        <v>2018-19</v>
      </c>
      <c r="C4206" s="46">
        <v>43232</v>
      </c>
      <c r="D4206" s="67">
        <f>WEEKDAY(Tableau645[[#This Row],[date]])</f>
        <v>7</v>
      </c>
      <c r="E4206" s="47">
        <v>0.34375</v>
      </c>
      <c r="F4206" s="47">
        <v>0.51041666666666696</v>
      </c>
      <c r="G4206" s="46" t="str">
        <f>IF(NOT(ISBLANK(Tableau645[heure
début])),IF(VALUE(MID(TEXT(Tableau645[heure
début],"hh"),1,2))&lt;13,"AM","PM"),"")</f>
        <v>AM</v>
      </c>
      <c r="H4206" s="47">
        <f>F4206-E4206</f>
        <v>0.16666666666666696</v>
      </c>
      <c r="I4206" s="47"/>
      <c r="J4206" s="47"/>
      <c r="K4206" s="65"/>
      <c r="L4206" s="45" t="e">
        <f ca="1">VLOOKUP(Tableau645[[#This Row],[module]],OFFSET(INDIRECT(A4206&amp;"_code"),0,2,,2),2,0)</f>
        <v>#N/A</v>
      </c>
      <c r="M4206" s="45"/>
      <c r="N4206" s="47"/>
      <c r="O4206" s="45"/>
    </row>
    <row r="4207" spans="1:15" hidden="1" x14ac:dyDescent="0.2">
      <c r="A4207" s="45" t="s">
        <v>676</v>
      </c>
      <c r="B4207" s="65" t="str">
        <f>YEAR(C4207)&amp;"-"&amp;WEEKNUM(C4207)</f>
        <v>2018-19</v>
      </c>
      <c r="C4207" s="46">
        <v>43232</v>
      </c>
      <c r="D4207" s="67">
        <f>WEEKDAY(Tableau645[[#This Row],[date]])</f>
        <v>7</v>
      </c>
      <c r="E4207" s="47">
        <v>0.34375</v>
      </c>
      <c r="F4207" s="47">
        <v>0.51041666666666696</v>
      </c>
      <c r="G4207" s="46" t="str">
        <f>IF(NOT(ISBLANK(Tableau645[heure
début])),IF(VALUE(MID(TEXT(Tableau645[heure
début],"hh"),1,2))&lt;13,"AM","PM"),"")</f>
        <v>AM</v>
      </c>
      <c r="H4207" s="47">
        <f>F4207-E4207</f>
        <v>0.16666666666666696</v>
      </c>
      <c r="I4207" s="47"/>
      <c r="J4207" s="47"/>
      <c r="K4207" s="65"/>
      <c r="L4207" s="45" t="e">
        <f ca="1">VLOOKUP(Tableau645[[#This Row],[module]],OFFSET(INDIRECT(A4207&amp;"_code"),0,2,,2),2,0)</f>
        <v>#N/A</v>
      </c>
      <c r="M4207" s="45"/>
      <c r="N4207" s="47"/>
      <c r="O4207" s="45"/>
    </row>
    <row r="4208" spans="1:15" hidden="1" x14ac:dyDescent="0.2">
      <c r="A4208" s="45" t="s">
        <v>677</v>
      </c>
      <c r="B4208" s="65" t="str">
        <f>YEAR(C4208)&amp;"-"&amp;WEEKNUM(C4208)</f>
        <v>2018-19</v>
      </c>
      <c r="C4208" s="46">
        <v>43232</v>
      </c>
      <c r="D4208" s="67">
        <f>WEEKDAY(Tableau645[[#This Row],[date]])</f>
        <v>7</v>
      </c>
      <c r="E4208" s="47">
        <v>0.34375</v>
      </c>
      <c r="F4208" s="47">
        <v>0.51041666666666696</v>
      </c>
      <c r="G4208" s="46" t="str">
        <f>IF(NOT(ISBLANK(Tableau645[heure
début])),IF(VALUE(MID(TEXT(Tableau645[heure
début],"hh"),1,2))&lt;13,"AM","PM"),"")</f>
        <v>AM</v>
      </c>
      <c r="H4208" s="47">
        <f>F4208-E4208</f>
        <v>0.16666666666666696</v>
      </c>
      <c r="I4208" s="47"/>
      <c r="J4208" s="47"/>
      <c r="K4208" s="65"/>
      <c r="L4208" s="45" t="e">
        <f ca="1">VLOOKUP(Tableau645[[#This Row],[module]],OFFSET(INDIRECT(A4208&amp;"_code"),0,2,,2),2,0)</f>
        <v>#N/A</v>
      </c>
      <c r="M4208" s="45"/>
      <c r="N4208" s="47"/>
      <c r="O4208" s="45"/>
    </row>
    <row r="4209" spans="1:15" hidden="1" x14ac:dyDescent="0.2">
      <c r="A4209" s="45" t="s">
        <v>671</v>
      </c>
      <c r="B4209" s="65" t="str">
        <f>YEAR(C4209)&amp;"-"&amp;WEEKNUM(C4209)</f>
        <v>2018-19</v>
      </c>
      <c r="C4209" s="46">
        <v>43232</v>
      </c>
      <c r="D4209" s="67">
        <f>WEEKDAY(Tableau645[[#This Row],[date]])</f>
        <v>7</v>
      </c>
      <c r="E4209" s="47">
        <v>0.34375</v>
      </c>
      <c r="F4209" s="47">
        <v>0.51041666666666696</v>
      </c>
      <c r="G4209" s="46" t="str">
        <f>IF(NOT(ISBLANK(Tableau645[heure
début])),IF(VALUE(MID(TEXT(Tableau645[heure
début],"hh"),1,2))&lt;13,"AM","PM"),"")</f>
        <v>AM</v>
      </c>
      <c r="H4209" s="47">
        <f>F4209-E4209</f>
        <v>0.16666666666666696</v>
      </c>
      <c r="I4209" s="47"/>
      <c r="J4209" s="47"/>
      <c r="K4209" s="65"/>
      <c r="L4209" s="45" t="e">
        <f ca="1">VLOOKUP(Tableau645[[#This Row],[module]],OFFSET(INDIRECT(A4209&amp;"_code"),0,2,,2),2,0)</f>
        <v>#N/A</v>
      </c>
      <c r="M4209" s="45"/>
      <c r="N4209" s="47"/>
      <c r="O4209" s="45"/>
    </row>
    <row r="4210" spans="1:15" hidden="1" x14ac:dyDescent="0.2">
      <c r="A4210" s="61" t="s">
        <v>669</v>
      </c>
      <c r="B4210" s="65" t="str">
        <f>YEAR(C4210)&amp;"-"&amp;WEEKNUM(C4210)</f>
        <v>2018-19</v>
      </c>
      <c r="C4210" s="46">
        <v>43232</v>
      </c>
      <c r="D4210" s="67">
        <f>WEEKDAY(Tableau645[[#This Row],[date]])</f>
        <v>7</v>
      </c>
      <c r="E4210" s="63">
        <v>0.57291666666666696</v>
      </c>
      <c r="F4210" s="63">
        <v>0.73958333333333404</v>
      </c>
      <c r="G4210" s="46" t="str">
        <f>IF(NOT(ISBLANK(Tableau645[heure
début])),IF(VALUE(MID(TEXT(Tableau645[heure
début],"hh"),1,2))&lt;13,"AM","PM"),"")</f>
        <v>PM</v>
      </c>
      <c r="H4210" s="47">
        <f>F4210-E4210</f>
        <v>0.16666666666666707</v>
      </c>
      <c r="I4210" s="47"/>
      <c r="J4210" s="47"/>
      <c r="K4210" s="65"/>
      <c r="L4210" s="45" t="e">
        <f ca="1">VLOOKUP(Tableau645[[#This Row],[module]],OFFSET(INDIRECT(A4210&amp;"_code"),0,2,,2),2,0)</f>
        <v>#N/A</v>
      </c>
      <c r="M4210" s="45"/>
      <c r="N4210" s="47"/>
      <c r="O4210" s="45"/>
    </row>
    <row r="4211" spans="1:15" hidden="1" x14ac:dyDescent="0.2">
      <c r="A4211" s="45" t="s">
        <v>670</v>
      </c>
      <c r="B4211" s="65" t="str">
        <f>YEAR(C4211)&amp;"-"&amp;WEEKNUM(C4211)</f>
        <v>2018-19</v>
      </c>
      <c r="C4211" s="46">
        <v>43232</v>
      </c>
      <c r="D4211" s="67">
        <f>WEEKDAY(Tableau645[[#This Row],[date]])</f>
        <v>7</v>
      </c>
      <c r="E4211" s="47">
        <v>0.57291666666666696</v>
      </c>
      <c r="F4211" s="47">
        <v>0.73958333333333404</v>
      </c>
      <c r="G4211" s="46" t="str">
        <f>IF(NOT(ISBLANK(Tableau645[heure
début])),IF(VALUE(MID(TEXT(Tableau645[heure
début],"hh"),1,2))&lt;13,"AM","PM"),"")</f>
        <v>PM</v>
      </c>
      <c r="H4211" s="47">
        <f>F4211-E4211</f>
        <v>0.16666666666666707</v>
      </c>
      <c r="I4211" s="47"/>
      <c r="J4211" s="47"/>
      <c r="K4211" s="65"/>
      <c r="L4211" s="45" t="e">
        <f ca="1">VLOOKUP(Tableau645[[#This Row],[module]],OFFSET(INDIRECT(A4211&amp;"_code"),0,2,,2),2,0)</f>
        <v>#N/A</v>
      </c>
      <c r="M4211" s="45"/>
      <c r="N4211" s="47"/>
      <c r="O4211" s="45"/>
    </row>
    <row r="4212" spans="1:15" hidden="1" x14ac:dyDescent="0.2">
      <c r="A4212" s="45" t="s">
        <v>657</v>
      </c>
      <c r="B4212" s="65" t="str">
        <f>YEAR(C4212)&amp;"-"&amp;WEEKNUM(C4212)</f>
        <v>2018-19</v>
      </c>
      <c r="C4212" s="46">
        <v>43232</v>
      </c>
      <c r="D4212" s="67">
        <f>WEEKDAY(Tableau645[[#This Row],[date]])</f>
        <v>7</v>
      </c>
      <c r="E4212" s="47">
        <v>0.57291666666666696</v>
      </c>
      <c r="F4212" s="47">
        <v>0.73958333333333404</v>
      </c>
      <c r="G4212" s="46" t="str">
        <f>IF(NOT(ISBLANK(Tableau645[heure
début])),IF(VALUE(MID(TEXT(Tableau645[heure
début],"hh"),1,2))&lt;13,"AM","PM"),"")</f>
        <v>PM</v>
      </c>
      <c r="H4212" s="47">
        <f>F4212-E4212</f>
        <v>0.16666666666666707</v>
      </c>
      <c r="I4212" s="123"/>
      <c r="J4212" s="47"/>
      <c r="K4212" s="65"/>
      <c r="L4212" s="45" t="e">
        <f ca="1">VLOOKUP(Tableau645[[#This Row],[module]],OFFSET(INDIRECT(A4212&amp;"_code"),0,2,,2),2,0)</f>
        <v>#N/A</v>
      </c>
      <c r="M4212" s="45"/>
      <c r="N4212" s="47"/>
      <c r="O4212" s="45"/>
    </row>
    <row r="4213" spans="1:15" hidden="1" x14ac:dyDescent="0.2">
      <c r="A4213" s="45" t="s">
        <v>672</v>
      </c>
      <c r="B4213" s="65" t="str">
        <f>YEAR(C4213)&amp;"-"&amp;WEEKNUM(C4213)</f>
        <v>2018-19</v>
      </c>
      <c r="C4213" s="46">
        <v>43232</v>
      </c>
      <c r="D4213" s="67">
        <f>WEEKDAY(Tableau645[[#This Row],[date]])</f>
        <v>7</v>
      </c>
      <c r="E4213" s="47">
        <v>0.57291666666666696</v>
      </c>
      <c r="F4213" s="47">
        <v>0.73958333333333404</v>
      </c>
      <c r="G4213" s="46" t="str">
        <f>IF(NOT(ISBLANK(Tableau645[heure
début])),IF(VALUE(MID(TEXT(Tableau645[heure
début],"hh"),1,2))&lt;13,"AM","PM"),"")</f>
        <v>PM</v>
      </c>
      <c r="H4213" s="47">
        <f>F4213-E4213</f>
        <v>0.16666666666666707</v>
      </c>
      <c r="I4213" s="47"/>
      <c r="J4213" s="47"/>
      <c r="K4213" s="65"/>
      <c r="L4213" s="45" t="e">
        <f ca="1">VLOOKUP(Tableau645[[#This Row],[module]],OFFSET(INDIRECT(A4213&amp;"_code"),0,2,,2),2,0)</f>
        <v>#N/A</v>
      </c>
      <c r="M4213" s="45"/>
      <c r="N4213" s="47"/>
      <c r="O4213" s="45"/>
    </row>
    <row r="4214" spans="1:15" hidden="1" x14ac:dyDescent="0.2">
      <c r="A4214" s="45" t="s">
        <v>676</v>
      </c>
      <c r="B4214" s="65" t="str">
        <f>YEAR(C4214)&amp;"-"&amp;WEEKNUM(C4214)</f>
        <v>2018-19</v>
      </c>
      <c r="C4214" s="46">
        <v>43232</v>
      </c>
      <c r="D4214" s="67">
        <f>WEEKDAY(Tableau645[[#This Row],[date]])</f>
        <v>7</v>
      </c>
      <c r="E4214" s="47">
        <v>0.57291666666666696</v>
      </c>
      <c r="F4214" s="47">
        <v>0.69791666666666663</v>
      </c>
      <c r="G4214" s="46" t="str">
        <f>IF(NOT(ISBLANK(Tableau645[heure
début])),IF(VALUE(MID(TEXT(Tableau645[heure
début],"hh"),1,2))&lt;13,"AM","PM"),"")</f>
        <v>PM</v>
      </c>
      <c r="H4214" s="47">
        <f>F4214-E4214</f>
        <v>0.12499999999999967</v>
      </c>
      <c r="I4214" s="47"/>
      <c r="J4214" s="47"/>
      <c r="K4214" s="65"/>
      <c r="L4214" s="45" t="e">
        <f ca="1">VLOOKUP(Tableau645[[#This Row],[module]],OFFSET(INDIRECT(A4214&amp;"_code"),0,2,,2),2,0)</f>
        <v>#N/A</v>
      </c>
      <c r="M4214" s="45"/>
      <c r="N4214" s="47"/>
      <c r="O4214" s="45"/>
    </row>
    <row r="4215" spans="1:15" hidden="1" x14ac:dyDescent="0.2">
      <c r="A4215" s="45" t="s">
        <v>677</v>
      </c>
      <c r="B4215" s="65" t="str">
        <f>YEAR(C4215)&amp;"-"&amp;WEEKNUM(C4215)</f>
        <v>2018-19</v>
      </c>
      <c r="C4215" s="46">
        <v>43232</v>
      </c>
      <c r="D4215" s="67">
        <f>WEEKDAY(Tableau645[[#This Row],[date]])</f>
        <v>7</v>
      </c>
      <c r="E4215" s="47">
        <v>0.57291666666666696</v>
      </c>
      <c r="F4215" s="47">
        <v>0.69791666666666663</v>
      </c>
      <c r="G4215" s="46" t="str">
        <f>IF(NOT(ISBLANK(Tableau645[heure
début])),IF(VALUE(MID(TEXT(Tableau645[heure
début],"hh"),1,2))&lt;13,"AM","PM"),"")</f>
        <v>PM</v>
      </c>
      <c r="H4215" s="47">
        <f>F4215-E4215</f>
        <v>0.12499999999999967</v>
      </c>
      <c r="I4215" s="47"/>
      <c r="J4215" s="47"/>
      <c r="K4215" s="65"/>
      <c r="L4215" s="45" t="e">
        <f ca="1">VLOOKUP(Tableau645[[#This Row],[module]],OFFSET(INDIRECT(A4215&amp;"_code"),0,2,,2),2,0)</f>
        <v>#N/A</v>
      </c>
      <c r="M4215" s="45"/>
      <c r="N4215" s="47"/>
      <c r="O4215" s="45"/>
    </row>
    <row r="4216" spans="1:15" hidden="1" x14ac:dyDescent="0.2">
      <c r="A4216" s="45" t="s">
        <v>671</v>
      </c>
      <c r="B4216" s="65" t="str">
        <f>YEAR(C4216)&amp;"-"&amp;WEEKNUM(C4216)</f>
        <v>2018-19</v>
      </c>
      <c r="C4216" s="46">
        <v>43232</v>
      </c>
      <c r="D4216" s="67">
        <f>WEEKDAY(Tableau645[[#This Row],[date]])</f>
        <v>7</v>
      </c>
      <c r="E4216" s="47">
        <v>0.57291666666666696</v>
      </c>
      <c r="F4216" s="47">
        <v>0.73958333333333404</v>
      </c>
      <c r="G4216" s="46" t="str">
        <f>IF(NOT(ISBLANK(Tableau645[heure
début])),IF(VALUE(MID(TEXT(Tableau645[heure
début],"hh"),1,2))&lt;13,"AM","PM"),"")</f>
        <v>PM</v>
      </c>
      <c r="H4216" s="47">
        <f>F4216-E4216</f>
        <v>0.16666666666666707</v>
      </c>
      <c r="I4216" s="47"/>
      <c r="J4216" s="47"/>
      <c r="K4216" s="65"/>
      <c r="L4216" s="45" t="e">
        <f ca="1">VLOOKUP(Tableau645[[#This Row],[module]],OFFSET(INDIRECT(A4216&amp;"_code"),0,2,,2),2,0)</f>
        <v>#N/A</v>
      </c>
      <c r="M4216" s="45"/>
      <c r="N4216" s="47"/>
      <c r="O4216" s="45"/>
    </row>
    <row r="4217" spans="1:15" hidden="1" x14ac:dyDescent="0.2">
      <c r="A4217" s="61" t="s">
        <v>669</v>
      </c>
      <c r="B4217" s="65" t="str">
        <f>YEAR(C4217)&amp;"-"&amp;WEEKNUM(C4217)</f>
        <v>2018-20</v>
      </c>
      <c r="C4217" s="46">
        <v>43233</v>
      </c>
      <c r="D4217" s="67">
        <f>WEEKDAY(Tableau645[[#This Row],[date]])</f>
        <v>1</v>
      </c>
      <c r="E4217" s="47">
        <v>0.34375</v>
      </c>
      <c r="F4217" s="47">
        <v>0.51041666666666696</v>
      </c>
      <c r="G4217" s="46" t="str">
        <f>IF(NOT(ISBLANK(Tableau645[heure
début])),IF(VALUE(MID(TEXT(Tableau645[heure
début],"hh"),1,2))&lt;13,"AM","PM"),"")</f>
        <v>AM</v>
      </c>
      <c r="H4217" s="47">
        <f>F4217-E4217</f>
        <v>0.16666666666666696</v>
      </c>
      <c r="I4217" s="47"/>
      <c r="J4217" s="47"/>
      <c r="K4217" s="65"/>
      <c r="L4217" s="45" t="e">
        <f ca="1">VLOOKUP(Tableau645[[#This Row],[module]],OFFSET(INDIRECT(A4217&amp;"_code"),0,2,,2),2,0)</f>
        <v>#N/A</v>
      </c>
      <c r="M4217" s="45"/>
      <c r="N4217" s="47"/>
      <c r="O4217" s="45"/>
    </row>
    <row r="4218" spans="1:15" hidden="1" x14ac:dyDescent="0.2">
      <c r="A4218" s="45" t="s">
        <v>670</v>
      </c>
      <c r="B4218" s="65" t="str">
        <f>YEAR(C4218)&amp;"-"&amp;WEEKNUM(C4218)</f>
        <v>2018-20</v>
      </c>
      <c r="C4218" s="46">
        <v>43233</v>
      </c>
      <c r="D4218" s="67">
        <f>WEEKDAY(Tableau645[[#This Row],[date]])</f>
        <v>1</v>
      </c>
      <c r="E4218" s="47">
        <v>0.34375</v>
      </c>
      <c r="F4218" s="47">
        <v>0.51041666666666696</v>
      </c>
      <c r="G4218" s="46" t="str">
        <f>IF(NOT(ISBLANK(Tableau645[heure
début])),IF(VALUE(MID(TEXT(Tableau645[heure
début],"hh"),1,2))&lt;13,"AM","PM"),"")</f>
        <v>AM</v>
      </c>
      <c r="H4218" s="47">
        <f>F4218-E4218</f>
        <v>0.16666666666666696</v>
      </c>
      <c r="I4218" s="47"/>
      <c r="J4218" s="47"/>
      <c r="K4218" s="65"/>
      <c r="L4218" s="45" t="e">
        <f ca="1">VLOOKUP(Tableau645[[#This Row],[module]],OFFSET(INDIRECT(A4218&amp;"_code"),0,2,,2),2,0)</f>
        <v>#N/A</v>
      </c>
      <c r="M4218" s="45"/>
      <c r="N4218" s="47"/>
      <c r="O4218" s="45"/>
    </row>
    <row r="4219" spans="1:15" hidden="1" x14ac:dyDescent="0.2">
      <c r="A4219" s="45" t="s">
        <v>657</v>
      </c>
      <c r="B4219" s="65" t="str">
        <f>YEAR(C4219)&amp;"-"&amp;WEEKNUM(C4219)</f>
        <v>2018-20</v>
      </c>
      <c r="C4219" s="46">
        <v>43233</v>
      </c>
      <c r="D4219" s="67">
        <f>WEEKDAY(Tableau645[[#This Row],[date]])</f>
        <v>1</v>
      </c>
      <c r="E4219" s="47">
        <v>0.34375</v>
      </c>
      <c r="F4219" s="47">
        <v>0.51041666666666696</v>
      </c>
      <c r="G4219" s="46" t="str">
        <f>IF(NOT(ISBLANK(Tableau645[heure
début])),IF(VALUE(MID(TEXT(Tableau645[heure
début],"hh"),1,2))&lt;13,"AM","PM"),"")</f>
        <v>AM</v>
      </c>
      <c r="H4219" s="47">
        <f>F4219-E4219</f>
        <v>0.16666666666666696</v>
      </c>
      <c r="I4219" s="123"/>
      <c r="J4219" s="47"/>
      <c r="K4219" s="65"/>
      <c r="L4219" s="45" t="e">
        <f ca="1">VLOOKUP(Tableau645[[#This Row],[module]],OFFSET(INDIRECT(A4219&amp;"_code"),0,2,,2),2,0)</f>
        <v>#N/A</v>
      </c>
      <c r="M4219" s="45"/>
      <c r="N4219" s="47"/>
      <c r="O4219" s="45"/>
    </row>
    <row r="4220" spans="1:15" hidden="1" x14ac:dyDescent="0.2">
      <c r="A4220" s="45" t="s">
        <v>672</v>
      </c>
      <c r="B4220" s="65" t="str">
        <f>YEAR(C4220)&amp;"-"&amp;WEEKNUM(C4220)</f>
        <v>2018-20</v>
      </c>
      <c r="C4220" s="46">
        <v>43233</v>
      </c>
      <c r="D4220" s="67">
        <f>WEEKDAY(Tableau645[[#This Row],[date]])</f>
        <v>1</v>
      </c>
      <c r="E4220" s="47">
        <v>0.34375</v>
      </c>
      <c r="F4220" s="47">
        <v>0.51041666666666696</v>
      </c>
      <c r="G4220" s="46" t="str">
        <f>IF(NOT(ISBLANK(Tableau645[heure
début])),IF(VALUE(MID(TEXT(Tableau645[heure
début],"hh"),1,2))&lt;13,"AM","PM"),"")</f>
        <v>AM</v>
      </c>
      <c r="H4220" s="47">
        <f>F4220-E4220</f>
        <v>0.16666666666666696</v>
      </c>
      <c r="I4220" s="47"/>
      <c r="J4220" s="47"/>
      <c r="K4220" s="65"/>
      <c r="L4220" s="45" t="e">
        <f ca="1">VLOOKUP(Tableau645[[#This Row],[module]],OFFSET(INDIRECT(A4220&amp;"_code"),0,2,,2),2,0)</f>
        <v>#N/A</v>
      </c>
      <c r="M4220" s="45"/>
      <c r="N4220" s="47"/>
      <c r="O4220" s="45"/>
    </row>
    <row r="4221" spans="1:15" hidden="1" x14ac:dyDescent="0.2">
      <c r="A4221" s="45" t="s">
        <v>676</v>
      </c>
      <c r="B4221" s="65" t="str">
        <f>YEAR(C4221)&amp;"-"&amp;WEEKNUM(C4221)</f>
        <v>2018-20</v>
      </c>
      <c r="C4221" s="46">
        <v>43233</v>
      </c>
      <c r="D4221" s="67">
        <f>WEEKDAY(Tableau645[[#This Row],[date]])</f>
        <v>1</v>
      </c>
      <c r="E4221" s="47">
        <v>0.34375</v>
      </c>
      <c r="F4221" s="47">
        <v>0.51041666666666696</v>
      </c>
      <c r="G4221" s="46" t="str">
        <f>IF(NOT(ISBLANK(Tableau645[heure
début])),IF(VALUE(MID(TEXT(Tableau645[heure
début],"hh"),1,2))&lt;13,"AM","PM"),"")</f>
        <v>AM</v>
      </c>
      <c r="H4221" s="47">
        <f>F4221-E4221</f>
        <v>0.16666666666666696</v>
      </c>
      <c r="I4221" s="47"/>
      <c r="J4221" s="47"/>
      <c r="K4221" s="65"/>
      <c r="L4221" s="45" t="e">
        <f ca="1">VLOOKUP(Tableau645[[#This Row],[module]],OFFSET(INDIRECT(A4221&amp;"_code"),0,2,,2),2,0)</f>
        <v>#N/A</v>
      </c>
      <c r="M4221" s="45"/>
      <c r="N4221" s="47"/>
      <c r="O4221" s="45"/>
    </row>
    <row r="4222" spans="1:15" hidden="1" x14ac:dyDescent="0.2">
      <c r="A4222" s="45" t="s">
        <v>677</v>
      </c>
      <c r="B4222" s="65" t="str">
        <f>YEAR(C4222)&amp;"-"&amp;WEEKNUM(C4222)</f>
        <v>2018-20</v>
      </c>
      <c r="C4222" s="46">
        <v>43233</v>
      </c>
      <c r="D4222" s="67">
        <f>WEEKDAY(Tableau645[[#This Row],[date]])</f>
        <v>1</v>
      </c>
      <c r="E4222" s="47">
        <v>0.34375</v>
      </c>
      <c r="F4222" s="47">
        <v>0.51041666666666696</v>
      </c>
      <c r="G4222" s="46" t="str">
        <f>IF(NOT(ISBLANK(Tableau645[heure
début])),IF(VALUE(MID(TEXT(Tableau645[heure
début],"hh"),1,2))&lt;13,"AM","PM"),"")</f>
        <v>AM</v>
      </c>
      <c r="H4222" s="47">
        <f>F4222-E4222</f>
        <v>0.16666666666666696</v>
      </c>
      <c r="I4222" s="47"/>
      <c r="J4222" s="47"/>
      <c r="K4222" s="65"/>
      <c r="L4222" s="45" t="e">
        <f ca="1">VLOOKUP(Tableau645[[#This Row],[module]],OFFSET(INDIRECT(A4222&amp;"_code"),0,2,,2),2,0)</f>
        <v>#N/A</v>
      </c>
      <c r="M4222" s="45"/>
      <c r="N4222" s="47"/>
      <c r="O4222" s="45"/>
    </row>
    <row r="4223" spans="1:15" hidden="1" x14ac:dyDescent="0.2">
      <c r="A4223" s="45" t="s">
        <v>671</v>
      </c>
      <c r="B4223" s="65" t="str">
        <f>YEAR(C4223)&amp;"-"&amp;WEEKNUM(C4223)</f>
        <v>2018-20</v>
      </c>
      <c r="C4223" s="46">
        <v>43233</v>
      </c>
      <c r="D4223" s="67">
        <f>WEEKDAY(Tableau645[[#This Row],[date]])</f>
        <v>1</v>
      </c>
      <c r="E4223" s="47">
        <v>0.34375</v>
      </c>
      <c r="F4223" s="47">
        <v>0.51041666666666696</v>
      </c>
      <c r="G4223" s="46" t="str">
        <f>IF(NOT(ISBLANK(Tableau645[heure
début])),IF(VALUE(MID(TEXT(Tableau645[heure
début],"hh"),1,2))&lt;13,"AM","PM"),"")</f>
        <v>AM</v>
      </c>
      <c r="H4223" s="47">
        <f>F4223-E4223</f>
        <v>0.16666666666666696</v>
      </c>
      <c r="I4223" s="47"/>
      <c r="J4223" s="47"/>
      <c r="K4223" s="65"/>
      <c r="L4223" s="45" t="e">
        <f ca="1">VLOOKUP(Tableau645[[#This Row],[module]],OFFSET(INDIRECT(A4223&amp;"_code"),0,2,,2),2,0)</f>
        <v>#N/A</v>
      </c>
      <c r="M4223" s="45"/>
      <c r="N4223" s="47"/>
      <c r="O4223" s="45"/>
    </row>
    <row r="4224" spans="1:15" hidden="1" x14ac:dyDescent="0.2">
      <c r="A4224" s="61" t="s">
        <v>669</v>
      </c>
      <c r="B4224" s="65" t="str">
        <f>YEAR(C4224)&amp;"-"&amp;WEEKNUM(C4224)</f>
        <v>2018-20</v>
      </c>
      <c r="C4224" s="46">
        <v>43233</v>
      </c>
      <c r="D4224" s="67">
        <f>WEEKDAY(Tableau645[[#This Row],[date]])</f>
        <v>1</v>
      </c>
      <c r="E4224" s="63">
        <v>0.57291666666666696</v>
      </c>
      <c r="F4224" s="63">
        <v>0.73958333333333404</v>
      </c>
      <c r="G4224" s="46" t="str">
        <f>IF(NOT(ISBLANK(Tableau645[heure
début])),IF(VALUE(MID(TEXT(Tableau645[heure
début],"hh"),1,2))&lt;13,"AM","PM"),"")</f>
        <v>PM</v>
      </c>
      <c r="H4224" s="47">
        <f>F4224-E4224</f>
        <v>0.16666666666666707</v>
      </c>
      <c r="I4224" s="47"/>
      <c r="J4224" s="47"/>
      <c r="K4224" s="65"/>
      <c r="L4224" s="45" t="e">
        <f ca="1">VLOOKUP(Tableau645[[#This Row],[module]],OFFSET(INDIRECT(A4224&amp;"_code"),0,2,,2),2,0)</f>
        <v>#N/A</v>
      </c>
      <c r="M4224" s="45"/>
      <c r="N4224" s="47"/>
      <c r="O4224" s="45"/>
    </row>
    <row r="4225" spans="1:15" hidden="1" x14ac:dyDescent="0.2">
      <c r="A4225" s="45" t="s">
        <v>670</v>
      </c>
      <c r="B4225" s="65" t="str">
        <f>YEAR(C4225)&amp;"-"&amp;WEEKNUM(C4225)</f>
        <v>2018-20</v>
      </c>
      <c r="C4225" s="46">
        <v>43233</v>
      </c>
      <c r="D4225" s="67">
        <f>WEEKDAY(Tableau645[[#This Row],[date]])</f>
        <v>1</v>
      </c>
      <c r="E4225" s="47">
        <v>0.57291666666666696</v>
      </c>
      <c r="F4225" s="47">
        <v>0.73958333333333404</v>
      </c>
      <c r="G4225" s="46" t="str">
        <f>IF(NOT(ISBLANK(Tableau645[heure
début])),IF(VALUE(MID(TEXT(Tableau645[heure
début],"hh"),1,2))&lt;13,"AM","PM"),"")</f>
        <v>PM</v>
      </c>
      <c r="H4225" s="47">
        <f>F4225-E4225</f>
        <v>0.16666666666666707</v>
      </c>
      <c r="I4225" s="47"/>
      <c r="J4225" s="47"/>
      <c r="K4225" s="65"/>
      <c r="L4225" s="45" t="e">
        <f ca="1">VLOOKUP(Tableau645[[#This Row],[module]],OFFSET(INDIRECT(A4225&amp;"_code"),0,2,,2),2,0)</f>
        <v>#N/A</v>
      </c>
      <c r="M4225" s="45"/>
      <c r="N4225" s="47"/>
      <c r="O4225" s="45"/>
    </row>
    <row r="4226" spans="1:15" hidden="1" x14ac:dyDescent="0.2">
      <c r="A4226" s="45" t="s">
        <v>657</v>
      </c>
      <c r="B4226" s="65" t="str">
        <f>YEAR(C4226)&amp;"-"&amp;WEEKNUM(C4226)</f>
        <v>2018-20</v>
      </c>
      <c r="C4226" s="46">
        <v>43233</v>
      </c>
      <c r="D4226" s="67">
        <f>WEEKDAY(Tableau645[[#This Row],[date]])</f>
        <v>1</v>
      </c>
      <c r="E4226" s="47">
        <v>0.57291666666666696</v>
      </c>
      <c r="F4226" s="47">
        <v>0.73958333333333404</v>
      </c>
      <c r="G4226" s="46" t="str">
        <f>IF(NOT(ISBLANK(Tableau645[heure
début])),IF(VALUE(MID(TEXT(Tableau645[heure
début],"hh"),1,2))&lt;13,"AM","PM"),"")</f>
        <v>PM</v>
      </c>
      <c r="H4226" s="47">
        <f>F4226-E4226</f>
        <v>0.16666666666666707</v>
      </c>
      <c r="I4226" s="123"/>
      <c r="J4226" s="47"/>
      <c r="K4226" s="65"/>
      <c r="L4226" s="45" t="e">
        <f ca="1">VLOOKUP(Tableau645[[#This Row],[module]],OFFSET(INDIRECT(A4226&amp;"_code"),0,2,,2),2,0)</f>
        <v>#N/A</v>
      </c>
      <c r="M4226" s="45"/>
      <c r="N4226" s="47"/>
      <c r="O4226" s="45"/>
    </row>
    <row r="4227" spans="1:15" hidden="1" x14ac:dyDescent="0.2">
      <c r="A4227" s="45" t="s">
        <v>672</v>
      </c>
      <c r="B4227" s="65" t="str">
        <f>YEAR(C4227)&amp;"-"&amp;WEEKNUM(C4227)</f>
        <v>2018-20</v>
      </c>
      <c r="C4227" s="46">
        <v>43233</v>
      </c>
      <c r="D4227" s="67">
        <f>WEEKDAY(Tableau645[[#This Row],[date]])</f>
        <v>1</v>
      </c>
      <c r="E4227" s="47">
        <v>0.57291666666666696</v>
      </c>
      <c r="F4227" s="47">
        <v>0.73958333333333404</v>
      </c>
      <c r="G4227" s="46" t="str">
        <f>IF(NOT(ISBLANK(Tableau645[heure
début])),IF(VALUE(MID(TEXT(Tableau645[heure
début],"hh"),1,2))&lt;13,"AM","PM"),"")</f>
        <v>PM</v>
      </c>
      <c r="H4227" s="47">
        <f>F4227-E4227</f>
        <v>0.16666666666666707</v>
      </c>
      <c r="I4227" s="47"/>
      <c r="J4227" s="47"/>
      <c r="K4227" s="65"/>
      <c r="L4227" s="45" t="e">
        <f ca="1">VLOOKUP(Tableau645[[#This Row],[module]],OFFSET(INDIRECT(A4227&amp;"_code"),0,2,,2),2,0)</f>
        <v>#N/A</v>
      </c>
      <c r="M4227" s="45"/>
      <c r="N4227" s="47"/>
      <c r="O4227" s="45"/>
    </row>
    <row r="4228" spans="1:15" hidden="1" x14ac:dyDescent="0.2">
      <c r="A4228" s="45" t="s">
        <v>676</v>
      </c>
      <c r="B4228" s="65" t="str">
        <f>YEAR(C4228)&amp;"-"&amp;WEEKNUM(C4228)</f>
        <v>2018-20</v>
      </c>
      <c r="C4228" s="46">
        <v>43233</v>
      </c>
      <c r="D4228" s="67">
        <f>WEEKDAY(Tableau645[[#This Row],[date]])</f>
        <v>1</v>
      </c>
      <c r="E4228" s="47">
        <v>0.57291666666666696</v>
      </c>
      <c r="F4228" s="47">
        <v>0.69791666666666663</v>
      </c>
      <c r="G4228" s="46" t="str">
        <f>IF(NOT(ISBLANK(Tableau645[heure
début])),IF(VALUE(MID(TEXT(Tableau645[heure
début],"hh"),1,2))&lt;13,"AM","PM"),"")</f>
        <v>PM</v>
      </c>
      <c r="H4228" s="47">
        <f>F4228-E4228</f>
        <v>0.12499999999999967</v>
      </c>
      <c r="I4228" s="47"/>
      <c r="J4228" s="47"/>
      <c r="K4228" s="65"/>
      <c r="L4228" s="45" t="e">
        <f ca="1">VLOOKUP(Tableau645[[#This Row],[module]],OFFSET(INDIRECT(A4228&amp;"_code"),0,2,,2),2,0)</f>
        <v>#N/A</v>
      </c>
      <c r="M4228" s="45"/>
      <c r="N4228" s="47"/>
      <c r="O4228" s="45"/>
    </row>
    <row r="4229" spans="1:15" hidden="1" x14ac:dyDescent="0.2">
      <c r="A4229" s="45" t="s">
        <v>677</v>
      </c>
      <c r="B4229" s="65" t="str">
        <f>YEAR(C4229)&amp;"-"&amp;WEEKNUM(C4229)</f>
        <v>2018-20</v>
      </c>
      <c r="C4229" s="46">
        <v>43233</v>
      </c>
      <c r="D4229" s="67">
        <f>WEEKDAY(Tableau645[[#This Row],[date]])</f>
        <v>1</v>
      </c>
      <c r="E4229" s="47">
        <v>0.57291666666666696</v>
      </c>
      <c r="F4229" s="47">
        <v>0.69791666666666663</v>
      </c>
      <c r="G4229" s="46" t="str">
        <f>IF(NOT(ISBLANK(Tableau645[heure
début])),IF(VALUE(MID(TEXT(Tableau645[heure
début],"hh"),1,2))&lt;13,"AM","PM"),"")</f>
        <v>PM</v>
      </c>
      <c r="H4229" s="47">
        <f>F4229-E4229</f>
        <v>0.12499999999999967</v>
      </c>
      <c r="I4229" s="47"/>
      <c r="J4229" s="47"/>
      <c r="K4229" s="65"/>
      <c r="L4229" s="45" t="e">
        <f ca="1">VLOOKUP(Tableau645[[#This Row],[module]],OFFSET(INDIRECT(A4229&amp;"_code"),0,2,,2),2,0)</f>
        <v>#N/A</v>
      </c>
      <c r="M4229" s="45"/>
      <c r="N4229" s="47"/>
      <c r="O4229" s="45"/>
    </row>
    <row r="4230" spans="1:15" hidden="1" x14ac:dyDescent="0.2">
      <c r="A4230" s="45" t="s">
        <v>671</v>
      </c>
      <c r="B4230" s="65" t="str">
        <f>YEAR(C4230)&amp;"-"&amp;WEEKNUM(C4230)</f>
        <v>2018-20</v>
      </c>
      <c r="C4230" s="46">
        <v>43233</v>
      </c>
      <c r="D4230" s="67">
        <f>WEEKDAY(Tableau645[[#This Row],[date]])</f>
        <v>1</v>
      </c>
      <c r="E4230" s="47">
        <v>0.57291666666666696</v>
      </c>
      <c r="F4230" s="47">
        <v>0.73958333333333404</v>
      </c>
      <c r="G4230" s="46" t="str">
        <f>IF(NOT(ISBLANK(Tableau645[heure
début])),IF(VALUE(MID(TEXT(Tableau645[heure
début],"hh"),1,2))&lt;13,"AM","PM"),"")</f>
        <v>PM</v>
      </c>
      <c r="H4230" s="47">
        <f>F4230-E4230</f>
        <v>0.16666666666666707</v>
      </c>
      <c r="I4230" s="47"/>
      <c r="J4230" s="47"/>
      <c r="K4230" s="65"/>
      <c r="L4230" s="45" t="e">
        <f ca="1">VLOOKUP(Tableau645[[#This Row],[module]],OFFSET(INDIRECT(A4230&amp;"_code"),0,2,,2),2,0)</f>
        <v>#N/A</v>
      </c>
      <c r="M4230" s="45"/>
      <c r="N4230" s="47"/>
      <c r="O4230" s="45"/>
    </row>
    <row r="4231" spans="1:15" hidden="1" x14ac:dyDescent="0.2">
      <c r="A4231" s="61" t="s">
        <v>669</v>
      </c>
      <c r="B4231" s="65" t="str">
        <f>YEAR(C4231)&amp;"-"&amp;WEEKNUM(C4231)</f>
        <v>2018-20</v>
      </c>
      <c r="C4231" s="46">
        <v>43234</v>
      </c>
      <c r="D4231" s="67">
        <f>WEEKDAY(Tableau645[[#This Row],[date]])</f>
        <v>2</v>
      </c>
      <c r="E4231" s="47">
        <v>0.34375</v>
      </c>
      <c r="F4231" s="47">
        <v>0.51041666666666696</v>
      </c>
      <c r="G4231" s="46" t="str">
        <f>IF(NOT(ISBLANK(Tableau645[heure
début])),IF(VALUE(MID(TEXT(Tableau645[heure
début],"hh"),1,2))&lt;13,"AM","PM"),"")</f>
        <v>AM</v>
      </c>
      <c r="H4231" s="47">
        <f>F4231-E4231</f>
        <v>0.16666666666666696</v>
      </c>
      <c r="I4231" s="47"/>
      <c r="J4231" s="47"/>
      <c r="K4231" s="65" t="s">
        <v>806</v>
      </c>
      <c r="L4231" s="45" t="str">
        <f ca="1">VLOOKUP(Tableau645[[#This Row],[module]],OFFSET(INDIRECT(A4231&amp;"_code"),0,2,,2),2,0)</f>
        <v>n/a</v>
      </c>
      <c r="M4231" s="45"/>
      <c r="N4231" s="47"/>
      <c r="O4231" s="45"/>
    </row>
    <row r="4232" spans="1:15" hidden="1" x14ac:dyDescent="0.2">
      <c r="A4232" s="45" t="s">
        <v>670</v>
      </c>
      <c r="B4232" s="65" t="str">
        <f>YEAR(C4232)&amp;"-"&amp;WEEKNUM(C4232)</f>
        <v>2018-20</v>
      </c>
      <c r="C4232" s="46">
        <v>43234</v>
      </c>
      <c r="D4232" s="67">
        <f>WEEKDAY(Tableau645[[#This Row],[date]])</f>
        <v>2</v>
      </c>
      <c r="E4232" s="47">
        <v>0.34375</v>
      </c>
      <c r="F4232" s="47">
        <v>0.51041666666666696</v>
      </c>
      <c r="G4232" s="46" t="str">
        <f>IF(NOT(ISBLANK(Tableau645[heure
début])),IF(VALUE(MID(TEXT(Tableau645[heure
début],"hh"),1,2))&lt;13,"AM","PM"),"")</f>
        <v>AM</v>
      </c>
      <c r="H4232" s="47">
        <f>F4232-E4232</f>
        <v>0.16666666666666696</v>
      </c>
      <c r="I4232" s="47"/>
      <c r="J4232" s="47"/>
      <c r="K4232" s="65" t="s">
        <v>814</v>
      </c>
      <c r="L4232" s="45" t="str">
        <f ca="1">VLOOKUP(Tableau645[[#This Row],[module]],OFFSET(INDIRECT(A4232&amp;"_code"),0,2,,2),2,0)</f>
        <v>n/a</v>
      </c>
      <c r="M4232" s="45"/>
      <c r="N4232" s="47"/>
      <c r="O4232" s="45"/>
    </row>
    <row r="4233" spans="1:15" hidden="1" x14ac:dyDescent="0.2">
      <c r="A4233" s="45" t="s">
        <v>672</v>
      </c>
      <c r="B4233" s="65" t="str">
        <f>YEAR(C4233)&amp;"-"&amp;WEEKNUM(C4233)</f>
        <v>2018-20</v>
      </c>
      <c r="C4233" s="46">
        <v>43234</v>
      </c>
      <c r="D4233" s="67">
        <f>WEEKDAY(Tableau645[[#This Row],[date]])</f>
        <v>2</v>
      </c>
      <c r="E4233" s="47">
        <v>0.34375</v>
      </c>
      <c r="F4233" s="47">
        <v>0.51041666666666696</v>
      </c>
      <c r="G4233" s="46" t="str">
        <f>IF(NOT(ISBLANK(Tableau645[heure
début])),IF(VALUE(MID(TEXT(Tableau645[heure
début],"hh"),1,2))&lt;13,"AM","PM"),"")</f>
        <v>AM</v>
      </c>
      <c r="H4233" s="47">
        <f>F4233-E4233</f>
        <v>0.16666666666666696</v>
      </c>
      <c r="I4233" s="47"/>
      <c r="J4233" s="47"/>
      <c r="K4233" s="65" t="s">
        <v>809</v>
      </c>
      <c r="L4233" s="45" t="str">
        <f ca="1">VLOOKUP(Tableau645[[#This Row],[module]],OFFSET(INDIRECT(A4233&amp;"_code"),0,2,,2),2,0)</f>
        <v>n/a</v>
      </c>
      <c r="M4233" s="45"/>
      <c r="N4233" s="47"/>
      <c r="O4233" s="45"/>
    </row>
    <row r="4234" spans="1:15" hidden="1" x14ac:dyDescent="0.2">
      <c r="A4234" s="45" t="s">
        <v>657</v>
      </c>
      <c r="B4234" s="65" t="str">
        <f>YEAR(C4234)&amp;"-"&amp;WEEKNUM(C4234)</f>
        <v>2018-20</v>
      </c>
      <c r="C4234" s="46">
        <v>43234</v>
      </c>
      <c r="D4234" s="67">
        <f>WEEKDAY(Tableau645[[#This Row],[date]])</f>
        <v>2</v>
      </c>
      <c r="E4234" s="47">
        <v>0.34375</v>
      </c>
      <c r="F4234" s="47">
        <v>0.51041666666666696</v>
      </c>
      <c r="G4234" s="46" t="str">
        <f>IF(NOT(ISBLANK(Tableau645[heure
début])),IF(VALUE(MID(TEXT(Tableau645[heure
début],"hh"),1,2))&lt;13,"AM","PM"),"")</f>
        <v>AM</v>
      </c>
      <c r="H4234" s="47">
        <f>F4234-E4234</f>
        <v>0.16666666666666696</v>
      </c>
      <c r="I4234" s="123"/>
      <c r="J4234" s="47"/>
      <c r="K4234" s="65" t="s">
        <v>854</v>
      </c>
      <c r="L4234" s="45" t="str">
        <f ca="1">VLOOKUP(Tableau645[[#This Row],[module]],OFFSET(INDIRECT(A4234&amp;"_code"),0,2,,2),2,0)</f>
        <v>GABER Khalid</v>
      </c>
      <c r="M4234" s="45"/>
      <c r="N4234" s="47"/>
      <c r="O4234" s="45"/>
    </row>
    <row r="4235" spans="1:15" hidden="1" x14ac:dyDescent="0.2">
      <c r="A4235" s="45" t="s">
        <v>676</v>
      </c>
      <c r="B4235" s="65" t="str">
        <f>YEAR(C4235)&amp;"-"&amp;WEEKNUM(C4235)</f>
        <v>2018-20</v>
      </c>
      <c r="C4235" s="46">
        <v>43234</v>
      </c>
      <c r="D4235" s="67">
        <f>WEEKDAY(Tableau645[[#This Row],[date]])</f>
        <v>2</v>
      </c>
      <c r="E4235" s="47">
        <v>0.34375</v>
      </c>
      <c r="F4235" s="47">
        <v>0.51041666666666696</v>
      </c>
      <c r="G4235" s="46" t="str">
        <f>IF(NOT(ISBLANK(Tableau645[heure
début])),IF(VALUE(MID(TEXT(Tableau645[heure
début],"hh"),1,2))&lt;13,"AM","PM"),"")</f>
        <v>AM</v>
      </c>
      <c r="H4235" s="47">
        <f>F4235-E4235</f>
        <v>0.16666666666666696</v>
      </c>
      <c r="I4235" s="47"/>
      <c r="J4235" s="47"/>
      <c r="K4235" s="65" t="s">
        <v>809</v>
      </c>
      <c r="L4235" s="45" t="str">
        <f ca="1">VLOOKUP(Tableau645[[#This Row],[module]],OFFSET(INDIRECT(A4235&amp;"_code"),0,2,,2),2,0)</f>
        <v>n/a</v>
      </c>
      <c r="M4235" s="45"/>
      <c r="N4235" s="47"/>
      <c r="O4235" s="45"/>
    </row>
    <row r="4236" spans="1:15" hidden="1" x14ac:dyDescent="0.2">
      <c r="A4236" s="45" t="s">
        <v>677</v>
      </c>
      <c r="B4236" s="65" t="str">
        <f>YEAR(C4236)&amp;"-"&amp;WEEKNUM(C4236)</f>
        <v>2018-20</v>
      </c>
      <c r="C4236" s="46">
        <v>43234</v>
      </c>
      <c r="D4236" s="67">
        <f>WEEKDAY(Tableau645[[#This Row],[date]])</f>
        <v>2</v>
      </c>
      <c r="E4236" s="47">
        <v>0.34375</v>
      </c>
      <c r="F4236" s="47">
        <v>0.51041666666666696</v>
      </c>
      <c r="G4236" s="46" t="str">
        <f>IF(NOT(ISBLANK(Tableau645[heure
début])),IF(VALUE(MID(TEXT(Tableau645[heure
début],"hh"),1,2))&lt;13,"AM","PM"),"")</f>
        <v>AM</v>
      </c>
      <c r="H4236" s="47">
        <f>F4236-E4236</f>
        <v>0.16666666666666696</v>
      </c>
      <c r="I4236" s="47"/>
      <c r="J4236" s="47"/>
      <c r="K4236" s="65" t="s">
        <v>1168</v>
      </c>
      <c r="L4236" s="45" t="str">
        <f ca="1">VLOOKUP(Tableau645[[#This Row],[module]],OFFSET(INDIRECT(A4236&amp;"_code"),0,2,,2),2,0)</f>
        <v>n/a</v>
      </c>
      <c r="M4236" s="45"/>
      <c r="N4236" s="47"/>
      <c r="O4236" s="45"/>
    </row>
    <row r="4237" spans="1:15" hidden="1" x14ac:dyDescent="0.2">
      <c r="A4237" s="45" t="s">
        <v>671</v>
      </c>
      <c r="B4237" s="65" t="str">
        <f>YEAR(C4237)&amp;"-"&amp;WEEKNUM(C4237)</f>
        <v>2018-20</v>
      </c>
      <c r="C4237" s="46">
        <v>43234</v>
      </c>
      <c r="D4237" s="67">
        <f>WEEKDAY(Tableau645[[#This Row],[date]])</f>
        <v>2</v>
      </c>
      <c r="E4237" s="47">
        <v>0.34375</v>
      </c>
      <c r="F4237" s="47">
        <v>0.51041666666666696</v>
      </c>
      <c r="G4237" s="46" t="str">
        <f>IF(NOT(ISBLANK(Tableau645[heure
début])),IF(VALUE(MID(TEXT(Tableau645[heure
début],"hh"),1,2))&lt;13,"AM","PM"),"")</f>
        <v>AM</v>
      </c>
      <c r="H4237" s="47">
        <f>F4237-E4237</f>
        <v>0.16666666666666696</v>
      </c>
      <c r="I4237" s="47"/>
      <c r="J4237" s="47"/>
      <c r="K4237" s="65" t="s">
        <v>835</v>
      </c>
      <c r="L4237" s="45" t="str">
        <f ca="1">VLOOKUP(Tableau645[[#This Row],[module]],OFFSET(INDIRECT(A4237&amp;"_code"),0,2,,2),2,0)</f>
        <v>LEFETZ Guillaume</v>
      </c>
      <c r="M4237" s="45"/>
      <c r="N4237" s="47"/>
      <c r="O4237" s="45"/>
    </row>
    <row r="4238" spans="1:15" hidden="1" x14ac:dyDescent="0.2">
      <c r="A4238" s="61" t="s">
        <v>669</v>
      </c>
      <c r="B4238" s="65" t="str">
        <f>YEAR(C4238)&amp;"-"&amp;WEEKNUM(C4238)</f>
        <v>2018-20</v>
      </c>
      <c r="C4238" s="46">
        <v>43234</v>
      </c>
      <c r="D4238" s="67">
        <f>WEEKDAY(Tableau645[[#This Row],[date]])</f>
        <v>2</v>
      </c>
      <c r="E4238" s="63">
        <v>0.57291666666666696</v>
      </c>
      <c r="F4238" s="63">
        <v>0.73958333333333404</v>
      </c>
      <c r="G4238" s="46" t="str">
        <f>IF(NOT(ISBLANK(Tableau645[heure
début])),IF(VALUE(MID(TEXT(Tableau645[heure
début],"hh"),1,2))&lt;13,"AM","PM"),"")</f>
        <v>PM</v>
      </c>
      <c r="H4238" s="47">
        <f>F4238-E4238</f>
        <v>0.16666666666666707</v>
      </c>
      <c r="I4238" s="47"/>
      <c r="J4238" s="47"/>
      <c r="K4238" s="65" t="s">
        <v>806</v>
      </c>
      <c r="L4238" s="45" t="str">
        <f ca="1">VLOOKUP(Tableau645[[#This Row],[module]],OFFSET(INDIRECT(A4238&amp;"_code"),0,2,,2),2,0)</f>
        <v>n/a</v>
      </c>
      <c r="M4238" s="45"/>
      <c r="N4238" s="47"/>
      <c r="O4238" s="45"/>
    </row>
    <row r="4239" spans="1:15" hidden="1" x14ac:dyDescent="0.2">
      <c r="A4239" s="45" t="s">
        <v>670</v>
      </c>
      <c r="B4239" s="65" t="str">
        <f>YEAR(C4239)&amp;"-"&amp;WEEKNUM(C4239)</f>
        <v>2018-20</v>
      </c>
      <c r="C4239" s="46">
        <v>43234</v>
      </c>
      <c r="D4239" s="67">
        <f>WEEKDAY(Tableau645[[#This Row],[date]])</f>
        <v>2</v>
      </c>
      <c r="E4239" s="47">
        <v>0.57291666666666696</v>
      </c>
      <c r="F4239" s="47">
        <v>0.73958333333333404</v>
      </c>
      <c r="G4239" s="46" t="str">
        <f>IF(NOT(ISBLANK(Tableau645[heure
début])),IF(VALUE(MID(TEXT(Tableau645[heure
début],"hh"),1,2))&lt;13,"AM","PM"),"")</f>
        <v>PM</v>
      </c>
      <c r="H4239" s="47">
        <f>F4239-E4239</f>
        <v>0.16666666666666707</v>
      </c>
      <c r="I4239" s="47"/>
      <c r="J4239" s="47"/>
      <c r="K4239" s="65" t="s">
        <v>814</v>
      </c>
      <c r="L4239" s="45" t="str">
        <f ca="1">VLOOKUP(Tableau645[[#This Row],[module]],OFFSET(INDIRECT(A4239&amp;"_code"),0,2,,2),2,0)</f>
        <v>n/a</v>
      </c>
      <c r="M4239" s="45"/>
      <c r="N4239" s="47"/>
      <c r="O4239" s="45"/>
    </row>
    <row r="4240" spans="1:15" hidden="1" x14ac:dyDescent="0.2">
      <c r="A4240" s="45" t="s">
        <v>672</v>
      </c>
      <c r="B4240" s="65" t="str">
        <f>YEAR(C4240)&amp;"-"&amp;WEEKNUM(C4240)</f>
        <v>2018-20</v>
      </c>
      <c r="C4240" s="46">
        <v>43234</v>
      </c>
      <c r="D4240" s="67">
        <f>WEEKDAY(Tableau645[[#This Row],[date]])</f>
        <v>2</v>
      </c>
      <c r="E4240" s="47">
        <v>0.57291666666666696</v>
      </c>
      <c r="F4240" s="47">
        <v>0.73958333333333404</v>
      </c>
      <c r="G4240" s="46" t="str">
        <f>IF(NOT(ISBLANK(Tableau645[heure
début])),IF(VALUE(MID(TEXT(Tableau645[heure
début],"hh"),1,2))&lt;13,"AM","PM"),"")</f>
        <v>PM</v>
      </c>
      <c r="H4240" s="47">
        <f>F4240-E4240</f>
        <v>0.16666666666666707</v>
      </c>
      <c r="I4240" s="47"/>
      <c r="J4240" s="47"/>
      <c r="K4240" s="65" t="s">
        <v>809</v>
      </c>
      <c r="L4240" s="45" t="str">
        <f ca="1">VLOOKUP(Tableau645[[#This Row],[module]],OFFSET(INDIRECT(A4240&amp;"_code"),0,2,,2),2,0)</f>
        <v>n/a</v>
      </c>
      <c r="M4240" s="45"/>
      <c r="N4240" s="47"/>
      <c r="O4240" s="45"/>
    </row>
    <row r="4241" spans="1:15" hidden="1" x14ac:dyDescent="0.2">
      <c r="A4241" s="45" t="s">
        <v>657</v>
      </c>
      <c r="B4241" s="65" t="str">
        <f>YEAR(C4241)&amp;"-"&amp;WEEKNUM(C4241)</f>
        <v>2018-20</v>
      </c>
      <c r="C4241" s="46">
        <v>43234</v>
      </c>
      <c r="D4241" s="67">
        <f>WEEKDAY(Tableau645[[#This Row],[date]])</f>
        <v>2</v>
      </c>
      <c r="E4241" s="47">
        <v>0.57291666666666696</v>
      </c>
      <c r="F4241" s="47">
        <v>0.65625</v>
      </c>
      <c r="G4241" s="46" t="str">
        <f>IF(NOT(ISBLANK(Tableau645[heure
début])),IF(VALUE(MID(TEXT(Tableau645[heure
début],"hh"),1,2))&lt;13,"AM","PM"),"")</f>
        <v>PM</v>
      </c>
      <c r="H4241" s="47">
        <f>F4241-E4241</f>
        <v>8.3333333333333037E-2</v>
      </c>
      <c r="I4241" s="123"/>
      <c r="J4241" s="47"/>
      <c r="K4241" s="65" t="s">
        <v>850</v>
      </c>
      <c r="L4241" s="65" t="str">
        <f ca="1">VLOOKUP(Tableau645[[#This Row],[module]],OFFSET(INDIRECT(A4241&amp;"_code"),0,2,,2),2,0)</f>
        <v>GABER Khalid</v>
      </c>
      <c r="M4241" s="45"/>
      <c r="N4241" s="47"/>
      <c r="O4241" s="45"/>
    </row>
    <row r="4242" spans="1:15" hidden="1" x14ac:dyDescent="0.2">
      <c r="A4242" s="45" t="s">
        <v>676</v>
      </c>
      <c r="B4242" s="65" t="str">
        <f>YEAR(C4242)&amp;"-"&amp;WEEKNUM(C4242)</f>
        <v>2018-20</v>
      </c>
      <c r="C4242" s="46">
        <v>43234</v>
      </c>
      <c r="D4242" s="67">
        <f>WEEKDAY(Tableau645[[#This Row],[date]])</f>
        <v>2</v>
      </c>
      <c r="E4242" s="47">
        <v>0.57291666666666696</v>
      </c>
      <c r="F4242" s="47">
        <v>0.69791666666666663</v>
      </c>
      <c r="G4242" s="46" t="str">
        <f>IF(NOT(ISBLANK(Tableau645[heure
début])),IF(VALUE(MID(TEXT(Tableau645[heure
début],"hh"),1,2))&lt;13,"AM","PM"),"")</f>
        <v>PM</v>
      </c>
      <c r="H4242" s="47">
        <f>F4242-E4242</f>
        <v>0.12499999999999967</v>
      </c>
      <c r="I4242" s="47"/>
      <c r="J4242" s="47"/>
      <c r="K4242" s="65" t="s">
        <v>809</v>
      </c>
      <c r="L4242" s="45" t="str">
        <f ca="1">VLOOKUP(Tableau645[[#This Row],[module]],OFFSET(INDIRECT(A4242&amp;"_code"),0,2,,2),2,0)</f>
        <v>n/a</v>
      </c>
      <c r="M4242" s="45"/>
      <c r="N4242" s="47"/>
      <c r="O4242" s="45"/>
    </row>
    <row r="4243" spans="1:15" hidden="1" x14ac:dyDescent="0.2">
      <c r="A4243" s="45" t="s">
        <v>677</v>
      </c>
      <c r="B4243" s="65" t="str">
        <f>YEAR(C4243)&amp;"-"&amp;WEEKNUM(C4243)</f>
        <v>2018-20</v>
      </c>
      <c r="C4243" s="46">
        <v>43234</v>
      </c>
      <c r="D4243" s="67">
        <f>WEEKDAY(Tableau645[[#This Row],[date]])</f>
        <v>2</v>
      </c>
      <c r="E4243" s="47">
        <v>0.57291666666666696</v>
      </c>
      <c r="F4243" s="47">
        <v>0.69791666666666663</v>
      </c>
      <c r="G4243" s="46" t="str">
        <f>IF(NOT(ISBLANK(Tableau645[heure
début])),IF(VALUE(MID(TEXT(Tableau645[heure
début],"hh"),1,2))&lt;13,"AM","PM"),"")</f>
        <v>PM</v>
      </c>
      <c r="H4243" s="47">
        <f>F4243-E4243</f>
        <v>0.12499999999999967</v>
      </c>
      <c r="I4243" s="47"/>
      <c r="J4243" s="47"/>
      <c r="K4243" s="65" t="s">
        <v>1168</v>
      </c>
      <c r="L4243" s="45" t="str">
        <f ca="1">VLOOKUP(Tableau645[[#This Row],[module]],OFFSET(INDIRECT(A4243&amp;"_code"),0,2,,2),2,0)</f>
        <v>n/a</v>
      </c>
      <c r="M4243" s="45"/>
      <c r="N4243" s="47"/>
      <c r="O4243" s="45"/>
    </row>
    <row r="4244" spans="1:15" hidden="1" x14ac:dyDescent="0.2">
      <c r="A4244" s="45" t="s">
        <v>671</v>
      </c>
      <c r="B4244" s="65" t="str">
        <f>YEAR(C4244)&amp;"-"&amp;WEEKNUM(C4244)</f>
        <v>2018-20</v>
      </c>
      <c r="C4244" s="46">
        <v>43234</v>
      </c>
      <c r="D4244" s="67">
        <f>WEEKDAY(Tableau645[[#This Row],[date]])</f>
        <v>2</v>
      </c>
      <c r="E4244" s="47">
        <v>0.57291666666666696</v>
      </c>
      <c r="F4244" s="47">
        <v>0.73958333333333404</v>
      </c>
      <c r="G4244" s="46" t="str">
        <f>IF(NOT(ISBLANK(Tableau645[heure
début])),IF(VALUE(MID(TEXT(Tableau645[heure
début],"hh"),1,2))&lt;13,"AM","PM"),"")</f>
        <v>PM</v>
      </c>
      <c r="H4244" s="47">
        <f>F4244-E4244</f>
        <v>0.16666666666666707</v>
      </c>
      <c r="I4244" s="47"/>
      <c r="J4244" s="47"/>
      <c r="K4244" s="65" t="s">
        <v>835</v>
      </c>
      <c r="L4244" s="45" t="str">
        <f ca="1">VLOOKUP(Tableau645[[#This Row],[module]],OFFSET(INDIRECT(A4244&amp;"_code"),0,2,,2),2,0)</f>
        <v>LEFETZ Guillaume</v>
      </c>
      <c r="M4244" s="45"/>
      <c r="N4244" s="47"/>
      <c r="O4244" s="45"/>
    </row>
    <row r="4245" spans="1:15" hidden="1" x14ac:dyDescent="0.2">
      <c r="A4245" s="45" t="s">
        <v>657</v>
      </c>
      <c r="B4245" s="65" t="str">
        <f>YEAR(C4245)&amp;"-"&amp;WEEKNUM(C4245)</f>
        <v>2018-20</v>
      </c>
      <c r="C4245" s="46">
        <v>43234</v>
      </c>
      <c r="D4245" s="67">
        <f>WEEKDAY(Tableau645[[#This Row],[date]])</f>
        <v>2</v>
      </c>
      <c r="E4245" s="47">
        <v>0.65625</v>
      </c>
      <c r="F4245" s="47">
        <v>0.73958333333333404</v>
      </c>
      <c r="G4245" s="46" t="str">
        <f>IF(NOT(ISBLANK(Tableau645[heure
début])),IF(VALUE(MID(TEXT(Tableau645[heure
début],"hh"),1,2))&lt;13,"AM","PM"),"")</f>
        <v>PM</v>
      </c>
      <c r="H4245" s="47">
        <f>F4245-E4245</f>
        <v>8.3333333333334036E-2</v>
      </c>
      <c r="I4245" s="123"/>
      <c r="J4245" s="47"/>
      <c r="K4245" s="65" t="s">
        <v>854</v>
      </c>
      <c r="L4245" s="45" t="str">
        <f ca="1">VLOOKUP(Tableau645[[#This Row],[module]],OFFSET(INDIRECT(A4245&amp;"_code"),0,2,,2),2,0)</f>
        <v>GABER Khalid</v>
      </c>
      <c r="M4245" s="45"/>
      <c r="N4245" s="47"/>
      <c r="O4245" s="45"/>
    </row>
    <row r="4246" spans="1:15" hidden="1" x14ac:dyDescent="0.2">
      <c r="A4246" s="61" t="s">
        <v>669</v>
      </c>
      <c r="B4246" s="65" t="str">
        <f>YEAR(C4246)&amp;"-"&amp;WEEKNUM(C4246)</f>
        <v>2018-20</v>
      </c>
      <c r="C4246" s="46">
        <v>43235</v>
      </c>
      <c r="D4246" s="67">
        <f>WEEKDAY(Tableau645[[#This Row],[date]])</f>
        <v>3</v>
      </c>
      <c r="E4246" s="47">
        <v>0.34375</v>
      </c>
      <c r="F4246" s="47">
        <v>0.51041666666666696</v>
      </c>
      <c r="G4246" s="46" t="str">
        <f>IF(NOT(ISBLANK(Tableau645[heure
début])),IF(VALUE(MID(TEXT(Tableau645[heure
début],"hh"),1,2))&lt;13,"AM","PM"),"")</f>
        <v>AM</v>
      </c>
      <c r="H4246" s="47">
        <f>F4246-E4246</f>
        <v>0.16666666666666696</v>
      </c>
      <c r="I4246" s="47"/>
      <c r="J4246" s="47"/>
      <c r="K4246" s="65" t="s">
        <v>806</v>
      </c>
      <c r="L4246" s="45" t="str">
        <f ca="1">VLOOKUP(Tableau645[[#This Row],[module]],OFFSET(INDIRECT(A4246&amp;"_code"),0,2,,2),2,0)</f>
        <v>n/a</v>
      </c>
      <c r="M4246" s="45"/>
      <c r="N4246" s="47"/>
      <c r="O4246" s="45"/>
    </row>
    <row r="4247" spans="1:15" hidden="1" x14ac:dyDescent="0.2">
      <c r="A4247" s="45" t="s">
        <v>670</v>
      </c>
      <c r="B4247" s="65" t="str">
        <f>YEAR(C4247)&amp;"-"&amp;WEEKNUM(C4247)</f>
        <v>2018-20</v>
      </c>
      <c r="C4247" s="46">
        <v>43235</v>
      </c>
      <c r="D4247" s="67">
        <f>WEEKDAY(Tableau645[[#This Row],[date]])</f>
        <v>3</v>
      </c>
      <c r="E4247" s="47">
        <v>0.34375</v>
      </c>
      <c r="F4247" s="47">
        <v>0.51041666666666696</v>
      </c>
      <c r="G4247" s="46" t="str">
        <f>IF(NOT(ISBLANK(Tableau645[heure
début])),IF(VALUE(MID(TEXT(Tableau645[heure
début],"hh"),1,2))&lt;13,"AM","PM"),"")</f>
        <v>AM</v>
      </c>
      <c r="H4247" s="47">
        <f>F4247-E4247</f>
        <v>0.16666666666666696</v>
      </c>
      <c r="I4247" s="47"/>
      <c r="J4247" s="47"/>
      <c r="K4247" s="65" t="s">
        <v>814</v>
      </c>
      <c r="L4247" s="45" t="str">
        <f ca="1">VLOOKUP(Tableau645[[#This Row],[module]],OFFSET(INDIRECT(A4247&amp;"_code"),0,2,,2),2,0)</f>
        <v>n/a</v>
      </c>
      <c r="M4247" s="45"/>
      <c r="N4247" s="47"/>
      <c r="O4247" s="45"/>
    </row>
    <row r="4248" spans="1:15" hidden="1" x14ac:dyDescent="0.2">
      <c r="A4248" s="45" t="s">
        <v>657</v>
      </c>
      <c r="B4248" s="65" t="str">
        <f>YEAR(C4248)&amp;"-"&amp;WEEKNUM(C4248)</f>
        <v>2018-20</v>
      </c>
      <c r="C4248" s="46">
        <v>43235</v>
      </c>
      <c r="D4248" s="67">
        <f>WEEKDAY(Tableau645[[#This Row],[date]])</f>
        <v>3</v>
      </c>
      <c r="E4248" s="47">
        <v>0.34375</v>
      </c>
      <c r="F4248" s="47">
        <v>0.51041666666666696</v>
      </c>
      <c r="G4248" s="46" t="str">
        <f>IF(NOT(ISBLANK(Tableau645[heure
début])),IF(VALUE(MID(TEXT(Tableau645[heure
début],"hh"),1,2))&lt;13,"AM","PM"),"")</f>
        <v>AM</v>
      </c>
      <c r="H4248" s="47">
        <f>F4248-E4248</f>
        <v>0.16666666666666696</v>
      </c>
      <c r="I4248" s="123"/>
      <c r="J4248" s="47"/>
      <c r="K4248" s="65" t="s">
        <v>914</v>
      </c>
      <c r="L4248" s="45" t="str">
        <f ca="1">VLOOKUP(Tableau645[[#This Row],[module]],OFFSET(INDIRECT(A4248&amp;"_code"),0,2,,2),2,0)</f>
        <v>BOUTONNET Jean-Pierre</v>
      </c>
      <c r="M4248" s="45"/>
      <c r="N4248" s="47"/>
      <c r="O4248" s="45"/>
    </row>
    <row r="4249" spans="1:15" hidden="1" x14ac:dyDescent="0.2">
      <c r="A4249" s="45" t="s">
        <v>672</v>
      </c>
      <c r="B4249" s="65" t="str">
        <f>YEAR(C4249)&amp;"-"&amp;WEEKNUM(C4249)</f>
        <v>2018-20</v>
      </c>
      <c r="C4249" s="46">
        <v>43235</v>
      </c>
      <c r="D4249" s="67">
        <f>WEEKDAY(Tableau645[[#This Row],[date]])</f>
        <v>3</v>
      </c>
      <c r="E4249" s="47">
        <v>0.34375</v>
      </c>
      <c r="F4249" s="47">
        <v>0.51041666666666696</v>
      </c>
      <c r="G4249" s="46" t="str">
        <f>IF(NOT(ISBLANK(Tableau645[heure
début])),IF(VALUE(MID(TEXT(Tableau645[heure
début],"hh"),1,2))&lt;13,"AM","PM"),"")</f>
        <v>AM</v>
      </c>
      <c r="H4249" s="47">
        <f>F4249-E4249</f>
        <v>0.16666666666666696</v>
      </c>
      <c r="I4249" s="47"/>
      <c r="J4249" s="47"/>
      <c r="K4249" s="65" t="s">
        <v>809</v>
      </c>
      <c r="L4249" s="45" t="str">
        <f ca="1">VLOOKUP(Tableau645[[#This Row],[module]],OFFSET(INDIRECT(A4249&amp;"_code"),0,2,,2),2,0)</f>
        <v>n/a</v>
      </c>
      <c r="M4249" s="45"/>
      <c r="N4249" s="47"/>
      <c r="O4249" s="45"/>
    </row>
    <row r="4250" spans="1:15" hidden="1" x14ac:dyDescent="0.2">
      <c r="A4250" s="45" t="s">
        <v>676</v>
      </c>
      <c r="B4250" s="65" t="str">
        <f>YEAR(C4250)&amp;"-"&amp;WEEKNUM(C4250)</f>
        <v>2018-20</v>
      </c>
      <c r="C4250" s="46">
        <v>43235</v>
      </c>
      <c r="D4250" s="67">
        <f>WEEKDAY(Tableau645[[#This Row],[date]])</f>
        <v>3</v>
      </c>
      <c r="E4250" s="47">
        <v>0.34375</v>
      </c>
      <c r="F4250" s="47">
        <v>0.51041666666666696</v>
      </c>
      <c r="G4250" s="46" t="str">
        <f>IF(NOT(ISBLANK(Tableau645[heure
début])),IF(VALUE(MID(TEXT(Tableau645[heure
début],"hh"),1,2))&lt;13,"AM","PM"),"")</f>
        <v>AM</v>
      </c>
      <c r="H4250" s="47">
        <f>F4250-E4250</f>
        <v>0.16666666666666696</v>
      </c>
      <c r="I4250" s="47"/>
      <c r="J4250" s="47"/>
      <c r="K4250" s="65" t="s">
        <v>809</v>
      </c>
      <c r="L4250" s="45" t="str">
        <f ca="1">VLOOKUP(Tableau645[[#This Row],[module]],OFFSET(INDIRECT(A4250&amp;"_code"),0,2,,2),2,0)</f>
        <v>n/a</v>
      </c>
      <c r="M4250" s="45"/>
      <c r="N4250" s="47"/>
      <c r="O4250" s="45"/>
    </row>
    <row r="4251" spans="1:15" hidden="1" x14ac:dyDescent="0.2">
      <c r="A4251" s="45" t="s">
        <v>677</v>
      </c>
      <c r="B4251" s="65" t="str">
        <f>YEAR(C4251)&amp;"-"&amp;WEEKNUM(C4251)</f>
        <v>2018-20</v>
      </c>
      <c r="C4251" s="46">
        <v>43235</v>
      </c>
      <c r="D4251" s="67">
        <f>WEEKDAY(Tableau645[[#This Row],[date]])</f>
        <v>3</v>
      </c>
      <c r="E4251" s="47">
        <v>0.34375</v>
      </c>
      <c r="F4251" s="47">
        <v>0.51041666666666696</v>
      </c>
      <c r="G4251" s="46" t="str">
        <f>IF(NOT(ISBLANK(Tableau645[heure
début])),IF(VALUE(MID(TEXT(Tableau645[heure
début],"hh"),1,2))&lt;13,"AM","PM"),"")</f>
        <v>AM</v>
      </c>
      <c r="H4251" s="47">
        <f>F4251-E4251</f>
        <v>0.16666666666666696</v>
      </c>
      <c r="I4251" s="47"/>
      <c r="J4251" s="47"/>
      <c r="K4251" s="65" t="s">
        <v>1168</v>
      </c>
      <c r="L4251" s="45" t="str">
        <f ca="1">VLOOKUP(Tableau645[[#This Row],[module]],OFFSET(INDIRECT(A4251&amp;"_code"),0,2,,2),2,0)</f>
        <v>n/a</v>
      </c>
      <c r="M4251" s="45"/>
      <c r="N4251" s="47"/>
      <c r="O4251" s="45"/>
    </row>
    <row r="4252" spans="1:15" hidden="1" x14ac:dyDescent="0.2">
      <c r="A4252" s="45" t="s">
        <v>671</v>
      </c>
      <c r="B4252" s="65" t="str">
        <f>YEAR(C4252)&amp;"-"&amp;WEEKNUM(C4252)</f>
        <v>2018-20</v>
      </c>
      <c r="C4252" s="46">
        <v>43235</v>
      </c>
      <c r="D4252" s="67">
        <f>WEEKDAY(Tableau645[[#This Row],[date]])</f>
        <v>3</v>
      </c>
      <c r="E4252" s="47">
        <v>0.34375</v>
      </c>
      <c r="F4252" s="47">
        <v>0.51041666666666696</v>
      </c>
      <c r="G4252" s="46" t="str">
        <f>IF(NOT(ISBLANK(Tableau645[heure
début])),IF(VALUE(MID(TEXT(Tableau645[heure
début],"hh"),1,2))&lt;13,"AM","PM"),"")</f>
        <v>AM</v>
      </c>
      <c r="H4252" s="47">
        <f>F4252-E4252</f>
        <v>0.16666666666666696</v>
      </c>
      <c r="I4252" s="47"/>
      <c r="J4252" s="47"/>
      <c r="K4252" s="65" t="s">
        <v>835</v>
      </c>
      <c r="L4252" s="45" t="str">
        <f ca="1">VLOOKUP(Tableau645[[#This Row],[module]],OFFSET(INDIRECT(A4252&amp;"_code"),0,2,,2),2,0)</f>
        <v>LEFETZ Guillaume</v>
      </c>
      <c r="M4252" s="45"/>
      <c r="N4252" s="47"/>
      <c r="O4252" s="45"/>
    </row>
    <row r="4253" spans="1:15" hidden="1" x14ac:dyDescent="0.2">
      <c r="A4253" s="61" t="s">
        <v>669</v>
      </c>
      <c r="B4253" s="65" t="str">
        <f>YEAR(C4253)&amp;"-"&amp;WEEKNUM(C4253)</f>
        <v>2018-20</v>
      </c>
      <c r="C4253" s="46">
        <v>43235</v>
      </c>
      <c r="D4253" s="67">
        <f>WEEKDAY(Tableau645[[#This Row],[date]])</f>
        <v>3</v>
      </c>
      <c r="E4253" s="63">
        <v>0.57291666666666696</v>
      </c>
      <c r="F4253" s="63">
        <v>0.73958333333333404</v>
      </c>
      <c r="G4253" s="46" t="str">
        <f>IF(NOT(ISBLANK(Tableau645[heure
début])),IF(VALUE(MID(TEXT(Tableau645[heure
début],"hh"),1,2))&lt;13,"AM","PM"),"")</f>
        <v>PM</v>
      </c>
      <c r="H4253" s="47">
        <f>F4253-E4253</f>
        <v>0.16666666666666707</v>
      </c>
      <c r="I4253" s="47"/>
      <c r="J4253" s="47"/>
      <c r="K4253" s="65" t="s">
        <v>806</v>
      </c>
      <c r="L4253" s="45" t="str">
        <f ca="1">VLOOKUP(Tableau645[[#This Row],[module]],OFFSET(INDIRECT(A4253&amp;"_code"),0,2,,2),2,0)</f>
        <v>n/a</v>
      </c>
      <c r="M4253" s="45"/>
      <c r="N4253" s="47"/>
      <c r="O4253" s="45"/>
    </row>
    <row r="4254" spans="1:15" hidden="1" x14ac:dyDescent="0.2">
      <c r="A4254" s="45" t="s">
        <v>670</v>
      </c>
      <c r="B4254" s="65" t="str">
        <f>YEAR(C4254)&amp;"-"&amp;WEEKNUM(C4254)</f>
        <v>2018-20</v>
      </c>
      <c r="C4254" s="46">
        <v>43235</v>
      </c>
      <c r="D4254" s="67">
        <f>WEEKDAY(Tableau645[[#This Row],[date]])</f>
        <v>3</v>
      </c>
      <c r="E4254" s="47">
        <v>0.57291666666666696</v>
      </c>
      <c r="F4254" s="47">
        <v>0.73958333333333404</v>
      </c>
      <c r="G4254" s="46" t="str">
        <f>IF(NOT(ISBLANK(Tableau645[heure
début])),IF(VALUE(MID(TEXT(Tableau645[heure
début],"hh"),1,2))&lt;13,"AM","PM"),"")</f>
        <v>PM</v>
      </c>
      <c r="H4254" s="47">
        <f>F4254-E4254</f>
        <v>0.16666666666666707</v>
      </c>
      <c r="I4254" s="47"/>
      <c r="J4254" s="47"/>
      <c r="K4254" s="65" t="s">
        <v>814</v>
      </c>
      <c r="L4254" s="45" t="str">
        <f ca="1">VLOOKUP(Tableau645[[#This Row],[module]],OFFSET(INDIRECT(A4254&amp;"_code"),0,2,,2),2,0)</f>
        <v>n/a</v>
      </c>
      <c r="M4254" s="45"/>
      <c r="N4254" s="47"/>
      <c r="O4254" s="45"/>
    </row>
    <row r="4255" spans="1:15" hidden="1" x14ac:dyDescent="0.2">
      <c r="A4255" s="45" t="s">
        <v>671</v>
      </c>
      <c r="B4255" s="65" t="str">
        <f>YEAR(C4255)&amp;"-"&amp;WEEKNUM(C4255)</f>
        <v>2018-20</v>
      </c>
      <c r="C4255" s="46">
        <v>43235</v>
      </c>
      <c r="D4255" s="67">
        <f>WEEKDAY(Tableau645[[#This Row],[date]])</f>
        <v>3</v>
      </c>
      <c r="E4255" s="47">
        <v>0.57291666666666696</v>
      </c>
      <c r="F4255" s="47">
        <v>0.73958333333333404</v>
      </c>
      <c r="G4255" s="46" t="str">
        <f>IF(NOT(ISBLANK(Tableau645[heure
début])),IF(VALUE(MID(TEXT(Tableau645[heure
début],"hh"),1,2))&lt;13,"AM","PM"),"")</f>
        <v>PM</v>
      </c>
      <c r="H4255" s="47">
        <f>F4255-E4255</f>
        <v>0.16666666666666707</v>
      </c>
      <c r="I4255" s="47"/>
      <c r="J4255" s="47"/>
      <c r="K4255" s="65" t="s">
        <v>835</v>
      </c>
      <c r="L4255" s="45" t="str">
        <f ca="1">VLOOKUP(Tableau645[[#This Row],[module]],OFFSET(INDIRECT(A4255&amp;"_code"),0,2,,2),2,0)</f>
        <v>LEFETZ Guillaume</v>
      </c>
      <c r="M4255" s="45"/>
      <c r="N4255" s="47"/>
      <c r="O4255" s="45"/>
    </row>
    <row r="4256" spans="1:15" hidden="1" x14ac:dyDescent="0.2">
      <c r="A4256" s="45" t="s">
        <v>672</v>
      </c>
      <c r="B4256" s="65" t="str">
        <f>YEAR(C4256)&amp;"-"&amp;WEEKNUM(C4256)</f>
        <v>2018-20</v>
      </c>
      <c r="C4256" s="46">
        <v>43235</v>
      </c>
      <c r="D4256" s="67">
        <f>WEEKDAY(Tableau645[[#This Row],[date]])</f>
        <v>3</v>
      </c>
      <c r="E4256" s="47">
        <v>0.57291666666666696</v>
      </c>
      <c r="F4256" s="47">
        <v>0.73958333333333404</v>
      </c>
      <c r="G4256" s="46" t="str">
        <f>IF(NOT(ISBLANK(Tableau645[heure
début])),IF(VALUE(MID(TEXT(Tableau645[heure
début],"hh"),1,2))&lt;13,"AM","PM"),"")</f>
        <v>PM</v>
      </c>
      <c r="H4256" s="47">
        <f>F4256-E4256</f>
        <v>0.16666666666666707</v>
      </c>
      <c r="I4256" s="47"/>
      <c r="J4256" s="47"/>
      <c r="K4256" s="65" t="s">
        <v>809</v>
      </c>
      <c r="L4256" s="45" t="str">
        <f ca="1">VLOOKUP(Tableau645[[#This Row],[module]],OFFSET(INDIRECT(A4256&amp;"_code"),0,2,,2),2,0)</f>
        <v>n/a</v>
      </c>
      <c r="M4256" s="45"/>
      <c r="N4256" s="47"/>
      <c r="O4256" s="45"/>
    </row>
    <row r="4257" spans="1:15" hidden="1" x14ac:dyDescent="0.2">
      <c r="A4257" s="45" t="s">
        <v>676</v>
      </c>
      <c r="B4257" s="65" t="str">
        <f>YEAR(C4257)&amp;"-"&amp;WEEKNUM(C4257)</f>
        <v>2018-20</v>
      </c>
      <c r="C4257" s="46">
        <v>43235</v>
      </c>
      <c r="D4257" s="67">
        <f>WEEKDAY(Tableau645[[#This Row],[date]])</f>
        <v>3</v>
      </c>
      <c r="E4257" s="47">
        <v>0.57291666666666696</v>
      </c>
      <c r="F4257" s="47">
        <v>0.69791666666666663</v>
      </c>
      <c r="G4257" s="46" t="str">
        <f>IF(NOT(ISBLANK(Tableau645[heure
début])),IF(VALUE(MID(TEXT(Tableau645[heure
début],"hh"),1,2))&lt;13,"AM","PM"),"")</f>
        <v>PM</v>
      </c>
      <c r="H4257" s="47">
        <f>F4257-E4257</f>
        <v>0.12499999999999967</v>
      </c>
      <c r="I4257" s="47"/>
      <c r="J4257" s="47"/>
      <c r="K4257" s="65" t="s">
        <v>809</v>
      </c>
      <c r="L4257" s="45" t="str">
        <f ca="1">VLOOKUP(Tableau645[[#This Row],[module]],OFFSET(INDIRECT(A4257&amp;"_code"),0,2,,2),2,0)</f>
        <v>n/a</v>
      </c>
      <c r="M4257" s="45"/>
      <c r="N4257" s="47"/>
      <c r="O4257" s="45"/>
    </row>
    <row r="4258" spans="1:15" hidden="1" x14ac:dyDescent="0.2">
      <c r="A4258" s="45" t="s">
        <v>677</v>
      </c>
      <c r="B4258" s="65" t="str">
        <f>YEAR(C4258)&amp;"-"&amp;WEEKNUM(C4258)</f>
        <v>2018-20</v>
      </c>
      <c r="C4258" s="46">
        <v>43235</v>
      </c>
      <c r="D4258" s="67">
        <f>WEEKDAY(Tableau645[[#This Row],[date]])</f>
        <v>3</v>
      </c>
      <c r="E4258" s="47">
        <v>0.57291666666666696</v>
      </c>
      <c r="F4258" s="47">
        <v>0.69791666666666663</v>
      </c>
      <c r="G4258" s="46" t="str">
        <f>IF(NOT(ISBLANK(Tableau645[heure
début])),IF(VALUE(MID(TEXT(Tableau645[heure
début],"hh"),1,2))&lt;13,"AM","PM"),"")</f>
        <v>PM</v>
      </c>
      <c r="H4258" s="47">
        <f>F4258-E4258</f>
        <v>0.12499999999999967</v>
      </c>
      <c r="I4258" s="47"/>
      <c r="J4258" s="47"/>
      <c r="K4258" s="65" t="s">
        <v>1168</v>
      </c>
      <c r="L4258" s="45" t="str">
        <f ca="1">VLOOKUP(Tableau645[[#This Row],[module]],OFFSET(INDIRECT(A4258&amp;"_code"),0,2,,2),2,0)</f>
        <v>n/a</v>
      </c>
      <c r="M4258" s="45"/>
      <c r="N4258" s="47"/>
      <c r="O4258" s="45"/>
    </row>
    <row r="4259" spans="1:15" hidden="1" x14ac:dyDescent="0.2">
      <c r="A4259" s="45" t="s">
        <v>657</v>
      </c>
      <c r="B4259" s="65" t="str">
        <f>YEAR(C4259)&amp;"-"&amp;WEEKNUM(C4259)</f>
        <v>2018-20</v>
      </c>
      <c r="C4259" s="46">
        <v>43235</v>
      </c>
      <c r="D4259" s="67">
        <f>WEEKDAY(Tableau645[[#This Row],[date]])</f>
        <v>3</v>
      </c>
      <c r="E4259" s="47">
        <v>0.57291666666666696</v>
      </c>
      <c r="F4259" s="47">
        <v>0.73958333333333404</v>
      </c>
      <c r="G4259" s="46" t="str">
        <f>IF(NOT(ISBLANK(Tableau645[heure
début])),IF(VALUE(MID(TEXT(Tableau645[heure
début],"hh"),1,2))&lt;13,"AM","PM"),"")</f>
        <v>PM</v>
      </c>
      <c r="H4259" s="47">
        <f>F4259-E4259</f>
        <v>0.16666666666666707</v>
      </c>
      <c r="I4259" s="123"/>
      <c r="J4259" s="47"/>
      <c r="K4259" s="65" t="s">
        <v>1096</v>
      </c>
      <c r="L4259" s="45" t="str">
        <f ca="1">VLOOKUP(Tableau645[[#This Row],[module]],OFFSET(INDIRECT(A4259&amp;"_code"),0,2,,2),2,0)</f>
        <v>DELIESSCHE Christian</v>
      </c>
      <c r="M4259" s="45"/>
      <c r="N4259" s="47"/>
      <c r="O4259" s="45"/>
    </row>
    <row r="4260" spans="1:15" hidden="1" x14ac:dyDescent="0.2">
      <c r="A4260" s="61" t="s">
        <v>669</v>
      </c>
      <c r="B4260" s="65" t="str">
        <f>YEAR(C4260)&amp;"-"&amp;WEEKNUM(C4260)</f>
        <v>2018-20</v>
      </c>
      <c r="C4260" s="46">
        <v>43236</v>
      </c>
      <c r="D4260" s="67">
        <f>WEEKDAY(Tableau645[[#This Row],[date]])</f>
        <v>4</v>
      </c>
      <c r="E4260" s="47">
        <v>0.34375</v>
      </c>
      <c r="F4260" s="47">
        <v>0.51041666666666696</v>
      </c>
      <c r="G4260" s="46" t="str">
        <f>IF(NOT(ISBLANK(Tableau645[heure
début])),IF(VALUE(MID(TEXT(Tableau645[heure
début],"hh"),1,2))&lt;13,"AM","PM"),"")</f>
        <v>AM</v>
      </c>
      <c r="H4260" s="47">
        <f>F4260-E4260</f>
        <v>0.16666666666666696</v>
      </c>
      <c r="I4260" s="47"/>
      <c r="J4260" s="47"/>
      <c r="K4260" s="65" t="s">
        <v>806</v>
      </c>
      <c r="L4260" s="45" t="str">
        <f ca="1">VLOOKUP(Tableau645[[#This Row],[module]],OFFSET(INDIRECT(A4260&amp;"_code"),0,2,,2),2,0)</f>
        <v>n/a</v>
      </c>
      <c r="M4260" s="45"/>
      <c r="N4260" s="47"/>
      <c r="O4260" s="45"/>
    </row>
    <row r="4261" spans="1:15" hidden="1" x14ac:dyDescent="0.2">
      <c r="A4261" s="45" t="s">
        <v>670</v>
      </c>
      <c r="B4261" s="65" t="str">
        <f>YEAR(C4261)&amp;"-"&amp;WEEKNUM(C4261)</f>
        <v>2018-20</v>
      </c>
      <c r="C4261" s="46">
        <v>43236</v>
      </c>
      <c r="D4261" s="67">
        <f>WEEKDAY(Tableau645[[#This Row],[date]])</f>
        <v>4</v>
      </c>
      <c r="E4261" s="47">
        <v>0.34375</v>
      </c>
      <c r="F4261" s="47">
        <v>0.51041666666666696</v>
      </c>
      <c r="G4261" s="46" t="str">
        <f>IF(NOT(ISBLANK(Tableau645[heure
début])),IF(VALUE(MID(TEXT(Tableau645[heure
début],"hh"),1,2))&lt;13,"AM","PM"),"")</f>
        <v>AM</v>
      </c>
      <c r="H4261" s="47">
        <f>F4261-E4261</f>
        <v>0.16666666666666696</v>
      </c>
      <c r="I4261" s="47"/>
      <c r="J4261" s="47"/>
      <c r="K4261" s="65" t="s">
        <v>814</v>
      </c>
      <c r="L4261" s="45" t="str">
        <f ca="1">VLOOKUP(Tableau645[[#This Row],[module]],OFFSET(INDIRECT(A4261&amp;"_code"),0,2,,2),2,0)</f>
        <v>n/a</v>
      </c>
      <c r="M4261" s="45"/>
      <c r="N4261" s="47"/>
      <c r="O4261" s="45"/>
    </row>
    <row r="4262" spans="1:15" hidden="1" x14ac:dyDescent="0.2">
      <c r="A4262" s="45" t="s">
        <v>671</v>
      </c>
      <c r="B4262" s="65" t="str">
        <f>YEAR(C4262)&amp;"-"&amp;WEEKNUM(C4262)</f>
        <v>2018-20</v>
      </c>
      <c r="C4262" s="46">
        <v>43236</v>
      </c>
      <c r="D4262" s="67">
        <f>WEEKDAY(Tableau645[[#This Row],[date]])</f>
        <v>4</v>
      </c>
      <c r="E4262" s="47">
        <v>0.34375</v>
      </c>
      <c r="F4262" s="47">
        <v>0.51041666666666696</v>
      </c>
      <c r="G4262" s="46" t="str">
        <f>IF(NOT(ISBLANK(Tableau645[heure
début])),IF(VALUE(MID(TEXT(Tableau645[heure
début],"hh"),1,2))&lt;13,"AM","PM"),"")</f>
        <v>AM</v>
      </c>
      <c r="H4262" s="47">
        <f>F4262-E4262</f>
        <v>0.16666666666666696</v>
      </c>
      <c r="I4262" s="47"/>
      <c r="J4262" s="47"/>
      <c r="K4262" s="65" t="s">
        <v>835</v>
      </c>
      <c r="L4262" s="45" t="str">
        <f ca="1">VLOOKUP(Tableau645[[#This Row],[module]],OFFSET(INDIRECT(A4262&amp;"_code"),0,2,,2),2,0)</f>
        <v>LEFETZ Guillaume</v>
      </c>
      <c r="M4262" s="45"/>
      <c r="N4262" s="47"/>
      <c r="O4262" s="45"/>
    </row>
    <row r="4263" spans="1:15" hidden="1" x14ac:dyDescent="0.2">
      <c r="A4263" s="45" t="s">
        <v>672</v>
      </c>
      <c r="B4263" s="65" t="str">
        <f>YEAR(C4263)&amp;"-"&amp;WEEKNUM(C4263)</f>
        <v>2018-20</v>
      </c>
      <c r="C4263" s="46">
        <v>43236</v>
      </c>
      <c r="D4263" s="67">
        <f>WEEKDAY(Tableau645[[#This Row],[date]])</f>
        <v>4</v>
      </c>
      <c r="E4263" s="47">
        <v>0.34375</v>
      </c>
      <c r="F4263" s="47">
        <v>0.51041666666666696</v>
      </c>
      <c r="G4263" s="46" t="str">
        <f>IF(NOT(ISBLANK(Tableau645[heure
début])),IF(VALUE(MID(TEXT(Tableau645[heure
début],"hh"),1,2))&lt;13,"AM","PM"),"")</f>
        <v>AM</v>
      </c>
      <c r="H4263" s="47">
        <f>F4263-E4263</f>
        <v>0.16666666666666696</v>
      </c>
      <c r="I4263" s="47"/>
      <c r="J4263" s="47"/>
      <c r="K4263" s="65" t="s">
        <v>809</v>
      </c>
      <c r="L4263" s="45" t="str">
        <f ca="1">VLOOKUP(Tableau645[[#This Row],[module]],OFFSET(INDIRECT(A4263&amp;"_code"),0,2,,2),2,0)</f>
        <v>n/a</v>
      </c>
      <c r="M4263" s="45"/>
      <c r="N4263" s="47"/>
      <c r="O4263" s="45"/>
    </row>
    <row r="4264" spans="1:15" hidden="1" x14ac:dyDescent="0.2">
      <c r="A4264" s="45" t="s">
        <v>676</v>
      </c>
      <c r="B4264" s="65" t="str">
        <f>YEAR(C4264)&amp;"-"&amp;WEEKNUM(C4264)</f>
        <v>2018-20</v>
      </c>
      <c r="C4264" s="46">
        <v>43236</v>
      </c>
      <c r="D4264" s="67">
        <f>WEEKDAY(Tableau645[[#This Row],[date]])</f>
        <v>4</v>
      </c>
      <c r="E4264" s="47">
        <v>0.34375</v>
      </c>
      <c r="F4264" s="47">
        <v>0.51041666666666696</v>
      </c>
      <c r="G4264" s="46" t="str">
        <f>IF(NOT(ISBLANK(Tableau645[heure
début])),IF(VALUE(MID(TEXT(Tableau645[heure
début],"hh"),1,2))&lt;13,"AM","PM"),"")</f>
        <v>AM</v>
      </c>
      <c r="H4264" s="47">
        <f>F4264-E4264</f>
        <v>0.16666666666666696</v>
      </c>
      <c r="I4264" s="47"/>
      <c r="J4264" s="47"/>
      <c r="K4264" s="65" t="s">
        <v>809</v>
      </c>
      <c r="L4264" s="45" t="str">
        <f ca="1">VLOOKUP(Tableau645[[#This Row],[module]],OFFSET(INDIRECT(A4264&amp;"_code"),0,2,,2),2,0)</f>
        <v>n/a</v>
      </c>
      <c r="M4264" s="45"/>
      <c r="N4264" s="47"/>
      <c r="O4264" s="45"/>
    </row>
    <row r="4265" spans="1:15" hidden="1" x14ac:dyDescent="0.2">
      <c r="A4265" s="45" t="s">
        <v>677</v>
      </c>
      <c r="B4265" s="65" t="str">
        <f>YEAR(C4265)&amp;"-"&amp;WEEKNUM(C4265)</f>
        <v>2018-20</v>
      </c>
      <c r="C4265" s="46">
        <v>43236</v>
      </c>
      <c r="D4265" s="67">
        <f>WEEKDAY(Tableau645[[#This Row],[date]])</f>
        <v>4</v>
      </c>
      <c r="E4265" s="47">
        <v>0.34375</v>
      </c>
      <c r="F4265" s="47">
        <v>0.51041666666666696</v>
      </c>
      <c r="G4265" s="46" t="str">
        <f>IF(NOT(ISBLANK(Tableau645[heure
début])),IF(VALUE(MID(TEXT(Tableau645[heure
début],"hh"),1,2))&lt;13,"AM","PM"),"")</f>
        <v>AM</v>
      </c>
      <c r="H4265" s="47">
        <f>F4265-E4265</f>
        <v>0.16666666666666696</v>
      </c>
      <c r="I4265" s="47"/>
      <c r="J4265" s="47"/>
      <c r="K4265" s="65" t="s">
        <v>1168</v>
      </c>
      <c r="L4265" s="45" t="str">
        <f ca="1">VLOOKUP(Tableau645[[#This Row],[module]],OFFSET(INDIRECT(A4265&amp;"_code"),0,2,,2),2,0)</f>
        <v>n/a</v>
      </c>
      <c r="M4265" s="45"/>
      <c r="N4265" s="47"/>
      <c r="O4265" s="45"/>
    </row>
    <row r="4266" spans="1:15" hidden="1" x14ac:dyDescent="0.2">
      <c r="A4266" s="45" t="s">
        <v>657</v>
      </c>
      <c r="B4266" s="65" t="str">
        <f>YEAR(C4266)&amp;"-"&amp;WEEKNUM(C4266)</f>
        <v>2018-20</v>
      </c>
      <c r="C4266" s="46">
        <v>43236</v>
      </c>
      <c r="D4266" s="67">
        <f>WEEKDAY(Tableau645[[#This Row],[date]])</f>
        <v>4</v>
      </c>
      <c r="E4266" s="47">
        <v>0.34375</v>
      </c>
      <c r="F4266" s="47">
        <v>0.51041666666666696</v>
      </c>
      <c r="G4266" s="46" t="str">
        <f>IF(NOT(ISBLANK(Tableau645[heure
début])),IF(VALUE(MID(TEXT(Tableau645[heure
début],"hh"),1,2))&lt;13,"AM","PM"),"")</f>
        <v>AM</v>
      </c>
      <c r="H4266" s="47">
        <f>F4266-E4266</f>
        <v>0.16666666666666696</v>
      </c>
      <c r="I4266" s="123"/>
      <c r="J4266" s="47"/>
      <c r="K4266" s="65" t="s">
        <v>1053</v>
      </c>
      <c r="L4266" s="45" t="str">
        <f ca="1">VLOOKUP(Tableau645[[#This Row],[module]],OFFSET(INDIRECT(A4266&amp;"_code"),0,2,,2),2,0)</f>
        <v>FRENEA Marylène</v>
      </c>
      <c r="M4266" s="45"/>
      <c r="N4266" s="47"/>
      <c r="O4266" s="45"/>
    </row>
    <row r="4267" spans="1:15" hidden="1" x14ac:dyDescent="0.2">
      <c r="A4267" s="61" t="s">
        <v>669</v>
      </c>
      <c r="B4267" s="65" t="str">
        <f>YEAR(C4267)&amp;"-"&amp;WEEKNUM(C4267)</f>
        <v>2018-20</v>
      </c>
      <c r="C4267" s="46">
        <v>43236</v>
      </c>
      <c r="D4267" s="67">
        <f>WEEKDAY(Tableau645[[#This Row],[date]])</f>
        <v>4</v>
      </c>
      <c r="E4267" s="63">
        <v>0.57291666666666696</v>
      </c>
      <c r="F4267" s="63">
        <v>0.73958333333333404</v>
      </c>
      <c r="G4267" s="46" t="str">
        <f>IF(NOT(ISBLANK(Tableau645[heure
début])),IF(VALUE(MID(TEXT(Tableau645[heure
début],"hh"),1,2))&lt;13,"AM","PM"),"")</f>
        <v>PM</v>
      </c>
      <c r="H4267" s="47">
        <f>F4267-E4267</f>
        <v>0.16666666666666707</v>
      </c>
      <c r="I4267" s="47"/>
      <c r="J4267" s="47"/>
      <c r="K4267" s="65" t="s">
        <v>806</v>
      </c>
      <c r="L4267" s="45" t="str">
        <f ca="1">VLOOKUP(Tableau645[[#This Row],[module]],OFFSET(INDIRECT(A4267&amp;"_code"),0,2,,2),2,0)</f>
        <v>n/a</v>
      </c>
      <c r="M4267" s="45"/>
      <c r="N4267" s="47"/>
      <c r="O4267" s="45"/>
    </row>
    <row r="4268" spans="1:15" hidden="1" x14ac:dyDescent="0.2">
      <c r="A4268" s="45" t="s">
        <v>670</v>
      </c>
      <c r="B4268" s="65" t="str">
        <f>YEAR(C4268)&amp;"-"&amp;WEEKNUM(C4268)</f>
        <v>2018-20</v>
      </c>
      <c r="C4268" s="46">
        <v>43236</v>
      </c>
      <c r="D4268" s="67">
        <f>WEEKDAY(Tableau645[[#This Row],[date]])</f>
        <v>4</v>
      </c>
      <c r="E4268" s="47">
        <v>0.57291666666666696</v>
      </c>
      <c r="F4268" s="47">
        <v>0.73958333333333404</v>
      </c>
      <c r="G4268" s="46" t="str">
        <f>IF(NOT(ISBLANK(Tableau645[heure
début])),IF(VALUE(MID(TEXT(Tableau645[heure
début],"hh"),1,2))&lt;13,"AM","PM"),"")</f>
        <v>PM</v>
      </c>
      <c r="H4268" s="47">
        <f>F4268-E4268</f>
        <v>0.16666666666666707</v>
      </c>
      <c r="I4268" s="47"/>
      <c r="J4268" s="47"/>
      <c r="K4268" s="65" t="s">
        <v>814</v>
      </c>
      <c r="L4268" s="45" t="str">
        <f ca="1">VLOOKUP(Tableau645[[#This Row],[module]],OFFSET(INDIRECT(A4268&amp;"_code"),0,2,,2),2,0)</f>
        <v>n/a</v>
      </c>
      <c r="M4268" s="45"/>
      <c r="N4268" s="47"/>
      <c r="O4268" s="45"/>
    </row>
    <row r="4269" spans="1:15" hidden="1" x14ac:dyDescent="0.2">
      <c r="A4269" s="45" t="s">
        <v>671</v>
      </c>
      <c r="B4269" s="65" t="str">
        <f>YEAR(C4269)&amp;"-"&amp;WEEKNUM(C4269)</f>
        <v>2018-20</v>
      </c>
      <c r="C4269" s="46">
        <v>43236</v>
      </c>
      <c r="D4269" s="67">
        <f>WEEKDAY(Tableau645[[#This Row],[date]])</f>
        <v>4</v>
      </c>
      <c r="E4269" s="47">
        <v>0.57291666666666696</v>
      </c>
      <c r="F4269" s="47">
        <v>0.73958333333333404</v>
      </c>
      <c r="G4269" s="46" t="str">
        <f>IF(NOT(ISBLANK(Tableau645[heure
début])),IF(VALUE(MID(TEXT(Tableau645[heure
début],"hh"),1,2))&lt;13,"AM","PM"),"")</f>
        <v>PM</v>
      </c>
      <c r="H4269" s="47">
        <f>F4269-E4269</f>
        <v>0.16666666666666707</v>
      </c>
      <c r="I4269" s="47"/>
      <c r="J4269" s="47"/>
      <c r="K4269" s="65" t="s">
        <v>835</v>
      </c>
      <c r="L4269" s="45" t="str">
        <f ca="1">VLOOKUP(Tableau645[[#This Row],[module]],OFFSET(INDIRECT(A4269&amp;"_code"),0,2,,2),2,0)</f>
        <v>LEFETZ Guillaume</v>
      </c>
      <c r="M4269" s="45"/>
      <c r="N4269" s="47"/>
      <c r="O4269" s="45"/>
    </row>
    <row r="4270" spans="1:15" hidden="1" x14ac:dyDescent="0.2">
      <c r="A4270" s="45" t="s">
        <v>672</v>
      </c>
      <c r="B4270" s="65" t="str">
        <f>YEAR(C4270)&amp;"-"&amp;WEEKNUM(C4270)</f>
        <v>2018-20</v>
      </c>
      <c r="C4270" s="46">
        <v>43236</v>
      </c>
      <c r="D4270" s="67">
        <f>WEEKDAY(Tableau645[[#This Row],[date]])</f>
        <v>4</v>
      </c>
      <c r="E4270" s="47">
        <v>0.57291666666666696</v>
      </c>
      <c r="F4270" s="47">
        <v>0.73958333333333404</v>
      </c>
      <c r="G4270" s="46" t="str">
        <f>IF(NOT(ISBLANK(Tableau645[heure
début])),IF(VALUE(MID(TEXT(Tableau645[heure
début],"hh"),1,2))&lt;13,"AM","PM"),"")</f>
        <v>PM</v>
      </c>
      <c r="H4270" s="47">
        <f>F4270-E4270</f>
        <v>0.16666666666666707</v>
      </c>
      <c r="I4270" s="47"/>
      <c r="J4270" s="47"/>
      <c r="K4270" s="65" t="s">
        <v>809</v>
      </c>
      <c r="L4270" s="45" t="str">
        <f ca="1">VLOOKUP(Tableau645[[#This Row],[module]],OFFSET(INDIRECT(A4270&amp;"_code"),0,2,,2),2,0)</f>
        <v>n/a</v>
      </c>
      <c r="M4270" s="45"/>
      <c r="N4270" s="47"/>
      <c r="O4270" s="45"/>
    </row>
    <row r="4271" spans="1:15" hidden="1" x14ac:dyDescent="0.2">
      <c r="A4271" s="45" t="s">
        <v>676</v>
      </c>
      <c r="B4271" s="65" t="str">
        <f>YEAR(C4271)&amp;"-"&amp;WEEKNUM(C4271)</f>
        <v>2018-20</v>
      </c>
      <c r="C4271" s="46">
        <v>43236</v>
      </c>
      <c r="D4271" s="67">
        <f>WEEKDAY(Tableau645[[#This Row],[date]])</f>
        <v>4</v>
      </c>
      <c r="E4271" s="47">
        <v>0.57291666666666696</v>
      </c>
      <c r="F4271" s="47">
        <v>0.69791666666666663</v>
      </c>
      <c r="G4271" s="46" t="str">
        <f>IF(NOT(ISBLANK(Tableau645[heure
début])),IF(VALUE(MID(TEXT(Tableau645[heure
début],"hh"),1,2))&lt;13,"AM","PM"),"")</f>
        <v>PM</v>
      </c>
      <c r="H4271" s="47">
        <f>F4271-E4271</f>
        <v>0.12499999999999967</v>
      </c>
      <c r="I4271" s="47"/>
      <c r="J4271" s="47"/>
      <c r="K4271" s="65" t="s">
        <v>809</v>
      </c>
      <c r="L4271" s="45" t="str">
        <f ca="1">VLOOKUP(Tableau645[[#This Row],[module]],OFFSET(INDIRECT(A4271&amp;"_code"),0,2,,2),2,0)</f>
        <v>n/a</v>
      </c>
      <c r="M4271" s="45"/>
      <c r="N4271" s="47"/>
      <c r="O4271" s="45"/>
    </row>
    <row r="4272" spans="1:15" hidden="1" x14ac:dyDescent="0.2">
      <c r="A4272" s="45" t="s">
        <v>677</v>
      </c>
      <c r="B4272" s="65" t="str">
        <f>YEAR(C4272)&amp;"-"&amp;WEEKNUM(C4272)</f>
        <v>2018-20</v>
      </c>
      <c r="C4272" s="46">
        <v>43236</v>
      </c>
      <c r="D4272" s="67">
        <f>WEEKDAY(Tableau645[[#This Row],[date]])</f>
        <v>4</v>
      </c>
      <c r="E4272" s="47">
        <v>0.57291666666666696</v>
      </c>
      <c r="F4272" s="47">
        <v>0.69791666666666663</v>
      </c>
      <c r="G4272" s="46" t="str">
        <f>IF(NOT(ISBLANK(Tableau645[heure
début])),IF(VALUE(MID(TEXT(Tableau645[heure
début],"hh"),1,2))&lt;13,"AM","PM"),"")</f>
        <v>PM</v>
      </c>
      <c r="H4272" s="47">
        <f>F4272-E4272</f>
        <v>0.12499999999999967</v>
      </c>
      <c r="I4272" s="47"/>
      <c r="J4272" s="47"/>
      <c r="K4272" s="65" t="s">
        <v>1168</v>
      </c>
      <c r="L4272" s="45" t="str">
        <f ca="1">VLOOKUP(Tableau645[[#This Row],[module]],OFFSET(INDIRECT(A4272&amp;"_code"),0,2,,2),2,0)</f>
        <v>n/a</v>
      </c>
      <c r="M4272" s="45"/>
      <c r="N4272" s="47"/>
      <c r="O4272" s="45"/>
    </row>
    <row r="4273" spans="1:15" hidden="1" x14ac:dyDescent="0.2">
      <c r="A4273" s="45" t="s">
        <v>657</v>
      </c>
      <c r="B4273" s="65" t="str">
        <f>YEAR(C4273)&amp;"-"&amp;WEEKNUM(C4273)</f>
        <v>2018-20</v>
      </c>
      <c r="C4273" s="46">
        <v>43236</v>
      </c>
      <c r="D4273" s="67">
        <f>WEEKDAY(Tableau645[[#This Row],[date]])</f>
        <v>4</v>
      </c>
      <c r="E4273" s="47">
        <v>0.57291666666666696</v>
      </c>
      <c r="F4273" s="47">
        <v>0.73958333333333404</v>
      </c>
      <c r="G4273" s="46" t="str">
        <f>IF(NOT(ISBLANK(Tableau645[heure
début])),IF(VALUE(MID(TEXT(Tableau645[heure
début],"hh"),1,2))&lt;13,"AM","PM"),"")</f>
        <v>PM</v>
      </c>
      <c r="H4273" s="47">
        <f>F4273-E4273</f>
        <v>0.16666666666666707</v>
      </c>
      <c r="I4273" s="123"/>
      <c r="J4273" s="47"/>
      <c r="K4273" s="65" t="s">
        <v>1096</v>
      </c>
      <c r="L4273" s="45" t="str">
        <f ca="1">VLOOKUP(Tableau645[[#This Row],[module]],OFFSET(INDIRECT(A4273&amp;"_code"),0,2,,2),2,0)</f>
        <v>DELIESSCHE Christian</v>
      </c>
      <c r="M4273" s="45"/>
      <c r="N4273" s="47"/>
      <c r="O4273" s="45"/>
    </row>
    <row r="4274" spans="1:15" hidden="1" x14ac:dyDescent="0.2">
      <c r="A4274" s="61" t="s">
        <v>669</v>
      </c>
      <c r="B4274" s="65" t="str">
        <f>YEAR(C4274)&amp;"-"&amp;WEEKNUM(C4274)</f>
        <v>2018-20</v>
      </c>
      <c r="C4274" s="46">
        <v>43237</v>
      </c>
      <c r="D4274" s="67">
        <f>WEEKDAY(Tableau645[[#This Row],[date]])</f>
        <v>5</v>
      </c>
      <c r="E4274" s="47">
        <v>0.34375</v>
      </c>
      <c r="F4274" s="47">
        <v>0.51041666666666696</v>
      </c>
      <c r="G4274" s="46" t="str">
        <f>IF(NOT(ISBLANK(Tableau645[heure
début])),IF(VALUE(MID(TEXT(Tableau645[heure
début],"hh"),1,2))&lt;13,"AM","PM"),"")</f>
        <v>AM</v>
      </c>
      <c r="H4274" s="47">
        <f>F4274-E4274</f>
        <v>0.16666666666666696</v>
      </c>
      <c r="I4274" s="47"/>
      <c r="J4274" s="47"/>
      <c r="K4274" s="65" t="s">
        <v>806</v>
      </c>
      <c r="L4274" s="45" t="str">
        <f ca="1">VLOOKUP(Tableau645[[#This Row],[module]],OFFSET(INDIRECT(A4274&amp;"_code"),0,2,,2),2,0)</f>
        <v>n/a</v>
      </c>
      <c r="M4274" s="45"/>
      <c r="N4274" s="47"/>
      <c r="O4274" s="45"/>
    </row>
    <row r="4275" spans="1:15" hidden="1" x14ac:dyDescent="0.2">
      <c r="A4275" s="45" t="s">
        <v>670</v>
      </c>
      <c r="B4275" s="65" t="str">
        <f>YEAR(C4275)&amp;"-"&amp;WEEKNUM(C4275)</f>
        <v>2018-20</v>
      </c>
      <c r="C4275" s="46">
        <v>43237</v>
      </c>
      <c r="D4275" s="67">
        <f>WEEKDAY(Tableau645[[#This Row],[date]])</f>
        <v>5</v>
      </c>
      <c r="E4275" s="47">
        <v>0.34375</v>
      </c>
      <c r="F4275" s="47">
        <v>0.51041666666666696</v>
      </c>
      <c r="G4275" s="46" t="str">
        <f>IF(NOT(ISBLANK(Tableau645[heure
début])),IF(VALUE(MID(TEXT(Tableau645[heure
début],"hh"),1,2))&lt;13,"AM","PM"),"")</f>
        <v>AM</v>
      </c>
      <c r="H4275" s="47">
        <f>F4275-E4275</f>
        <v>0.16666666666666696</v>
      </c>
      <c r="I4275" s="47"/>
      <c r="J4275" s="47"/>
      <c r="K4275" s="65" t="s">
        <v>814</v>
      </c>
      <c r="L4275" s="45" t="str">
        <f ca="1">VLOOKUP(Tableau645[[#This Row],[module]],OFFSET(INDIRECT(A4275&amp;"_code"),0,2,,2),2,0)</f>
        <v>n/a</v>
      </c>
      <c r="M4275" s="45"/>
      <c r="N4275" s="47"/>
      <c r="O4275" s="45"/>
    </row>
    <row r="4276" spans="1:15" hidden="1" x14ac:dyDescent="0.2">
      <c r="A4276" s="45" t="s">
        <v>671</v>
      </c>
      <c r="B4276" s="65" t="str">
        <f>YEAR(C4276)&amp;"-"&amp;WEEKNUM(C4276)</f>
        <v>2018-20</v>
      </c>
      <c r="C4276" s="46">
        <v>43237</v>
      </c>
      <c r="D4276" s="67">
        <f>WEEKDAY(Tableau645[[#This Row],[date]])</f>
        <v>5</v>
      </c>
      <c r="E4276" s="47">
        <v>0.34375</v>
      </c>
      <c r="F4276" s="47">
        <v>0.51041666666666696</v>
      </c>
      <c r="G4276" s="46" t="str">
        <f>IF(NOT(ISBLANK(Tableau645[heure
début])),IF(VALUE(MID(TEXT(Tableau645[heure
début],"hh"),1,2))&lt;13,"AM","PM"),"")</f>
        <v>AM</v>
      </c>
      <c r="H4276" s="47">
        <f>F4276-E4276</f>
        <v>0.16666666666666696</v>
      </c>
      <c r="I4276" s="47"/>
      <c r="J4276" s="47"/>
      <c r="K4276" s="65" t="s">
        <v>835</v>
      </c>
      <c r="L4276" s="45" t="str">
        <f ca="1">VLOOKUP(Tableau645[[#This Row],[module]],OFFSET(INDIRECT(A4276&amp;"_code"),0,2,,2),2,0)</f>
        <v>LEFETZ Guillaume</v>
      </c>
      <c r="M4276" s="45"/>
      <c r="N4276" s="47"/>
      <c r="O4276" s="45"/>
    </row>
    <row r="4277" spans="1:15" hidden="1" x14ac:dyDescent="0.2">
      <c r="A4277" s="45" t="s">
        <v>672</v>
      </c>
      <c r="B4277" s="65" t="str">
        <f>YEAR(C4277)&amp;"-"&amp;WEEKNUM(C4277)</f>
        <v>2018-20</v>
      </c>
      <c r="C4277" s="46">
        <v>43237</v>
      </c>
      <c r="D4277" s="67">
        <f>WEEKDAY(Tableau645[[#This Row],[date]])</f>
        <v>5</v>
      </c>
      <c r="E4277" s="47">
        <v>0.34375</v>
      </c>
      <c r="F4277" s="47">
        <v>0.51041666666666696</v>
      </c>
      <c r="G4277" s="46" t="str">
        <f>IF(NOT(ISBLANK(Tableau645[heure
début])),IF(VALUE(MID(TEXT(Tableau645[heure
début],"hh"),1,2))&lt;13,"AM","PM"),"")</f>
        <v>AM</v>
      </c>
      <c r="H4277" s="47">
        <f>F4277-E4277</f>
        <v>0.16666666666666696</v>
      </c>
      <c r="I4277" s="47"/>
      <c r="J4277" s="47"/>
      <c r="K4277" s="65" t="s">
        <v>809</v>
      </c>
      <c r="L4277" s="45" t="str">
        <f ca="1">VLOOKUP(Tableau645[[#This Row],[module]],OFFSET(INDIRECT(A4277&amp;"_code"),0,2,,2),2,0)</f>
        <v>n/a</v>
      </c>
      <c r="M4277" s="45"/>
      <c r="N4277" s="47"/>
      <c r="O4277" s="45"/>
    </row>
    <row r="4278" spans="1:15" hidden="1" x14ac:dyDescent="0.2">
      <c r="A4278" s="45" t="s">
        <v>676</v>
      </c>
      <c r="B4278" s="65" t="str">
        <f>YEAR(C4278)&amp;"-"&amp;WEEKNUM(C4278)</f>
        <v>2018-20</v>
      </c>
      <c r="C4278" s="46">
        <v>43237</v>
      </c>
      <c r="D4278" s="67">
        <f>WEEKDAY(Tableau645[[#This Row],[date]])</f>
        <v>5</v>
      </c>
      <c r="E4278" s="47">
        <v>0.34375</v>
      </c>
      <c r="F4278" s="47">
        <v>0.51041666666666696</v>
      </c>
      <c r="G4278" s="46" t="str">
        <f>IF(NOT(ISBLANK(Tableau645[heure
début])),IF(VALUE(MID(TEXT(Tableau645[heure
début],"hh"),1,2))&lt;13,"AM","PM"),"")</f>
        <v>AM</v>
      </c>
      <c r="H4278" s="47">
        <f>F4278-E4278</f>
        <v>0.16666666666666696</v>
      </c>
      <c r="I4278" s="47"/>
      <c r="J4278" s="47"/>
      <c r="K4278" s="65" t="s">
        <v>809</v>
      </c>
      <c r="L4278" s="45" t="str">
        <f ca="1">VLOOKUP(Tableau645[[#This Row],[module]],OFFSET(INDIRECT(A4278&amp;"_code"),0,2,,2),2,0)</f>
        <v>n/a</v>
      </c>
      <c r="M4278" s="45"/>
      <c r="N4278" s="47"/>
      <c r="O4278" s="45"/>
    </row>
    <row r="4279" spans="1:15" hidden="1" x14ac:dyDescent="0.2">
      <c r="A4279" s="45" t="s">
        <v>677</v>
      </c>
      <c r="B4279" s="65" t="str">
        <f>YEAR(C4279)&amp;"-"&amp;WEEKNUM(C4279)</f>
        <v>2018-20</v>
      </c>
      <c r="C4279" s="46">
        <v>43237</v>
      </c>
      <c r="D4279" s="67">
        <f>WEEKDAY(Tableau645[[#This Row],[date]])</f>
        <v>5</v>
      </c>
      <c r="E4279" s="47">
        <v>0.34375</v>
      </c>
      <c r="F4279" s="47">
        <v>0.51041666666666696</v>
      </c>
      <c r="G4279" s="46" t="str">
        <f>IF(NOT(ISBLANK(Tableau645[heure
début])),IF(VALUE(MID(TEXT(Tableau645[heure
début],"hh"),1,2))&lt;13,"AM","PM"),"")</f>
        <v>AM</v>
      </c>
      <c r="H4279" s="47">
        <f>F4279-E4279</f>
        <v>0.16666666666666696</v>
      </c>
      <c r="I4279" s="47"/>
      <c r="J4279" s="47"/>
      <c r="K4279" s="65" t="s">
        <v>1168</v>
      </c>
      <c r="L4279" s="45" t="str">
        <f ca="1">VLOOKUP(Tableau645[[#This Row],[module]],OFFSET(INDIRECT(A4279&amp;"_code"),0,2,,2),2,0)</f>
        <v>n/a</v>
      </c>
      <c r="M4279" s="45"/>
      <c r="N4279" s="47"/>
      <c r="O4279" s="45"/>
    </row>
    <row r="4280" spans="1:15" hidden="1" x14ac:dyDescent="0.2">
      <c r="A4280" s="45" t="s">
        <v>657</v>
      </c>
      <c r="B4280" s="65" t="str">
        <f>YEAR(C4280)&amp;"-"&amp;WEEKNUM(C4280)</f>
        <v>2018-20</v>
      </c>
      <c r="C4280" s="46">
        <v>43237</v>
      </c>
      <c r="D4280" s="67">
        <f>WEEKDAY(Tableau645[[#This Row],[date]])</f>
        <v>5</v>
      </c>
      <c r="E4280" s="47">
        <v>0.34375</v>
      </c>
      <c r="F4280" s="47">
        <v>0.51041666666666696</v>
      </c>
      <c r="G4280" s="46" t="str">
        <f>IF(NOT(ISBLANK(Tableau645[heure
début])),IF(VALUE(MID(TEXT(Tableau645[heure
début],"hh"),1,2))&lt;13,"AM","PM"),"")</f>
        <v>AM</v>
      </c>
      <c r="H4280" s="47">
        <f>F4280-E4280</f>
        <v>0.16666666666666696</v>
      </c>
      <c r="I4280" s="123"/>
      <c r="J4280" s="47"/>
      <c r="K4280" s="65" t="s">
        <v>914</v>
      </c>
      <c r="L4280" s="45" t="str">
        <f ca="1">VLOOKUP(Tableau645[[#This Row],[module]],OFFSET(INDIRECT(A4280&amp;"_code"),0,2,,2),2,0)</f>
        <v>BOUTONNET Jean-Pierre</v>
      </c>
      <c r="M4280" s="45"/>
      <c r="N4280" s="47"/>
      <c r="O4280" s="45"/>
    </row>
    <row r="4281" spans="1:15" hidden="1" x14ac:dyDescent="0.2">
      <c r="A4281" s="61" t="s">
        <v>669</v>
      </c>
      <c r="B4281" s="65" t="str">
        <f>YEAR(C4281)&amp;"-"&amp;WEEKNUM(C4281)</f>
        <v>2018-20</v>
      </c>
      <c r="C4281" s="46">
        <v>43237</v>
      </c>
      <c r="D4281" s="67">
        <f>WEEKDAY(Tableau645[[#This Row],[date]])</f>
        <v>5</v>
      </c>
      <c r="E4281" s="63">
        <v>0.57291666666666696</v>
      </c>
      <c r="F4281" s="63">
        <v>0.73958333333333404</v>
      </c>
      <c r="G4281" s="46" t="str">
        <f>IF(NOT(ISBLANK(Tableau645[heure
début])),IF(VALUE(MID(TEXT(Tableau645[heure
début],"hh"),1,2))&lt;13,"AM","PM"),"")</f>
        <v>PM</v>
      </c>
      <c r="H4281" s="47">
        <f>F4281-E4281</f>
        <v>0.16666666666666707</v>
      </c>
      <c r="I4281" s="47"/>
      <c r="J4281" s="47"/>
      <c r="K4281" s="65" t="s">
        <v>806</v>
      </c>
      <c r="L4281" s="45" t="str">
        <f ca="1">VLOOKUP(Tableau645[[#This Row],[module]],OFFSET(INDIRECT(A4281&amp;"_code"),0,2,,2),2,0)</f>
        <v>n/a</v>
      </c>
      <c r="M4281" s="45"/>
      <c r="N4281" s="47"/>
      <c r="O4281" s="45"/>
    </row>
    <row r="4282" spans="1:15" hidden="1" x14ac:dyDescent="0.2">
      <c r="A4282" s="45" t="s">
        <v>670</v>
      </c>
      <c r="B4282" s="65" t="str">
        <f>YEAR(C4282)&amp;"-"&amp;WEEKNUM(C4282)</f>
        <v>2018-20</v>
      </c>
      <c r="C4282" s="46">
        <v>43237</v>
      </c>
      <c r="D4282" s="67">
        <f>WEEKDAY(Tableau645[[#This Row],[date]])</f>
        <v>5</v>
      </c>
      <c r="E4282" s="47">
        <v>0.57291666666666696</v>
      </c>
      <c r="F4282" s="47">
        <v>0.73958333333333404</v>
      </c>
      <c r="G4282" s="46" t="str">
        <f>IF(NOT(ISBLANK(Tableau645[heure
début])),IF(VALUE(MID(TEXT(Tableau645[heure
début],"hh"),1,2))&lt;13,"AM","PM"),"")</f>
        <v>PM</v>
      </c>
      <c r="H4282" s="47">
        <f>F4282-E4282</f>
        <v>0.16666666666666707</v>
      </c>
      <c r="I4282" s="47"/>
      <c r="J4282" s="47"/>
      <c r="K4282" s="65" t="s">
        <v>814</v>
      </c>
      <c r="L4282" s="45" t="str">
        <f ca="1">VLOOKUP(Tableau645[[#This Row],[module]],OFFSET(INDIRECT(A4282&amp;"_code"),0,2,,2),2,0)</f>
        <v>n/a</v>
      </c>
      <c r="M4282" s="45"/>
      <c r="N4282" s="47"/>
      <c r="O4282" s="45"/>
    </row>
    <row r="4283" spans="1:15" hidden="1" x14ac:dyDescent="0.2">
      <c r="A4283" s="45" t="s">
        <v>671</v>
      </c>
      <c r="B4283" s="65" t="str">
        <f>YEAR(C4283)&amp;"-"&amp;WEEKNUM(C4283)</f>
        <v>2018-20</v>
      </c>
      <c r="C4283" s="46">
        <v>43237</v>
      </c>
      <c r="D4283" s="67">
        <f>WEEKDAY(Tableau645[[#This Row],[date]])</f>
        <v>5</v>
      </c>
      <c r="E4283" s="47">
        <v>0.57291666666666696</v>
      </c>
      <c r="F4283" s="47">
        <v>0.73958333333333404</v>
      </c>
      <c r="G4283" s="46" t="str">
        <f>IF(NOT(ISBLANK(Tableau645[heure
début])),IF(VALUE(MID(TEXT(Tableau645[heure
début],"hh"),1,2))&lt;13,"AM","PM"),"")</f>
        <v>PM</v>
      </c>
      <c r="H4283" s="47">
        <f>F4283-E4283</f>
        <v>0.16666666666666707</v>
      </c>
      <c r="I4283" s="47"/>
      <c r="J4283" s="47"/>
      <c r="K4283" s="65" t="s">
        <v>835</v>
      </c>
      <c r="L4283" s="45" t="str">
        <f ca="1">VLOOKUP(Tableau645[[#This Row],[module]],OFFSET(INDIRECT(A4283&amp;"_code"),0,2,,2),2,0)</f>
        <v>LEFETZ Guillaume</v>
      </c>
      <c r="M4283" s="45"/>
      <c r="N4283" s="47"/>
      <c r="O4283" s="45"/>
    </row>
    <row r="4284" spans="1:15" hidden="1" x14ac:dyDescent="0.2">
      <c r="A4284" s="45" t="s">
        <v>672</v>
      </c>
      <c r="B4284" s="65" t="str">
        <f>YEAR(C4284)&amp;"-"&amp;WEEKNUM(C4284)</f>
        <v>2018-20</v>
      </c>
      <c r="C4284" s="46">
        <v>43237</v>
      </c>
      <c r="D4284" s="67">
        <f>WEEKDAY(Tableau645[[#This Row],[date]])</f>
        <v>5</v>
      </c>
      <c r="E4284" s="47">
        <v>0.57291666666666696</v>
      </c>
      <c r="F4284" s="47">
        <v>0.73958333333333404</v>
      </c>
      <c r="G4284" s="46" t="str">
        <f>IF(NOT(ISBLANK(Tableau645[heure
début])),IF(VALUE(MID(TEXT(Tableau645[heure
début],"hh"),1,2))&lt;13,"AM","PM"),"")</f>
        <v>PM</v>
      </c>
      <c r="H4284" s="47">
        <f>F4284-E4284</f>
        <v>0.16666666666666707</v>
      </c>
      <c r="I4284" s="47"/>
      <c r="J4284" s="47"/>
      <c r="K4284" s="65" t="s">
        <v>809</v>
      </c>
      <c r="L4284" s="45" t="str">
        <f ca="1">VLOOKUP(Tableau645[[#This Row],[module]],OFFSET(INDIRECT(A4284&amp;"_code"),0,2,,2),2,0)</f>
        <v>n/a</v>
      </c>
      <c r="M4284" s="45"/>
      <c r="N4284" s="47"/>
      <c r="O4284" s="45"/>
    </row>
    <row r="4285" spans="1:15" hidden="1" x14ac:dyDescent="0.2">
      <c r="A4285" s="45" t="s">
        <v>676</v>
      </c>
      <c r="B4285" s="65" t="str">
        <f>YEAR(C4285)&amp;"-"&amp;WEEKNUM(C4285)</f>
        <v>2018-20</v>
      </c>
      <c r="C4285" s="46">
        <v>43237</v>
      </c>
      <c r="D4285" s="67">
        <f>WEEKDAY(Tableau645[[#This Row],[date]])</f>
        <v>5</v>
      </c>
      <c r="E4285" s="47">
        <v>0.57291666666666696</v>
      </c>
      <c r="F4285" s="47">
        <v>0.69791666666666663</v>
      </c>
      <c r="G4285" s="46" t="str">
        <f>IF(NOT(ISBLANK(Tableau645[heure
début])),IF(VALUE(MID(TEXT(Tableau645[heure
début],"hh"),1,2))&lt;13,"AM","PM"),"")</f>
        <v>PM</v>
      </c>
      <c r="H4285" s="47">
        <f>F4285-E4285</f>
        <v>0.12499999999999967</v>
      </c>
      <c r="I4285" s="47"/>
      <c r="J4285" s="47"/>
      <c r="K4285" s="65" t="s">
        <v>809</v>
      </c>
      <c r="L4285" s="45" t="str">
        <f ca="1">VLOOKUP(Tableau645[[#This Row],[module]],OFFSET(INDIRECT(A4285&amp;"_code"),0,2,,2),2,0)</f>
        <v>n/a</v>
      </c>
      <c r="M4285" s="45"/>
      <c r="N4285" s="47"/>
      <c r="O4285" s="45"/>
    </row>
    <row r="4286" spans="1:15" hidden="1" x14ac:dyDescent="0.2">
      <c r="A4286" s="45" t="s">
        <v>677</v>
      </c>
      <c r="B4286" s="65" t="str">
        <f>YEAR(C4286)&amp;"-"&amp;WEEKNUM(C4286)</f>
        <v>2018-20</v>
      </c>
      <c r="C4286" s="46">
        <v>43237</v>
      </c>
      <c r="D4286" s="67">
        <f>WEEKDAY(Tableau645[[#This Row],[date]])</f>
        <v>5</v>
      </c>
      <c r="E4286" s="47">
        <v>0.57291666666666696</v>
      </c>
      <c r="F4286" s="47">
        <v>0.69791666666666663</v>
      </c>
      <c r="G4286" s="46" t="str">
        <f>IF(NOT(ISBLANK(Tableau645[heure
début])),IF(VALUE(MID(TEXT(Tableau645[heure
début],"hh"),1,2))&lt;13,"AM","PM"),"")</f>
        <v>PM</v>
      </c>
      <c r="H4286" s="47">
        <f>F4286-E4286</f>
        <v>0.12499999999999967</v>
      </c>
      <c r="I4286" s="47"/>
      <c r="J4286" s="47"/>
      <c r="K4286" s="65" t="s">
        <v>1168</v>
      </c>
      <c r="L4286" s="45" t="str">
        <f ca="1">VLOOKUP(Tableau645[[#This Row],[module]],OFFSET(INDIRECT(A4286&amp;"_code"),0,2,,2),2,0)</f>
        <v>n/a</v>
      </c>
      <c r="M4286" s="45"/>
      <c r="N4286" s="47"/>
      <c r="O4286" s="45"/>
    </row>
    <row r="4287" spans="1:15" hidden="1" x14ac:dyDescent="0.2">
      <c r="A4287" s="45" t="s">
        <v>657</v>
      </c>
      <c r="B4287" s="65" t="str">
        <f>YEAR(C4287)&amp;"-"&amp;WEEKNUM(C4287)</f>
        <v>2018-20</v>
      </c>
      <c r="C4287" s="46">
        <v>43237</v>
      </c>
      <c r="D4287" s="67">
        <f>WEEKDAY(Tableau645[[#This Row],[date]])</f>
        <v>5</v>
      </c>
      <c r="E4287" s="47">
        <v>0.57291666666666696</v>
      </c>
      <c r="F4287" s="47">
        <v>0.73958333333333404</v>
      </c>
      <c r="G4287" s="46" t="str">
        <f>IF(NOT(ISBLANK(Tableau645[heure
début])),IF(VALUE(MID(TEXT(Tableau645[heure
début],"hh"),1,2))&lt;13,"AM","PM"),"")</f>
        <v>PM</v>
      </c>
      <c r="H4287" s="47">
        <f>F4287-E4287</f>
        <v>0.16666666666666707</v>
      </c>
      <c r="I4287" s="123"/>
      <c r="J4287" s="47"/>
      <c r="K4287" s="65" t="s">
        <v>1096</v>
      </c>
      <c r="L4287" s="45" t="str">
        <f ca="1">VLOOKUP(Tableau645[[#This Row],[module]],OFFSET(INDIRECT(A4287&amp;"_code"),0,2,,2),2,0)</f>
        <v>DELIESSCHE Christian</v>
      </c>
      <c r="M4287" s="45"/>
      <c r="N4287" s="47"/>
      <c r="O4287" s="45"/>
    </row>
    <row r="4288" spans="1:15" hidden="1" x14ac:dyDescent="0.2">
      <c r="A4288" s="61" t="s">
        <v>669</v>
      </c>
      <c r="B4288" s="65" t="str">
        <f>YEAR(C4288)&amp;"-"&amp;WEEKNUM(C4288)</f>
        <v>2018-20</v>
      </c>
      <c r="C4288" s="46">
        <v>43238</v>
      </c>
      <c r="D4288" s="67">
        <f>WEEKDAY(Tableau645[[#This Row],[date]])</f>
        <v>6</v>
      </c>
      <c r="E4288" s="47">
        <v>0.34375</v>
      </c>
      <c r="F4288" s="47">
        <v>0.51041666666666696</v>
      </c>
      <c r="G4288" s="46" t="str">
        <f>IF(NOT(ISBLANK(Tableau645[heure
début])),IF(VALUE(MID(TEXT(Tableau645[heure
début],"hh"),1,2))&lt;13,"AM","PM"),"")</f>
        <v>AM</v>
      </c>
      <c r="H4288" s="47">
        <f>F4288-E4288</f>
        <v>0.16666666666666696</v>
      </c>
      <c r="I4288" s="47"/>
      <c r="J4288" s="47"/>
      <c r="K4288" s="65" t="s">
        <v>806</v>
      </c>
      <c r="L4288" s="45" t="str">
        <f ca="1">VLOOKUP(Tableau645[[#This Row],[module]],OFFSET(INDIRECT(A4288&amp;"_code"),0,2,,2),2,0)</f>
        <v>n/a</v>
      </c>
      <c r="M4288" s="45"/>
      <c r="N4288" s="47"/>
      <c r="O4288" s="45"/>
    </row>
    <row r="4289" spans="1:15" hidden="1" x14ac:dyDescent="0.2">
      <c r="A4289" s="45" t="s">
        <v>670</v>
      </c>
      <c r="B4289" s="65" t="str">
        <f>YEAR(C4289)&amp;"-"&amp;WEEKNUM(C4289)</f>
        <v>2018-20</v>
      </c>
      <c r="C4289" s="46">
        <v>43238</v>
      </c>
      <c r="D4289" s="67">
        <f>WEEKDAY(Tableau645[[#This Row],[date]])</f>
        <v>6</v>
      </c>
      <c r="E4289" s="47">
        <v>0.34375</v>
      </c>
      <c r="F4289" s="47">
        <v>0.51041666666666696</v>
      </c>
      <c r="G4289" s="46" t="str">
        <f>IF(NOT(ISBLANK(Tableau645[heure
début])),IF(VALUE(MID(TEXT(Tableau645[heure
début],"hh"),1,2))&lt;13,"AM","PM"),"")</f>
        <v>AM</v>
      </c>
      <c r="H4289" s="47">
        <f>F4289-E4289</f>
        <v>0.16666666666666696</v>
      </c>
      <c r="I4289" s="47"/>
      <c r="J4289" s="47"/>
      <c r="K4289" s="65" t="s">
        <v>814</v>
      </c>
      <c r="L4289" s="45" t="str">
        <f ca="1">VLOOKUP(Tableau645[[#This Row],[module]],OFFSET(INDIRECT(A4289&amp;"_code"),0,2,,2),2,0)</f>
        <v>n/a</v>
      </c>
      <c r="M4289" s="45"/>
      <c r="N4289" s="47"/>
      <c r="O4289" s="45"/>
    </row>
    <row r="4290" spans="1:15" hidden="1" x14ac:dyDescent="0.2">
      <c r="A4290" s="45" t="s">
        <v>671</v>
      </c>
      <c r="B4290" s="65" t="str">
        <f>YEAR(C4290)&amp;"-"&amp;WEEKNUM(C4290)</f>
        <v>2018-20</v>
      </c>
      <c r="C4290" s="46">
        <v>43238</v>
      </c>
      <c r="D4290" s="67">
        <f>WEEKDAY(Tableau645[[#This Row],[date]])</f>
        <v>6</v>
      </c>
      <c r="E4290" s="47">
        <v>0.34375</v>
      </c>
      <c r="F4290" s="47">
        <v>0.51041666666666696</v>
      </c>
      <c r="G4290" s="46" t="str">
        <f>IF(NOT(ISBLANK(Tableau645[heure
début])),IF(VALUE(MID(TEXT(Tableau645[heure
début],"hh"),1,2))&lt;13,"AM","PM"),"")</f>
        <v>AM</v>
      </c>
      <c r="H4290" s="47">
        <f>F4290-E4290</f>
        <v>0.16666666666666696</v>
      </c>
      <c r="I4290" s="47"/>
      <c r="J4290" s="47"/>
      <c r="K4290" s="65" t="s">
        <v>835</v>
      </c>
      <c r="L4290" s="45" t="str">
        <f ca="1">VLOOKUP(Tableau645[[#This Row],[module]],OFFSET(INDIRECT(A4290&amp;"_code"),0,2,,2),2,0)</f>
        <v>LEFETZ Guillaume</v>
      </c>
      <c r="M4290" s="45"/>
      <c r="N4290" s="47"/>
      <c r="O4290" s="45"/>
    </row>
    <row r="4291" spans="1:15" hidden="1" x14ac:dyDescent="0.2">
      <c r="A4291" s="45" t="s">
        <v>672</v>
      </c>
      <c r="B4291" s="65" t="str">
        <f>YEAR(C4291)&amp;"-"&amp;WEEKNUM(C4291)</f>
        <v>2018-20</v>
      </c>
      <c r="C4291" s="46">
        <v>43238</v>
      </c>
      <c r="D4291" s="67">
        <f>WEEKDAY(Tableau645[[#This Row],[date]])</f>
        <v>6</v>
      </c>
      <c r="E4291" s="47">
        <v>0.34375</v>
      </c>
      <c r="F4291" s="47">
        <v>0.51041666666666696</v>
      </c>
      <c r="G4291" s="46" t="str">
        <f>IF(NOT(ISBLANK(Tableau645[heure
début])),IF(VALUE(MID(TEXT(Tableau645[heure
début],"hh"),1,2))&lt;13,"AM","PM"),"")</f>
        <v>AM</v>
      </c>
      <c r="H4291" s="47">
        <f>F4291-E4291</f>
        <v>0.16666666666666696</v>
      </c>
      <c r="I4291" s="47"/>
      <c r="J4291" s="47"/>
      <c r="K4291" s="65" t="s">
        <v>809</v>
      </c>
      <c r="L4291" s="45" t="str">
        <f ca="1">VLOOKUP(Tableau645[[#This Row],[module]],OFFSET(INDIRECT(A4291&amp;"_code"),0,2,,2),2,0)</f>
        <v>n/a</v>
      </c>
      <c r="M4291" s="45"/>
      <c r="N4291" s="47"/>
      <c r="O4291" s="45"/>
    </row>
    <row r="4292" spans="1:15" hidden="1" x14ac:dyDescent="0.2">
      <c r="A4292" s="45" t="s">
        <v>676</v>
      </c>
      <c r="B4292" s="65" t="str">
        <f>YEAR(C4292)&amp;"-"&amp;WEEKNUM(C4292)</f>
        <v>2018-20</v>
      </c>
      <c r="C4292" s="46">
        <v>43238</v>
      </c>
      <c r="D4292" s="67">
        <f>WEEKDAY(Tableau645[[#This Row],[date]])</f>
        <v>6</v>
      </c>
      <c r="E4292" s="47">
        <v>0.34375</v>
      </c>
      <c r="F4292" s="47">
        <v>0.51041666666666696</v>
      </c>
      <c r="G4292" s="46" t="str">
        <f>IF(NOT(ISBLANK(Tableau645[heure
début])),IF(VALUE(MID(TEXT(Tableau645[heure
début],"hh"),1,2))&lt;13,"AM","PM"),"")</f>
        <v>AM</v>
      </c>
      <c r="H4292" s="47">
        <f>F4292-E4292</f>
        <v>0.16666666666666696</v>
      </c>
      <c r="I4292" s="47"/>
      <c r="J4292" s="47"/>
      <c r="K4292" s="65" t="s">
        <v>809</v>
      </c>
      <c r="L4292" s="45" t="str">
        <f ca="1">VLOOKUP(Tableau645[[#This Row],[module]],OFFSET(INDIRECT(A4292&amp;"_code"),0,2,,2),2,0)</f>
        <v>n/a</v>
      </c>
      <c r="M4292" s="45"/>
      <c r="N4292" s="47"/>
      <c r="O4292" s="45"/>
    </row>
    <row r="4293" spans="1:15" hidden="1" x14ac:dyDescent="0.2">
      <c r="A4293" s="45" t="s">
        <v>677</v>
      </c>
      <c r="B4293" s="65" t="str">
        <f>YEAR(C4293)&amp;"-"&amp;WEEKNUM(C4293)</f>
        <v>2018-20</v>
      </c>
      <c r="C4293" s="46">
        <v>43238</v>
      </c>
      <c r="D4293" s="67">
        <f>WEEKDAY(Tableau645[[#This Row],[date]])</f>
        <v>6</v>
      </c>
      <c r="E4293" s="47">
        <v>0.34375</v>
      </c>
      <c r="F4293" s="47">
        <v>0.51041666666666696</v>
      </c>
      <c r="G4293" s="46" t="str">
        <f>IF(NOT(ISBLANK(Tableau645[heure
début])),IF(VALUE(MID(TEXT(Tableau645[heure
début],"hh"),1,2))&lt;13,"AM","PM"),"")</f>
        <v>AM</v>
      </c>
      <c r="H4293" s="47">
        <f>F4293-E4293</f>
        <v>0.16666666666666696</v>
      </c>
      <c r="I4293" s="47"/>
      <c r="J4293" s="47"/>
      <c r="K4293" s="65" t="s">
        <v>1168</v>
      </c>
      <c r="L4293" s="45" t="str">
        <f ca="1">VLOOKUP(Tableau645[[#This Row],[module]],OFFSET(INDIRECT(A4293&amp;"_code"),0,2,,2),2,0)</f>
        <v>n/a</v>
      </c>
      <c r="M4293" s="45"/>
      <c r="N4293" s="47"/>
      <c r="O4293" s="45"/>
    </row>
    <row r="4294" spans="1:15" hidden="1" x14ac:dyDescent="0.2">
      <c r="A4294" s="45" t="s">
        <v>657</v>
      </c>
      <c r="B4294" s="65" t="str">
        <f>YEAR(C4294)&amp;"-"&amp;WEEKNUM(C4294)</f>
        <v>2018-20</v>
      </c>
      <c r="C4294" s="46">
        <v>43238</v>
      </c>
      <c r="D4294" s="67">
        <f>WEEKDAY(Tableau645[[#This Row],[date]])</f>
        <v>6</v>
      </c>
      <c r="E4294" s="47">
        <v>0.34375</v>
      </c>
      <c r="F4294" s="47">
        <v>0.51041666666666696</v>
      </c>
      <c r="G4294" s="46" t="str">
        <f>IF(NOT(ISBLANK(Tableau645[heure
début])),IF(VALUE(MID(TEXT(Tableau645[heure
début],"hh"),1,2))&lt;13,"AM","PM"),"")</f>
        <v>AM</v>
      </c>
      <c r="H4294" s="47">
        <f>F4294-E4294</f>
        <v>0.16666666666666696</v>
      </c>
      <c r="I4294" s="123"/>
      <c r="J4294" s="47"/>
      <c r="K4294" s="65" t="s">
        <v>854</v>
      </c>
      <c r="L4294" s="45" t="str">
        <f ca="1">VLOOKUP(Tableau645[[#This Row],[module]],OFFSET(INDIRECT(A4294&amp;"_code"),0,2,,2),2,0)</f>
        <v>GABER Khalid</v>
      </c>
      <c r="M4294" s="45"/>
      <c r="N4294" s="47"/>
      <c r="O4294" s="45"/>
    </row>
    <row r="4295" spans="1:15" hidden="1" x14ac:dyDescent="0.2">
      <c r="A4295" s="61" t="s">
        <v>669</v>
      </c>
      <c r="B4295" s="65" t="str">
        <f>YEAR(C4295)&amp;"-"&amp;WEEKNUM(C4295)</f>
        <v>2018-20</v>
      </c>
      <c r="C4295" s="46">
        <v>43238</v>
      </c>
      <c r="D4295" s="67">
        <f>WEEKDAY(Tableau645[[#This Row],[date]])</f>
        <v>6</v>
      </c>
      <c r="E4295" s="63">
        <v>0.57291666666666696</v>
      </c>
      <c r="F4295" s="63">
        <v>0.73958333333333404</v>
      </c>
      <c r="G4295" s="46" t="str">
        <f>IF(NOT(ISBLANK(Tableau645[heure
début])),IF(VALUE(MID(TEXT(Tableau645[heure
début],"hh"),1,2))&lt;13,"AM","PM"),"")</f>
        <v>PM</v>
      </c>
      <c r="H4295" s="47">
        <f>F4295-E4295</f>
        <v>0.16666666666666707</v>
      </c>
      <c r="I4295" s="47"/>
      <c r="J4295" s="47"/>
      <c r="K4295" s="65" t="s">
        <v>806</v>
      </c>
      <c r="L4295" s="45" t="str">
        <f ca="1">VLOOKUP(Tableau645[[#This Row],[module]],OFFSET(INDIRECT(A4295&amp;"_code"),0,2,,2),2,0)</f>
        <v>n/a</v>
      </c>
      <c r="M4295" s="45"/>
      <c r="N4295" s="47"/>
      <c r="O4295" s="45"/>
    </row>
    <row r="4296" spans="1:15" hidden="1" x14ac:dyDescent="0.2">
      <c r="A4296" s="45" t="s">
        <v>670</v>
      </c>
      <c r="B4296" s="65" t="str">
        <f>YEAR(C4296)&amp;"-"&amp;WEEKNUM(C4296)</f>
        <v>2018-20</v>
      </c>
      <c r="C4296" s="46">
        <v>43238</v>
      </c>
      <c r="D4296" s="67">
        <f>WEEKDAY(Tableau645[[#This Row],[date]])</f>
        <v>6</v>
      </c>
      <c r="E4296" s="47">
        <v>0.57291666666666696</v>
      </c>
      <c r="F4296" s="47">
        <v>0.73958333333333404</v>
      </c>
      <c r="G4296" s="46" t="str">
        <f>IF(NOT(ISBLANK(Tableau645[heure
début])),IF(VALUE(MID(TEXT(Tableau645[heure
début],"hh"),1,2))&lt;13,"AM","PM"),"")</f>
        <v>PM</v>
      </c>
      <c r="H4296" s="47">
        <f>F4296-E4296</f>
        <v>0.16666666666666707</v>
      </c>
      <c r="I4296" s="47"/>
      <c r="J4296" s="47"/>
      <c r="K4296" s="65" t="s">
        <v>814</v>
      </c>
      <c r="L4296" s="45" t="str">
        <f ca="1">VLOOKUP(Tableau645[[#This Row],[module]],OFFSET(INDIRECT(A4296&amp;"_code"),0,2,,2),2,0)</f>
        <v>n/a</v>
      </c>
      <c r="M4296" s="45"/>
      <c r="N4296" s="47"/>
      <c r="O4296" s="45"/>
    </row>
    <row r="4297" spans="1:15" hidden="1" x14ac:dyDescent="0.2">
      <c r="A4297" s="45" t="s">
        <v>671</v>
      </c>
      <c r="B4297" s="65" t="str">
        <f>YEAR(C4297)&amp;"-"&amp;WEEKNUM(C4297)</f>
        <v>2018-20</v>
      </c>
      <c r="C4297" s="46">
        <v>43238</v>
      </c>
      <c r="D4297" s="67">
        <f>WEEKDAY(Tableau645[[#This Row],[date]])</f>
        <v>6</v>
      </c>
      <c r="E4297" s="47">
        <v>0.57291666666666696</v>
      </c>
      <c r="F4297" s="47">
        <v>0.73958333333333404</v>
      </c>
      <c r="G4297" s="46" t="str">
        <f>IF(NOT(ISBLANK(Tableau645[heure
début])),IF(VALUE(MID(TEXT(Tableau645[heure
début],"hh"),1,2))&lt;13,"AM","PM"),"")</f>
        <v>PM</v>
      </c>
      <c r="H4297" s="47">
        <f>F4297-E4297</f>
        <v>0.16666666666666707</v>
      </c>
      <c r="I4297" s="47"/>
      <c r="J4297" s="47"/>
      <c r="K4297" s="65" t="s">
        <v>835</v>
      </c>
      <c r="L4297" s="45" t="str">
        <f ca="1">VLOOKUP(Tableau645[[#This Row],[module]],OFFSET(INDIRECT(A4297&amp;"_code"),0,2,,2),2,0)</f>
        <v>LEFETZ Guillaume</v>
      </c>
      <c r="M4297" s="45"/>
      <c r="N4297" s="47"/>
      <c r="O4297" s="45"/>
    </row>
    <row r="4298" spans="1:15" hidden="1" x14ac:dyDescent="0.2">
      <c r="A4298" s="45" t="s">
        <v>672</v>
      </c>
      <c r="B4298" s="65" t="str">
        <f>YEAR(C4298)&amp;"-"&amp;WEEKNUM(C4298)</f>
        <v>2018-20</v>
      </c>
      <c r="C4298" s="46">
        <v>43238</v>
      </c>
      <c r="D4298" s="67">
        <f>WEEKDAY(Tableau645[[#This Row],[date]])</f>
        <v>6</v>
      </c>
      <c r="E4298" s="47">
        <v>0.57291666666666696</v>
      </c>
      <c r="F4298" s="47">
        <v>0.73958333333333404</v>
      </c>
      <c r="G4298" s="46" t="str">
        <f>IF(NOT(ISBLANK(Tableau645[heure
début])),IF(VALUE(MID(TEXT(Tableau645[heure
début],"hh"),1,2))&lt;13,"AM","PM"),"")</f>
        <v>PM</v>
      </c>
      <c r="H4298" s="47">
        <f>F4298-E4298</f>
        <v>0.16666666666666707</v>
      </c>
      <c r="I4298" s="47"/>
      <c r="J4298" s="47"/>
      <c r="K4298" s="65" t="s">
        <v>809</v>
      </c>
      <c r="L4298" s="45" t="str">
        <f ca="1">VLOOKUP(Tableau645[[#This Row],[module]],OFFSET(INDIRECT(A4298&amp;"_code"),0,2,,2),2,0)</f>
        <v>n/a</v>
      </c>
      <c r="M4298" s="45"/>
      <c r="N4298" s="47"/>
      <c r="O4298" s="45"/>
    </row>
    <row r="4299" spans="1:15" hidden="1" x14ac:dyDescent="0.2">
      <c r="A4299" s="45" t="s">
        <v>676</v>
      </c>
      <c r="B4299" s="65" t="str">
        <f>YEAR(C4299)&amp;"-"&amp;WEEKNUM(C4299)</f>
        <v>2018-20</v>
      </c>
      <c r="C4299" s="46">
        <v>43238</v>
      </c>
      <c r="D4299" s="67">
        <f>WEEKDAY(Tableau645[[#This Row],[date]])</f>
        <v>6</v>
      </c>
      <c r="E4299" s="47">
        <v>0.57291666666666696</v>
      </c>
      <c r="F4299" s="47">
        <v>0.69791666666666663</v>
      </c>
      <c r="G4299" s="46" t="str">
        <f>IF(NOT(ISBLANK(Tableau645[heure
début])),IF(VALUE(MID(TEXT(Tableau645[heure
début],"hh"),1,2))&lt;13,"AM","PM"),"")</f>
        <v>PM</v>
      </c>
      <c r="H4299" s="47">
        <f>F4299-E4299</f>
        <v>0.12499999999999967</v>
      </c>
      <c r="I4299" s="47"/>
      <c r="J4299" s="47"/>
      <c r="K4299" s="65" t="s">
        <v>809</v>
      </c>
      <c r="L4299" s="45" t="str">
        <f ca="1">VLOOKUP(Tableau645[[#This Row],[module]],OFFSET(INDIRECT(A4299&amp;"_code"),0,2,,2),2,0)</f>
        <v>n/a</v>
      </c>
      <c r="M4299" s="45"/>
      <c r="N4299" s="47"/>
      <c r="O4299" s="45"/>
    </row>
    <row r="4300" spans="1:15" hidden="1" x14ac:dyDescent="0.2">
      <c r="A4300" s="45" t="s">
        <v>677</v>
      </c>
      <c r="B4300" s="65" t="str">
        <f>YEAR(C4300)&amp;"-"&amp;WEEKNUM(C4300)</f>
        <v>2018-20</v>
      </c>
      <c r="C4300" s="46">
        <v>43238</v>
      </c>
      <c r="D4300" s="67">
        <f>WEEKDAY(Tableau645[[#This Row],[date]])</f>
        <v>6</v>
      </c>
      <c r="E4300" s="47">
        <v>0.57291666666666696</v>
      </c>
      <c r="F4300" s="47">
        <v>0.69791666666666663</v>
      </c>
      <c r="G4300" s="46" t="str">
        <f>IF(NOT(ISBLANK(Tableau645[heure
début])),IF(VALUE(MID(TEXT(Tableau645[heure
début],"hh"),1,2))&lt;13,"AM","PM"),"")</f>
        <v>PM</v>
      </c>
      <c r="H4300" s="47">
        <f>F4300-E4300</f>
        <v>0.12499999999999967</v>
      </c>
      <c r="I4300" s="47"/>
      <c r="J4300" s="47"/>
      <c r="K4300" s="65" t="s">
        <v>1168</v>
      </c>
      <c r="L4300" s="45" t="str">
        <f ca="1">VLOOKUP(Tableau645[[#This Row],[module]],OFFSET(INDIRECT(A4300&amp;"_code"),0,2,,2),2,0)</f>
        <v>n/a</v>
      </c>
      <c r="M4300" s="45"/>
      <c r="N4300" s="47"/>
      <c r="O4300" s="45"/>
    </row>
    <row r="4301" spans="1:15" hidden="1" x14ac:dyDescent="0.2">
      <c r="A4301" s="45" t="s">
        <v>657</v>
      </c>
      <c r="B4301" s="65" t="str">
        <f>YEAR(C4301)&amp;"-"&amp;WEEKNUM(C4301)</f>
        <v>2018-20</v>
      </c>
      <c r="C4301" s="46">
        <v>43238</v>
      </c>
      <c r="D4301" s="67">
        <f>WEEKDAY(Tableau645[[#This Row],[date]])</f>
        <v>6</v>
      </c>
      <c r="E4301" s="47">
        <v>0.57291666666666696</v>
      </c>
      <c r="F4301" s="47">
        <v>0.73958333333333404</v>
      </c>
      <c r="G4301" s="46" t="str">
        <f>IF(NOT(ISBLANK(Tableau645[heure
début])),IF(VALUE(MID(TEXT(Tableau645[heure
début],"hh"),1,2))&lt;13,"AM","PM"),"")</f>
        <v>PM</v>
      </c>
      <c r="H4301" s="47">
        <f>F4301-E4301</f>
        <v>0.16666666666666707</v>
      </c>
      <c r="I4301" s="123"/>
      <c r="J4301" s="47"/>
      <c r="K4301" s="65" t="s">
        <v>854</v>
      </c>
      <c r="L4301" s="65" t="str">
        <f ca="1">VLOOKUP(Tableau645[[#This Row],[module]],OFFSET(INDIRECT(A4301&amp;"_code"),0,2,,2),2,0)</f>
        <v>GABER Khalid</v>
      </c>
      <c r="M4301" s="45"/>
      <c r="N4301" s="47"/>
      <c r="O4301" s="45"/>
    </row>
    <row r="4302" spans="1:15" hidden="1" x14ac:dyDescent="0.2">
      <c r="A4302" s="61" t="s">
        <v>669</v>
      </c>
      <c r="B4302" s="65" t="str">
        <f>YEAR(C4302)&amp;"-"&amp;WEEKNUM(C4302)</f>
        <v>2018-20</v>
      </c>
      <c r="C4302" s="46">
        <v>43239</v>
      </c>
      <c r="D4302" s="67">
        <f>WEEKDAY(Tableau645[[#This Row],[date]])</f>
        <v>7</v>
      </c>
      <c r="E4302" s="47">
        <v>0.34375</v>
      </c>
      <c r="F4302" s="47">
        <v>0.51041666666666696</v>
      </c>
      <c r="G4302" s="46" t="str">
        <f>IF(NOT(ISBLANK(Tableau645[heure
début])),IF(VALUE(MID(TEXT(Tableau645[heure
début],"hh"),1,2))&lt;13,"AM","PM"),"")</f>
        <v>AM</v>
      </c>
      <c r="H4302" s="47">
        <f>F4302-E4302</f>
        <v>0.16666666666666696</v>
      </c>
      <c r="I4302" s="47"/>
      <c r="J4302" s="47"/>
      <c r="K4302" s="65"/>
      <c r="L4302" s="45" t="e">
        <f ca="1">VLOOKUP(Tableau645[[#This Row],[module]],OFFSET(INDIRECT(A4302&amp;"_code"),0,2,,2),2,0)</f>
        <v>#N/A</v>
      </c>
      <c r="M4302" s="45"/>
      <c r="N4302" s="47"/>
      <c r="O4302" s="45"/>
    </row>
    <row r="4303" spans="1:15" hidden="1" x14ac:dyDescent="0.2">
      <c r="A4303" s="45" t="s">
        <v>670</v>
      </c>
      <c r="B4303" s="65" t="str">
        <f>YEAR(C4303)&amp;"-"&amp;WEEKNUM(C4303)</f>
        <v>2018-20</v>
      </c>
      <c r="C4303" s="46">
        <v>43239</v>
      </c>
      <c r="D4303" s="67">
        <f>WEEKDAY(Tableau645[[#This Row],[date]])</f>
        <v>7</v>
      </c>
      <c r="E4303" s="47">
        <v>0.34375</v>
      </c>
      <c r="F4303" s="47">
        <v>0.51041666666666696</v>
      </c>
      <c r="G4303" s="46" t="str">
        <f>IF(NOT(ISBLANK(Tableau645[heure
début])),IF(VALUE(MID(TEXT(Tableau645[heure
début],"hh"),1,2))&lt;13,"AM","PM"),"")</f>
        <v>AM</v>
      </c>
      <c r="H4303" s="47">
        <f>F4303-E4303</f>
        <v>0.16666666666666696</v>
      </c>
      <c r="I4303" s="47"/>
      <c r="J4303" s="47"/>
      <c r="K4303" s="65"/>
      <c r="L4303" s="45" t="e">
        <f ca="1">VLOOKUP(Tableau645[[#This Row],[module]],OFFSET(INDIRECT(A4303&amp;"_code"),0,2,,2),2,0)</f>
        <v>#N/A</v>
      </c>
      <c r="M4303" s="45"/>
      <c r="N4303" s="47"/>
      <c r="O4303" s="45"/>
    </row>
    <row r="4304" spans="1:15" hidden="1" x14ac:dyDescent="0.2">
      <c r="A4304" s="45" t="s">
        <v>671</v>
      </c>
      <c r="B4304" s="65" t="str">
        <f>YEAR(C4304)&amp;"-"&amp;WEEKNUM(C4304)</f>
        <v>2018-20</v>
      </c>
      <c r="C4304" s="46">
        <v>43239</v>
      </c>
      <c r="D4304" s="67">
        <f>WEEKDAY(Tableau645[[#This Row],[date]])</f>
        <v>7</v>
      </c>
      <c r="E4304" s="47">
        <v>0.34375</v>
      </c>
      <c r="F4304" s="47">
        <v>0.51041666666666696</v>
      </c>
      <c r="G4304" s="46" t="str">
        <f>IF(NOT(ISBLANK(Tableau645[heure
début])),IF(VALUE(MID(TEXT(Tableau645[heure
début],"hh"),1,2))&lt;13,"AM","PM"),"")</f>
        <v>AM</v>
      </c>
      <c r="H4304" s="47">
        <f>F4304-E4304</f>
        <v>0.16666666666666696</v>
      </c>
      <c r="I4304" s="47"/>
      <c r="J4304" s="47"/>
      <c r="K4304" s="65"/>
      <c r="L4304" s="45" t="e">
        <f ca="1">VLOOKUP(Tableau645[[#This Row],[module]],OFFSET(INDIRECT(A4304&amp;"_code"),0,2,,2),2,0)</f>
        <v>#N/A</v>
      </c>
      <c r="M4304" s="45"/>
      <c r="N4304" s="47"/>
      <c r="O4304" s="45"/>
    </row>
    <row r="4305" spans="1:15" hidden="1" x14ac:dyDescent="0.2">
      <c r="A4305" s="45" t="s">
        <v>672</v>
      </c>
      <c r="B4305" s="65" t="str">
        <f>YEAR(C4305)&amp;"-"&amp;WEEKNUM(C4305)</f>
        <v>2018-20</v>
      </c>
      <c r="C4305" s="46">
        <v>43239</v>
      </c>
      <c r="D4305" s="67">
        <f>WEEKDAY(Tableau645[[#This Row],[date]])</f>
        <v>7</v>
      </c>
      <c r="E4305" s="47">
        <v>0.34375</v>
      </c>
      <c r="F4305" s="47">
        <v>0.51041666666666696</v>
      </c>
      <c r="G4305" s="46" t="str">
        <f>IF(NOT(ISBLANK(Tableau645[heure
début])),IF(VALUE(MID(TEXT(Tableau645[heure
début],"hh"),1,2))&lt;13,"AM","PM"),"")</f>
        <v>AM</v>
      </c>
      <c r="H4305" s="47">
        <f>F4305-E4305</f>
        <v>0.16666666666666696</v>
      </c>
      <c r="I4305" s="47"/>
      <c r="J4305" s="47"/>
      <c r="K4305" s="65"/>
      <c r="L4305" s="45" t="e">
        <f ca="1">VLOOKUP(Tableau645[[#This Row],[module]],OFFSET(INDIRECT(A4305&amp;"_code"),0,2,,2),2,0)</f>
        <v>#N/A</v>
      </c>
      <c r="M4305" s="45"/>
      <c r="N4305" s="47"/>
      <c r="O4305" s="45"/>
    </row>
    <row r="4306" spans="1:15" hidden="1" x14ac:dyDescent="0.2">
      <c r="A4306" s="45" t="s">
        <v>676</v>
      </c>
      <c r="B4306" s="65" t="str">
        <f>YEAR(C4306)&amp;"-"&amp;WEEKNUM(C4306)</f>
        <v>2018-20</v>
      </c>
      <c r="C4306" s="46">
        <v>43239</v>
      </c>
      <c r="D4306" s="67">
        <f>WEEKDAY(Tableau645[[#This Row],[date]])</f>
        <v>7</v>
      </c>
      <c r="E4306" s="47">
        <v>0.34375</v>
      </c>
      <c r="F4306" s="47">
        <v>0.51041666666666696</v>
      </c>
      <c r="G4306" s="46" t="str">
        <f>IF(NOT(ISBLANK(Tableau645[heure
début])),IF(VALUE(MID(TEXT(Tableau645[heure
début],"hh"),1,2))&lt;13,"AM","PM"),"")</f>
        <v>AM</v>
      </c>
      <c r="H4306" s="47">
        <f>F4306-E4306</f>
        <v>0.16666666666666696</v>
      </c>
      <c r="I4306" s="47"/>
      <c r="J4306" s="47"/>
      <c r="K4306" s="65"/>
      <c r="L4306" s="45" t="e">
        <f ca="1">VLOOKUP(Tableau645[[#This Row],[module]],OFFSET(INDIRECT(A4306&amp;"_code"),0,2,,2),2,0)</f>
        <v>#N/A</v>
      </c>
      <c r="M4306" s="45"/>
      <c r="N4306" s="47"/>
      <c r="O4306" s="45"/>
    </row>
    <row r="4307" spans="1:15" hidden="1" x14ac:dyDescent="0.2">
      <c r="A4307" s="45" t="s">
        <v>677</v>
      </c>
      <c r="B4307" s="65" t="str">
        <f>YEAR(C4307)&amp;"-"&amp;WEEKNUM(C4307)</f>
        <v>2018-20</v>
      </c>
      <c r="C4307" s="46">
        <v>43239</v>
      </c>
      <c r="D4307" s="67">
        <f>WEEKDAY(Tableau645[[#This Row],[date]])</f>
        <v>7</v>
      </c>
      <c r="E4307" s="47">
        <v>0.34375</v>
      </c>
      <c r="F4307" s="47">
        <v>0.51041666666666696</v>
      </c>
      <c r="G4307" s="46" t="str">
        <f>IF(NOT(ISBLANK(Tableau645[heure
début])),IF(VALUE(MID(TEXT(Tableau645[heure
début],"hh"),1,2))&lt;13,"AM","PM"),"")</f>
        <v>AM</v>
      </c>
      <c r="H4307" s="47">
        <f>F4307-E4307</f>
        <v>0.16666666666666696</v>
      </c>
      <c r="I4307" s="47"/>
      <c r="J4307" s="47"/>
      <c r="K4307" s="65"/>
      <c r="L4307" s="45" t="e">
        <f ca="1">VLOOKUP(Tableau645[[#This Row],[module]],OFFSET(INDIRECT(A4307&amp;"_code"),0,2,,2),2,0)</f>
        <v>#N/A</v>
      </c>
      <c r="M4307" s="45"/>
      <c r="N4307" s="47"/>
      <c r="O4307" s="45"/>
    </row>
    <row r="4308" spans="1:15" hidden="1" x14ac:dyDescent="0.2">
      <c r="A4308" s="45" t="s">
        <v>657</v>
      </c>
      <c r="B4308" s="65" t="str">
        <f>YEAR(C4308)&amp;"-"&amp;WEEKNUM(C4308)</f>
        <v>2018-20</v>
      </c>
      <c r="C4308" s="46">
        <v>43239</v>
      </c>
      <c r="D4308" s="67">
        <f>WEEKDAY(Tableau645[[#This Row],[date]])</f>
        <v>7</v>
      </c>
      <c r="E4308" s="47">
        <v>0.34375</v>
      </c>
      <c r="F4308" s="47">
        <v>0.51041666666666696</v>
      </c>
      <c r="G4308" s="46" t="str">
        <f>IF(NOT(ISBLANK(Tableau645[heure
début])),IF(VALUE(MID(TEXT(Tableau645[heure
début],"hh"),1,2))&lt;13,"AM","PM"),"")</f>
        <v>AM</v>
      </c>
      <c r="H4308" s="47">
        <f>F4308-E4308</f>
        <v>0.16666666666666696</v>
      </c>
      <c r="I4308" s="123"/>
      <c r="J4308" s="47"/>
      <c r="K4308" s="65"/>
      <c r="L4308" s="45" t="e">
        <f ca="1">VLOOKUP(Tableau645[[#This Row],[module]],OFFSET(INDIRECT(A4308&amp;"_code"),0,2,,2),2,0)</f>
        <v>#N/A</v>
      </c>
      <c r="M4308" s="45"/>
      <c r="N4308" s="47"/>
      <c r="O4308" s="45"/>
    </row>
    <row r="4309" spans="1:15" hidden="1" x14ac:dyDescent="0.2">
      <c r="A4309" s="61" t="s">
        <v>669</v>
      </c>
      <c r="B4309" s="65" t="str">
        <f>YEAR(C4309)&amp;"-"&amp;WEEKNUM(C4309)</f>
        <v>2018-20</v>
      </c>
      <c r="C4309" s="46">
        <v>43239</v>
      </c>
      <c r="D4309" s="67">
        <f>WEEKDAY(Tableau645[[#This Row],[date]])</f>
        <v>7</v>
      </c>
      <c r="E4309" s="63">
        <v>0.57291666666666696</v>
      </c>
      <c r="F4309" s="63">
        <v>0.73958333333333404</v>
      </c>
      <c r="G4309" s="46" t="str">
        <f>IF(NOT(ISBLANK(Tableau645[heure
début])),IF(VALUE(MID(TEXT(Tableau645[heure
début],"hh"),1,2))&lt;13,"AM","PM"),"")</f>
        <v>PM</v>
      </c>
      <c r="H4309" s="47">
        <f>F4309-E4309</f>
        <v>0.16666666666666707</v>
      </c>
      <c r="I4309" s="47"/>
      <c r="J4309" s="47"/>
      <c r="K4309" s="65"/>
      <c r="L4309" s="45" t="e">
        <f ca="1">VLOOKUP(Tableau645[[#This Row],[module]],OFFSET(INDIRECT(A4309&amp;"_code"),0,2,,2),2,0)</f>
        <v>#N/A</v>
      </c>
      <c r="M4309" s="45"/>
      <c r="N4309" s="47"/>
      <c r="O4309" s="45"/>
    </row>
    <row r="4310" spans="1:15" hidden="1" x14ac:dyDescent="0.2">
      <c r="A4310" s="45" t="s">
        <v>670</v>
      </c>
      <c r="B4310" s="65" t="str">
        <f>YEAR(C4310)&amp;"-"&amp;WEEKNUM(C4310)</f>
        <v>2018-20</v>
      </c>
      <c r="C4310" s="46">
        <v>43239</v>
      </c>
      <c r="D4310" s="67">
        <f>WEEKDAY(Tableau645[[#This Row],[date]])</f>
        <v>7</v>
      </c>
      <c r="E4310" s="47">
        <v>0.57291666666666696</v>
      </c>
      <c r="F4310" s="47">
        <v>0.73958333333333404</v>
      </c>
      <c r="G4310" s="46" t="str">
        <f>IF(NOT(ISBLANK(Tableau645[heure
début])),IF(VALUE(MID(TEXT(Tableau645[heure
début],"hh"),1,2))&lt;13,"AM","PM"),"")</f>
        <v>PM</v>
      </c>
      <c r="H4310" s="47">
        <f>F4310-E4310</f>
        <v>0.16666666666666707</v>
      </c>
      <c r="I4310" s="47"/>
      <c r="J4310" s="47"/>
      <c r="K4310" s="65"/>
      <c r="L4310" s="45" t="e">
        <f ca="1">VLOOKUP(Tableau645[[#This Row],[module]],OFFSET(INDIRECT(A4310&amp;"_code"),0,2,,2),2,0)</f>
        <v>#N/A</v>
      </c>
      <c r="M4310" s="45"/>
      <c r="N4310" s="47"/>
      <c r="O4310" s="45"/>
    </row>
    <row r="4311" spans="1:15" hidden="1" x14ac:dyDescent="0.2">
      <c r="A4311" s="45" t="s">
        <v>671</v>
      </c>
      <c r="B4311" s="65" t="str">
        <f>YEAR(C4311)&amp;"-"&amp;WEEKNUM(C4311)</f>
        <v>2018-20</v>
      </c>
      <c r="C4311" s="46">
        <v>43239</v>
      </c>
      <c r="D4311" s="67">
        <f>WEEKDAY(Tableau645[[#This Row],[date]])</f>
        <v>7</v>
      </c>
      <c r="E4311" s="47">
        <v>0.57291666666666696</v>
      </c>
      <c r="F4311" s="47">
        <v>0.73958333333333404</v>
      </c>
      <c r="G4311" s="46" t="str">
        <f>IF(NOT(ISBLANK(Tableau645[heure
début])),IF(VALUE(MID(TEXT(Tableau645[heure
début],"hh"),1,2))&lt;13,"AM","PM"),"")</f>
        <v>PM</v>
      </c>
      <c r="H4311" s="47">
        <f>F4311-E4311</f>
        <v>0.16666666666666707</v>
      </c>
      <c r="I4311" s="47"/>
      <c r="J4311" s="47"/>
      <c r="K4311" s="65"/>
      <c r="L4311" s="45" t="e">
        <f ca="1">VLOOKUP(Tableau645[[#This Row],[module]],OFFSET(INDIRECT(A4311&amp;"_code"),0,2,,2),2,0)</f>
        <v>#N/A</v>
      </c>
      <c r="M4311" s="45"/>
      <c r="N4311" s="47"/>
      <c r="O4311" s="45"/>
    </row>
    <row r="4312" spans="1:15" hidden="1" x14ac:dyDescent="0.2">
      <c r="A4312" s="45" t="s">
        <v>672</v>
      </c>
      <c r="B4312" s="65" t="str">
        <f>YEAR(C4312)&amp;"-"&amp;WEEKNUM(C4312)</f>
        <v>2018-20</v>
      </c>
      <c r="C4312" s="46">
        <v>43239</v>
      </c>
      <c r="D4312" s="67">
        <f>WEEKDAY(Tableau645[[#This Row],[date]])</f>
        <v>7</v>
      </c>
      <c r="E4312" s="47">
        <v>0.57291666666666696</v>
      </c>
      <c r="F4312" s="47">
        <v>0.73958333333333404</v>
      </c>
      <c r="G4312" s="46" t="str">
        <f>IF(NOT(ISBLANK(Tableau645[heure
début])),IF(VALUE(MID(TEXT(Tableau645[heure
début],"hh"),1,2))&lt;13,"AM","PM"),"")</f>
        <v>PM</v>
      </c>
      <c r="H4312" s="47">
        <f>F4312-E4312</f>
        <v>0.16666666666666707</v>
      </c>
      <c r="I4312" s="47"/>
      <c r="J4312" s="47"/>
      <c r="K4312" s="65"/>
      <c r="L4312" s="45" t="e">
        <f ca="1">VLOOKUP(Tableau645[[#This Row],[module]],OFFSET(INDIRECT(A4312&amp;"_code"),0,2,,2),2,0)</f>
        <v>#N/A</v>
      </c>
      <c r="M4312" s="45"/>
      <c r="N4312" s="47"/>
      <c r="O4312" s="45"/>
    </row>
    <row r="4313" spans="1:15" hidden="1" x14ac:dyDescent="0.2">
      <c r="A4313" s="45" t="s">
        <v>676</v>
      </c>
      <c r="B4313" s="65" t="str">
        <f>YEAR(C4313)&amp;"-"&amp;WEEKNUM(C4313)</f>
        <v>2018-20</v>
      </c>
      <c r="C4313" s="46">
        <v>43239</v>
      </c>
      <c r="D4313" s="67">
        <f>WEEKDAY(Tableau645[[#This Row],[date]])</f>
        <v>7</v>
      </c>
      <c r="E4313" s="47">
        <v>0.57291666666666696</v>
      </c>
      <c r="F4313" s="47">
        <v>0.69791666666666663</v>
      </c>
      <c r="G4313" s="46" t="str">
        <f>IF(NOT(ISBLANK(Tableau645[heure
début])),IF(VALUE(MID(TEXT(Tableau645[heure
début],"hh"),1,2))&lt;13,"AM","PM"),"")</f>
        <v>PM</v>
      </c>
      <c r="H4313" s="47">
        <f>F4313-E4313</f>
        <v>0.12499999999999967</v>
      </c>
      <c r="I4313" s="47"/>
      <c r="J4313" s="47"/>
      <c r="K4313" s="65"/>
      <c r="L4313" s="45" t="e">
        <f ca="1">VLOOKUP(Tableau645[[#This Row],[module]],OFFSET(INDIRECT(A4313&amp;"_code"),0,2,,2),2,0)</f>
        <v>#N/A</v>
      </c>
      <c r="M4313" s="45"/>
      <c r="N4313" s="47"/>
      <c r="O4313" s="45"/>
    </row>
    <row r="4314" spans="1:15" hidden="1" x14ac:dyDescent="0.2">
      <c r="A4314" s="45" t="s">
        <v>677</v>
      </c>
      <c r="B4314" s="65" t="str">
        <f>YEAR(C4314)&amp;"-"&amp;WEEKNUM(C4314)</f>
        <v>2018-20</v>
      </c>
      <c r="C4314" s="46">
        <v>43239</v>
      </c>
      <c r="D4314" s="67">
        <f>WEEKDAY(Tableau645[[#This Row],[date]])</f>
        <v>7</v>
      </c>
      <c r="E4314" s="47">
        <v>0.57291666666666696</v>
      </c>
      <c r="F4314" s="47">
        <v>0.69791666666666663</v>
      </c>
      <c r="G4314" s="46" t="str">
        <f>IF(NOT(ISBLANK(Tableau645[heure
début])),IF(VALUE(MID(TEXT(Tableau645[heure
début],"hh"),1,2))&lt;13,"AM","PM"),"")</f>
        <v>PM</v>
      </c>
      <c r="H4314" s="47">
        <f>F4314-E4314</f>
        <v>0.12499999999999967</v>
      </c>
      <c r="I4314" s="47"/>
      <c r="J4314" s="47"/>
      <c r="K4314" s="65"/>
      <c r="L4314" s="45" t="e">
        <f ca="1">VLOOKUP(Tableau645[[#This Row],[module]],OFFSET(INDIRECT(A4314&amp;"_code"),0,2,,2),2,0)</f>
        <v>#N/A</v>
      </c>
      <c r="M4314" s="45"/>
      <c r="N4314" s="47"/>
      <c r="O4314" s="45"/>
    </row>
    <row r="4315" spans="1:15" hidden="1" x14ac:dyDescent="0.2">
      <c r="A4315" s="45" t="s">
        <v>657</v>
      </c>
      <c r="B4315" s="65" t="str">
        <f>YEAR(C4315)&amp;"-"&amp;WEEKNUM(C4315)</f>
        <v>2018-20</v>
      </c>
      <c r="C4315" s="46">
        <v>43239</v>
      </c>
      <c r="D4315" s="67">
        <f>WEEKDAY(Tableau645[[#This Row],[date]])</f>
        <v>7</v>
      </c>
      <c r="E4315" s="47">
        <v>0.57291666666666696</v>
      </c>
      <c r="F4315" s="47">
        <v>0.73958333333333404</v>
      </c>
      <c r="G4315" s="46" t="str">
        <f>IF(NOT(ISBLANK(Tableau645[heure
début])),IF(VALUE(MID(TEXT(Tableau645[heure
début],"hh"),1,2))&lt;13,"AM","PM"),"")</f>
        <v>PM</v>
      </c>
      <c r="H4315" s="47">
        <f>F4315-E4315</f>
        <v>0.16666666666666707</v>
      </c>
      <c r="I4315" s="123"/>
      <c r="J4315" s="47"/>
      <c r="K4315" s="65"/>
      <c r="L4315" s="45" t="e">
        <f ca="1">VLOOKUP(Tableau645[[#This Row],[module]],OFFSET(INDIRECT(A4315&amp;"_code"),0,2,,2),2,0)</f>
        <v>#N/A</v>
      </c>
      <c r="M4315" s="45"/>
      <c r="N4315" s="47"/>
      <c r="O4315" s="45"/>
    </row>
    <row r="4316" spans="1:15" hidden="1" x14ac:dyDescent="0.2">
      <c r="A4316" s="61" t="s">
        <v>669</v>
      </c>
      <c r="B4316" s="65" t="str">
        <f>YEAR(C4316)&amp;"-"&amp;WEEKNUM(C4316)</f>
        <v>2018-21</v>
      </c>
      <c r="C4316" s="46">
        <v>43240</v>
      </c>
      <c r="D4316" s="67">
        <f>WEEKDAY(Tableau645[[#This Row],[date]])</f>
        <v>1</v>
      </c>
      <c r="E4316" s="47">
        <v>0.34375</v>
      </c>
      <c r="F4316" s="47">
        <v>0.51041666666666696</v>
      </c>
      <c r="G4316" s="46" t="str">
        <f>IF(NOT(ISBLANK(Tableau645[heure
début])),IF(VALUE(MID(TEXT(Tableau645[heure
début],"hh"),1,2))&lt;13,"AM","PM"),"")</f>
        <v>AM</v>
      </c>
      <c r="H4316" s="47">
        <f>F4316-E4316</f>
        <v>0.16666666666666696</v>
      </c>
      <c r="I4316" s="47"/>
      <c r="J4316" s="47"/>
      <c r="K4316" s="65"/>
      <c r="L4316" s="45" t="e">
        <f ca="1">VLOOKUP(Tableau645[[#This Row],[module]],OFFSET(INDIRECT(A4316&amp;"_code"),0,2,,2),2,0)</f>
        <v>#N/A</v>
      </c>
      <c r="M4316" s="45"/>
      <c r="N4316" s="47"/>
      <c r="O4316" s="45"/>
    </row>
    <row r="4317" spans="1:15" hidden="1" x14ac:dyDescent="0.2">
      <c r="A4317" s="45" t="s">
        <v>670</v>
      </c>
      <c r="B4317" s="65" t="str">
        <f>YEAR(C4317)&amp;"-"&amp;WEEKNUM(C4317)</f>
        <v>2018-21</v>
      </c>
      <c r="C4317" s="46">
        <v>43240</v>
      </c>
      <c r="D4317" s="67">
        <f>WEEKDAY(Tableau645[[#This Row],[date]])</f>
        <v>1</v>
      </c>
      <c r="E4317" s="47">
        <v>0.34375</v>
      </c>
      <c r="F4317" s="47">
        <v>0.51041666666666696</v>
      </c>
      <c r="G4317" s="46" t="str">
        <f>IF(NOT(ISBLANK(Tableau645[heure
début])),IF(VALUE(MID(TEXT(Tableau645[heure
début],"hh"),1,2))&lt;13,"AM","PM"),"")</f>
        <v>AM</v>
      </c>
      <c r="H4317" s="47">
        <f>F4317-E4317</f>
        <v>0.16666666666666696</v>
      </c>
      <c r="I4317" s="47"/>
      <c r="J4317" s="47"/>
      <c r="K4317" s="65"/>
      <c r="L4317" s="45" t="e">
        <f ca="1">VLOOKUP(Tableau645[[#This Row],[module]],OFFSET(INDIRECT(A4317&amp;"_code"),0,2,,2),2,0)</f>
        <v>#N/A</v>
      </c>
      <c r="M4317" s="45"/>
      <c r="N4317" s="47"/>
      <c r="O4317" s="45"/>
    </row>
    <row r="4318" spans="1:15" hidden="1" x14ac:dyDescent="0.2">
      <c r="A4318" s="45" t="s">
        <v>671</v>
      </c>
      <c r="B4318" s="65" t="str">
        <f>YEAR(C4318)&amp;"-"&amp;WEEKNUM(C4318)</f>
        <v>2018-21</v>
      </c>
      <c r="C4318" s="46">
        <v>43240</v>
      </c>
      <c r="D4318" s="67">
        <f>WEEKDAY(Tableau645[[#This Row],[date]])</f>
        <v>1</v>
      </c>
      <c r="E4318" s="47">
        <v>0.34375</v>
      </c>
      <c r="F4318" s="47">
        <v>0.51041666666666696</v>
      </c>
      <c r="G4318" s="46" t="str">
        <f>IF(NOT(ISBLANK(Tableau645[heure
début])),IF(VALUE(MID(TEXT(Tableau645[heure
début],"hh"),1,2))&lt;13,"AM","PM"),"")</f>
        <v>AM</v>
      </c>
      <c r="H4318" s="47">
        <f>F4318-E4318</f>
        <v>0.16666666666666696</v>
      </c>
      <c r="I4318" s="47"/>
      <c r="J4318" s="47"/>
      <c r="K4318" s="65"/>
      <c r="L4318" s="45" t="e">
        <f ca="1">VLOOKUP(Tableau645[[#This Row],[module]],OFFSET(INDIRECT(A4318&amp;"_code"),0,2,,2),2,0)</f>
        <v>#N/A</v>
      </c>
      <c r="M4318" s="45"/>
      <c r="N4318" s="47"/>
      <c r="O4318" s="45"/>
    </row>
    <row r="4319" spans="1:15" hidden="1" x14ac:dyDescent="0.2">
      <c r="A4319" s="45" t="s">
        <v>672</v>
      </c>
      <c r="B4319" s="65" t="str">
        <f>YEAR(C4319)&amp;"-"&amp;WEEKNUM(C4319)</f>
        <v>2018-21</v>
      </c>
      <c r="C4319" s="46">
        <v>43240</v>
      </c>
      <c r="D4319" s="67">
        <f>WEEKDAY(Tableau645[[#This Row],[date]])</f>
        <v>1</v>
      </c>
      <c r="E4319" s="47">
        <v>0.34375</v>
      </c>
      <c r="F4319" s="47">
        <v>0.51041666666666696</v>
      </c>
      <c r="G4319" s="46" t="str">
        <f>IF(NOT(ISBLANK(Tableau645[heure
début])),IF(VALUE(MID(TEXT(Tableau645[heure
début],"hh"),1,2))&lt;13,"AM","PM"),"")</f>
        <v>AM</v>
      </c>
      <c r="H4319" s="47">
        <f>F4319-E4319</f>
        <v>0.16666666666666696</v>
      </c>
      <c r="I4319" s="47"/>
      <c r="J4319" s="47"/>
      <c r="K4319" s="65"/>
      <c r="L4319" s="45" t="e">
        <f ca="1">VLOOKUP(Tableau645[[#This Row],[module]],OFFSET(INDIRECT(A4319&amp;"_code"),0,2,,2),2,0)</f>
        <v>#N/A</v>
      </c>
      <c r="M4319" s="45"/>
      <c r="N4319" s="47"/>
      <c r="O4319" s="45"/>
    </row>
    <row r="4320" spans="1:15" hidden="1" x14ac:dyDescent="0.2">
      <c r="A4320" s="45" t="s">
        <v>676</v>
      </c>
      <c r="B4320" s="65" t="str">
        <f>YEAR(C4320)&amp;"-"&amp;WEEKNUM(C4320)</f>
        <v>2018-21</v>
      </c>
      <c r="C4320" s="46">
        <v>43240</v>
      </c>
      <c r="D4320" s="67">
        <f>WEEKDAY(Tableau645[[#This Row],[date]])</f>
        <v>1</v>
      </c>
      <c r="E4320" s="47">
        <v>0.34375</v>
      </c>
      <c r="F4320" s="47">
        <v>0.51041666666666696</v>
      </c>
      <c r="G4320" s="46" t="str">
        <f>IF(NOT(ISBLANK(Tableau645[heure
début])),IF(VALUE(MID(TEXT(Tableau645[heure
début],"hh"),1,2))&lt;13,"AM","PM"),"")</f>
        <v>AM</v>
      </c>
      <c r="H4320" s="47">
        <f>F4320-E4320</f>
        <v>0.16666666666666696</v>
      </c>
      <c r="I4320" s="47"/>
      <c r="J4320" s="47"/>
      <c r="K4320" s="65"/>
      <c r="L4320" s="45" t="e">
        <f ca="1">VLOOKUP(Tableau645[[#This Row],[module]],OFFSET(INDIRECT(A4320&amp;"_code"),0,2,,2),2,0)</f>
        <v>#N/A</v>
      </c>
      <c r="M4320" s="45"/>
      <c r="N4320" s="47"/>
      <c r="O4320" s="45"/>
    </row>
    <row r="4321" spans="1:15" hidden="1" x14ac:dyDescent="0.2">
      <c r="A4321" s="45" t="s">
        <v>677</v>
      </c>
      <c r="B4321" s="65" t="str">
        <f>YEAR(C4321)&amp;"-"&amp;WEEKNUM(C4321)</f>
        <v>2018-21</v>
      </c>
      <c r="C4321" s="46">
        <v>43240</v>
      </c>
      <c r="D4321" s="67">
        <f>WEEKDAY(Tableau645[[#This Row],[date]])</f>
        <v>1</v>
      </c>
      <c r="E4321" s="47">
        <v>0.34375</v>
      </c>
      <c r="F4321" s="47">
        <v>0.51041666666666696</v>
      </c>
      <c r="G4321" s="46" t="str">
        <f>IF(NOT(ISBLANK(Tableau645[heure
début])),IF(VALUE(MID(TEXT(Tableau645[heure
début],"hh"),1,2))&lt;13,"AM","PM"),"")</f>
        <v>AM</v>
      </c>
      <c r="H4321" s="47">
        <f>F4321-E4321</f>
        <v>0.16666666666666696</v>
      </c>
      <c r="I4321" s="47"/>
      <c r="J4321" s="47"/>
      <c r="K4321" s="65"/>
      <c r="L4321" s="45" t="e">
        <f ca="1">VLOOKUP(Tableau645[[#This Row],[module]],OFFSET(INDIRECT(A4321&amp;"_code"),0,2,,2),2,0)</f>
        <v>#N/A</v>
      </c>
      <c r="M4321" s="45"/>
      <c r="N4321" s="47"/>
      <c r="O4321" s="45"/>
    </row>
    <row r="4322" spans="1:15" hidden="1" x14ac:dyDescent="0.2">
      <c r="A4322" s="45" t="s">
        <v>657</v>
      </c>
      <c r="B4322" s="65" t="str">
        <f>YEAR(C4322)&amp;"-"&amp;WEEKNUM(C4322)</f>
        <v>2018-21</v>
      </c>
      <c r="C4322" s="46">
        <v>43240</v>
      </c>
      <c r="D4322" s="67">
        <f>WEEKDAY(Tableau645[[#This Row],[date]])</f>
        <v>1</v>
      </c>
      <c r="E4322" s="47">
        <v>0.34375</v>
      </c>
      <c r="F4322" s="47">
        <v>0.51041666666666696</v>
      </c>
      <c r="G4322" s="46" t="str">
        <f>IF(NOT(ISBLANK(Tableau645[heure
début])),IF(VALUE(MID(TEXT(Tableau645[heure
début],"hh"),1,2))&lt;13,"AM","PM"),"")</f>
        <v>AM</v>
      </c>
      <c r="H4322" s="47">
        <f>F4322-E4322</f>
        <v>0.16666666666666696</v>
      </c>
      <c r="I4322" s="123"/>
      <c r="J4322" s="47"/>
      <c r="K4322" s="65"/>
      <c r="L4322" s="45" t="e">
        <f ca="1">VLOOKUP(Tableau645[[#This Row],[module]],OFFSET(INDIRECT(A4322&amp;"_code"),0,2,,2),2,0)</f>
        <v>#N/A</v>
      </c>
      <c r="M4322" s="45"/>
      <c r="N4322" s="47"/>
      <c r="O4322" s="45"/>
    </row>
    <row r="4323" spans="1:15" hidden="1" x14ac:dyDescent="0.2">
      <c r="A4323" s="61" t="s">
        <v>669</v>
      </c>
      <c r="B4323" s="65" t="str">
        <f>YEAR(C4323)&amp;"-"&amp;WEEKNUM(C4323)</f>
        <v>2018-21</v>
      </c>
      <c r="C4323" s="46">
        <v>43240</v>
      </c>
      <c r="D4323" s="67">
        <f>WEEKDAY(Tableau645[[#This Row],[date]])</f>
        <v>1</v>
      </c>
      <c r="E4323" s="63">
        <v>0.57291666666666696</v>
      </c>
      <c r="F4323" s="63">
        <v>0.73958333333333404</v>
      </c>
      <c r="G4323" s="46" t="str">
        <f>IF(NOT(ISBLANK(Tableau645[heure
début])),IF(VALUE(MID(TEXT(Tableau645[heure
début],"hh"),1,2))&lt;13,"AM","PM"),"")</f>
        <v>PM</v>
      </c>
      <c r="H4323" s="47">
        <f>F4323-E4323</f>
        <v>0.16666666666666707</v>
      </c>
      <c r="I4323" s="47"/>
      <c r="J4323" s="47"/>
      <c r="K4323" s="65"/>
      <c r="L4323" s="45" t="e">
        <f ca="1">VLOOKUP(Tableau645[[#This Row],[module]],OFFSET(INDIRECT(A4323&amp;"_code"),0,2,,2),2,0)</f>
        <v>#N/A</v>
      </c>
      <c r="M4323" s="45"/>
      <c r="N4323" s="47"/>
      <c r="O4323" s="45"/>
    </row>
    <row r="4324" spans="1:15" hidden="1" x14ac:dyDescent="0.2">
      <c r="A4324" s="45" t="s">
        <v>670</v>
      </c>
      <c r="B4324" s="65" t="str">
        <f>YEAR(C4324)&amp;"-"&amp;WEEKNUM(C4324)</f>
        <v>2018-21</v>
      </c>
      <c r="C4324" s="46">
        <v>43240</v>
      </c>
      <c r="D4324" s="67">
        <f>WEEKDAY(Tableau645[[#This Row],[date]])</f>
        <v>1</v>
      </c>
      <c r="E4324" s="47">
        <v>0.57291666666666696</v>
      </c>
      <c r="F4324" s="47">
        <v>0.73958333333333404</v>
      </c>
      <c r="G4324" s="46" t="str">
        <f>IF(NOT(ISBLANK(Tableau645[heure
début])),IF(VALUE(MID(TEXT(Tableau645[heure
début],"hh"),1,2))&lt;13,"AM","PM"),"")</f>
        <v>PM</v>
      </c>
      <c r="H4324" s="47">
        <f>F4324-E4324</f>
        <v>0.16666666666666707</v>
      </c>
      <c r="I4324" s="47"/>
      <c r="J4324" s="47"/>
      <c r="K4324" s="65"/>
      <c r="L4324" s="45" t="e">
        <f ca="1">VLOOKUP(Tableau645[[#This Row],[module]],OFFSET(INDIRECT(A4324&amp;"_code"),0,2,,2),2,0)</f>
        <v>#N/A</v>
      </c>
      <c r="M4324" s="45"/>
      <c r="N4324" s="47"/>
      <c r="O4324" s="45"/>
    </row>
    <row r="4325" spans="1:15" hidden="1" x14ac:dyDescent="0.2">
      <c r="A4325" s="45" t="s">
        <v>671</v>
      </c>
      <c r="B4325" s="65" t="str">
        <f>YEAR(C4325)&amp;"-"&amp;WEEKNUM(C4325)</f>
        <v>2018-21</v>
      </c>
      <c r="C4325" s="46">
        <v>43240</v>
      </c>
      <c r="D4325" s="67">
        <f>WEEKDAY(Tableau645[[#This Row],[date]])</f>
        <v>1</v>
      </c>
      <c r="E4325" s="47">
        <v>0.57291666666666696</v>
      </c>
      <c r="F4325" s="47">
        <v>0.73958333333333404</v>
      </c>
      <c r="G4325" s="46" t="str">
        <f>IF(NOT(ISBLANK(Tableau645[heure
début])),IF(VALUE(MID(TEXT(Tableau645[heure
début],"hh"),1,2))&lt;13,"AM","PM"),"")</f>
        <v>PM</v>
      </c>
      <c r="H4325" s="47">
        <f>F4325-E4325</f>
        <v>0.16666666666666707</v>
      </c>
      <c r="I4325" s="47"/>
      <c r="J4325" s="47"/>
      <c r="K4325" s="65"/>
      <c r="L4325" s="45" t="e">
        <f ca="1">VLOOKUP(Tableau645[[#This Row],[module]],OFFSET(INDIRECT(A4325&amp;"_code"),0,2,,2),2,0)</f>
        <v>#N/A</v>
      </c>
      <c r="M4325" s="45"/>
      <c r="N4325" s="47"/>
      <c r="O4325" s="45"/>
    </row>
    <row r="4326" spans="1:15" hidden="1" x14ac:dyDescent="0.2">
      <c r="A4326" s="45" t="s">
        <v>672</v>
      </c>
      <c r="B4326" s="65" t="str">
        <f>YEAR(C4326)&amp;"-"&amp;WEEKNUM(C4326)</f>
        <v>2018-21</v>
      </c>
      <c r="C4326" s="46">
        <v>43240</v>
      </c>
      <c r="D4326" s="67">
        <f>WEEKDAY(Tableau645[[#This Row],[date]])</f>
        <v>1</v>
      </c>
      <c r="E4326" s="47">
        <v>0.57291666666666696</v>
      </c>
      <c r="F4326" s="47">
        <v>0.73958333333333404</v>
      </c>
      <c r="G4326" s="46" t="str">
        <f>IF(NOT(ISBLANK(Tableau645[heure
début])),IF(VALUE(MID(TEXT(Tableau645[heure
début],"hh"),1,2))&lt;13,"AM","PM"),"")</f>
        <v>PM</v>
      </c>
      <c r="H4326" s="47">
        <f>F4326-E4326</f>
        <v>0.16666666666666707</v>
      </c>
      <c r="I4326" s="47"/>
      <c r="J4326" s="47"/>
      <c r="K4326" s="65"/>
      <c r="L4326" s="45" t="e">
        <f ca="1">VLOOKUP(Tableau645[[#This Row],[module]],OFFSET(INDIRECT(A4326&amp;"_code"),0,2,,2),2,0)</f>
        <v>#N/A</v>
      </c>
      <c r="M4326" s="45"/>
      <c r="N4326" s="47"/>
      <c r="O4326" s="45"/>
    </row>
    <row r="4327" spans="1:15" hidden="1" x14ac:dyDescent="0.2">
      <c r="A4327" s="45" t="s">
        <v>676</v>
      </c>
      <c r="B4327" s="65" t="str">
        <f>YEAR(C4327)&amp;"-"&amp;WEEKNUM(C4327)</f>
        <v>2018-21</v>
      </c>
      <c r="C4327" s="46">
        <v>43240</v>
      </c>
      <c r="D4327" s="67">
        <f>WEEKDAY(Tableau645[[#This Row],[date]])</f>
        <v>1</v>
      </c>
      <c r="E4327" s="47">
        <v>0.57291666666666696</v>
      </c>
      <c r="F4327" s="47">
        <v>0.69791666666666663</v>
      </c>
      <c r="G4327" s="46" t="str">
        <f>IF(NOT(ISBLANK(Tableau645[heure
début])),IF(VALUE(MID(TEXT(Tableau645[heure
début],"hh"),1,2))&lt;13,"AM","PM"),"")</f>
        <v>PM</v>
      </c>
      <c r="H4327" s="47">
        <f>F4327-E4327</f>
        <v>0.12499999999999967</v>
      </c>
      <c r="I4327" s="47"/>
      <c r="J4327" s="47"/>
      <c r="K4327" s="65"/>
      <c r="L4327" s="45" t="e">
        <f ca="1">VLOOKUP(Tableau645[[#This Row],[module]],OFFSET(INDIRECT(A4327&amp;"_code"),0,2,,2),2,0)</f>
        <v>#N/A</v>
      </c>
      <c r="M4327" s="45"/>
      <c r="N4327" s="47"/>
      <c r="O4327" s="45"/>
    </row>
    <row r="4328" spans="1:15" hidden="1" x14ac:dyDescent="0.2">
      <c r="A4328" s="45" t="s">
        <v>677</v>
      </c>
      <c r="B4328" s="65" t="str">
        <f>YEAR(C4328)&amp;"-"&amp;WEEKNUM(C4328)</f>
        <v>2018-21</v>
      </c>
      <c r="C4328" s="46">
        <v>43240</v>
      </c>
      <c r="D4328" s="67">
        <f>WEEKDAY(Tableau645[[#This Row],[date]])</f>
        <v>1</v>
      </c>
      <c r="E4328" s="47">
        <v>0.57291666666666696</v>
      </c>
      <c r="F4328" s="47">
        <v>0.69791666666666663</v>
      </c>
      <c r="G4328" s="46" t="str">
        <f>IF(NOT(ISBLANK(Tableau645[heure
début])),IF(VALUE(MID(TEXT(Tableau645[heure
début],"hh"),1,2))&lt;13,"AM","PM"),"")</f>
        <v>PM</v>
      </c>
      <c r="H4328" s="47">
        <f>F4328-E4328</f>
        <v>0.12499999999999967</v>
      </c>
      <c r="I4328" s="47"/>
      <c r="J4328" s="47"/>
      <c r="K4328" s="65"/>
      <c r="L4328" s="45" t="e">
        <f ca="1">VLOOKUP(Tableau645[[#This Row],[module]],OFFSET(INDIRECT(A4328&amp;"_code"),0,2,,2),2,0)</f>
        <v>#N/A</v>
      </c>
      <c r="M4328" s="45"/>
      <c r="N4328" s="47"/>
      <c r="O4328" s="45"/>
    </row>
    <row r="4329" spans="1:15" hidden="1" x14ac:dyDescent="0.2">
      <c r="A4329" s="45" t="s">
        <v>657</v>
      </c>
      <c r="B4329" s="65" t="str">
        <f>YEAR(C4329)&amp;"-"&amp;WEEKNUM(C4329)</f>
        <v>2018-21</v>
      </c>
      <c r="C4329" s="46">
        <v>43240</v>
      </c>
      <c r="D4329" s="67">
        <f>WEEKDAY(Tableau645[[#This Row],[date]])</f>
        <v>1</v>
      </c>
      <c r="E4329" s="47">
        <v>0.57291666666666696</v>
      </c>
      <c r="F4329" s="47">
        <v>0.73958333333333404</v>
      </c>
      <c r="G4329" s="46" t="str">
        <f>IF(NOT(ISBLANK(Tableau645[heure
début])),IF(VALUE(MID(TEXT(Tableau645[heure
début],"hh"),1,2))&lt;13,"AM","PM"),"")</f>
        <v>PM</v>
      </c>
      <c r="H4329" s="47">
        <f>F4329-E4329</f>
        <v>0.16666666666666707</v>
      </c>
      <c r="I4329" s="123"/>
      <c r="J4329" s="47"/>
      <c r="K4329" s="65"/>
      <c r="L4329" s="45" t="e">
        <f ca="1">VLOOKUP(Tableau645[[#This Row],[module]],OFFSET(INDIRECT(A4329&amp;"_code"),0,2,,2),2,0)</f>
        <v>#N/A</v>
      </c>
      <c r="M4329" s="45"/>
      <c r="N4329" s="47"/>
      <c r="O4329" s="45"/>
    </row>
    <row r="4330" spans="1:15" hidden="1" x14ac:dyDescent="0.2">
      <c r="A4330" s="61" t="s">
        <v>669</v>
      </c>
      <c r="B4330" s="65" t="str">
        <f>YEAR(C4330)&amp;"-"&amp;WEEKNUM(C4330)</f>
        <v>2018-21</v>
      </c>
      <c r="C4330" s="46">
        <v>43241</v>
      </c>
      <c r="D4330" s="67">
        <f>WEEKDAY(Tableau645[[#This Row],[date]])</f>
        <v>2</v>
      </c>
      <c r="E4330" s="47">
        <v>0.34375</v>
      </c>
      <c r="F4330" s="47">
        <v>0.51041666666666696</v>
      </c>
      <c r="G4330" s="46" t="str">
        <f>IF(NOT(ISBLANK(Tableau645[heure
début])),IF(VALUE(MID(TEXT(Tableau645[heure
début],"hh"),1,2))&lt;13,"AM","PM"),"")</f>
        <v>AM</v>
      </c>
      <c r="H4330" s="47">
        <f>F4330-E4330</f>
        <v>0.16666666666666696</v>
      </c>
      <c r="I4330" s="47"/>
      <c r="J4330" s="47"/>
      <c r="K4330" s="65" t="s">
        <v>791</v>
      </c>
      <c r="L4330" s="45" t="str">
        <f ca="1">VLOOKUP(Tableau645[[#This Row],[module]],OFFSET(INDIRECT(A4330&amp;"_code"),0,2,,2),2,0)</f>
        <v>n/a</v>
      </c>
      <c r="M4330" s="45"/>
      <c r="N4330" s="47"/>
      <c r="O4330" s="45"/>
    </row>
    <row r="4331" spans="1:15" hidden="1" x14ac:dyDescent="0.2">
      <c r="A4331" s="45" t="s">
        <v>670</v>
      </c>
      <c r="B4331" s="65" t="str">
        <f>YEAR(C4331)&amp;"-"&amp;WEEKNUM(C4331)</f>
        <v>2018-21</v>
      </c>
      <c r="C4331" s="46">
        <v>43241</v>
      </c>
      <c r="D4331" s="67">
        <f>WEEKDAY(Tableau645[[#This Row],[date]])</f>
        <v>2</v>
      </c>
      <c r="E4331" s="47">
        <v>0.34375</v>
      </c>
      <c r="F4331" s="47">
        <v>0.51041666666666696</v>
      </c>
      <c r="G4331" s="46" t="str">
        <f>IF(NOT(ISBLANK(Tableau645[heure
début])),IF(VALUE(MID(TEXT(Tableau645[heure
début],"hh"),1,2))&lt;13,"AM","PM"),"")</f>
        <v>AM</v>
      </c>
      <c r="H4331" s="47">
        <f>F4331-E4331</f>
        <v>0.16666666666666696</v>
      </c>
      <c r="I4331" s="47"/>
      <c r="J4331" s="47"/>
      <c r="K4331" s="65" t="s">
        <v>791</v>
      </c>
      <c r="L4331" s="45" t="str">
        <f ca="1">VLOOKUP(Tableau645[[#This Row],[module]],OFFSET(INDIRECT(A4331&amp;"_code"),0,2,,2),2,0)</f>
        <v>n/a</v>
      </c>
      <c r="M4331" s="45"/>
      <c r="N4331" s="47"/>
      <c r="O4331" s="45"/>
    </row>
    <row r="4332" spans="1:15" hidden="1" x14ac:dyDescent="0.2">
      <c r="A4332" s="45" t="s">
        <v>671</v>
      </c>
      <c r="B4332" s="65" t="str">
        <f>YEAR(C4332)&amp;"-"&amp;WEEKNUM(C4332)</f>
        <v>2018-21</v>
      </c>
      <c r="C4332" s="46">
        <v>43241</v>
      </c>
      <c r="D4332" s="67">
        <f>WEEKDAY(Tableau645[[#This Row],[date]])</f>
        <v>2</v>
      </c>
      <c r="E4332" s="47">
        <v>0.34375</v>
      </c>
      <c r="F4332" s="47">
        <v>0.51041666666666696</v>
      </c>
      <c r="G4332" s="46" t="str">
        <f>IF(NOT(ISBLANK(Tableau645[heure
début])),IF(VALUE(MID(TEXT(Tableau645[heure
début],"hh"),1,2))&lt;13,"AM","PM"),"")</f>
        <v>AM</v>
      </c>
      <c r="H4332" s="47">
        <f>F4332-E4332</f>
        <v>0.16666666666666696</v>
      </c>
      <c r="I4332" s="47"/>
      <c r="J4332" s="47"/>
      <c r="K4332" s="65" t="s">
        <v>791</v>
      </c>
      <c r="L4332" s="45" t="str">
        <f ca="1">VLOOKUP(Tableau645[[#This Row],[module]],OFFSET(INDIRECT(A4332&amp;"_code"),0,2,,2),2,0)</f>
        <v>n/a</v>
      </c>
      <c r="M4332" s="45"/>
      <c r="N4332" s="47"/>
      <c r="O4332" s="45"/>
    </row>
    <row r="4333" spans="1:15" hidden="1" x14ac:dyDescent="0.2">
      <c r="A4333" s="45" t="s">
        <v>672</v>
      </c>
      <c r="B4333" s="65" t="str">
        <f>YEAR(C4333)&amp;"-"&amp;WEEKNUM(C4333)</f>
        <v>2018-21</v>
      </c>
      <c r="C4333" s="46">
        <v>43241</v>
      </c>
      <c r="D4333" s="67">
        <f>WEEKDAY(Tableau645[[#This Row],[date]])</f>
        <v>2</v>
      </c>
      <c r="E4333" s="47">
        <v>0.34375</v>
      </c>
      <c r="F4333" s="47">
        <v>0.51041666666666696</v>
      </c>
      <c r="G4333" s="46" t="str">
        <f>IF(NOT(ISBLANK(Tableau645[heure
début])),IF(VALUE(MID(TEXT(Tableau645[heure
début],"hh"),1,2))&lt;13,"AM","PM"),"")</f>
        <v>AM</v>
      </c>
      <c r="H4333" s="47">
        <f>F4333-E4333</f>
        <v>0.16666666666666696</v>
      </c>
      <c r="I4333" s="47"/>
      <c r="J4333" s="47"/>
      <c r="K4333" s="65" t="s">
        <v>791</v>
      </c>
      <c r="L4333" s="45" t="str">
        <f ca="1">VLOOKUP(Tableau645[[#This Row],[module]],OFFSET(INDIRECT(A4333&amp;"_code"),0,2,,2),2,0)</f>
        <v>n/a</v>
      </c>
      <c r="M4333" s="45"/>
      <c r="N4333" s="47"/>
      <c r="O4333" s="45"/>
    </row>
    <row r="4334" spans="1:15" hidden="1" x14ac:dyDescent="0.2">
      <c r="A4334" s="45" t="s">
        <v>676</v>
      </c>
      <c r="B4334" s="65" t="str">
        <f>YEAR(C4334)&amp;"-"&amp;WEEKNUM(C4334)</f>
        <v>2018-21</v>
      </c>
      <c r="C4334" s="46">
        <v>43241</v>
      </c>
      <c r="D4334" s="67">
        <f>WEEKDAY(Tableau645[[#This Row],[date]])</f>
        <v>2</v>
      </c>
      <c r="E4334" s="47">
        <v>0.34375</v>
      </c>
      <c r="F4334" s="47">
        <v>0.51041666666666696</v>
      </c>
      <c r="G4334" s="46" t="str">
        <f>IF(NOT(ISBLANK(Tableau645[heure
début])),IF(VALUE(MID(TEXT(Tableau645[heure
début],"hh"),1,2))&lt;13,"AM","PM"),"")</f>
        <v>AM</v>
      </c>
      <c r="H4334" s="47">
        <f>F4334-E4334</f>
        <v>0.16666666666666696</v>
      </c>
      <c r="I4334" s="47"/>
      <c r="J4334" s="47"/>
      <c r="K4334" s="65" t="s">
        <v>791</v>
      </c>
      <c r="L4334" s="45" t="str">
        <f ca="1">VLOOKUP(Tableau645[[#This Row],[module]],OFFSET(INDIRECT(A4334&amp;"_code"),0,2,,2),2,0)</f>
        <v>n/a</v>
      </c>
      <c r="M4334" s="45"/>
      <c r="N4334" s="47"/>
      <c r="O4334" s="45"/>
    </row>
    <row r="4335" spans="1:15" hidden="1" x14ac:dyDescent="0.2">
      <c r="A4335" s="45" t="s">
        <v>677</v>
      </c>
      <c r="B4335" s="65" t="str">
        <f>YEAR(C4335)&amp;"-"&amp;WEEKNUM(C4335)</f>
        <v>2018-21</v>
      </c>
      <c r="C4335" s="46">
        <v>43241</v>
      </c>
      <c r="D4335" s="67">
        <f>WEEKDAY(Tableau645[[#This Row],[date]])</f>
        <v>2</v>
      </c>
      <c r="E4335" s="47">
        <v>0.34375</v>
      </c>
      <c r="F4335" s="47">
        <v>0.51041666666666696</v>
      </c>
      <c r="G4335" s="46" t="str">
        <f>IF(NOT(ISBLANK(Tableau645[heure
début])),IF(VALUE(MID(TEXT(Tableau645[heure
début],"hh"),1,2))&lt;13,"AM","PM"),"")</f>
        <v>AM</v>
      </c>
      <c r="H4335" s="47">
        <f>F4335-E4335</f>
        <v>0.16666666666666696</v>
      </c>
      <c r="I4335" s="47"/>
      <c r="J4335" s="47"/>
      <c r="K4335" s="65" t="s">
        <v>791</v>
      </c>
      <c r="L4335" s="45" t="str">
        <f ca="1">VLOOKUP(Tableau645[[#This Row],[module]],OFFSET(INDIRECT(A4335&amp;"_code"),0,2,,2),2,0)</f>
        <v>n/a</v>
      </c>
      <c r="M4335" s="45"/>
      <c r="N4335" s="47"/>
      <c r="O4335" s="45"/>
    </row>
    <row r="4336" spans="1:15" hidden="1" x14ac:dyDescent="0.2">
      <c r="A4336" s="45" t="s">
        <v>657</v>
      </c>
      <c r="B4336" s="65" t="str">
        <f>YEAR(C4336)&amp;"-"&amp;WEEKNUM(C4336)</f>
        <v>2018-21</v>
      </c>
      <c r="C4336" s="46">
        <v>43241</v>
      </c>
      <c r="D4336" s="67">
        <f>WEEKDAY(Tableau645[[#This Row],[date]])</f>
        <v>2</v>
      </c>
      <c r="E4336" s="47">
        <v>0.34375</v>
      </c>
      <c r="F4336" s="47">
        <v>0.51041666666666696</v>
      </c>
      <c r="G4336" s="46" t="str">
        <f>IF(NOT(ISBLANK(Tableau645[heure
début])),IF(VALUE(MID(TEXT(Tableau645[heure
début],"hh"),1,2))&lt;13,"AM","PM"),"")</f>
        <v>AM</v>
      </c>
      <c r="H4336" s="47">
        <f>F4336-E4336</f>
        <v>0.16666666666666696</v>
      </c>
      <c r="I4336" s="123"/>
      <c r="J4336" s="47"/>
      <c r="K4336" s="65" t="s">
        <v>791</v>
      </c>
      <c r="L4336" s="45" t="str">
        <f ca="1">VLOOKUP(Tableau645[[#This Row],[module]],OFFSET(INDIRECT(A4336&amp;"_code"),0,2,,2),2,0)</f>
        <v>n/a</v>
      </c>
      <c r="M4336" s="45"/>
      <c r="N4336" s="47"/>
      <c r="O4336" s="45"/>
    </row>
    <row r="4337" spans="1:15" hidden="1" x14ac:dyDescent="0.2">
      <c r="A4337" s="61" t="s">
        <v>669</v>
      </c>
      <c r="B4337" s="65" t="str">
        <f>YEAR(C4337)&amp;"-"&amp;WEEKNUM(C4337)</f>
        <v>2018-21</v>
      </c>
      <c r="C4337" s="46">
        <v>43241</v>
      </c>
      <c r="D4337" s="67">
        <f>WEEKDAY(Tableau645[[#This Row],[date]])</f>
        <v>2</v>
      </c>
      <c r="E4337" s="63">
        <v>0.57291666666666696</v>
      </c>
      <c r="F4337" s="63">
        <v>0.73958333333333404</v>
      </c>
      <c r="G4337" s="46" t="str">
        <f>IF(NOT(ISBLANK(Tableau645[heure
début])),IF(VALUE(MID(TEXT(Tableau645[heure
début],"hh"),1,2))&lt;13,"AM","PM"),"")</f>
        <v>PM</v>
      </c>
      <c r="H4337" s="47">
        <f>F4337-E4337</f>
        <v>0.16666666666666707</v>
      </c>
      <c r="I4337" s="47"/>
      <c r="J4337" s="47"/>
      <c r="K4337" s="65" t="s">
        <v>791</v>
      </c>
      <c r="L4337" s="45" t="str">
        <f ca="1">VLOOKUP(Tableau645[[#This Row],[module]],OFFSET(INDIRECT(A4337&amp;"_code"),0,2,,2),2,0)</f>
        <v>n/a</v>
      </c>
      <c r="M4337" s="45"/>
      <c r="N4337" s="47"/>
      <c r="O4337" s="45"/>
    </row>
    <row r="4338" spans="1:15" hidden="1" x14ac:dyDescent="0.2">
      <c r="A4338" s="45" t="s">
        <v>670</v>
      </c>
      <c r="B4338" s="65" t="str">
        <f>YEAR(C4338)&amp;"-"&amp;WEEKNUM(C4338)</f>
        <v>2018-21</v>
      </c>
      <c r="C4338" s="46">
        <v>43241</v>
      </c>
      <c r="D4338" s="67">
        <f>WEEKDAY(Tableau645[[#This Row],[date]])</f>
        <v>2</v>
      </c>
      <c r="E4338" s="47">
        <v>0.57291666666666696</v>
      </c>
      <c r="F4338" s="47">
        <v>0.73958333333333404</v>
      </c>
      <c r="G4338" s="46" t="str">
        <f>IF(NOT(ISBLANK(Tableau645[heure
début])),IF(VALUE(MID(TEXT(Tableau645[heure
début],"hh"),1,2))&lt;13,"AM","PM"),"")</f>
        <v>PM</v>
      </c>
      <c r="H4338" s="47">
        <f>F4338-E4338</f>
        <v>0.16666666666666707</v>
      </c>
      <c r="I4338" s="47"/>
      <c r="J4338" s="47"/>
      <c r="K4338" s="65" t="s">
        <v>791</v>
      </c>
      <c r="L4338" s="45" t="str">
        <f ca="1">VLOOKUP(Tableau645[[#This Row],[module]],OFFSET(INDIRECT(A4338&amp;"_code"),0,2,,2),2,0)</f>
        <v>n/a</v>
      </c>
      <c r="M4338" s="45"/>
      <c r="N4338" s="47"/>
      <c r="O4338" s="45"/>
    </row>
    <row r="4339" spans="1:15" hidden="1" x14ac:dyDescent="0.2">
      <c r="A4339" s="45" t="s">
        <v>671</v>
      </c>
      <c r="B4339" s="65" t="str">
        <f>YEAR(C4339)&amp;"-"&amp;WEEKNUM(C4339)</f>
        <v>2018-21</v>
      </c>
      <c r="C4339" s="46">
        <v>43241</v>
      </c>
      <c r="D4339" s="67">
        <f>WEEKDAY(Tableau645[[#This Row],[date]])</f>
        <v>2</v>
      </c>
      <c r="E4339" s="47">
        <v>0.57291666666666696</v>
      </c>
      <c r="F4339" s="47">
        <v>0.73958333333333404</v>
      </c>
      <c r="G4339" s="46" t="str">
        <f>IF(NOT(ISBLANK(Tableau645[heure
début])),IF(VALUE(MID(TEXT(Tableau645[heure
début],"hh"),1,2))&lt;13,"AM","PM"),"")</f>
        <v>PM</v>
      </c>
      <c r="H4339" s="47">
        <f>F4339-E4339</f>
        <v>0.16666666666666707</v>
      </c>
      <c r="I4339" s="47"/>
      <c r="J4339" s="47"/>
      <c r="K4339" s="65" t="s">
        <v>791</v>
      </c>
      <c r="L4339" s="45" t="str">
        <f ca="1">VLOOKUP(Tableau645[[#This Row],[module]],OFFSET(INDIRECT(A4339&amp;"_code"),0,2,,2),2,0)</f>
        <v>n/a</v>
      </c>
      <c r="M4339" s="45"/>
      <c r="N4339" s="47"/>
      <c r="O4339" s="45"/>
    </row>
    <row r="4340" spans="1:15" hidden="1" x14ac:dyDescent="0.2">
      <c r="A4340" s="45" t="s">
        <v>672</v>
      </c>
      <c r="B4340" s="65" t="str">
        <f>YEAR(C4340)&amp;"-"&amp;WEEKNUM(C4340)</f>
        <v>2018-21</v>
      </c>
      <c r="C4340" s="46">
        <v>43241</v>
      </c>
      <c r="D4340" s="67">
        <f>WEEKDAY(Tableau645[[#This Row],[date]])</f>
        <v>2</v>
      </c>
      <c r="E4340" s="47">
        <v>0.57291666666666696</v>
      </c>
      <c r="F4340" s="47">
        <v>0.73958333333333404</v>
      </c>
      <c r="G4340" s="46" t="str">
        <f>IF(NOT(ISBLANK(Tableau645[heure
début])),IF(VALUE(MID(TEXT(Tableau645[heure
début],"hh"),1,2))&lt;13,"AM","PM"),"")</f>
        <v>PM</v>
      </c>
      <c r="H4340" s="47">
        <f>F4340-E4340</f>
        <v>0.16666666666666707</v>
      </c>
      <c r="I4340" s="47"/>
      <c r="J4340" s="47"/>
      <c r="K4340" s="65" t="s">
        <v>791</v>
      </c>
      <c r="L4340" s="45" t="str">
        <f ca="1">VLOOKUP(Tableau645[[#This Row],[module]],OFFSET(INDIRECT(A4340&amp;"_code"),0,2,,2),2,0)</f>
        <v>n/a</v>
      </c>
      <c r="M4340" s="45"/>
      <c r="N4340" s="47"/>
      <c r="O4340" s="45"/>
    </row>
    <row r="4341" spans="1:15" hidden="1" x14ac:dyDescent="0.2">
      <c r="A4341" s="45" t="s">
        <v>676</v>
      </c>
      <c r="B4341" s="65" t="str">
        <f>YEAR(C4341)&amp;"-"&amp;WEEKNUM(C4341)</f>
        <v>2018-21</v>
      </c>
      <c r="C4341" s="46">
        <v>43241</v>
      </c>
      <c r="D4341" s="67">
        <f>WEEKDAY(Tableau645[[#This Row],[date]])</f>
        <v>2</v>
      </c>
      <c r="E4341" s="47">
        <v>0.57291666666666696</v>
      </c>
      <c r="F4341" s="47">
        <v>0.69791666666666663</v>
      </c>
      <c r="G4341" s="46" t="str">
        <f>IF(NOT(ISBLANK(Tableau645[heure
début])),IF(VALUE(MID(TEXT(Tableau645[heure
début],"hh"),1,2))&lt;13,"AM","PM"),"")</f>
        <v>PM</v>
      </c>
      <c r="H4341" s="47">
        <f>F4341-E4341</f>
        <v>0.12499999999999967</v>
      </c>
      <c r="I4341" s="47"/>
      <c r="J4341" s="47"/>
      <c r="K4341" s="65" t="s">
        <v>791</v>
      </c>
      <c r="L4341" s="45" t="str">
        <f ca="1">VLOOKUP(Tableau645[[#This Row],[module]],OFFSET(INDIRECT(A4341&amp;"_code"),0,2,,2),2,0)</f>
        <v>n/a</v>
      </c>
      <c r="M4341" s="45"/>
      <c r="N4341" s="47"/>
      <c r="O4341" s="45"/>
    </row>
    <row r="4342" spans="1:15" hidden="1" x14ac:dyDescent="0.2">
      <c r="A4342" s="45" t="s">
        <v>677</v>
      </c>
      <c r="B4342" s="65" t="str">
        <f>YEAR(C4342)&amp;"-"&amp;WEEKNUM(C4342)</f>
        <v>2018-21</v>
      </c>
      <c r="C4342" s="46">
        <v>43241</v>
      </c>
      <c r="D4342" s="67">
        <f>WEEKDAY(Tableau645[[#This Row],[date]])</f>
        <v>2</v>
      </c>
      <c r="E4342" s="47">
        <v>0.57291666666666696</v>
      </c>
      <c r="F4342" s="47">
        <v>0.69791666666666663</v>
      </c>
      <c r="G4342" s="46" t="str">
        <f>IF(NOT(ISBLANK(Tableau645[heure
début])),IF(VALUE(MID(TEXT(Tableau645[heure
début],"hh"),1,2))&lt;13,"AM","PM"),"")</f>
        <v>PM</v>
      </c>
      <c r="H4342" s="47">
        <f>F4342-E4342</f>
        <v>0.12499999999999967</v>
      </c>
      <c r="I4342" s="47"/>
      <c r="J4342" s="47"/>
      <c r="K4342" s="65" t="s">
        <v>791</v>
      </c>
      <c r="L4342" s="45" t="str">
        <f ca="1">VLOOKUP(Tableau645[[#This Row],[module]],OFFSET(INDIRECT(A4342&amp;"_code"),0,2,,2),2,0)</f>
        <v>n/a</v>
      </c>
      <c r="M4342" s="45"/>
      <c r="N4342" s="47"/>
      <c r="O4342" s="45"/>
    </row>
    <row r="4343" spans="1:15" hidden="1" x14ac:dyDescent="0.2">
      <c r="A4343" s="45" t="s">
        <v>657</v>
      </c>
      <c r="B4343" s="65" t="str">
        <f>YEAR(C4343)&amp;"-"&amp;WEEKNUM(C4343)</f>
        <v>2018-21</v>
      </c>
      <c r="C4343" s="46">
        <v>43241</v>
      </c>
      <c r="D4343" s="67">
        <f>WEEKDAY(Tableau645[[#This Row],[date]])</f>
        <v>2</v>
      </c>
      <c r="E4343" s="47">
        <v>0.57291666666666696</v>
      </c>
      <c r="F4343" s="47">
        <v>0.73958333333333404</v>
      </c>
      <c r="G4343" s="46" t="str">
        <f>IF(NOT(ISBLANK(Tableau645[heure
début])),IF(VALUE(MID(TEXT(Tableau645[heure
début],"hh"),1,2))&lt;13,"AM","PM"),"")</f>
        <v>PM</v>
      </c>
      <c r="H4343" s="47">
        <f>F4343-E4343</f>
        <v>0.16666666666666707</v>
      </c>
      <c r="I4343" s="123"/>
      <c r="J4343" s="47"/>
      <c r="K4343" s="65" t="s">
        <v>791</v>
      </c>
      <c r="L4343" s="45" t="str">
        <f ca="1">VLOOKUP(Tableau645[[#This Row],[module]],OFFSET(INDIRECT(A4343&amp;"_code"),0,2,,2),2,0)</f>
        <v>n/a</v>
      </c>
      <c r="M4343" s="45"/>
      <c r="N4343" s="47"/>
      <c r="O4343" s="45"/>
    </row>
    <row r="4344" spans="1:15" hidden="1" x14ac:dyDescent="0.2">
      <c r="A4344" s="61" t="s">
        <v>669</v>
      </c>
      <c r="B4344" s="65" t="str">
        <f>YEAR(C4344)&amp;"-"&amp;WEEKNUM(C4344)</f>
        <v>2018-21</v>
      </c>
      <c r="C4344" s="46">
        <v>43242</v>
      </c>
      <c r="D4344" s="67">
        <f>WEEKDAY(Tableau645[[#This Row],[date]])</f>
        <v>3</v>
      </c>
      <c r="E4344" s="47">
        <v>0.34375</v>
      </c>
      <c r="F4344" s="47">
        <v>0.51041666666666696</v>
      </c>
      <c r="G4344" s="46" t="str">
        <f>IF(NOT(ISBLANK(Tableau645[heure
début])),IF(VALUE(MID(TEXT(Tableau645[heure
début],"hh"),1,2))&lt;13,"AM","PM"),"")</f>
        <v>AM</v>
      </c>
      <c r="H4344" s="47">
        <f>F4344-E4344</f>
        <v>0.16666666666666696</v>
      </c>
      <c r="I4344" s="47"/>
      <c r="J4344" s="47"/>
      <c r="K4344" s="65" t="s">
        <v>806</v>
      </c>
      <c r="L4344" s="45" t="str">
        <f ca="1">VLOOKUP(Tableau645[[#This Row],[module]],OFFSET(INDIRECT(A4344&amp;"_code"),0,2,,2),2,0)</f>
        <v>n/a</v>
      </c>
      <c r="M4344" s="45"/>
      <c r="N4344" s="47"/>
      <c r="O4344" s="45"/>
    </row>
    <row r="4345" spans="1:15" hidden="1" x14ac:dyDescent="0.2">
      <c r="A4345" s="45" t="s">
        <v>670</v>
      </c>
      <c r="B4345" s="65" t="str">
        <f>YEAR(C4345)&amp;"-"&amp;WEEKNUM(C4345)</f>
        <v>2018-21</v>
      </c>
      <c r="C4345" s="46">
        <v>43242</v>
      </c>
      <c r="D4345" s="67">
        <f>WEEKDAY(Tableau645[[#This Row],[date]])</f>
        <v>3</v>
      </c>
      <c r="E4345" s="47">
        <v>0.34375</v>
      </c>
      <c r="F4345" s="47">
        <v>0.51041666666666696</v>
      </c>
      <c r="G4345" s="46" t="str">
        <f>IF(NOT(ISBLANK(Tableau645[heure
début])),IF(VALUE(MID(TEXT(Tableau645[heure
début],"hh"),1,2))&lt;13,"AM","PM"),"")</f>
        <v>AM</v>
      </c>
      <c r="H4345" s="47">
        <f>F4345-E4345</f>
        <v>0.16666666666666696</v>
      </c>
      <c r="I4345" s="47"/>
      <c r="J4345" s="47"/>
      <c r="K4345" s="65" t="s">
        <v>814</v>
      </c>
      <c r="L4345" s="45" t="str">
        <f ca="1">VLOOKUP(Tableau645[[#This Row],[module]],OFFSET(INDIRECT(A4345&amp;"_code"),0,2,,2),2,0)</f>
        <v>n/a</v>
      </c>
      <c r="M4345" s="45"/>
      <c r="N4345" s="47"/>
      <c r="O4345" s="45"/>
    </row>
    <row r="4346" spans="1:15" hidden="1" x14ac:dyDescent="0.2">
      <c r="A4346" s="45" t="s">
        <v>657</v>
      </c>
      <c r="B4346" s="65" t="str">
        <f>YEAR(C4346)&amp;"-"&amp;WEEKNUM(C4346)</f>
        <v>2018-21</v>
      </c>
      <c r="C4346" s="46">
        <v>43242</v>
      </c>
      <c r="D4346" s="67">
        <f>WEEKDAY(Tableau645[[#This Row],[date]])</f>
        <v>3</v>
      </c>
      <c r="E4346" s="47">
        <v>0.34375</v>
      </c>
      <c r="F4346" s="47">
        <v>0.51041666666666696</v>
      </c>
      <c r="G4346" s="46" t="str">
        <f>IF(NOT(ISBLANK(Tableau645[heure
début])),IF(VALUE(MID(TEXT(Tableau645[heure
début],"hh"),1,2))&lt;13,"AM","PM"),"")</f>
        <v>AM</v>
      </c>
      <c r="H4346" s="47">
        <f>F4346-E4346</f>
        <v>0.16666666666666696</v>
      </c>
      <c r="I4346" s="123"/>
      <c r="J4346" s="47"/>
      <c r="K4346" s="65" t="s">
        <v>914</v>
      </c>
      <c r="L4346" s="45" t="str">
        <f ca="1">VLOOKUP(Tableau645[[#This Row],[module]],OFFSET(INDIRECT(A4346&amp;"_code"),0,2,,2),2,0)</f>
        <v>BOUTONNET Jean-Pierre</v>
      </c>
      <c r="M4346" s="45"/>
      <c r="N4346" s="47"/>
      <c r="O4346" s="45"/>
    </row>
    <row r="4347" spans="1:15" hidden="1" x14ac:dyDescent="0.2">
      <c r="A4347" s="45" t="s">
        <v>671</v>
      </c>
      <c r="B4347" s="65" t="str">
        <f>YEAR(C4347)&amp;"-"&amp;WEEKNUM(C4347)</f>
        <v>2018-21</v>
      </c>
      <c r="C4347" s="46">
        <v>43242</v>
      </c>
      <c r="D4347" s="67">
        <f>WEEKDAY(Tableau645[[#This Row],[date]])</f>
        <v>3</v>
      </c>
      <c r="E4347" s="47">
        <v>0.34375</v>
      </c>
      <c r="F4347" s="47">
        <v>0.51041666666666696</v>
      </c>
      <c r="G4347" s="46" t="str">
        <f>IF(NOT(ISBLANK(Tableau645[heure
début])),IF(VALUE(MID(TEXT(Tableau645[heure
début],"hh"),1,2))&lt;13,"AM","PM"),"")</f>
        <v>AM</v>
      </c>
      <c r="H4347" s="47">
        <f>F4347-E4347</f>
        <v>0.16666666666666696</v>
      </c>
      <c r="I4347" s="47"/>
      <c r="J4347" s="47" t="s">
        <v>833</v>
      </c>
      <c r="K4347" s="65" t="s">
        <v>817</v>
      </c>
      <c r="L4347" s="45" t="str">
        <f ca="1">VLOOKUP(Tableau645[[#This Row],[module]],OFFSET(INDIRECT(A4347&amp;"_code"),0,2,,2),2,0)</f>
        <v>n/a</v>
      </c>
      <c r="M4347" s="45"/>
      <c r="N4347" s="47"/>
      <c r="O4347" s="45"/>
    </row>
    <row r="4348" spans="1:15" hidden="1" x14ac:dyDescent="0.2">
      <c r="A4348" s="45" t="s">
        <v>672</v>
      </c>
      <c r="B4348" s="65" t="str">
        <f>YEAR(C4348)&amp;"-"&amp;WEEKNUM(C4348)</f>
        <v>2018-21</v>
      </c>
      <c r="C4348" s="46">
        <v>43242</v>
      </c>
      <c r="D4348" s="67">
        <f>WEEKDAY(Tableau645[[#This Row],[date]])</f>
        <v>3</v>
      </c>
      <c r="E4348" s="47">
        <v>0.34375</v>
      </c>
      <c r="F4348" s="47">
        <v>0.51041666666666696</v>
      </c>
      <c r="G4348" s="46" t="str">
        <f>IF(NOT(ISBLANK(Tableau645[heure
début])),IF(VALUE(MID(TEXT(Tableau645[heure
début],"hh"),1,2))&lt;13,"AM","PM"),"")</f>
        <v>AM</v>
      </c>
      <c r="H4348" s="47">
        <f>F4348-E4348</f>
        <v>0.16666666666666696</v>
      </c>
      <c r="I4348" s="47"/>
      <c r="J4348" s="47"/>
      <c r="K4348" s="65" t="s">
        <v>809</v>
      </c>
      <c r="L4348" s="45" t="str">
        <f ca="1">VLOOKUP(Tableau645[[#This Row],[module]],OFFSET(INDIRECT(A4348&amp;"_code"),0,2,,2),2,0)</f>
        <v>n/a</v>
      </c>
      <c r="M4348" s="45"/>
      <c r="N4348" s="47"/>
      <c r="O4348" s="45"/>
    </row>
    <row r="4349" spans="1:15" hidden="1" x14ac:dyDescent="0.2">
      <c r="A4349" s="45" t="s">
        <v>676</v>
      </c>
      <c r="B4349" s="65" t="str">
        <f>YEAR(C4349)&amp;"-"&amp;WEEKNUM(C4349)</f>
        <v>2018-21</v>
      </c>
      <c r="C4349" s="46">
        <v>43242</v>
      </c>
      <c r="D4349" s="67">
        <f>WEEKDAY(Tableau645[[#This Row],[date]])</f>
        <v>3</v>
      </c>
      <c r="E4349" s="47">
        <v>0.34375</v>
      </c>
      <c r="F4349" s="47">
        <v>0.51041666666666696</v>
      </c>
      <c r="G4349" s="46" t="str">
        <f>IF(NOT(ISBLANK(Tableau645[heure
début])),IF(VALUE(MID(TEXT(Tableau645[heure
début],"hh"),1,2))&lt;13,"AM","PM"),"")</f>
        <v>AM</v>
      </c>
      <c r="H4349" s="47">
        <f>F4349-E4349</f>
        <v>0.16666666666666696</v>
      </c>
      <c r="I4349" s="47"/>
      <c r="J4349" s="47"/>
      <c r="K4349" s="65" t="s">
        <v>809</v>
      </c>
      <c r="L4349" s="45" t="str">
        <f ca="1">VLOOKUP(Tableau645[[#This Row],[module]],OFFSET(INDIRECT(A4349&amp;"_code"),0,2,,2),2,0)</f>
        <v>n/a</v>
      </c>
      <c r="M4349" s="45"/>
      <c r="N4349" s="47"/>
      <c r="O4349" s="45"/>
    </row>
    <row r="4350" spans="1:15" hidden="1" x14ac:dyDescent="0.2">
      <c r="A4350" s="45" t="s">
        <v>677</v>
      </c>
      <c r="B4350" s="65" t="str">
        <f>YEAR(C4350)&amp;"-"&amp;WEEKNUM(C4350)</f>
        <v>2018-21</v>
      </c>
      <c r="C4350" s="46">
        <v>43242</v>
      </c>
      <c r="D4350" s="67">
        <f>WEEKDAY(Tableau645[[#This Row],[date]])</f>
        <v>3</v>
      </c>
      <c r="E4350" s="47">
        <v>0.34375</v>
      </c>
      <c r="F4350" s="47">
        <v>0.51041666666666696</v>
      </c>
      <c r="G4350" s="46" t="str">
        <f>IF(NOT(ISBLANK(Tableau645[heure
début])),IF(VALUE(MID(TEXT(Tableau645[heure
début],"hh"),1,2))&lt;13,"AM","PM"),"")</f>
        <v>AM</v>
      </c>
      <c r="H4350" s="47">
        <f>F4350-E4350</f>
        <v>0.16666666666666696</v>
      </c>
      <c r="I4350" s="47"/>
      <c r="J4350" s="47"/>
      <c r="K4350" s="65" t="s">
        <v>1168</v>
      </c>
      <c r="L4350" s="45" t="str">
        <f ca="1">VLOOKUP(Tableau645[[#This Row],[module]],OFFSET(INDIRECT(A4350&amp;"_code"),0,2,,2),2,0)</f>
        <v>n/a</v>
      </c>
      <c r="M4350" s="45"/>
      <c r="N4350" s="47"/>
      <c r="O4350" s="45"/>
    </row>
    <row r="4351" spans="1:15" hidden="1" x14ac:dyDescent="0.2">
      <c r="A4351" s="45" t="s">
        <v>671</v>
      </c>
      <c r="B4351" s="65" t="str">
        <f>YEAR(C4351)&amp;"-"&amp;WEEKNUM(C4351)</f>
        <v>2018-21</v>
      </c>
      <c r="C4351" s="46">
        <v>43242</v>
      </c>
      <c r="D4351" s="67">
        <f>WEEKDAY(Tableau645[[#This Row],[date]])</f>
        <v>3</v>
      </c>
      <c r="E4351" s="47">
        <v>0.34375</v>
      </c>
      <c r="F4351" s="47">
        <v>0.51041666666666696</v>
      </c>
      <c r="G4351" s="46" t="str">
        <f>IF(NOT(ISBLANK(Tableau645[heure
début])),IF(VALUE(MID(TEXT(Tableau645[heure
début],"hh"),1,2))&lt;13,"AM","PM"),"")</f>
        <v>AM</v>
      </c>
      <c r="H4351" s="47">
        <f>F4351-E4351</f>
        <v>0.16666666666666696</v>
      </c>
      <c r="I4351" s="47"/>
      <c r="J4351" s="47" t="s">
        <v>832</v>
      </c>
      <c r="K4351" s="65"/>
      <c r="L4351" s="45" t="e">
        <f ca="1">VLOOKUP(Tableau645[[#This Row],[module]],OFFSET(INDIRECT(A4351&amp;"_code"),0,2,,2),2,0)</f>
        <v>#N/A</v>
      </c>
      <c r="M4351" s="45"/>
      <c r="N4351" s="47"/>
      <c r="O4351" s="45"/>
    </row>
    <row r="4352" spans="1:15" hidden="1" x14ac:dyDescent="0.2">
      <c r="A4352" s="61" t="s">
        <v>669</v>
      </c>
      <c r="B4352" s="65" t="str">
        <f>YEAR(C4352)&amp;"-"&amp;WEEKNUM(C4352)</f>
        <v>2018-21</v>
      </c>
      <c r="C4352" s="46">
        <v>43242</v>
      </c>
      <c r="D4352" s="67">
        <f>WEEKDAY(Tableau645[[#This Row],[date]])</f>
        <v>3</v>
      </c>
      <c r="E4352" s="63">
        <v>0.57291666666666696</v>
      </c>
      <c r="F4352" s="63">
        <v>0.73958333333333404</v>
      </c>
      <c r="G4352" s="46" t="str">
        <f>IF(NOT(ISBLANK(Tableau645[heure
début])),IF(VALUE(MID(TEXT(Tableau645[heure
début],"hh"),1,2))&lt;13,"AM","PM"),"")</f>
        <v>PM</v>
      </c>
      <c r="H4352" s="47">
        <f>F4352-E4352</f>
        <v>0.16666666666666707</v>
      </c>
      <c r="I4352" s="47"/>
      <c r="J4352" s="47"/>
      <c r="K4352" s="65" t="s">
        <v>806</v>
      </c>
      <c r="L4352" s="45" t="str">
        <f ca="1">VLOOKUP(Tableau645[[#This Row],[module]],OFFSET(INDIRECT(A4352&amp;"_code"),0,2,,2),2,0)</f>
        <v>n/a</v>
      </c>
      <c r="M4352" s="45"/>
      <c r="N4352" s="47"/>
      <c r="O4352" s="45"/>
    </row>
    <row r="4353" spans="1:15" hidden="1" x14ac:dyDescent="0.2">
      <c r="A4353" s="45" t="s">
        <v>670</v>
      </c>
      <c r="B4353" s="65" t="str">
        <f>YEAR(C4353)&amp;"-"&amp;WEEKNUM(C4353)</f>
        <v>2018-21</v>
      </c>
      <c r="C4353" s="46">
        <v>43242</v>
      </c>
      <c r="D4353" s="67">
        <f>WEEKDAY(Tableau645[[#This Row],[date]])</f>
        <v>3</v>
      </c>
      <c r="E4353" s="47">
        <v>0.57291666666666696</v>
      </c>
      <c r="F4353" s="47">
        <v>0.73958333333333404</v>
      </c>
      <c r="G4353" s="46" t="str">
        <f>IF(NOT(ISBLANK(Tableau645[heure
début])),IF(VALUE(MID(TEXT(Tableau645[heure
début],"hh"),1,2))&lt;13,"AM","PM"),"")</f>
        <v>PM</v>
      </c>
      <c r="H4353" s="47">
        <f>F4353-E4353</f>
        <v>0.16666666666666707</v>
      </c>
      <c r="I4353" s="47"/>
      <c r="J4353" s="47"/>
      <c r="K4353" s="65" t="s">
        <v>814</v>
      </c>
      <c r="L4353" s="45" t="str">
        <f ca="1">VLOOKUP(Tableau645[[#This Row],[module]],OFFSET(INDIRECT(A4353&amp;"_code"),0,2,,2),2,0)</f>
        <v>n/a</v>
      </c>
      <c r="M4353" s="45"/>
      <c r="N4353" s="47"/>
      <c r="O4353" s="45"/>
    </row>
    <row r="4354" spans="1:15" hidden="1" x14ac:dyDescent="0.2">
      <c r="A4354" s="45" t="s">
        <v>657</v>
      </c>
      <c r="B4354" s="65" t="str">
        <f>YEAR(C4354)&amp;"-"&amp;WEEKNUM(C4354)</f>
        <v>2018-21</v>
      </c>
      <c r="C4354" s="46">
        <v>43242</v>
      </c>
      <c r="D4354" s="67">
        <f>WEEKDAY(Tableau645[[#This Row],[date]])</f>
        <v>3</v>
      </c>
      <c r="E4354" s="47">
        <v>0.57291666666666696</v>
      </c>
      <c r="F4354" s="47">
        <v>0.73958333333333404</v>
      </c>
      <c r="G4354" s="46" t="str">
        <f>IF(NOT(ISBLANK(Tableau645[heure
début])),IF(VALUE(MID(TEXT(Tableau645[heure
début],"hh"),1,2))&lt;13,"AM","PM"),"")</f>
        <v>PM</v>
      </c>
      <c r="H4354" s="47">
        <f>F4354-E4354</f>
        <v>0.16666666666666707</v>
      </c>
      <c r="I4354" s="123"/>
      <c r="J4354" s="47"/>
      <c r="K4354" s="65" t="s">
        <v>1053</v>
      </c>
      <c r="L4354" s="45" t="str">
        <f ca="1">VLOOKUP(Tableau645[[#This Row],[module]],OFFSET(INDIRECT(A4354&amp;"_code"),0,2,,2),2,0)</f>
        <v>FRENEA Marylène</v>
      </c>
      <c r="M4354" s="45"/>
      <c r="N4354" s="47"/>
      <c r="O4354" s="45"/>
    </row>
    <row r="4355" spans="1:15" hidden="1" x14ac:dyDescent="0.2">
      <c r="A4355" s="45" t="s">
        <v>671</v>
      </c>
      <c r="B4355" s="65" t="str">
        <f>YEAR(C4355)&amp;"-"&amp;WEEKNUM(C4355)</f>
        <v>2018-21</v>
      </c>
      <c r="C4355" s="46">
        <v>43242</v>
      </c>
      <c r="D4355" s="67">
        <f>WEEKDAY(Tableau645[[#This Row],[date]])</f>
        <v>3</v>
      </c>
      <c r="E4355" s="47">
        <v>0.57291666666666696</v>
      </c>
      <c r="F4355" s="47">
        <v>0.73958333333333404</v>
      </c>
      <c r="G4355" s="46" t="str">
        <f>IF(NOT(ISBLANK(Tableau645[heure
début])),IF(VALUE(MID(TEXT(Tableau645[heure
début],"hh"),1,2))&lt;13,"AM","PM"),"")</f>
        <v>PM</v>
      </c>
      <c r="H4355" s="47">
        <f>F4355-E4355</f>
        <v>0.16666666666666707</v>
      </c>
      <c r="I4355" s="47"/>
      <c r="J4355" s="47" t="s">
        <v>833</v>
      </c>
      <c r="K4355" s="65" t="s">
        <v>817</v>
      </c>
      <c r="L4355" s="45" t="str">
        <f ca="1">VLOOKUP(Tableau645[[#This Row],[module]],OFFSET(INDIRECT(A4355&amp;"_code"),0,2,,2),2,0)</f>
        <v>n/a</v>
      </c>
      <c r="M4355" s="45"/>
      <c r="N4355" s="47"/>
      <c r="O4355" s="45"/>
    </row>
    <row r="4356" spans="1:15" hidden="1" x14ac:dyDescent="0.2">
      <c r="A4356" s="45" t="s">
        <v>672</v>
      </c>
      <c r="B4356" s="65" t="str">
        <f>YEAR(C4356)&amp;"-"&amp;WEEKNUM(C4356)</f>
        <v>2018-21</v>
      </c>
      <c r="C4356" s="46">
        <v>43242</v>
      </c>
      <c r="D4356" s="67">
        <f>WEEKDAY(Tableau645[[#This Row],[date]])</f>
        <v>3</v>
      </c>
      <c r="E4356" s="47">
        <v>0.57291666666666696</v>
      </c>
      <c r="F4356" s="47">
        <v>0.73958333333333404</v>
      </c>
      <c r="G4356" s="46" t="str">
        <f>IF(NOT(ISBLANK(Tableau645[heure
début])),IF(VALUE(MID(TEXT(Tableau645[heure
début],"hh"),1,2))&lt;13,"AM","PM"),"")</f>
        <v>PM</v>
      </c>
      <c r="H4356" s="47">
        <f>F4356-E4356</f>
        <v>0.16666666666666707</v>
      </c>
      <c r="I4356" s="47"/>
      <c r="J4356" s="47"/>
      <c r="K4356" s="65" t="s">
        <v>809</v>
      </c>
      <c r="L4356" s="45" t="str">
        <f ca="1">VLOOKUP(Tableau645[[#This Row],[module]],OFFSET(INDIRECT(A4356&amp;"_code"),0,2,,2),2,0)</f>
        <v>n/a</v>
      </c>
      <c r="M4356" s="45"/>
      <c r="N4356" s="47"/>
      <c r="O4356" s="45"/>
    </row>
    <row r="4357" spans="1:15" hidden="1" x14ac:dyDescent="0.2">
      <c r="A4357" s="45" t="s">
        <v>676</v>
      </c>
      <c r="B4357" s="65" t="str">
        <f>YEAR(C4357)&amp;"-"&amp;WEEKNUM(C4357)</f>
        <v>2018-21</v>
      </c>
      <c r="C4357" s="46">
        <v>43242</v>
      </c>
      <c r="D4357" s="67">
        <f>WEEKDAY(Tableau645[[#This Row],[date]])</f>
        <v>3</v>
      </c>
      <c r="E4357" s="47">
        <v>0.57291666666666696</v>
      </c>
      <c r="F4357" s="47">
        <v>0.69791666666666663</v>
      </c>
      <c r="G4357" s="46" t="str">
        <f>IF(NOT(ISBLANK(Tableau645[heure
début])),IF(VALUE(MID(TEXT(Tableau645[heure
début],"hh"),1,2))&lt;13,"AM","PM"),"")</f>
        <v>PM</v>
      </c>
      <c r="H4357" s="47">
        <f>F4357-E4357</f>
        <v>0.12499999999999967</v>
      </c>
      <c r="I4357" s="47"/>
      <c r="J4357" s="47"/>
      <c r="K4357" s="65" t="s">
        <v>809</v>
      </c>
      <c r="L4357" s="45" t="str">
        <f ca="1">VLOOKUP(Tableau645[[#This Row],[module]],OFFSET(INDIRECT(A4357&amp;"_code"),0,2,,2),2,0)</f>
        <v>n/a</v>
      </c>
      <c r="M4357" s="45"/>
      <c r="N4357" s="47"/>
      <c r="O4357" s="45"/>
    </row>
    <row r="4358" spans="1:15" hidden="1" x14ac:dyDescent="0.2">
      <c r="A4358" s="45" t="s">
        <v>677</v>
      </c>
      <c r="B4358" s="65" t="str">
        <f>YEAR(C4358)&amp;"-"&amp;WEEKNUM(C4358)</f>
        <v>2018-21</v>
      </c>
      <c r="C4358" s="46">
        <v>43242</v>
      </c>
      <c r="D4358" s="67">
        <f>WEEKDAY(Tableau645[[#This Row],[date]])</f>
        <v>3</v>
      </c>
      <c r="E4358" s="47">
        <v>0.57291666666666696</v>
      </c>
      <c r="F4358" s="47">
        <v>0.69791666666666663</v>
      </c>
      <c r="G4358" s="46" t="str">
        <f>IF(NOT(ISBLANK(Tableau645[heure
début])),IF(VALUE(MID(TEXT(Tableau645[heure
début],"hh"),1,2))&lt;13,"AM","PM"),"")</f>
        <v>PM</v>
      </c>
      <c r="H4358" s="47">
        <f>F4358-E4358</f>
        <v>0.12499999999999967</v>
      </c>
      <c r="I4358" s="47"/>
      <c r="J4358" s="47"/>
      <c r="K4358" s="65" t="s">
        <v>1168</v>
      </c>
      <c r="L4358" s="45" t="str">
        <f ca="1">VLOOKUP(Tableau645[[#This Row],[module]],OFFSET(INDIRECT(A4358&amp;"_code"),0,2,,2),2,0)</f>
        <v>n/a</v>
      </c>
      <c r="M4358" s="45"/>
      <c r="N4358" s="47"/>
      <c r="O4358" s="45"/>
    </row>
    <row r="4359" spans="1:15" hidden="1" x14ac:dyDescent="0.2">
      <c r="A4359" s="45" t="s">
        <v>671</v>
      </c>
      <c r="B4359" s="65" t="str">
        <f>YEAR(C4359)&amp;"-"&amp;WEEKNUM(C4359)</f>
        <v>2018-21</v>
      </c>
      <c r="C4359" s="46">
        <v>43242</v>
      </c>
      <c r="D4359" s="67">
        <f>WEEKDAY(Tableau645[[#This Row],[date]])</f>
        <v>3</v>
      </c>
      <c r="E4359" s="47">
        <v>0.57291666666666696</v>
      </c>
      <c r="F4359" s="47">
        <v>0.73958333333333404</v>
      </c>
      <c r="G4359" s="46" t="str">
        <f>IF(NOT(ISBLANK(Tableau645[heure
début])),IF(VALUE(MID(TEXT(Tableau645[heure
début],"hh"),1,2))&lt;13,"AM","PM"),"")</f>
        <v>PM</v>
      </c>
      <c r="H4359" s="47">
        <f>F4359-E4359</f>
        <v>0.16666666666666707</v>
      </c>
      <c r="I4359" s="47"/>
      <c r="J4359" s="47" t="s">
        <v>832</v>
      </c>
      <c r="K4359" s="65"/>
      <c r="L4359" s="45" t="e">
        <f ca="1">VLOOKUP(Tableau645[[#This Row],[module]],OFFSET(INDIRECT(A4359&amp;"_code"),0,2,,2),2,0)</f>
        <v>#N/A</v>
      </c>
      <c r="M4359" s="45"/>
      <c r="N4359" s="47"/>
      <c r="O4359" s="45"/>
    </row>
    <row r="4360" spans="1:15" hidden="1" x14ac:dyDescent="0.2">
      <c r="A4360" s="61" t="s">
        <v>669</v>
      </c>
      <c r="B4360" s="65" t="str">
        <f>YEAR(C4360)&amp;"-"&amp;WEEKNUM(C4360)</f>
        <v>2018-21</v>
      </c>
      <c r="C4360" s="46">
        <v>43243</v>
      </c>
      <c r="D4360" s="67">
        <f>WEEKDAY(Tableau645[[#This Row],[date]])</f>
        <v>4</v>
      </c>
      <c r="E4360" s="47">
        <v>0.34375</v>
      </c>
      <c r="F4360" s="47">
        <v>0.51041666666666696</v>
      </c>
      <c r="G4360" s="46" t="str">
        <f>IF(NOT(ISBLANK(Tableau645[heure
début])),IF(VALUE(MID(TEXT(Tableau645[heure
début],"hh"),1,2))&lt;13,"AM","PM"),"")</f>
        <v>AM</v>
      </c>
      <c r="H4360" s="47">
        <f>F4360-E4360</f>
        <v>0.16666666666666696</v>
      </c>
      <c r="I4360" s="47"/>
      <c r="J4360" s="47"/>
      <c r="K4360" s="65" t="s">
        <v>806</v>
      </c>
      <c r="L4360" s="45" t="str">
        <f ca="1">VLOOKUP(Tableau645[[#This Row],[module]],OFFSET(INDIRECT(A4360&amp;"_code"),0,2,,2),2,0)</f>
        <v>n/a</v>
      </c>
      <c r="M4360" s="45"/>
      <c r="N4360" s="47"/>
      <c r="O4360" s="45"/>
    </row>
    <row r="4361" spans="1:15" hidden="1" x14ac:dyDescent="0.2">
      <c r="A4361" s="45" t="s">
        <v>670</v>
      </c>
      <c r="B4361" s="65" t="str">
        <f>YEAR(C4361)&amp;"-"&amp;WEEKNUM(C4361)</f>
        <v>2018-21</v>
      </c>
      <c r="C4361" s="46">
        <v>43243</v>
      </c>
      <c r="D4361" s="67">
        <f>WEEKDAY(Tableau645[[#This Row],[date]])</f>
        <v>4</v>
      </c>
      <c r="E4361" s="47">
        <v>0.34375</v>
      </c>
      <c r="F4361" s="47">
        <v>0.51041666666666696</v>
      </c>
      <c r="G4361" s="46" t="str">
        <f>IF(NOT(ISBLANK(Tableau645[heure
début])),IF(VALUE(MID(TEXT(Tableau645[heure
début],"hh"),1,2))&lt;13,"AM","PM"),"")</f>
        <v>AM</v>
      </c>
      <c r="H4361" s="47">
        <f>F4361-E4361</f>
        <v>0.16666666666666696</v>
      </c>
      <c r="I4361" s="47"/>
      <c r="J4361" s="47"/>
      <c r="K4361" s="65" t="s">
        <v>814</v>
      </c>
      <c r="L4361" s="45" t="str">
        <f ca="1">VLOOKUP(Tableau645[[#This Row],[module]],OFFSET(INDIRECT(A4361&amp;"_code"),0,2,,2),2,0)</f>
        <v>n/a</v>
      </c>
      <c r="M4361" s="45"/>
      <c r="N4361" s="47"/>
      <c r="O4361" s="45"/>
    </row>
    <row r="4362" spans="1:15" hidden="1" x14ac:dyDescent="0.2">
      <c r="A4362" s="45" t="s">
        <v>657</v>
      </c>
      <c r="B4362" s="65" t="str">
        <f>YEAR(C4362)&amp;"-"&amp;WEEKNUM(C4362)</f>
        <v>2018-21</v>
      </c>
      <c r="C4362" s="46">
        <v>43243</v>
      </c>
      <c r="D4362" s="67">
        <f>WEEKDAY(Tableau645[[#This Row],[date]])</f>
        <v>4</v>
      </c>
      <c r="E4362" s="47">
        <v>0.34375</v>
      </c>
      <c r="F4362" s="47">
        <v>0.51041666666666696</v>
      </c>
      <c r="G4362" s="46" t="str">
        <f>IF(NOT(ISBLANK(Tableau645[heure
début])),IF(VALUE(MID(TEXT(Tableau645[heure
début],"hh"),1,2))&lt;13,"AM","PM"),"")</f>
        <v>AM</v>
      </c>
      <c r="H4362" s="47">
        <f>F4362-E4362</f>
        <v>0.16666666666666696</v>
      </c>
      <c r="I4362" s="123"/>
      <c r="J4362" s="47"/>
      <c r="K4362" s="65" t="s">
        <v>759</v>
      </c>
      <c r="L4362" s="45" t="str">
        <f ca="1">VLOOKUP(Tableau645[[#This Row],[module]],OFFSET(INDIRECT(A4362&amp;"_code"),0,2,,2),2,0)</f>
        <v>DAL-PRA Annie</v>
      </c>
      <c r="M4362" s="45"/>
      <c r="N4362" s="47"/>
      <c r="O4362" s="45"/>
    </row>
    <row r="4363" spans="1:15" hidden="1" x14ac:dyDescent="0.2">
      <c r="A4363" s="45" t="s">
        <v>671</v>
      </c>
      <c r="B4363" s="65" t="str">
        <f>YEAR(C4363)&amp;"-"&amp;WEEKNUM(C4363)</f>
        <v>2018-21</v>
      </c>
      <c r="C4363" s="46">
        <v>43243</v>
      </c>
      <c r="D4363" s="67">
        <f>WEEKDAY(Tableau645[[#This Row],[date]])</f>
        <v>4</v>
      </c>
      <c r="E4363" s="47">
        <v>0.34375</v>
      </c>
      <c r="F4363" s="47">
        <v>0.51041666666666696</v>
      </c>
      <c r="G4363" s="46" t="str">
        <f>IF(NOT(ISBLANK(Tableau645[heure
début])),IF(VALUE(MID(TEXT(Tableau645[heure
début],"hh"),1,2))&lt;13,"AM","PM"),"")</f>
        <v>AM</v>
      </c>
      <c r="H4363" s="47">
        <f>F4363-E4363</f>
        <v>0.16666666666666696</v>
      </c>
      <c r="I4363" s="47"/>
      <c r="J4363" s="47" t="s">
        <v>833</v>
      </c>
      <c r="K4363" s="65" t="s">
        <v>817</v>
      </c>
      <c r="L4363" s="45" t="str">
        <f ca="1">VLOOKUP(Tableau645[[#This Row],[module]],OFFSET(INDIRECT(A4363&amp;"_code"),0,2,,2),2,0)</f>
        <v>n/a</v>
      </c>
      <c r="M4363" s="45"/>
      <c r="N4363" s="47"/>
      <c r="O4363" s="45"/>
    </row>
    <row r="4364" spans="1:15" hidden="1" x14ac:dyDescent="0.2">
      <c r="A4364" s="45" t="s">
        <v>672</v>
      </c>
      <c r="B4364" s="65" t="str">
        <f>YEAR(C4364)&amp;"-"&amp;WEEKNUM(C4364)</f>
        <v>2018-21</v>
      </c>
      <c r="C4364" s="46">
        <v>43243</v>
      </c>
      <c r="D4364" s="67">
        <f>WEEKDAY(Tableau645[[#This Row],[date]])</f>
        <v>4</v>
      </c>
      <c r="E4364" s="47">
        <v>0.34375</v>
      </c>
      <c r="F4364" s="47">
        <v>0.51041666666666696</v>
      </c>
      <c r="G4364" s="46" t="str">
        <f>IF(NOT(ISBLANK(Tableau645[heure
début])),IF(VALUE(MID(TEXT(Tableau645[heure
début],"hh"),1,2))&lt;13,"AM","PM"),"")</f>
        <v>AM</v>
      </c>
      <c r="H4364" s="47">
        <f>F4364-E4364</f>
        <v>0.16666666666666696</v>
      </c>
      <c r="I4364" s="47"/>
      <c r="J4364" s="47"/>
      <c r="K4364" s="65" t="s">
        <v>809</v>
      </c>
      <c r="L4364" s="45" t="str">
        <f ca="1">VLOOKUP(Tableau645[[#This Row],[module]],OFFSET(INDIRECT(A4364&amp;"_code"),0,2,,2),2,0)</f>
        <v>n/a</v>
      </c>
      <c r="M4364" s="45"/>
      <c r="N4364" s="47"/>
      <c r="O4364" s="45"/>
    </row>
    <row r="4365" spans="1:15" hidden="1" x14ac:dyDescent="0.2">
      <c r="A4365" s="45" t="s">
        <v>676</v>
      </c>
      <c r="B4365" s="65" t="str">
        <f>YEAR(C4365)&amp;"-"&amp;WEEKNUM(C4365)</f>
        <v>2018-21</v>
      </c>
      <c r="C4365" s="46">
        <v>43243</v>
      </c>
      <c r="D4365" s="67">
        <f>WEEKDAY(Tableau645[[#This Row],[date]])</f>
        <v>4</v>
      </c>
      <c r="E4365" s="47">
        <v>0.34375</v>
      </c>
      <c r="F4365" s="47">
        <v>0.51041666666666696</v>
      </c>
      <c r="G4365" s="46" t="str">
        <f>IF(NOT(ISBLANK(Tableau645[heure
début])),IF(VALUE(MID(TEXT(Tableau645[heure
début],"hh"),1,2))&lt;13,"AM","PM"),"")</f>
        <v>AM</v>
      </c>
      <c r="H4365" s="47">
        <f>F4365-E4365</f>
        <v>0.16666666666666696</v>
      </c>
      <c r="I4365" s="47"/>
      <c r="J4365" s="47"/>
      <c r="K4365" s="65" t="s">
        <v>809</v>
      </c>
      <c r="L4365" s="45" t="str">
        <f ca="1">VLOOKUP(Tableau645[[#This Row],[module]],OFFSET(INDIRECT(A4365&amp;"_code"),0,2,,2),2,0)</f>
        <v>n/a</v>
      </c>
      <c r="M4365" s="45"/>
      <c r="N4365" s="47"/>
      <c r="O4365" s="45"/>
    </row>
    <row r="4366" spans="1:15" hidden="1" x14ac:dyDescent="0.2">
      <c r="A4366" s="45" t="s">
        <v>677</v>
      </c>
      <c r="B4366" s="65" t="str">
        <f>YEAR(C4366)&amp;"-"&amp;WEEKNUM(C4366)</f>
        <v>2018-21</v>
      </c>
      <c r="C4366" s="46">
        <v>43243</v>
      </c>
      <c r="D4366" s="67">
        <f>WEEKDAY(Tableau645[[#This Row],[date]])</f>
        <v>4</v>
      </c>
      <c r="E4366" s="47">
        <v>0.34375</v>
      </c>
      <c r="F4366" s="47">
        <v>0.51041666666666696</v>
      </c>
      <c r="G4366" s="46" t="str">
        <f>IF(NOT(ISBLANK(Tableau645[heure
début])),IF(VALUE(MID(TEXT(Tableau645[heure
début],"hh"),1,2))&lt;13,"AM","PM"),"")</f>
        <v>AM</v>
      </c>
      <c r="H4366" s="47">
        <f>F4366-E4366</f>
        <v>0.16666666666666696</v>
      </c>
      <c r="I4366" s="47"/>
      <c r="J4366" s="47"/>
      <c r="K4366" s="65" t="s">
        <v>1168</v>
      </c>
      <c r="L4366" s="45" t="str">
        <f ca="1">VLOOKUP(Tableau645[[#This Row],[module]],OFFSET(INDIRECT(A4366&amp;"_code"),0,2,,2),2,0)</f>
        <v>n/a</v>
      </c>
      <c r="M4366" s="45"/>
      <c r="N4366" s="47"/>
      <c r="O4366" s="45"/>
    </row>
    <row r="4367" spans="1:15" hidden="1" x14ac:dyDescent="0.2">
      <c r="A4367" s="45" t="s">
        <v>671</v>
      </c>
      <c r="B4367" s="65" t="str">
        <f>YEAR(C4367)&amp;"-"&amp;WEEKNUM(C4367)</f>
        <v>2018-21</v>
      </c>
      <c r="C4367" s="46">
        <v>43243</v>
      </c>
      <c r="D4367" s="67">
        <f>WEEKDAY(Tableau645[[#This Row],[date]])</f>
        <v>4</v>
      </c>
      <c r="E4367" s="47">
        <v>0.34375</v>
      </c>
      <c r="F4367" s="47">
        <v>0.51041666666666696</v>
      </c>
      <c r="G4367" s="46" t="str">
        <f>IF(NOT(ISBLANK(Tableau645[heure
début])),IF(VALUE(MID(TEXT(Tableau645[heure
début],"hh"),1,2))&lt;13,"AM","PM"),"")</f>
        <v>AM</v>
      </c>
      <c r="H4367" s="47">
        <f>F4367-E4367</f>
        <v>0.16666666666666696</v>
      </c>
      <c r="I4367" s="47"/>
      <c r="J4367" s="47" t="s">
        <v>832</v>
      </c>
      <c r="K4367" s="65"/>
      <c r="L4367" s="45" t="e">
        <f ca="1">VLOOKUP(Tableau645[[#This Row],[module]],OFFSET(INDIRECT(A4367&amp;"_code"),0,2,,2),2,0)</f>
        <v>#N/A</v>
      </c>
      <c r="M4367" s="45"/>
      <c r="N4367" s="47"/>
      <c r="O4367" s="45"/>
    </row>
    <row r="4368" spans="1:15" hidden="1" x14ac:dyDescent="0.2">
      <c r="A4368" s="61" t="s">
        <v>669</v>
      </c>
      <c r="B4368" s="65" t="str">
        <f>YEAR(C4368)&amp;"-"&amp;WEEKNUM(C4368)</f>
        <v>2018-21</v>
      </c>
      <c r="C4368" s="46">
        <v>43243</v>
      </c>
      <c r="D4368" s="67">
        <f>WEEKDAY(Tableau645[[#This Row],[date]])</f>
        <v>4</v>
      </c>
      <c r="E4368" s="63">
        <v>0.57291666666666696</v>
      </c>
      <c r="F4368" s="63">
        <v>0.73958333333333404</v>
      </c>
      <c r="G4368" s="46" t="str">
        <f>IF(NOT(ISBLANK(Tableau645[heure
début])),IF(VALUE(MID(TEXT(Tableau645[heure
début],"hh"),1,2))&lt;13,"AM","PM"),"")</f>
        <v>PM</v>
      </c>
      <c r="H4368" s="47">
        <f>F4368-E4368</f>
        <v>0.16666666666666707</v>
      </c>
      <c r="I4368" s="47"/>
      <c r="J4368" s="47"/>
      <c r="K4368" s="65" t="s">
        <v>806</v>
      </c>
      <c r="L4368" s="45" t="str">
        <f ca="1">VLOOKUP(Tableau645[[#This Row],[module]],OFFSET(INDIRECT(A4368&amp;"_code"),0,2,,2),2,0)</f>
        <v>n/a</v>
      </c>
      <c r="M4368" s="45"/>
      <c r="N4368" s="47"/>
      <c r="O4368" s="45"/>
    </row>
    <row r="4369" spans="1:15" hidden="1" x14ac:dyDescent="0.2">
      <c r="A4369" s="45" t="s">
        <v>670</v>
      </c>
      <c r="B4369" s="65" t="str">
        <f>YEAR(C4369)&amp;"-"&amp;WEEKNUM(C4369)</f>
        <v>2018-21</v>
      </c>
      <c r="C4369" s="46">
        <v>43243</v>
      </c>
      <c r="D4369" s="67">
        <f>WEEKDAY(Tableau645[[#This Row],[date]])</f>
        <v>4</v>
      </c>
      <c r="E4369" s="47">
        <v>0.57291666666666696</v>
      </c>
      <c r="F4369" s="47">
        <v>0.73958333333333404</v>
      </c>
      <c r="G4369" s="46" t="str">
        <f>IF(NOT(ISBLANK(Tableau645[heure
début])),IF(VALUE(MID(TEXT(Tableau645[heure
début],"hh"),1,2))&lt;13,"AM","PM"),"")</f>
        <v>PM</v>
      </c>
      <c r="H4369" s="47">
        <f>F4369-E4369</f>
        <v>0.16666666666666707</v>
      </c>
      <c r="I4369" s="47"/>
      <c r="J4369" s="47"/>
      <c r="K4369" s="65" t="s">
        <v>814</v>
      </c>
      <c r="L4369" s="45" t="str">
        <f ca="1">VLOOKUP(Tableau645[[#This Row],[module]],OFFSET(INDIRECT(A4369&amp;"_code"),0,2,,2),2,0)</f>
        <v>n/a</v>
      </c>
      <c r="M4369" s="45"/>
      <c r="N4369" s="47"/>
      <c r="O4369" s="45"/>
    </row>
    <row r="4370" spans="1:15" hidden="1" x14ac:dyDescent="0.2">
      <c r="A4370" s="45" t="s">
        <v>657</v>
      </c>
      <c r="B4370" s="65" t="str">
        <f>YEAR(C4370)&amp;"-"&amp;WEEKNUM(C4370)</f>
        <v>2018-21</v>
      </c>
      <c r="C4370" s="46">
        <v>43243</v>
      </c>
      <c r="D4370" s="67">
        <f>WEEKDAY(Tableau645[[#This Row],[date]])</f>
        <v>4</v>
      </c>
      <c r="E4370" s="47">
        <v>0.57291666666666696</v>
      </c>
      <c r="F4370" s="47">
        <v>0.65625</v>
      </c>
      <c r="G4370" s="46" t="str">
        <f>IF(NOT(ISBLANK(Tableau645[heure
début])),IF(VALUE(MID(TEXT(Tableau645[heure
début],"hh"),1,2))&lt;13,"AM","PM"),"")</f>
        <v>PM</v>
      </c>
      <c r="H4370" s="47">
        <f>F4370-E4370</f>
        <v>8.3333333333333037E-2</v>
      </c>
      <c r="I4370" s="123"/>
      <c r="J4370" s="47"/>
      <c r="K4370" s="65" t="s">
        <v>1020</v>
      </c>
      <c r="L4370" s="45" t="str">
        <f ca="1">VLOOKUP(Tableau645[[#This Row],[module]],OFFSET(INDIRECT(A4370&amp;"_code"),0,2,,2),2,0)</f>
        <v>HARDSTAFF Debra</v>
      </c>
      <c r="M4370" s="45"/>
      <c r="N4370" s="47"/>
      <c r="O4370" s="45"/>
    </row>
    <row r="4371" spans="1:15" hidden="1" x14ac:dyDescent="0.2">
      <c r="A4371" s="45" t="s">
        <v>671</v>
      </c>
      <c r="B4371" s="65" t="str">
        <f>YEAR(C4371)&amp;"-"&amp;WEEKNUM(C4371)</f>
        <v>2018-21</v>
      </c>
      <c r="C4371" s="46">
        <v>43243</v>
      </c>
      <c r="D4371" s="67">
        <f>WEEKDAY(Tableau645[[#This Row],[date]])</f>
        <v>4</v>
      </c>
      <c r="E4371" s="47">
        <v>0.57291666666666696</v>
      </c>
      <c r="F4371" s="47">
        <v>0.73958333333333404</v>
      </c>
      <c r="G4371" s="46" t="str">
        <f>IF(NOT(ISBLANK(Tableau645[heure
début])),IF(VALUE(MID(TEXT(Tableau645[heure
début],"hh"),1,2))&lt;13,"AM","PM"),"")</f>
        <v>PM</v>
      </c>
      <c r="H4371" s="47">
        <f>F4371-E4371</f>
        <v>0.16666666666666707</v>
      </c>
      <c r="I4371" s="47"/>
      <c r="J4371" s="47" t="s">
        <v>833</v>
      </c>
      <c r="K4371" s="65" t="s">
        <v>817</v>
      </c>
      <c r="L4371" s="45" t="str">
        <f ca="1">VLOOKUP(Tableau645[[#This Row],[module]],OFFSET(INDIRECT(A4371&amp;"_code"),0,2,,2),2,0)</f>
        <v>n/a</v>
      </c>
      <c r="M4371" s="45"/>
      <c r="N4371" s="47"/>
      <c r="O4371" s="45"/>
    </row>
    <row r="4372" spans="1:15" hidden="1" x14ac:dyDescent="0.2">
      <c r="A4372" s="45" t="s">
        <v>672</v>
      </c>
      <c r="B4372" s="65" t="str">
        <f>YEAR(C4372)&amp;"-"&amp;WEEKNUM(C4372)</f>
        <v>2018-21</v>
      </c>
      <c r="C4372" s="46">
        <v>43243</v>
      </c>
      <c r="D4372" s="67">
        <f>WEEKDAY(Tableau645[[#This Row],[date]])</f>
        <v>4</v>
      </c>
      <c r="E4372" s="47">
        <v>0.57291666666666696</v>
      </c>
      <c r="F4372" s="47">
        <v>0.73958333333333404</v>
      </c>
      <c r="G4372" s="46" t="str">
        <f>IF(NOT(ISBLANK(Tableau645[heure
début])),IF(VALUE(MID(TEXT(Tableau645[heure
début],"hh"),1,2))&lt;13,"AM","PM"),"")</f>
        <v>PM</v>
      </c>
      <c r="H4372" s="47">
        <f>F4372-E4372</f>
        <v>0.16666666666666707</v>
      </c>
      <c r="I4372" s="47"/>
      <c r="J4372" s="47"/>
      <c r="K4372" s="65" t="s">
        <v>809</v>
      </c>
      <c r="L4372" s="45" t="str">
        <f ca="1">VLOOKUP(Tableau645[[#This Row],[module]],OFFSET(INDIRECT(A4372&amp;"_code"),0,2,,2),2,0)</f>
        <v>n/a</v>
      </c>
      <c r="M4372" s="45"/>
      <c r="N4372" s="47"/>
      <c r="O4372" s="45"/>
    </row>
    <row r="4373" spans="1:15" hidden="1" x14ac:dyDescent="0.2">
      <c r="A4373" s="45" t="s">
        <v>676</v>
      </c>
      <c r="B4373" s="65" t="str">
        <f>YEAR(C4373)&amp;"-"&amp;WEEKNUM(C4373)</f>
        <v>2018-21</v>
      </c>
      <c r="C4373" s="46">
        <v>43243</v>
      </c>
      <c r="D4373" s="67">
        <f>WEEKDAY(Tableau645[[#This Row],[date]])</f>
        <v>4</v>
      </c>
      <c r="E4373" s="47">
        <v>0.57291666666666696</v>
      </c>
      <c r="F4373" s="47">
        <v>0.69791666666666663</v>
      </c>
      <c r="G4373" s="46" t="str">
        <f>IF(NOT(ISBLANK(Tableau645[heure
début])),IF(VALUE(MID(TEXT(Tableau645[heure
début],"hh"),1,2))&lt;13,"AM","PM"),"")</f>
        <v>PM</v>
      </c>
      <c r="H4373" s="47">
        <f>F4373-E4373</f>
        <v>0.12499999999999967</v>
      </c>
      <c r="I4373" s="47"/>
      <c r="J4373" s="47"/>
      <c r="K4373" s="65" t="s">
        <v>809</v>
      </c>
      <c r="L4373" s="45" t="str">
        <f ca="1">VLOOKUP(Tableau645[[#This Row],[module]],OFFSET(INDIRECT(A4373&amp;"_code"),0,2,,2),2,0)</f>
        <v>n/a</v>
      </c>
      <c r="M4373" s="45"/>
      <c r="N4373" s="47"/>
      <c r="O4373" s="45"/>
    </row>
    <row r="4374" spans="1:15" hidden="1" x14ac:dyDescent="0.2">
      <c r="A4374" s="45" t="s">
        <v>677</v>
      </c>
      <c r="B4374" s="65" t="str">
        <f>YEAR(C4374)&amp;"-"&amp;WEEKNUM(C4374)</f>
        <v>2018-21</v>
      </c>
      <c r="C4374" s="46">
        <v>43243</v>
      </c>
      <c r="D4374" s="67">
        <f>WEEKDAY(Tableau645[[#This Row],[date]])</f>
        <v>4</v>
      </c>
      <c r="E4374" s="47">
        <v>0.57291666666666696</v>
      </c>
      <c r="F4374" s="47">
        <v>0.69791666666666663</v>
      </c>
      <c r="G4374" s="46" t="str">
        <f>IF(NOT(ISBLANK(Tableau645[heure
début])),IF(VALUE(MID(TEXT(Tableau645[heure
début],"hh"),1,2))&lt;13,"AM","PM"),"")</f>
        <v>PM</v>
      </c>
      <c r="H4374" s="47">
        <f>F4374-E4374</f>
        <v>0.12499999999999967</v>
      </c>
      <c r="I4374" s="47"/>
      <c r="J4374" s="47"/>
      <c r="K4374" s="65" t="s">
        <v>1168</v>
      </c>
      <c r="L4374" s="45" t="str">
        <f ca="1">VLOOKUP(Tableau645[[#This Row],[module]],OFFSET(INDIRECT(A4374&amp;"_code"),0,2,,2),2,0)</f>
        <v>n/a</v>
      </c>
      <c r="M4374" s="45"/>
      <c r="N4374" s="47"/>
      <c r="O4374" s="45"/>
    </row>
    <row r="4375" spans="1:15" hidden="1" x14ac:dyDescent="0.2">
      <c r="A4375" s="45" t="s">
        <v>671</v>
      </c>
      <c r="B4375" s="65" t="str">
        <f>YEAR(C4375)&amp;"-"&amp;WEEKNUM(C4375)</f>
        <v>2018-21</v>
      </c>
      <c r="C4375" s="46">
        <v>43243</v>
      </c>
      <c r="D4375" s="67">
        <f>WEEKDAY(Tableau645[[#This Row],[date]])</f>
        <v>4</v>
      </c>
      <c r="E4375" s="47">
        <v>0.57291666666666696</v>
      </c>
      <c r="F4375" s="47">
        <v>0.73958333333333404</v>
      </c>
      <c r="G4375" s="46" t="str">
        <f>IF(NOT(ISBLANK(Tableau645[heure
début])),IF(VALUE(MID(TEXT(Tableau645[heure
début],"hh"),1,2))&lt;13,"AM","PM"),"")</f>
        <v>PM</v>
      </c>
      <c r="H4375" s="47">
        <f>F4375-E4375</f>
        <v>0.16666666666666707</v>
      </c>
      <c r="I4375" s="47"/>
      <c r="J4375" s="47" t="s">
        <v>832</v>
      </c>
      <c r="K4375" s="65"/>
      <c r="L4375" s="45" t="e">
        <f ca="1">VLOOKUP(Tableau645[[#This Row],[module]],OFFSET(INDIRECT(A4375&amp;"_code"),0,2,,2),2,0)</f>
        <v>#N/A</v>
      </c>
      <c r="M4375" s="45"/>
      <c r="N4375" s="47"/>
      <c r="O4375" s="45"/>
    </row>
    <row r="4376" spans="1:15" hidden="1" x14ac:dyDescent="0.2">
      <c r="A4376" s="45" t="s">
        <v>657</v>
      </c>
      <c r="B4376" s="92" t="str">
        <f>YEAR(C4376)&amp;"-"&amp;WEEKNUM(C4376)</f>
        <v>2018-21</v>
      </c>
      <c r="C4376" s="46">
        <v>43243</v>
      </c>
      <c r="D4376" s="94">
        <f>WEEKDAY(Tableau645[[#This Row],[date]])</f>
        <v>4</v>
      </c>
      <c r="E4376" s="47">
        <v>0.65625</v>
      </c>
      <c r="F4376" s="47">
        <v>0.73958333333333404</v>
      </c>
      <c r="G4376" s="93" t="str">
        <f>IF(NOT(ISBLANK(Tableau645[heure
début])),IF(VALUE(MID(TEXT(Tableau645[heure
début],"hh"),1,2))&lt;13,"AM","PM"),"")</f>
        <v>PM</v>
      </c>
      <c r="H4376" s="95">
        <f>F4376-E4376</f>
        <v>8.3333333333334036E-2</v>
      </c>
      <c r="I4376" s="124"/>
      <c r="J4376" s="95" t="s">
        <v>821</v>
      </c>
      <c r="K4376" s="92" t="s">
        <v>1097</v>
      </c>
      <c r="L4376" s="92" t="str">
        <f ca="1">VLOOKUP(Tableau645[[#This Row],[module]],OFFSET(INDIRECT(A4376&amp;"_code"),0,2,,2),2,0)</f>
        <v>DELIESSCHE Christian</v>
      </c>
      <c r="M4376" s="91"/>
      <c r="N4376" s="95"/>
      <c r="O4376" s="91"/>
    </row>
    <row r="4377" spans="1:15" hidden="1" x14ac:dyDescent="0.2">
      <c r="A4377" s="61" t="s">
        <v>669</v>
      </c>
      <c r="B4377" s="65" t="str">
        <f>YEAR(C4377)&amp;"-"&amp;WEEKNUM(C4377)</f>
        <v>2018-21</v>
      </c>
      <c r="C4377" s="46">
        <v>43244</v>
      </c>
      <c r="D4377" s="67">
        <f>WEEKDAY(Tableau645[[#This Row],[date]])</f>
        <v>5</v>
      </c>
      <c r="E4377" s="47">
        <v>0.34375</v>
      </c>
      <c r="F4377" s="47">
        <v>0.51041666666666696</v>
      </c>
      <c r="G4377" s="46" t="str">
        <f>IF(NOT(ISBLANK(Tableau645[heure
début])),IF(VALUE(MID(TEXT(Tableau645[heure
début],"hh"),1,2))&lt;13,"AM","PM"),"")</f>
        <v>AM</v>
      </c>
      <c r="H4377" s="47">
        <f>F4377-E4377</f>
        <v>0.16666666666666696</v>
      </c>
      <c r="I4377" s="47"/>
      <c r="J4377" s="47"/>
      <c r="K4377" s="65" t="s">
        <v>806</v>
      </c>
      <c r="L4377" s="45" t="str">
        <f ca="1">VLOOKUP(Tableau645[[#This Row],[module]],OFFSET(INDIRECT(A4377&amp;"_code"),0,2,,2),2,0)</f>
        <v>n/a</v>
      </c>
      <c r="M4377" s="45"/>
      <c r="N4377" s="47"/>
      <c r="O4377" s="45"/>
    </row>
    <row r="4378" spans="1:15" hidden="1" x14ac:dyDescent="0.2">
      <c r="A4378" s="45" t="s">
        <v>670</v>
      </c>
      <c r="B4378" s="65" t="str">
        <f>YEAR(C4378)&amp;"-"&amp;WEEKNUM(C4378)</f>
        <v>2018-21</v>
      </c>
      <c r="C4378" s="46">
        <v>43244</v>
      </c>
      <c r="D4378" s="67">
        <f>WEEKDAY(Tableau645[[#This Row],[date]])</f>
        <v>5</v>
      </c>
      <c r="E4378" s="47">
        <v>0.34375</v>
      </c>
      <c r="F4378" s="47">
        <v>0.51041666666666696</v>
      </c>
      <c r="G4378" s="46" t="str">
        <f>IF(NOT(ISBLANK(Tableau645[heure
début])),IF(VALUE(MID(TEXT(Tableau645[heure
début],"hh"),1,2))&lt;13,"AM","PM"),"")</f>
        <v>AM</v>
      </c>
      <c r="H4378" s="47">
        <f>F4378-E4378</f>
        <v>0.16666666666666696</v>
      </c>
      <c r="I4378" s="47"/>
      <c r="J4378" s="47"/>
      <c r="K4378" s="65" t="s">
        <v>814</v>
      </c>
      <c r="L4378" s="45" t="str">
        <f ca="1">VLOOKUP(Tableau645[[#This Row],[module]],OFFSET(INDIRECT(A4378&amp;"_code"),0,2,,2),2,0)</f>
        <v>n/a</v>
      </c>
      <c r="M4378" s="45"/>
      <c r="N4378" s="47"/>
      <c r="O4378" s="45"/>
    </row>
    <row r="4379" spans="1:15" hidden="1" x14ac:dyDescent="0.2">
      <c r="A4379" s="45" t="s">
        <v>671</v>
      </c>
      <c r="B4379" s="65" t="str">
        <f>YEAR(C4379)&amp;"-"&amp;WEEKNUM(C4379)</f>
        <v>2018-21</v>
      </c>
      <c r="C4379" s="46">
        <v>43244</v>
      </c>
      <c r="D4379" s="67">
        <f>WEEKDAY(Tableau645[[#This Row],[date]])</f>
        <v>5</v>
      </c>
      <c r="E4379" s="47">
        <v>0.34375</v>
      </c>
      <c r="F4379" s="47">
        <v>0.51041666666666696</v>
      </c>
      <c r="G4379" s="46" t="str">
        <f>IF(NOT(ISBLANK(Tableau645[heure
début])),IF(VALUE(MID(TEXT(Tableau645[heure
début],"hh"),1,2))&lt;13,"AM","PM"),"")</f>
        <v>AM</v>
      </c>
      <c r="H4379" s="47">
        <f>F4379-E4379</f>
        <v>0.16666666666666696</v>
      </c>
      <c r="I4379" s="47"/>
      <c r="J4379" s="47" t="s">
        <v>833</v>
      </c>
      <c r="K4379" s="65" t="s">
        <v>817</v>
      </c>
      <c r="L4379" s="45" t="str">
        <f ca="1">VLOOKUP(Tableau645[[#This Row],[module]],OFFSET(INDIRECT(A4379&amp;"_code"),0,2,,2),2,0)</f>
        <v>n/a</v>
      </c>
      <c r="M4379" s="45"/>
      <c r="N4379" s="47"/>
      <c r="O4379" s="45"/>
    </row>
    <row r="4380" spans="1:15" hidden="1" x14ac:dyDescent="0.2">
      <c r="A4380" s="45" t="s">
        <v>672</v>
      </c>
      <c r="B4380" s="65" t="str">
        <f>YEAR(C4380)&amp;"-"&amp;WEEKNUM(C4380)</f>
        <v>2018-21</v>
      </c>
      <c r="C4380" s="46">
        <v>43244</v>
      </c>
      <c r="D4380" s="67">
        <f>WEEKDAY(Tableau645[[#This Row],[date]])</f>
        <v>5</v>
      </c>
      <c r="E4380" s="47">
        <v>0.34375</v>
      </c>
      <c r="F4380" s="47">
        <v>0.51041666666666696</v>
      </c>
      <c r="G4380" s="46" t="str">
        <f>IF(NOT(ISBLANK(Tableau645[heure
début])),IF(VALUE(MID(TEXT(Tableau645[heure
début],"hh"),1,2))&lt;13,"AM","PM"),"")</f>
        <v>AM</v>
      </c>
      <c r="H4380" s="47">
        <f>F4380-E4380</f>
        <v>0.16666666666666696</v>
      </c>
      <c r="I4380" s="47"/>
      <c r="J4380" s="47"/>
      <c r="K4380" s="65" t="s">
        <v>809</v>
      </c>
      <c r="L4380" s="45" t="str">
        <f ca="1">VLOOKUP(Tableau645[[#This Row],[module]],OFFSET(INDIRECT(A4380&amp;"_code"),0,2,,2),2,0)</f>
        <v>n/a</v>
      </c>
      <c r="M4380" s="45"/>
      <c r="N4380" s="47"/>
      <c r="O4380" s="45"/>
    </row>
    <row r="4381" spans="1:15" hidden="1" x14ac:dyDescent="0.2">
      <c r="A4381" s="45" t="s">
        <v>657</v>
      </c>
      <c r="B4381" s="65" t="str">
        <f>YEAR(C4381)&amp;"-"&amp;WEEKNUM(C4381)</f>
        <v>2018-21</v>
      </c>
      <c r="C4381" s="46">
        <v>43244</v>
      </c>
      <c r="D4381" s="67">
        <f>WEEKDAY(Tableau645[[#This Row],[date]])</f>
        <v>5</v>
      </c>
      <c r="E4381" s="47">
        <v>0.34375</v>
      </c>
      <c r="F4381" s="47">
        <v>0.51041666666666696</v>
      </c>
      <c r="G4381" s="46" t="str">
        <f>IF(NOT(ISBLANK(Tableau645[heure
début])),IF(VALUE(MID(TEXT(Tableau645[heure
début],"hh"),1,2))&lt;13,"AM","PM"),"")</f>
        <v>AM</v>
      </c>
      <c r="H4381" s="47">
        <f>F4381-E4381</f>
        <v>0.16666666666666696</v>
      </c>
      <c r="I4381" s="123"/>
      <c r="J4381" s="47"/>
      <c r="K4381" s="65" t="s">
        <v>854</v>
      </c>
      <c r="L4381" s="45" t="str">
        <f ca="1">VLOOKUP(Tableau645[[#This Row],[module]],OFFSET(INDIRECT(A4381&amp;"_code"),0,2,,2),2,0)</f>
        <v>GABER Khalid</v>
      </c>
      <c r="M4381" s="45"/>
      <c r="N4381" s="47"/>
      <c r="O4381" s="45"/>
    </row>
    <row r="4382" spans="1:15" hidden="1" x14ac:dyDescent="0.2">
      <c r="A4382" s="45" t="s">
        <v>676</v>
      </c>
      <c r="B4382" s="65" t="str">
        <f>YEAR(C4382)&amp;"-"&amp;WEEKNUM(C4382)</f>
        <v>2018-21</v>
      </c>
      <c r="C4382" s="46">
        <v>43244</v>
      </c>
      <c r="D4382" s="67">
        <f>WEEKDAY(Tableau645[[#This Row],[date]])</f>
        <v>5</v>
      </c>
      <c r="E4382" s="47">
        <v>0.34375</v>
      </c>
      <c r="F4382" s="47">
        <v>0.51041666666666696</v>
      </c>
      <c r="G4382" s="46" t="str">
        <f>IF(NOT(ISBLANK(Tableau645[heure
début])),IF(VALUE(MID(TEXT(Tableau645[heure
début],"hh"),1,2))&lt;13,"AM","PM"),"")</f>
        <v>AM</v>
      </c>
      <c r="H4382" s="47">
        <f>F4382-E4382</f>
        <v>0.16666666666666696</v>
      </c>
      <c r="I4382" s="47"/>
      <c r="J4382" s="47"/>
      <c r="K4382" s="65" t="s">
        <v>809</v>
      </c>
      <c r="L4382" s="45" t="str">
        <f ca="1">VLOOKUP(Tableau645[[#This Row],[module]],OFFSET(INDIRECT(A4382&amp;"_code"),0,2,,2),2,0)</f>
        <v>n/a</v>
      </c>
      <c r="M4382" s="45"/>
      <c r="N4382" s="47"/>
      <c r="O4382" s="45"/>
    </row>
    <row r="4383" spans="1:15" hidden="1" x14ac:dyDescent="0.2">
      <c r="A4383" s="45" t="s">
        <v>677</v>
      </c>
      <c r="B4383" s="65" t="str">
        <f>YEAR(C4383)&amp;"-"&amp;WEEKNUM(C4383)</f>
        <v>2018-21</v>
      </c>
      <c r="C4383" s="46">
        <v>43244</v>
      </c>
      <c r="D4383" s="67">
        <f>WEEKDAY(Tableau645[[#This Row],[date]])</f>
        <v>5</v>
      </c>
      <c r="E4383" s="47">
        <v>0.34375</v>
      </c>
      <c r="F4383" s="47">
        <v>0.51041666666666696</v>
      </c>
      <c r="G4383" s="46" t="str">
        <f>IF(NOT(ISBLANK(Tableau645[heure
début])),IF(VALUE(MID(TEXT(Tableau645[heure
début],"hh"),1,2))&lt;13,"AM","PM"),"")</f>
        <v>AM</v>
      </c>
      <c r="H4383" s="47">
        <f>F4383-E4383</f>
        <v>0.16666666666666696</v>
      </c>
      <c r="I4383" s="47"/>
      <c r="J4383" s="47"/>
      <c r="K4383" s="65" t="s">
        <v>1168</v>
      </c>
      <c r="L4383" s="45" t="str">
        <f ca="1">VLOOKUP(Tableau645[[#This Row],[module]],OFFSET(INDIRECT(A4383&amp;"_code"),0,2,,2),2,0)</f>
        <v>n/a</v>
      </c>
      <c r="M4383" s="45"/>
      <c r="N4383" s="47"/>
      <c r="O4383" s="45"/>
    </row>
    <row r="4384" spans="1:15" hidden="1" x14ac:dyDescent="0.2">
      <c r="A4384" s="45" t="s">
        <v>671</v>
      </c>
      <c r="B4384" s="65" t="str">
        <f>YEAR(C4384)&amp;"-"&amp;WEEKNUM(C4384)</f>
        <v>2018-21</v>
      </c>
      <c r="C4384" s="46">
        <v>43244</v>
      </c>
      <c r="D4384" s="67">
        <f>WEEKDAY(Tableau645[[#This Row],[date]])</f>
        <v>5</v>
      </c>
      <c r="E4384" s="47">
        <v>0.34375</v>
      </c>
      <c r="F4384" s="47">
        <v>0.51041666666666696</v>
      </c>
      <c r="G4384" s="46" t="str">
        <f>IF(NOT(ISBLANK(Tableau645[heure
début])),IF(VALUE(MID(TEXT(Tableau645[heure
début],"hh"),1,2))&lt;13,"AM","PM"),"")</f>
        <v>AM</v>
      </c>
      <c r="H4384" s="47">
        <f>F4384-E4384</f>
        <v>0.16666666666666696</v>
      </c>
      <c r="I4384" s="47"/>
      <c r="J4384" s="47" t="s">
        <v>832</v>
      </c>
      <c r="K4384" s="65"/>
      <c r="L4384" s="45" t="e">
        <f ca="1">VLOOKUP(Tableau645[[#This Row],[module]],OFFSET(INDIRECT(A4384&amp;"_code"),0,2,,2),2,0)</f>
        <v>#N/A</v>
      </c>
      <c r="M4384" s="45"/>
      <c r="N4384" s="47"/>
      <c r="O4384" s="45"/>
    </row>
    <row r="4385" spans="1:15" hidden="1" x14ac:dyDescent="0.2">
      <c r="A4385" s="61" t="s">
        <v>669</v>
      </c>
      <c r="B4385" s="65" t="str">
        <f>YEAR(C4385)&amp;"-"&amp;WEEKNUM(C4385)</f>
        <v>2018-21</v>
      </c>
      <c r="C4385" s="46">
        <v>43244</v>
      </c>
      <c r="D4385" s="67">
        <f>WEEKDAY(Tableau645[[#This Row],[date]])</f>
        <v>5</v>
      </c>
      <c r="E4385" s="63">
        <v>0.57291666666666696</v>
      </c>
      <c r="F4385" s="63">
        <v>0.73958333333333404</v>
      </c>
      <c r="G4385" s="46" t="str">
        <f>IF(NOT(ISBLANK(Tableau645[heure
début])),IF(VALUE(MID(TEXT(Tableau645[heure
début],"hh"),1,2))&lt;13,"AM","PM"),"")</f>
        <v>PM</v>
      </c>
      <c r="H4385" s="47">
        <f>F4385-E4385</f>
        <v>0.16666666666666707</v>
      </c>
      <c r="I4385" s="47"/>
      <c r="J4385" s="47"/>
      <c r="K4385" s="65" t="s">
        <v>806</v>
      </c>
      <c r="L4385" s="45" t="str">
        <f ca="1">VLOOKUP(Tableau645[[#This Row],[module]],OFFSET(INDIRECT(A4385&amp;"_code"),0,2,,2),2,0)</f>
        <v>n/a</v>
      </c>
      <c r="M4385" s="45"/>
      <c r="N4385" s="47"/>
      <c r="O4385" s="45"/>
    </row>
    <row r="4386" spans="1:15" hidden="1" x14ac:dyDescent="0.2">
      <c r="A4386" s="45" t="s">
        <v>670</v>
      </c>
      <c r="B4386" s="65" t="str">
        <f>YEAR(C4386)&amp;"-"&amp;WEEKNUM(C4386)</f>
        <v>2018-21</v>
      </c>
      <c r="C4386" s="46">
        <v>43244</v>
      </c>
      <c r="D4386" s="67">
        <f>WEEKDAY(Tableau645[[#This Row],[date]])</f>
        <v>5</v>
      </c>
      <c r="E4386" s="47">
        <v>0.57291666666666696</v>
      </c>
      <c r="F4386" s="47">
        <v>0.73958333333333404</v>
      </c>
      <c r="G4386" s="46" t="str">
        <f>IF(NOT(ISBLANK(Tableau645[heure
début])),IF(VALUE(MID(TEXT(Tableau645[heure
début],"hh"),1,2))&lt;13,"AM","PM"),"")</f>
        <v>PM</v>
      </c>
      <c r="H4386" s="47">
        <f>F4386-E4386</f>
        <v>0.16666666666666707</v>
      </c>
      <c r="I4386" s="47"/>
      <c r="J4386" s="47"/>
      <c r="K4386" s="65" t="s">
        <v>814</v>
      </c>
      <c r="L4386" s="45" t="str">
        <f ca="1">VLOOKUP(Tableau645[[#This Row],[module]],OFFSET(INDIRECT(A4386&amp;"_code"),0,2,,2),2,0)</f>
        <v>n/a</v>
      </c>
      <c r="M4386" s="45"/>
      <c r="N4386" s="47"/>
      <c r="O4386" s="45"/>
    </row>
    <row r="4387" spans="1:15" hidden="1" x14ac:dyDescent="0.2">
      <c r="A4387" s="45" t="s">
        <v>671</v>
      </c>
      <c r="B4387" s="65" t="str">
        <f>YEAR(C4387)&amp;"-"&amp;WEEKNUM(C4387)</f>
        <v>2018-21</v>
      </c>
      <c r="C4387" s="46">
        <v>43244</v>
      </c>
      <c r="D4387" s="67">
        <f>WEEKDAY(Tableau645[[#This Row],[date]])</f>
        <v>5</v>
      </c>
      <c r="E4387" s="47">
        <v>0.57291666666666696</v>
      </c>
      <c r="F4387" s="47">
        <v>0.73958333333333404</v>
      </c>
      <c r="G4387" s="46" t="str">
        <f>IF(NOT(ISBLANK(Tableau645[heure
début])),IF(VALUE(MID(TEXT(Tableau645[heure
début],"hh"),1,2))&lt;13,"AM","PM"),"")</f>
        <v>PM</v>
      </c>
      <c r="H4387" s="47">
        <f>F4387-E4387</f>
        <v>0.16666666666666707</v>
      </c>
      <c r="I4387" s="47"/>
      <c r="J4387" s="47" t="s">
        <v>833</v>
      </c>
      <c r="K4387" s="65" t="s">
        <v>817</v>
      </c>
      <c r="L4387" s="45" t="str">
        <f ca="1">VLOOKUP(Tableau645[[#This Row],[module]],OFFSET(INDIRECT(A4387&amp;"_code"),0,2,,2),2,0)</f>
        <v>n/a</v>
      </c>
      <c r="M4387" s="45"/>
      <c r="N4387" s="47"/>
      <c r="O4387" s="45"/>
    </row>
    <row r="4388" spans="1:15" hidden="1" x14ac:dyDescent="0.2">
      <c r="A4388" s="45" t="s">
        <v>672</v>
      </c>
      <c r="B4388" s="65" t="str">
        <f>YEAR(C4388)&amp;"-"&amp;WEEKNUM(C4388)</f>
        <v>2018-21</v>
      </c>
      <c r="C4388" s="46">
        <v>43244</v>
      </c>
      <c r="D4388" s="67">
        <f>WEEKDAY(Tableau645[[#This Row],[date]])</f>
        <v>5</v>
      </c>
      <c r="E4388" s="47">
        <v>0.57291666666666696</v>
      </c>
      <c r="F4388" s="47">
        <v>0.73958333333333404</v>
      </c>
      <c r="G4388" s="46" t="str">
        <f>IF(NOT(ISBLANK(Tableau645[heure
début])),IF(VALUE(MID(TEXT(Tableau645[heure
début],"hh"),1,2))&lt;13,"AM","PM"),"")</f>
        <v>PM</v>
      </c>
      <c r="H4388" s="47">
        <f>F4388-E4388</f>
        <v>0.16666666666666707</v>
      </c>
      <c r="I4388" s="47"/>
      <c r="J4388" s="47"/>
      <c r="K4388" s="65" t="s">
        <v>809</v>
      </c>
      <c r="L4388" s="45" t="str">
        <f ca="1">VLOOKUP(Tableau645[[#This Row],[module]],OFFSET(INDIRECT(A4388&amp;"_code"),0,2,,2),2,0)</f>
        <v>n/a</v>
      </c>
      <c r="M4388" s="45"/>
      <c r="N4388" s="47"/>
      <c r="O4388" s="45"/>
    </row>
    <row r="4389" spans="1:15" hidden="1" x14ac:dyDescent="0.2">
      <c r="A4389" s="45" t="s">
        <v>657</v>
      </c>
      <c r="B4389" s="65" t="str">
        <f>YEAR(C4389)&amp;"-"&amp;WEEKNUM(C4389)</f>
        <v>2018-21</v>
      </c>
      <c r="C4389" s="46">
        <v>43244</v>
      </c>
      <c r="D4389" s="67">
        <f>WEEKDAY(Tableau645[[#This Row],[date]])</f>
        <v>5</v>
      </c>
      <c r="E4389" s="47">
        <v>0.57291666666666696</v>
      </c>
      <c r="F4389" s="47">
        <v>0.73958333333333404</v>
      </c>
      <c r="G4389" s="46" t="str">
        <f>IF(NOT(ISBLANK(Tableau645[heure
début])),IF(VALUE(MID(TEXT(Tableau645[heure
début],"hh"),1,2))&lt;13,"AM","PM"),"")</f>
        <v>PM</v>
      </c>
      <c r="H4389" s="47">
        <f>F4389-E4389</f>
        <v>0.16666666666666707</v>
      </c>
      <c r="I4389" s="123"/>
      <c r="J4389" s="47"/>
      <c r="K4389" s="65" t="s">
        <v>855</v>
      </c>
      <c r="L4389" s="45" t="str">
        <f ca="1">VLOOKUP(Tableau645[[#This Row],[module]],OFFSET(INDIRECT(A4389&amp;"_code"),0,2,,2),2,0)</f>
        <v>GABER Khalid</v>
      </c>
      <c r="M4389" s="45"/>
      <c r="N4389" s="47"/>
      <c r="O4389" s="45"/>
    </row>
    <row r="4390" spans="1:15" hidden="1" x14ac:dyDescent="0.2">
      <c r="A4390" s="45" t="s">
        <v>676</v>
      </c>
      <c r="B4390" s="65" t="str">
        <f>YEAR(C4390)&amp;"-"&amp;WEEKNUM(C4390)</f>
        <v>2018-21</v>
      </c>
      <c r="C4390" s="46">
        <v>43244</v>
      </c>
      <c r="D4390" s="67">
        <f>WEEKDAY(Tableau645[[#This Row],[date]])</f>
        <v>5</v>
      </c>
      <c r="E4390" s="47">
        <v>0.57291666666666696</v>
      </c>
      <c r="F4390" s="47">
        <v>0.69791666666666663</v>
      </c>
      <c r="G4390" s="46" t="str">
        <f>IF(NOT(ISBLANK(Tableau645[heure
début])),IF(VALUE(MID(TEXT(Tableau645[heure
début],"hh"),1,2))&lt;13,"AM","PM"),"")</f>
        <v>PM</v>
      </c>
      <c r="H4390" s="47">
        <f>F4390-E4390</f>
        <v>0.12499999999999967</v>
      </c>
      <c r="I4390" s="47"/>
      <c r="J4390" s="47"/>
      <c r="K4390" s="65" t="s">
        <v>809</v>
      </c>
      <c r="L4390" s="45" t="str">
        <f ca="1">VLOOKUP(Tableau645[[#This Row],[module]],OFFSET(INDIRECT(A4390&amp;"_code"),0,2,,2),2,0)</f>
        <v>n/a</v>
      </c>
      <c r="M4390" s="45"/>
      <c r="N4390" s="47"/>
      <c r="O4390" s="45"/>
    </row>
    <row r="4391" spans="1:15" hidden="1" x14ac:dyDescent="0.2">
      <c r="A4391" s="45" t="s">
        <v>677</v>
      </c>
      <c r="B4391" s="65" t="str">
        <f>YEAR(C4391)&amp;"-"&amp;WEEKNUM(C4391)</f>
        <v>2018-21</v>
      </c>
      <c r="C4391" s="46">
        <v>43244</v>
      </c>
      <c r="D4391" s="67">
        <f>WEEKDAY(Tableau645[[#This Row],[date]])</f>
        <v>5</v>
      </c>
      <c r="E4391" s="47">
        <v>0.57291666666666696</v>
      </c>
      <c r="F4391" s="47">
        <v>0.69791666666666663</v>
      </c>
      <c r="G4391" s="46" t="str">
        <f>IF(NOT(ISBLANK(Tableau645[heure
début])),IF(VALUE(MID(TEXT(Tableau645[heure
début],"hh"),1,2))&lt;13,"AM","PM"),"")</f>
        <v>PM</v>
      </c>
      <c r="H4391" s="47">
        <f>F4391-E4391</f>
        <v>0.12499999999999967</v>
      </c>
      <c r="I4391" s="47"/>
      <c r="J4391" s="47"/>
      <c r="K4391" s="65" t="s">
        <v>1168</v>
      </c>
      <c r="L4391" s="45" t="str">
        <f ca="1">VLOOKUP(Tableau645[[#This Row],[module]],OFFSET(INDIRECT(A4391&amp;"_code"),0,2,,2),2,0)</f>
        <v>n/a</v>
      </c>
      <c r="M4391" s="45"/>
      <c r="N4391" s="47"/>
      <c r="O4391" s="45"/>
    </row>
    <row r="4392" spans="1:15" hidden="1" x14ac:dyDescent="0.2">
      <c r="A4392" s="45" t="s">
        <v>671</v>
      </c>
      <c r="B4392" s="65" t="str">
        <f>YEAR(C4392)&amp;"-"&amp;WEEKNUM(C4392)</f>
        <v>2018-21</v>
      </c>
      <c r="C4392" s="46">
        <v>43244</v>
      </c>
      <c r="D4392" s="67">
        <f>WEEKDAY(Tableau645[[#This Row],[date]])</f>
        <v>5</v>
      </c>
      <c r="E4392" s="47">
        <v>0.57291666666666696</v>
      </c>
      <c r="F4392" s="47">
        <v>0.73958333333333404</v>
      </c>
      <c r="G4392" s="46" t="str">
        <f>IF(NOT(ISBLANK(Tableau645[heure
début])),IF(VALUE(MID(TEXT(Tableau645[heure
début],"hh"),1,2))&lt;13,"AM","PM"),"")</f>
        <v>PM</v>
      </c>
      <c r="H4392" s="47">
        <f>F4392-E4392</f>
        <v>0.16666666666666707</v>
      </c>
      <c r="I4392" s="47"/>
      <c r="J4392" s="47" t="s">
        <v>832</v>
      </c>
      <c r="K4392" s="65"/>
      <c r="L4392" s="45" t="e">
        <f ca="1">VLOOKUP(Tableau645[[#This Row],[module]],OFFSET(INDIRECT(A4392&amp;"_code"),0,2,,2),2,0)</f>
        <v>#N/A</v>
      </c>
      <c r="M4392" s="45"/>
      <c r="N4392" s="47"/>
      <c r="O4392" s="45"/>
    </row>
    <row r="4393" spans="1:15" hidden="1" x14ac:dyDescent="0.2">
      <c r="A4393" s="61" t="s">
        <v>669</v>
      </c>
      <c r="B4393" s="65" t="str">
        <f>YEAR(C4393)&amp;"-"&amp;WEEKNUM(C4393)</f>
        <v>2018-21</v>
      </c>
      <c r="C4393" s="46">
        <v>43245</v>
      </c>
      <c r="D4393" s="67">
        <f>WEEKDAY(Tableau645[[#This Row],[date]])</f>
        <v>6</v>
      </c>
      <c r="E4393" s="47">
        <v>0.34375</v>
      </c>
      <c r="F4393" s="47">
        <v>0.51041666666666696</v>
      </c>
      <c r="G4393" s="46" t="str">
        <f>IF(NOT(ISBLANK(Tableau645[heure
début])),IF(VALUE(MID(TEXT(Tableau645[heure
début],"hh"),1,2))&lt;13,"AM","PM"),"")</f>
        <v>AM</v>
      </c>
      <c r="H4393" s="47">
        <f>F4393-E4393</f>
        <v>0.16666666666666696</v>
      </c>
      <c r="I4393" s="47"/>
      <c r="J4393" s="47"/>
      <c r="K4393" s="65" t="s">
        <v>806</v>
      </c>
      <c r="L4393" s="45" t="str">
        <f ca="1">VLOOKUP(Tableau645[[#This Row],[module]],OFFSET(INDIRECT(A4393&amp;"_code"),0,2,,2),2,0)</f>
        <v>n/a</v>
      </c>
      <c r="M4393" s="45"/>
      <c r="N4393" s="47"/>
      <c r="O4393" s="45"/>
    </row>
    <row r="4394" spans="1:15" hidden="1" x14ac:dyDescent="0.2">
      <c r="A4394" s="45" t="s">
        <v>670</v>
      </c>
      <c r="B4394" s="65" t="str">
        <f>YEAR(C4394)&amp;"-"&amp;WEEKNUM(C4394)</f>
        <v>2018-21</v>
      </c>
      <c r="C4394" s="46">
        <v>43245</v>
      </c>
      <c r="D4394" s="67">
        <f>WEEKDAY(Tableau645[[#This Row],[date]])</f>
        <v>6</v>
      </c>
      <c r="E4394" s="47">
        <v>0.34375</v>
      </c>
      <c r="F4394" s="47">
        <v>0.51041666666666696</v>
      </c>
      <c r="G4394" s="46" t="str">
        <f>IF(NOT(ISBLANK(Tableau645[heure
début])),IF(VALUE(MID(TEXT(Tableau645[heure
début],"hh"),1,2))&lt;13,"AM","PM"),"")</f>
        <v>AM</v>
      </c>
      <c r="H4394" s="47">
        <f>F4394-E4394</f>
        <v>0.16666666666666696</v>
      </c>
      <c r="I4394" s="47"/>
      <c r="J4394" s="47"/>
      <c r="K4394" s="65" t="s">
        <v>814</v>
      </c>
      <c r="L4394" s="45" t="str">
        <f ca="1">VLOOKUP(Tableau645[[#This Row],[module]],OFFSET(INDIRECT(A4394&amp;"_code"),0,2,,2),2,0)</f>
        <v>n/a</v>
      </c>
      <c r="M4394" s="45"/>
      <c r="N4394" s="47"/>
      <c r="O4394" s="45"/>
    </row>
    <row r="4395" spans="1:15" hidden="1" x14ac:dyDescent="0.2">
      <c r="A4395" s="45" t="s">
        <v>671</v>
      </c>
      <c r="B4395" s="65" t="str">
        <f>YEAR(C4395)&amp;"-"&amp;WEEKNUM(C4395)</f>
        <v>2018-21</v>
      </c>
      <c r="C4395" s="46">
        <v>43245</v>
      </c>
      <c r="D4395" s="67">
        <f>WEEKDAY(Tableau645[[#This Row],[date]])</f>
        <v>6</v>
      </c>
      <c r="E4395" s="47">
        <v>0.34375</v>
      </c>
      <c r="F4395" s="47">
        <v>0.51041666666666696</v>
      </c>
      <c r="G4395" s="46" t="str">
        <f>IF(NOT(ISBLANK(Tableau645[heure
début])),IF(VALUE(MID(TEXT(Tableau645[heure
début],"hh"),1,2))&lt;13,"AM","PM"),"")</f>
        <v>AM</v>
      </c>
      <c r="H4395" s="47">
        <f>F4395-E4395</f>
        <v>0.16666666666666696</v>
      </c>
      <c r="I4395" s="47"/>
      <c r="J4395" s="47" t="s">
        <v>833</v>
      </c>
      <c r="K4395" s="65" t="s">
        <v>817</v>
      </c>
      <c r="L4395" s="45" t="str">
        <f ca="1">VLOOKUP(Tableau645[[#This Row],[module]],OFFSET(INDIRECT(A4395&amp;"_code"),0,2,,2),2,0)</f>
        <v>n/a</v>
      </c>
      <c r="M4395" s="45"/>
      <c r="N4395" s="47"/>
      <c r="O4395" s="45"/>
    </row>
    <row r="4396" spans="1:15" hidden="1" x14ac:dyDescent="0.2">
      <c r="A4396" s="45" t="s">
        <v>672</v>
      </c>
      <c r="B4396" s="65" t="str">
        <f>YEAR(C4396)&amp;"-"&amp;WEEKNUM(C4396)</f>
        <v>2018-21</v>
      </c>
      <c r="C4396" s="46">
        <v>43245</v>
      </c>
      <c r="D4396" s="67">
        <f>WEEKDAY(Tableau645[[#This Row],[date]])</f>
        <v>6</v>
      </c>
      <c r="E4396" s="47">
        <v>0.34375</v>
      </c>
      <c r="F4396" s="47">
        <v>0.51041666666666696</v>
      </c>
      <c r="G4396" s="46" t="str">
        <f>IF(NOT(ISBLANK(Tableau645[heure
début])),IF(VALUE(MID(TEXT(Tableau645[heure
début],"hh"),1,2))&lt;13,"AM","PM"),"")</f>
        <v>AM</v>
      </c>
      <c r="H4396" s="47">
        <f>F4396-E4396</f>
        <v>0.16666666666666696</v>
      </c>
      <c r="I4396" s="47"/>
      <c r="J4396" s="47"/>
      <c r="K4396" s="65" t="s">
        <v>809</v>
      </c>
      <c r="L4396" s="45" t="str">
        <f ca="1">VLOOKUP(Tableau645[[#This Row],[module]],OFFSET(INDIRECT(A4396&amp;"_code"),0,2,,2),2,0)</f>
        <v>n/a</v>
      </c>
      <c r="M4396" s="45"/>
      <c r="N4396" s="47"/>
      <c r="O4396" s="45"/>
    </row>
    <row r="4397" spans="1:15" hidden="1" x14ac:dyDescent="0.2">
      <c r="A4397" s="45" t="s">
        <v>657</v>
      </c>
      <c r="B4397" s="65" t="str">
        <f>YEAR(C4397)&amp;"-"&amp;WEEKNUM(C4397)</f>
        <v>2018-21</v>
      </c>
      <c r="C4397" s="46">
        <v>43245</v>
      </c>
      <c r="D4397" s="67">
        <f>WEEKDAY(Tableau645[[#This Row],[date]])</f>
        <v>6</v>
      </c>
      <c r="E4397" s="47">
        <v>0.34375</v>
      </c>
      <c r="F4397" s="47">
        <v>0.51041666666666696</v>
      </c>
      <c r="G4397" s="46" t="str">
        <f>IF(NOT(ISBLANK(Tableau645[heure
début])),IF(VALUE(MID(TEXT(Tableau645[heure
début],"hh"),1,2))&lt;13,"AM","PM"),"")</f>
        <v>AM</v>
      </c>
      <c r="H4397" s="47">
        <f>F4397-E4397</f>
        <v>0.16666666666666696</v>
      </c>
      <c r="I4397" s="123"/>
      <c r="J4397" s="47"/>
      <c r="K4397" s="65" t="s">
        <v>855</v>
      </c>
      <c r="L4397" s="45" t="str">
        <f ca="1">VLOOKUP(Tableau645[[#This Row],[module]],OFFSET(INDIRECT(A4397&amp;"_code"),0,2,,2),2,0)</f>
        <v>GABER Khalid</v>
      </c>
      <c r="M4397" s="45"/>
      <c r="N4397" s="47"/>
      <c r="O4397" s="45"/>
    </row>
    <row r="4398" spans="1:15" hidden="1" x14ac:dyDescent="0.2">
      <c r="A4398" s="45" t="s">
        <v>676</v>
      </c>
      <c r="B4398" s="65" t="str">
        <f>YEAR(C4398)&amp;"-"&amp;WEEKNUM(C4398)</f>
        <v>2018-21</v>
      </c>
      <c r="C4398" s="46">
        <v>43245</v>
      </c>
      <c r="D4398" s="67">
        <f>WEEKDAY(Tableau645[[#This Row],[date]])</f>
        <v>6</v>
      </c>
      <c r="E4398" s="47">
        <v>0.34375</v>
      </c>
      <c r="F4398" s="47">
        <v>0.51041666666666696</v>
      </c>
      <c r="G4398" s="46" t="str">
        <f>IF(NOT(ISBLANK(Tableau645[heure
début])),IF(VALUE(MID(TEXT(Tableau645[heure
début],"hh"),1,2))&lt;13,"AM","PM"),"")</f>
        <v>AM</v>
      </c>
      <c r="H4398" s="47">
        <f>F4398-E4398</f>
        <v>0.16666666666666696</v>
      </c>
      <c r="I4398" s="47"/>
      <c r="J4398" s="47"/>
      <c r="K4398" s="65" t="s">
        <v>809</v>
      </c>
      <c r="L4398" s="45" t="str">
        <f ca="1">VLOOKUP(Tableau645[[#This Row],[module]],OFFSET(INDIRECT(A4398&amp;"_code"),0,2,,2),2,0)</f>
        <v>n/a</v>
      </c>
      <c r="M4398" s="45"/>
      <c r="N4398" s="47"/>
      <c r="O4398" s="45"/>
    </row>
    <row r="4399" spans="1:15" hidden="1" x14ac:dyDescent="0.2">
      <c r="A4399" s="45" t="s">
        <v>677</v>
      </c>
      <c r="B4399" s="65" t="str">
        <f>YEAR(C4399)&amp;"-"&amp;WEEKNUM(C4399)</f>
        <v>2018-21</v>
      </c>
      <c r="C4399" s="46">
        <v>43245</v>
      </c>
      <c r="D4399" s="67">
        <f>WEEKDAY(Tableau645[[#This Row],[date]])</f>
        <v>6</v>
      </c>
      <c r="E4399" s="47">
        <v>0.34375</v>
      </c>
      <c r="F4399" s="47">
        <v>0.51041666666666696</v>
      </c>
      <c r="G4399" s="46" t="str">
        <f>IF(NOT(ISBLANK(Tableau645[heure
début])),IF(VALUE(MID(TEXT(Tableau645[heure
début],"hh"),1,2))&lt;13,"AM","PM"),"")</f>
        <v>AM</v>
      </c>
      <c r="H4399" s="47">
        <f>F4399-E4399</f>
        <v>0.16666666666666696</v>
      </c>
      <c r="I4399" s="47"/>
      <c r="J4399" s="47"/>
      <c r="K4399" s="65" t="s">
        <v>1168</v>
      </c>
      <c r="L4399" s="45" t="str">
        <f ca="1">VLOOKUP(Tableau645[[#This Row],[module]],OFFSET(INDIRECT(A4399&amp;"_code"),0,2,,2),2,0)</f>
        <v>n/a</v>
      </c>
      <c r="M4399" s="45"/>
      <c r="N4399" s="47"/>
      <c r="O4399" s="45"/>
    </row>
    <row r="4400" spans="1:15" hidden="1" x14ac:dyDescent="0.2">
      <c r="A4400" s="45" t="s">
        <v>671</v>
      </c>
      <c r="B4400" s="65" t="str">
        <f>YEAR(C4400)&amp;"-"&amp;WEEKNUM(C4400)</f>
        <v>2018-21</v>
      </c>
      <c r="C4400" s="46">
        <v>43245</v>
      </c>
      <c r="D4400" s="67">
        <f>WEEKDAY(Tableau645[[#This Row],[date]])</f>
        <v>6</v>
      </c>
      <c r="E4400" s="47">
        <v>0.34375</v>
      </c>
      <c r="F4400" s="47">
        <v>0.51041666666666696</v>
      </c>
      <c r="G4400" s="46" t="str">
        <f>IF(NOT(ISBLANK(Tableau645[heure
début])),IF(VALUE(MID(TEXT(Tableau645[heure
début],"hh"),1,2))&lt;13,"AM","PM"),"")</f>
        <v>AM</v>
      </c>
      <c r="H4400" s="47">
        <f>F4400-E4400</f>
        <v>0.16666666666666696</v>
      </c>
      <c r="I4400" s="47"/>
      <c r="J4400" s="47" t="s">
        <v>832</v>
      </c>
      <c r="K4400" s="65"/>
      <c r="L4400" s="45" t="e">
        <f ca="1">VLOOKUP(Tableau645[[#This Row],[module]],OFFSET(INDIRECT(A4400&amp;"_code"),0,2,,2),2,0)</f>
        <v>#N/A</v>
      </c>
      <c r="M4400" s="45"/>
      <c r="N4400" s="47"/>
      <c r="O4400" s="45"/>
    </row>
    <row r="4401" spans="1:15" hidden="1" x14ac:dyDescent="0.2">
      <c r="A4401" s="61" t="s">
        <v>669</v>
      </c>
      <c r="B4401" s="65" t="str">
        <f>YEAR(C4401)&amp;"-"&amp;WEEKNUM(C4401)</f>
        <v>2018-21</v>
      </c>
      <c r="C4401" s="46">
        <v>43245</v>
      </c>
      <c r="D4401" s="67">
        <f>WEEKDAY(Tableau645[[#This Row],[date]])</f>
        <v>6</v>
      </c>
      <c r="E4401" s="63">
        <v>0.57291666666666696</v>
      </c>
      <c r="F4401" s="63">
        <v>0.73958333333333404</v>
      </c>
      <c r="G4401" s="46" t="str">
        <f>IF(NOT(ISBLANK(Tableau645[heure
début])),IF(VALUE(MID(TEXT(Tableau645[heure
début],"hh"),1,2))&lt;13,"AM","PM"),"")</f>
        <v>PM</v>
      </c>
      <c r="H4401" s="47">
        <f>F4401-E4401</f>
        <v>0.16666666666666707</v>
      </c>
      <c r="I4401" s="47"/>
      <c r="J4401" s="47"/>
      <c r="K4401" s="65" t="s">
        <v>806</v>
      </c>
      <c r="L4401" s="45" t="str">
        <f ca="1">VLOOKUP(Tableau645[[#This Row],[module]],OFFSET(INDIRECT(A4401&amp;"_code"),0,2,,2),2,0)</f>
        <v>n/a</v>
      </c>
      <c r="M4401" s="45"/>
      <c r="N4401" s="47"/>
      <c r="O4401" s="45"/>
    </row>
    <row r="4402" spans="1:15" hidden="1" x14ac:dyDescent="0.2">
      <c r="A4402" s="45" t="s">
        <v>670</v>
      </c>
      <c r="B4402" s="65" t="str">
        <f>YEAR(C4402)&amp;"-"&amp;WEEKNUM(C4402)</f>
        <v>2018-21</v>
      </c>
      <c r="C4402" s="46">
        <v>43245</v>
      </c>
      <c r="D4402" s="67">
        <f>WEEKDAY(Tableau645[[#This Row],[date]])</f>
        <v>6</v>
      </c>
      <c r="E4402" s="47">
        <v>0.57291666666666696</v>
      </c>
      <c r="F4402" s="47">
        <v>0.73958333333333404</v>
      </c>
      <c r="G4402" s="46" t="str">
        <f>IF(NOT(ISBLANK(Tableau645[heure
début])),IF(VALUE(MID(TEXT(Tableau645[heure
début],"hh"),1,2))&lt;13,"AM","PM"),"")</f>
        <v>PM</v>
      </c>
      <c r="H4402" s="47">
        <f>F4402-E4402</f>
        <v>0.16666666666666707</v>
      </c>
      <c r="I4402" s="47"/>
      <c r="J4402" s="47"/>
      <c r="K4402" s="65" t="s">
        <v>814</v>
      </c>
      <c r="L4402" s="45" t="str">
        <f ca="1">VLOOKUP(Tableau645[[#This Row],[module]],OFFSET(INDIRECT(A4402&amp;"_code"),0,2,,2),2,0)</f>
        <v>n/a</v>
      </c>
      <c r="M4402" s="45"/>
      <c r="N4402" s="47"/>
      <c r="O4402" s="45"/>
    </row>
    <row r="4403" spans="1:15" hidden="1" x14ac:dyDescent="0.2">
      <c r="A4403" s="45" t="s">
        <v>657</v>
      </c>
      <c r="B4403" s="65" t="str">
        <f>YEAR(C4403)&amp;"-"&amp;WEEKNUM(C4403)</f>
        <v>2018-21</v>
      </c>
      <c r="C4403" s="46">
        <v>43245</v>
      </c>
      <c r="D4403" s="67">
        <f>WEEKDAY(Tableau645[[#This Row],[date]])</f>
        <v>6</v>
      </c>
      <c r="E4403" s="47">
        <v>0.57291666666666696</v>
      </c>
      <c r="F4403" s="47">
        <v>0.73958333333333404</v>
      </c>
      <c r="G4403" s="46" t="str">
        <f>IF(NOT(ISBLANK(Tableau645[heure
début])),IF(VALUE(MID(TEXT(Tableau645[heure
début],"hh"),1,2))&lt;13,"AM","PM"),"")</f>
        <v>PM</v>
      </c>
      <c r="H4403" s="47">
        <f>F4403-E4403</f>
        <v>0.16666666666666707</v>
      </c>
      <c r="I4403" s="123"/>
      <c r="J4403" s="47"/>
      <c r="K4403" s="65" t="s">
        <v>1248</v>
      </c>
      <c r="L4403" s="45" t="str">
        <f ca="1">VLOOKUP(Tableau645[[#This Row],[module]],OFFSET(INDIRECT(A4403&amp;"_code"),0,2,,2),2,0)</f>
        <v>LEFETZ Guillaume</v>
      </c>
      <c r="M4403" s="45"/>
      <c r="N4403" s="47"/>
      <c r="O4403" s="45"/>
    </row>
    <row r="4404" spans="1:15" hidden="1" x14ac:dyDescent="0.2">
      <c r="A4404" s="45" t="s">
        <v>671</v>
      </c>
      <c r="B4404" s="65" t="str">
        <f>YEAR(C4404)&amp;"-"&amp;WEEKNUM(C4404)</f>
        <v>2018-21</v>
      </c>
      <c r="C4404" s="46">
        <v>43245</v>
      </c>
      <c r="D4404" s="67">
        <f>WEEKDAY(Tableau645[[#This Row],[date]])</f>
        <v>6</v>
      </c>
      <c r="E4404" s="47">
        <v>0.57291666666666696</v>
      </c>
      <c r="F4404" s="47">
        <v>0.73958333333333404</v>
      </c>
      <c r="G4404" s="46" t="str">
        <f>IF(NOT(ISBLANK(Tableau645[heure
début])),IF(VALUE(MID(TEXT(Tableau645[heure
début],"hh"),1,2))&lt;13,"AM","PM"),"")</f>
        <v>PM</v>
      </c>
      <c r="H4404" s="47">
        <f>F4404-E4404</f>
        <v>0.16666666666666707</v>
      </c>
      <c r="I4404" s="47"/>
      <c r="J4404" s="47" t="s">
        <v>833</v>
      </c>
      <c r="K4404" s="65" t="s">
        <v>817</v>
      </c>
      <c r="L4404" s="45" t="str">
        <f ca="1">VLOOKUP(Tableau645[[#This Row],[module]],OFFSET(INDIRECT(A4404&amp;"_code"),0,2,,2),2,0)</f>
        <v>n/a</v>
      </c>
      <c r="M4404" s="45"/>
      <c r="N4404" s="47"/>
      <c r="O4404" s="45"/>
    </row>
    <row r="4405" spans="1:15" hidden="1" x14ac:dyDescent="0.2">
      <c r="A4405" s="45" t="s">
        <v>672</v>
      </c>
      <c r="B4405" s="65" t="str">
        <f>YEAR(C4405)&amp;"-"&amp;WEEKNUM(C4405)</f>
        <v>2018-21</v>
      </c>
      <c r="C4405" s="46">
        <v>43245</v>
      </c>
      <c r="D4405" s="67">
        <f>WEEKDAY(Tableau645[[#This Row],[date]])</f>
        <v>6</v>
      </c>
      <c r="E4405" s="47">
        <v>0.57291666666666696</v>
      </c>
      <c r="F4405" s="47">
        <v>0.73958333333333404</v>
      </c>
      <c r="G4405" s="46" t="str">
        <f>IF(NOT(ISBLANK(Tableau645[heure
début])),IF(VALUE(MID(TEXT(Tableau645[heure
début],"hh"),1,2))&lt;13,"AM","PM"),"")</f>
        <v>PM</v>
      </c>
      <c r="H4405" s="47">
        <f>F4405-E4405</f>
        <v>0.16666666666666707</v>
      </c>
      <c r="I4405" s="47"/>
      <c r="J4405" s="47"/>
      <c r="K4405" s="65" t="s">
        <v>809</v>
      </c>
      <c r="L4405" s="45" t="str">
        <f ca="1">VLOOKUP(Tableau645[[#This Row],[module]],OFFSET(INDIRECT(A4405&amp;"_code"),0,2,,2),2,0)</f>
        <v>n/a</v>
      </c>
      <c r="M4405" s="45"/>
      <c r="N4405" s="47"/>
      <c r="O4405" s="45"/>
    </row>
    <row r="4406" spans="1:15" hidden="1" x14ac:dyDescent="0.2">
      <c r="A4406" s="45" t="s">
        <v>676</v>
      </c>
      <c r="B4406" s="65" t="str">
        <f>YEAR(C4406)&amp;"-"&amp;WEEKNUM(C4406)</f>
        <v>2018-21</v>
      </c>
      <c r="C4406" s="46">
        <v>43245</v>
      </c>
      <c r="D4406" s="67">
        <f>WEEKDAY(Tableau645[[#This Row],[date]])</f>
        <v>6</v>
      </c>
      <c r="E4406" s="47">
        <v>0.57291666666666696</v>
      </c>
      <c r="F4406" s="47">
        <v>0.69791666666666663</v>
      </c>
      <c r="G4406" s="46" t="str">
        <f>IF(NOT(ISBLANK(Tableau645[heure
début])),IF(VALUE(MID(TEXT(Tableau645[heure
début],"hh"),1,2))&lt;13,"AM","PM"),"")</f>
        <v>PM</v>
      </c>
      <c r="H4406" s="47">
        <f>F4406-E4406</f>
        <v>0.12499999999999967</v>
      </c>
      <c r="I4406" s="47"/>
      <c r="J4406" s="47"/>
      <c r="K4406" s="65" t="s">
        <v>809</v>
      </c>
      <c r="L4406" s="45" t="str">
        <f ca="1">VLOOKUP(Tableau645[[#This Row],[module]],OFFSET(INDIRECT(A4406&amp;"_code"),0,2,,2),2,0)</f>
        <v>n/a</v>
      </c>
      <c r="M4406" s="45"/>
      <c r="N4406" s="47"/>
      <c r="O4406" s="45"/>
    </row>
    <row r="4407" spans="1:15" hidden="1" x14ac:dyDescent="0.2">
      <c r="A4407" s="45" t="s">
        <v>677</v>
      </c>
      <c r="B4407" s="65" t="str">
        <f>YEAR(C4407)&amp;"-"&amp;WEEKNUM(C4407)</f>
        <v>2018-21</v>
      </c>
      <c r="C4407" s="46">
        <v>43245</v>
      </c>
      <c r="D4407" s="67">
        <f>WEEKDAY(Tableau645[[#This Row],[date]])</f>
        <v>6</v>
      </c>
      <c r="E4407" s="47">
        <v>0.57291666666666696</v>
      </c>
      <c r="F4407" s="47">
        <v>0.69791666666666663</v>
      </c>
      <c r="G4407" s="46" t="str">
        <f>IF(NOT(ISBLANK(Tableau645[heure
début])),IF(VALUE(MID(TEXT(Tableau645[heure
début],"hh"),1,2))&lt;13,"AM","PM"),"")</f>
        <v>PM</v>
      </c>
      <c r="H4407" s="47">
        <f>F4407-E4407</f>
        <v>0.12499999999999967</v>
      </c>
      <c r="I4407" s="47"/>
      <c r="J4407" s="47"/>
      <c r="K4407" s="65" t="s">
        <v>1168</v>
      </c>
      <c r="L4407" s="45" t="str">
        <f ca="1">VLOOKUP(Tableau645[[#This Row],[module]],OFFSET(INDIRECT(A4407&amp;"_code"),0,2,,2),2,0)</f>
        <v>n/a</v>
      </c>
      <c r="M4407" s="45"/>
      <c r="N4407" s="47"/>
      <c r="O4407" s="45"/>
    </row>
    <row r="4408" spans="1:15" hidden="1" x14ac:dyDescent="0.2">
      <c r="A4408" s="45" t="s">
        <v>671</v>
      </c>
      <c r="B4408" s="65" t="str">
        <f>YEAR(C4408)&amp;"-"&amp;WEEKNUM(C4408)</f>
        <v>2018-21</v>
      </c>
      <c r="C4408" s="46">
        <v>43245</v>
      </c>
      <c r="D4408" s="67">
        <f>WEEKDAY(Tableau645[[#This Row],[date]])</f>
        <v>6</v>
      </c>
      <c r="E4408" s="47">
        <v>0.57291666666666696</v>
      </c>
      <c r="F4408" s="47">
        <v>0.73958333333333404</v>
      </c>
      <c r="G4408" s="46" t="str">
        <f>IF(NOT(ISBLANK(Tableau645[heure
début])),IF(VALUE(MID(TEXT(Tableau645[heure
début],"hh"),1,2))&lt;13,"AM","PM"),"")</f>
        <v>PM</v>
      </c>
      <c r="H4408" s="47">
        <f>F4408-E4408</f>
        <v>0.16666666666666707</v>
      </c>
      <c r="I4408" s="47"/>
      <c r="J4408" s="47" t="s">
        <v>832</v>
      </c>
      <c r="K4408" s="65"/>
      <c r="L4408" s="45" t="e">
        <f ca="1">VLOOKUP(Tableau645[[#This Row],[module]],OFFSET(INDIRECT(A4408&amp;"_code"),0,2,,2),2,0)</f>
        <v>#N/A</v>
      </c>
      <c r="M4408" s="45"/>
      <c r="N4408" s="47"/>
      <c r="O4408" s="45"/>
    </row>
    <row r="4409" spans="1:15" hidden="1" x14ac:dyDescent="0.2">
      <c r="A4409" s="61" t="s">
        <v>669</v>
      </c>
      <c r="B4409" s="65" t="str">
        <f>YEAR(C4409)&amp;"-"&amp;WEEKNUM(C4409)</f>
        <v>2018-21</v>
      </c>
      <c r="C4409" s="46">
        <v>43246</v>
      </c>
      <c r="D4409" s="67">
        <f>WEEKDAY(Tableau645[[#This Row],[date]])</f>
        <v>7</v>
      </c>
      <c r="E4409" s="47">
        <v>0.34375</v>
      </c>
      <c r="F4409" s="47">
        <v>0.51041666666666696</v>
      </c>
      <c r="G4409" s="46" t="str">
        <f>IF(NOT(ISBLANK(Tableau645[heure
début])),IF(VALUE(MID(TEXT(Tableau645[heure
début],"hh"),1,2))&lt;13,"AM","PM"),"")</f>
        <v>AM</v>
      </c>
      <c r="H4409" s="47">
        <f>F4409-E4409</f>
        <v>0.16666666666666696</v>
      </c>
      <c r="I4409" s="47"/>
      <c r="J4409" s="47"/>
      <c r="K4409" s="65"/>
      <c r="L4409" s="45" t="e">
        <f ca="1">VLOOKUP(Tableau645[[#This Row],[module]],OFFSET(INDIRECT(A4409&amp;"_code"),0,2,,2),2,0)</f>
        <v>#N/A</v>
      </c>
      <c r="M4409" s="45"/>
      <c r="N4409" s="47"/>
      <c r="O4409" s="45"/>
    </row>
    <row r="4410" spans="1:15" hidden="1" x14ac:dyDescent="0.2">
      <c r="A4410" s="45" t="s">
        <v>670</v>
      </c>
      <c r="B4410" s="65" t="str">
        <f>YEAR(C4410)&amp;"-"&amp;WEEKNUM(C4410)</f>
        <v>2018-21</v>
      </c>
      <c r="C4410" s="46">
        <v>43246</v>
      </c>
      <c r="D4410" s="67">
        <f>WEEKDAY(Tableau645[[#This Row],[date]])</f>
        <v>7</v>
      </c>
      <c r="E4410" s="47">
        <v>0.34375</v>
      </c>
      <c r="F4410" s="47">
        <v>0.51041666666666696</v>
      </c>
      <c r="G4410" s="46" t="str">
        <f>IF(NOT(ISBLANK(Tableau645[heure
début])),IF(VALUE(MID(TEXT(Tableau645[heure
début],"hh"),1,2))&lt;13,"AM","PM"),"")</f>
        <v>AM</v>
      </c>
      <c r="H4410" s="47">
        <f>F4410-E4410</f>
        <v>0.16666666666666696</v>
      </c>
      <c r="I4410" s="47"/>
      <c r="J4410" s="47"/>
      <c r="K4410" s="65"/>
      <c r="L4410" s="45" t="e">
        <f ca="1">VLOOKUP(Tableau645[[#This Row],[module]],OFFSET(INDIRECT(A4410&amp;"_code"),0,2,,2),2,0)</f>
        <v>#N/A</v>
      </c>
      <c r="M4410" s="45"/>
      <c r="N4410" s="47"/>
      <c r="O4410" s="45"/>
    </row>
    <row r="4411" spans="1:15" hidden="1" x14ac:dyDescent="0.2">
      <c r="A4411" s="45" t="s">
        <v>657</v>
      </c>
      <c r="B4411" s="65" t="str">
        <f>YEAR(C4411)&amp;"-"&amp;WEEKNUM(C4411)</f>
        <v>2018-21</v>
      </c>
      <c r="C4411" s="46">
        <v>43246</v>
      </c>
      <c r="D4411" s="67">
        <f>WEEKDAY(Tableau645[[#This Row],[date]])</f>
        <v>7</v>
      </c>
      <c r="E4411" s="47">
        <v>0.34375</v>
      </c>
      <c r="F4411" s="47">
        <v>0.51041666666666696</v>
      </c>
      <c r="G4411" s="46" t="str">
        <f>IF(NOT(ISBLANK(Tableau645[heure
début])),IF(VALUE(MID(TEXT(Tableau645[heure
début],"hh"),1,2))&lt;13,"AM","PM"),"")</f>
        <v>AM</v>
      </c>
      <c r="H4411" s="47">
        <f>F4411-E4411</f>
        <v>0.16666666666666696</v>
      </c>
      <c r="I4411" s="123"/>
      <c r="J4411" s="47"/>
      <c r="K4411" s="65"/>
      <c r="L4411" s="45" t="e">
        <f ca="1">VLOOKUP(Tableau645[[#This Row],[module]],OFFSET(INDIRECT(A4411&amp;"_code"),0,2,,2),2,0)</f>
        <v>#N/A</v>
      </c>
      <c r="M4411" s="45"/>
      <c r="N4411" s="47"/>
      <c r="O4411" s="45"/>
    </row>
    <row r="4412" spans="1:15" hidden="1" x14ac:dyDescent="0.2">
      <c r="A4412" s="45" t="s">
        <v>672</v>
      </c>
      <c r="B4412" s="65" t="str">
        <f>YEAR(C4412)&amp;"-"&amp;WEEKNUM(C4412)</f>
        <v>2018-21</v>
      </c>
      <c r="C4412" s="46">
        <v>43246</v>
      </c>
      <c r="D4412" s="67">
        <f>WEEKDAY(Tableau645[[#This Row],[date]])</f>
        <v>7</v>
      </c>
      <c r="E4412" s="47">
        <v>0.34375</v>
      </c>
      <c r="F4412" s="47">
        <v>0.51041666666666696</v>
      </c>
      <c r="G4412" s="46" t="str">
        <f>IF(NOT(ISBLANK(Tableau645[heure
début])),IF(VALUE(MID(TEXT(Tableau645[heure
début],"hh"),1,2))&lt;13,"AM","PM"),"")</f>
        <v>AM</v>
      </c>
      <c r="H4412" s="47">
        <f>F4412-E4412</f>
        <v>0.16666666666666696</v>
      </c>
      <c r="I4412" s="47"/>
      <c r="J4412" s="47"/>
      <c r="K4412" s="65"/>
      <c r="L4412" s="45" t="e">
        <f ca="1">VLOOKUP(Tableau645[[#This Row],[module]],OFFSET(INDIRECT(A4412&amp;"_code"),0,2,,2),2,0)</f>
        <v>#N/A</v>
      </c>
      <c r="M4412" s="45"/>
      <c r="N4412" s="47"/>
      <c r="O4412" s="45"/>
    </row>
    <row r="4413" spans="1:15" hidden="1" x14ac:dyDescent="0.2">
      <c r="A4413" s="45" t="s">
        <v>676</v>
      </c>
      <c r="B4413" s="65" t="str">
        <f>YEAR(C4413)&amp;"-"&amp;WEEKNUM(C4413)</f>
        <v>2018-21</v>
      </c>
      <c r="C4413" s="46">
        <v>43246</v>
      </c>
      <c r="D4413" s="67">
        <f>WEEKDAY(Tableau645[[#This Row],[date]])</f>
        <v>7</v>
      </c>
      <c r="E4413" s="47">
        <v>0.34375</v>
      </c>
      <c r="F4413" s="47">
        <v>0.51041666666666696</v>
      </c>
      <c r="G4413" s="46" t="str">
        <f>IF(NOT(ISBLANK(Tableau645[heure
début])),IF(VALUE(MID(TEXT(Tableau645[heure
début],"hh"),1,2))&lt;13,"AM","PM"),"")</f>
        <v>AM</v>
      </c>
      <c r="H4413" s="47">
        <f>F4413-E4413</f>
        <v>0.16666666666666696</v>
      </c>
      <c r="I4413" s="47"/>
      <c r="J4413" s="47"/>
      <c r="K4413" s="65"/>
      <c r="L4413" s="45" t="e">
        <f ca="1">VLOOKUP(Tableau645[[#This Row],[module]],OFFSET(INDIRECT(A4413&amp;"_code"),0,2,,2),2,0)</f>
        <v>#N/A</v>
      </c>
      <c r="M4413" s="45"/>
      <c r="N4413" s="47"/>
      <c r="O4413" s="45"/>
    </row>
    <row r="4414" spans="1:15" hidden="1" x14ac:dyDescent="0.2">
      <c r="A4414" s="45" t="s">
        <v>677</v>
      </c>
      <c r="B4414" s="65" t="str">
        <f>YEAR(C4414)&amp;"-"&amp;WEEKNUM(C4414)</f>
        <v>2018-21</v>
      </c>
      <c r="C4414" s="46">
        <v>43246</v>
      </c>
      <c r="D4414" s="67">
        <f>WEEKDAY(Tableau645[[#This Row],[date]])</f>
        <v>7</v>
      </c>
      <c r="E4414" s="47">
        <v>0.34375</v>
      </c>
      <c r="F4414" s="47">
        <v>0.51041666666666696</v>
      </c>
      <c r="G4414" s="46" t="str">
        <f>IF(NOT(ISBLANK(Tableau645[heure
début])),IF(VALUE(MID(TEXT(Tableau645[heure
début],"hh"),1,2))&lt;13,"AM","PM"),"")</f>
        <v>AM</v>
      </c>
      <c r="H4414" s="47">
        <f>F4414-E4414</f>
        <v>0.16666666666666696</v>
      </c>
      <c r="I4414" s="47"/>
      <c r="J4414" s="47"/>
      <c r="K4414" s="65"/>
      <c r="L4414" s="45" t="e">
        <f ca="1">VLOOKUP(Tableau645[[#This Row],[module]],OFFSET(INDIRECT(A4414&amp;"_code"),0,2,,2),2,0)</f>
        <v>#N/A</v>
      </c>
      <c r="M4414" s="45"/>
      <c r="N4414" s="47"/>
      <c r="O4414" s="45"/>
    </row>
    <row r="4415" spans="1:15" hidden="1" x14ac:dyDescent="0.2">
      <c r="A4415" s="45" t="s">
        <v>671</v>
      </c>
      <c r="B4415" s="65" t="str">
        <f>YEAR(C4415)&amp;"-"&amp;WEEKNUM(C4415)</f>
        <v>2018-21</v>
      </c>
      <c r="C4415" s="46">
        <v>43246</v>
      </c>
      <c r="D4415" s="67">
        <f>WEEKDAY(Tableau645[[#This Row],[date]])</f>
        <v>7</v>
      </c>
      <c r="E4415" s="47">
        <v>0.34375</v>
      </c>
      <c r="F4415" s="47">
        <v>0.51041666666666696</v>
      </c>
      <c r="G4415" s="46" t="str">
        <f>IF(NOT(ISBLANK(Tableau645[heure
début])),IF(VALUE(MID(TEXT(Tableau645[heure
début],"hh"),1,2))&lt;13,"AM","PM"),"")</f>
        <v>AM</v>
      </c>
      <c r="H4415" s="47">
        <f>F4415-E4415</f>
        <v>0.16666666666666696</v>
      </c>
      <c r="I4415" s="47"/>
      <c r="J4415" s="47"/>
      <c r="K4415" s="65"/>
      <c r="L4415" s="45" t="e">
        <f ca="1">VLOOKUP(Tableau645[[#This Row],[module]],OFFSET(INDIRECT(A4415&amp;"_code"),0,2,,2),2,0)</f>
        <v>#N/A</v>
      </c>
      <c r="M4415" s="45"/>
      <c r="N4415" s="47"/>
      <c r="O4415" s="45"/>
    </row>
    <row r="4416" spans="1:15" hidden="1" x14ac:dyDescent="0.2">
      <c r="A4416" s="61" t="s">
        <v>669</v>
      </c>
      <c r="B4416" s="65" t="str">
        <f>YEAR(C4416)&amp;"-"&amp;WEEKNUM(C4416)</f>
        <v>2018-21</v>
      </c>
      <c r="C4416" s="46">
        <v>43246</v>
      </c>
      <c r="D4416" s="67">
        <f>WEEKDAY(Tableau645[[#This Row],[date]])</f>
        <v>7</v>
      </c>
      <c r="E4416" s="63">
        <v>0.57291666666666696</v>
      </c>
      <c r="F4416" s="63">
        <v>0.73958333333333404</v>
      </c>
      <c r="G4416" s="46" t="str">
        <f>IF(NOT(ISBLANK(Tableau645[heure
début])),IF(VALUE(MID(TEXT(Tableau645[heure
début],"hh"),1,2))&lt;13,"AM","PM"),"")</f>
        <v>PM</v>
      </c>
      <c r="H4416" s="47">
        <f>F4416-E4416</f>
        <v>0.16666666666666707</v>
      </c>
      <c r="I4416" s="47"/>
      <c r="J4416" s="47"/>
      <c r="K4416" s="65"/>
      <c r="L4416" s="45" t="e">
        <f ca="1">VLOOKUP(Tableau645[[#This Row],[module]],OFFSET(INDIRECT(A4416&amp;"_code"),0,2,,2),2,0)</f>
        <v>#N/A</v>
      </c>
      <c r="M4416" s="45"/>
      <c r="N4416" s="47"/>
      <c r="O4416" s="45"/>
    </row>
    <row r="4417" spans="1:15" hidden="1" x14ac:dyDescent="0.2">
      <c r="A4417" s="45" t="s">
        <v>670</v>
      </c>
      <c r="B4417" s="65" t="str">
        <f>YEAR(C4417)&amp;"-"&amp;WEEKNUM(C4417)</f>
        <v>2018-21</v>
      </c>
      <c r="C4417" s="46">
        <v>43246</v>
      </c>
      <c r="D4417" s="67">
        <f>WEEKDAY(Tableau645[[#This Row],[date]])</f>
        <v>7</v>
      </c>
      <c r="E4417" s="47">
        <v>0.57291666666666696</v>
      </c>
      <c r="F4417" s="47">
        <v>0.73958333333333404</v>
      </c>
      <c r="G4417" s="46" t="str">
        <f>IF(NOT(ISBLANK(Tableau645[heure
début])),IF(VALUE(MID(TEXT(Tableau645[heure
début],"hh"),1,2))&lt;13,"AM","PM"),"")</f>
        <v>PM</v>
      </c>
      <c r="H4417" s="47">
        <f>F4417-E4417</f>
        <v>0.16666666666666707</v>
      </c>
      <c r="I4417" s="47"/>
      <c r="J4417" s="47"/>
      <c r="K4417" s="65"/>
      <c r="L4417" s="45" t="e">
        <f ca="1">VLOOKUP(Tableau645[[#This Row],[module]],OFFSET(INDIRECT(A4417&amp;"_code"),0,2,,2),2,0)</f>
        <v>#N/A</v>
      </c>
      <c r="M4417" s="45"/>
      <c r="N4417" s="47"/>
      <c r="O4417" s="45"/>
    </row>
    <row r="4418" spans="1:15" hidden="1" x14ac:dyDescent="0.2">
      <c r="A4418" s="45" t="s">
        <v>657</v>
      </c>
      <c r="B4418" s="65" t="str">
        <f>YEAR(C4418)&amp;"-"&amp;WEEKNUM(C4418)</f>
        <v>2018-21</v>
      </c>
      <c r="C4418" s="46">
        <v>43246</v>
      </c>
      <c r="D4418" s="67">
        <f>WEEKDAY(Tableau645[[#This Row],[date]])</f>
        <v>7</v>
      </c>
      <c r="E4418" s="47">
        <v>0.57291666666666696</v>
      </c>
      <c r="F4418" s="47">
        <v>0.73958333333333404</v>
      </c>
      <c r="G4418" s="46" t="str">
        <f>IF(NOT(ISBLANK(Tableau645[heure
début])),IF(VALUE(MID(TEXT(Tableau645[heure
début],"hh"),1,2))&lt;13,"AM","PM"),"")</f>
        <v>PM</v>
      </c>
      <c r="H4418" s="47">
        <f>F4418-E4418</f>
        <v>0.16666666666666707</v>
      </c>
      <c r="I4418" s="123"/>
      <c r="J4418" s="47"/>
      <c r="K4418" s="65"/>
      <c r="L4418" s="45" t="e">
        <f ca="1">VLOOKUP(Tableau645[[#This Row],[module]],OFFSET(INDIRECT(A4418&amp;"_code"),0,2,,2),2,0)</f>
        <v>#N/A</v>
      </c>
      <c r="M4418" s="45"/>
      <c r="N4418" s="47"/>
      <c r="O4418" s="45"/>
    </row>
    <row r="4419" spans="1:15" hidden="1" x14ac:dyDescent="0.2">
      <c r="A4419" s="45" t="s">
        <v>672</v>
      </c>
      <c r="B4419" s="65" t="str">
        <f>YEAR(C4419)&amp;"-"&amp;WEEKNUM(C4419)</f>
        <v>2018-21</v>
      </c>
      <c r="C4419" s="46">
        <v>43246</v>
      </c>
      <c r="D4419" s="67">
        <f>WEEKDAY(Tableau645[[#This Row],[date]])</f>
        <v>7</v>
      </c>
      <c r="E4419" s="47">
        <v>0.57291666666666696</v>
      </c>
      <c r="F4419" s="47">
        <v>0.73958333333333404</v>
      </c>
      <c r="G4419" s="46" t="str">
        <f>IF(NOT(ISBLANK(Tableau645[heure
début])),IF(VALUE(MID(TEXT(Tableau645[heure
début],"hh"),1,2))&lt;13,"AM","PM"),"")</f>
        <v>PM</v>
      </c>
      <c r="H4419" s="47">
        <f>F4419-E4419</f>
        <v>0.16666666666666707</v>
      </c>
      <c r="I4419" s="47"/>
      <c r="J4419" s="47"/>
      <c r="K4419" s="65"/>
      <c r="L4419" s="45" t="e">
        <f ca="1">VLOOKUP(Tableau645[[#This Row],[module]],OFFSET(INDIRECT(A4419&amp;"_code"),0,2,,2),2,0)</f>
        <v>#N/A</v>
      </c>
      <c r="M4419" s="45"/>
      <c r="N4419" s="47"/>
      <c r="O4419" s="45"/>
    </row>
    <row r="4420" spans="1:15" hidden="1" x14ac:dyDescent="0.2">
      <c r="A4420" s="45" t="s">
        <v>676</v>
      </c>
      <c r="B4420" s="65" t="str">
        <f>YEAR(C4420)&amp;"-"&amp;WEEKNUM(C4420)</f>
        <v>2018-21</v>
      </c>
      <c r="C4420" s="46">
        <v>43246</v>
      </c>
      <c r="D4420" s="67">
        <f>WEEKDAY(Tableau645[[#This Row],[date]])</f>
        <v>7</v>
      </c>
      <c r="E4420" s="47">
        <v>0.57291666666666696</v>
      </c>
      <c r="F4420" s="47">
        <v>0.69791666666666663</v>
      </c>
      <c r="G4420" s="46" t="str">
        <f>IF(NOT(ISBLANK(Tableau645[heure
début])),IF(VALUE(MID(TEXT(Tableau645[heure
début],"hh"),1,2))&lt;13,"AM","PM"),"")</f>
        <v>PM</v>
      </c>
      <c r="H4420" s="47">
        <f>F4420-E4420</f>
        <v>0.12499999999999967</v>
      </c>
      <c r="I4420" s="47"/>
      <c r="J4420" s="47"/>
      <c r="K4420" s="65"/>
      <c r="L4420" s="45" t="e">
        <f ca="1">VLOOKUP(Tableau645[[#This Row],[module]],OFFSET(INDIRECT(A4420&amp;"_code"),0,2,,2),2,0)</f>
        <v>#N/A</v>
      </c>
      <c r="M4420" s="45"/>
      <c r="N4420" s="47"/>
      <c r="O4420" s="45"/>
    </row>
    <row r="4421" spans="1:15" hidden="1" x14ac:dyDescent="0.2">
      <c r="A4421" s="45" t="s">
        <v>677</v>
      </c>
      <c r="B4421" s="65" t="str">
        <f>YEAR(C4421)&amp;"-"&amp;WEEKNUM(C4421)</f>
        <v>2018-21</v>
      </c>
      <c r="C4421" s="46">
        <v>43246</v>
      </c>
      <c r="D4421" s="67">
        <f>WEEKDAY(Tableau645[[#This Row],[date]])</f>
        <v>7</v>
      </c>
      <c r="E4421" s="47">
        <v>0.57291666666666696</v>
      </c>
      <c r="F4421" s="47">
        <v>0.69791666666666663</v>
      </c>
      <c r="G4421" s="46" t="str">
        <f>IF(NOT(ISBLANK(Tableau645[heure
début])),IF(VALUE(MID(TEXT(Tableau645[heure
début],"hh"),1,2))&lt;13,"AM","PM"),"")</f>
        <v>PM</v>
      </c>
      <c r="H4421" s="47">
        <f>F4421-E4421</f>
        <v>0.12499999999999967</v>
      </c>
      <c r="I4421" s="47"/>
      <c r="J4421" s="47"/>
      <c r="K4421" s="65"/>
      <c r="L4421" s="45" t="e">
        <f ca="1">VLOOKUP(Tableau645[[#This Row],[module]],OFFSET(INDIRECT(A4421&amp;"_code"),0,2,,2),2,0)</f>
        <v>#N/A</v>
      </c>
      <c r="M4421" s="45"/>
      <c r="N4421" s="47"/>
      <c r="O4421" s="45"/>
    </row>
    <row r="4422" spans="1:15" hidden="1" x14ac:dyDescent="0.2">
      <c r="A4422" s="45" t="s">
        <v>671</v>
      </c>
      <c r="B4422" s="65" t="str">
        <f>YEAR(C4422)&amp;"-"&amp;WEEKNUM(C4422)</f>
        <v>2018-21</v>
      </c>
      <c r="C4422" s="46">
        <v>43246</v>
      </c>
      <c r="D4422" s="67">
        <f>WEEKDAY(Tableau645[[#This Row],[date]])</f>
        <v>7</v>
      </c>
      <c r="E4422" s="47">
        <v>0.57291666666666696</v>
      </c>
      <c r="F4422" s="47">
        <v>0.73958333333333404</v>
      </c>
      <c r="G4422" s="46" t="str">
        <f>IF(NOT(ISBLANK(Tableau645[heure
début])),IF(VALUE(MID(TEXT(Tableau645[heure
début],"hh"),1,2))&lt;13,"AM","PM"),"")</f>
        <v>PM</v>
      </c>
      <c r="H4422" s="47">
        <f>F4422-E4422</f>
        <v>0.16666666666666707</v>
      </c>
      <c r="I4422" s="47"/>
      <c r="J4422" s="47"/>
      <c r="K4422" s="65"/>
      <c r="L4422" s="45" t="e">
        <f ca="1">VLOOKUP(Tableau645[[#This Row],[module]],OFFSET(INDIRECT(A4422&amp;"_code"),0,2,,2),2,0)</f>
        <v>#N/A</v>
      </c>
      <c r="M4422" s="45"/>
      <c r="N4422" s="47"/>
      <c r="O4422" s="45"/>
    </row>
    <row r="4423" spans="1:15" hidden="1" x14ac:dyDescent="0.2">
      <c r="A4423" s="61" t="s">
        <v>669</v>
      </c>
      <c r="B4423" s="65" t="str">
        <f>YEAR(C4423)&amp;"-"&amp;WEEKNUM(C4423)</f>
        <v>2018-22</v>
      </c>
      <c r="C4423" s="46">
        <v>43247</v>
      </c>
      <c r="D4423" s="67">
        <f>WEEKDAY(Tableau645[[#This Row],[date]])</f>
        <v>1</v>
      </c>
      <c r="E4423" s="47">
        <v>0.34375</v>
      </c>
      <c r="F4423" s="47">
        <v>0.51041666666666696</v>
      </c>
      <c r="G4423" s="46" t="str">
        <f>IF(NOT(ISBLANK(Tableau645[heure
début])),IF(VALUE(MID(TEXT(Tableau645[heure
début],"hh"),1,2))&lt;13,"AM","PM"),"")</f>
        <v>AM</v>
      </c>
      <c r="H4423" s="47">
        <f>F4423-E4423</f>
        <v>0.16666666666666696</v>
      </c>
      <c r="I4423" s="47"/>
      <c r="J4423" s="47"/>
      <c r="K4423" s="65"/>
      <c r="L4423" s="45" t="e">
        <f ca="1">VLOOKUP(Tableau645[[#This Row],[module]],OFFSET(INDIRECT(A4423&amp;"_code"),0,2,,2),2,0)</f>
        <v>#N/A</v>
      </c>
      <c r="M4423" s="45"/>
      <c r="N4423" s="47"/>
      <c r="O4423" s="45"/>
    </row>
    <row r="4424" spans="1:15" hidden="1" x14ac:dyDescent="0.2">
      <c r="A4424" s="45" t="s">
        <v>670</v>
      </c>
      <c r="B4424" s="65" t="str">
        <f>YEAR(C4424)&amp;"-"&amp;WEEKNUM(C4424)</f>
        <v>2018-22</v>
      </c>
      <c r="C4424" s="46">
        <v>43247</v>
      </c>
      <c r="D4424" s="67">
        <f>WEEKDAY(Tableau645[[#This Row],[date]])</f>
        <v>1</v>
      </c>
      <c r="E4424" s="47">
        <v>0.34375</v>
      </c>
      <c r="F4424" s="47">
        <v>0.51041666666666696</v>
      </c>
      <c r="G4424" s="46" t="str">
        <f>IF(NOT(ISBLANK(Tableau645[heure
début])),IF(VALUE(MID(TEXT(Tableau645[heure
début],"hh"),1,2))&lt;13,"AM","PM"),"")</f>
        <v>AM</v>
      </c>
      <c r="H4424" s="47">
        <f>F4424-E4424</f>
        <v>0.16666666666666696</v>
      </c>
      <c r="I4424" s="47"/>
      <c r="J4424" s="47"/>
      <c r="K4424" s="65"/>
      <c r="L4424" s="45" t="e">
        <f ca="1">VLOOKUP(Tableau645[[#This Row],[module]],OFFSET(INDIRECT(A4424&amp;"_code"),0,2,,2),2,0)</f>
        <v>#N/A</v>
      </c>
      <c r="M4424" s="45"/>
      <c r="N4424" s="47"/>
      <c r="O4424" s="45"/>
    </row>
    <row r="4425" spans="1:15" hidden="1" x14ac:dyDescent="0.2">
      <c r="A4425" s="45" t="s">
        <v>657</v>
      </c>
      <c r="B4425" s="65" t="str">
        <f>YEAR(C4425)&amp;"-"&amp;WEEKNUM(C4425)</f>
        <v>2018-22</v>
      </c>
      <c r="C4425" s="46">
        <v>43247</v>
      </c>
      <c r="D4425" s="67">
        <f>WEEKDAY(Tableau645[[#This Row],[date]])</f>
        <v>1</v>
      </c>
      <c r="E4425" s="47">
        <v>0.34375</v>
      </c>
      <c r="F4425" s="47">
        <v>0.51041666666666696</v>
      </c>
      <c r="G4425" s="46" t="str">
        <f>IF(NOT(ISBLANK(Tableau645[heure
début])),IF(VALUE(MID(TEXT(Tableau645[heure
début],"hh"),1,2))&lt;13,"AM","PM"),"")</f>
        <v>AM</v>
      </c>
      <c r="H4425" s="47">
        <f>F4425-E4425</f>
        <v>0.16666666666666696</v>
      </c>
      <c r="I4425" s="123"/>
      <c r="J4425" s="47"/>
      <c r="K4425" s="65"/>
      <c r="L4425" s="45" t="e">
        <f ca="1">VLOOKUP(Tableau645[[#This Row],[module]],OFFSET(INDIRECT(A4425&amp;"_code"),0,2,,2),2,0)</f>
        <v>#N/A</v>
      </c>
      <c r="M4425" s="45"/>
      <c r="N4425" s="47"/>
      <c r="O4425" s="45"/>
    </row>
    <row r="4426" spans="1:15" hidden="1" x14ac:dyDescent="0.2">
      <c r="A4426" s="45" t="s">
        <v>672</v>
      </c>
      <c r="B4426" s="65" t="str">
        <f>YEAR(C4426)&amp;"-"&amp;WEEKNUM(C4426)</f>
        <v>2018-22</v>
      </c>
      <c r="C4426" s="46">
        <v>43247</v>
      </c>
      <c r="D4426" s="67">
        <f>WEEKDAY(Tableau645[[#This Row],[date]])</f>
        <v>1</v>
      </c>
      <c r="E4426" s="47">
        <v>0.34375</v>
      </c>
      <c r="F4426" s="47">
        <v>0.51041666666666696</v>
      </c>
      <c r="G4426" s="46" t="str">
        <f>IF(NOT(ISBLANK(Tableau645[heure
début])),IF(VALUE(MID(TEXT(Tableau645[heure
début],"hh"),1,2))&lt;13,"AM","PM"),"")</f>
        <v>AM</v>
      </c>
      <c r="H4426" s="47">
        <f>F4426-E4426</f>
        <v>0.16666666666666696</v>
      </c>
      <c r="I4426" s="47"/>
      <c r="J4426" s="47"/>
      <c r="K4426" s="65"/>
      <c r="L4426" s="45" t="e">
        <f ca="1">VLOOKUP(Tableau645[[#This Row],[module]],OFFSET(INDIRECT(A4426&amp;"_code"),0,2,,2),2,0)</f>
        <v>#N/A</v>
      </c>
      <c r="M4426" s="45"/>
      <c r="N4426" s="47"/>
      <c r="O4426" s="45"/>
    </row>
    <row r="4427" spans="1:15" hidden="1" x14ac:dyDescent="0.2">
      <c r="A4427" s="45" t="s">
        <v>676</v>
      </c>
      <c r="B4427" s="65" t="str">
        <f>YEAR(C4427)&amp;"-"&amp;WEEKNUM(C4427)</f>
        <v>2018-22</v>
      </c>
      <c r="C4427" s="46">
        <v>43247</v>
      </c>
      <c r="D4427" s="67">
        <f>WEEKDAY(Tableau645[[#This Row],[date]])</f>
        <v>1</v>
      </c>
      <c r="E4427" s="47">
        <v>0.34375</v>
      </c>
      <c r="F4427" s="47">
        <v>0.51041666666666696</v>
      </c>
      <c r="G4427" s="46" t="str">
        <f>IF(NOT(ISBLANK(Tableau645[heure
début])),IF(VALUE(MID(TEXT(Tableau645[heure
début],"hh"),1,2))&lt;13,"AM","PM"),"")</f>
        <v>AM</v>
      </c>
      <c r="H4427" s="47">
        <f>F4427-E4427</f>
        <v>0.16666666666666696</v>
      </c>
      <c r="I4427" s="47"/>
      <c r="J4427" s="47"/>
      <c r="K4427" s="65"/>
      <c r="L4427" s="45" t="e">
        <f ca="1">VLOOKUP(Tableau645[[#This Row],[module]],OFFSET(INDIRECT(A4427&amp;"_code"),0,2,,2),2,0)</f>
        <v>#N/A</v>
      </c>
      <c r="M4427" s="45"/>
      <c r="N4427" s="47"/>
      <c r="O4427" s="45"/>
    </row>
    <row r="4428" spans="1:15" hidden="1" x14ac:dyDescent="0.2">
      <c r="A4428" s="45" t="s">
        <v>677</v>
      </c>
      <c r="B4428" s="65" t="str">
        <f>YEAR(C4428)&amp;"-"&amp;WEEKNUM(C4428)</f>
        <v>2018-22</v>
      </c>
      <c r="C4428" s="46">
        <v>43247</v>
      </c>
      <c r="D4428" s="67">
        <f>WEEKDAY(Tableau645[[#This Row],[date]])</f>
        <v>1</v>
      </c>
      <c r="E4428" s="47">
        <v>0.34375</v>
      </c>
      <c r="F4428" s="47">
        <v>0.51041666666666696</v>
      </c>
      <c r="G4428" s="46" t="str">
        <f>IF(NOT(ISBLANK(Tableau645[heure
début])),IF(VALUE(MID(TEXT(Tableau645[heure
début],"hh"),1,2))&lt;13,"AM","PM"),"")</f>
        <v>AM</v>
      </c>
      <c r="H4428" s="47">
        <f>F4428-E4428</f>
        <v>0.16666666666666696</v>
      </c>
      <c r="I4428" s="47"/>
      <c r="J4428" s="47"/>
      <c r="K4428" s="65"/>
      <c r="L4428" s="45" t="e">
        <f ca="1">VLOOKUP(Tableau645[[#This Row],[module]],OFFSET(INDIRECT(A4428&amp;"_code"),0,2,,2),2,0)</f>
        <v>#N/A</v>
      </c>
      <c r="M4428" s="45"/>
      <c r="N4428" s="47"/>
      <c r="O4428" s="45"/>
    </row>
    <row r="4429" spans="1:15" hidden="1" x14ac:dyDescent="0.2">
      <c r="A4429" s="45" t="s">
        <v>671</v>
      </c>
      <c r="B4429" s="65" t="str">
        <f>YEAR(C4429)&amp;"-"&amp;WEEKNUM(C4429)</f>
        <v>2018-22</v>
      </c>
      <c r="C4429" s="46">
        <v>43247</v>
      </c>
      <c r="D4429" s="67">
        <f>WEEKDAY(Tableau645[[#This Row],[date]])</f>
        <v>1</v>
      </c>
      <c r="E4429" s="47">
        <v>0.34375</v>
      </c>
      <c r="F4429" s="47">
        <v>0.51041666666666696</v>
      </c>
      <c r="G4429" s="46" t="str">
        <f>IF(NOT(ISBLANK(Tableau645[heure
début])),IF(VALUE(MID(TEXT(Tableau645[heure
début],"hh"),1,2))&lt;13,"AM","PM"),"")</f>
        <v>AM</v>
      </c>
      <c r="H4429" s="47">
        <f>F4429-E4429</f>
        <v>0.16666666666666696</v>
      </c>
      <c r="I4429" s="47"/>
      <c r="J4429" s="47"/>
      <c r="K4429" s="65"/>
      <c r="L4429" s="45" t="e">
        <f ca="1">VLOOKUP(Tableau645[[#This Row],[module]],OFFSET(INDIRECT(A4429&amp;"_code"),0,2,,2),2,0)</f>
        <v>#N/A</v>
      </c>
      <c r="M4429" s="45"/>
      <c r="N4429" s="47"/>
      <c r="O4429" s="45"/>
    </row>
    <row r="4430" spans="1:15" hidden="1" x14ac:dyDescent="0.2">
      <c r="A4430" s="61" t="s">
        <v>669</v>
      </c>
      <c r="B4430" s="65" t="str">
        <f>YEAR(C4430)&amp;"-"&amp;WEEKNUM(C4430)</f>
        <v>2018-22</v>
      </c>
      <c r="C4430" s="46">
        <v>43247</v>
      </c>
      <c r="D4430" s="67">
        <f>WEEKDAY(Tableau645[[#This Row],[date]])</f>
        <v>1</v>
      </c>
      <c r="E4430" s="63">
        <v>0.57291666666666696</v>
      </c>
      <c r="F4430" s="63">
        <v>0.73958333333333404</v>
      </c>
      <c r="G4430" s="46" t="str">
        <f>IF(NOT(ISBLANK(Tableau645[heure
début])),IF(VALUE(MID(TEXT(Tableau645[heure
début],"hh"),1,2))&lt;13,"AM","PM"),"")</f>
        <v>PM</v>
      </c>
      <c r="H4430" s="47">
        <f>F4430-E4430</f>
        <v>0.16666666666666707</v>
      </c>
      <c r="I4430" s="47"/>
      <c r="J4430" s="47"/>
      <c r="K4430" s="65"/>
      <c r="L4430" s="45" t="e">
        <f ca="1">VLOOKUP(Tableau645[[#This Row],[module]],OFFSET(INDIRECT(A4430&amp;"_code"),0,2,,2),2,0)</f>
        <v>#N/A</v>
      </c>
      <c r="M4430" s="45"/>
      <c r="N4430" s="47"/>
      <c r="O4430" s="45"/>
    </row>
    <row r="4431" spans="1:15" hidden="1" x14ac:dyDescent="0.2">
      <c r="A4431" s="45" t="s">
        <v>670</v>
      </c>
      <c r="B4431" s="65" t="str">
        <f>YEAR(C4431)&amp;"-"&amp;WEEKNUM(C4431)</f>
        <v>2018-22</v>
      </c>
      <c r="C4431" s="46">
        <v>43247</v>
      </c>
      <c r="D4431" s="67">
        <f>WEEKDAY(Tableau645[[#This Row],[date]])</f>
        <v>1</v>
      </c>
      <c r="E4431" s="47">
        <v>0.57291666666666696</v>
      </c>
      <c r="F4431" s="47">
        <v>0.73958333333333404</v>
      </c>
      <c r="G4431" s="46" t="str">
        <f>IF(NOT(ISBLANK(Tableau645[heure
début])),IF(VALUE(MID(TEXT(Tableau645[heure
début],"hh"),1,2))&lt;13,"AM","PM"),"")</f>
        <v>PM</v>
      </c>
      <c r="H4431" s="47">
        <f>F4431-E4431</f>
        <v>0.16666666666666707</v>
      </c>
      <c r="I4431" s="47"/>
      <c r="J4431" s="47"/>
      <c r="K4431" s="65"/>
      <c r="L4431" s="45" t="e">
        <f ca="1">VLOOKUP(Tableau645[[#This Row],[module]],OFFSET(INDIRECT(A4431&amp;"_code"),0,2,,2),2,0)</f>
        <v>#N/A</v>
      </c>
      <c r="M4431" s="45"/>
      <c r="N4431" s="47"/>
      <c r="O4431" s="45"/>
    </row>
    <row r="4432" spans="1:15" hidden="1" x14ac:dyDescent="0.2">
      <c r="A4432" s="45" t="s">
        <v>657</v>
      </c>
      <c r="B4432" s="65" t="str">
        <f>YEAR(C4432)&amp;"-"&amp;WEEKNUM(C4432)</f>
        <v>2018-22</v>
      </c>
      <c r="C4432" s="46">
        <v>43247</v>
      </c>
      <c r="D4432" s="67">
        <f>WEEKDAY(Tableau645[[#This Row],[date]])</f>
        <v>1</v>
      </c>
      <c r="E4432" s="47">
        <v>0.57291666666666696</v>
      </c>
      <c r="F4432" s="47">
        <v>0.73958333333333404</v>
      </c>
      <c r="G4432" s="46" t="str">
        <f>IF(NOT(ISBLANK(Tableau645[heure
début])),IF(VALUE(MID(TEXT(Tableau645[heure
début],"hh"),1,2))&lt;13,"AM","PM"),"")</f>
        <v>PM</v>
      </c>
      <c r="H4432" s="47">
        <f>F4432-E4432</f>
        <v>0.16666666666666707</v>
      </c>
      <c r="I4432" s="123"/>
      <c r="J4432" s="47"/>
      <c r="K4432" s="65"/>
      <c r="L4432" s="45" t="e">
        <f ca="1">VLOOKUP(Tableau645[[#This Row],[module]],OFFSET(INDIRECT(A4432&amp;"_code"),0,2,,2),2,0)</f>
        <v>#N/A</v>
      </c>
      <c r="M4432" s="45"/>
      <c r="N4432" s="47"/>
      <c r="O4432" s="45"/>
    </row>
    <row r="4433" spans="1:15" hidden="1" x14ac:dyDescent="0.2">
      <c r="A4433" s="45" t="s">
        <v>672</v>
      </c>
      <c r="B4433" s="65" t="str">
        <f>YEAR(C4433)&amp;"-"&amp;WEEKNUM(C4433)</f>
        <v>2018-22</v>
      </c>
      <c r="C4433" s="46">
        <v>43247</v>
      </c>
      <c r="D4433" s="67">
        <f>WEEKDAY(Tableau645[[#This Row],[date]])</f>
        <v>1</v>
      </c>
      <c r="E4433" s="47">
        <v>0.57291666666666696</v>
      </c>
      <c r="F4433" s="47">
        <v>0.73958333333333404</v>
      </c>
      <c r="G4433" s="46" t="str">
        <f>IF(NOT(ISBLANK(Tableau645[heure
début])),IF(VALUE(MID(TEXT(Tableau645[heure
début],"hh"),1,2))&lt;13,"AM","PM"),"")</f>
        <v>PM</v>
      </c>
      <c r="H4433" s="47">
        <f>F4433-E4433</f>
        <v>0.16666666666666707</v>
      </c>
      <c r="I4433" s="47"/>
      <c r="J4433" s="47"/>
      <c r="K4433" s="65"/>
      <c r="L4433" s="45" t="e">
        <f ca="1">VLOOKUP(Tableau645[[#This Row],[module]],OFFSET(INDIRECT(A4433&amp;"_code"),0,2,,2),2,0)</f>
        <v>#N/A</v>
      </c>
      <c r="M4433" s="45"/>
      <c r="N4433" s="47"/>
      <c r="O4433" s="45"/>
    </row>
    <row r="4434" spans="1:15" hidden="1" x14ac:dyDescent="0.2">
      <c r="A4434" s="45" t="s">
        <v>676</v>
      </c>
      <c r="B4434" s="65" t="str">
        <f>YEAR(C4434)&amp;"-"&amp;WEEKNUM(C4434)</f>
        <v>2018-22</v>
      </c>
      <c r="C4434" s="46">
        <v>43247</v>
      </c>
      <c r="D4434" s="67">
        <f>WEEKDAY(Tableau645[[#This Row],[date]])</f>
        <v>1</v>
      </c>
      <c r="E4434" s="47">
        <v>0.57291666666666696</v>
      </c>
      <c r="F4434" s="47">
        <v>0.69791666666666663</v>
      </c>
      <c r="G4434" s="46" t="str">
        <f>IF(NOT(ISBLANK(Tableau645[heure
début])),IF(VALUE(MID(TEXT(Tableau645[heure
début],"hh"),1,2))&lt;13,"AM","PM"),"")</f>
        <v>PM</v>
      </c>
      <c r="H4434" s="47">
        <f>F4434-E4434</f>
        <v>0.12499999999999967</v>
      </c>
      <c r="I4434" s="47"/>
      <c r="J4434" s="47"/>
      <c r="K4434" s="65"/>
      <c r="L4434" s="45" t="e">
        <f ca="1">VLOOKUP(Tableau645[[#This Row],[module]],OFFSET(INDIRECT(A4434&amp;"_code"),0,2,,2),2,0)</f>
        <v>#N/A</v>
      </c>
      <c r="M4434" s="45"/>
      <c r="N4434" s="47"/>
      <c r="O4434" s="45"/>
    </row>
    <row r="4435" spans="1:15" hidden="1" x14ac:dyDescent="0.2">
      <c r="A4435" s="45" t="s">
        <v>677</v>
      </c>
      <c r="B4435" s="65" t="str">
        <f>YEAR(C4435)&amp;"-"&amp;WEEKNUM(C4435)</f>
        <v>2018-22</v>
      </c>
      <c r="C4435" s="46">
        <v>43247</v>
      </c>
      <c r="D4435" s="67">
        <f>WEEKDAY(Tableau645[[#This Row],[date]])</f>
        <v>1</v>
      </c>
      <c r="E4435" s="47">
        <v>0.57291666666666696</v>
      </c>
      <c r="F4435" s="47">
        <v>0.69791666666666663</v>
      </c>
      <c r="G4435" s="46" t="str">
        <f>IF(NOT(ISBLANK(Tableau645[heure
début])),IF(VALUE(MID(TEXT(Tableau645[heure
début],"hh"),1,2))&lt;13,"AM","PM"),"")</f>
        <v>PM</v>
      </c>
      <c r="H4435" s="47">
        <f>F4435-E4435</f>
        <v>0.12499999999999967</v>
      </c>
      <c r="I4435" s="47"/>
      <c r="J4435" s="47"/>
      <c r="K4435" s="65"/>
      <c r="L4435" s="45" t="e">
        <f ca="1">VLOOKUP(Tableau645[[#This Row],[module]],OFFSET(INDIRECT(A4435&amp;"_code"),0,2,,2),2,0)</f>
        <v>#N/A</v>
      </c>
      <c r="M4435" s="45"/>
      <c r="N4435" s="47"/>
      <c r="O4435" s="45"/>
    </row>
    <row r="4436" spans="1:15" hidden="1" x14ac:dyDescent="0.2">
      <c r="A4436" s="45" t="s">
        <v>671</v>
      </c>
      <c r="B4436" s="65" t="str">
        <f>YEAR(C4436)&amp;"-"&amp;WEEKNUM(C4436)</f>
        <v>2018-22</v>
      </c>
      <c r="C4436" s="46">
        <v>43247</v>
      </c>
      <c r="D4436" s="67">
        <f>WEEKDAY(Tableau645[[#This Row],[date]])</f>
        <v>1</v>
      </c>
      <c r="E4436" s="47">
        <v>0.57291666666666696</v>
      </c>
      <c r="F4436" s="47">
        <v>0.73958333333333404</v>
      </c>
      <c r="G4436" s="46" t="str">
        <f>IF(NOT(ISBLANK(Tableau645[heure
début])),IF(VALUE(MID(TEXT(Tableau645[heure
début],"hh"),1,2))&lt;13,"AM","PM"),"")</f>
        <v>PM</v>
      </c>
      <c r="H4436" s="47">
        <f>F4436-E4436</f>
        <v>0.16666666666666707</v>
      </c>
      <c r="I4436" s="47"/>
      <c r="J4436" s="47"/>
      <c r="K4436" s="65"/>
      <c r="L4436" s="45" t="e">
        <f ca="1">VLOOKUP(Tableau645[[#This Row],[module]],OFFSET(INDIRECT(A4436&amp;"_code"),0,2,,2),2,0)</f>
        <v>#N/A</v>
      </c>
      <c r="M4436" s="45"/>
      <c r="N4436" s="47"/>
      <c r="O4436" s="45"/>
    </row>
    <row r="4437" spans="1:15" hidden="1" x14ac:dyDescent="0.2">
      <c r="A4437" s="61" t="s">
        <v>669</v>
      </c>
      <c r="B4437" s="65" t="str">
        <f>YEAR(C4437)&amp;"-"&amp;WEEKNUM(C4437)</f>
        <v>2018-22</v>
      </c>
      <c r="C4437" s="46">
        <v>43248</v>
      </c>
      <c r="D4437" s="67">
        <f>WEEKDAY(Tableau645[[#This Row],[date]])</f>
        <v>2</v>
      </c>
      <c r="E4437" s="47">
        <v>0.34375</v>
      </c>
      <c r="F4437" s="47">
        <v>0.51041666666666696</v>
      </c>
      <c r="G4437" s="46" t="str">
        <f>IF(NOT(ISBLANK(Tableau645[heure
début])),IF(VALUE(MID(TEXT(Tableau645[heure
début],"hh"),1,2))&lt;13,"AM","PM"),"")</f>
        <v>AM</v>
      </c>
      <c r="H4437" s="47">
        <f>F4437-E4437</f>
        <v>0.16666666666666696</v>
      </c>
      <c r="I4437" s="47"/>
      <c r="J4437" s="47"/>
      <c r="K4437" s="65" t="s">
        <v>806</v>
      </c>
      <c r="L4437" s="45" t="str">
        <f ca="1">VLOOKUP(Tableau645[[#This Row],[module]],OFFSET(INDIRECT(A4437&amp;"_code"),0,2,,2),2,0)</f>
        <v>n/a</v>
      </c>
      <c r="M4437" s="45"/>
      <c r="N4437" s="47"/>
      <c r="O4437" s="45"/>
    </row>
    <row r="4438" spans="1:15" hidden="1" x14ac:dyDescent="0.2">
      <c r="A4438" s="45" t="s">
        <v>670</v>
      </c>
      <c r="B4438" s="65" t="str">
        <f>YEAR(C4438)&amp;"-"&amp;WEEKNUM(C4438)</f>
        <v>2018-22</v>
      </c>
      <c r="C4438" s="46">
        <v>43248</v>
      </c>
      <c r="D4438" s="67">
        <f>WEEKDAY(Tableau645[[#This Row],[date]])</f>
        <v>2</v>
      </c>
      <c r="E4438" s="47">
        <v>0.34375</v>
      </c>
      <c r="F4438" s="47">
        <v>0.51041666666666696</v>
      </c>
      <c r="G4438" s="46" t="str">
        <f>IF(NOT(ISBLANK(Tableau645[heure
début])),IF(VALUE(MID(TEXT(Tableau645[heure
début],"hh"),1,2))&lt;13,"AM","PM"),"")</f>
        <v>AM</v>
      </c>
      <c r="H4438" s="47">
        <f>F4438-E4438</f>
        <v>0.16666666666666696</v>
      </c>
      <c r="I4438" s="47"/>
      <c r="J4438" s="47"/>
      <c r="K4438" s="65"/>
      <c r="L4438" s="45" t="e">
        <f ca="1">VLOOKUP(Tableau645[[#This Row],[module]],OFFSET(INDIRECT(A4438&amp;"_code"),0,2,,2),2,0)</f>
        <v>#N/A</v>
      </c>
      <c r="M4438" s="45"/>
      <c r="N4438" s="47"/>
      <c r="O4438" s="45"/>
    </row>
    <row r="4439" spans="1:15" hidden="1" x14ac:dyDescent="0.2">
      <c r="A4439" s="45" t="s">
        <v>657</v>
      </c>
      <c r="B4439" s="65" t="str">
        <f>YEAR(C4439)&amp;"-"&amp;WEEKNUM(C4439)</f>
        <v>2018-22</v>
      </c>
      <c r="C4439" s="46">
        <v>43248</v>
      </c>
      <c r="D4439" s="67">
        <f>WEEKDAY(Tableau645[[#This Row],[date]])</f>
        <v>2</v>
      </c>
      <c r="E4439" s="47">
        <v>0.34375</v>
      </c>
      <c r="F4439" s="47">
        <v>0.51041666666666696</v>
      </c>
      <c r="G4439" s="46" t="str">
        <f>IF(NOT(ISBLANK(Tableau645[heure
début])),IF(VALUE(MID(TEXT(Tableau645[heure
début],"hh"),1,2))&lt;13,"AM","PM"),"")</f>
        <v>AM</v>
      </c>
      <c r="H4439" s="47">
        <f>F4439-E4439</f>
        <v>0.16666666666666696</v>
      </c>
      <c r="I4439" s="123"/>
      <c r="J4439" s="47" t="s">
        <v>833</v>
      </c>
      <c r="K4439" s="65" t="s">
        <v>817</v>
      </c>
      <c r="L4439" s="45" t="str">
        <f ca="1">VLOOKUP(Tableau645[[#This Row],[module]],OFFSET(INDIRECT(A4439&amp;"_code"),0,2,,2),2,0)</f>
        <v>n/a</v>
      </c>
      <c r="M4439" s="45"/>
      <c r="N4439" s="47"/>
      <c r="O4439" s="45"/>
    </row>
    <row r="4440" spans="1:15" hidden="1" x14ac:dyDescent="0.2">
      <c r="A4440" s="45" t="s">
        <v>671</v>
      </c>
      <c r="B4440" s="65" t="str">
        <f>YEAR(C4440)&amp;"-"&amp;WEEKNUM(C4440)</f>
        <v>2018-22</v>
      </c>
      <c r="C4440" s="46">
        <v>43248</v>
      </c>
      <c r="D4440" s="67">
        <f>WEEKDAY(Tableau645[[#This Row],[date]])</f>
        <v>2</v>
      </c>
      <c r="E4440" s="47">
        <v>0.34375</v>
      </c>
      <c r="F4440" s="47">
        <v>0.51041666666666696</v>
      </c>
      <c r="G4440" s="46" t="str">
        <f>IF(NOT(ISBLANK(Tableau645[heure
début])),IF(VALUE(MID(TEXT(Tableau645[heure
début],"hh"),1,2))&lt;13,"AM","PM"),"")</f>
        <v>AM</v>
      </c>
      <c r="H4440" s="47">
        <f>F4440-E4440</f>
        <v>0.16666666666666696</v>
      </c>
      <c r="I4440" s="47"/>
      <c r="J4440" s="47"/>
      <c r="K4440" s="65" t="s">
        <v>777</v>
      </c>
      <c r="L4440" s="45" t="str">
        <f ca="1">VLOOKUP(Tableau645[[#This Row],[module]],OFFSET(INDIRECT(A4440&amp;"_code"),0,2,,2),2,0)</f>
        <v>NETWORX NETWORX</v>
      </c>
      <c r="M4440" s="45"/>
      <c r="N4440" s="47"/>
      <c r="O4440" s="45"/>
    </row>
    <row r="4441" spans="1:15" hidden="1" x14ac:dyDescent="0.2">
      <c r="A4441" s="45" t="s">
        <v>672</v>
      </c>
      <c r="B4441" s="65" t="str">
        <f>YEAR(C4441)&amp;"-"&amp;WEEKNUM(C4441)</f>
        <v>2018-22</v>
      </c>
      <c r="C4441" s="46">
        <v>43248</v>
      </c>
      <c r="D4441" s="67">
        <f>WEEKDAY(Tableau645[[#This Row],[date]])</f>
        <v>2</v>
      </c>
      <c r="E4441" s="47">
        <v>0.34375</v>
      </c>
      <c r="F4441" s="47">
        <v>0.51041666666666696</v>
      </c>
      <c r="G4441" s="46" t="str">
        <f>IF(NOT(ISBLANK(Tableau645[heure
début])),IF(VALUE(MID(TEXT(Tableau645[heure
début],"hh"),1,2))&lt;13,"AM","PM"),"")</f>
        <v>AM</v>
      </c>
      <c r="H4441" s="47">
        <f>F4441-E4441</f>
        <v>0.16666666666666696</v>
      </c>
      <c r="I4441" s="47"/>
      <c r="J4441" s="47"/>
      <c r="K4441" s="65" t="s">
        <v>809</v>
      </c>
      <c r="L4441" s="45" t="str">
        <f ca="1">VLOOKUP(Tableau645[[#This Row],[module]],OFFSET(INDIRECT(A4441&amp;"_code"),0,2,,2),2,0)</f>
        <v>n/a</v>
      </c>
      <c r="M4441" s="45"/>
      <c r="N4441" s="47"/>
      <c r="O4441" s="45"/>
    </row>
    <row r="4442" spans="1:15" hidden="1" x14ac:dyDescent="0.2">
      <c r="A4442" s="45" t="s">
        <v>676</v>
      </c>
      <c r="B4442" s="65" t="str">
        <f>YEAR(C4442)&amp;"-"&amp;WEEKNUM(C4442)</f>
        <v>2018-22</v>
      </c>
      <c r="C4442" s="46">
        <v>43248</v>
      </c>
      <c r="D4442" s="67">
        <f>WEEKDAY(Tableau645[[#This Row],[date]])</f>
        <v>2</v>
      </c>
      <c r="E4442" s="47">
        <v>0.34375</v>
      </c>
      <c r="F4442" s="47">
        <v>0.51041666666666696</v>
      </c>
      <c r="G4442" s="46" t="str">
        <f>IF(NOT(ISBLANK(Tableau645[heure
début])),IF(VALUE(MID(TEXT(Tableau645[heure
début],"hh"),1,2))&lt;13,"AM","PM"),"")</f>
        <v>AM</v>
      </c>
      <c r="H4442" s="47">
        <f>F4442-E4442</f>
        <v>0.16666666666666696</v>
      </c>
      <c r="I4442" s="47"/>
      <c r="J4442" s="47"/>
      <c r="K4442" s="65" t="s">
        <v>809</v>
      </c>
      <c r="L4442" s="45" t="str">
        <f ca="1">VLOOKUP(Tableau645[[#This Row],[module]],OFFSET(INDIRECT(A4442&amp;"_code"),0,2,,2),2,0)</f>
        <v>n/a</v>
      </c>
      <c r="M4442" s="45"/>
      <c r="N4442" s="47"/>
      <c r="O4442" s="45"/>
    </row>
    <row r="4443" spans="1:15" hidden="1" x14ac:dyDescent="0.2">
      <c r="A4443" s="45" t="s">
        <v>677</v>
      </c>
      <c r="B4443" s="65" t="str">
        <f>YEAR(C4443)&amp;"-"&amp;WEEKNUM(C4443)</f>
        <v>2018-22</v>
      </c>
      <c r="C4443" s="46">
        <v>43248</v>
      </c>
      <c r="D4443" s="67">
        <f>WEEKDAY(Tableau645[[#This Row],[date]])</f>
        <v>2</v>
      </c>
      <c r="E4443" s="47">
        <v>0.34375</v>
      </c>
      <c r="F4443" s="47">
        <v>0.51041666666666696</v>
      </c>
      <c r="G4443" s="46" t="str">
        <f>IF(NOT(ISBLANK(Tableau645[heure
début])),IF(VALUE(MID(TEXT(Tableau645[heure
début],"hh"),1,2))&lt;13,"AM","PM"),"")</f>
        <v>AM</v>
      </c>
      <c r="H4443" s="47">
        <f>F4443-E4443</f>
        <v>0.16666666666666696</v>
      </c>
      <c r="I4443" s="47"/>
      <c r="J4443" s="47"/>
      <c r="K4443" s="65" t="s">
        <v>1168</v>
      </c>
      <c r="L4443" s="45" t="str">
        <f ca="1">VLOOKUP(Tableau645[[#This Row],[module]],OFFSET(INDIRECT(A4443&amp;"_code"),0,2,,2),2,0)</f>
        <v>n/a</v>
      </c>
      <c r="M4443" s="45"/>
      <c r="N4443" s="47"/>
      <c r="O4443" s="45"/>
    </row>
    <row r="4444" spans="1:15" hidden="1" x14ac:dyDescent="0.2">
      <c r="A4444" s="45" t="s">
        <v>657</v>
      </c>
      <c r="B4444" s="65" t="str">
        <f>YEAR(C4444)&amp;"-"&amp;WEEKNUM(C4444)</f>
        <v>2018-22</v>
      </c>
      <c r="C4444" s="46">
        <v>43248</v>
      </c>
      <c r="D4444" s="67">
        <f>WEEKDAY(Tableau645[[#This Row],[date]])</f>
        <v>2</v>
      </c>
      <c r="E4444" s="47">
        <v>0.34375</v>
      </c>
      <c r="F4444" s="47">
        <v>0.51041666666666696</v>
      </c>
      <c r="G4444" s="46" t="str">
        <f>IF(NOT(ISBLANK(Tableau645[heure
début])),IF(VALUE(MID(TEXT(Tableau645[heure
début],"hh"),1,2))&lt;13,"AM","PM"),"")</f>
        <v>AM</v>
      </c>
      <c r="H4444" s="47">
        <f>F4444-E4444</f>
        <v>0.16666666666666696</v>
      </c>
      <c r="I4444" s="123"/>
      <c r="J4444" s="47" t="s">
        <v>832</v>
      </c>
      <c r="K4444" s="65"/>
      <c r="L4444" s="45" t="e">
        <f ca="1">VLOOKUP(Tableau645[[#This Row],[module]],OFFSET(INDIRECT(A4444&amp;"_code"),0,2,,2),2,0)</f>
        <v>#N/A</v>
      </c>
      <c r="M4444" s="45"/>
      <c r="N4444" s="47"/>
      <c r="O4444" s="45"/>
    </row>
    <row r="4445" spans="1:15" hidden="1" x14ac:dyDescent="0.2">
      <c r="A4445" s="61" t="s">
        <v>669</v>
      </c>
      <c r="B4445" s="65" t="str">
        <f>YEAR(C4445)&amp;"-"&amp;WEEKNUM(C4445)</f>
        <v>2018-22</v>
      </c>
      <c r="C4445" s="46">
        <v>43248</v>
      </c>
      <c r="D4445" s="67">
        <f>WEEKDAY(Tableau645[[#This Row],[date]])</f>
        <v>2</v>
      </c>
      <c r="E4445" s="63">
        <v>0.57291666666666696</v>
      </c>
      <c r="F4445" s="63">
        <v>0.73958333333333404</v>
      </c>
      <c r="G4445" s="46" t="str">
        <f>IF(NOT(ISBLANK(Tableau645[heure
début])),IF(VALUE(MID(TEXT(Tableau645[heure
début],"hh"),1,2))&lt;13,"AM","PM"),"")</f>
        <v>PM</v>
      </c>
      <c r="H4445" s="47">
        <f>F4445-E4445</f>
        <v>0.16666666666666707</v>
      </c>
      <c r="I4445" s="47"/>
      <c r="J4445" s="47"/>
      <c r="K4445" s="65" t="s">
        <v>806</v>
      </c>
      <c r="L4445" s="45" t="str">
        <f ca="1">VLOOKUP(Tableau645[[#This Row],[module]],OFFSET(INDIRECT(A4445&amp;"_code"),0,2,,2),2,0)</f>
        <v>n/a</v>
      </c>
      <c r="M4445" s="45"/>
      <c r="N4445" s="47"/>
      <c r="O4445" s="45"/>
    </row>
    <row r="4446" spans="1:15" hidden="1" x14ac:dyDescent="0.2">
      <c r="A4446" s="45" t="s">
        <v>670</v>
      </c>
      <c r="B4446" s="65" t="str">
        <f>YEAR(C4446)&amp;"-"&amp;WEEKNUM(C4446)</f>
        <v>2018-22</v>
      </c>
      <c r="C4446" s="46">
        <v>43248</v>
      </c>
      <c r="D4446" s="67">
        <f>WEEKDAY(Tableau645[[#This Row],[date]])</f>
        <v>2</v>
      </c>
      <c r="E4446" s="47">
        <v>0.57291666666666696</v>
      </c>
      <c r="F4446" s="47">
        <v>0.73958333333333404</v>
      </c>
      <c r="G4446" s="46" t="str">
        <f>IF(NOT(ISBLANK(Tableau645[heure
début])),IF(VALUE(MID(TEXT(Tableau645[heure
début],"hh"),1,2))&lt;13,"AM","PM"),"")</f>
        <v>PM</v>
      </c>
      <c r="H4446" s="47">
        <f>F4446-E4446</f>
        <v>0.16666666666666707</v>
      </c>
      <c r="I4446" s="47"/>
      <c r="J4446" s="47"/>
      <c r="K4446" s="65"/>
      <c r="L4446" s="45" t="e">
        <f ca="1">VLOOKUP(Tableau645[[#This Row],[module]],OFFSET(INDIRECT(A4446&amp;"_code"),0,2,,2),2,0)</f>
        <v>#N/A</v>
      </c>
      <c r="M4446" s="45"/>
      <c r="N4446" s="47"/>
      <c r="O4446" s="45"/>
    </row>
    <row r="4447" spans="1:15" hidden="1" x14ac:dyDescent="0.2">
      <c r="A4447" s="45" t="s">
        <v>657</v>
      </c>
      <c r="B4447" s="65" t="str">
        <f>YEAR(C4447)&amp;"-"&amp;WEEKNUM(C4447)</f>
        <v>2018-22</v>
      </c>
      <c r="C4447" s="46">
        <v>43248</v>
      </c>
      <c r="D4447" s="67">
        <f>WEEKDAY(Tableau645[[#This Row],[date]])</f>
        <v>2</v>
      </c>
      <c r="E4447" s="47">
        <v>0.57291666666666696</v>
      </c>
      <c r="F4447" s="47">
        <v>0.73958333333333404</v>
      </c>
      <c r="G4447" s="46" t="str">
        <f>IF(NOT(ISBLANK(Tableau645[heure
début])),IF(VALUE(MID(TEXT(Tableau645[heure
début],"hh"),1,2))&lt;13,"AM","PM"),"")</f>
        <v>PM</v>
      </c>
      <c r="H4447" s="47">
        <f>F4447-E4447</f>
        <v>0.16666666666666707</v>
      </c>
      <c r="I4447" s="123"/>
      <c r="J4447" s="47" t="s">
        <v>833</v>
      </c>
      <c r="K4447" s="65" t="s">
        <v>817</v>
      </c>
      <c r="L4447" s="45" t="str">
        <f ca="1">VLOOKUP(Tableau645[[#This Row],[module]],OFFSET(INDIRECT(A4447&amp;"_code"),0,2,,2),2,0)</f>
        <v>n/a</v>
      </c>
      <c r="M4447" s="45"/>
      <c r="N4447" s="47"/>
      <c r="O4447" s="45"/>
    </row>
    <row r="4448" spans="1:15" hidden="1" x14ac:dyDescent="0.2">
      <c r="A4448" s="45" t="s">
        <v>671</v>
      </c>
      <c r="B4448" s="65" t="str">
        <f>YEAR(C4448)&amp;"-"&amp;WEEKNUM(C4448)</f>
        <v>2018-22</v>
      </c>
      <c r="C4448" s="46">
        <v>43248</v>
      </c>
      <c r="D4448" s="67">
        <f>WEEKDAY(Tableau645[[#This Row],[date]])</f>
        <v>2</v>
      </c>
      <c r="E4448" s="47">
        <v>0.57291666666666696</v>
      </c>
      <c r="F4448" s="47">
        <v>0.73958333333333404</v>
      </c>
      <c r="G4448" s="46" t="str">
        <f>IF(NOT(ISBLANK(Tableau645[heure
début])),IF(VALUE(MID(TEXT(Tableau645[heure
début],"hh"),1,2))&lt;13,"AM","PM"),"")</f>
        <v>PM</v>
      </c>
      <c r="H4448" s="47">
        <f>F4448-E4448</f>
        <v>0.16666666666666707</v>
      </c>
      <c r="I4448" s="47"/>
      <c r="J4448" s="47"/>
      <c r="K4448" s="65" t="s">
        <v>777</v>
      </c>
      <c r="L4448" s="45" t="str">
        <f ca="1">VLOOKUP(Tableau645[[#This Row],[module]],OFFSET(INDIRECT(A4448&amp;"_code"),0,2,,2),2,0)</f>
        <v>NETWORX NETWORX</v>
      </c>
      <c r="M4448" s="45"/>
      <c r="N4448" s="47"/>
      <c r="O4448" s="45"/>
    </row>
    <row r="4449" spans="1:15" hidden="1" x14ac:dyDescent="0.2">
      <c r="A4449" s="45" t="s">
        <v>672</v>
      </c>
      <c r="B4449" s="65" t="str">
        <f>YEAR(C4449)&amp;"-"&amp;WEEKNUM(C4449)</f>
        <v>2018-22</v>
      </c>
      <c r="C4449" s="46">
        <v>43248</v>
      </c>
      <c r="D4449" s="67">
        <f>WEEKDAY(Tableau645[[#This Row],[date]])</f>
        <v>2</v>
      </c>
      <c r="E4449" s="47">
        <v>0.57291666666666696</v>
      </c>
      <c r="F4449" s="47">
        <v>0.73958333333333404</v>
      </c>
      <c r="G4449" s="46" t="str">
        <f>IF(NOT(ISBLANK(Tableau645[heure
début])),IF(VALUE(MID(TEXT(Tableau645[heure
début],"hh"),1,2))&lt;13,"AM","PM"),"")</f>
        <v>PM</v>
      </c>
      <c r="H4449" s="47">
        <f>F4449-E4449</f>
        <v>0.16666666666666707</v>
      </c>
      <c r="I4449" s="47"/>
      <c r="J4449" s="47"/>
      <c r="K4449" s="65" t="s">
        <v>809</v>
      </c>
      <c r="L4449" s="45" t="str">
        <f ca="1">VLOOKUP(Tableau645[[#This Row],[module]],OFFSET(INDIRECT(A4449&amp;"_code"),0,2,,2),2,0)</f>
        <v>n/a</v>
      </c>
      <c r="M4449" s="45"/>
      <c r="N4449" s="47"/>
      <c r="O4449" s="45"/>
    </row>
    <row r="4450" spans="1:15" hidden="1" x14ac:dyDescent="0.2">
      <c r="A4450" s="45" t="s">
        <v>676</v>
      </c>
      <c r="B4450" s="65" t="str">
        <f>YEAR(C4450)&amp;"-"&amp;WEEKNUM(C4450)</f>
        <v>2018-22</v>
      </c>
      <c r="C4450" s="46">
        <v>43248</v>
      </c>
      <c r="D4450" s="67">
        <f>WEEKDAY(Tableau645[[#This Row],[date]])</f>
        <v>2</v>
      </c>
      <c r="E4450" s="47">
        <v>0.57291666666666696</v>
      </c>
      <c r="F4450" s="47">
        <v>0.69791666666666663</v>
      </c>
      <c r="G4450" s="46" t="str">
        <f>IF(NOT(ISBLANK(Tableau645[heure
début])),IF(VALUE(MID(TEXT(Tableau645[heure
début],"hh"),1,2))&lt;13,"AM","PM"),"")</f>
        <v>PM</v>
      </c>
      <c r="H4450" s="47">
        <f>F4450-E4450</f>
        <v>0.12499999999999967</v>
      </c>
      <c r="I4450" s="47"/>
      <c r="J4450" s="47"/>
      <c r="K4450" s="65" t="s">
        <v>809</v>
      </c>
      <c r="L4450" s="45" t="str">
        <f ca="1">VLOOKUP(Tableau645[[#This Row],[module]],OFFSET(INDIRECT(A4450&amp;"_code"),0,2,,2),2,0)</f>
        <v>n/a</v>
      </c>
      <c r="M4450" s="45"/>
      <c r="N4450" s="47"/>
      <c r="O4450" s="45"/>
    </row>
    <row r="4451" spans="1:15" hidden="1" x14ac:dyDescent="0.2">
      <c r="A4451" s="45" t="s">
        <v>677</v>
      </c>
      <c r="B4451" s="65" t="str">
        <f>YEAR(C4451)&amp;"-"&amp;WEEKNUM(C4451)</f>
        <v>2018-22</v>
      </c>
      <c r="C4451" s="46">
        <v>43248</v>
      </c>
      <c r="D4451" s="67">
        <f>WEEKDAY(Tableau645[[#This Row],[date]])</f>
        <v>2</v>
      </c>
      <c r="E4451" s="47">
        <v>0.57291666666666696</v>
      </c>
      <c r="F4451" s="47">
        <v>0.69791666666666663</v>
      </c>
      <c r="G4451" s="46" t="str">
        <f>IF(NOT(ISBLANK(Tableau645[heure
début])),IF(VALUE(MID(TEXT(Tableau645[heure
début],"hh"),1,2))&lt;13,"AM","PM"),"")</f>
        <v>PM</v>
      </c>
      <c r="H4451" s="47">
        <f>F4451-E4451</f>
        <v>0.12499999999999967</v>
      </c>
      <c r="I4451" s="47"/>
      <c r="J4451" s="47"/>
      <c r="K4451" s="65" t="s">
        <v>1168</v>
      </c>
      <c r="L4451" s="45" t="str">
        <f ca="1">VLOOKUP(Tableau645[[#This Row],[module]],OFFSET(INDIRECT(A4451&amp;"_code"),0,2,,2),2,0)</f>
        <v>n/a</v>
      </c>
      <c r="M4451" s="45"/>
      <c r="N4451" s="47"/>
      <c r="O4451" s="45"/>
    </row>
    <row r="4452" spans="1:15" hidden="1" x14ac:dyDescent="0.2">
      <c r="A4452" s="45" t="s">
        <v>657</v>
      </c>
      <c r="B4452" s="65" t="str">
        <f>YEAR(C4452)&amp;"-"&amp;WEEKNUM(C4452)</f>
        <v>2018-22</v>
      </c>
      <c r="C4452" s="46">
        <v>43248</v>
      </c>
      <c r="D4452" s="67">
        <f>WEEKDAY(Tableau645[[#This Row],[date]])</f>
        <v>2</v>
      </c>
      <c r="E4452" s="47">
        <v>0.57291666666666696</v>
      </c>
      <c r="F4452" s="47">
        <v>0.73958333333333404</v>
      </c>
      <c r="G4452" s="46" t="str">
        <f>IF(NOT(ISBLANK(Tableau645[heure
début])),IF(VALUE(MID(TEXT(Tableau645[heure
début],"hh"),1,2))&lt;13,"AM","PM"),"")</f>
        <v>PM</v>
      </c>
      <c r="H4452" s="47">
        <f>F4452-E4452</f>
        <v>0.16666666666666707</v>
      </c>
      <c r="I4452" s="123"/>
      <c r="J4452" s="47" t="s">
        <v>832</v>
      </c>
      <c r="K4452" s="65"/>
      <c r="L4452" s="45" t="e">
        <f ca="1">VLOOKUP(Tableau645[[#This Row],[module]],OFFSET(INDIRECT(A4452&amp;"_code"),0,2,,2),2,0)</f>
        <v>#N/A</v>
      </c>
      <c r="M4452" s="45"/>
      <c r="N4452" s="47"/>
      <c r="O4452" s="45"/>
    </row>
    <row r="4453" spans="1:15" hidden="1" x14ac:dyDescent="0.2">
      <c r="A4453" s="61" t="s">
        <v>669</v>
      </c>
      <c r="B4453" s="65" t="str">
        <f>YEAR(C4453)&amp;"-"&amp;WEEKNUM(C4453)</f>
        <v>2018-22</v>
      </c>
      <c r="C4453" s="46">
        <v>43249</v>
      </c>
      <c r="D4453" s="67">
        <f>WEEKDAY(Tableau645[[#This Row],[date]])</f>
        <v>3</v>
      </c>
      <c r="E4453" s="47">
        <v>0.34375</v>
      </c>
      <c r="F4453" s="47">
        <v>0.51041666666666696</v>
      </c>
      <c r="G4453" s="46" t="str">
        <f>IF(NOT(ISBLANK(Tableau645[heure
début])),IF(VALUE(MID(TEXT(Tableau645[heure
début],"hh"),1,2))&lt;13,"AM","PM"),"")</f>
        <v>AM</v>
      </c>
      <c r="H4453" s="47">
        <f>F4453-E4453</f>
        <v>0.16666666666666696</v>
      </c>
      <c r="I4453" s="47"/>
      <c r="J4453" s="47"/>
      <c r="K4453" s="65" t="s">
        <v>806</v>
      </c>
      <c r="L4453" s="45" t="str">
        <f ca="1">VLOOKUP(Tableau645[[#This Row],[module]],OFFSET(INDIRECT(A4453&amp;"_code"),0,2,,2),2,0)</f>
        <v>n/a</v>
      </c>
      <c r="M4453" s="45"/>
      <c r="N4453" s="47"/>
      <c r="O4453" s="45"/>
    </row>
    <row r="4454" spans="1:15" hidden="1" x14ac:dyDescent="0.2">
      <c r="A4454" s="45" t="s">
        <v>670</v>
      </c>
      <c r="B4454" s="65" t="str">
        <f>YEAR(C4454)&amp;"-"&amp;WEEKNUM(C4454)</f>
        <v>2018-22</v>
      </c>
      <c r="C4454" s="46">
        <v>43249</v>
      </c>
      <c r="D4454" s="67">
        <f>WEEKDAY(Tableau645[[#This Row],[date]])</f>
        <v>3</v>
      </c>
      <c r="E4454" s="47">
        <v>0.34375</v>
      </c>
      <c r="F4454" s="47">
        <v>0.51041666666666696</v>
      </c>
      <c r="G4454" s="46" t="str">
        <f>IF(NOT(ISBLANK(Tableau645[heure
début])),IF(VALUE(MID(TEXT(Tableau645[heure
début],"hh"),1,2))&lt;13,"AM","PM"),"")</f>
        <v>AM</v>
      </c>
      <c r="H4454" s="47">
        <f>F4454-E4454</f>
        <v>0.16666666666666696</v>
      </c>
      <c r="I4454" s="47"/>
      <c r="J4454" s="47"/>
      <c r="K4454" s="65" t="s">
        <v>840</v>
      </c>
      <c r="L4454" s="45" t="str">
        <f ca="1">VLOOKUP(Tableau645[[#This Row],[module]],OFFSET(INDIRECT(A4454&amp;"_code"),0,2,,2),2,0)</f>
        <v>DECROIX Sébastien</v>
      </c>
      <c r="M4454" s="45"/>
      <c r="N4454" s="47"/>
      <c r="O4454" s="45"/>
    </row>
    <row r="4455" spans="1:15" hidden="1" x14ac:dyDescent="0.2">
      <c r="A4455" s="45" t="s">
        <v>657</v>
      </c>
      <c r="B4455" s="65" t="str">
        <f>YEAR(C4455)&amp;"-"&amp;WEEKNUM(C4455)</f>
        <v>2018-22</v>
      </c>
      <c r="C4455" s="46">
        <v>43249</v>
      </c>
      <c r="D4455" s="67">
        <f>WEEKDAY(Tableau645[[#This Row],[date]])</f>
        <v>3</v>
      </c>
      <c r="E4455" s="47">
        <v>0.34375</v>
      </c>
      <c r="F4455" s="47">
        <v>0.51041666666666696</v>
      </c>
      <c r="G4455" s="46" t="str">
        <f>IF(NOT(ISBLANK(Tableau645[heure
début])),IF(VALUE(MID(TEXT(Tableau645[heure
début],"hh"),1,2))&lt;13,"AM","PM"),"")</f>
        <v>AM</v>
      </c>
      <c r="H4455" s="47">
        <f>F4455-E4455</f>
        <v>0.16666666666666696</v>
      </c>
      <c r="I4455" s="123"/>
      <c r="J4455" s="47" t="s">
        <v>833</v>
      </c>
      <c r="K4455" s="65" t="s">
        <v>817</v>
      </c>
      <c r="L4455" s="45" t="str">
        <f ca="1">VLOOKUP(Tableau645[[#This Row],[module]],OFFSET(INDIRECT(A4455&amp;"_code"),0,2,,2),2,0)</f>
        <v>n/a</v>
      </c>
      <c r="M4455" s="45"/>
      <c r="N4455" s="47"/>
      <c r="O4455" s="45"/>
    </row>
    <row r="4456" spans="1:15" hidden="1" x14ac:dyDescent="0.2">
      <c r="A4456" s="45" t="s">
        <v>671</v>
      </c>
      <c r="B4456" s="65" t="str">
        <f>YEAR(C4456)&amp;"-"&amp;WEEKNUM(C4456)</f>
        <v>2018-22</v>
      </c>
      <c r="C4456" s="46">
        <v>43249</v>
      </c>
      <c r="D4456" s="67">
        <f>WEEKDAY(Tableau645[[#This Row],[date]])</f>
        <v>3</v>
      </c>
      <c r="E4456" s="47">
        <v>0.34375</v>
      </c>
      <c r="F4456" s="47">
        <v>0.51041666666666696</v>
      </c>
      <c r="G4456" s="46" t="str">
        <f>IF(NOT(ISBLANK(Tableau645[heure
début])),IF(VALUE(MID(TEXT(Tableau645[heure
début],"hh"),1,2))&lt;13,"AM","PM"),"")</f>
        <v>AM</v>
      </c>
      <c r="H4456" s="47">
        <f>F4456-E4456</f>
        <v>0.16666666666666696</v>
      </c>
      <c r="I4456" s="47"/>
      <c r="J4456" s="47"/>
      <c r="K4456" s="65" t="s">
        <v>777</v>
      </c>
      <c r="L4456" s="45" t="str">
        <f ca="1">VLOOKUP(Tableau645[[#This Row],[module]],OFFSET(INDIRECT(A4456&amp;"_code"),0,2,,2),2,0)</f>
        <v>NETWORX NETWORX</v>
      </c>
      <c r="M4456" s="45"/>
      <c r="N4456" s="47"/>
      <c r="O4456" s="45"/>
    </row>
    <row r="4457" spans="1:15" hidden="1" x14ac:dyDescent="0.2">
      <c r="A4457" s="45" t="s">
        <v>672</v>
      </c>
      <c r="B4457" s="65" t="str">
        <f>YEAR(C4457)&amp;"-"&amp;WEEKNUM(C4457)</f>
        <v>2018-22</v>
      </c>
      <c r="C4457" s="46">
        <v>43249</v>
      </c>
      <c r="D4457" s="67">
        <f>WEEKDAY(Tableau645[[#This Row],[date]])</f>
        <v>3</v>
      </c>
      <c r="E4457" s="47">
        <v>0.34375</v>
      </c>
      <c r="F4457" s="47">
        <v>0.51041666666666696</v>
      </c>
      <c r="G4457" s="46" t="str">
        <f>IF(NOT(ISBLANK(Tableau645[heure
début])),IF(VALUE(MID(TEXT(Tableau645[heure
début],"hh"),1,2))&lt;13,"AM","PM"),"")</f>
        <v>AM</v>
      </c>
      <c r="H4457" s="47">
        <f>F4457-E4457</f>
        <v>0.16666666666666696</v>
      </c>
      <c r="I4457" s="47"/>
      <c r="J4457" s="47"/>
      <c r="K4457" s="65" t="s">
        <v>809</v>
      </c>
      <c r="L4457" s="45" t="str">
        <f ca="1">VLOOKUP(Tableau645[[#This Row],[module]],OFFSET(INDIRECT(A4457&amp;"_code"),0,2,,2),2,0)</f>
        <v>n/a</v>
      </c>
      <c r="M4457" s="45"/>
      <c r="N4457" s="47"/>
      <c r="O4457" s="45"/>
    </row>
    <row r="4458" spans="1:15" hidden="1" x14ac:dyDescent="0.2">
      <c r="A4458" s="45" t="s">
        <v>676</v>
      </c>
      <c r="B4458" s="65" t="str">
        <f>YEAR(C4458)&amp;"-"&amp;WEEKNUM(C4458)</f>
        <v>2018-22</v>
      </c>
      <c r="C4458" s="46">
        <v>43249</v>
      </c>
      <c r="D4458" s="67">
        <f>WEEKDAY(Tableau645[[#This Row],[date]])</f>
        <v>3</v>
      </c>
      <c r="E4458" s="47">
        <v>0.34375</v>
      </c>
      <c r="F4458" s="47">
        <v>0.51041666666666696</v>
      </c>
      <c r="G4458" s="46" t="str">
        <f>IF(NOT(ISBLANK(Tableau645[heure
début])),IF(VALUE(MID(TEXT(Tableau645[heure
début],"hh"),1,2))&lt;13,"AM","PM"),"")</f>
        <v>AM</v>
      </c>
      <c r="H4458" s="47">
        <f>F4458-E4458</f>
        <v>0.16666666666666696</v>
      </c>
      <c r="I4458" s="47"/>
      <c r="J4458" s="47"/>
      <c r="K4458" s="65" t="s">
        <v>809</v>
      </c>
      <c r="L4458" s="45" t="str">
        <f ca="1">VLOOKUP(Tableau645[[#This Row],[module]],OFFSET(INDIRECT(A4458&amp;"_code"),0,2,,2),2,0)</f>
        <v>n/a</v>
      </c>
      <c r="M4458" s="45"/>
      <c r="N4458" s="47"/>
      <c r="O4458" s="45"/>
    </row>
    <row r="4459" spans="1:15" hidden="1" x14ac:dyDescent="0.2">
      <c r="A4459" s="45" t="s">
        <v>677</v>
      </c>
      <c r="B4459" s="65" t="str">
        <f>YEAR(C4459)&amp;"-"&amp;WEEKNUM(C4459)</f>
        <v>2018-22</v>
      </c>
      <c r="C4459" s="46">
        <v>43249</v>
      </c>
      <c r="D4459" s="67">
        <f>WEEKDAY(Tableau645[[#This Row],[date]])</f>
        <v>3</v>
      </c>
      <c r="E4459" s="47">
        <v>0.34375</v>
      </c>
      <c r="F4459" s="47">
        <v>0.51041666666666696</v>
      </c>
      <c r="G4459" s="46" t="str">
        <f>IF(NOT(ISBLANK(Tableau645[heure
début])),IF(VALUE(MID(TEXT(Tableau645[heure
début],"hh"),1,2))&lt;13,"AM","PM"),"")</f>
        <v>AM</v>
      </c>
      <c r="H4459" s="47">
        <f>F4459-E4459</f>
        <v>0.16666666666666696</v>
      </c>
      <c r="I4459" s="47"/>
      <c r="J4459" s="47"/>
      <c r="K4459" s="65" t="s">
        <v>1168</v>
      </c>
      <c r="L4459" s="45" t="str">
        <f ca="1">VLOOKUP(Tableau645[[#This Row],[module]],OFFSET(INDIRECT(A4459&amp;"_code"),0,2,,2),2,0)</f>
        <v>n/a</v>
      </c>
      <c r="M4459" s="45"/>
      <c r="N4459" s="47"/>
      <c r="O4459" s="45"/>
    </row>
    <row r="4460" spans="1:15" hidden="1" x14ac:dyDescent="0.2">
      <c r="A4460" s="45" t="s">
        <v>657</v>
      </c>
      <c r="B4460" s="65" t="str">
        <f>YEAR(C4460)&amp;"-"&amp;WEEKNUM(C4460)</f>
        <v>2018-22</v>
      </c>
      <c r="C4460" s="46">
        <v>43249</v>
      </c>
      <c r="D4460" s="67">
        <f>WEEKDAY(Tableau645[[#This Row],[date]])</f>
        <v>3</v>
      </c>
      <c r="E4460" s="47">
        <v>0.34375</v>
      </c>
      <c r="F4460" s="47">
        <v>0.51041666666666696</v>
      </c>
      <c r="G4460" s="46" t="str">
        <f>IF(NOT(ISBLANK(Tableau645[heure
début])),IF(VALUE(MID(TEXT(Tableau645[heure
début],"hh"),1,2))&lt;13,"AM","PM"),"")</f>
        <v>AM</v>
      </c>
      <c r="H4460" s="47">
        <f>F4460-E4460</f>
        <v>0.16666666666666696</v>
      </c>
      <c r="I4460" s="123"/>
      <c r="J4460" s="47" t="s">
        <v>832</v>
      </c>
      <c r="K4460" s="65"/>
      <c r="L4460" s="45" t="e">
        <f ca="1">VLOOKUP(Tableau645[[#This Row],[module]],OFFSET(INDIRECT(A4460&amp;"_code"),0,2,,2),2,0)</f>
        <v>#N/A</v>
      </c>
      <c r="M4460" s="45"/>
      <c r="N4460" s="47"/>
      <c r="O4460" s="45"/>
    </row>
    <row r="4461" spans="1:15" hidden="1" x14ac:dyDescent="0.2">
      <c r="A4461" s="61" t="s">
        <v>669</v>
      </c>
      <c r="B4461" s="65" t="str">
        <f>YEAR(C4461)&amp;"-"&amp;WEEKNUM(C4461)</f>
        <v>2018-22</v>
      </c>
      <c r="C4461" s="46">
        <v>43249</v>
      </c>
      <c r="D4461" s="67">
        <f>WEEKDAY(Tableau645[[#This Row],[date]])</f>
        <v>3</v>
      </c>
      <c r="E4461" s="63">
        <v>0.57291666666666696</v>
      </c>
      <c r="F4461" s="63">
        <v>0.73958333333333404</v>
      </c>
      <c r="G4461" s="46" t="str">
        <f>IF(NOT(ISBLANK(Tableau645[heure
début])),IF(VALUE(MID(TEXT(Tableau645[heure
début],"hh"),1,2))&lt;13,"AM","PM"),"")</f>
        <v>PM</v>
      </c>
      <c r="H4461" s="47">
        <f>F4461-E4461</f>
        <v>0.16666666666666707</v>
      </c>
      <c r="I4461" s="47"/>
      <c r="J4461" s="47"/>
      <c r="K4461" s="65" t="s">
        <v>806</v>
      </c>
      <c r="L4461" s="45" t="str">
        <f ca="1">VLOOKUP(Tableau645[[#This Row],[module]],OFFSET(INDIRECT(A4461&amp;"_code"),0,2,,2),2,0)</f>
        <v>n/a</v>
      </c>
      <c r="M4461" s="45"/>
      <c r="N4461" s="47"/>
      <c r="O4461" s="45"/>
    </row>
    <row r="4462" spans="1:15" hidden="1" x14ac:dyDescent="0.2">
      <c r="A4462" s="45" t="s">
        <v>670</v>
      </c>
      <c r="B4462" s="138" t="str">
        <f>YEAR(C4462)&amp;"-"&amp;WEEKNUM(C4462)</f>
        <v>2018-22</v>
      </c>
      <c r="C4462" s="46">
        <v>43249</v>
      </c>
      <c r="D4462" s="140">
        <f>WEEKDAY(Tableau645[[#This Row],[date]])</f>
        <v>3</v>
      </c>
      <c r="E4462" s="47">
        <v>0.57291666666666696</v>
      </c>
      <c r="F4462" s="141">
        <v>0.65625</v>
      </c>
      <c r="G4462" s="139" t="str">
        <f>IF(NOT(ISBLANK(Tableau645[heure
début])),IF(VALUE(MID(TEXT(Tableau645[heure
début],"hh"),1,2))&lt;13,"AM","PM"),"")</f>
        <v>PM</v>
      </c>
      <c r="H4462" s="141">
        <f>F4462-E4462</f>
        <v>8.3333333333333037E-2</v>
      </c>
      <c r="I4462" s="141"/>
      <c r="J4462" s="141"/>
      <c r="K4462" s="65" t="s">
        <v>865</v>
      </c>
      <c r="L4462" s="138" t="str">
        <f ca="1">VLOOKUP(Tableau645[[#This Row],[module]],OFFSET(INDIRECT(A4462&amp;"_code"),0,2,,2),2,0)</f>
        <v>DUPLOUICH Audrey</v>
      </c>
      <c r="M4462" s="137"/>
      <c r="N4462" s="141"/>
      <c r="O4462" s="137"/>
    </row>
    <row r="4463" spans="1:15" hidden="1" x14ac:dyDescent="0.2">
      <c r="A4463" s="45" t="s">
        <v>657</v>
      </c>
      <c r="B4463" s="65" t="str">
        <f>YEAR(C4463)&amp;"-"&amp;WEEKNUM(C4463)</f>
        <v>2018-22</v>
      </c>
      <c r="C4463" s="46">
        <v>43249</v>
      </c>
      <c r="D4463" s="67">
        <f>WEEKDAY(Tableau645[[#This Row],[date]])</f>
        <v>3</v>
      </c>
      <c r="E4463" s="47">
        <v>0.57291666666666696</v>
      </c>
      <c r="F4463" s="47">
        <v>0.73958333333333404</v>
      </c>
      <c r="G4463" s="46" t="str">
        <f>IF(NOT(ISBLANK(Tableau645[heure
début])),IF(VALUE(MID(TEXT(Tableau645[heure
début],"hh"),1,2))&lt;13,"AM","PM"),"")</f>
        <v>PM</v>
      </c>
      <c r="H4463" s="47">
        <f>F4463-E4463</f>
        <v>0.16666666666666707</v>
      </c>
      <c r="I4463" s="123"/>
      <c r="J4463" s="47" t="s">
        <v>833</v>
      </c>
      <c r="K4463" s="65" t="s">
        <v>817</v>
      </c>
      <c r="L4463" s="45" t="str">
        <f ca="1">VLOOKUP(Tableau645[[#This Row],[module]],OFFSET(INDIRECT(A4463&amp;"_code"),0,2,,2),2,0)</f>
        <v>n/a</v>
      </c>
      <c r="M4463" s="45"/>
      <c r="N4463" s="47"/>
      <c r="O4463" s="45"/>
    </row>
    <row r="4464" spans="1:15" hidden="1" x14ac:dyDescent="0.2">
      <c r="A4464" s="45" t="s">
        <v>671</v>
      </c>
      <c r="B4464" s="65" t="str">
        <f>YEAR(C4464)&amp;"-"&amp;WEEKNUM(C4464)</f>
        <v>2018-22</v>
      </c>
      <c r="C4464" s="46">
        <v>43249</v>
      </c>
      <c r="D4464" s="67">
        <f>WEEKDAY(Tableau645[[#This Row],[date]])</f>
        <v>3</v>
      </c>
      <c r="E4464" s="47">
        <v>0.57291666666666696</v>
      </c>
      <c r="F4464" s="47">
        <v>0.73958333333333404</v>
      </c>
      <c r="G4464" s="46" t="str">
        <f>IF(NOT(ISBLANK(Tableau645[heure
début])),IF(VALUE(MID(TEXT(Tableau645[heure
début],"hh"),1,2))&lt;13,"AM","PM"),"")</f>
        <v>PM</v>
      </c>
      <c r="H4464" s="47">
        <f>F4464-E4464</f>
        <v>0.16666666666666707</v>
      </c>
      <c r="I4464" s="47"/>
      <c r="J4464" s="47"/>
      <c r="K4464" s="65" t="s">
        <v>777</v>
      </c>
      <c r="L4464" s="45" t="str">
        <f ca="1">VLOOKUP(Tableau645[[#This Row],[module]],OFFSET(INDIRECT(A4464&amp;"_code"),0,2,,2),2,0)</f>
        <v>NETWORX NETWORX</v>
      </c>
      <c r="M4464" s="45"/>
      <c r="N4464" s="47"/>
      <c r="O4464" s="45"/>
    </row>
    <row r="4465" spans="1:15" hidden="1" x14ac:dyDescent="0.2">
      <c r="A4465" s="45" t="s">
        <v>672</v>
      </c>
      <c r="B4465" s="65" t="str">
        <f>YEAR(C4465)&amp;"-"&amp;WEEKNUM(C4465)</f>
        <v>2018-22</v>
      </c>
      <c r="C4465" s="46">
        <v>43249</v>
      </c>
      <c r="D4465" s="67">
        <f>WEEKDAY(Tableau645[[#This Row],[date]])</f>
        <v>3</v>
      </c>
      <c r="E4465" s="47">
        <v>0.57291666666666696</v>
      </c>
      <c r="F4465" s="47">
        <v>0.73958333333333404</v>
      </c>
      <c r="G4465" s="46" t="str">
        <f>IF(NOT(ISBLANK(Tableau645[heure
début])),IF(VALUE(MID(TEXT(Tableau645[heure
début],"hh"),1,2))&lt;13,"AM","PM"),"")</f>
        <v>PM</v>
      </c>
      <c r="H4465" s="47">
        <f>F4465-E4465</f>
        <v>0.16666666666666707</v>
      </c>
      <c r="I4465" s="47"/>
      <c r="J4465" s="47"/>
      <c r="K4465" s="65" t="s">
        <v>809</v>
      </c>
      <c r="L4465" s="45" t="str">
        <f ca="1">VLOOKUP(Tableau645[[#This Row],[module]],OFFSET(INDIRECT(A4465&amp;"_code"),0,2,,2),2,0)</f>
        <v>n/a</v>
      </c>
      <c r="M4465" s="45"/>
      <c r="N4465" s="47"/>
      <c r="O4465" s="45"/>
    </row>
    <row r="4466" spans="1:15" hidden="1" x14ac:dyDescent="0.2">
      <c r="A4466" s="45" t="s">
        <v>676</v>
      </c>
      <c r="B4466" s="65" t="str">
        <f>YEAR(C4466)&amp;"-"&amp;WEEKNUM(C4466)</f>
        <v>2018-22</v>
      </c>
      <c r="C4466" s="46">
        <v>43249</v>
      </c>
      <c r="D4466" s="67">
        <f>WEEKDAY(Tableau645[[#This Row],[date]])</f>
        <v>3</v>
      </c>
      <c r="E4466" s="47">
        <v>0.57291666666666696</v>
      </c>
      <c r="F4466" s="47">
        <v>0.69791666666666663</v>
      </c>
      <c r="G4466" s="46" t="str">
        <f>IF(NOT(ISBLANK(Tableau645[heure
début])),IF(VALUE(MID(TEXT(Tableau645[heure
début],"hh"),1,2))&lt;13,"AM","PM"),"")</f>
        <v>PM</v>
      </c>
      <c r="H4466" s="47">
        <f>F4466-E4466</f>
        <v>0.12499999999999967</v>
      </c>
      <c r="I4466" s="47"/>
      <c r="J4466" s="47"/>
      <c r="K4466" s="65" t="s">
        <v>809</v>
      </c>
      <c r="L4466" s="45" t="str">
        <f ca="1">VLOOKUP(Tableau645[[#This Row],[module]],OFFSET(INDIRECT(A4466&amp;"_code"),0,2,,2),2,0)</f>
        <v>n/a</v>
      </c>
      <c r="M4466" s="45"/>
      <c r="N4466" s="47"/>
      <c r="O4466" s="45"/>
    </row>
    <row r="4467" spans="1:15" hidden="1" x14ac:dyDescent="0.2">
      <c r="A4467" s="45" t="s">
        <v>677</v>
      </c>
      <c r="B4467" s="65" t="str">
        <f>YEAR(C4467)&amp;"-"&amp;WEEKNUM(C4467)</f>
        <v>2018-22</v>
      </c>
      <c r="C4467" s="46">
        <v>43249</v>
      </c>
      <c r="D4467" s="67">
        <f>WEEKDAY(Tableau645[[#This Row],[date]])</f>
        <v>3</v>
      </c>
      <c r="E4467" s="47">
        <v>0.57291666666666696</v>
      </c>
      <c r="F4467" s="47">
        <v>0.69791666666666663</v>
      </c>
      <c r="G4467" s="46" t="str">
        <f>IF(NOT(ISBLANK(Tableau645[heure
début])),IF(VALUE(MID(TEXT(Tableau645[heure
début],"hh"),1,2))&lt;13,"AM","PM"),"")</f>
        <v>PM</v>
      </c>
      <c r="H4467" s="47">
        <f>F4467-E4467</f>
        <v>0.12499999999999967</v>
      </c>
      <c r="I4467" s="47"/>
      <c r="J4467" s="47"/>
      <c r="K4467" s="65" t="s">
        <v>1168</v>
      </c>
      <c r="L4467" s="45" t="str">
        <f ca="1">VLOOKUP(Tableau645[[#This Row],[module]],OFFSET(INDIRECT(A4467&amp;"_code"),0,2,,2),2,0)</f>
        <v>n/a</v>
      </c>
      <c r="M4467" s="45"/>
      <c r="N4467" s="47"/>
      <c r="O4467" s="45"/>
    </row>
    <row r="4468" spans="1:15" hidden="1" x14ac:dyDescent="0.2">
      <c r="A4468" s="45" t="s">
        <v>657</v>
      </c>
      <c r="B4468" s="65" t="str">
        <f>YEAR(C4468)&amp;"-"&amp;WEEKNUM(C4468)</f>
        <v>2018-22</v>
      </c>
      <c r="C4468" s="46">
        <v>43249</v>
      </c>
      <c r="D4468" s="67">
        <f>WEEKDAY(Tableau645[[#This Row],[date]])</f>
        <v>3</v>
      </c>
      <c r="E4468" s="47">
        <v>0.57291666666666696</v>
      </c>
      <c r="F4468" s="47">
        <v>0.73958333333333404</v>
      </c>
      <c r="G4468" s="46" t="str">
        <f>IF(NOT(ISBLANK(Tableau645[heure
début])),IF(VALUE(MID(TEXT(Tableau645[heure
début],"hh"),1,2))&lt;13,"AM","PM"),"")</f>
        <v>PM</v>
      </c>
      <c r="H4468" s="47">
        <f>F4468-E4468</f>
        <v>0.16666666666666707</v>
      </c>
      <c r="I4468" s="123"/>
      <c r="J4468" s="47" t="s">
        <v>832</v>
      </c>
      <c r="K4468" s="65"/>
      <c r="L4468" s="45" t="e">
        <f ca="1">VLOOKUP(Tableau645[[#This Row],[module]],OFFSET(INDIRECT(A4468&amp;"_code"),0,2,,2),2,0)</f>
        <v>#N/A</v>
      </c>
      <c r="M4468" s="45"/>
      <c r="N4468" s="47"/>
      <c r="O4468" s="45"/>
    </row>
    <row r="4469" spans="1:15" hidden="1" x14ac:dyDescent="0.2">
      <c r="A4469" s="45" t="s">
        <v>670</v>
      </c>
      <c r="B4469" s="65" t="str">
        <f>YEAR(C4469)&amp;"-"&amp;WEEKNUM(C4469)</f>
        <v>2018-22</v>
      </c>
      <c r="C4469" s="46">
        <v>43249</v>
      </c>
      <c r="D4469" s="67">
        <f>WEEKDAY(Tableau645[[#This Row],[date]])</f>
        <v>3</v>
      </c>
      <c r="E4469" s="141">
        <v>0.65625</v>
      </c>
      <c r="F4469" s="47">
        <v>0.73958333333333404</v>
      </c>
      <c r="G4469" s="46" t="str">
        <f>IF(NOT(ISBLANK(Tableau645[heure
début])),IF(VALUE(MID(TEXT(Tableau645[heure
début],"hh"),1,2))&lt;13,"AM","PM"),"")</f>
        <v>PM</v>
      </c>
      <c r="H4469" s="47">
        <f>F4469-E4469</f>
        <v>8.3333333333334036E-2</v>
      </c>
      <c r="I4469" s="47"/>
      <c r="J4469" s="47"/>
      <c r="K4469" s="65" t="s">
        <v>866</v>
      </c>
      <c r="L4469" s="45" t="str">
        <f ca="1">VLOOKUP(Tableau645[[#This Row],[module]],OFFSET(INDIRECT(A4469&amp;"_code"),0,2,,2),2,0)</f>
        <v>DUPLOUICH Audrey</v>
      </c>
      <c r="M4469" s="45"/>
      <c r="N4469" s="47"/>
      <c r="O4469" s="45"/>
    </row>
    <row r="4470" spans="1:15" hidden="1" x14ac:dyDescent="0.2">
      <c r="A4470" s="61" t="s">
        <v>669</v>
      </c>
      <c r="B4470" s="65" t="str">
        <f>YEAR(C4470)&amp;"-"&amp;WEEKNUM(C4470)</f>
        <v>2018-22</v>
      </c>
      <c r="C4470" s="46">
        <v>43250</v>
      </c>
      <c r="D4470" s="67">
        <f>WEEKDAY(Tableau645[[#This Row],[date]])</f>
        <v>4</v>
      </c>
      <c r="E4470" s="47">
        <v>0.34375</v>
      </c>
      <c r="F4470" s="47">
        <v>0.51041666666666696</v>
      </c>
      <c r="G4470" s="46" t="str">
        <f>IF(NOT(ISBLANK(Tableau645[heure
début])),IF(VALUE(MID(TEXT(Tableau645[heure
début],"hh"),1,2))&lt;13,"AM","PM"),"")</f>
        <v>AM</v>
      </c>
      <c r="H4470" s="47">
        <f>F4470-E4470</f>
        <v>0.16666666666666696</v>
      </c>
      <c r="I4470" s="47"/>
      <c r="J4470" s="47"/>
      <c r="K4470" s="65" t="s">
        <v>806</v>
      </c>
      <c r="L4470" s="45" t="str">
        <f ca="1">VLOOKUP(Tableau645[[#This Row],[module]],OFFSET(INDIRECT(A4470&amp;"_code"),0,2,,2),2,0)</f>
        <v>n/a</v>
      </c>
      <c r="M4470" s="45"/>
      <c r="N4470" s="47"/>
      <c r="O4470" s="45"/>
    </row>
    <row r="4471" spans="1:15" hidden="1" x14ac:dyDescent="0.2">
      <c r="A4471" s="45" t="s">
        <v>670</v>
      </c>
      <c r="B4471" s="65" t="str">
        <f>YEAR(C4471)&amp;"-"&amp;WEEKNUM(C4471)</f>
        <v>2018-22</v>
      </c>
      <c r="C4471" s="46">
        <v>43250</v>
      </c>
      <c r="D4471" s="67">
        <f>WEEKDAY(Tableau645[[#This Row],[date]])</f>
        <v>4</v>
      </c>
      <c r="E4471" s="47">
        <v>0.34375</v>
      </c>
      <c r="F4471" s="47">
        <v>0.51041666666666696</v>
      </c>
      <c r="G4471" s="46" t="str">
        <f>IF(NOT(ISBLANK(Tableau645[heure
début])),IF(VALUE(MID(TEXT(Tableau645[heure
début],"hh"),1,2))&lt;13,"AM","PM"),"")</f>
        <v>AM</v>
      </c>
      <c r="H4471" s="47">
        <f>F4471-E4471</f>
        <v>0.16666666666666696</v>
      </c>
      <c r="I4471" s="47"/>
      <c r="J4471" s="47"/>
      <c r="K4471" s="65" t="s">
        <v>1025</v>
      </c>
      <c r="L4471" s="45" t="str">
        <f ca="1">VLOOKUP(Tableau645[[#This Row],[module]],OFFSET(INDIRECT(A4471&amp;"_code"),0,2,,2),2,0)</f>
        <v>BRIKI Rachid</v>
      </c>
      <c r="M4471" s="45"/>
      <c r="N4471" s="47"/>
      <c r="O4471" s="45"/>
    </row>
    <row r="4472" spans="1:15" hidden="1" x14ac:dyDescent="0.2">
      <c r="A4472" s="45" t="s">
        <v>657</v>
      </c>
      <c r="B4472" s="65" t="str">
        <f>YEAR(C4472)&amp;"-"&amp;WEEKNUM(C4472)</f>
        <v>2018-22</v>
      </c>
      <c r="C4472" s="46">
        <v>43250</v>
      </c>
      <c r="D4472" s="67">
        <f>WEEKDAY(Tableau645[[#This Row],[date]])</f>
        <v>4</v>
      </c>
      <c r="E4472" s="47">
        <v>0.34375</v>
      </c>
      <c r="F4472" s="47">
        <v>0.51041666666666696</v>
      </c>
      <c r="G4472" s="46" t="str">
        <f>IF(NOT(ISBLANK(Tableau645[heure
début])),IF(VALUE(MID(TEXT(Tableau645[heure
début],"hh"),1,2))&lt;13,"AM","PM"),"")</f>
        <v>AM</v>
      </c>
      <c r="H4472" s="47">
        <f>F4472-E4472</f>
        <v>0.16666666666666696</v>
      </c>
      <c r="I4472" s="123"/>
      <c r="J4472" s="47" t="s">
        <v>833</v>
      </c>
      <c r="K4472" s="65" t="s">
        <v>817</v>
      </c>
      <c r="L4472" s="45" t="str">
        <f ca="1">VLOOKUP(Tableau645[[#This Row],[module]],OFFSET(INDIRECT(A4472&amp;"_code"),0,2,,2),2,0)</f>
        <v>n/a</v>
      </c>
      <c r="M4472" s="45"/>
      <c r="N4472" s="47"/>
      <c r="O4472" s="45"/>
    </row>
    <row r="4473" spans="1:15" hidden="1" x14ac:dyDescent="0.2">
      <c r="A4473" s="45" t="s">
        <v>657</v>
      </c>
      <c r="B4473" s="65" t="str">
        <f>YEAR(C4473)&amp;"-"&amp;WEEKNUM(C4473)</f>
        <v>2018-22</v>
      </c>
      <c r="C4473" s="46">
        <v>43250</v>
      </c>
      <c r="D4473" s="67">
        <f>WEEKDAY(Tableau645[[#This Row],[date]])</f>
        <v>4</v>
      </c>
      <c r="E4473" s="47">
        <v>0.34375</v>
      </c>
      <c r="F4473" s="47">
        <v>0.51041666666666696</v>
      </c>
      <c r="G4473" s="46" t="str">
        <f>IF(NOT(ISBLANK(Tableau645[heure
début])),IF(VALUE(MID(TEXT(Tableau645[heure
début],"hh"),1,2))&lt;13,"AM","PM"),"")</f>
        <v>AM</v>
      </c>
      <c r="H4473" s="47">
        <f>F4473-E4473</f>
        <v>0.16666666666666696</v>
      </c>
      <c r="I4473" s="123"/>
      <c r="J4473" s="47" t="s">
        <v>832</v>
      </c>
      <c r="K4473" s="65"/>
      <c r="L4473" s="45" t="e">
        <f ca="1">VLOOKUP(Tableau645[[#This Row],[module]],OFFSET(INDIRECT(A4473&amp;"_code"),0,2,,2),2,0)</f>
        <v>#N/A</v>
      </c>
      <c r="M4473" s="45"/>
      <c r="N4473" s="47"/>
      <c r="O4473" s="45"/>
    </row>
    <row r="4474" spans="1:15" hidden="1" x14ac:dyDescent="0.2">
      <c r="A4474" s="45" t="s">
        <v>672</v>
      </c>
      <c r="B4474" s="65" t="str">
        <f>YEAR(C4474)&amp;"-"&amp;WEEKNUM(C4474)</f>
        <v>2018-22</v>
      </c>
      <c r="C4474" s="46">
        <v>43250</v>
      </c>
      <c r="D4474" s="67">
        <f>WEEKDAY(Tableau645[[#This Row],[date]])</f>
        <v>4</v>
      </c>
      <c r="E4474" s="47">
        <v>0.34375</v>
      </c>
      <c r="F4474" s="47">
        <v>0.51041666666666696</v>
      </c>
      <c r="G4474" s="46" t="str">
        <f>IF(NOT(ISBLANK(Tableau645[heure
début])),IF(VALUE(MID(TEXT(Tableau645[heure
début],"hh"),1,2))&lt;13,"AM","PM"),"")</f>
        <v>AM</v>
      </c>
      <c r="H4474" s="47">
        <f>F4474-E4474</f>
        <v>0.16666666666666696</v>
      </c>
      <c r="I4474" s="47"/>
      <c r="J4474" s="47"/>
      <c r="K4474" s="65" t="s">
        <v>809</v>
      </c>
      <c r="L4474" s="45" t="str">
        <f ca="1">VLOOKUP(Tableau645[[#This Row],[module]],OFFSET(INDIRECT(A4474&amp;"_code"),0,2,,2),2,0)</f>
        <v>n/a</v>
      </c>
      <c r="M4474" s="45"/>
      <c r="N4474" s="47"/>
      <c r="O4474" s="45"/>
    </row>
    <row r="4475" spans="1:15" hidden="1" x14ac:dyDescent="0.2">
      <c r="A4475" s="45" t="s">
        <v>676</v>
      </c>
      <c r="B4475" s="65" t="str">
        <f>YEAR(C4475)&amp;"-"&amp;WEEKNUM(C4475)</f>
        <v>2018-22</v>
      </c>
      <c r="C4475" s="46">
        <v>43250</v>
      </c>
      <c r="D4475" s="67">
        <f>WEEKDAY(Tableau645[[#This Row],[date]])</f>
        <v>4</v>
      </c>
      <c r="E4475" s="47">
        <v>0.34375</v>
      </c>
      <c r="F4475" s="47">
        <v>0.51041666666666696</v>
      </c>
      <c r="G4475" s="46" t="str">
        <f>IF(NOT(ISBLANK(Tableau645[heure
début])),IF(VALUE(MID(TEXT(Tableau645[heure
début],"hh"),1,2))&lt;13,"AM","PM"),"")</f>
        <v>AM</v>
      </c>
      <c r="H4475" s="47">
        <f>F4475-E4475</f>
        <v>0.16666666666666696</v>
      </c>
      <c r="I4475" s="47"/>
      <c r="J4475" s="47"/>
      <c r="K4475" s="65" t="s">
        <v>809</v>
      </c>
      <c r="L4475" s="45" t="str">
        <f ca="1">VLOOKUP(Tableau645[[#This Row],[module]],OFFSET(INDIRECT(A4475&amp;"_code"),0,2,,2),2,0)</f>
        <v>n/a</v>
      </c>
      <c r="M4475" s="45"/>
      <c r="N4475" s="47"/>
      <c r="O4475" s="45"/>
    </row>
    <row r="4476" spans="1:15" hidden="1" x14ac:dyDescent="0.2">
      <c r="A4476" s="45" t="s">
        <v>677</v>
      </c>
      <c r="B4476" s="65" t="str">
        <f>YEAR(C4476)&amp;"-"&amp;WEEKNUM(C4476)</f>
        <v>2018-22</v>
      </c>
      <c r="C4476" s="46">
        <v>43250</v>
      </c>
      <c r="D4476" s="67">
        <f>WEEKDAY(Tableau645[[#This Row],[date]])</f>
        <v>4</v>
      </c>
      <c r="E4476" s="47">
        <v>0.34375</v>
      </c>
      <c r="F4476" s="47">
        <v>0.51041666666666696</v>
      </c>
      <c r="G4476" s="46" t="str">
        <f>IF(NOT(ISBLANK(Tableau645[heure
début])),IF(VALUE(MID(TEXT(Tableau645[heure
début],"hh"),1,2))&lt;13,"AM","PM"),"")</f>
        <v>AM</v>
      </c>
      <c r="H4476" s="47">
        <f>F4476-E4476</f>
        <v>0.16666666666666696</v>
      </c>
      <c r="I4476" s="47"/>
      <c r="J4476" s="47"/>
      <c r="K4476" s="65" t="s">
        <v>1168</v>
      </c>
      <c r="L4476" s="45" t="str">
        <f ca="1">VLOOKUP(Tableau645[[#This Row],[module]],OFFSET(INDIRECT(A4476&amp;"_code"),0,2,,2),2,0)</f>
        <v>n/a</v>
      </c>
      <c r="M4476" s="45"/>
      <c r="N4476" s="47"/>
      <c r="O4476" s="45"/>
    </row>
    <row r="4477" spans="1:15" hidden="1" x14ac:dyDescent="0.2">
      <c r="A4477" s="45" t="s">
        <v>671</v>
      </c>
      <c r="B4477" s="65" t="str">
        <f>YEAR(C4477)&amp;"-"&amp;WEEKNUM(C4477)</f>
        <v>2018-22</v>
      </c>
      <c r="C4477" s="46">
        <v>43250</v>
      </c>
      <c r="D4477" s="67">
        <f>WEEKDAY(Tableau645[[#This Row],[date]])</f>
        <v>4</v>
      </c>
      <c r="E4477" s="47">
        <v>0.34375</v>
      </c>
      <c r="F4477" s="47">
        <v>0.51041666666666696</v>
      </c>
      <c r="G4477" s="46" t="str">
        <f>IF(NOT(ISBLANK(Tableau645[heure
début])),IF(VALUE(MID(TEXT(Tableau645[heure
début],"hh"),1,2))&lt;13,"AM","PM"),"")</f>
        <v>AM</v>
      </c>
      <c r="H4477" s="47">
        <f>F4477-E4477</f>
        <v>0.16666666666666696</v>
      </c>
      <c r="I4477" s="47"/>
      <c r="J4477" s="47"/>
      <c r="K4477" s="65" t="s">
        <v>1139</v>
      </c>
      <c r="L4477" s="45" t="str">
        <f ca="1">VLOOKUP(Tableau645[[#This Row],[module]],OFFSET(INDIRECT(A4477&amp;"_code"),0,2,,2),2,0)</f>
        <v>MAATI Abderrabi</v>
      </c>
      <c r="M4477" s="45"/>
      <c r="N4477" s="47"/>
      <c r="O4477" s="45"/>
    </row>
    <row r="4478" spans="1:15" hidden="1" x14ac:dyDescent="0.2">
      <c r="A4478" s="61" t="s">
        <v>669</v>
      </c>
      <c r="B4478" s="65" t="str">
        <f>YEAR(C4478)&amp;"-"&amp;WEEKNUM(C4478)</f>
        <v>2018-22</v>
      </c>
      <c r="C4478" s="46">
        <v>43250</v>
      </c>
      <c r="D4478" s="67">
        <f>WEEKDAY(Tableau645[[#This Row],[date]])</f>
        <v>4</v>
      </c>
      <c r="E4478" s="63">
        <v>0.57291666666666696</v>
      </c>
      <c r="F4478" s="63">
        <v>0.73958333333333404</v>
      </c>
      <c r="G4478" s="46" t="str">
        <f>IF(NOT(ISBLANK(Tableau645[heure
début])),IF(VALUE(MID(TEXT(Tableau645[heure
début],"hh"),1,2))&lt;13,"AM","PM"),"")</f>
        <v>PM</v>
      </c>
      <c r="H4478" s="47">
        <f>F4478-E4478</f>
        <v>0.16666666666666707</v>
      </c>
      <c r="I4478" s="47"/>
      <c r="J4478" s="47"/>
      <c r="K4478" s="65" t="s">
        <v>806</v>
      </c>
      <c r="L4478" s="45" t="str">
        <f ca="1">VLOOKUP(Tableau645[[#This Row],[module]],OFFSET(INDIRECT(A4478&amp;"_code"),0,2,,2),2,0)</f>
        <v>n/a</v>
      </c>
      <c r="M4478" s="45"/>
      <c r="N4478" s="47"/>
      <c r="O4478" s="45"/>
    </row>
    <row r="4479" spans="1:15" hidden="1" x14ac:dyDescent="0.2">
      <c r="A4479" s="45" t="s">
        <v>670</v>
      </c>
      <c r="B4479" s="65" t="str">
        <f>YEAR(C4479)&amp;"-"&amp;WEEKNUM(C4479)</f>
        <v>2018-22</v>
      </c>
      <c r="C4479" s="46">
        <v>43250</v>
      </c>
      <c r="D4479" s="67">
        <f>WEEKDAY(Tableau645[[#This Row],[date]])</f>
        <v>4</v>
      </c>
      <c r="E4479" s="47">
        <v>0.57291666666666696</v>
      </c>
      <c r="F4479" s="47">
        <v>0.73958333333333404</v>
      </c>
      <c r="G4479" s="46" t="str">
        <f>IF(NOT(ISBLANK(Tableau645[heure
début])),IF(VALUE(MID(TEXT(Tableau645[heure
début],"hh"),1,2))&lt;13,"AM","PM"),"")</f>
        <v>PM</v>
      </c>
      <c r="H4479" s="47">
        <f>F4479-E4479</f>
        <v>0.16666666666666707</v>
      </c>
      <c r="I4479" s="47"/>
      <c r="J4479" s="47"/>
      <c r="K4479" s="65" t="s">
        <v>1025</v>
      </c>
      <c r="L4479" s="45" t="str">
        <f ca="1">VLOOKUP(Tableau645[[#This Row],[module]],OFFSET(INDIRECT(A4479&amp;"_code"),0,2,,2),2,0)</f>
        <v>BRIKI Rachid</v>
      </c>
      <c r="M4479" s="45"/>
      <c r="N4479" s="47"/>
      <c r="O4479" s="45"/>
    </row>
    <row r="4480" spans="1:15" hidden="1" x14ac:dyDescent="0.2">
      <c r="A4480" s="45" t="s">
        <v>657</v>
      </c>
      <c r="B4480" s="65" t="str">
        <f>YEAR(C4480)&amp;"-"&amp;WEEKNUM(C4480)</f>
        <v>2018-22</v>
      </c>
      <c r="C4480" s="46">
        <v>43250</v>
      </c>
      <c r="D4480" s="67">
        <f>WEEKDAY(Tableau645[[#This Row],[date]])</f>
        <v>4</v>
      </c>
      <c r="E4480" s="47">
        <v>0.57291666666666696</v>
      </c>
      <c r="F4480" s="47">
        <v>0.73958333333333404</v>
      </c>
      <c r="G4480" s="46" t="str">
        <f>IF(NOT(ISBLANK(Tableau645[heure
début])),IF(VALUE(MID(TEXT(Tableau645[heure
début],"hh"),1,2))&lt;13,"AM","PM"),"")</f>
        <v>PM</v>
      </c>
      <c r="H4480" s="47">
        <f>F4480-E4480</f>
        <v>0.16666666666666707</v>
      </c>
      <c r="I4480" s="123"/>
      <c r="J4480" s="47" t="s">
        <v>833</v>
      </c>
      <c r="K4480" s="65" t="s">
        <v>817</v>
      </c>
      <c r="L4480" s="45" t="str">
        <f ca="1">VLOOKUP(Tableau645[[#This Row],[module]],OFFSET(INDIRECT(A4480&amp;"_code"),0,2,,2),2,0)</f>
        <v>n/a</v>
      </c>
      <c r="M4480" s="45"/>
      <c r="N4480" s="47"/>
      <c r="O4480" s="45"/>
    </row>
    <row r="4481" spans="1:15" hidden="1" x14ac:dyDescent="0.2">
      <c r="A4481" s="45" t="s">
        <v>671</v>
      </c>
      <c r="B4481" s="65" t="str">
        <f>YEAR(C4481)&amp;"-"&amp;WEEKNUM(C4481)</f>
        <v>2018-22</v>
      </c>
      <c r="C4481" s="46">
        <v>43250</v>
      </c>
      <c r="D4481" s="67">
        <f>WEEKDAY(Tableau645[[#This Row],[date]])</f>
        <v>4</v>
      </c>
      <c r="E4481" s="47">
        <v>0.57291666666666696</v>
      </c>
      <c r="F4481" s="47">
        <v>0.73958333333333404</v>
      </c>
      <c r="G4481" s="46" t="str">
        <f>IF(NOT(ISBLANK(Tableau645[heure
début])),IF(VALUE(MID(TEXT(Tableau645[heure
début],"hh"),1,2))&lt;13,"AM","PM"),"")</f>
        <v>PM</v>
      </c>
      <c r="H4481" s="47">
        <f>F4481-E4481</f>
        <v>0.16666666666666707</v>
      </c>
      <c r="I4481" s="47"/>
      <c r="J4481" s="47"/>
      <c r="K4481" s="65" t="s">
        <v>778</v>
      </c>
      <c r="L4481" s="45" t="str">
        <f ca="1">VLOOKUP(Tableau645[[#This Row],[module]],OFFSET(INDIRECT(A4481&amp;"_code"),0,2,,2),2,0)</f>
        <v>NETWORX NETWORX</v>
      </c>
      <c r="M4481" s="45"/>
      <c r="N4481" s="47"/>
      <c r="O4481" s="45"/>
    </row>
    <row r="4482" spans="1:15" hidden="1" x14ac:dyDescent="0.2">
      <c r="A4482" s="45" t="s">
        <v>672</v>
      </c>
      <c r="B4482" s="65" t="str">
        <f>YEAR(C4482)&amp;"-"&amp;WEEKNUM(C4482)</f>
        <v>2018-22</v>
      </c>
      <c r="C4482" s="46">
        <v>43250</v>
      </c>
      <c r="D4482" s="67">
        <f>WEEKDAY(Tableau645[[#This Row],[date]])</f>
        <v>4</v>
      </c>
      <c r="E4482" s="47">
        <v>0.57291666666666696</v>
      </c>
      <c r="F4482" s="47">
        <v>0.73958333333333404</v>
      </c>
      <c r="G4482" s="46" t="str">
        <f>IF(NOT(ISBLANK(Tableau645[heure
début])),IF(VALUE(MID(TEXT(Tableau645[heure
début],"hh"),1,2))&lt;13,"AM","PM"),"")</f>
        <v>PM</v>
      </c>
      <c r="H4482" s="47">
        <f>F4482-E4482</f>
        <v>0.16666666666666707</v>
      </c>
      <c r="I4482" s="47"/>
      <c r="J4482" s="47"/>
      <c r="K4482" s="65" t="s">
        <v>809</v>
      </c>
      <c r="L4482" s="45" t="str">
        <f ca="1">VLOOKUP(Tableau645[[#This Row],[module]],OFFSET(INDIRECT(A4482&amp;"_code"),0,2,,2),2,0)</f>
        <v>n/a</v>
      </c>
      <c r="M4482" s="45"/>
      <c r="N4482" s="47"/>
      <c r="O4482" s="45"/>
    </row>
    <row r="4483" spans="1:15" hidden="1" x14ac:dyDescent="0.2">
      <c r="A4483" s="45" t="s">
        <v>676</v>
      </c>
      <c r="B4483" s="65" t="str">
        <f>YEAR(C4483)&amp;"-"&amp;WEEKNUM(C4483)</f>
        <v>2018-22</v>
      </c>
      <c r="C4483" s="46">
        <v>43250</v>
      </c>
      <c r="D4483" s="67">
        <f>WEEKDAY(Tableau645[[#This Row],[date]])</f>
        <v>4</v>
      </c>
      <c r="E4483" s="47">
        <v>0.57291666666666696</v>
      </c>
      <c r="F4483" s="47">
        <v>0.69791666666666663</v>
      </c>
      <c r="G4483" s="46" t="str">
        <f>IF(NOT(ISBLANK(Tableau645[heure
début])),IF(VALUE(MID(TEXT(Tableau645[heure
début],"hh"),1,2))&lt;13,"AM","PM"),"")</f>
        <v>PM</v>
      </c>
      <c r="H4483" s="47">
        <f>F4483-E4483</f>
        <v>0.12499999999999967</v>
      </c>
      <c r="I4483" s="47"/>
      <c r="J4483" s="47"/>
      <c r="K4483" s="65" t="s">
        <v>809</v>
      </c>
      <c r="L4483" s="45" t="str">
        <f ca="1">VLOOKUP(Tableau645[[#This Row],[module]],OFFSET(INDIRECT(A4483&amp;"_code"),0,2,,2),2,0)</f>
        <v>n/a</v>
      </c>
      <c r="M4483" s="45"/>
      <c r="N4483" s="47"/>
      <c r="O4483" s="45"/>
    </row>
    <row r="4484" spans="1:15" hidden="1" x14ac:dyDescent="0.2">
      <c r="A4484" s="45" t="s">
        <v>677</v>
      </c>
      <c r="B4484" s="65" t="str">
        <f>YEAR(C4484)&amp;"-"&amp;WEEKNUM(C4484)</f>
        <v>2018-22</v>
      </c>
      <c r="C4484" s="46">
        <v>43250</v>
      </c>
      <c r="D4484" s="67">
        <f>WEEKDAY(Tableau645[[#This Row],[date]])</f>
        <v>4</v>
      </c>
      <c r="E4484" s="47">
        <v>0.57291666666666696</v>
      </c>
      <c r="F4484" s="47">
        <v>0.69791666666666663</v>
      </c>
      <c r="G4484" s="46" t="str">
        <f>IF(NOT(ISBLANK(Tableau645[heure
début])),IF(VALUE(MID(TEXT(Tableau645[heure
début],"hh"),1,2))&lt;13,"AM","PM"),"")</f>
        <v>PM</v>
      </c>
      <c r="H4484" s="47">
        <f>F4484-E4484</f>
        <v>0.12499999999999967</v>
      </c>
      <c r="I4484" s="47"/>
      <c r="J4484" s="47"/>
      <c r="K4484" s="65" t="s">
        <v>1168</v>
      </c>
      <c r="L4484" s="45" t="str">
        <f ca="1">VLOOKUP(Tableau645[[#This Row],[module]],OFFSET(INDIRECT(A4484&amp;"_code"),0,2,,2),2,0)</f>
        <v>n/a</v>
      </c>
      <c r="M4484" s="45"/>
      <c r="N4484" s="47"/>
      <c r="O4484" s="45"/>
    </row>
    <row r="4485" spans="1:15" hidden="1" x14ac:dyDescent="0.2">
      <c r="A4485" s="45" t="s">
        <v>657</v>
      </c>
      <c r="B4485" s="65" t="str">
        <f>YEAR(C4485)&amp;"-"&amp;WEEKNUM(C4485)</f>
        <v>2018-22</v>
      </c>
      <c r="C4485" s="46">
        <v>43250</v>
      </c>
      <c r="D4485" s="67">
        <f>WEEKDAY(Tableau645[[#This Row],[date]])</f>
        <v>4</v>
      </c>
      <c r="E4485" s="47">
        <v>0.57291666666666696</v>
      </c>
      <c r="F4485" s="47">
        <v>0.73958333333333404</v>
      </c>
      <c r="G4485" s="46" t="str">
        <f>IF(NOT(ISBLANK(Tableau645[heure
début])),IF(VALUE(MID(TEXT(Tableau645[heure
début],"hh"),1,2))&lt;13,"AM","PM"),"")</f>
        <v>PM</v>
      </c>
      <c r="H4485" s="47">
        <f>F4485-E4485</f>
        <v>0.16666666666666707</v>
      </c>
      <c r="I4485" s="123"/>
      <c r="J4485" s="47" t="s">
        <v>832</v>
      </c>
      <c r="K4485" s="65"/>
      <c r="L4485" s="45" t="e">
        <f ca="1">VLOOKUP(Tableau645[[#This Row],[module]],OFFSET(INDIRECT(A4485&amp;"_code"),0,2,,2),2,0)</f>
        <v>#N/A</v>
      </c>
      <c r="M4485" s="45"/>
      <c r="N4485" s="47"/>
      <c r="O4485" s="45"/>
    </row>
    <row r="4486" spans="1:15" hidden="1" x14ac:dyDescent="0.2">
      <c r="A4486" s="61" t="s">
        <v>669</v>
      </c>
      <c r="B4486" s="65" t="str">
        <f>YEAR(C4486)&amp;"-"&amp;WEEKNUM(C4486)</f>
        <v>2018-22</v>
      </c>
      <c r="C4486" s="46">
        <v>43251</v>
      </c>
      <c r="D4486" s="67">
        <f>WEEKDAY(Tableau645[[#This Row],[date]])</f>
        <v>5</v>
      </c>
      <c r="E4486" s="47">
        <v>0.34375</v>
      </c>
      <c r="F4486" s="47">
        <v>0.51041666666666696</v>
      </c>
      <c r="G4486" s="46" t="str">
        <f>IF(NOT(ISBLANK(Tableau645[heure
début])),IF(VALUE(MID(TEXT(Tableau645[heure
début],"hh"),1,2))&lt;13,"AM","PM"),"")</f>
        <v>AM</v>
      </c>
      <c r="H4486" s="47">
        <f>F4486-E4486</f>
        <v>0.16666666666666696</v>
      </c>
      <c r="I4486" s="47"/>
      <c r="J4486" s="47"/>
      <c r="K4486" s="65" t="s">
        <v>806</v>
      </c>
      <c r="L4486" s="45" t="str">
        <f ca="1">VLOOKUP(Tableau645[[#This Row],[module]],OFFSET(INDIRECT(A4486&amp;"_code"),0,2,,2),2,0)</f>
        <v>n/a</v>
      </c>
      <c r="M4486" s="45"/>
      <c r="N4486" s="47"/>
      <c r="O4486" s="45"/>
    </row>
    <row r="4487" spans="1:15" hidden="1" x14ac:dyDescent="0.2">
      <c r="A4487" s="45" t="s">
        <v>670</v>
      </c>
      <c r="B4487" s="65" t="str">
        <f>YEAR(C4487)&amp;"-"&amp;WEEKNUM(C4487)</f>
        <v>2018-22</v>
      </c>
      <c r="C4487" s="46">
        <v>43251</v>
      </c>
      <c r="D4487" s="67">
        <f>WEEKDAY(Tableau645[[#This Row],[date]])</f>
        <v>5</v>
      </c>
      <c r="E4487" s="47">
        <v>0.34375</v>
      </c>
      <c r="F4487" s="47">
        <v>0.51041666666666696</v>
      </c>
      <c r="G4487" s="46" t="str">
        <f>IF(NOT(ISBLANK(Tableau645[heure
début])),IF(VALUE(MID(TEXT(Tableau645[heure
début],"hh"),1,2))&lt;13,"AM","PM"),"")</f>
        <v>AM</v>
      </c>
      <c r="H4487" s="47">
        <f>F4487-E4487</f>
        <v>0.16666666666666696</v>
      </c>
      <c r="I4487" s="47"/>
      <c r="J4487" s="47"/>
      <c r="K4487" s="65" t="s">
        <v>847</v>
      </c>
      <c r="L4487" s="45" t="str">
        <f ca="1">VLOOKUP(Tableau645[[#This Row],[module]],OFFSET(INDIRECT(A4487&amp;"_code"),0,2,,2),2,0)</f>
        <v>GABER Khalid</v>
      </c>
      <c r="M4487" s="45"/>
      <c r="N4487" s="47"/>
      <c r="O4487" s="45"/>
    </row>
    <row r="4488" spans="1:15" hidden="1" x14ac:dyDescent="0.2">
      <c r="A4488" s="45" t="s">
        <v>657</v>
      </c>
      <c r="B4488" s="65" t="str">
        <f>YEAR(C4488)&amp;"-"&amp;WEEKNUM(C4488)</f>
        <v>2018-22</v>
      </c>
      <c r="C4488" s="46">
        <v>43251</v>
      </c>
      <c r="D4488" s="67">
        <f>WEEKDAY(Tableau645[[#This Row],[date]])</f>
        <v>5</v>
      </c>
      <c r="E4488" s="47">
        <v>0.34375</v>
      </c>
      <c r="F4488" s="47">
        <v>0.51041666666666696</v>
      </c>
      <c r="G4488" s="46" t="str">
        <f>IF(NOT(ISBLANK(Tableau645[heure
début])),IF(VALUE(MID(TEXT(Tableau645[heure
début],"hh"),1,2))&lt;13,"AM","PM"),"")</f>
        <v>AM</v>
      </c>
      <c r="H4488" s="47">
        <f>F4488-E4488</f>
        <v>0.16666666666666696</v>
      </c>
      <c r="I4488" s="123"/>
      <c r="J4488" s="47" t="s">
        <v>833</v>
      </c>
      <c r="K4488" s="65" t="s">
        <v>817</v>
      </c>
      <c r="L4488" s="45" t="str">
        <f ca="1">VLOOKUP(Tableau645[[#This Row],[module]],OFFSET(INDIRECT(A4488&amp;"_code"),0,2,,2),2,0)</f>
        <v>n/a</v>
      </c>
      <c r="M4488" s="45"/>
      <c r="N4488" s="47"/>
      <c r="O4488" s="45"/>
    </row>
    <row r="4489" spans="1:15" hidden="1" x14ac:dyDescent="0.2">
      <c r="A4489" s="45" t="s">
        <v>671</v>
      </c>
      <c r="B4489" s="65" t="str">
        <f>YEAR(C4489)&amp;"-"&amp;WEEKNUM(C4489)</f>
        <v>2018-22</v>
      </c>
      <c r="C4489" s="46">
        <v>43251</v>
      </c>
      <c r="D4489" s="67">
        <f>WEEKDAY(Tableau645[[#This Row],[date]])</f>
        <v>5</v>
      </c>
      <c r="E4489" s="47">
        <v>0.34375</v>
      </c>
      <c r="F4489" s="47">
        <v>0.51041666666666696</v>
      </c>
      <c r="G4489" s="46" t="str">
        <f>IF(NOT(ISBLANK(Tableau645[heure
début])),IF(VALUE(MID(TEXT(Tableau645[heure
début],"hh"),1,2))&lt;13,"AM","PM"),"")</f>
        <v>AM</v>
      </c>
      <c r="H4489" s="47">
        <f>F4489-E4489</f>
        <v>0.16666666666666696</v>
      </c>
      <c r="I4489" s="47"/>
      <c r="J4489" s="47"/>
      <c r="K4489" s="65" t="s">
        <v>778</v>
      </c>
      <c r="L4489" s="45" t="str">
        <f ca="1">VLOOKUP(Tableau645[[#This Row],[module]],OFFSET(INDIRECT(A4489&amp;"_code"),0,2,,2),2,0)</f>
        <v>NETWORX NETWORX</v>
      </c>
      <c r="M4489" s="45"/>
      <c r="N4489" s="47"/>
      <c r="O4489" s="45"/>
    </row>
    <row r="4490" spans="1:15" hidden="1" x14ac:dyDescent="0.2">
      <c r="A4490" s="45" t="s">
        <v>672</v>
      </c>
      <c r="B4490" s="65" t="str">
        <f>YEAR(C4490)&amp;"-"&amp;WEEKNUM(C4490)</f>
        <v>2018-22</v>
      </c>
      <c r="C4490" s="46">
        <v>43251</v>
      </c>
      <c r="D4490" s="67">
        <f>WEEKDAY(Tableau645[[#This Row],[date]])</f>
        <v>5</v>
      </c>
      <c r="E4490" s="47">
        <v>0.34375</v>
      </c>
      <c r="F4490" s="47">
        <v>0.51041666666666696</v>
      </c>
      <c r="G4490" s="46" t="str">
        <f>IF(NOT(ISBLANK(Tableau645[heure
début])),IF(VALUE(MID(TEXT(Tableau645[heure
début],"hh"),1,2))&lt;13,"AM","PM"),"")</f>
        <v>AM</v>
      </c>
      <c r="H4490" s="47">
        <f>F4490-E4490</f>
        <v>0.16666666666666696</v>
      </c>
      <c r="I4490" s="47"/>
      <c r="J4490" s="47"/>
      <c r="K4490" s="65" t="s">
        <v>809</v>
      </c>
      <c r="L4490" s="45" t="str">
        <f ca="1">VLOOKUP(Tableau645[[#This Row],[module]],OFFSET(INDIRECT(A4490&amp;"_code"),0,2,,2),2,0)</f>
        <v>n/a</v>
      </c>
      <c r="M4490" s="45"/>
      <c r="N4490" s="47"/>
      <c r="O4490" s="45"/>
    </row>
    <row r="4491" spans="1:15" hidden="1" x14ac:dyDescent="0.2">
      <c r="A4491" s="45" t="s">
        <v>676</v>
      </c>
      <c r="B4491" s="65" t="str">
        <f>YEAR(C4491)&amp;"-"&amp;WEEKNUM(C4491)</f>
        <v>2018-22</v>
      </c>
      <c r="C4491" s="46">
        <v>43251</v>
      </c>
      <c r="D4491" s="67">
        <f>WEEKDAY(Tableau645[[#This Row],[date]])</f>
        <v>5</v>
      </c>
      <c r="E4491" s="47">
        <v>0.34375</v>
      </c>
      <c r="F4491" s="47">
        <v>0.51041666666666696</v>
      </c>
      <c r="G4491" s="46" t="str">
        <f>IF(NOT(ISBLANK(Tableau645[heure
début])),IF(VALUE(MID(TEXT(Tableau645[heure
début],"hh"),1,2))&lt;13,"AM","PM"),"")</f>
        <v>AM</v>
      </c>
      <c r="H4491" s="47">
        <f>F4491-E4491</f>
        <v>0.16666666666666696</v>
      </c>
      <c r="I4491" s="47"/>
      <c r="J4491" s="47"/>
      <c r="K4491" s="65" t="s">
        <v>809</v>
      </c>
      <c r="L4491" s="45" t="str">
        <f ca="1">VLOOKUP(Tableau645[[#This Row],[module]],OFFSET(INDIRECT(A4491&amp;"_code"),0,2,,2),2,0)</f>
        <v>n/a</v>
      </c>
      <c r="M4491" s="45"/>
      <c r="N4491" s="47"/>
      <c r="O4491" s="45"/>
    </row>
    <row r="4492" spans="1:15" hidden="1" x14ac:dyDescent="0.2">
      <c r="A4492" s="45" t="s">
        <v>677</v>
      </c>
      <c r="B4492" s="65" t="str">
        <f>YEAR(C4492)&amp;"-"&amp;WEEKNUM(C4492)</f>
        <v>2018-22</v>
      </c>
      <c r="C4492" s="46">
        <v>43251</v>
      </c>
      <c r="D4492" s="67">
        <f>WEEKDAY(Tableau645[[#This Row],[date]])</f>
        <v>5</v>
      </c>
      <c r="E4492" s="47">
        <v>0.34375</v>
      </c>
      <c r="F4492" s="47">
        <v>0.51041666666666696</v>
      </c>
      <c r="G4492" s="46" t="str">
        <f>IF(NOT(ISBLANK(Tableau645[heure
début])),IF(VALUE(MID(TEXT(Tableau645[heure
début],"hh"),1,2))&lt;13,"AM","PM"),"")</f>
        <v>AM</v>
      </c>
      <c r="H4492" s="47">
        <f>F4492-E4492</f>
        <v>0.16666666666666696</v>
      </c>
      <c r="I4492" s="47"/>
      <c r="J4492" s="47"/>
      <c r="K4492" s="65" t="s">
        <v>1168</v>
      </c>
      <c r="L4492" s="45" t="str">
        <f ca="1">VLOOKUP(Tableau645[[#This Row],[module]],OFFSET(INDIRECT(A4492&amp;"_code"),0,2,,2),2,0)</f>
        <v>n/a</v>
      </c>
      <c r="M4492" s="45"/>
      <c r="N4492" s="47"/>
      <c r="O4492" s="45"/>
    </row>
    <row r="4493" spans="1:15" hidden="1" x14ac:dyDescent="0.2">
      <c r="A4493" s="45" t="s">
        <v>657</v>
      </c>
      <c r="B4493" s="65" t="str">
        <f>YEAR(C4493)&amp;"-"&amp;WEEKNUM(C4493)</f>
        <v>2018-22</v>
      </c>
      <c r="C4493" s="46">
        <v>43251</v>
      </c>
      <c r="D4493" s="67">
        <f>WEEKDAY(Tableau645[[#This Row],[date]])</f>
        <v>5</v>
      </c>
      <c r="E4493" s="47">
        <v>0.34375</v>
      </c>
      <c r="F4493" s="47">
        <v>0.51041666666666696</v>
      </c>
      <c r="G4493" s="46" t="str">
        <f>IF(NOT(ISBLANK(Tableau645[heure
début])),IF(VALUE(MID(TEXT(Tableau645[heure
début],"hh"),1,2))&lt;13,"AM","PM"),"")</f>
        <v>AM</v>
      </c>
      <c r="H4493" s="47">
        <f>F4493-E4493</f>
        <v>0.16666666666666696</v>
      </c>
      <c r="I4493" s="123"/>
      <c r="J4493" s="47" t="s">
        <v>832</v>
      </c>
      <c r="K4493" s="65"/>
      <c r="L4493" s="45" t="e">
        <f ca="1">VLOOKUP(Tableau645[[#This Row],[module]],OFFSET(INDIRECT(A4493&amp;"_code"),0,2,,2),2,0)</f>
        <v>#N/A</v>
      </c>
      <c r="M4493" s="45"/>
      <c r="N4493" s="47"/>
      <c r="O4493" s="45"/>
    </row>
    <row r="4494" spans="1:15" hidden="1" x14ac:dyDescent="0.2">
      <c r="A4494" s="61" t="s">
        <v>669</v>
      </c>
      <c r="B4494" s="65" t="str">
        <f>YEAR(C4494)&amp;"-"&amp;WEEKNUM(C4494)</f>
        <v>2018-22</v>
      </c>
      <c r="C4494" s="46">
        <v>43251</v>
      </c>
      <c r="D4494" s="67">
        <f>WEEKDAY(Tableau645[[#This Row],[date]])</f>
        <v>5</v>
      </c>
      <c r="E4494" s="63">
        <v>0.57291666666666696</v>
      </c>
      <c r="F4494" s="63">
        <v>0.73958333333333404</v>
      </c>
      <c r="G4494" s="46" t="str">
        <f>IF(NOT(ISBLANK(Tableau645[heure
début])),IF(VALUE(MID(TEXT(Tableau645[heure
début],"hh"),1,2))&lt;13,"AM","PM"),"")</f>
        <v>PM</v>
      </c>
      <c r="H4494" s="47">
        <f>F4494-E4494</f>
        <v>0.16666666666666707</v>
      </c>
      <c r="I4494" s="47"/>
      <c r="J4494" s="47"/>
      <c r="K4494" s="65" t="s">
        <v>806</v>
      </c>
      <c r="L4494" s="45" t="str">
        <f ca="1">VLOOKUP(Tableau645[[#This Row],[module]],OFFSET(INDIRECT(A4494&amp;"_code"),0,2,,2),2,0)</f>
        <v>n/a</v>
      </c>
      <c r="M4494" s="45"/>
      <c r="N4494" s="47"/>
      <c r="O4494" s="45"/>
    </row>
    <row r="4495" spans="1:15" hidden="1" x14ac:dyDescent="0.2">
      <c r="A4495" s="45" t="s">
        <v>670</v>
      </c>
      <c r="B4495" s="65" t="str">
        <f>YEAR(C4495)&amp;"-"&amp;WEEKNUM(C4495)</f>
        <v>2018-22</v>
      </c>
      <c r="C4495" s="46">
        <v>43251</v>
      </c>
      <c r="D4495" s="67">
        <f>WEEKDAY(Tableau645[[#This Row],[date]])</f>
        <v>5</v>
      </c>
      <c r="E4495" s="47">
        <v>0.57291666666666696</v>
      </c>
      <c r="F4495" s="47">
        <v>0.73958333333333404</v>
      </c>
      <c r="G4495" s="46" t="str">
        <f>IF(NOT(ISBLANK(Tableau645[heure
début])),IF(VALUE(MID(TEXT(Tableau645[heure
début],"hh"),1,2))&lt;13,"AM","PM"),"")</f>
        <v>PM</v>
      </c>
      <c r="H4495" s="47">
        <f>F4495-E4495</f>
        <v>0.16666666666666707</v>
      </c>
      <c r="I4495" s="47"/>
      <c r="J4495" s="47"/>
      <c r="K4495" s="65"/>
      <c r="L4495" s="45" t="e">
        <f ca="1">VLOOKUP(Tableau645[[#This Row],[module]],OFFSET(INDIRECT(A4495&amp;"_code"),0,2,,2),2,0)</f>
        <v>#N/A</v>
      </c>
      <c r="M4495" s="45"/>
      <c r="N4495" s="47"/>
      <c r="O4495" s="45"/>
    </row>
    <row r="4496" spans="1:15" hidden="1" x14ac:dyDescent="0.2">
      <c r="A4496" s="45" t="s">
        <v>657</v>
      </c>
      <c r="B4496" s="65" t="str">
        <f>YEAR(C4496)&amp;"-"&amp;WEEKNUM(C4496)</f>
        <v>2018-22</v>
      </c>
      <c r="C4496" s="46">
        <v>43251</v>
      </c>
      <c r="D4496" s="67">
        <f>WEEKDAY(Tableau645[[#This Row],[date]])</f>
        <v>5</v>
      </c>
      <c r="E4496" s="47">
        <v>0.57291666666666696</v>
      </c>
      <c r="F4496" s="47">
        <v>0.73958333333333404</v>
      </c>
      <c r="G4496" s="46" t="str">
        <f>IF(NOT(ISBLANK(Tableau645[heure
début])),IF(VALUE(MID(TEXT(Tableau645[heure
début],"hh"),1,2))&lt;13,"AM","PM"),"")</f>
        <v>PM</v>
      </c>
      <c r="H4496" s="47">
        <f>F4496-E4496</f>
        <v>0.16666666666666707</v>
      </c>
      <c r="I4496" s="123"/>
      <c r="J4496" s="47" t="s">
        <v>833</v>
      </c>
      <c r="K4496" s="65" t="s">
        <v>817</v>
      </c>
      <c r="L4496" s="45" t="str">
        <f ca="1">VLOOKUP(Tableau645[[#This Row],[module]],OFFSET(INDIRECT(A4496&amp;"_code"),0,2,,2),2,0)</f>
        <v>n/a</v>
      </c>
      <c r="M4496" s="45"/>
      <c r="N4496" s="47"/>
      <c r="O4496" s="45"/>
    </row>
    <row r="4497" spans="1:15" hidden="1" x14ac:dyDescent="0.2">
      <c r="A4497" s="45" t="s">
        <v>671</v>
      </c>
      <c r="B4497" s="70" t="str">
        <f>YEAR(C4497)&amp;"-"&amp;WEEKNUM(C4497)</f>
        <v>2018-22</v>
      </c>
      <c r="C4497" s="46">
        <v>43251</v>
      </c>
      <c r="D4497" s="68">
        <f>WEEKDAY(Tableau645[[#This Row],[date]])</f>
        <v>5</v>
      </c>
      <c r="E4497" s="47">
        <v>0.57291666666666696</v>
      </c>
      <c r="F4497" s="63">
        <v>0.73958333333333404</v>
      </c>
      <c r="G4497" s="62" t="str">
        <f>IF(NOT(ISBLANK(Tableau645[heure
début])),IF(VALUE(MID(TEXT(Tableau645[heure
début],"hh"),1,2))&lt;13,"AM","PM"),"")</f>
        <v>PM</v>
      </c>
      <c r="H4497" s="63">
        <f>F4497-E4497</f>
        <v>0.16666666666666707</v>
      </c>
      <c r="I4497" s="63"/>
      <c r="J4497" s="47"/>
      <c r="K4497" s="65" t="s">
        <v>778</v>
      </c>
      <c r="L4497" s="70" t="str">
        <f ca="1">VLOOKUP(Tableau645[[#This Row],[module]],OFFSET(INDIRECT(A4497&amp;"_code"),0,2,,2),2,0)</f>
        <v>NETWORX NETWORX</v>
      </c>
      <c r="M4497" s="61"/>
      <c r="N4497" s="63"/>
      <c r="O4497" s="61"/>
    </row>
    <row r="4498" spans="1:15" hidden="1" x14ac:dyDescent="0.2">
      <c r="A4498" s="45" t="s">
        <v>672</v>
      </c>
      <c r="B4498" s="65" t="str">
        <f>YEAR(C4498)&amp;"-"&amp;WEEKNUM(C4498)</f>
        <v>2018-22</v>
      </c>
      <c r="C4498" s="46">
        <v>43251</v>
      </c>
      <c r="D4498" s="67">
        <f>WEEKDAY(Tableau645[[#This Row],[date]])</f>
        <v>5</v>
      </c>
      <c r="E4498" s="47">
        <v>0.57291666666666696</v>
      </c>
      <c r="F4498" s="47">
        <v>0.73958333333333404</v>
      </c>
      <c r="G4498" s="46" t="str">
        <f>IF(NOT(ISBLANK(Tableau645[heure
début])),IF(VALUE(MID(TEXT(Tableau645[heure
début],"hh"),1,2))&lt;13,"AM","PM"),"")</f>
        <v>PM</v>
      </c>
      <c r="H4498" s="47">
        <f>F4498-E4498</f>
        <v>0.16666666666666707</v>
      </c>
      <c r="I4498" s="47"/>
      <c r="J4498" s="47"/>
      <c r="K4498" s="65" t="s">
        <v>809</v>
      </c>
      <c r="L4498" s="45" t="str">
        <f ca="1">VLOOKUP(Tableau645[[#This Row],[module]],OFFSET(INDIRECT(A4498&amp;"_code"),0,2,,2),2,0)</f>
        <v>n/a</v>
      </c>
      <c r="M4498" s="45"/>
      <c r="N4498" s="47"/>
      <c r="O4498" s="45"/>
    </row>
    <row r="4499" spans="1:15" hidden="1" x14ac:dyDescent="0.2">
      <c r="A4499" s="45" t="s">
        <v>676</v>
      </c>
      <c r="B4499" s="65" t="str">
        <f>YEAR(C4499)&amp;"-"&amp;WEEKNUM(C4499)</f>
        <v>2018-22</v>
      </c>
      <c r="C4499" s="46">
        <v>43251</v>
      </c>
      <c r="D4499" s="67">
        <f>WEEKDAY(Tableau645[[#This Row],[date]])</f>
        <v>5</v>
      </c>
      <c r="E4499" s="47">
        <v>0.57291666666666696</v>
      </c>
      <c r="F4499" s="47">
        <v>0.69791666666666663</v>
      </c>
      <c r="G4499" s="46" t="str">
        <f>IF(NOT(ISBLANK(Tableau645[heure
début])),IF(VALUE(MID(TEXT(Tableau645[heure
début],"hh"),1,2))&lt;13,"AM","PM"),"")</f>
        <v>PM</v>
      </c>
      <c r="H4499" s="47">
        <f>F4499-E4499</f>
        <v>0.12499999999999967</v>
      </c>
      <c r="I4499" s="47"/>
      <c r="J4499" s="47"/>
      <c r="K4499" s="65" t="s">
        <v>809</v>
      </c>
      <c r="L4499" s="45" t="str">
        <f ca="1">VLOOKUP(Tableau645[[#This Row],[module]],OFFSET(INDIRECT(A4499&amp;"_code"),0,2,,2),2,0)</f>
        <v>n/a</v>
      </c>
      <c r="M4499" s="45"/>
      <c r="N4499" s="47"/>
      <c r="O4499" s="45"/>
    </row>
    <row r="4500" spans="1:15" hidden="1" x14ac:dyDescent="0.2">
      <c r="A4500" s="45" t="s">
        <v>677</v>
      </c>
      <c r="B4500" s="65" t="str">
        <f>YEAR(C4500)&amp;"-"&amp;WEEKNUM(C4500)</f>
        <v>2018-22</v>
      </c>
      <c r="C4500" s="46">
        <v>43251</v>
      </c>
      <c r="D4500" s="67">
        <f>WEEKDAY(Tableau645[[#This Row],[date]])</f>
        <v>5</v>
      </c>
      <c r="E4500" s="47">
        <v>0.57291666666666696</v>
      </c>
      <c r="F4500" s="47">
        <v>0.69791666666666663</v>
      </c>
      <c r="G4500" s="46" t="str">
        <f>IF(NOT(ISBLANK(Tableau645[heure
début])),IF(VALUE(MID(TEXT(Tableau645[heure
début],"hh"),1,2))&lt;13,"AM","PM"),"")</f>
        <v>PM</v>
      </c>
      <c r="H4500" s="47">
        <f>F4500-E4500</f>
        <v>0.12499999999999967</v>
      </c>
      <c r="I4500" s="47"/>
      <c r="J4500" s="47"/>
      <c r="K4500" s="65" t="s">
        <v>1168</v>
      </c>
      <c r="L4500" s="45" t="str">
        <f ca="1">VLOOKUP(Tableau645[[#This Row],[module]],OFFSET(INDIRECT(A4500&amp;"_code"),0,2,,2),2,0)</f>
        <v>n/a</v>
      </c>
      <c r="M4500" s="45"/>
      <c r="N4500" s="47"/>
      <c r="O4500" s="45"/>
    </row>
    <row r="4501" spans="1:15" hidden="1" x14ac:dyDescent="0.2">
      <c r="A4501" s="45" t="s">
        <v>657</v>
      </c>
      <c r="B4501" s="65" t="str">
        <f>YEAR(C4501)&amp;"-"&amp;WEEKNUM(C4501)</f>
        <v>2018-22</v>
      </c>
      <c r="C4501" s="46">
        <v>43251</v>
      </c>
      <c r="D4501" s="67">
        <f>WEEKDAY(Tableau645[[#This Row],[date]])</f>
        <v>5</v>
      </c>
      <c r="E4501" s="47">
        <v>0.57291666666666696</v>
      </c>
      <c r="F4501" s="47">
        <v>0.73958333333333404</v>
      </c>
      <c r="G4501" s="46" t="str">
        <f>IF(NOT(ISBLANK(Tableau645[heure
début])),IF(VALUE(MID(TEXT(Tableau645[heure
début],"hh"),1,2))&lt;13,"AM","PM"),"")</f>
        <v>PM</v>
      </c>
      <c r="H4501" s="47">
        <f>F4501-E4501</f>
        <v>0.16666666666666707</v>
      </c>
      <c r="I4501" s="123"/>
      <c r="J4501" s="47" t="s">
        <v>832</v>
      </c>
      <c r="K4501" s="65"/>
      <c r="L4501" s="45" t="e">
        <f ca="1">VLOOKUP(Tableau645[[#This Row],[module]],OFFSET(INDIRECT(A4501&amp;"_code"),0,2,,2),2,0)</f>
        <v>#N/A</v>
      </c>
      <c r="M4501" s="45"/>
      <c r="N4501" s="47"/>
      <c r="O4501" s="45"/>
    </row>
    <row r="4502" spans="1:15" hidden="1" x14ac:dyDescent="0.2">
      <c r="A4502" s="45" t="s">
        <v>671</v>
      </c>
      <c r="B4502" s="65" t="str">
        <f>YEAR(C4502)&amp;"-"&amp;WEEKNUM(C4502)</f>
        <v>2018-22</v>
      </c>
      <c r="C4502" s="46">
        <v>43251</v>
      </c>
      <c r="D4502" s="67">
        <f>WEEKDAY(Tableau645[[#This Row],[date]])</f>
        <v>5</v>
      </c>
      <c r="E4502" s="63">
        <v>0.65625</v>
      </c>
      <c r="F4502" s="47">
        <v>0.73958333333333404</v>
      </c>
      <c r="G4502" s="46" t="str">
        <f>IF(NOT(ISBLANK(Tableau645[heure
début])),IF(VALUE(MID(TEXT(Tableau645[heure
début],"hh"),1,2))&lt;13,"AM","PM"),"")</f>
        <v>PM</v>
      </c>
      <c r="H4502" s="47">
        <f>F4502-E4502</f>
        <v>8.3333333333334036E-2</v>
      </c>
      <c r="I4502" s="47"/>
      <c r="J4502" s="47"/>
      <c r="K4502" s="65" t="s">
        <v>1057</v>
      </c>
      <c r="L4502" s="45" t="str">
        <f ca="1">VLOOKUP(Tableau645[[#This Row],[module]],OFFSET(INDIRECT(A4502&amp;"_code"),0,2,,2),2,0)</f>
        <v>FRENEA Marylène</v>
      </c>
      <c r="M4502" s="45"/>
      <c r="N4502" s="47"/>
      <c r="O4502" s="45"/>
    </row>
    <row r="4503" spans="1:15" hidden="1" x14ac:dyDescent="0.2">
      <c r="A4503" s="61" t="s">
        <v>669</v>
      </c>
      <c r="B4503" s="65" t="str">
        <f>YEAR(C4503)&amp;"-"&amp;WEEKNUM(C4503)</f>
        <v>2018-22</v>
      </c>
      <c r="C4503" s="46">
        <v>43252</v>
      </c>
      <c r="D4503" s="67">
        <f>WEEKDAY(Tableau645[[#This Row],[date]])</f>
        <v>6</v>
      </c>
      <c r="E4503" s="47">
        <v>0.34375</v>
      </c>
      <c r="F4503" s="47">
        <v>0.51041666666666696</v>
      </c>
      <c r="G4503" s="46" t="str">
        <f>IF(NOT(ISBLANK(Tableau645[heure
début])),IF(VALUE(MID(TEXT(Tableau645[heure
début],"hh"),1,2))&lt;13,"AM","PM"),"")</f>
        <v>AM</v>
      </c>
      <c r="H4503" s="47">
        <f>F4503-E4503</f>
        <v>0.16666666666666696</v>
      </c>
      <c r="I4503" s="47"/>
      <c r="J4503" s="47"/>
      <c r="K4503" s="65" t="s">
        <v>806</v>
      </c>
      <c r="L4503" s="45" t="str">
        <f ca="1">VLOOKUP(Tableau645[[#This Row],[module]],OFFSET(INDIRECT(A4503&amp;"_code"),0,2,,2),2,0)</f>
        <v>n/a</v>
      </c>
      <c r="M4503" s="45"/>
      <c r="N4503" s="47"/>
      <c r="O4503" s="45"/>
    </row>
    <row r="4504" spans="1:15" hidden="1" x14ac:dyDescent="0.2">
      <c r="A4504" s="45" t="s">
        <v>670</v>
      </c>
      <c r="B4504" s="65" t="str">
        <f>YEAR(C4504)&amp;"-"&amp;WEEKNUM(C4504)</f>
        <v>2018-22</v>
      </c>
      <c r="C4504" s="46">
        <v>43252</v>
      </c>
      <c r="D4504" s="67">
        <f>WEEKDAY(Tableau645[[#This Row],[date]])</f>
        <v>6</v>
      </c>
      <c r="E4504" s="47">
        <v>0.34375</v>
      </c>
      <c r="F4504" s="47">
        <v>0.51041666666666696</v>
      </c>
      <c r="G4504" s="46" t="str">
        <f>IF(NOT(ISBLANK(Tableau645[heure
début])),IF(VALUE(MID(TEXT(Tableau645[heure
début],"hh"),1,2))&lt;13,"AM","PM"),"")</f>
        <v>AM</v>
      </c>
      <c r="H4504" s="47">
        <f>F4504-E4504</f>
        <v>0.16666666666666696</v>
      </c>
      <c r="I4504" s="47"/>
      <c r="J4504" s="47"/>
      <c r="K4504" s="65"/>
      <c r="L4504" s="45" t="e">
        <f ca="1">VLOOKUP(Tableau645[[#This Row],[module]],OFFSET(INDIRECT(A4504&amp;"_code"),0,2,,2),2,0)</f>
        <v>#N/A</v>
      </c>
      <c r="M4504" s="45"/>
      <c r="N4504" s="47"/>
      <c r="O4504" s="45"/>
    </row>
    <row r="4505" spans="1:15" hidden="1" x14ac:dyDescent="0.2">
      <c r="A4505" s="45" t="s">
        <v>657</v>
      </c>
      <c r="B4505" s="65" t="str">
        <f>YEAR(C4505)&amp;"-"&amp;WEEKNUM(C4505)</f>
        <v>2018-22</v>
      </c>
      <c r="C4505" s="46">
        <v>43252</v>
      </c>
      <c r="D4505" s="67">
        <f>WEEKDAY(Tableau645[[#This Row],[date]])</f>
        <v>6</v>
      </c>
      <c r="E4505" s="47">
        <v>0.34375</v>
      </c>
      <c r="F4505" s="47">
        <v>0.51041666666666696</v>
      </c>
      <c r="G4505" s="46" t="str">
        <f>IF(NOT(ISBLANK(Tableau645[heure
début])),IF(VALUE(MID(TEXT(Tableau645[heure
début],"hh"),1,2))&lt;13,"AM","PM"),"")</f>
        <v>AM</v>
      </c>
      <c r="H4505" s="47">
        <f>F4505-E4505</f>
        <v>0.16666666666666696</v>
      </c>
      <c r="I4505" s="123"/>
      <c r="J4505" s="47" t="s">
        <v>833</v>
      </c>
      <c r="K4505" s="65" t="s">
        <v>817</v>
      </c>
      <c r="L4505" s="45" t="str">
        <f ca="1">VLOOKUP(Tableau645[[#This Row],[module]],OFFSET(INDIRECT(A4505&amp;"_code"),0,2,,2),2,0)</f>
        <v>n/a</v>
      </c>
      <c r="M4505" s="45"/>
      <c r="N4505" s="47"/>
      <c r="O4505" s="45"/>
    </row>
    <row r="4506" spans="1:15" hidden="1" x14ac:dyDescent="0.2">
      <c r="A4506" s="45" t="s">
        <v>657</v>
      </c>
      <c r="B4506" s="65" t="str">
        <f>YEAR(C4506)&amp;"-"&amp;WEEKNUM(C4506)</f>
        <v>2018-22</v>
      </c>
      <c r="C4506" s="46">
        <v>43252</v>
      </c>
      <c r="D4506" s="67">
        <f>WEEKDAY(Tableau645[[#This Row],[date]])</f>
        <v>6</v>
      </c>
      <c r="E4506" s="47">
        <v>0.34375</v>
      </c>
      <c r="F4506" s="47">
        <v>0.51041666666666696</v>
      </c>
      <c r="G4506" s="46" t="str">
        <f>IF(NOT(ISBLANK(Tableau645[heure
début])),IF(VALUE(MID(TEXT(Tableau645[heure
début],"hh"),1,2))&lt;13,"AM","PM"),"")</f>
        <v>AM</v>
      </c>
      <c r="H4506" s="47">
        <f>F4506-E4506</f>
        <v>0.16666666666666696</v>
      </c>
      <c r="I4506" s="123"/>
      <c r="J4506" s="47" t="s">
        <v>832</v>
      </c>
      <c r="K4506" s="65"/>
      <c r="L4506" s="45" t="e">
        <f ca="1">VLOOKUP(Tableau645[[#This Row],[module]],OFFSET(INDIRECT(A4506&amp;"_code"),0,2,,2),2,0)</f>
        <v>#N/A</v>
      </c>
      <c r="M4506" s="45"/>
      <c r="N4506" s="47"/>
      <c r="O4506" s="45"/>
    </row>
    <row r="4507" spans="1:15" hidden="1" x14ac:dyDescent="0.2">
      <c r="A4507" s="45" t="s">
        <v>672</v>
      </c>
      <c r="B4507" s="65" t="str">
        <f>YEAR(C4507)&amp;"-"&amp;WEEKNUM(C4507)</f>
        <v>2018-22</v>
      </c>
      <c r="C4507" s="46">
        <v>43252</v>
      </c>
      <c r="D4507" s="67">
        <f>WEEKDAY(Tableau645[[#This Row],[date]])</f>
        <v>6</v>
      </c>
      <c r="E4507" s="47">
        <v>0.34375</v>
      </c>
      <c r="F4507" s="47">
        <v>0.51041666666666696</v>
      </c>
      <c r="G4507" s="46" t="str">
        <f>IF(NOT(ISBLANK(Tableau645[heure
début])),IF(VALUE(MID(TEXT(Tableau645[heure
début],"hh"),1,2))&lt;13,"AM","PM"),"")</f>
        <v>AM</v>
      </c>
      <c r="H4507" s="47">
        <f>F4507-E4507</f>
        <v>0.16666666666666696</v>
      </c>
      <c r="I4507" s="47"/>
      <c r="J4507" s="47"/>
      <c r="K4507" s="65" t="s">
        <v>809</v>
      </c>
      <c r="L4507" s="45" t="str">
        <f ca="1">VLOOKUP(Tableau645[[#This Row],[module]],OFFSET(INDIRECT(A4507&amp;"_code"),0,2,,2),2,0)</f>
        <v>n/a</v>
      </c>
      <c r="M4507" s="45"/>
      <c r="N4507" s="47"/>
      <c r="O4507" s="45"/>
    </row>
    <row r="4508" spans="1:15" hidden="1" x14ac:dyDescent="0.2">
      <c r="A4508" s="45" t="s">
        <v>676</v>
      </c>
      <c r="B4508" s="65" t="str">
        <f>YEAR(C4508)&amp;"-"&amp;WEEKNUM(C4508)</f>
        <v>2018-22</v>
      </c>
      <c r="C4508" s="46">
        <v>43252</v>
      </c>
      <c r="D4508" s="67">
        <f>WEEKDAY(Tableau645[[#This Row],[date]])</f>
        <v>6</v>
      </c>
      <c r="E4508" s="47">
        <v>0.34375</v>
      </c>
      <c r="F4508" s="47">
        <v>0.51041666666666696</v>
      </c>
      <c r="G4508" s="46" t="str">
        <f>IF(NOT(ISBLANK(Tableau645[heure
début])),IF(VALUE(MID(TEXT(Tableau645[heure
début],"hh"),1,2))&lt;13,"AM","PM"),"")</f>
        <v>AM</v>
      </c>
      <c r="H4508" s="47">
        <f>F4508-E4508</f>
        <v>0.16666666666666696</v>
      </c>
      <c r="I4508" s="47"/>
      <c r="J4508" s="47"/>
      <c r="K4508" s="65" t="s">
        <v>809</v>
      </c>
      <c r="L4508" s="45" t="str">
        <f ca="1">VLOOKUP(Tableau645[[#This Row],[module]],OFFSET(INDIRECT(A4508&amp;"_code"),0,2,,2),2,0)</f>
        <v>n/a</v>
      </c>
      <c r="M4508" s="45"/>
      <c r="N4508" s="47"/>
      <c r="O4508" s="45"/>
    </row>
    <row r="4509" spans="1:15" hidden="1" x14ac:dyDescent="0.2">
      <c r="A4509" s="45" t="s">
        <v>677</v>
      </c>
      <c r="B4509" s="65" t="str">
        <f>YEAR(C4509)&amp;"-"&amp;WEEKNUM(C4509)</f>
        <v>2018-22</v>
      </c>
      <c r="C4509" s="46">
        <v>43252</v>
      </c>
      <c r="D4509" s="67">
        <f>WEEKDAY(Tableau645[[#This Row],[date]])</f>
        <v>6</v>
      </c>
      <c r="E4509" s="47">
        <v>0.34375</v>
      </c>
      <c r="F4509" s="47">
        <v>0.51041666666666696</v>
      </c>
      <c r="G4509" s="46" t="str">
        <f>IF(NOT(ISBLANK(Tableau645[heure
début])),IF(VALUE(MID(TEXT(Tableau645[heure
début],"hh"),1,2))&lt;13,"AM","PM"),"")</f>
        <v>AM</v>
      </c>
      <c r="H4509" s="47">
        <f>F4509-E4509</f>
        <v>0.16666666666666696</v>
      </c>
      <c r="I4509" s="47"/>
      <c r="J4509" s="47"/>
      <c r="K4509" s="65" t="s">
        <v>1168</v>
      </c>
      <c r="L4509" s="45" t="str">
        <f ca="1">VLOOKUP(Tableau645[[#This Row],[module]],OFFSET(INDIRECT(A4509&amp;"_code"),0,2,,2),2,0)</f>
        <v>n/a</v>
      </c>
      <c r="M4509" s="45"/>
      <c r="N4509" s="47"/>
      <c r="O4509" s="45"/>
    </row>
    <row r="4510" spans="1:15" hidden="1" x14ac:dyDescent="0.2">
      <c r="A4510" s="45" t="s">
        <v>671</v>
      </c>
      <c r="B4510" s="65" t="str">
        <f>YEAR(C4510)&amp;"-"&amp;WEEKNUM(C4510)</f>
        <v>2018-22</v>
      </c>
      <c r="C4510" s="46">
        <v>43252</v>
      </c>
      <c r="D4510" s="67">
        <f>WEEKDAY(Tableau645[[#This Row],[date]])</f>
        <v>6</v>
      </c>
      <c r="E4510" s="47">
        <v>0.34375</v>
      </c>
      <c r="F4510" s="47">
        <v>0.51041666666666696</v>
      </c>
      <c r="G4510" s="46" t="str">
        <f>IF(NOT(ISBLANK(Tableau645[heure
début])),IF(VALUE(MID(TEXT(Tableau645[heure
début],"hh"),1,2))&lt;13,"AM","PM"),"")</f>
        <v>AM</v>
      </c>
      <c r="H4510" s="47">
        <f>F4510-E4510</f>
        <v>0.16666666666666696</v>
      </c>
      <c r="I4510" s="47"/>
      <c r="J4510" s="47"/>
      <c r="K4510" s="65" t="s">
        <v>778</v>
      </c>
      <c r="L4510" s="45" t="str">
        <f ca="1">VLOOKUP(Tableau645[[#This Row],[module]],OFFSET(INDIRECT(A4510&amp;"_code"),0,2,,2),2,0)</f>
        <v>NETWORX NETWORX</v>
      </c>
      <c r="M4510" s="45"/>
      <c r="N4510" s="47"/>
      <c r="O4510" s="45"/>
    </row>
    <row r="4511" spans="1:15" hidden="1" x14ac:dyDescent="0.2">
      <c r="A4511" s="61" t="s">
        <v>669</v>
      </c>
      <c r="B4511" s="65" t="str">
        <f>YEAR(C4511)&amp;"-"&amp;WEEKNUM(C4511)</f>
        <v>2018-22</v>
      </c>
      <c r="C4511" s="46">
        <v>43252</v>
      </c>
      <c r="D4511" s="67">
        <f>WEEKDAY(Tableau645[[#This Row],[date]])</f>
        <v>6</v>
      </c>
      <c r="E4511" s="63">
        <v>0.57291666666666696</v>
      </c>
      <c r="F4511" s="63">
        <v>0.73958333333333404</v>
      </c>
      <c r="G4511" s="46" t="str">
        <f>IF(NOT(ISBLANK(Tableau645[heure
début])),IF(VALUE(MID(TEXT(Tableau645[heure
début],"hh"),1,2))&lt;13,"AM","PM"),"")</f>
        <v>PM</v>
      </c>
      <c r="H4511" s="47">
        <f>F4511-E4511</f>
        <v>0.16666666666666707</v>
      </c>
      <c r="I4511" s="47"/>
      <c r="J4511" s="47"/>
      <c r="K4511" s="65" t="s">
        <v>806</v>
      </c>
      <c r="L4511" s="45" t="str">
        <f ca="1">VLOOKUP(Tableau645[[#This Row],[module]],OFFSET(INDIRECT(A4511&amp;"_code"),0,2,,2),2,0)</f>
        <v>n/a</v>
      </c>
      <c r="M4511" s="45"/>
      <c r="N4511" s="47"/>
      <c r="O4511" s="45"/>
    </row>
    <row r="4512" spans="1:15" hidden="1" x14ac:dyDescent="0.2">
      <c r="A4512" s="45" t="s">
        <v>657</v>
      </c>
      <c r="B4512" s="65" t="str">
        <f>YEAR(C4512)&amp;"-"&amp;WEEKNUM(C4512)</f>
        <v>2018-22</v>
      </c>
      <c r="C4512" s="46">
        <v>43252</v>
      </c>
      <c r="D4512" s="67">
        <f>WEEKDAY(Tableau645[[#This Row],[date]])</f>
        <v>6</v>
      </c>
      <c r="E4512" s="47">
        <v>0.57291666666666696</v>
      </c>
      <c r="F4512" s="47">
        <v>0.73958333333333404</v>
      </c>
      <c r="G4512" s="46" t="str">
        <f>IF(NOT(ISBLANK(Tableau645[heure
début])),IF(VALUE(MID(TEXT(Tableau645[heure
début],"hh"),1,2))&lt;13,"AM","PM"),"")</f>
        <v>PM</v>
      </c>
      <c r="H4512" s="47">
        <f>F4512-E4512</f>
        <v>0.16666666666666707</v>
      </c>
      <c r="I4512" s="123"/>
      <c r="J4512" s="47" t="s">
        <v>833</v>
      </c>
      <c r="K4512" s="65" t="s">
        <v>817</v>
      </c>
      <c r="L4512" s="45" t="str">
        <f ca="1">VLOOKUP(Tableau645[[#This Row],[module]],OFFSET(INDIRECT(A4512&amp;"_code"),0,2,,2),2,0)</f>
        <v>n/a</v>
      </c>
      <c r="M4512" s="45"/>
      <c r="N4512" s="47"/>
      <c r="O4512" s="45"/>
    </row>
    <row r="4513" spans="1:15" hidden="1" x14ac:dyDescent="0.2">
      <c r="A4513" s="45" t="s">
        <v>671</v>
      </c>
      <c r="B4513" s="65" t="str">
        <f>YEAR(C4513)&amp;"-"&amp;WEEKNUM(C4513)</f>
        <v>2018-22</v>
      </c>
      <c r="C4513" s="46">
        <v>43252</v>
      </c>
      <c r="D4513" s="67">
        <f>WEEKDAY(Tableau645[[#This Row],[date]])</f>
        <v>6</v>
      </c>
      <c r="E4513" s="47">
        <v>0.57291666666666696</v>
      </c>
      <c r="F4513" s="47">
        <v>0.65625</v>
      </c>
      <c r="G4513" s="46" t="str">
        <f>IF(NOT(ISBLANK(Tableau645[heure
début])),IF(VALUE(MID(TEXT(Tableau645[heure
début],"hh"),1,2))&lt;13,"AM","PM"),"")</f>
        <v>PM</v>
      </c>
      <c r="H4513" s="47">
        <f>F4513-E4513</f>
        <v>8.3333333333333037E-2</v>
      </c>
      <c r="I4513" s="47"/>
      <c r="J4513" s="47"/>
      <c r="K4513" s="65" t="s">
        <v>778</v>
      </c>
      <c r="L4513" s="65" t="str">
        <f ca="1">VLOOKUP(Tableau645[[#This Row],[module]],OFFSET(INDIRECT(A4513&amp;"_code"),0,2,,2),2,0)</f>
        <v>NETWORX NETWORX</v>
      </c>
      <c r="M4513" s="45"/>
      <c r="N4513" s="47"/>
      <c r="O4513" s="45"/>
    </row>
    <row r="4514" spans="1:15" hidden="1" x14ac:dyDescent="0.2">
      <c r="A4514" s="45" t="s">
        <v>672</v>
      </c>
      <c r="B4514" s="65" t="str">
        <f>YEAR(C4514)&amp;"-"&amp;WEEKNUM(C4514)</f>
        <v>2018-22</v>
      </c>
      <c r="C4514" s="46">
        <v>43252</v>
      </c>
      <c r="D4514" s="67">
        <f>WEEKDAY(Tableau645[[#This Row],[date]])</f>
        <v>6</v>
      </c>
      <c r="E4514" s="47">
        <v>0.57291666666666696</v>
      </c>
      <c r="F4514" s="47">
        <v>0.73958333333333404</v>
      </c>
      <c r="G4514" s="46" t="str">
        <f>IF(NOT(ISBLANK(Tableau645[heure
début])),IF(VALUE(MID(TEXT(Tableau645[heure
début],"hh"),1,2))&lt;13,"AM","PM"),"")</f>
        <v>PM</v>
      </c>
      <c r="H4514" s="47">
        <f>F4514-E4514</f>
        <v>0.16666666666666707</v>
      </c>
      <c r="I4514" s="47"/>
      <c r="J4514" s="47"/>
      <c r="K4514" s="65" t="s">
        <v>809</v>
      </c>
      <c r="L4514" s="45" t="str">
        <f ca="1">VLOOKUP(Tableau645[[#This Row],[module]],OFFSET(INDIRECT(A4514&amp;"_code"),0,2,,2),2,0)</f>
        <v>n/a</v>
      </c>
      <c r="M4514" s="45"/>
      <c r="N4514" s="47"/>
      <c r="O4514" s="45"/>
    </row>
    <row r="4515" spans="1:15" hidden="1" x14ac:dyDescent="0.2">
      <c r="A4515" s="45" t="s">
        <v>676</v>
      </c>
      <c r="B4515" s="65" t="str">
        <f>YEAR(C4515)&amp;"-"&amp;WEEKNUM(C4515)</f>
        <v>2018-22</v>
      </c>
      <c r="C4515" s="46">
        <v>43252</v>
      </c>
      <c r="D4515" s="67">
        <f>WEEKDAY(Tableau645[[#This Row],[date]])</f>
        <v>6</v>
      </c>
      <c r="E4515" s="47">
        <v>0.57291666666666696</v>
      </c>
      <c r="F4515" s="47">
        <v>0.69791666666666663</v>
      </c>
      <c r="G4515" s="46" t="str">
        <f>IF(NOT(ISBLANK(Tableau645[heure
début])),IF(VALUE(MID(TEXT(Tableau645[heure
début],"hh"),1,2))&lt;13,"AM","PM"),"")</f>
        <v>PM</v>
      </c>
      <c r="H4515" s="47">
        <f>F4515-E4515</f>
        <v>0.12499999999999967</v>
      </c>
      <c r="I4515" s="47"/>
      <c r="J4515" s="47"/>
      <c r="K4515" s="65" t="s">
        <v>809</v>
      </c>
      <c r="L4515" s="45" t="str">
        <f ca="1">VLOOKUP(Tableau645[[#This Row],[module]],OFFSET(INDIRECT(A4515&amp;"_code"),0,2,,2),2,0)</f>
        <v>n/a</v>
      </c>
      <c r="M4515" s="45"/>
      <c r="N4515" s="47"/>
      <c r="O4515" s="45"/>
    </row>
    <row r="4516" spans="1:15" hidden="1" x14ac:dyDescent="0.2">
      <c r="A4516" s="45" t="s">
        <v>677</v>
      </c>
      <c r="B4516" s="65" t="str">
        <f>YEAR(C4516)&amp;"-"&amp;WEEKNUM(C4516)</f>
        <v>2018-22</v>
      </c>
      <c r="C4516" s="46">
        <v>43252</v>
      </c>
      <c r="D4516" s="67">
        <f>WEEKDAY(Tableau645[[#This Row],[date]])</f>
        <v>6</v>
      </c>
      <c r="E4516" s="47">
        <v>0.57291666666666696</v>
      </c>
      <c r="F4516" s="47">
        <v>0.69791666666666663</v>
      </c>
      <c r="G4516" s="46" t="str">
        <f>IF(NOT(ISBLANK(Tableau645[heure
début])),IF(VALUE(MID(TEXT(Tableau645[heure
début],"hh"),1,2))&lt;13,"AM","PM"),"")</f>
        <v>PM</v>
      </c>
      <c r="H4516" s="47">
        <f>F4516-E4516</f>
        <v>0.12499999999999967</v>
      </c>
      <c r="I4516" s="47"/>
      <c r="J4516" s="47"/>
      <c r="K4516" s="65" t="s">
        <v>1168</v>
      </c>
      <c r="L4516" s="45" t="str">
        <f ca="1">VLOOKUP(Tableau645[[#This Row],[module]],OFFSET(INDIRECT(A4516&amp;"_code"),0,2,,2),2,0)</f>
        <v>n/a</v>
      </c>
      <c r="M4516" s="45"/>
      <c r="N4516" s="47"/>
      <c r="O4516" s="45"/>
    </row>
    <row r="4517" spans="1:15" hidden="1" x14ac:dyDescent="0.2">
      <c r="A4517" s="45" t="s">
        <v>670</v>
      </c>
      <c r="B4517" s="65" t="str">
        <f>YEAR(C4517)&amp;"-"&amp;WEEKNUM(C4517)</f>
        <v>2018-22</v>
      </c>
      <c r="C4517" s="46">
        <v>43252</v>
      </c>
      <c r="D4517" s="67">
        <f>WEEKDAY(Tableau645[[#This Row],[date]])</f>
        <v>6</v>
      </c>
      <c r="E4517" s="47">
        <v>0.57291666666666696</v>
      </c>
      <c r="F4517" s="47">
        <v>0.73958333333333404</v>
      </c>
      <c r="G4517" s="46" t="str">
        <f>IF(NOT(ISBLANK(Tableau645[heure
début])),IF(VALUE(MID(TEXT(Tableau645[heure
début],"hh"),1,2))&lt;13,"AM","PM"),"")</f>
        <v>PM</v>
      </c>
      <c r="H4517" s="47">
        <f>F4517-E4517</f>
        <v>0.16666666666666707</v>
      </c>
      <c r="I4517" s="47"/>
      <c r="J4517" s="47"/>
      <c r="K4517" s="65" t="s">
        <v>866</v>
      </c>
      <c r="L4517" s="45" t="str">
        <f ca="1">VLOOKUP(Tableau645[[#This Row],[module]],OFFSET(INDIRECT(A4517&amp;"_code"),0,2,,2),2,0)</f>
        <v>DUPLOUICH Audrey</v>
      </c>
      <c r="M4517" s="45"/>
      <c r="N4517" s="47"/>
      <c r="O4517" s="45"/>
    </row>
    <row r="4518" spans="1:15" hidden="1" x14ac:dyDescent="0.2">
      <c r="A4518" s="45" t="s">
        <v>657</v>
      </c>
      <c r="B4518" s="65" t="str">
        <f>YEAR(C4518)&amp;"-"&amp;WEEKNUM(C4518)</f>
        <v>2018-22</v>
      </c>
      <c r="C4518" s="46">
        <v>43252</v>
      </c>
      <c r="D4518" s="67">
        <f>WEEKDAY(Tableau645[[#This Row],[date]])</f>
        <v>6</v>
      </c>
      <c r="E4518" s="47">
        <v>0.57291666666666696</v>
      </c>
      <c r="F4518" s="47">
        <v>0.73958333333333404</v>
      </c>
      <c r="G4518" s="46" t="str">
        <f>IF(NOT(ISBLANK(Tableau645[heure
début])),IF(VALUE(MID(TEXT(Tableau645[heure
début],"hh"),1,2))&lt;13,"AM","PM"),"")</f>
        <v>PM</v>
      </c>
      <c r="H4518" s="47">
        <f>F4518-E4518</f>
        <v>0.16666666666666707</v>
      </c>
      <c r="I4518" s="123"/>
      <c r="J4518" s="47" t="s">
        <v>832</v>
      </c>
      <c r="K4518" s="65"/>
      <c r="L4518" s="45" t="e">
        <f ca="1">VLOOKUP(Tableau645[[#This Row],[module]],OFFSET(INDIRECT(A4518&amp;"_code"),0,2,,2),2,0)</f>
        <v>#N/A</v>
      </c>
      <c r="M4518" s="45"/>
      <c r="N4518" s="47"/>
      <c r="O4518" s="45"/>
    </row>
    <row r="4519" spans="1:15" hidden="1" x14ac:dyDescent="0.2">
      <c r="A4519" s="45" t="s">
        <v>671</v>
      </c>
      <c r="B4519" s="65" t="str">
        <f>YEAR(C4519)&amp;"-"&amp;WEEKNUM(C4519)</f>
        <v>2018-22</v>
      </c>
      <c r="C4519" s="46">
        <v>43252</v>
      </c>
      <c r="D4519" s="67">
        <f>WEEKDAY(Tableau645[[#This Row],[date]])</f>
        <v>6</v>
      </c>
      <c r="E4519" s="47">
        <v>0.65625</v>
      </c>
      <c r="F4519" s="47">
        <v>0.73958333333333404</v>
      </c>
      <c r="G4519" s="46" t="str">
        <f>IF(NOT(ISBLANK(Tableau645[heure
début])),IF(VALUE(MID(TEXT(Tableau645[heure
début],"hh"),1,2))&lt;13,"AM","PM"),"")</f>
        <v>PM</v>
      </c>
      <c r="H4519" s="47">
        <f>F4519-E4519</f>
        <v>8.3333333333334036E-2</v>
      </c>
      <c r="I4519" s="47"/>
      <c r="J4519" s="47"/>
      <c r="K4519" s="65" t="s">
        <v>1072</v>
      </c>
      <c r="L4519" s="45" t="str">
        <f ca="1">VLOOKUP(Tableau645[[#This Row],[module]],OFFSET(INDIRECT(A4519&amp;"_code"),0,2,,2),2,0)</f>
        <v>DOCO David</v>
      </c>
      <c r="M4519" s="45"/>
      <c r="N4519" s="47"/>
      <c r="O4519" s="45"/>
    </row>
    <row r="4520" spans="1:15" hidden="1" x14ac:dyDescent="0.2">
      <c r="A4520" s="61" t="s">
        <v>669</v>
      </c>
      <c r="B4520" s="65" t="str">
        <f>YEAR(C4520)&amp;"-"&amp;WEEKNUM(C4520)</f>
        <v>2018-22</v>
      </c>
      <c r="C4520" s="46">
        <v>43253</v>
      </c>
      <c r="D4520" s="67">
        <f>WEEKDAY(Tableau645[[#This Row],[date]])</f>
        <v>7</v>
      </c>
      <c r="E4520" s="47">
        <v>0.34375</v>
      </c>
      <c r="F4520" s="47">
        <v>0.51041666666666696</v>
      </c>
      <c r="G4520" s="46" t="str">
        <f>IF(NOT(ISBLANK(Tableau645[heure
début])),IF(VALUE(MID(TEXT(Tableau645[heure
début],"hh"),1,2))&lt;13,"AM","PM"),"")</f>
        <v>AM</v>
      </c>
      <c r="H4520" s="47">
        <f>F4520-E4520</f>
        <v>0.16666666666666696</v>
      </c>
      <c r="I4520" s="47"/>
      <c r="J4520" s="47"/>
      <c r="K4520" s="65"/>
      <c r="L4520" s="45" t="e">
        <f ca="1">VLOOKUP(Tableau645[[#This Row],[module]],OFFSET(INDIRECT(A4520&amp;"_code"),0,2,,2),2,0)</f>
        <v>#N/A</v>
      </c>
      <c r="M4520" s="45"/>
      <c r="N4520" s="47"/>
      <c r="O4520" s="45"/>
    </row>
    <row r="4521" spans="1:15" hidden="1" x14ac:dyDescent="0.2">
      <c r="A4521" s="45" t="s">
        <v>671</v>
      </c>
      <c r="B4521" s="65" t="str">
        <f>YEAR(C4521)&amp;"-"&amp;WEEKNUM(C4521)</f>
        <v>2018-22</v>
      </c>
      <c r="C4521" s="46">
        <v>43253</v>
      </c>
      <c r="D4521" s="67">
        <f>WEEKDAY(Tableau645[[#This Row],[date]])</f>
        <v>7</v>
      </c>
      <c r="E4521" s="47">
        <v>0.34375</v>
      </c>
      <c r="F4521" s="47">
        <v>0.51041666666666696</v>
      </c>
      <c r="G4521" s="46" t="str">
        <f>IF(NOT(ISBLANK(Tableau645[heure
début])),IF(VALUE(MID(TEXT(Tableau645[heure
début],"hh"),1,2))&lt;13,"AM","PM"),"")</f>
        <v>AM</v>
      </c>
      <c r="H4521" s="47">
        <f>F4521-E4521</f>
        <v>0.16666666666666696</v>
      </c>
      <c r="I4521" s="47"/>
      <c r="J4521" s="47"/>
      <c r="K4521" s="65"/>
      <c r="L4521" s="45" t="e">
        <f ca="1">VLOOKUP(Tableau645[[#This Row],[module]],OFFSET(INDIRECT(A4521&amp;"_code"),0,2,,2),2,0)</f>
        <v>#N/A</v>
      </c>
      <c r="M4521" s="45"/>
      <c r="N4521" s="47"/>
      <c r="O4521" s="45"/>
    </row>
    <row r="4522" spans="1:15" hidden="1" x14ac:dyDescent="0.2">
      <c r="A4522" s="45" t="s">
        <v>672</v>
      </c>
      <c r="B4522" s="65" t="str">
        <f>YEAR(C4522)&amp;"-"&amp;WEEKNUM(C4522)</f>
        <v>2018-22</v>
      </c>
      <c r="C4522" s="46">
        <v>43253</v>
      </c>
      <c r="D4522" s="67">
        <f>WEEKDAY(Tableau645[[#This Row],[date]])</f>
        <v>7</v>
      </c>
      <c r="E4522" s="47">
        <v>0.34375</v>
      </c>
      <c r="F4522" s="47">
        <v>0.51041666666666696</v>
      </c>
      <c r="G4522" s="46" t="str">
        <f>IF(NOT(ISBLANK(Tableau645[heure
début])),IF(VALUE(MID(TEXT(Tableau645[heure
début],"hh"),1,2))&lt;13,"AM","PM"),"")</f>
        <v>AM</v>
      </c>
      <c r="H4522" s="47">
        <f>F4522-E4522</f>
        <v>0.16666666666666696</v>
      </c>
      <c r="I4522" s="47"/>
      <c r="J4522" s="47"/>
      <c r="K4522" s="65"/>
      <c r="L4522" s="45" t="e">
        <f ca="1">VLOOKUP(Tableau645[[#This Row],[module]],OFFSET(INDIRECT(A4522&amp;"_code"),0,2,,2),2,0)</f>
        <v>#N/A</v>
      </c>
      <c r="M4522" s="45"/>
      <c r="N4522" s="47"/>
      <c r="O4522" s="45"/>
    </row>
    <row r="4523" spans="1:15" hidden="1" x14ac:dyDescent="0.2">
      <c r="A4523" s="45" t="s">
        <v>676</v>
      </c>
      <c r="B4523" s="65" t="str">
        <f>YEAR(C4523)&amp;"-"&amp;WEEKNUM(C4523)</f>
        <v>2018-22</v>
      </c>
      <c r="C4523" s="46">
        <v>43253</v>
      </c>
      <c r="D4523" s="67">
        <f>WEEKDAY(Tableau645[[#This Row],[date]])</f>
        <v>7</v>
      </c>
      <c r="E4523" s="47">
        <v>0.34375</v>
      </c>
      <c r="F4523" s="47">
        <v>0.51041666666666696</v>
      </c>
      <c r="G4523" s="46" t="str">
        <f>IF(NOT(ISBLANK(Tableau645[heure
début])),IF(VALUE(MID(TEXT(Tableau645[heure
début],"hh"),1,2))&lt;13,"AM","PM"),"")</f>
        <v>AM</v>
      </c>
      <c r="H4523" s="47">
        <f>F4523-E4523</f>
        <v>0.16666666666666696</v>
      </c>
      <c r="I4523" s="47"/>
      <c r="J4523" s="47"/>
      <c r="K4523" s="65"/>
      <c r="L4523" s="45" t="e">
        <f ca="1">VLOOKUP(Tableau645[[#This Row],[module]],OFFSET(INDIRECT(A4523&amp;"_code"),0,2,,2),2,0)</f>
        <v>#N/A</v>
      </c>
      <c r="M4523" s="45"/>
      <c r="N4523" s="47"/>
      <c r="O4523" s="45"/>
    </row>
    <row r="4524" spans="1:15" hidden="1" x14ac:dyDescent="0.2">
      <c r="A4524" s="45" t="s">
        <v>677</v>
      </c>
      <c r="B4524" s="65" t="str">
        <f>YEAR(C4524)&amp;"-"&amp;WEEKNUM(C4524)</f>
        <v>2018-22</v>
      </c>
      <c r="C4524" s="46">
        <v>43253</v>
      </c>
      <c r="D4524" s="67">
        <f>WEEKDAY(Tableau645[[#This Row],[date]])</f>
        <v>7</v>
      </c>
      <c r="E4524" s="47">
        <v>0.34375</v>
      </c>
      <c r="F4524" s="47">
        <v>0.51041666666666696</v>
      </c>
      <c r="G4524" s="46" t="str">
        <f>IF(NOT(ISBLANK(Tableau645[heure
début])),IF(VALUE(MID(TEXT(Tableau645[heure
début],"hh"),1,2))&lt;13,"AM","PM"),"")</f>
        <v>AM</v>
      </c>
      <c r="H4524" s="47">
        <f>F4524-E4524</f>
        <v>0.16666666666666696</v>
      </c>
      <c r="I4524" s="47"/>
      <c r="J4524" s="47"/>
      <c r="K4524" s="65"/>
      <c r="L4524" s="45" t="e">
        <f ca="1">VLOOKUP(Tableau645[[#This Row],[module]],OFFSET(INDIRECT(A4524&amp;"_code"),0,2,,2),2,0)</f>
        <v>#N/A</v>
      </c>
      <c r="M4524" s="45"/>
      <c r="N4524" s="47"/>
      <c r="O4524" s="45"/>
    </row>
    <row r="4525" spans="1:15" hidden="1" x14ac:dyDescent="0.2">
      <c r="A4525" s="45" t="s">
        <v>670</v>
      </c>
      <c r="B4525" s="65" t="str">
        <f>YEAR(C4525)&amp;"-"&amp;WEEKNUM(C4525)</f>
        <v>2018-22</v>
      </c>
      <c r="C4525" s="46">
        <v>43253</v>
      </c>
      <c r="D4525" s="67">
        <f>WEEKDAY(Tableau645[[#This Row],[date]])</f>
        <v>7</v>
      </c>
      <c r="E4525" s="47">
        <v>0.34375</v>
      </c>
      <c r="F4525" s="47">
        <v>0.51041666666666696</v>
      </c>
      <c r="G4525" s="46" t="str">
        <f>IF(NOT(ISBLANK(Tableau645[heure
début])),IF(VALUE(MID(TEXT(Tableau645[heure
début],"hh"),1,2))&lt;13,"AM","PM"),"")</f>
        <v>AM</v>
      </c>
      <c r="H4525" s="47">
        <f>F4525-E4525</f>
        <v>0.16666666666666696</v>
      </c>
      <c r="I4525" s="47"/>
      <c r="J4525" s="47"/>
      <c r="K4525" s="65"/>
      <c r="L4525" s="45" t="e">
        <f ca="1">VLOOKUP(Tableau645[[#This Row],[module]],OFFSET(INDIRECT(A4525&amp;"_code"),0,2,,2),2,0)</f>
        <v>#N/A</v>
      </c>
      <c r="M4525" s="45"/>
      <c r="N4525" s="47"/>
      <c r="O4525" s="45"/>
    </row>
    <row r="4526" spans="1:15" hidden="1" x14ac:dyDescent="0.2">
      <c r="A4526" s="45" t="s">
        <v>657</v>
      </c>
      <c r="B4526" s="65" t="str">
        <f>YEAR(C4526)&amp;"-"&amp;WEEKNUM(C4526)</f>
        <v>2018-22</v>
      </c>
      <c r="C4526" s="46">
        <v>43253</v>
      </c>
      <c r="D4526" s="67">
        <f>WEEKDAY(Tableau645[[#This Row],[date]])</f>
        <v>7</v>
      </c>
      <c r="E4526" s="47">
        <v>0.34375</v>
      </c>
      <c r="F4526" s="47">
        <v>0.51041666666666696</v>
      </c>
      <c r="G4526" s="46" t="str">
        <f>IF(NOT(ISBLANK(Tableau645[heure
début])),IF(VALUE(MID(TEXT(Tableau645[heure
début],"hh"),1,2))&lt;13,"AM","PM"),"")</f>
        <v>AM</v>
      </c>
      <c r="H4526" s="47">
        <f>F4526-E4526</f>
        <v>0.16666666666666696</v>
      </c>
      <c r="I4526" s="123"/>
      <c r="J4526" s="47"/>
      <c r="K4526" s="65"/>
      <c r="L4526" s="45" t="e">
        <f ca="1">VLOOKUP(Tableau645[[#This Row],[module]],OFFSET(INDIRECT(A4526&amp;"_code"),0,2,,2),2,0)</f>
        <v>#N/A</v>
      </c>
      <c r="M4526" s="45"/>
      <c r="N4526" s="47"/>
      <c r="O4526" s="45"/>
    </row>
    <row r="4527" spans="1:15" hidden="1" x14ac:dyDescent="0.2">
      <c r="A4527" s="61" t="s">
        <v>669</v>
      </c>
      <c r="B4527" s="65" t="str">
        <f>YEAR(C4527)&amp;"-"&amp;WEEKNUM(C4527)</f>
        <v>2018-22</v>
      </c>
      <c r="C4527" s="46">
        <v>43253</v>
      </c>
      <c r="D4527" s="67">
        <f>WEEKDAY(Tableau645[[#This Row],[date]])</f>
        <v>7</v>
      </c>
      <c r="E4527" s="63">
        <v>0.57291666666666696</v>
      </c>
      <c r="F4527" s="63">
        <v>0.73958333333333404</v>
      </c>
      <c r="G4527" s="46" t="str">
        <f>IF(NOT(ISBLANK(Tableau645[heure
début])),IF(VALUE(MID(TEXT(Tableau645[heure
début],"hh"),1,2))&lt;13,"AM","PM"),"")</f>
        <v>PM</v>
      </c>
      <c r="H4527" s="47">
        <f>F4527-E4527</f>
        <v>0.16666666666666707</v>
      </c>
      <c r="I4527" s="47"/>
      <c r="J4527" s="47"/>
      <c r="K4527" s="65"/>
      <c r="L4527" s="45" t="e">
        <f ca="1">VLOOKUP(Tableau645[[#This Row],[module]],OFFSET(INDIRECT(A4527&amp;"_code"),0,2,,2),2,0)</f>
        <v>#N/A</v>
      </c>
      <c r="M4527" s="45"/>
      <c r="N4527" s="47"/>
      <c r="O4527" s="45"/>
    </row>
    <row r="4528" spans="1:15" hidden="1" x14ac:dyDescent="0.2">
      <c r="A4528" s="45" t="s">
        <v>671</v>
      </c>
      <c r="B4528" s="65" t="str">
        <f>YEAR(C4528)&amp;"-"&amp;WEEKNUM(C4528)</f>
        <v>2018-22</v>
      </c>
      <c r="C4528" s="46">
        <v>43253</v>
      </c>
      <c r="D4528" s="67">
        <f>WEEKDAY(Tableau645[[#This Row],[date]])</f>
        <v>7</v>
      </c>
      <c r="E4528" s="47">
        <v>0.57291666666666696</v>
      </c>
      <c r="F4528" s="47">
        <v>0.73958333333333404</v>
      </c>
      <c r="G4528" s="46" t="str">
        <f>IF(NOT(ISBLANK(Tableau645[heure
début])),IF(VALUE(MID(TEXT(Tableau645[heure
début],"hh"),1,2))&lt;13,"AM","PM"),"")</f>
        <v>PM</v>
      </c>
      <c r="H4528" s="47">
        <f>F4528-E4528</f>
        <v>0.16666666666666707</v>
      </c>
      <c r="I4528" s="47"/>
      <c r="J4528" s="47"/>
      <c r="K4528" s="65"/>
      <c r="L4528" s="45" t="e">
        <f ca="1">VLOOKUP(Tableau645[[#This Row],[module]],OFFSET(INDIRECT(A4528&amp;"_code"),0,2,,2),2,0)</f>
        <v>#N/A</v>
      </c>
      <c r="M4528" s="45"/>
      <c r="N4528" s="47"/>
      <c r="O4528" s="45"/>
    </row>
    <row r="4529" spans="1:15" hidden="1" x14ac:dyDescent="0.2">
      <c r="A4529" s="45" t="s">
        <v>672</v>
      </c>
      <c r="B4529" s="65" t="str">
        <f>YEAR(C4529)&amp;"-"&amp;WEEKNUM(C4529)</f>
        <v>2018-22</v>
      </c>
      <c r="C4529" s="46">
        <v>43253</v>
      </c>
      <c r="D4529" s="67">
        <f>WEEKDAY(Tableau645[[#This Row],[date]])</f>
        <v>7</v>
      </c>
      <c r="E4529" s="47">
        <v>0.57291666666666696</v>
      </c>
      <c r="F4529" s="47">
        <v>0.73958333333333404</v>
      </c>
      <c r="G4529" s="46" t="str">
        <f>IF(NOT(ISBLANK(Tableau645[heure
début])),IF(VALUE(MID(TEXT(Tableau645[heure
début],"hh"),1,2))&lt;13,"AM","PM"),"")</f>
        <v>PM</v>
      </c>
      <c r="H4529" s="47">
        <f>F4529-E4529</f>
        <v>0.16666666666666707</v>
      </c>
      <c r="I4529" s="47"/>
      <c r="J4529" s="47"/>
      <c r="K4529" s="65"/>
      <c r="L4529" s="45" t="e">
        <f ca="1">VLOOKUP(Tableau645[[#This Row],[module]],OFFSET(INDIRECT(A4529&amp;"_code"),0,2,,2),2,0)</f>
        <v>#N/A</v>
      </c>
      <c r="M4529" s="45"/>
      <c r="N4529" s="47"/>
      <c r="O4529" s="45"/>
    </row>
    <row r="4530" spans="1:15" hidden="1" x14ac:dyDescent="0.2">
      <c r="A4530" s="45" t="s">
        <v>676</v>
      </c>
      <c r="B4530" s="65" t="str">
        <f>YEAR(C4530)&amp;"-"&amp;WEEKNUM(C4530)</f>
        <v>2018-22</v>
      </c>
      <c r="C4530" s="46">
        <v>43253</v>
      </c>
      <c r="D4530" s="67">
        <f>WEEKDAY(Tableau645[[#This Row],[date]])</f>
        <v>7</v>
      </c>
      <c r="E4530" s="47">
        <v>0.57291666666666696</v>
      </c>
      <c r="F4530" s="47">
        <v>0.69791666666666663</v>
      </c>
      <c r="G4530" s="46" t="str">
        <f>IF(NOT(ISBLANK(Tableau645[heure
début])),IF(VALUE(MID(TEXT(Tableau645[heure
début],"hh"),1,2))&lt;13,"AM","PM"),"")</f>
        <v>PM</v>
      </c>
      <c r="H4530" s="47">
        <f>F4530-E4530</f>
        <v>0.12499999999999967</v>
      </c>
      <c r="I4530" s="47"/>
      <c r="J4530" s="47"/>
      <c r="K4530" s="65"/>
      <c r="L4530" s="45" t="e">
        <f ca="1">VLOOKUP(Tableau645[[#This Row],[module]],OFFSET(INDIRECT(A4530&amp;"_code"),0,2,,2),2,0)</f>
        <v>#N/A</v>
      </c>
      <c r="M4530" s="45"/>
      <c r="N4530" s="47"/>
      <c r="O4530" s="45"/>
    </row>
    <row r="4531" spans="1:15" hidden="1" x14ac:dyDescent="0.2">
      <c r="A4531" s="45" t="s">
        <v>677</v>
      </c>
      <c r="B4531" s="65" t="str">
        <f>YEAR(C4531)&amp;"-"&amp;WEEKNUM(C4531)</f>
        <v>2018-22</v>
      </c>
      <c r="C4531" s="46">
        <v>43253</v>
      </c>
      <c r="D4531" s="67">
        <f>WEEKDAY(Tableau645[[#This Row],[date]])</f>
        <v>7</v>
      </c>
      <c r="E4531" s="47">
        <v>0.57291666666666696</v>
      </c>
      <c r="F4531" s="47">
        <v>0.69791666666666663</v>
      </c>
      <c r="G4531" s="46" t="str">
        <f>IF(NOT(ISBLANK(Tableau645[heure
début])),IF(VALUE(MID(TEXT(Tableau645[heure
début],"hh"),1,2))&lt;13,"AM","PM"),"")</f>
        <v>PM</v>
      </c>
      <c r="H4531" s="47">
        <f>F4531-E4531</f>
        <v>0.12499999999999967</v>
      </c>
      <c r="I4531" s="47"/>
      <c r="J4531" s="47"/>
      <c r="K4531" s="65"/>
      <c r="L4531" s="45" t="e">
        <f ca="1">VLOOKUP(Tableau645[[#This Row],[module]],OFFSET(INDIRECT(A4531&amp;"_code"),0,2,,2),2,0)</f>
        <v>#N/A</v>
      </c>
      <c r="M4531" s="45"/>
      <c r="N4531" s="47"/>
      <c r="O4531" s="45"/>
    </row>
    <row r="4532" spans="1:15" hidden="1" x14ac:dyDescent="0.2">
      <c r="A4532" s="45" t="s">
        <v>670</v>
      </c>
      <c r="B4532" s="65" t="str">
        <f>YEAR(C4532)&amp;"-"&amp;WEEKNUM(C4532)</f>
        <v>2018-22</v>
      </c>
      <c r="C4532" s="46">
        <v>43253</v>
      </c>
      <c r="D4532" s="67">
        <f>WEEKDAY(Tableau645[[#This Row],[date]])</f>
        <v>7</v>
      </c>
      <c r="E4532" s="47">
        <v>0.57291666666666696</v>
      </c>
      <c r="F4532" s="47">
        <v>0.73958333333333404</v>
      </c>
      <c r="G4532" s="46" t="str">
        <f>IF(NOT(ISBLANK(Tableau645[heure
début])),IF(VALUE(MID(TEXT(Tableau645[heure
début],"hh"),1,2))&lt;13,"AM","PM"),"")</f>
        <v>PM</v>
      </c>
      <c r="H4532" s="47">
        <f>F4532-E4532</f>
        <v>0.16666666666666707</v>
      </c>
      <c r="I4532" s="47"/>
      <c r="J4532" s="47"/>
      <c r="K4532" s="65"/>
      <c r="L4532" s="45" t="e">
        <f ca="1">VLOOKUP(Tableau645[[#This Row],[module]],OFFSET(INDIRECT(A4532&amp;"_code"),0,2,,2),2,0)</f>
        <v>#N/A</v>
      </c>
      <c r="M4532" s="45"/>
      <c r="N4532" s="47"/>
      <c r="O4532" s="45"/>
    </row>
    <row r="4533" spans="1:15" hidden="1" x14ac:dyDescent="0.2">
      <c r="A4533" s="45" t="s">
        <v>657</v>
      </c>
      <c r="B4533" s="65" t="str">
        <f>YEAR(C4533)&amp;"-"&amp;WEEKNUM(C4533)</f>
        <v>2018-22</v>
      </c>
      <c r="C4533" s="46">
        <v>43253</v>
      </c>
      <c r="D4533" s="67">
        <f>WEEKDAY(Tableau645[[#This Row],[date]])</f>
        <v>7</v>
      </c>
      <c r="E4533" s="47">
        <v>0.57291666666666696</v>
      </c>
      <c r="F4533" s="47">
        <v>0.73958333333333404</v>
      </c>
      <c r="G4533" s="46" t="str">
        <f>IF(NOT(ISBLANK(Tableau645[heure
début])),IF(VALUE(MID(TEXT(Tableau645[heure
début],"hh"),1,2))&lt;13,"AM","PM"),"")</f>
        <v>PM</v>
      </c>
      <c r="H4533" s="47">
        <f>F4533-E4533</f>
        <v>0.16666666666666707</v>
      </c>
      <c r="I4533" s="123"/>
      <c r="J4533" s="47"/>
      <c r="K4533" s="65"/>
      <c r="L4533" s="45" t="e">
        <f ca="1">VLOOKUP(Tableau645[[#This Row],[module]],OFFSET(INDIRECT(A4533&amp;"_code"),0,2,,2),2,0)</f>
        <v>#N/A</v>
      </c>
      <c r="M4533" s="45"/>
      <c r="N4533" s="47"/>
      <c r="O4533" s="45"/>
    </row>
    <row r="4534" spans="1:15" hidden="1" x14ac:dyDescent="0.2">
      <c r="A4534" s="61" t="s">
        <v>669</v>
      </c>
      <c r="B4534" s="65" t="str">
        <f>YEAR(C4534)&amp;"-"&amp;WEEKNUM(C4534)</f>
        <v>2018-23</v>
      </c>
      <c r="C4534" s="46">
        <v>43254</v>
      </c>
      <c r="D4534" s="67">
        <f>WEEKDAY(Tableau645[[#This Row],[date]])</f>
        <v>1</v>
      </c>
      <c r="E4534" s="47">
        <v>0.34375</v>
      </c>
      <c r="F4534" s="47">
        <v>0.51041666666666696</v>
      </c>
      <c r="G4534" s="46" t="str">
        <f>IF(NOT(ISBLANK(Tableau645[heure
début])),IF(VALUE(MID(TEXT(Tableau645[heure
début],"hh"),1,2))&lt;13,"AM","PM"),"")</f>
        <v>AM</v>
      </c>
      <c r="H4534" s="47">
        <f>F4534-E4534</f>
        <v>0.16666666666666696</v>
      </c>
      <c r="I4534" s="47"/>
      <c r="J4534" s="47"/>
      <c r="K4534" s="65"/>
      <c r="L4534" s="45" t="e">
        <f ca="1">VLOOKUP(Tableau645[[#This Row],[module]],OFFSET(INDIRECT(A4534&amp;"_code"),0,2,,2),2,0)</f>
        <v>#N/A</v>
      </c>
      <c r="M4534" s="45"/>
      <c r="N4534" s="47"/>
      <c r="O4534" s="45"/>
    </row>
    <row r="4535" spans="1:15" hidden="1" x14ac:dyDescent="0.2">
      <c r="A4535" s="45" t="s">
        <v>671</v>
      </c>
      <c r="B4535" s="65" t="str">
        <f>YEAR(C4535)&amp;"-"&amp;WEEKNUM(C4535)</f>
        <v>2018-23</v>
      </c>
      <c r="C4535" s="46">
        <v>43254</v>
      </c>
      <c r="D4535" s="67">
        <f>WEEKDAY(Tableau645[[#This Row],[date]])</f>
        <v>1</v>
      </c>
      <c r="E4535" s="47">
        <v>0.34375</v>
      </c>
      <c r="F4535" s="47">
        <v>0.51041666666666696</v>
      </c>
      <c r="G4535" s="46" t="str">
        <f>IF(NOT(ISBLANK(Tableau645[heure
début])),IF(VALUE(MID(TEXT(Tableau645[heure
début],"hh"),1,2))&lt;13,"AM","PM"),"")</f>
        <v>AM</v>
      </c>
      <c r="H4535" s="47">
        <f>F4535-E4535</f>
        <v>0.16666666666666696</v>
      </c>
      <c r="I4535" s="47"/>
      <c r="J4535" s="47"/>
      <c r="K4535" s="65"/>
      <c r="L4535" s="45" t="e">
        <f ca="1">VLOOKUP(Tableau645[[#This Row],[module]],OFFSET(INDIRECT(A4535&amp;"_code"),0,2,,2),2,0)</f>
        <v>#N/A</v>
      </c>
      <c r="M4535" s="45"/>
      <c r="N4535" s="47"/>
      <c r="O4535" s="45"/>
    </row>
    <row r="4536" spans="1:15" hidden="1" x14ac:dyDescent="0.2">
      <c r="A4536" s="45" t="s">
        <v>672</v>
      </c>
      <c r="B4536" s="65" t="str">
        <f>YEAR(C4536)&amp;"-"&amp;WEEKNUM(C4536)</f>
        <v>2018-23</v>
      </c>
      <c r="C4536" s="46">
        <v>43254</v>
      </c>
      <c r="D4536" s="67">
        <f>WEEKDAY(Tableau645[[#This Row],[date]])</f>
        <v>1</v>
      </c>
      <c r="E4536" s="47">
        <v>0.34375</v>
      </c>
      <c r="F4536" s="47">
        <v>0.51041666666666696</v>
      </c>
      <c r="G4536" s="46" t="str">
        <f>IF(NOT(ISBLANK(Tableau645[heure
début])),IF(VALUE(MID(TEXT(Tableau645[heure
début],"hh"),1,2))&lt;13,"AM","PM"),"")</f>
        <v>AM</v>
      </c>
      <c r="H4536" s="47">
        <f>F4536-E4536</f>
        <v>0.16666666666666696</v>
      </c>
      <c r="I4536" s="47"/>
      <c r="J4536" s="47"/>
      <c r="K4536" s="65"/>
      <c r="L4536" s="45" t="e">
        <f ca="1">VLOOKUP(Tableau645[[#This Row],[module]],OFFSET(INDIRECT(A4536&amp;"_code"),0,2,,2),2,0)</f>
        <v>#N/A</v>
      </c>
      <c r="M4536" s="45"/>
      <c r="N4536" s="47"/>
      <c r="O4536" s="45"/>
    </row>
    <row r="4537" spans="1:15" hidden="1" x14ac:dyDescent="0.2">
      <c r="A4537" s="45" t="s">
        <v>676</v>
      </c>
      <c r="B4537" s="65" t="str">
        <f>YEAR(C4537)&amp;"-"&amp;WEEKNUM(C4537)</f>
        <v>2018-23</v>
      </c>
      <c r="C4537" s="46">
        <v>43254</v>
      </c>
      <c r="D4537" s="67">
        <f>WEEKDAY(Tableau645[[#This Row],[date]])</f>
        <v>1</v>
      </c>
      <c r="E4537" s="47">
        <v>0.34375</v>
      </c>
      <c r="F4537" s="47">
        <v>0.51041666666666696</v>
      </c>
      <c r="G4537" s="46" t="str">
        <f>IF(NOT(ISBLANK(Tableau645[heure
début])),IF(VALUE(MID(TEXT(Tableau645[heure
début],"hh"),1,2))&lt;13,"AM","PM"),"")</f>
        <v>AM</v>
      </c>
      <c r="H4537" s="47">
        <f>F4537-E4537</f>
        <v>0.16666666666666696</v>
      </c>
      <c r="I4537" s="47"/>
      <c r="J4537" s="47"/>
      <c r="K4537" s="65"/>
      <c r="L4537" s="45" t="e">
        <f ca="1">VLOOKUP(Tableau645[[#This Row],[module]],OFFSET(INDIRECT(A4537&amp;"_code"),0,2,,2),2,0)</f>
        <v>#N/A</v>
      </c>
      <c r="M4537" s="45"/>
      <c r="N4537" s="47"/>
      <c r="O4537" s="45"/>
    </row>
    <row r="4538" spans="1:15" hidden="1" x14ac:dyDescent="0.2">
      <c r="A4538" s="45" t="s">
        <v>677</v>
      </c>
      <c r="B4538" s="65" t="str">
        <f>YEAR(C4538)&amp;"-"&amp;WEEKNUM(C4538)</f>
        <v>2018-23</v>
      </c>
      <c r="C4538" s="46">
        <v>43254</v>
      </c>
      <c r="D4538" s="67">
        <f>WEEKDAY(Tableau645[[#This Row],[date]])</f>
        <v>1</v>
      </c>
      <c r="E4538" s="47">
        <v>0.34375</v>
      </c>
      <c r="F4538" s="47">
        <v>0.51041666666666696</v>
      </c>
      <c r="G4538" s="46" t="str">
        <f>IF(NOT(ISBLANK(Tableau645[heure
début])),IF(VALUE(MID(TEXT(Tableau645[heure
début],"hh"),1,2))&lt;13,"AM","PM"),"")</f>
        <v>AM</v>
      </c>
      <c r="H4538" s="47">
        <f>F4538-E4538</f>
        <v>0.16666666666666696</v>
      </c>
      <c r="I4538" s="47"/>
      <c r="J4538" s="47"/>
      <c r="K4538" s="65"/>
      <c r="L4538" s="45" t="e">
        <f ca="1">VLOOKUP(Tableau645[[#This Row],[module]],OFFSET(INDIRECT(A4538&amp;"_code"),0,2,,2),2,0)</f>
        <v>#N/A</v>
      </c>
      <c r="M4538" s="45"/>
      <c r="N4538" s="47"/>
      <c r="O4538" s="45"/>
    </row>
    <row r="4539" spans="1:15" hidden="1" x14ac:dyDescent="0.2">
      <c r="A4539" s="45" t="s">
        <v>670</v>
      </c>
      <c r="B4539" s="65" t="str">
        <f>YEAR(C4539)&amp;"-"&amp;WEEKNUM(C4539)</f>
        <v>2018-23</v>
      </c>
      <c r="C4539" s="46">
        <v>43254</v>
      </c>
      <c r="D4539" s="67">
        <f>WEEKDAY(Tableau645[[#This Row],[date]])</f>
        <v>1</v>
      </c>
      <c r="E4539" s="47">
        <v>0.34375</v>
      </c>
      <c r="F4539" s="47">
        <v>0.51041666666666696</v>
      </c>
      <c r="G4539" s="46" t="str">
        <f>IF(NOT(ISBLANK(Tableau645[heure
début])),IF(VALUE(MID(TEXT(Tableau645[heure
début],"hh"),1,2))&lt;13,"AM","PM"),"")</f>
        <v>AM</v>
      </c>
      <c r="H4539" s="47">
        <f>F4539-E4539</f>
        <v>0.16666666666666696</v>
      </c>
      <c r="I4539" s="47"/>
      <c r="J4539" s="47"/>
      <c r="K4539" s="65"/>
      <c r="L4539" s="45" t="e">
        <f ca="1">VLOOKUP(Tableau645[[#This Row],[module]],OFFSET(INDIRECT(A4539&amp;"_code"),0,2,,2),2,0)</f>
        <v>#N/A</v>
      </c>
      <c r="M4539" s="45"/>
      <c r="N4539" s="47"/>
      <c r="O4539" s="45"/>
    </row>
    <row r="4540" spans="1:15" hidden="1" x14ac:dyDescent="0.2">
      <c r="A4540" s="45" t="s">
        <v>657</v>
      </c>
      <c r="B4540" s="65" t="str">
        <f>YEAR(C4540)&amp;"-"&amp;WEEKNUM(C4540)</f>
        <v>2018-23</v>
      </c>
      <c r="C4540" s="46">
        <v>43254</v>
      </c>
      <c r="D4540" s="67">
        <f>WEEKDAY(Tableau645[[#This Row],[date]])</f>
        <v>1</v>
      </c>
      <c r="E4540" s="47">
        <v>0.34375</v>
      </c>
      <c r="F4540" s="47">
        <v>0.51041666666666696</v>
      </c>
      <c r="G4540" s="46" t="str">
        <f>IF(NOT(ISBLANK(Tableau645[heure
début])),IF(VALUE(MID(TEXT(Tableau645[heure
début],"hh"),1,2))&lt;13,"AM","PM"),"")</f>
        <v>AM</v>
      </c>
      <c r="H4540" s="47">
        <f>F4540-E4540</f>
        <v>0.16666666666666696</v>
      </c>
      <c r="I4540" s="123"/>
      <c r="J4540" s="47"/>
      <c r="K4540" s="65"/>
      <c r="L4540" s="45" t="e">
        <f ca="1">VLOOKUP(Tableau645[[#This Row],[module]],OFFSET(INDIRECT(A4540&amp;"_code"),0,2,,2),2,0)</f>
        <v>#N/A</v>
      </c>
      <c r="M4540" s="45"/>
      <c r="N4540" s="47"/>
      <c r="O4540" s="45"/>
    </row>
    <row r="4541" spans="1:15" hidden="1" x14ac:dyDescent="0.2">
      <c r="A4541" s="61" t="s">
        <v>669</v>
      </c>
      <c r="B4541" s="65" t="str">
        <f>YEAR(C4541)&amp;"-"&amp;WEEKNUM(C4541)</f>
        <v>2018-23</v>
      </c>
      <c r="C4541" s="46">
        <v>43254</v>
      </c>
      <c r="D4541" s="67">
        <f>WEEKDAY(Tableau645[[#This Row],[date]])</f>
        <v>1</v>
      </c>
      <c r="E4541" s="63">
        <v>0.57291666666666696</v>
      </c>
      <c r="F4541" s="63">
        <v>0.73958333333333404</v>
      </c>
      <c r="G4541" s="46" t="str">
        <f>IF(NOT(ISBLANK(Tableau645[heure
début])),IF(VALUE(MID(TEXT(Tableau645[heure
début],"hh"),1,2))&lt;13,"AM","PM"),"")</f>
        <v>PM</v>
      </c>
      <c r="H4541" s="47">
        <f>F4541-E4541</f>
        <v>0.16666666666666707</v>
      </c>
      <c r="I4541" s="47"/>
      <c r="J4541" s="47"/>
      <c r="K4541" s="65"/>
      <c r="L4541" s="45" t="e">
        <f ca="1">VLOOKUP(Tableau645[[#This Row],[module]],OFFSET(INDIRECT(A4541&amp;"_code"),0,2,,2),2,0)</f>
        <v>#N/A</v>
      </c>
      <c r="M4541" s="45"/>
      <c r="N4541" s="47"/>
      <c r="O4541" s="45"/>
    </row>
    <row r="4542" spans="1:15" hidden="1" x14ac:dyDescent="0.2">
      <c r="A4542" s="45" t="s">
        <v>671</v>
      </c>
      <c r="B4542" s="65" t="str">
        <f>YEAR(C4542)&amp;"-"&amp;WEEKNUM(C4542)</f>
        <v>2018-23</v>
      </c>
      <c r="C4542" s="46">
        <v>43254</v>
      </c>
      <c r="D4542" s="67">
        <f>WEEKDAY(Tableau645[[#This Row],[date]])</f>
        <v>1</v>
      </c>
      <c r="E4542" s="47">
        <v>0.57291666666666696</v>
      </c>
      <c r="F4542" s="47">
        <v>0.73958333333333404</v>
      </c>
      <c r="G4542" s="46" t="str">
        <f>IF(NOT(ISBLANK(Tableau645[heure
début])),IF(VALUE(MID(TEXT(Tableau645[heure
début],"hh"),1,2))&lt;13,"AM","PM"),"")</f>
        <v>PM</v>
      </c>
      <c r="H4542" s="47">
        <f>F4542-E4542</f>
        <v>0.16666666666666707</v>
      </c>
      <c r="I4542" s="47"/>
      <c r="J4542" s="47"/>
      <c r="K4542" s="65"/>
      <c r="L4542" s="45" t="e">
        <f ca="1">VLOOKUP(Tableau645[[#This Row],[module]],OFFSET(INDIRECT(A4542&amp;"_code"),0,2,,2),2,0)</f>
        <v>#N/A</v>
      </c>
      <c r="M4542" s="45"/>
      <c r="N4542" s="47"/>
      <c r="O4542" s="45"/>
    </row>
    <row r="4543" spans="1:15" hidden="1" x14ac:dyDescent="0.2">
      <c r="A4543" s="45" t="s">
        <v>672</v>
      </c>
      <c r="B4543" s="65" t="str">
        <f>YEAR(C4543)&amp;"-"&amp;WEEKNUM(C4543)</f>
        <v>2018-23</v>
      </c>
      <c r="C4543" s="46">
        <v>43254</v>
      </c>
      <c r="D4543" s="67">
        <f>WEEKDAY(Tableau645[[#This Row],[date]])</f>
        <v>1</v>
      </c>
      <c r="E4543" s="47">
        <v>0.57291666666666696</v>
      </c>
      <c r="F4543" s="47">
        <v>0.73958333333333404</v>
      </c>
      <c r="G4543" s="46" t="str">
        <f>IF(NOT(ISBLANK(Tableau645[heure
début])),IF(VALUE(MID(TEXT(Tableau645[heure
début],"hh"),1,2))&lt;13,"AM","PM"),"")</f>
        <v>PM</v>
      </c>
      <c r="H4543" s="47">
        <f>F4543-E4543</f>
        <v>0.16666666666666707</v>
      </c>
      <c r="I4543" s="47"/>
      <c r="J4543" s="47"/>
      <c r="K4543" s="65"/>
      <c r="L4543" s="45" t="e">
        <f ca="1">VLOOKUP(Tableau645[[#This Row],[module]],OFFSET(INDIRECT(A4543&amp;"_code"),0,2,,2),2,0)</f>
        <v>#N/A</v>
      </c>
      <c r="M4543" s="45"/>
      <c r="N4543" s="47"/>
      <c r="O4543" s="45"/>
    </row>
    <row r="4544" spans="1:15" hidden="1" x14ac:dyDescent="0.2">
      <c r="A4544" s="45" t="s">
        <v>676</v>
      </c>
      <c r="B4544" s="65" t="str">
        <f>YEAR(C4544)&amp;"-"&amp;WEEKNUM(C4544)</f>
        <v>2018-23</v>
      </c>
      <c r="C4544" s="46">
        <v>43254</v>
      </c>
      <c r="D4544" s="67">
        <f>WEEKDAY(Tableau645[[#This Row],[date]])</f>
        <v>1</v>
      </c>
      <c r="E4544" s="47">
        <v>0.57291666666666696</v>
      </c>
      <c r="F4544" s="47">
        <v>0.69791666666666663</v>
      </c>
      <c r="G4544" s="46" t="str">
        <f>IF(NOT(ISBLANK(Tableau645[heure
début])),IF(VALUE(MID(TEXT(Tableau645[heure
début],"hh"),1,2))&lt;13,"AM","PM"),"")</f>
        <v>PM</v>
      </c>
      <c r="H4544" s="47">
        <f>F4544-E4544</f>
        <v>0.12499999999999967</v>
      </c>
      <c r="I4544" s="47"/>
      <c r="J4544" s="47"/>
      <c r="K4544" s="65"/>
      <c r="L4544" s="45" t="e">
        <f ca="1">VLOOKUP(Tableau645[[#This Row],[module]],OFFSET(INDIRECT(A4544&amp;"_code"),0,2,,2),2,0)</f>
        <v>#N/A</v>
      </c>
      <c r="M4544" s="45"/>
      <c r="N4544" s="47"/>
      <c r="O4544" s="45"/>
    </row>
    <row r="4545" spans="1:15" hidden="1" x14ac:dyDescent="0.2">
      <c r="A4545" s="45" t="s">
        <v>677</v>
      </c>
      <c r="B4545" s="65" t="str">
        <f>YEAR(C4545)&amp;"-"&amp;WEEKNUM(C4545)</f>
        <v>2018-23</v>
      </c>
      <c r="C4545" s="46">
        <v>43254</v>
      </c>
      <c r="D4545" s="67">
        <f>WEEKDAY(Tableau645[[#This Row],[date]])</f>
        <v>1</v>
      </c>
      <c r="E4545" s="47">
        <v>0.57291666666666696</v>
      </c>
      <c r="F4545" s="47">
        <v>0.69791666666666663</v>
      </c>
      <c r="G4545" s="46" t="str">
        <f>IF(NOT(ISBLANK(Tableau645[heure
début])),IF(VALUE(MID(TEXT(Tableau645[heure
début],"hh"),1,2))&lt;13,"AM","PM"),"")</f>
        <v>PM</v>
      </c>
      <c r="H4545" s="47">
        <f>F4545-E4545</f>
        <v>0.12499999999999967</v>
      </c>
      <c r="I4545" s="47"/>
      <c r="J4545" s="47"/>
      <c r="K4545" s="65"/>
      <c r="L4545" s="45" t="e">
        <f ca="1">VLOOKUP(Tableau645[[#This Row],[module]],OFFSET(INDIRECT(A4545&amp;"_code"),0,2,,2),2,0)</f>
        <v>#N/A</v>
      </c>
      <c r="M4545" s="45"/>
      <c r="N4545" s="47"/>
      <c r="O4545" s="45"/>
    </row>
    <row r="4546" spans="1:15" hidden="1" x14ac:dyDescent="0.2">
      <c r="A4546" s="45" t="s">
        <v>657</v>
      </c>
      <c r="B4546" s="65" t="str">
        <f>YEAR(C4546)&amp;"-"&amp;WEEKNUM(C4546)</f>
        <v>2018-23</v>
      </c>
      <c r="C4546" s="46">
        <v>43254</v>
      </c>
      <c r="D4546" s="67">
        <f>WEEKDAY(Tableau645[[#This Row],[date]])</f>
        <v>1</v>
      </c>
      <c r="E4546" s="47">
        <v>0.57291666666666696</v>
      </c>
      <c r="F4546" s="47">
        <v>0.73958333333333404</v>
      </c>
      <c r="G4546" s="46" t="str">
        <f>IF(NOT(ISBLANK(Tableau645[heure
début])),IF(VALUE(MID(TEXT(Tableau645[heure
début],"hh"),1,2))&lt;13,"AM","PM"),"")</f>
        <v>PM</v>
      </c>
      <c r="H4546" s="47">
        <f>F4546-E4546</f>
        <v>0.16666666666666707</v>
      </c>
      <c r="I4546" s="123"/>
      <c r="J4546" s="47"/>
      <c r="K4546" s="65"/>
      <c r="L4546" s="45" t="e">
        <f ca="1">VLOOKUP(Tableau645[[#This Row],[module]],OFFSET(INDIRECT(A4546&amp;"_code"),0,2,,2),2,0)</f>
        <v>#N/A</v>
      </c>
      <c r="M4546" s="45"/>
      <c r="N4546" s="47"/>
      <c r="O4546" s="45"/>
    </row>
    <row r="4547" spans="1:15" hidden="1" x14ac:dyDescent="0.2">
      <c r="A4547" s="45" t="s">
        <v>670</v>
      </c>
      <c r="B4547" s="65" t="str">
        <f>YEAR(C4547)&amp;"-"&amp;WEEKNUM(C4547)</f>
        <v>2018-23</v>
      </c>
      <c r="C4547" s="46">
        <v>43254</v>
      </c>
      <c r="D4547" s="67">
        <f>WEEKDAY(Tableau645[[#This Row],[date]])</f>
        <v>1</v>
      </c>
      <c r="E4547" s="47">
        <v>0.57291666666666696</v>
      </c>
      <c r="F4547" s="47">
        <v>0.73958333333333404</v>
      </c>
      <c r="G4547" s="46" t="str">
        <f>IF(NOT(ISBLANK(Tableau645[heure
début])),IF(VALUE(MID(TEXT(Tableau645[heure
début],"hh"),1,2))&lt;13,"AM","PM"),"")</f>
        <v>PM</v>
      </c>
      <c r="H4547" s="47">
        <f>F4547-E4547</f>
        <v>0.16666666666666707</v>
      </c>
      <c r="I4547" s="47"/>
      <c r="J4547" s="47"/>
      <c r="K4547" s="65"/>
      <c r="L4547" s="45" t="e">
        <f ca="1">VLOOKUP(Tableau645[[#This Row],[module]],OFFSET(INDIRECT(A4547&amp;"_code"),0,2,,2),2,0)</f>
        <v>#N/A</v>
      </c>
      <c r="M4547" s="45"/>
      <c r="N4547" s="47"/>
      <c r="O4547" s="45"/>
    </row>
    <row r="4548" spans="1:15" hidden="1" x14ac:dyDescent="0.2">
      <c r="A4548" s="61" t="s">
        <v>669</v>
      </c>
      <c r="B4548" s="65" t="str">
        <f>YEAR(C4548)&amp;"-"&amp;WEEKNUM(C4548)</f>
        <v>2018-23</v>
      </c>
      <c r="C4548" s="46">
        <v>43255</v>
      </c>
      <c r="D4548" s="67">
        <f>WEEKDAY(Tableau645[[#This Row],[date]])</f>
        <v>2</v>
      </c>
      <c r="E4548" s="47">
        <v>0.34375</v>
      </c>
      <c r="F4548" s="47">
        <v>0.51041666666666696</v>
      </c>
      <c r="G4548" s="46" t="str">
        <f>IF(NOT(ISBLANK(Tableau645[heure
début])),IF(VALUE(MID(TEXT(Tableau645[heure
début],"hh"),1,2))&lt;13,"AM","PM"),"")</f>
        <v>AM</v>
      </c>
      <c r="H4548" s="47">
        <f>F4548-E4548</f>
        <v>0.16666666666666696</v>
      </c>
      <c r="I4548" s="47"/>
      <c r="J4548" s="47"/>
      <c r="K4548" s="65" t="s">
        <v>806</v>
      </c>
      <c r="L4548" s="45" t="str">
        <f ca="1">VLOOKUP(Tableau645[[#This Row],[module]],OFFSET(INDIRECT(A4548&amp;"_code"),0,2,,2),2,0)</f>
        <v>n/a</v>
      </c>
      <c r="M4548" s="45"/>
      <c r="N4548" s="47"/>
      <c r="O4548" s="45"/>
    </row>
    <row r="4549" spans="1:15" hidden="1" x14ac:dyDescent="0.2">
      <c r="A4549" s="45" t="s">
        <v>657</v>
      </c>
      <c r="B4549" s="65" t="str">
        <f>YEAR(C4549)&amp;"-"&amp;WEEKNUM(C4549)</f>
        <v>2018-23</v>
      </c>
      <c r="C4549" s="46">
        <v>43255</v>
      </c>
      <c r="D4549" s="67">
        <f>WEEKDAY(Tableau645[[#This Row],[date]])</f>
        <v>2</v>
      </c>
      <c r="E4549" s="47">
        <v>0.34375</v>
      </c>
      <c r="F4549" s="47">
        <v>0.51041666666666696</v>
      </c>
      <c r="G4549" s="46" t="str">
        <f>IF(NOT(ISBLANK(Tableau645[heure
début])),IF(VALUE(MID(TEXT(Tableau645[heure
début],"hh"),1,2))&lt;13,"AM","PM"),"")</f>
        <v>AM</v>
      </c>
      <c r="H4549" s="47">
        <f>F4549-E4549</f>
        <v>0.16666666666666696</v>
      </c>
      <c r="I4549" s="123"/>
      <c r="J4549" s="47"/>
      <c r="K4549" s="65" t="s">
        <v>915</v>
      </c>
      <c r="L4549" s="45" t="str">
        <f ca="1">VLOOKUP(Tableau645[[#This Row],[module]],OFFSET(INDIRECT(A4549&amp;"_code"),0,2,,2),2,0)</f>
        <v>BOUTONNET Jean-Pierre</v>
      </c>
      <c r="M4549" s="45"/>
      <c r="N4549" s="47"/>
      <c r="O4549" s="45"/>
    </row>
    <row r="4550" spans="1:15" hidden="1" x14ac:dyDescent="0.2">
      <c r="A4550" s="45" t="s">
        <v>671</v>
      </c>
      <c r="B4550" s="65" t="str">
        <f>YEAR(C4550)&amp;"-"&amp;WEEKNUM(C4550)</f>
        <v>2018-23</v>
      </c>
      <c r="C4550" s="46">
        <v>43255</v>
      </c>
      <c r="D4550" s="67">
        <f>WEEKDAY(Tableau645[[#This Row],[date]])</f>
        <v>2</v>
      </c>
      <c r="E4550" s="47">
        <v>0.34375</v>
      </c>
      <c r="F4550" s="47">
        <v>0.51041666666666696</v>
      </c>
      <c r="G4550" s="46" t="str">
        <f>IF(NOT(ISBLANK(Tableau645[heure
début])),IF(VALUE(MID(TEXT(Tableau645[heure
début],"hh"),1,2))&lt;13,"AM","PM"),"")</f>
        <v>AM</v>
      </c>
      <c r="H4550" s="47">
        <f>F4550-E4550</f>
        <v>0.16666666666666696</v>
      </c>
      <c r="I4550" s="47"/>
      <c r="J4550" s="47" t="s">
        <v>833</v>
      </c>
      <c r="K4550" s="65" t="s">
        <v>817</v>
      </c>
      <c r="L4550" s="45" t="str">
        <f ca="1">VLOOKUP(Tableau645[[#This Row],[module]],OFFSET(INDIRECT(A4550&amp;"_code"),0,2,,2),2,0)</f>
        <v>n/a</v>
      </c>
      <c r="M4550" s="45"/>
      <c r="N4550" s="47"/>
      <c r="O4550" s="45"/>
    </row>
    <row r="4551" spans="1:15" hidden="1" x14ac:dyDescent="0.2">
      <c r="A4551" s="45" t="s">
        <v>672</v>
      </c>
      <c r="B4551" s="65" t="str">
        <f>YEAR(C4551)&amp;"-"&amp;WEEKNUM(C4551)</f>
        <v>2018-23</v>
      </c>
      <c r="C4551" s="46">
        <v>43255</v>
      </c>
      <c r="D4551" s="67">
        <f>WEEKDAY(Tableau645[[#This Row],[date]])</f>
        <v>2</v>
      </c>
      <c r="E4551" s="47">
        <v>0.34375</v>
      </c>
      <c r="F4551" s="47">
        <v>0.51041666666666696</v>
      </c>
      <c r="G4551" s="46" t="str">
        <f>IF(NOT(ISBLANK(Tableau645[heure
début])),IF(VALUE(MID(TEXT(Tableau645[heure
début],"hh"),1,2))&lt;13,"AM","PM"),"")</f>
        <v>AM</v>
      </c>
      <c r="H4551" s="47">
        <f>F4551-E4551</f>
        <v>0.16666666666666696</v>
      </c>
      <c r="I4551" s="47"/>
      <c r="J4551" s="47"/>
      <c r="K4551" s="65" t="s">
        <v>809</v>
      </c>
      <c r="L4551" s="45" t="str">
        <f ca="1">VLOOKUP(Tableau645[[#This Row],[module]],OFFSET(INDIRECT(A4551&amp;"_code"),0,2,,2),2,0)</f>
        <v>n/a</v>
      </c>
      <c r="M4551" s="45"/>
      <c r="N4551" s="47"/>
      <c r="O4551" s="45"/>
    </row>
    <row r="4552" spans="1:15" hidden="1" x14ac:dyDescent="0.2">
      <c r="A4552" s="45" t="s">
        <v>676</v>
      </c>
      <c r="B4552" s="65" t="str">
        <f>YEAR(C4552)&amp;"-"&amp;WEEKNUM(C4552)</f>
        <v>2018-23</v>
      </c>
      <c r="C4552" s="46">
        <v>43255</v>
      </c>
      <c r="D4552" s="67">
        <f>WEEKDAY(Tableau645[[#This Row],[date]])</f>
        <v>2</v>
      </c>
      <c r="E4552" s="47">
        <v>0.34375</v>
      </c>
      <c r="F4552" s="47">
        <v>0.51041666666666696</v>
      </c>
      <c r="G4552" s="46" t="str">
        <f>IF(NOT(ISBLANK(Tableau645[heure
début])),IF(VALUE(MID(TEXT(Tableau645[heure
début],"hh"),1,2))&lt;13,"AM","PM"),"")</f>
        <v>AM</v>
      </c>
      <c r="H4552" s="47">
        <f>F4552-E4552</f>
        <v>0.16666666666666696</v>
      </c>
      <c r="I4552" s="47"/>
      <c r="J4552" s="47"/>
      <c r="K4552" s="65" t="s">
        <v>809</v>
      </c>
      <c r="L4552" s="45" t="str">
        <f ca="1">VLOOKUP(Tableau645[[#This Row],[module]],OFFSET(INDIRECT(A4552&amp;"_code"),0,2,,2),2,0)</f>
        <v>n/a</v>
      </c>
      <c r="M4552" s="45"/>
      <c r="N4552" s="47"/>
      <c r="O4552" s="45"/>
    </row>
    <row r="4553" spans="1:15" hidden="1" x14ac:dyDescent="0.2">
      <c r="A4553" s="45" t="s">
        <v>677</v>
      </c>
      <c r="B4553" s="65" t="str">
        <f>YEAR(C4553)&amp;"-"&amp;WEEKNUM(C4553)</f>
        <v>2018-23</v>
      </c>
      <c r="C4553" s="46">
        <v>43255</v>
      </c>
      <c r="D4553" s="67">
        <f>WEEKDAY(Tableau645[[#This Row],[date]])</f>
        <v>2</v>
      </c>
      <c r="E4553" s="47">
        <v>0.34375</v>
      </c>
      <c r="F4553" s="47">
        <v>0.51041666666666696</v>
      </c>
      <c r="G4553" s="46" t="str">
        <f>IF(NOT(ISBLANK(Tableau645[heure
début])),IF(VALUE(MID(TEXT(Tableau645[heure
début],"hh"),1,2))&lt;13,"AM","PM"),"")</f>
        <v>AM</v>
      </c>
      <c r="H4553" s="47">
        <f>F4553-E4553</f>
        <v>0.16666666666666696</v>
      </c>
      <c r="I4553" s="47"/>
      <c r="J4553" s="47"/>
      <c r="K4553" s="65" t="s">
        <v>1168</v>
      </c>
      <c r="L4553" s="45" t="str">
        <f ca="1">VLOOKUP(Tableau645[[#This Row],[module]],OFFSET(INDIRECT(A4553&amp;"_code"),0,2,,2),2,0)</f>
        <v>n/a</v>
      </c>
      <c r="M4553" s="45"/>
      <c r="N4553" s="47"/>
      <c r="O4553" s="45"/>
    </row>
    <row r="4554" spans="1:15" hidden="1" x14ac:dyDescent="0.2">
      <c r="A4554" s="45" t="s">
        <v>671</v>
      </c>
      <c r="B4554" s="65" t="str">
        <f>YEAR(C4554)&amp;"-"&amp;WEEKNUM(C4554)</f>
        <v>2018-23</v>
      </c>
      <c r="C4554" s="46">
        <v>43255</v>
      </c>
      <c r="D4554" s="67">
        <f>WEEKDAY(Tableau645[[#This Row],[date]])</f>
        <v>2</v>
      </c>
      <c r="E4554" s="47">
        <v>0.34375</v>
      </c>
      <c r="F4554" s="47">
        <v>0.51041666666666696</v>
      </c>
      <c r="G4554" s="46" t="str">
        <f>IF(NOT(ISBLANK(Tableau645[heure
début])),IF(VALUE(MID(TEXT(Tableau645[heure
début],"hh"),1,2))&lt;13,"AM","PM"),"")</f>
        <v>AM</v>
      </c>
      <c r="H4554" s="47">
        <f>F4554-E4554</f>
        <v>0.16666666666666696</v>
      </c>
      <c r="I4554" s="47"/>
      <c r="J4554" s="47" t="s">
        <v>832</v>
      </c>
      <c r="K4554" s="65"/>
      <c r="L4554" s="45" t="e">
        <f ca="1">VLOOKUP(Tableau645[[#This Row],[module]],OFFSET(INDIRECT(A4554&amp;"_code"),0,2,,2),2,0)</f>
        <v>#N/A</v>
      </c>
      <c r="M4554" s="45"/>
      <c r="N4554" s="47"/>
      <c r="O4554" s="45"/>
    </row>
    <row r="4555" spans="1:15" hidden="1" x14ac:dyDescent="0.2">
      <c r="A4555" s="45" t="s">
        <v>670</v>
      </c>
      <c r="B4555" s="65" t="str">
        <f>YEAR(C4555)&amp;"-"&amp;WEEKNUM(C4555)</f>
        <v>2018-23</v>
      </c>
      <c r="C4555" s="46">
        <v>43255</v>
      </c>
      <c r="D4555" s="67">
        <f>WEEKDAY(Tableau645[[#This Row],[date]])</f>
        <v>2</v>
      </c>
      <c r="E4555" s="47">
        <v>0.34375</v>
      </c>
      <c r="F4555" s="47">
        <v>0.51041666666666696</v>
      </c>
      <c r="G4555" s="46" t="str">
        <f>IF(NOT(ISBLANK(Tableau645[heure
début])),IF(VALUE(MID(TEXT(Tableau645[heure
début],"hh"),1,2))&lt;13,"AM","PM"),"")</f>
        <v>AM</v>
      </c>
      <c r="H4555" s="47">
        <f>F4555-E4555</f>
        <v>0.16666666666666696</v>
      </c>
      <c r="I4555" s="47"/>
      <c r="J4555" s="47"/>
      <c r="K4555" s="65"/>
      <c r="L4555" s="45" t="e">
        <f ca="1">VLOOKUP(Tableau645[[#This Row],[module]],OFFSET(INDIRECT(A4555&amp;"_code"),0,2,,2),2,0)</f>
        <v>#N/A</v>
      </c>
      <c r="M4555" s="45"/>
      <c r="N4555" s="47"/>
      <c r="O4555" s="45"/>
    </row>
    <row r="4556" spans="1:15" hidden="1" x14ac:dyDescent="0.2">
      <c r="A4556" s="61" t="s">
        <v>669</v>
      </c>
      <c r="B4556" s="65" t="str">
        <f>YEAR(C4556)&amp;"-"&amp;WEEKNUM(C4556)</f>
        <v>2018-23</v>
      </c>
      <c r="C4556" s="46">
        <v>43255</v>
      </c>
      <c r="D4556" s="67">
        <f>WEEKDAY(Tableau645[[#This Row],[date]])</f>
        <v>2</v>
      </c>
      <c r="E4556" s="63">
        <v>0.57291666666666696</v>
      </c>
      <c r="F4556" s="63">
        <v>0.73958333333333404</v>
      </c>
      <c r="G4556" s="46" t="str">
        <f>IF(NOT(ISBLANK(Tableau645[heure
début])),IF(VALUE(MID(TEXT(Tableau645[heure
début],"hh"),1,2))&lt;13,"AM","PM"),"")</f>
        <v>PM</v>
      </c>
      <c r="H4556" s="47">
        <f>F4556-E4556</f>
        <v>0.16666666666666707</v>
      </c>
      <c r="I4556" s="47"/>
      <c r="J4556" s="47"/>
      <c r="K4556" s="65" t="s">
        <v>806</v>
      </c>
      <c r="L4556" s="45" t="str">
        <f ca="1">VLOOKUP(Tableau645[[#This Row],[module]],OFFSET(INDIRECT(A4556&amp;"_code"),0,2,,2),2,0)</f>
        <v>n/a</v>
      </c>
      <c r="M4556" s="45"/>
      <c r="N4556" s="47"/>
      <c r="O4556" s="45"/>
    </row>
    <row r="4557" spans="1:15" hidden="1" x14ac:dyDescent="0.2">
      <c r="A4557" s="45" t="s">
        <v>657</v>
      </c>
      <c r="B4557" s="65" t="str">
        <f>YEAR(C4557)&amp;"-"&amp;WEEKNUM(C4557)</f>
        <v>2018-23</v>
      </c>
      <c r="C4557" s="46">
        <v>43255</v>
      </c>
      <c r="D4557" s="67">
        <f>WEEKDAY(Tableau645[[#This Row],[date]])</f>
        <v>2</v>
      </c>
      <c r="E4557" s="47">
        <v>0.57291666666666696</v>
      </c>
      <c r="F4557" s="47">
        <v>0.73958333333333404</v>
      </c>
      <c r="G4557" s="46" t="str">
        <f>IF(NOT(ISBLANK(Tableau645[heure
début])),IF(VALUE(MID(TEXT(Tableau645[heure
début],"hh"),1,2))&lt;13,"AM","PM"),"")</f>
        <v>PM</v>
      </c>
      <c r="H4557" s="47">
        <f>F4557-E4557</f>
        <v>0.16666666666666707</v>
      </c>
      <c r="I4557" s="123"/>
      <c r="J4557" s="47"/>
      <c r="K4557" s="65" t="s">
        <v>1020</v>
      </c>
      <c r="L4557" s="45" t="str">
        <f ca="1">VLOOKUP(Tableau645[[#This Row],[module]],OFFSET(INDIRECT(A4557&amp;"_code"),0,2,,2),2,0)</f>
        <v>HARDSTAFF Debra</v>
      </c>
      <c r="M4557" s="45"/>
      <c r="N4557" s="47"/>
      <c r="O4557" s="45"/>
    </row>
    <row r="4558" spans="1:15" hidden="1" x14ac:dyDescent="0.2">
      <c r="A4558" s="45" t="s">
        <v>671</v>
      </c>
      <c r="B4558" s="65" t="str">
        <f>YEAR(C4558)&amp;"-"&amp;WEEKNUM(C4558)</f>
        <v>2018-23</v>
      </c>
      <c r="C4558" s="46">
        <v>43255</v>
      </c>
      <c r="D4558" s="67">
        <f>WEEKDAY(Tableau645[[#This Row],[date]])</f>
        <v>2</v>
      </c>
      <c r="E4558" s="47">
        <v>0.57291666666666696</v>
      </c>
      <c r="F4558" s="47">
        <v>0.73958333333333404</v>
      </c>
      <c r="G4558" s="46" t="str">
        <f>IF(NOT(ISBLANK(Tableau645[heure
début])),IF(VALUE(MID(TEXT(Tableau645[heure
début],"hh"),1,2))&lt;13,"AM","PM"),"")</f>
        <v>PM</v>
      </c>
      <c r="H4558" s="47">
        <f>F4558-E4558</f>
        <v>0.16666666666666707</v>
      </c>
      <c r="I4558" s="47"/>
      <c r="J4558" s="47" t="s">
        <v>833</v>
      </c>
      <c r="K4558" s="65" t="s">
        <v>817</v>
      </c>
      <c r="L4558" s="45" t="str">
        <f ca="1">VLOOKUP(Tableau645[[#This Row],[module]],OFFSET(INDIRECT(A4558&amp;"_code"),0,2,,2),2,0)</f>
        <v>n/a</v>
      </c>
      <c r="M4558" s="45"/>
      <c r="N4558" s="47"/>
      <c r="O4558" s="45"/>
    </row>
    <row r="4559" spans="1:15" hidden="1" x14ac:dyDescent="0.2">
      <c r="A4559" s="45" t="s">
        <v>672</v>
      </c>
      <c r="B4559" s="65" t="str">
        <f>YEAR(C4559)&amp;"-"&amp;WEEKNUM(C4559)</f>
        <v>2018-23</v>
      </c>
      <c r="C4559" s="46">
        <v>43255</v>
      </c>
      <c r="D4559" s="67">
        <f>WEEKDAY(Tableau645[[#This Row],[date]])</f>
        <v>2</v>
      </c>
      <c r="E4559" s="47">
        <v>0.57291666666666696</v>
      </c>
      <c r="F4559" s="47">
        <v>0.73958333333333404</v>
      </c>
      <c r="G4559" s="46" t="str">
        <f>IF(NOT(ISBLANK(Tableau645[heure
début])),IF(VALUE(MID(TEXT(Tableau645[heure
début],"hh"),1,2))&lt;13,"AM","PM"),"")</f>
        <v>PM</v>
      </c>
      <c r="H4559" s="47">
        <f>F4559-E4559</f>
        <v>0.16666666666666707</v>
      </c>
      <c r="I4559" s="47"/>
      <c r="J4559" s="47"/>
      <c r="K4559" s="65" t="s">
        <v>809</v>
      </c>
      <c r="L4559" s="45" t="str">
        <f ca="1">VLOOKUP(Tableau645[[#This Row],[module]],OFFSET(INDIRECT(A4559&amp;"_code"),0,2,,2),2,0)</f>
        <v>n/a</v>
      </c>
      <c r="M4559" s="45"/>
      <c r="N4559" s="47"/>
      <c r="O4559" s="45"/>
    </row>
    <row r="4560" spans="1:15" hidden="1" x14ac:dyDescent="0.2">
      <c r="A4560" s="45" t="s">
        <v>676</v>
      </c>
      <c r="B4560" s="65" t="str">
        <f>YEAR(C4560)&amp;"-"&amp;WEEKNUM(C4560)</f>
        <v>2018-23</v>
      </c>
      <c r="C4560" s="46">
        <v>43255</v>
      </c>
      <c r="D4560" s="67">
        <f>WEEKDAY(Tableau645[[#This Row],[date]])</f>
        <v>2</v>
      </c>
      <c r="E4560" s="47">
        <v>0.57291666666666696</v>
      </c>
      <c r="F4560" s="47">
        <v>0.69791666666666663</v>
      </c>
      <c r="G4560" s="46" t="str">
        <f>IF(NOT(ISBLANK(Tableau645[heure
début])),IF(VALUE(MID(TEXT(Tableau645[heure
début],"hh"),1,2))&lt;13,"AM","PM"),"")</f>
        <v>PM</v>
      </c>
      <c r="H4560" s="47">
        <f>F4560-E4560</f>
        <v>0.12499999999999967</v>
      </c>
      <c r="I4560" s="47"/>
      <c r="J4560" s="47"/>
      <c r="K4560" s="65" t="s">
        <v>809</v>
      </c>
      <c r="L4560" s="45" t="str">
        <f ca="1">VLOOKUP(Tableau645[[#This Row],[module]],OFFSET(INDIRECT(A4560&amp;"_code"),0,2,,2),2,0)</f>
        <v>n/a</v>
      </c>
      <c r="M4560" s="45"/>
      <c r="N4560" s="47"/>
      <c r="O4560" s="45"/>
    </row>
    <row r="4561" spans="1:15" hidden="1" x14ac:dyDescent="0.2">
      <c r="A4561" s="45" t="s">
        <v>677</v>
      </c>
      <c r="B4561" s="65" t="str">
        <f>YEAR(C4561)&amp;"-"&amp;WEEKNUM(C4561)</f>
        <v>2018-23</v>
      </c>
      <c r="C4561" s="46">
        <v>43255</v>
      </c>
      <c r="D4561" s="67">
        <f>WEEKDAY(Tableau645[[#This Row],[date]])</f>
        <v>2</v>
      </c>
      <c r="E4561" s="47">
        <v>0.57291666666666696</v>
      </c>
      <c r="F4561" s="47">
        <v>0.69791666666666663</v>
      </c>
      <c r="G4561" s="46" t="str">
        <f>IF(NOT(ISBLANK(Tableau645[heure
début])),IF(VALUE(MID(TEXT(Tableau645[heure
début],"hh"),1,2))&lt;13,"AM","PM"),"")</f>
        <v>PM</v>
      </c>
      <c r="H4561" s="47">
        <f>F4561-E4561</f>
        <v>0.12499999999999967</v>
      </c>
      <c r="I4561" s="47"/>
      <c r="J4561" s="47"/>
      <c r="K4561" s="65" t="s">
        <v>1168</v>
      </c>
      <c r="L4561" s="45" t="str">
        <f ca="1">VLOOKUP(Tableau645[[#This Row],[module]],OFFSET(INDIRECT(A4561&amp;"_code"),0,2,,2),2,0)</f>
        <v>n/a</v>
      </c>
      <c r="M4561" s="45"/>
      <c r="N4561" s="47"/>
      <c r="O4561" s="45"/>
    </row>
    <row r="4562" spans="1:15" hidden="1" x14ac:dyDescent="0.2">
      <c r="A4562" s="45" t="s">
        <v>671</v>
      </c>
      <c r="B4562" s="65" t="str">
        <f>YEAR(C4562)&amp;"-"&amp;WEEKNUM(C4562)</f>
        <v>2018-23</v>
      </c>
      <c r="C4562" s="46">
        <v>43255</v>
      </c>
      <c r="D4562" s="67">
        <f>WEEKDAY(Tableau645[[#This Row],[date]])</f>
        <v>2</v>
      </c>
      <c r="E4562" s="47">
        <v>0.57291666666666696</v>
      </c>
      <c r="F4562" s="47">
        <v>0.73958333333333404</v>
      </c>
      <c r="G4562" s="46" t="str">
        <f>IF(NOT(ISBLANK(Tableau645[heure
début])),IF(VALUE(MID(TEXT(Tableau645[heure
début],"hh"),1,2))&lt;13,"AM","PM"),"")</f>
        <v>PM</v>
      </c>
      <c r="H4562" s="47">
        <f>F4562-E4562</f>
        <v>0.16666666666666707</v>
      </c>
      <c r="I4562" s="47"/>
      <c r="J4562" s="47" t="s">
        <v>832</v>
      </c>
      <c r="K4562" s="65"/>
      <c r="L4562" s="45" t="e">
        <f ca="1">VLOOKUP(Tableau645[[#This Row],[module]],OFFSET(INDIRECT(A4562&amp;"_code"),0,2,,2),2,0)</f>
        <v>#N/A</v>
      </c>
      <c r="M4562" s="45"/>
      <c r="N4562" s="47"/>
      <c r="O4562" s="45"/>
    </row>
    <row r="4563" spans="1:15" hidden="1" x14ac:dyDescent="0.2">
      <c r="A4563" s="45" t="s">
        <v>670</v>
      </c>
      <c r="B4563" s="65" t="str">
        <f>YEAR(C4563)&amp;"-"&amp;WEEKNUM(C4563)</f>
        <v>2018-23</v>
      </c>
      <c r="C4563" s="46">
        <v>43255</v>
      </c>
      <c r="D4563" s="67">
        <f>WEEKDAY(Tableau645[[#This Row],[date]])</f>
        <v>2</v>
      </c>
      <c r="E4563" s="47">
        <v>0.57291666666666696</v>
      </c>
      <c r="F4563" s="47">
        <v>0.73958333333333404</v>
      </c>
      <c r="G4563" s="46" t="str">
        <f>IF(NOT(ISBLANK(Tableau645[heure
début])),IF(VALUE(MID(TEXT(Tableau645[heure
début],"hh"),1,2))&lt;13,"AM","PM"),"")</f>
        <v>PM</v>
      </c>
      <c r="H4563" s="47">
        <f>F4563-E4563</f>
        <v>0.16666666666666707</v>
      </c>
      <c r="I4563" s="47"/>
      <c r="J4563" s="47"/>
      <c r="K4563" s="65"/>
      <c r="L4563" s="45" t="e">
        <f ca="1">VLOOKUP(Tableau645[[#This Row],[module]],OFFSET(INDIRECT(A4563&amp;"_code"),0,2,,2),2,0)</f>
        <v>#N/A</v>
      </c>
      <c r="M4563" s="45"/>
      <c r="N4563" s="47"/>
      <c r="O4563" s="45"/>
    </row>
    <row r="4564" spans="1:15" hidden="1" x14ac:dyDescent="0.2">
      <c r="A4564" s="61" t="s">
        <v>669</v>
      </c>
      <c r="B4564" s="65" t="str">
        <f>YEAR(C4564)&amp;"-"&amp;WEEKNUM(C4564)</f>
        <v>2018-23</v>
      </c>
      <c r="C4564" s="46">
        <v>43256</v>
      </c>
      <c r="D4564" s="67">
        <f>WEEKDAY(Tableau645[[#This Row],[date]])</f>
        <v>3</v>
      </c>
      <c r="E4564" s="47">
        <v>0.34375</v>
      </c>
      <c r="F4564" s="47">
        <v>0.51041666666666696</v>
      </c>
      <c r="G4564" s="46" t="str">
        <f>IF(NOT(ISBLANK(Tableau645[heure
début])),IF(VALUE(MID(TEXT(Tableau645[heure
début],"hh"),1,2))&lt;13,"AM","PM"),"")</f>
        <v>AM</v>
      </c>
      <c r="H4564" s="47">
        <f>F4564-E4564</f>
        <v>0.16666666666666696</v>
      </c>
      <c r="I4564" s="47"/>
      <c r="J4564" s="47"/>
      <c r="K4564" s="65" t="s">
        <v>806</v>
      </c>
      <c r="L4564" s="45" t="str">
        <f ca="1">VLOOKUP(Tableau645[[#This Row],[module]],OFFSET(INDIRECT(A4564&amp;"_code"),0,2,,2),2,0)</f>
        <v>n/a</v>
      </c>
      <c r="M4564" s="45"/>
      <c r="N4564" s="47"/>
      <c r="O4564" s="45"/>
    </row>
    <row r="4565" spans="1:15" hidden="1" x14ac:dyDescent="0.2">
      <c r="A4565" s="45" t="s">
        <v>657</v>
      </c>
      <c r="B4565" s="65" t="str">
        <f>YEAR(C4565)&amp;"-"&amp;WEEKNUM(C4565)</f>
        <v>2018-23</v>
      </c>
      <c r="C4565" s="46">
        <v>43256</v>
      </c>
      <c r="D4565" s="67">
        <f>WEEKDAY(Tableau645[[#This Row],[date]])</f>
        <v>3</v>
      </c>
      <c r="E4565" s="47">
        <v>0.34375</v>
      </c>
      <c r="F4565" s="47">
        <v>0.51041666666666696</v>
      </c>
      <c r="G4565" s="46" t="str">
        <f>IF(NOT(ISBLANK(Tableau645[heure
début])),IF(VALUE(MID(TEXT(Tableau645[heure
début],"hh"),1,2))&lt;13,"AM","PM"),"")</f>
        <v>AM</v>
      </c>
      <c r="H4565" s="47">
        <f>F4565-E4565</f>
        <v>0.16666666666666696</v>
      </c>
      <c r="I4565" s="123"/>
      <c r="J4565" s="47"/>
      <c r="K4565" s="65" t="s">
        <v>1053</v>
      </c>
      <c r="L4565" s="45" t="str">
        <f ca="1">VLOOKUP(Tableau645[[#This Row],[module]],OFFSET(INDIRECT(A4565&amp;"_code"),0,2,,2),2,0)</f>
        <v>FRENEA Marylène</v>
      </c>
      <c r="M4565" s="45"/>
      <c r="N4565" s="47"/>
      <c r="O4565" s="45"/>
    </row>
    <row r="4566" spans="1:15" hidden="1" x14ac:dyDescent="0.2">
      <c r="A4566" s="45" t="s">
        <v>671</v>
      </c>
      <c r="B4566" s="65" t="str">
        <f>YEAR(C4566)&amp;"-"&amp;WEEKNUM(C4566)</f>
        <v>2018-23</v>
      </c>
      <c r="C4566" s="46">
        <v>43256</v>
      </c>
      <c r="D4566" s="67">
        <f>WEEKDAY(Tableau645[[#This Row],[date]])</f>
        <v>3</v>
      </c>
      <c r="E4566" s="47">
        <v>0.34375</v>
      </c>
      <c r="F4566" s="47">
        <v>0.51041666666666696</v>
      </c>
      <c r="G4566" s="46" t="str">
        <f>IF(NOT(ISBLANK(Tableau645[heure
début])),IF(VALUE(MID(TEXT(Tableau645[heure
début],"hh"),1,2))&lt;13,"AM","PM"),"")</f>
        <v>AM</v>
      </c>
      <c r="H4566" s="47">
        <f>F4566-E4566</f>
        <v>0.16666666666666696</v>
      </c>
      <c r="I4566" s="47"/>
      <c r="J4566" s="47" t="s">
        <v>833</v>
      </c>
      <c r="K4566" s="65" t="s">
        <v>817</v>
      </c>
      <c r="L4566" s="45" t="str">
        <f ca="1">VLOOKUP(Tableau645[[#This Row],[module]],OFFSET(INDIRECT(A4566&amp;"_code"),0,2,,2),2,0)</f>
        <v>n/a</v>
      </c>
      <c r="M4566" s="45"/>
      <c r="N4566" s="47"/>
      <c r="O4566" s="45"/>
    </row>
    <row r="4567" spans="1:15" hidden="1" x14ac:dyDescent="0.2">
      <c r="A4567" s="45" t="s">
        <v>672</v>
      </c>
      <c r="B4567" s="65" t="str">
        <f>YEAR(C4567)&amp;"-"&amp;WEEKNUM(C4567)</f>
        <v>2018-23</v>
      </c>
      <c r="C4567" s="46">
        <v>43256</v>
      </c>
      <c r="D4567" s="67">
        <f>WEEKDAY(Tableau645[[#This Row],[date]])</f>
        <v>3</v>
      </c>
      <c r="E4567" s="47">
        <v>0.34375</v>
      </c>
      <c r="F4567" s="47">
        <v>0.51041666666666696</v>
      </c>
      <c r="G4567" s="46" t="str">
        <f>IF(NOT(ISBLANK(Tableau645[heure
début])),IF(VALUE(MID(TEXT(Tableau645[heure
début],"hh"),1,2))&lt;13,"AM","PM"),"")</f>
        <v>AM</v>
      </c>
      <c r="H4567" s="47">
        <f>F4567-E4567</f>
        <v>0.16666666666666696</v>
      </c>
      <c r="I4567" s="47"/>
      <c r="J4567" s="47"/>
      <c r="K4567" s="65" t="s">
        <v>809</v>
      </c>
      <c r="L4567" s="45" t="str">
        <f ca="1">VLOOKUP(Tableau645[[#This Row],[module]],OFFSET(INDIRECT(A4567&amp;"_code"),0,2,,2),2,0)</f>
        <v>n/a</v>
      </c>
      <c r="M4567" s="45"/>
      <c r="N4567" s="47"/>
      <c r="O4567" s="45"/>
    </row>
    <row r="4568" spans="1:15" hidden="1" x14ac:dyDescent="0.2">
      <c r="A4568" s="45" t="s">
        <v>676</v>
      </c>
      <c r="B4568" s="65" t="str">
        <f>YEAR(C4568)&amp;"-"&amp;WEEKNUM(C4568)</f>
        <v>2018-23</v>
      </c>
      <c r="C4568" s="46">
        <v>43256</v>
      </c>
      <c r="D4568" s="67">
        <f>WEEKDAY(Tableau645[[#This Row],[date]])</f>
        <v>3</v>
      </c>
      <c r="E4568" s="47">
        <v>0.34375</v>
      </c>
      <c r="F4568" s="47">
        <v>0.51041666666666696</v>
      </c>
      <c r="G4568" s="46" t="str">
        <f>IF(NOT(ISBLANK(Tableau645[heure
début])),IF(VALUE(MID(TEXT(Tableau645[heure
début],"hh"),1,2))&lt;13,"AM","PM"),"")</f>
        <v>AM</v>
      </c>
      <c r="H4568" s="47">
        <f>F4568-E4568</f>
        <v>0.16666666666666696</v>
      </c>
      <c r="I4568" s="47"/>
      <c r="J4568" s="47"/>
      <c r="K4568" s="65" t="s">
        <v>809</v>
      </c>
      <c r="L4568" s="45" t="str">
        <f ca="1">VLOOKUP(Tableau645[[#This Row],[module]],OFFSET(INDIRECT(A4568&amp;"_code"),0,2,,2),2,0)</f>
        <v>n/a</v>
      </c>
      <c r="M4568" s="45"/>
      <c r="N4568" s="47"/>
      <c r="O4568" s="45"/>
    </row>
    <row r="4569" spans="1:15" hidden="1" x14ac:dyDescent="0.2">
      <c r="A4569" s="45" t="s">
        <v>677</v>
      </c>
      <c r="B4569" s="65" t="str">
        <f>YEAR(C4569)&amp;"-"&amp;WEEKNUM(C4569)</f>
        <v>2018-23</v>
      </c>
      <c r="C4569" s="46">
        <v>43256</v>
      </c>
      <c r="D4569" s="67">
        <f>WEEKDAY(Tableau645[[#This Row],[date]])</f>
        <v>3</v>
      </c>
      <c r="E4569" s="47">
        <v>0.34375</v>
      </c>
      <c r="F4569" s="47">
        <v>0.51041666666666696</v>
      </c>
      <c r="G4569" s="46" t="str">
        <f>IF(NOT(ISBLANK(Tableau645[heure
début])),IF(VALUE(MID(TEXT(Tableau645[heure
début],"hh"),1,2))&lt;13,"AM","PM"),"")</f>
        <v>AM</v>
      </c>
      <c r="H4569" s="47">
        <f>F4569-E4569</f>
        <v>0.16666666666666696</v>
      </c>
      <c r="I4569" s="47"/>
      <c r="J4569" s="47"/>
      <c r="K4569" s="65" t="s">
        <v>1168</v>
      </c>
      <c r="L4569" s="45" t="str">
        <f ca="1">VLOOKUP(Tableau645[[#This Row],[module]],OFFSET(INDIRECT(A4569&amp;"_code"),0,2,,2),2,0)</f>
        <v>n/a</v>
      </c>
      <c r="M4569" s="45"/>
      <c r="N4569" s="47"/>
      <c r="O4569" s="45"/>
    </row>
    <row r="4570" spans="1:15" hidden="1" x14ac:dyDescent="0.2">
      <c r="A4570" s="45" t="s">
        <v>671</v>
      </c>
      <c r="B4570" s="65" t="str">
        <f>YEAR(C4570)&amp;"-"&amp;WEEKNUM(C4570)</f>
        <v>2018-23</v>
      </c>
      <c r="C4570" s="46">
        <v>43256</v>
      </c>
      <c r="D4570" s="67">
        <f>WEEKDAY(Tableau645[[#This Row],[date]])</f>
        <v>3</v>
      </c>
      <c r="E4570" s="47">
        <v>0.34375</v>
      </c>
      <c r="F4570" s="47">
        <v>0.51041666666666696</v>
      </c>
      <c r="G4570" s="46" t="str">
        <f>IF(NOT(ISBLANK(Tableau645[heure
début])),IF(VALUE(MID(TEXT(Tableau645[heure
début],"hh"),1,2))&lt;13,"AM","PM"),"")</f>
        <v>AM</v>
      </c>
      <c r="H4570" s="47">
        <f>F4570-E4570</f>
        <v>0.16666666666666696</v>
      </c>
      <c r="I4570" s="47"/>
      <c r="J4570" s="47" t="s">
        <v>832</v>
      </c>
      <c r="K4570" s="65"/>
      <c r="L4570" s="45" t="e">
        <f ca="1">VLOOKUP(Tableau645[[#This Row],[module]],OFFSET(INDIRECT(A4570&amp;"_code"),0,2,,2),2,0)</f>
        <v>#N/A</v>
      </c>
      <c r="M4570" s="45"/>
      <c r="N4570" s="47"/>
      <c r="O4570" s="45"/>
    </row>
    <row r="4571" spans="1:15" hidden="1" x14ac:dyDescent="0.2">
      <c r="A4571" s="45" t="s">
        <v>670</v>
      </c>
      <c r="B4571" s="65" t="str">
        <f>YEAR(C4571)&amp;"-"&amp;WEEKNUM(C4571)</f>
        <v>2018-23</v>
      </c>
      <c r="C4571" s="46">
        <v>43256</v>
      </c>
      <c r="D4571" s="67">
        <f>WEEKDAY(Tableau645[[#This Row],[date]])</f>
        <v>3</v>
      </c>
      <c r="E4571" s="47">
        <v>0.34375</v>
      </c>
      <c r="F4571" s="47">
        <v>0.51041666666666696</v>
      </c>
      <c r="G4571" s="46" t="str">
        <f>IF(NOT(ISBLANK(Tableau645[heure
début])),IF(VALUE(MID(TEXT(Tableau645[heure
début],"hh"),1,2))&lt;13,"AM","PM"),"")</f>
        <v>AM</v>
      </c>
      <c r="H4571" s="47">
        <f>F4571-E4571</f>
        <v>0.16666666666666696</v>
      </c>
      <c r="I4571" s="47"/>
      <c r="J4571" s="47"/>
      <c r="K4571" s="65" t="s">
        <v>840</v>
      </c>
      <c r="L4571" s="45" t="str">
        <f ca="1">VLOOKUP(Tableau645[[#This Row],[module]],OFFSET(INDIRECT(A4571&amp;"_code"),0,2,,2),2,0)</f>
        <v>DECROIX Sébastien</v>
      </c>
      <c r="M4571" s="45"/>
      <c r="N4571" s="47"/>
      <c r="O4571" s="45"/>
    </row>
    <row r="4572" spans="1:15" hidden="1" x14ac:dyDescent="0.2">
      <c r="A4572" s="61" t="s">
        <v>669</v>
      </c>
      <c r="B4572" s="65" t="str">
        <f>YEAR(C4572)&amp;"-"&amp;WEEKNUM(C4572)</f>
        <v>2018-23</v>
      </c>
      <c r="C4572" s="46">
        <v>43256</v>
      </c>
      <c r="D4572" s="67">
        <f>WEEKDAY(Tableau645[[#This Row],[date]])</f>
        <v>3</v>
      </c>
      <c r="E4572" s="63">
        <v>0.57291666666666696</v>
      </c>
      <c r="F4572" s="63">
        <v>0.73958333333333404</v>
      </c>
      <c r="G4572" s="46" t="str">
        <f>IF(NOT(ISBLANK(Tableau645[heure
début])),IF(VALUE(MID(TEXT(Tableau645[heure
début],"hh"),1,2))&lt;13,"AM","PM"),"")</f>
        <v>PM</v>
      </c>
      <c r="H4572" s="47">
        <f>F4572-E4572</f>
        <v>0.16666666666666707</v>
      </c>
      <c r="I4572" s="47"/>
      <c r="J4572" s="47"/>
      <c r="K4572" s="65" t="s">
        <v>806</v>
      </c>
      <c r="L4572" s="45" t="str">
        <f ca="1">VLOOKUP(Tableau645[[#This Row],[module]],OFFSET(INDIRECT(A4572&amp;"_code"),0,2,,2),2,0)</f>
        <v>n/a</v>
      </c>
      <c r="M4572" s="45"/>
      <c r="N4572" s="47"/>
      <c r="O4572" s="45"/>
    </row>
    <row r="4573" spans="1:15" hidden="1" x14ac:dyDescent="0.2">
      <c r="A4573" s="45" t="s">
        <v>657</v>
      </c>
      <c r="B4573" s="65" t="str">
        <f>YEAR(C4573)&amp;"-"&amp;WEEKNUM(C4573)</f>
        <v>2018-23</v>
      </c>
      <c r="C4573" s="46">
        <v>43256</v>
      </c>
      <c r="D4573" s="67">
        <f>WEEKDAY(Tableau645[[#This Row],[date]])</f>
        <v>3</v>
      </c>
      <c r="E4573" s="47">
        <v>0.57291666666666696</v>
      </c>
      <c r="F4573" s="47">
        <v>0.73958333333333404</v>
      </c>
      <c r="G4573" s="46" t="str">
        <f>IF(NOT(ISBLANK(Tableau645[heure
début])),IF(VALUE(MID(TEXT(Tableau645[heure
début],"hh"),1,2))&lt;13,"AM","PM"),"")</f>
        <v>PM</v>
      </c>
      <c r="H4573" s="47">
        <f>F4573-E4573</f>
        <v>0.16666666666666707</v>
      </c>
      <c r="I4573" s="123"/>
      <c r="J4573" s="47"/>
      <c r="K4573" s="65" t="s">
        <v>1096</v>
      </c>
      <c r="L4573" s="45" t="str">
        <f ca="1">VLOOKUP(Tableau645[[#This Row],[module]],OFFSET(INDIRECT(A4573&amp;"_code"),0,2,,2),2,0)</f>
        <v>DELIESSCHE Christian</v>
      </c>
      <c r="M4573" s="45"/>
      <c r="N4573" s="47"/>
      <c r="O4573" s="45"/>
    </row>
    <row r="4574" spans="1:15" hidden="1" x14ac:dyDescent="0.2">
      <c r="A4574" s="45" t="s">
        <v>671</v>
      </c>
      <c r="B4574" s="65" t="str">
        <f>YEAR(C4574)&amp;"-"&amp;WEEKNUM(C4574)</f>
        <v>2018-23</v>
      </c>
      <c r="C4574" s="46">
        <v>43256</v>
      </c>
      <c r="D4574" s="67">
        <f>WEEKDAY(Tableau645[[#This Row],[date]])</f>
        <v>3</v>
      </c>
      <c r="E4574" s="47">
        <v>0.57291666666666696</v>
      </c>
      <c r="F4574" s="47">
        <v>0.73958333333333404</v>
      </c>
      <c r="G4574" s="46" t="str">
        <f>IF(NOT(ISBLANK(Tableau645[heure
début])),IF(VALUE(MID(TEXT(Tableau645[heure
début],"hh"),1,2))&lt;13,"AM","PM"),"")</f>
        <v>PM</v>
      </c>
      <c r="H4574" s="47">
        <f>F4574-E4574</f>
        <v>0.16666666666666707</v>
      </c>
      <c r="I4574" s="47"/>
      <c r="J4574" s="47" t="s">
        <v>833</v>
      </c>
      <c r="K4574" s="65" t="s">
        <v>817</v>
      </c>
      <c r="L4574" s="45" t="str">
        <f ca="1">VLOOKUP(Tableau645[[#This Row],[module]],OFFSET(INDIRECT(A4574&amp;"_code"),0,2,,2),2,0)</f>
        <v>n/a</v>
      </c>
      <c r="M4574" s="45"/>
      <c r="N4574" s="47"/>
      <c r="O4574" s="45"/>
    </row>
    <row r="4575" spans="1:15" hidden="1" x14ac:dyDescent="0.2">
      <c r="A4575" s="45" t="s">
        <v>672</v>
      </c>
      <c r="B4575" s="65" t="str">
        <f>YEAR(C4575)&amp;"-"&amp;WEEKNUM(C4575)</f>
        <v>2018-23</v>
      </c>
      <c r="C4575" s="46">
        <v>43256</v>
      </c>
      <c r="D4575" s="67">
        <f>WEEKDAY(Tableau645[[#This Row],[date]])</f>
        <v>3</v>
      </c>
      <c r="E4575" s="47">
        <v>0.57291666666666696</v>
      </c>
      <c r="F4575" s="47">
        <v>0.73958333333333404</v>
      </c>
      <c r="G4575" s="46" t="str">
        <f>IF(NOT(ISBLANK(Tableau645[heure
début])),IF(VALUE(MID(TEXT(Tableau645[heure
début],"hh"),1,2))&lt;13,"AM","PM"),"")</f>
        <v>PM</v>
      </c>
      <c r="H4575" s="47">
        <f>F4575-E4575</f>
        <v>0.16666666666666707</v>
      </c>
      <c r="I4575" s="47"/>
      <c r="J4575" s="47"/>
      <c r="K4575" s="65" t="s">
        <v>809</v>
      </c>
      <c r="L4575" s="45" t="str">
        <f ca="1">VLOOKUP(Tableau645[[#This Row],[module]],OFFSET(INDIRECT(A4575&amp;"_code"),0,2,,2),2,0)</f>
        <v>n/a</v>
      </c>
      <c r="M4575" s="45"/>
      <c r="N4575" s="47"/>
      <c r="O4575" s="45"/>
    </row>
    <row r="4576" spans="1:15" hidden="1" x14ac:dyDescent="0.2">
      <c r="A4576" s="45" t="s">
        <v>676</v>
      </c>
      <c r="B4576" s="65" t="str">
        <f>YEAR(C4576)&amp;"-"&amp;WEEKNUM(C4576)</f>
        <v>2018-23</v>
      </c>
      <c r="C4576" s="46">
        <v>43256</v>
      </c>
      <c r="D4576" s="67">
        <f>WEEKDAY(Tableau645[[#This Row],[date]])</f>
        <v>3</v>
      </c>
      <c r="E4576" s="47">
        <v>0.57291666666666696</v>
      </c>
      <c r="F4576" s="47">
        <v>0.69791666666666663</v>
      </c>
      <c r="G4576" s="46" t="str">
        <f>IF(NOT(ISBLANK(Tableau645[heure
début])),IF(VALUE(MID(TEXT(Tableau645[heure
début],"hh"),1,2))&lt;13,"AM","PM"),"")</f>
        <v>PM</v>
      </c>
      <c r="H4576" s="47">
        <f>F4576-E4576</f>
        <v>0.12499999999999967</v>
      </c>
      <c r="I4576" s="47"/>
      <c r="J4576" s="47"/>
      <c r="K4576" s="65" t="s">
        <v>809</v>
      </c>
      <c r="L4576" s="45" t="str">
        <f ca="1">VLOOKUP(Tableau645[[#This Row],[module]],OFFSET(INDIRECT(A4576&amp;"_code"),0,2,,2),2,0)</f>
        <v>n/a</v>
      </c>
      <c r="M4576" s="45"/>
      <c r="N4576" s="47"/>
      <c r="O4576" s="45"/>
    </row>
    <row r="4577" spans="1:15" hidden="1" x14ac:dyDescent="0.2">
      <c r="A4577" s="45" t="s">
        <v>677</v>
      </c>
      <c r="B4577" s="65" t="str">
        <f>YEAR(C4577)&amp;"-"&amp;WEEKNUM(C4577)</f>
        <v>2018-23</v>
      </c>
      <c r="C4577" s="46">
        <v>43256</v>
      </c>
      <c r="D4577" s="67">
        <f>WEEKDAY(Tableau645[[#This Row],[date]])</f>
        <v>3</v>
      </c>
      <c r="E4577" s="47">
        <v>0.57291666666666696</v>
      </c>
      <c r="F4577" s="47">
        <v>0.69791666666666663</v>
      </c>
      <c r="G4577" s="46" t="str">
        <f>IF(NOT(ISBLANK(Tableau645[heure
début])),IF(VALUE(MID(TEXT(Tableau645[heure
début],"hh"),1,2))&lt;13,"AM","PM"),"")</f>
        <v>PM</v>
      </c>
      <c r="H4577" s="47">
        <f>F4577-E4577</f>
        <v>0.12499999999999967</v>
      </c>
      <c r="I4577" s="47"/>
      <c r="J4577" s="47"/>
      <c r="K4577" s="65" t="s">
        <v>1168</v>
      </c>
      <c r="L4577" s="45" t="str">
        <f ca="1">VLOOKUP(Tableau645[[#This Row],[module]],OFFSET(INDIRECT(A4577&amp;"_code"),0,2,,2),2,0)</f>
        <v>n/a</v>
      </c>
      <c r="M4577" s="45"/>
      <c r="N4577" s="47"/>
      <c r="O4577" s="45"/>
    </row>
    <row r="4578" spans="1:15" hidden="1" x14ac:dyDescent="0.2">
      <c r="A4578" s="45" t="s">
        <v>670</v>
      </c>
      <c r="B4578" s="65" t="str">
        <f>YEAR(C4578)&amp;"-"&amp;WEEKNUM(C4578)</f>
        <v>2018-23</v>
      </c>
      <c r="C4578" s="46">
        <v>43256</v>
      </c>
      <c r="D4578" s="67">
        <f>WEEKDAY(Tableau645[[#This Row],[date]])</f>
        <v>3</v>
      </c>
      <c r="E4578" s="47">
        <v>0.57291666666666696</v>
      </c>
      <c r="F4578" s="47">
        <v>0.73958333333333404</v>
      </c>
      <c r="G4578" s="46" t="str">
        <f>IF(NOT(ISBLANK(Tableau645[heure
début])),IF(VALUE(MID(TEXT(Tableau645[heure
début],"hh"),1,2))&lt;13,"AM","PM"),"")</f>
        <v>PM</v>
      </c>
      <c r="H4578" s="47">
        <f>F4578-E4578</f>
        <v>0.16666666666666707</v>
      </c>
      <c r="I4578" s="47"/>
      <c r="J4578" s="47"/>
      <c r="K4578" s="65"/>
      <c r="L4578" s="45" t="e">
        <f ca="1">VLOOKUP(Tableau645[[#This Row],[module]],OFFSET(INDIRECT(A4578&amp;"_code"),0,2,,2),2,0)</f>
        <v>#N/A</v>
      </c>
      <c r="M4578" s="45"/>
      <c r="N4578" s="47"/>
      <c r="O4578" s="45"/>
    </row>
    <row r="4579" spans="1:15" hidden="1" x14ac:dyDescent="0.2">
      <c r="A4579" s="45" t="s">
        <v>671</v>
      </c>
      <c r="B4579" s="65" t="str">
        <f>YEAR(C4579)&amp;"-"&amp;WEEKNUM(C4579)</f>
        <v>2018-23</v>
      </c>
      <c r="C4579" s="46">
        <v>43256</v>
      </c>
      <c r="D4579" s="67">
        <f>WEEKDAY(Tableau645[[#This Row],[date]])</f>
        <v>3</v>
      </c>
      <c r="E4579" s="47">
        <v>0.57291666666666696</v>
      </c>
      <c r="F4579" s="47">
        <v>0.73958333333333404</v>
      </c>
      <c r="G4579" s="46" t="str">
        <f>IF(NOT(ISBLANK(Tableau645[heure
début])),IF(VALUE(MID(TEXT(Tableau645[heure
début],"hh"),1,2))&lt;13,"AM","PM"),"")</f>
        <v>PM</v>
      </c>
      <c r="H4579" s="47">
        <f>F4579-E4579</f>
        <v>0.16666666666666707</v>
      </c>
      <c r="I4579" s="47"/>
      <c r="J4579" s="47" t="s">
        <v>832</v>
      </c>
      <c r="K4579" s="65"/>
      <c r="L4579" s="45" t="e">
        <f ca="1">VLOOKUP(Tableau645[[#This Row],[module]],OFFSET(INDIRECT(A4579&amp;"_code"),0,2,,2),2,0)</f>
        <v>#N/A</v>
      </c>
      <c r="M4579" s="45"/>
      <c r="N4579" s="47"/>
      <c r="O4579" s="45"/>
    </row>
    <row r="4580" spans="1:15" hidden="1" x14ac:dyDescent="0.2">
      <c r="A4580" s="61" t="s">
        <v>669</v>
      </c>
      <c r="B4580" s="65" t="str">
        <f>YEAR(C4580)&amp;"-"&amp;WEEKNUM(C4580)</f>
        <v>2018-23</v>
      </c>
      <c r="C4580" s="46">
        <v>43257</v>
      </c>
      <c r="D4580" s="67">
        <f>WEEKDAY(Tableau645[[#This Row],[date]])</f>
        <v>4</v>
      </c>
      <c r="E4580" s="47">
        <v>0.34375</v>
      </c>
      <c r="F4580" s="47">
        <v>0.51041666666666696</v>
      </c>
      <c r="G4580" s="46" t="str">
        <f>IF(NOT(ISBLANK(Tableau645[heure
début])),IF(VALUE(MID(TEXT(Tableau645[heure
début],"hh"),1,2))&lt;13,"AM","PM"),"")</f>
        <v>AM</v>
      </c>
      <c r="H4580" s="47">
        <f>F4580-E4580</f>
        <v>0.16666666666666696</v>
      </c>
      <c r="I4580" s="47"/>
      <c r="J4580" s="47"/>
      <c r="K4580" s="65" t="s">
        <v>806</v>
      </c>
      <c r="L4580" s="45" t="str">
        <f ca="1">VLOOKUP(Tableau645[[#This Row],[module]],OFFSET(INDIRECT(A4580&amp;"_code"),0,2,,2),2,0)</f>
        <v>n/a</v>
      </c>
      <c r="M4580" s="45"/>
      <c r="N4580" s="47"/>
      <c r="O4580" s="45"/>
    </row>
    <row r="4581" spans="1:15" hidden="1" x14ac:dyDescent="0.2">
      <c r="A4581" s="45" t="s">
        <v>657</v>
      </c>
      <c r="B4581" s="65" t="str">
        <f>YEAR(C4581)&amp;"-"&amp;WEEKNUM(C4581)</f>
        <v>2018-23</v>
      </c>
      <c r="C4581" s="46">
        <v>43257</v>
      </c>
      <c r="D4581" s="67">
        <f>WEEKDAY(Tableau645[[#This Row],[date]])</f>
        <v>4</v>
      </c>
      <c r="E4581" s="47">
        <v>0.34375</v>
      </c>
      <c r="F4581" s="47">
        <v>0.51041666666666696</v>
      </c>
      <c r="G4581" s="46" t="str">
        <f>IF(NOT(ISBLANK(Tableau645[heure
début])),IF(VALUE(MID(TEXT(Tableau645[heure
début],"hh"),1,2))&lt;13,"AM","PM"),"")</f>
        <v>AM</v>
      </c>
      <c r="H4581" s="47">
        <f>F4581-E4581</f>
        <v>0.16666666666666696</v>
      </c>
      <c r="I4581" s="123"/>
      <c r="J4581" s="47"/>
      <c r="K4581" s="65" t="s">
        <v>1096</v>
      </c>
      <c r="L4581" s="45" t="str">
        <f ca="1">VLOOKUP(Tableau645[[#This Row],[module]],OFFSET(INDIRECT(A4581&amp;"_code"),0,2,,2),2,0)</f>
        <v>DELIESSCHE Christian</v>
      </c>
      <c r="M4581" s="45"/>
      <c r="N4581" s="47"/>
      <c r="O4581" s="45"/>
    </row>
    <row r="4582" spans="1:15" hidden="1" x14ac:dyDescent="0.2">
      <c r="A4582" s="45" t="s">
        <v>671</v>
      </c>
      <c r="B4582" s="65" t="str">
        <f>YEAR(C4582)&amp;"-"&amp;WEEKNUM(C4582)</f>
        <v>2018-23</v>
      </c>
      <c r="C4582" s="46">
        <v>43257</v>
      </c>
      <c r="D4582" s="67">
        <f>WEEKDAY(Tableau645[[#This Row],[date]])</f>
        <v>4</v>
      </c>
      <c r="E4582" s="47">
        <v>0.34375</v>
      </c>
      <c r="F4582" s="47">
        <v>0.51041666666666696</v>
      </c>
      <c r="G4582" s="46" t="str">
        <f>IF(NOT(ISBLANK(Tableau645[heure
début])),IF(VALUE(MID(TEXT(Tableau645[heure
début],"hh"),1,2))&lt;13,"AM","PM"),"")</f>
        <v>AM</v>
      </c>
      <c r="H4582" s="47">
        <f>F4582-E4582</f>
        <v>0.16666666666666696</v>
      </c>
      <c r="I4582" s="47"/>
      <c r="J4582" s="47" t="s">
        <v>833</v>
      </c>
      <c r="K4582" s="65" t="s">
        <v>817</v>
      </c>
      <c r="L4582" s="45" t="str">
        <f ca="1">VLOOKUP(Tableau645[[#This Row],[module]],OFFSET(INDIRECT(A4582&amp;"_code"),0,2,,2),2,0)</f>
        <v>n/a</v>
      </c>
      <c r="M4582" s="45"/>
      <c r="N4582" s="47"/>
      <c r="O4582" s="45"/>
    </row>
    <row r="4583" spans="1:15" hidden="1" x14ac:dyDescent="0.2">
      <c r="A4583" s="45" t="s">
        <v>672</v>
      </c>
      <c r="B4583" s="65" t="str">
        <f>YEAR(C4583)&amp;"-"&amp;WEEKNUM(C4583)</f>
        <v>2018-23</v>
      </c>
      <c r="C4583" s="46">
        <v>43257</v>
      </c>
      <c r="D4583" s="67">
        <f>WEEKDAY(Tableau645[[#This Row],[date]])</f>
        <v>4</v>
      </c>
      <c r="E4583" s="47">
        <v>0.34375</v>
      </c>
      <c r="F4583" s="47">
        <v>0.51041666666666696</v>
      </c>
      <c r="G4583" s="46" t="str">
        <f>IF(NOT(ISBLANK(Tableau645[heure
début])),IF(VALUE(MID(TEXT(Tableau645[heure
début],"hh"),1,2))&lt;13,"AM","PM"),"")</f>
        <v>AM</v>
      </c>
      <c r="H4583" s="47">
        <f>F4583-E4583</f>
        <v>0.16666666666666696</v>
      </c>
      <c r="I4583" s="47"/>
      <c r="J4583" s="47"/>
      <c r="K4583" s="65" t="s">
        <v>809</v>
      </c>
      <c r="L4583" s="45" t="str">
        <f ca="1">VLOOKUP(Tableau645[[#This Row],[module]],OFFSET(INDIRECT(A4583&amp;"_code"),0,2,,2),2,0)</f>
        <v>n/a</v>
      </c>
      <c r="M4583" s="45"/>
      <c r="N4583" s="47"/>
      <c r="O4583" s="45"/>
    </row>
    <row r="4584" spans="1:15" hidden="1" x14ac:dyDescent="0.2">
      <c r="A4584" s="45" t="s">
        <v>676</v>
      </c>
      <c r="B4584" s="65" t="str">
        <f>YEAR(C4584)&amp;"-"&amp;WEEKNUM(C4584)</f>
        <v>2018-23</v>
      </c>
      <c r="C4584" s="46">
        <v>43257</v>
      </c>
      <c r="D4584" s="67">
        <f>WEEKDAY(Tableau645[[#This Row],[date]])</f>
        <v>4</v>
      </c>
      <c r="E4584" s="47">
        <v>0.34375</v>
      </c>
      <c r="F4584" s="47">
        <v>0.51041666666666696</v>
      </c>
      <c r="G4584" s="46" t="str">
        <f>IF(NOT(ISBLANK(Tableau645[heure
début])),IF(VALUE(MID(TEXT(Tableau645[heure
début],"hh"),1,2))&lt;13,"AM","PM"),"")</f>
        <v>AM</v>
      </c>
      <c r="H4584" s="47">
        <f>F4584-E4584</f>
        <v>0.16666666666666696</v>
      </c>
      <c r="I4584" s="47"/>
      <c r="J4584" s="47"/>
      <c r="K4584" s="65" t="s">
        <v>809</v>
      </c>
      <c r="L4584" s="45" t="str">
        <f ca="1">VLOOKUP(Tableau645[[#This Row],[module]],OFFSET(INDIRECT(A4584&amp;"_code"),0,2,,2),2,0)</f>
        <v>n/a</v>
      </c>
      <c r="M4584" s="45"/>
      <c r="N4584" s="47"/>
      <c r="O4584" s="45"/>
    </row>
    <row r="4585" spans="1:15" hidden="1" x14ac:dyDescent="0.2">
      <c r="A4585" s="45" t="s">
        <v>677</v>
      </c>
      <c r="B4585" s="65" t="str">
        <f>YEAR(C4585)&amp;"-"&amp;WEEKNUM(C4585)</f>
        <v>2018-23</v>
      </c>
      <c r="C4585" s="46">
        <v>43257</v>
      </c>
      <c r="D4585" s="67">
        <f>WEEKDAY(Tableau645[[#This Row],[date]])</f>
        <v>4</v>
      </c>
      <c r="E4585" s="47">
        <v>0.34375</v>
      </c>
      <c r="F4585" s="47">
        <v>0.51041666666666696</v>
      </c>
      <c r="G4585" s="46" t="str">
        <f>IF(NOT(ISBLANK(Tableau645[heure
début])),IF(VALUE(MID(TEXT(Tableau645[heure
début],"hh"),1,2))&lt;13,"AM","PM"),"")</f>
        <v>AM</v>
      </c>
      <c r="H4585" s="47">
        <f>F4585-E4585</f>
        <v>0.16666666666666696</v>
      </c>
      <c r="I4585" s="47"/>
      <c r="J4585" s="47"/>
      <c r="K4585" s="65" t="s">
        <v>1168</v>
      </c>
      <c r="L4585" s="45" t="str">
        <f ca="1">VLOOKUP(Tableau645[[#This Row],[module]],OFFSET(INDIRECT(A4585&amp;"_code"),0,2,,2),2,0)</f>
        <v>n/a</v>
      </c>
      <c r="M4585" s="45"/>
      <c r="N4585" s="47"/>
      <c r="O4585" s="45"/>
    </row>
    <row r="4586" spans="1:15" hidden="1" x14ac:dyDescent="0.2">
      <c r="A4586" s="45" t="s">
        <v>670</v>
      </c>
      <c r="B4586" s="65" t="str">
        <f>YEAR(C4586)&amp;"-"&amp;WEEKNUM(C4586)</f>
        <v>2018-23</v>
      </c>
      <c r="C4586" s="46">
        <v>43257</v>
      </c>
      <c r="D4586" s="67">
        <f>WEEKDAY(Tableau645[[#This Row],[date]])</f>
        <v>4</v>
      </c>
      <c r="E4586" s="47">
        <v>0.34375</v>
      </c>
      <c r="F4586" s="47">
        <v>0.51041666666666696</v>
      </c>
      <c r="G4586" s="46" t="str">
        <f>IF(NOT(ISBLANK(Tableau645[heure
début])),IF(VALUE(MID(TEXT(Tableau645[heure
début],"hh"),1,2))&lt;13,"AM","PM"),"")</f>
        <v>AM</v>
      </c>
      <c r="H4586" s="47">
        <f>F4586-E4586</f>
        <v>0.16666666666666696</v>
      </c>
      <c r="I4586" s="47"/>
      <c r="J4586" s="47"/>
      <c r="K4586" s="65" t="s">
        <v>874</v>
      </c>
      <c r="L4586" s="45" t="str">
        <f ca="1">VLOOKUP(Tableau645[[#This Row],[module]],OFFSET(INDIRECT(A4586&amp;"_code"),0,2,,2),2,0)</f>
        <v>BRIKI Rachid</v>
      </c>
      <c r="M4586" s="45"/>
      <c r="N4586" s="47"/>
      <c r="O4586" s="45"/>
    </row>
    <row r="4587" spans="1:15" hidden="1" x14ac:dyDescent="0.2">
      <c r="A4587" s="45" t="s">
        <v>671</v>
      </c>
      <c r="B4587" s="65" t="str">
        <f>YEAR(C4587)&amp;"-"&amp;WEEKNUM(C4587)</f>
        <v>2018-23</v>
      </c>
      <c r="C4587" s="46">
        <v>43257</v>
      </c>
      <c r="D4587" s="67">
        <f>WEEKDAY(Tableau645[[#This Row],[date]])</f>
        <v>4</v>
      </c>
      <c r="E4587" s="47">
        <v>0.34375</v>
      </c>
      <c r="F4587" s="47">
        <v>0.51041666666666696</v>
      </c>
      <c r="G4587" s="46" t="str">
        <f>IF(NOT(ISBLANK(Tableau645[heure
début])),IF(VALUE(MID(TEXT(Tableau645[heure
début],"hh"),1,2))&lt;13,"AM","PM"),"")</f>
        <v>AM</v>
      </c>
      <c r="H4587" s="47">
        <f>F4587-E4587</f>
        <v>0.16666666666666696</v>
      </c>
      <c r="I4587" s="47"/>
      <c r="J4587" s="47" t="s">
        <v>832</v>
      </c>
      <c r="K4587" s="65"/>
      <c r="L4587" s="45" t="e">
        <f ca="1">VLOOKUP(Tableau645[[#This Row],[module]],OFFSET(INDIRECT(A4587&amp;"_code"),0,2,,2),2,0)</f>
        <v>#N/A</v>
      </c>
      <c r="M4587" s="45"/>
      <c r="N4587" s="47"/>
      <c r="O4587" s="45"/>
    </row>
    <row r="4588" spans="1:15" hidden="1" x14ac:dyDescent="0.2">
      <c r="A4588" s="61" t="s">
        <v>669</v>
      </c>
      <c r="B4588" s="65" t="str">
        <f>YEAR(C4588)&amp;"-"&amp;WEEKNUM(C4588)</f>
        <v>2018-23</v>
      </c>
      <c r="C4588" s="46">
        <v>43257</v>
      </c>
      <c r="D4588" s="67">
        <f>WEEKDAY(Tableau645[[#This Row],[date]])</f>
        <v>4</v>
      </c>
      <c r="E4588" s="63">
        <v>0.57291666666666696</v>
      </c>
      <c r="F4588" s="63">
        <v>0.73958333333333404</v>
      </c>
      <c r="G4588" s="46" t="str">
        <f>IF(NOT(ISBLANK(Tableau645[heure
début])),IF(VALUE(MID(TEXT(Tableau645[heure
début],"hh"),1,2))&lt;13,"AM","PM"),"")</f>
        <v>PM</v>
      </c>
      <c r="H4588" s="47">
        <f>F4588-E4588</f>
        <v>0.16666666666666707</v>
      </c>
      <c r="I4588" s="47"/>
      <c r="J4588" s="47"/>
      <c r="K4588" s="65" t="s">
        <v>806</v>
      </c>
      <c r="L4588" s="45" t="str">
        <f ca="1">VLOOKUP(Tableau645[[#This Row],[module]],OFFSET(INDIRECT(A4588&amp;"_code"),0,2,,2),2,0)</f>
        <v>n/a</v>
      </c>
      <c r="M4588" s="45"/>
      <c r="N4588" s="47"/>
      <c r="O4588" s="45"/>
    </row>
    <row r="4589" spans="1:15" hidden="1" x14ac:dyDescent="0.2">
      <c r="A4589" s="45" t="s">
        <v>657</v>
      </c>
      <c r="B4589" s="65" t="str">
        <f>YEAR(C4589)&amp;"-"&amp;WEEKNUM(C4589)</f>
        <v>2018-23</v>
      </c>
      <c r="C4589" s="46">
        <v>43257</v>
      </c>
      <c r="D4589" s="67">
        <f>WEEKDAY(Tableau645[[#This Row],[date]])</f>
        <v>4</v>
      </c>
      <c r="E4589" s="47">
        <v>0.57291666666666696</v>
      </c>
      <c r="F4589" s="47">
        <v>0.73958333333333404</v>
      </c>
      <c r="G4589" s="46" t="str">
        <f>IF(NOT(ISBLANK(Tableau645[heure
début])),IF(VALUE(MID(TEXT(Tableau645[heure
début],"hh"),1,2))&lt;13,"AM","PM"),"")</f>
        <v>PM</v>
      </c>
      <c r="H4589" s="47">
        <f>F4589-E4589</f>
        <v>0.16666666666666707</v>
      </c>
      <c r="I4589" s="123"/>
      <c r="J4589" s="47"/>
      <c r="K4589" s="65" t="s">
        <v>1053</v>
      </c>
      <c r="L4589" s="45" t="str">
        <f ca="1">VLOOKUP(Tableau645[[#This Row],[module]],OFFSET(INDIRECT(A4589&amp;"_code"),0,2,,2),2,0)</f>
        <v>FRENEA Marylène</v>
      </c>
      <c r="M4589" s="45"/>
      <c r="N4589" s="47"/>
      <c r="O4589" s="45"/>
    </row>
    <row r="4590" spans="1:15" hidden="1" x14ac:dyDescent="0.2">
      <c r="A4590" s="45" t="s">
        <v>671</v>
      </c>
      <c r="B4590" s="65" t="str">
        <f>YEAR(C4590)&amp;"-"&amp;WEEKNUM(C4590)</f>
        <v>2018-23</v>
      </c>
      <c r="C4590" s="46">
        <v>43257</v>
      </c>
      <c r="D4590" s="67">
        <f>WEEKDAY(Tableau645[[#This Row],[date]])</f>
        <v>4</v>
      </c>
      <c r="E4590" s="47">
        <v>0.57291666666666696</v>
      </c>
      <c r="F4590" s="47">
        <v>0.73958333333333404</v>
      </c>
      <c r="G4590" s="46" t="str">
        <f>IF(NOT(ISBLANK(Tableau645[heure
début])),IF(VALUE(MID(TEXT(Tableau645[heure
début],"hh"),1,2))&lt;13,"AM","PM"),"")</f>
        <v>PM</v>
      </c>
      <c r="H4590" s="47">
        <f>F4590-E4590</f>
        <v>0.16666666666666707</v>
      </c>
      <c r="I4590" s="47"/>
      <c r="J4590" s="47" t="s">
        <v>833</v>
      </c>
      <c r="K4590" s="65" t="s">
        <v>817</v>
      </c>
      <c r="L4590" s="45" t="str">
        <f ca="1">VLOOKUP(Tableau645[[#This Row],[module]],OFFSET(INDIRECT(A4590&amp;"_code"),0,2,,2),2,0)</f>
        <v>n/a</v>
      </c>
      <c r="M4590" s="45"/>
      <c r="N4590" s="47"/>
      <c r="O4590" s="45"/>
    </row>
    <row r="4591" spans="1:15" hidden="1" x14ac:dyDescent="0.2">
      <c r="A4591" s="45" t="s">
        <v>672</v>
      </c>
      <c r="B4591" s="65" t="str">
        <f>YEAR(C4591)&amp;"-"&amp;WEEKNUM(C4591)</f>
        <v>2018-23</v>
      </c>
      <c r="C4591" s="46">
        <v>43257</v>
      </c>
      <c r="D4591" s="67">
        <f>WEEKDAY(Tableau645[[#This Row],[date]])</f>
        <v>4</v>
      </c>
      <c r="E4591" s="47">
        <v>0.57291666666666696</v>
      </c>
      <c r="F4591" s="47">
        <v>0.73958333333333404</v>
      </c>
      <c r="G4591" s="46" t="str">
        <f>IF(NOT(ISBLANK(Tableau645[heure
début])),IF(VALUE(MID(TEXT(Tableau645[heure
début],"hh"),1,2))&lt;13,"AM","PM"),"")</f>
        <v>PM</v>
      </c>
      <c r="H4591" s="47">
        <f>F4591-E4591</f>
        <v>0.16666666666666707</v>
      </c>
      <c r="I4591" s="47"/>
      <c r="J4591" s="47"/>
      <c r="K4591" s="65" t="s">
        <v>809</v>
      </c>
      <c r="L4591" s="45" t="str">
        <f ca="1">VLOOKUP(Tableau645[[#This Row],[module]],OFFSET(INDIRECT(A4591&amp;"_code"),0,2,,2),2,0)</f>
        <v>n/a</v>
      </c>
      <c r="M4591" s="45"/>
      <c r="N4591" s="47"/>
      <c r="O4591" s="45"/>
    </row>
    <row r="4592" spans="1:15" hidden="1" x14ac:dyDescent="0.2">
      <c r="A4592" s="45" t="s">
        <v>676</v>
      </c>
      <c r="B4592" s="65" t="str">
        <f>YEAR(C4592)&amp;"-"&amp;WEEKNUM(C4592)</f>
        <v>2018-23</v>
      </c>
      <c r="C4592" s="46">
        <v>43257</v>
      </c>
      <c r="D4592" s="67">
        <f>WEEKDAY(Tableau645[[#This Row],[date]])</f>
        <v>4</v>
      </c>
      <c r="E4592" s="47">
        <v>0.57291666666666696</v>
      </c>
      <c r="F4592" s="47">
        <v>0.69791666666666663</v>
      </c>
      <c r="G4592" s="46" t="str">
        <f>IF(NOT(ISBLANK(Tableau645[heure
début])),IF(VALUE(MID(TEXT(Tableau645[heure
début],"hh"),1,2))&lt;13,"AM","PM"),"")</f>
        <v>PM</v>
      </c>
      <c r="H4592" s="47">
        <f>F4592-E4592</f>
        <v>0.12499999999999967</v>
      </c>
      <c r="I4592" s="47"/>
      <c r="J4592" s="47"/>
      <c r="K4592" s="65" t="s">
        <v>809</v>
      </c>
      <c r="L4592" s="45" t="str">
        <f ca="1">VLOOKUP(Tableau645[[#This Row],[module]],OFFSET(INDIRECT(A4592&amp;"_code"),0,2,,2),2,0)</f>
        <v>n/a</v>
      </c>
      <c r="M4592" s="45"/>
      <c r="N4592" s="47"/>
      <c r="O4592" s="45"/>
    </row>
    <row r="4593" spans="1:15" hidden="1" x14ac:dyDescent="0.2">
      <c r="A4593" s="45" t="s">
        <v>677</v>
      </c>
      <c r="B4593" s="65" t="str">
        <f>YEAR(C4593)&amp;"-"&amp;WEEKNUM(C4593)</f>
        <v>2018-23</v>
      </c>
      <c r="C4593" s="46">
        <v>43257</v>
      </c>
      <c r="D4593" s="67">
        <f>WEEKDAY(Tableau645[[#This Row],[date]])</f>
        <v>4</v>
      </c>
      <c r="E4593" s="47">
        <v>0.57291666666666696</v>
      </c>
      <c r="F4593" s="47">
        <v>0.69791666666666663</v>
      </c>
      <c r="G4593" s="46" t="str">
        <f>IF(NOT(ISBLANK(Tableau645[heure
début])),IF(VALUE(MID(TEXT(Tableau645[heure
début],"hh"),1,2))&lt;13,"AM","PM"),"")</f>
        <v>PM</v>
      </c>
      <c r="H4593" s="47">
        <f>F4593-E4593</f>
        <v>0.12499999999999967</v>
      </c>
      <c r="I4593" s="47"/>
      <c r="J4593" s="47"/>
      <c r="K4593" s="65" t="s">
        <v>1168</v>
      </c>
      <c r="L4593" s="45" t="str">
        <f ca="1">VLOOKUP(Tableau645[[#This Row],[module]],OFFSET(INDIRECT(A4593&amp;"_code"),0,2,,2),2,0)</f>
        <v>n/a</v>
      </c>
      <c r="M4593" s="45"/>
      <c r="N4593" s="47"/>
      <c r="O4593" s="45"/>
    </row>
    <row r="4594" spans="1:15" hidden="1" x14ac:dyDescent="0.2">
      <c r="A4594" s="45" t="s">
        <v>670</v>
      </c>
      <c r="B4594" s="65" t="str">
        <f>YEAR(C4594)&amp;"-"&amp;WEEKNUM(C4594)</f>
        <v>2018-23</v>
      </c>
      <c r="C4594" s="46">
        <v>43257</v>
      </c>
      <c r="D4594" s="67">
        <f>WEEKDAY(Tableau645[[#This Row],[date]])</f>
        <v>4</v>
      </c>
      <c r="E4594" s="47">
        <v>0.57291666666666696</v>
      </c>
      <c r="F4594" s="47">
        <v>0.73958333333333404</v>
      </c>
      <c r="G4594" s="46" t="str">
        <f>IF(NOT(ISBLANK(Tableau645[heure
début])),IF(VALUE(MID(TEXT(Tableau645[heure
début],"hh"),1,2))&lt;13,"AM","PM"),"")</f>
        <v>PM</v>
      </c>
      <c r="H4594" s="47">
        <f>F4594-E4594</f>
        <v>0.16666666666666707</v>
      </c>
      <c r="I4594" s="47"/>
      <c r="J4594" s="47"/>
      <c r="K4594" s="65" t="s">
        <v>874</v>
      </c>
      <c r="L4594" s="45" t="str">
        <f ca="1">VLOOKUP(Tableau645[[#This Row],[module]],OFFSET(INDIRECT(A4594&amp;"_code"),0,2,,2),2,0)</f>
        <v>BRIKI Rachid</v>
      </c>
      <c r="M4594" s="45"/>
      <c r="N4594" s="47"/>
      <c r="O4594" s="45"/>
    </row>
    <row r="4595" spans="1:15" hidden="1" x14ac:dyDescent="0.2">
      <c r="A4595" s="45" t="s">
        <v>671</v>
      </c>
      <c r="B4595" s="65" t="str">
        <f>YEAR(C4595)&amp;"-"&amp;WEEKNUM(C4595)</f>
        <v>2018-23</v>
      </c>
      <c r="C4595" s="46">
        <v>43257</v>
      </c>
      <c r="D4595" s="67">
        <f>WEEKDAY(Tableau645[[#This Row],[date]])</f>
        <v>4</v>
      </c>
      <c r="E4595" s="47">
        <v>0.57291666666666696</v>
      </c>
      <c r="F4595" s="47">
        <v>0.73958333333333404</v>
      </c>
      <c r="G4595" s="46" t="str">
        <f>IF(NOT(ISBLANK(Tableau645[heure
début])),IF(VALUE(MID(TEXT(Tableau645[heure
début],"hh"),1,2))&lt;13,"AM","PM"),"")</f>
        <v>PM</v>
      </c>
      <c r="H4595" s="47">
        <f>F4595-E4595</f>
        <v>0.16666666666666707</v>
      </c>
      <c r="I4595" s="47"/>
      <c r="J4595" s="47" t="s">
        <v>832</v>
      </c>
      <c r="K4595" s="65"/>
      <c r="L4595" s="45" t="e">
        <f ca="1">VLOOKUP(Tableau645[[#This Row],[module]],OFFSET(INDIRECT(A4595&amp;"_code"),0,2,,2),2,0)</f>
        <v>#N/A</v>
      </c>
      <c r="M4595" s="45"/>
      <c r="N4595" s="47"/>
      <c r="O4595" s="45"/>
    </row>
    <row r="4596" spans="1:15" hidden="1" x14ac:dyDescent="0.2">
      <c r="A4596" s="61" t="s">
        <v>669</v>
      </c>
      <c r="B4596" s="65" t="str">
        <f>YEAR(C4596)&amp;"-"&amp;WEEKNUM(C4596)</f>
        <v>2018-23</v>
      </c>
      <c r="C4596" s="46">
        <v>43258</v>
      </c>
      <c r="D4596" s="67">
        <f>WEEKDAY(Tableau645[[#This Row],[date]])</f>
        <v>5</v>
      </c>
      <c r="E4596" s="47">
        <v>0.34375</v>
      </c>
      <c r="F4596" s="47">
        <v>0.51041666666666696</v>
      </c>
      <c r="G4596" s="46" t="str">
        <f>IF(NOT(ISBLANK(Tableau645[heure
début])),IF(VALUE(MID(TEXT(Tableau645[heure
début],"hh"),1,2))&lt;13,"AM","PM"),"")</f>
        <v>AM</v>
      </c>
      <c r="H4596" s="47">
        <f>F4596-E4596</f>
        <v>0.16666666666666696</v>
      </c>
      <c r="I4596" s="47"/>
      <c r="J4596" s="47"/>
      <c r="K4596" s="65" t="s">
        <v>806</v>
      </c>
      <c r="L4596" s="45" t="str">
        <f ca="1">VLOOKUP(Tableau645[[#This Row],[module]],OFFSET(INDIRECT(A4596&amp;"_code"),0,2,,2),2,0)</f>
        <v>n/a</v>
      </c>
      <c r="M4596" s="45"/>
      <c r="N4596" s="47"/>
      <c r="O4596" s="45"/>
    </row>
    <row r="4597" spans="1:15" hidden="1" x14ac:dyDescent="0.2">
      <c r="A4597" s="45" t="s">
        <v>657</v>
      </c>
      <c r="B4597" s="65" t="str">
        <f>YEAR(C4597)&amp;"-"&amp;WEEKNUM(C4597)</f>
        <v>2018-23</v>
      </c>
      <c r="C4597" s="46">
        <v>43258</v>
      </c>
      <c r="D4597" s="67">
        <f>WEEKDAY(Tableau645[[#This Row],[date]])</f>
        <v>5</v>
      </c>
      <c r="E4597" s="47">
        <v>0.34375</v>
      </c>
      <c r="F4597" s="47">
        <v>0.51041666666666696</v>
      </c>
      <c r="G4597" s="46" t="str">
        <f>IF(NOT(ISBLANK(Tableau645[heure
début])),IF(VALUE(MID(TEXT(Tableau645[heure
début],"hh"),1,2))&lt;13,"AM","PM"),"")</f>
        <v>AM</v>
      </c>
      <c r="H4597" s="47">
        <f>F4597-E4597</f>
        <v>0.16666666666666696</v>
      </c>
      <c r="I4597" s="123"/>
      <c r="J4597" s="47"/>
      <c r="K4597" s="65" t="s">
        <v>759</v>
      </c>
      <c r="L4597" s="45" t="str">
        <f ca="1">VLOOKUP(Tableau645[[#This Row],[module]],OFFSET(INDIRECT(A4597&amp;"_code"),0,2,,2),2,0)</f>
        <v>DAL-PRA Annie</v>
      </c>
      <c r="M4597" s="45"/>
      <c r="N4597" s="47"/>
      <c r="O4597" s="45"/>
    </row>
    <row r="4598" spans="1:15" hidden="1" x14ac:dyDescent="0.2">
      <c r="A4598" s="45" t="s">
        <v>671</v>
      </c>
      <c r="B4598" s="65" t="str">
        <f>YEAR(C4598)&amp;"-"&amp;WEEKNUM(C4598)</f>
        <v>2018-23</v>
      </c>
      <c r="C4598" s="46">
        <v>43258</v>
      </c>
      <c r="D4598" s="67">
        <f>WEEKDAY(Tableau645[[#This Row],[date]])</f>
        <v>5</v>
      </c>
      <c r="E4598" s="47">
        <v>0.34375</v>
      </c>
      <c r="F4598" s="47">
        <v>0.51041666666666696</v>
      </c>
      <c r="G4598" s="46" t="str">
        <f>IF(NOT(ISBLANK(Tableau645[heure
début])),IF(VALUE(MID(TEXT(Tableau645[heure
début],"hh"),1,2))&lt;13,"AM","PM"),"")</f>
        <v>AM</v>
      </c>
      <c r="H4598" s="47">
        <f>F4598-E4598</f>
        <v>0.16666666666666696</v>
      </c>
      <c r="I4598" s="47"/>
      <c r="J4598" s="47" t="s">
        <v>833</v>
      </c>
      <c r="K4598" s="65" t="s">
        <v>817</v>
      </c>
      <c r="L4598" s="45" t="str">
        <f ca="1">VLOOKUP(Tableau645[[#This Row],[module]],OFFSET(INDIRECT(A4598&amp;"_code"),0,2,,2),2,0)</f>
        <v>n/a</v>
      </c>
      <c r="M4598" s="45"/>
      <c r="N4598" s="47"/>
      <c r="O4598" s="45"/>
    </row>
    <row r="4599" spans="1:15" hidden="1" x14ac:dyDescent="0.2">
      <c r="A4599" s="45" t="s">
        <v>672</v>
      </c>
      <c r="B4599" s="65" t="str">
        <f>YEAR(C4599)&amp;"-"&amp;WEEKNUM(C4599)</f>
        <v>2018-23</v>
      </c>
      <c r="C4599" s="46">
        <v>43258</v>
      </c>
      <c r="D4599" s="67">
        <f>WEEKDAY(Tableau645[[#This Row],[date]])</f>
        <v>5</v>
      </c>
      <c r="E4599" s="47">
        <v>0.34375</v>
      </c>
      <c r="F4599" s="47">
        <v>0.51041666666666696</v>
      </c>
      <c r="G4599" s="46" t="str">
        <f>IF(NOT(ISBLANK(Tableau645[heure
début])),IF(VALUE(MID(TEXT(Tableau645[heure
début],"hh"),1,2))&lt;13,"AM","PM"),"")</f>
        <v>AM</v>
      </c>
      <c r="H4599" s="47">
        <f>F4599-E4599</f>
        <v>0.16666666666666696</v>
      </c>
      <c r="I4599" s="47"/>
      <c r="J4599" s="47"/>
      <c r="K4599" s="65" t="s">
        <v>809</v>
      </c>
      <c r="L4599" s="45" t="str">
        <f ca="1">VLOOKUP(Tableau645[[#This Row],[module]],OFFSET(INDIRECT(A4599&amp;"_code"),0,2,,2),2,0)</f>
        <v>n/a</v>
      </c>
      <c r="M4599" s="45"/>
      <c r="N4599" s="47"/>
      <c r="O4599" s="45"/>
    </row>
    <row r="4600" spans="1:15" hidden="1" x14ac:dyDescent="0.2">
      <c r="A4600" s="45" t="s">
        <v>676</v>
      </c>
      <c r="B4600" s="65" t="str">
        <f>YEAR(C4600)&amp;"-"&amp;WEEKNUM(C4600)</f>
        <v>2018-23</v>
      </c>
      <c r="C4600" s="46">
        <v>43258</v>
      </c>
      <c r="D4600" s="67">
        <f>WEEKDAY(Tableau645[[#This Row],[date]])</f>
        <v>5</v>
      </c>
      <c r="E4600" s="47">
        <v>0.34375</v>
      </c>
      <c r="F4600" s="47">
        <v>0.51041666666666696</v>
      </c>
      <c r="G4600" s="46" t="str">
        <f>IF(NOT(ISBLANK(Tableau645[heure
début])),IF(VALUE(MID(TEXT(Tableau645[heure
début],"hh"),1,2))&lt;13,"AM","PM"),"")</f>
        <v>AM</v>
      </c>
      <c r="H4600" s="47">
        <f>F4600-E4600</f>
        <v>0.16666666666666696</v>
      </c>
      <c r="I4600" s="47"/>
      <c r="J4600" s="47"/>
      <c r="K4600" s="65" t="s">
        <v>809</v>
      </c>
      <c r="L4600" s="45" t="str">
        <f ca="1">VLOOKUP(Tableau645[[#This Row],[module]],OFFSET(INDIRECT(A4600&amp;"_code"),0,2,,2),2,0)</f>
        <v>n/a</v>
      </c>
      <c r="M4600" s="45"/>
      <c r="N4600" s="47"/>
      <c r="O4600" s="45"/>
    </row>
    <row r="4601" spans="1:15" hidden="1" x14ac:dyDescent="0.2">
      <c r="A4601" s="45" t="s">
        <v>677</v>
      </c>
      <c r="B4601" s="65" t="str">
        <f>YEAR(C4601)&amp;"-"&amp;WEEKNUM(C4601)</f>
        <v>2018-23</v>
      </c>
      <c r="C4601" s="46">
        <v>43258</v>
      </c>
      <c r="D4601" s="67">
        <f>WEEKDAY(Tableau645[[#This Row],[date]])</f>
        <v>5</v>
      </c>
      <c r="E4601" s="47">
        <v>0.34375</v>
      </c>
      <c r="F4601" s="47">
        <v>0.51041666666666696</v>
      </c>
      <c r="G4601" s="46" t="str">
        <f>IF(NOT(ISBLANK(Tableau645[heure
début])),IF(VALUE(MID(TEXT(Tableau645[heure
début],"hh"),1,2))&lt;13,"AM","PM"),"")</f>
        <v>AM</v>
      </c>
      <c r="H4601" s="47">
        <f>F4601-E4601</f>
        <v>0.16666666666666696</v>
      </c>
      <c r="I4601" s="47"/>
      <c r="J4601" s="47"/>
      <c r="K4601" s="65" t="s">
        <v>1168</v>
      </c>
      <c r="L4601" s="45" t="str">
        <f ca="1">VLOOKUP(Tableau645[[#This Row],[module]],OFFSET(INDIRECT(A4601&amp;"_code"),0,2,,2),2,0)</f>
        <v>n/a</v>
      </c>
      <c r="M4601" s="45"/>
      <c r="N4601" s="47"/>
      <c r="O4601" s="45"/>
    </row>
    <row r="4602" spans="1:15" hidden="1" x14ac:dyDescent="0.2">
      <c r="A4602" s="45" t="s">
        <v>671</v>
      </c>
      <c r="B4602" s="65" t="str">
        <f>YEAR(C4602)&amp;"-"&amp;WEEKNUM(C4602)</f>
        <v>2018-23</v>
      </c>
      <c r="C4602" s="46">
        <v>43258</v>
      </c>
      <c r="D4602" s="67">
        <f>WEEKDAY(Tableau645[[#This Row],[date]])</f>
        <v>5</v>
      </c>
      <c r="E4602" s="47">
        <v>0.34375</v>
      </c>
      <c r="F4602" s="47">
        <v>0.51041666666666696</v>
      </c>
      <c r="G4602" s="46" t="str">
        <f>IF(NOT(ISBLANK(Tableau645[heure
début])),IF(VALUE(MID(TEXT(Tableau645[heure
début],"hh"),1,2))&lt;13,"AM","PM"),"")</f>
        <v>AM</v>
      </c>
      <c r="H4602" s="47">
        <f>F4602-E4602</f>
        <v>0.16666666666666696</v>
      </c>
      <c r="I4602" s="47"/>
      <c r="J4602" s="47" t="s">
        <v>832</v>
      </c>
      <c r="K4602" s="65"/>
      <c r="L4602" s="45" t="e">
        <f ca="1">VLOOKUP(Tableau645[[#This Row],[module]],OFFSET(INDIRECT(A4602&amp;"_code"),0,2,,2),2,0)</f>
        <v>#N/A</v>
      </c>
      <c r="M4602" s="45"/>
      <c r="N4602" s="47"/>
      <c r="O4602" s="45"/>
    </row>
    <row r="4603" spans="1:15" hidden="1" x14ac:dyDescent="0.2">
      <c r="A4603" s="45" t="s">
        <v>670</v>
      </c>
      <c r="B4603" s="65" t="str">
        <f>YEAR(C4603)&amp;"-"&amp;WEEKNUM(C4603)</f>
        <v>2018-23</v>
      </c>
      <c r="C4603" s="46">
        <v>43258</v>
      </c>
      <c r="D4603" s="67">
        <f>WEEKDAY(Tableau645[[#This Row],[date]])</f>
        <v>5</v>
      </c>
      <c r="E4603" s="47">
        <v>0.34375</v>
      </c>
      <c r="F4603" s="47">
        <v>0.51041666666666696</v>
      </c>
      <c r="G4603" s="46" t="str">
        <f>IF(NOT(ISBLANK(Tableau645[heure
début])),IF(VALUE(MID(TEXT(Tableau645[heure
début],"hh"),1,2))&lt;13,"AM","PM"),"")</f>
        <v>AM</v>
      </c>
      <c r="H4603" s="47">
        <f>F4603-E4603</f>
        <v>0.16666666666666696</v>
      </c>
      <c r="I4603" s="47"/>
      <c r="J4603" s="47"/>
      <c r="K4603" s="65"/>
      <c r="L4603" s="45" t="e">
        <f ca="1">VLOOKUP(Tableau645[[#This Row],[module]],OFFSET(INDIRECT(A4603&amp;"_code"),0,2,,2),2,0)</f>
        <v>#N/A</v>
      </c>
      <c r="M4603" s="45"/>
      <c r="N4603" s="47"/>
      <c r="O4603" s="45"/>
    </row>
    <row r="4604" spans="1:15" hidden="1" x14ac:dyDescent="0.2">
      <c r="A4604" s="61" t="s">
        <v>669</v>
      </c>
      <c r="B4604" s="65" t="str">
        <f>YEAR(C4604)&amp;"-"&amp;WEEKNUM(C4604)</f>
        <v>2018-23</v>
      </c>
      <c r="C4604" s="46">
        <v>43258</v>
      </c>
      <c r="D4604" s="67">
        <f>WEEKDAY(Tableau645[[#This Row],[date]])</f>
        <v>5</v>
      </c>
      <c r="E4604" s="63">
        <v>0.57291666666666696</v>
      </c>
      <c r="F4604" s="63">
        <v>0.73958333333333404</v>
      </c>
      <c r="G4604" s="46" t="str">
        <f>IF(NOT(ISBLANK(Tableau645[heure
début])),IF(VALUE(MID(TEXT(Tableau645[heure
début],"hh"),1,2))&lt;13,"AM","PM"),"")</f>
        <v>PM</v>
      </c>
      <c r="H4604" s="47">
        <f>F4604-E4604</f>
        <v>0.16666666666666707</v>
      </c>
      <c r="I4604" s="47"/>
      <c r="J4604" s="47"/>
      <c r="K4604" s="65" t="s">
        <v>806</v>
      </c>
      <c r="L4604" s="45" t="str">
        <f ca="1">VLOOKUP(Tableau645[[#This Row],[module]],OFFSET(INDIRECT(A4604&amp;"_code"),0,2,,2),2,0)</f>
        <v>n/a</v>
      </c>
      <c r="M4604" s="45"/>
      <c r="N4604" s="47"/>
      <c r="O4604" s="45"/>
    </row>
    <row r="4605" spans="1:15" hidden="1" x14ac:dyDescent="0.2">
      <c r="A4605" s="45" t="s">
        <v>657</v>
      </c>
      <c r="B4605" s="65" t="str">
        <f>YEAR(C4605)&amp;"-"&amp;WEEKNUM(C4605)</f>
        <v>2018-23</v>
      </c>
      <c r="C4605" s="46">
        <v>43258</v>
      </c>
      <c r="D4605" s="67">
        <f>WEEKDAY(Tableau645[[#This Row],[date]])</f>
        <v>5</v>
      </c>
      <c r="E4605" s="47">
        <v>0.57291666666666696</v>
      </c>
      <c r="F4605" s="47">
        <v>0.73958333333333404</v>
      </c>
      <c r="G4605" s="46" t="str">
        <f>IF(NOT(ISBLANK(Tableau645[heure
début])),IF(VALUE(MID(TEXT(Tableau645[heure
début],"hh"),1,2))&lt;13,"AM","PM"),"")</f>
        <v>PM</v>
      </c>
      <c r="H4605" s="47">
        <f>F4605-E4605</f>
        <v>0.16666666666666707</v>
      </c>
      <c r="I4605" s="123"/>
      <c r="J4605" s="47"/>
      <c r="K4605" s="65" t="s">
        <v>759</v>
      </c>
      <c r="L4605" s="45" t="str">
        <f ca="1">VLOOKUP(Tableau645[[#This Row],[module]],OFFSET(INDIRECT(A4605&amp;"_code"),0,2,,2),2,0)</f>
        <v>DAL-PRA Annie</v>
      </c>
      <c r="M4605" s="45"/>
      <c r="N4605" s="47"/>
      <c r="O4605" s="45"/>
    </row>
    <row r="4606" spans="1:15" hidden="1" x14ac:dyDescent="0.2">
      <c r="A4606" s="45" t="s">
        <v>671</v>
      </c>
      <c r="B4606" s="65" t="str">
        <f>YEAR(C4606)&amp;"-"&amp;WEEKNUM(C4606)</f>
        <v>2018-23</v>
      </c>
      <c r="C4606" s="46">
        <v>43258</v>
      </c>
      <c r="D4606" s="67">
        <f>WEEKDAY(Tableau645[[#This Row],[date]])</f>
        <v>5</v>
      </c>
      <c r="E4606" s="47">
        <v>0.57291666666666696</v>
      </c>
      <c r="F4606" s="47">
        <v>0.73958333333333404</v>
      </c>
      <c r="G4606" s="46" t="str">
        <f>IF(NOT(ISBLANK(Tableau645[heure
début])),IF(VALUE(MID(TEXT(Tableau645[heure
début],"hh"),1,2))&lt;13,"AM","PM"),"")</f>
        <v>PM</v>
      </c>
      <c r="H4606" s="47">
        <f>F4606-E4606</f>
        <v>0.16666666666666707</v>
      </c>
      <c r="I4606" s="47"/>
      <c r="J4606" s="47" t="s">
        <v>833</v>
      </c>
      <c r="K4606" s="65" t="s">
        <v>817</v>
      </c>
      <c r="L4606" s="45" t="str">
        <f ca="1">VLOOKUP(Tableau645[[#This Row],[module]],OFFSET(INDIRECT(A4606&amp;"_code"),0,2,,2),2,0)</f>
        <v>n/a</v>
      </c>
      <c r="M4606" s="45"/>
      <c r="N4606" s="47"/>
      <c r="O4606" s="45"/>
    </row>
    <row r="4607" spans="1:15" hidden="1" x14ac:dyDescent="0.2">
      <c r="A4607" s="45" t="s">
        <v>672</v>
      </c>
      <c r="B4607" s="65" t="str">
        <f>YEAR(C4607)&amp;"-"&amp;WEEKNUM(C4607)</f>
        <v>2018-23</v>
      </c>
      <c r="C4607" s="46">
        <v>43258</v>
      </c>
      <c r="D4607" s="67">
        <f>WEEKDAY(Tableau645[[#This Row],[date]])</f>
        <v>5</v>
      </c>
      <c r="E4607" s="47">
        <v>0.57291666666666696</v>
      </c>
      <c r="F4607" s="47">
        <v>0.73958333333333404</v>
      </c>
      <c r="G4607" s="46" t="str">
        <f>IF(NOT(ISBLANK(Tableau645[heure
début])),IF(VALUE(MID(TEXT(Tableau645[heure
début],"hh"),1,2))&lt;13,"AM","PM"),"")</f>
        <v>PM</v>
      </c>
      <c r="H4607" s="47">
        <f>F4607-E4607</f>
        <v>0.16666666666666707</v>
      </c>
      <c r="I4607" s="47"/>
      <c r="J4607" s="47"/>
      <c r="K4607" s="65" t="s">
        <v>809</v>
      </c>
      <c r="L4607" s="45" t="str">
        <f ca="1">VLOOKUP(Tableau645[[#This Row],[module]],OFFSET(INDIRECT(A4607&amp;"_code"),0,2,,2),2,0)</f>
        <v>n/a</v>
      </c>
      <c r="M4607" s="45"/>
      <c r="N4607" s="47"/>
      <c r="O4607" s="45"/>
    </row>
    <row r="4608" spans="1:15" hidden="1" x14ac:dyDescent="0.2">
      <c r="A4608" s="45" t="s">
        <v>676</v>
      </c>
      <c r="B4608" s="65" t="str">
        <f>YEAR(C4608)&amp;"-"&amp;WEEKNUM(C4608)</f>
        <v>2018-23</v>
      </c>
      <c r="C4608" s="46">
        <v>43258</v>
      </c>
      <c r="D4608" s="67">
        <f>WEEKDAY(Tableau645[[#This Row],[date]])</f>
        <v>5</v>
      </c>
      <c r="E4608" s="47">
        <v>0.57291666666666696</v>
      </c>
      <c r="F4608" s="47">
        <v>0.69791666666666663</v>
      </c>
      <c r="G4608" s="46" t="str">
        <f>IF(NOT(ISBLANK(Tableau645[heure
début])),IF(VALUE(MID(TEXT(Tableau645[heure
début],"hh"),1,2))&lt;13,"AM","PM"),"")</f>
        <v>PM</v>
      </c>
      <c r="H4608" s="47">
        <f>F4608-E4608</f>
        <v>0.12499999999999967</v>
      </c>
      <c r="I4608" s="47"/>
      <c r="J4608" s="47"/>
      <c r="K4608" s="65" t="s">
        <v>809</v>
      </c>
      <c r="L4608" s="45" t="str">
        <f ca="1">VLOOKUP(Tableau645[[#This Row],[module]],OFFSET(INDIRECT(A4608&amp;"_code"),0,2,,2),2,0)</f>
        <v>n/a</v>
      </c>
      <c r="M4608" s="45"/>
      <c r="N4608" s="47"/>
      <c r="O4608" s="45"/>
    </row>
    <row r="4609" spans="1:15" hidden="1" x14ac:dyDescent="0.2">
      <c r="A4609" s="45" t="s">
        <v>677</v>
      </c>
      <c r="B4609" s="65" t="str">
        <f>YEAR(C4609)&amp;"-"&amp;WEEKNUM(C4609)</f>
        <v>2018-23</v>
      </c>
      <c r="C4609" s="46">
        <v>43258</v>
      </c>
      <c r="D4609" s="67">
        <f>WEEKDAY(Tableau645[[#This Row],[date]])</f>
        <v>5</v>
      </c>
      <c r="E4609" s="47">
        <v>0.57291666666666696</v>
      </c>
      <c r="F4609" s="47">
        <v>0.69791666666666663</v>
      </c>
      <c r="G4609" s="46" t="str">
        <f>IF(NOT(ISBLANK(Tableau645[heure
début])),IF(VALUE(MID(TEXT(Tableau645[heure
début],"hh"),1,2))&lt;13,"AM","PM"),"")</f>
        <v>PM</v>
      </c>
      <c r="H4609" s="47">
        <f>F4609-E4609</f>
        <v>0.12499999999999967</v>
      </c>
      <c r="I4609" s="47"/>
      <c r="J4609" s="47"/>
      <c r="K4609" s="65" t="s">
        <v>1168</v>
      </c>
      <c r="L4609" s="45" t="str">
        <f ca="1">VLOOKUP(Tableau645[[#This Row],[module]],OFFSET(INDIRECT(A4609&amp;"_code"),0,2,,2),2,0)</f>
        <v>n/a</v>
      </c>
      <c r="M4609" s="45"/>
      <c r="N4609" s="47"/>
      <c r="O4609" s="45"/>
    </row>
    <row r="4610" spans="1:15" hidden="1" x14ac:dyDescent="0.2">
      <c r="A4610" s="45" t="s">
        <v>670</v>
      </c>
      <c r="B4610" s="65" t="str">
        <f>YEAR(C4610)&amp;"-"&amp;WEEKNUM(C4610)</f>
        <v>2018-23</v>
      </c>
      <c r="C4610" s="46">
        <v>43258</v>
      </c>
      <c r="D4610" s="67">
        <f>WEEKDAY(Tableau645[[#This Row],[date]])</f>
        <v>5</v>
      </c>
      <c r="E4610" s="47">
        <v>0.57291666666666696</v>
      </c>
      <c r="F4610" s="47">
        <v>0.73958333333333404</v>
      </c>
      <c r="G4610" s="46" t="str">
        <f>IF(NOT(ISBLANK(Tableau645[heure
début])),IF(VALUE(MID(TEXT(Tableau645[heure
début],"hh"),1,2))&lt;13,"AM","PM"),"")</f>
        <v>PM</v>
      </c>
      <c r="H4610" s="47">
        <f>F4610-E4610</f>
        <v>0.16666666666666707</v>
      </c>
      <c r="I4610" s="47"/>
      <c r="J4610" s="47"/>
      <c r="K4610" s="65"/>
      <c r="L4610" s="45" t="e">
        <f ca="1">VLOOKUP(Tableau645[[#This Row],[module]],OFFSET(INDIRECT(A4610&amp;"_code"),0,2,,2),2,0)</f>
        <v>#N/A</v>
      </c>
      <c r="M4610" s="45"/>
      <c r="N4610" s="47"/>
      <c r="O4610" s="45"/>
    </row>
    <row r="4611" spans="1:15" hidden="1" x14ac:dyDescent="0.2">
      <c r="A4611" s="45" t="s">
        <v>671</v>
      </c>
      <c r="B4611" s="65" t="str">
        <f>YEAR(C4611)&amp;"-"&amp;WEEKNUM(C4611)</f>
        <v>2018-23</v>
      </c>
      <c r="C4611" s="46">
        <v>43258</v>
      </c>
      <c r="D4611" s="67">
        <f>WEEKDAY(Tableau645[[#This Row],[date]])</f>
        <v>5</v>
      </c>
      <c r="E4611" s="47">
        <v>0.57291666666666696</v>
      </c>
      <c r="F4611" s="47">
        <v>0.73958333333333404</v>
      </c>
      <c r="G4611" s="46" t="str">
        <f>IF(NOT(ISBLANK(Tableau645[heure
début])),IF(VALUE(MID(TEXT(Tableau645[heure
début],"hh"),1,2))&lt;13,"AM","PM"),"")</f>
        <v>PM</v>
      </c>
      <c r="H4611" s="47">
        <f>F4611-E4611</f>
        <v>0.16666666666666707</v>
      </c>
      <c r="I4611" s="47"/>
      <c r="J4611" s="47" t="s">
        <v>832</v>
      </c>
      <c r="K4611" s="65"/>
      <c r="L4611" s="45" t="e">
        <f ca="1">VLOOKUP(Tableau645[[#This Row],[module]],OFFSET(INDIRECT(A4611&amp;"_code"),0,2,,2),2,0)</f>
        <v>#N/A</v>
      </c>
      <c r="M4611" s="45"/>
      <c r="N4611" s="47"/>
      <c r="O4611" s="45"/>
    </row>
    <row r="4612" spans="1:15" hidden="1" x14ac:dyDescent="0.2">
      <c r="A4612" s="61" t="s">
        <v>669</v>
      </c>
      <c r="B4612" s="65" t="str">
        <f>YEAR(C4612)&amp;"-"&amp;WEEKNUM(C4612)</f>
        <v>2018-23</v>
      </c>
      <c r="C4612" s="46">
        <v>43259</v>
      </c>
      <c r="D4612" s="67">
        <f>WEEKDAY(Tableau645[[#This Row],[date]])</f>
        <v>6</v>
      </c>
      <c r="E4612" s="47">
        <v>0.34375</v>
      </c>
      <c r="F4612" s="47">
        <v>0.51041666666666696</v>
      </c>
      <c r="G4612" s="46" t="str">
        <f>IF(NOT(ISBLANK(Tableau645[heure
début])),IF(VALUE(MID(TEXT(Tableau645[heure
début],"hh"),1,2))&lt;13,"AM","PM"),"")</f>
        <v>AM</v>
      </c>
      <c r="H4612" s="47">
        <f>F4612-E4612</f>
        <v>0.16666666666666696</v>
      </c>
      <c r="I4612" s="47"/>
      <c r="J4612" s="47"/>
      <c r="K4612" s="65" t="s">
        <v>806</v>
      </c>
      <c r="L4612" s="45" t="str">
        <f ca="1">VLOOKUP(Tableau645[[#This Row],[module]],OFFSET(INDIRECT(A4612&amp;"_code"),0,2,,2),2,0)</f>
        <v>n/a</v>
      </c>
      <c r="M4612" s="45"/>
      <c r="N4612" s="47"/>
      <c r="O4612" s="45"/>
    </row>
    <row r="4613" spans="1:15" hidden="1" x14ac:dyDescent="0.2">
      <c r="A4613" s="45" t="s">
        <v>670</v>
      </c>
      <c r="B4613" s="65" t="str">
        <f>YEAR(C4613)&amp;"-"&amp;WEEKNUM(C4613)</f>
        <v>2018-23</v>
      </c>
      <c r="C4613" s="46">
        <v>43259</v>
      </c>
      <c r="D4613" s="67">
        <f>WEEKDAY(Tableau645[[#This Row],[date]])</f>
        <v>6</v>
      </c>
      <c r="E4613" s="47">
        <v>0.34375</v>
      </c>
      <c r="F4613" s="47">
        <v>0.51041666666666696</v>
      </c>
      <c r="G4613" s="46" t="str">
        <f>IF(NOT(ISBLANK(Tableau645[heure
début])),IF(VALUE(MID(TEXT(Tableau645[heure
début],"hh"),1,2))&lt;13,"AM","PM"),"")</f>
        <v>AM</v>
      </c>
      <c r="H4613" s="47">
        <f>F4613-E4613</f>
        <v>0.16666666666666696</v>
      </c>
      <c r="I4613" s="47"/>
      <c r="J4613" s="47"/>
      <c r="K4613" s="65"/>
      <c r="L4613" s="45" t="e">
        <f ca="1">VLOOKUP(Tableau645[[#This Row],[module]],OFFSET(INDIRECT(A4613&amp;"_code"),0,2,,2),2,0)</f>
        <v>#N/A</v>
      </c>
      <c r="M4613" s="45"/>
      <c r="N4613" s="47"/>
      <c r="O4613" s="45"/>
    </row>
    <row r="4614" spans="1:15" hidden="1" x14ac:dyDescent="0.2">
      <c r="A4614" s="45" t="s">
        <v>657</v>
      </c>
      <c r="B4614" s="65" t="str">
        <f>YEAR(C4614)&amp;"-"&amp;WEEKNUM(C4614)</f>
        <v>2018-23</v>
      </c>
      <c r="C4614" s="46">
        <v>43259</v>
      </c>
      <c r="D4614" s="67">
        <f>WEEKDAY(Tableau645[[#This Row],[date]])</f>
        <v>6</v>
      </c>
      <c r="E4614" s="47">
        <v>0.34375</v>
      </c>
      <c r="F4614" s="47">
        <v>0.51041666666666696</v>
      </c>
      <c r="G4614" s="46" t="str">
        <f>IF(NOT(ISBLANK(Tableau645[heure
début])),IF(VALUE(MID(TEXT(Tableau645[heure
début],"hh"),1,2))&lt;13,"AM","PM"),"")</f>
        <v>AM</v>
      </c>
      <c r="H4614" s="47">
        <f>F4614-E4614</f>
        <v>0.16666666666666696</v>
      </c>
      <c r="I4614" s="123"/>
      <c r="J4614" s="47"/>
      <c r="K4614" s="65" t="s">
        <v>855</v>
      </c>
      <c r="L4614" s="45" t="str">
        <f ca="1">VLOOKUP(Tableau645[[#This Row],[module]],OFFSET(INDIRECT(A4614&amp;"_code"),0,2,,2),2,0)</f>
        <v>GABER Khalid</v>
      </c>
      <c r="M4614" s="45"/>
      <c r="N4614" s="47"/>
      <c r="O4614" s="45"/>
    </row>
    <row r="4615" spans="1:15" hidden="1" x14ac:dyDescent="0.2">
      <c r="A4615" s="45" t="s">
        <v>671</v>
      </c>
      <c r="B4615" s="65" t="str">
        <f>YEAR(C4615)&amp;"-"&amp;WEEKNUM(C4615)</f>
        <v>2018-23</v>
      </c>
      <c r="C4615" s="46">
        <v>43259</v>
      </c>
      <c r="D4615" s="67">
        <f>WEEKDAY(Tableau645[[#This Row],[date]])</f>
        <v>6</v>
      </c>
      <c r="E4615" s="47">
        <v>0.34375</v>
      </c>
      <c r="F4615" s="47">
        <v>0.51041666666666696</v>
      </c>
      <c r="G4615" s="46" t="str">
        <f>IF(NOT(ISBLANK(Tableau645[heure
début])),IF(VALUE(MID(TEXT(Tableau645[heure
début],"hh"),1,2))&lt;13,"AM","PM"),"")</f>
        <v>AM</v>
      </c>
      <c r="H4615" s="47">
        <f>F4615-E4615</f>
        <v>0.16666666666666696</v>
      </c>
      <c r="I4615" s="47"/>
      <c r="J4615" s="47" t="s">
        <v>833</v>
      </c>
      <c r="K4615" s="65" t="s">
        <v>817</v>
      </c>
      <c r="L4615" s="45" t="str">
        <f ca="1">VLOOKUP(Tableau645[[#This Row],[module]],OFFSET(INDIRECT(A4615&amp;"_code"),0,2,,2),2,0)</f>
        <v>n/a</v>
      </c>
      <c r="M4615" s="45"/>
      <c r="N4615" s="47"/>
      <c r="O4615" s="45"/>
    </row>
    <row r="4616" spans="1:15" hidden="1" x14ac:dyDescent="0.2">
      <c r="A4616" s="45" t="s">
        <v>672</v>
      </c>
      <c r="B4616" s="65" t="str">
        <f>YEAR(C4616)&amp;"-"&amp;WEEKNUM(C4616)</f>
        <v>2018-23</v>
      </c>
      <c r="C4616" s="46">
        <v>43259</v>
      </c>
      <c r="D4616" s="67">
        <f>WEEKDAY(Tableau645[[#This Row],[date]])</f>
        <v>6</v>
      </c>
      <c r="E4616" s="47">
        <v>0.34375</v>
      </c>
      <c r="F4616" s="47">
        <v>0.51041666666666696</v>
      </c>
      <c r="G4616" s="46" t="str">
        <f>IF(NOT(ISBLANK(Tableau645[heure
début])),IF(VALUE(MID(TEXT(Tableau645[heure
début],"hh"),1,2))&lt;13,"AM","PM"),"")</f>
        <v>AM</v>
      </c>
      <c r="H4616" s="47">
        <f>F4616-E4616</f>
        <v>0.16666666666666696</v>
      </c>
      <c r="I4616" s="47"/>
      <c r="J4616" s="47"/>
      <c r="K4616" s="65" t="s">
        <v>809</v>
      </c>
      <c r="L4616" s="45" t="str">
        <f ca="1">VLOOKUP(Tableau645[[#This Row],[module]],OFFSET(INDIRECT(A4616&amp;"_code"),0,2,,2),2,0)</f>
        <v>n/a</v>
      </c>
      <c r="M4616" s="45"/>
      <c r="N4616" s="47"/>
      <c r="O4616" s="45"/>
    </row>
    <row r="4617" spans="1:15" hidden="1" x14ac:dyDescent="0.2">
      <c r="A4617" s="45" t="s">
        <v>676</v>
      </c>
      <c r="B4617" s="65" t="str">
        <f>YEAR(C4617)&amp;"-"&amp;WEEKNUM(C4617)</f>
        <v>2018-23</v>
      </c>
      <c r="C4617" s="46">
        <v>43259</v>
      </c>
      <c r="D4617" s="67">
        <f>WEEKDAY(Tableau645[[#This Row],[date]])</f>
        <v>6</v>
      </c>
      <c r="E4617" s="47">
        <v>0.34375</v>
      </c>
      <c r="F4617" s="47">
        <v>0.51041666666666696</v>
      </c>
      <c r="G4617" s="46" t="str">
        <f>IF(NOT(ISBLANK(Tableau645[heure
début])),IF(VALUE(MID(TEXT(Tableau645[heure
début],"hh"),1,2))&lt;13,"AM","PM"),"")</f>
        <v>AM</v>
      </c>
      <c r="H4617" s="47">
        <f>F4617-E4617</f>
        <v>0.16666666666666696</v>
      </c>
      <c r="I4617" s="47"/>
      <c r="J4617" s="47"/>
      <c r="K4617" s="65" t="s">
        <v>809</v>
      </c>
      <c r="L4617" s="45" t="str">
        <f ca="1">VLOOKUP(Tableau645[[#This Row],[module]],OFFSET(INDIRECT(A4617&amp;"_code"),0,2,,2),2,0)</f>
        <v>n/a</v>
      </c>
      <c r="M4617" s="45"/>
      <c r="N4617" s="47"/>
      <c r="O4617" s="45"/>
    </row>
    <row r="4618" spans="1:15" hidden="1" x14ac:dyDescent="0.2">
      <c r="A4618" s="45" t="s">
        <v>677</v>
      </c>
      <c r="B4618" s="65" t="str">
        <f>YEAR(C4618)&amp;"-"&amp;WEEKNUM(C4618)</f>
        <v>2018-23</v>
      </c>
      <c r="C4618" s="46">
        <v>43259</v>
      </c>
      <c r="D4618" s="67">
        <f>WEEKDAY(Tableau645[[#This Row],[date]])</f>
        <v>6</v>
      </c>
      <c r="E4618" s="47">
        <v>0.34375</v>
      </c>
      <c r="F4618" s="47">
        <v>0.51041666666666696</v>
      </c>
      <c r="G4618" s="46" t="str">
        <f>IF(NOT(ISBLANK(Tableau645[heure
début])),IF(VALUE(MID(TEXT(Tableau645[heure
début],"hh"),1,2))&lt;13,"AM","PM"),"")</f>
        <v>AM</v>
      </c>
      <c r="H4618" s="47">
        <f>F4618-E4618</f>
        <v>0.16666666666666696</v>
      </c>
      <c r="I4618" s="47"/>
      <c r="J4618" s="47"/>
      <c r="K4618" s="65" t="s">
        <v>1168</v>
      </c>
      <c r="L4618" s="45" t="str">
        <f ca="1">VLOOKUP(Tableau645[[#This Row],[module]],OFFSET(INDIRECT(A4618&amp;"_code"),0,2,,2),2,0)</f>
        <v>n/a</v>
      </c>
      <c r="M4618" s="45"/>
      <c r="N4618" s="47"/>
      <c r="O4618" s="45"/>
    </row>
    <row r="4619" spans="1:15" hidden="1" x14ac:dyDescent="0.2">
      <c r="A4619" s="45" t="s">
        <v>671</v>
      </c>
      <c r="B4619" s="65" t="str">
        <f>YEAR(C4619)&amp;"-"&amp;WEEKNUM(C4619)</f>
        <v>2018-23</v>
      </c>
      <c r="C4619" s="46">
        <v>43259</v>
      </c>
      <c r="D4619" s="67">
        <f>WEEKDAY(Tableau645[[#This Row],[date]])</f>
        <v>6</v>
      </c>
      <c r="E4619" s="47">
        <v>0.34375</v>
      </c>
      <c r="F4619" s="47">
        <v>0.51041666666666696</v>
      </c>
      <c r="G4619" s="46" t="str">
        <f>IF(NOT(ISBLANK(Tableau645[heure
début])),IF(VALUE(MID(TEXT(Tableau645[heure
début],"hh"),1,2))&lt;13,"AM","PM"),"")</f>
        <v>AM</v>
      </c>
      <c r="H4619" s="47">
        <f>F4619-E4619</f>
        <v>0.16666666666666696</v>
      </c>
      <c r="I4619" s="47"/>
      <c r="J4619" s="47" t="s">
        <v>832</v>
      </c>
      <c r="K4619" s="65"/>
      <c r="L4619" s="45" t="e">
        <f ca="1">VLOOKUP(Tableau645[[#This Row],[module]],OFFSET(INDIRECT(A4619&amp;"_code"),0,2,,2),2,0)</f>
        <v>#N/A</v>
      </c>
      <c r="M4619" s="45"/>
      <c r="N4619" s="47"/>
      <c r="O4619" s="45"/>
    </row>
    <row r="4620" spans="1:15" hidden="1" x14ac:dyDescent="0.2">
      <c r="A4620" s="61" t="s">
        <v>669</v>
      </c>
      <c r="B4620" s="65" t="str">
        <f>YEAR(C4620)&amp;"-"&amp;WEEKNUM(C4620)</f>
        <v>2018-23</v>
      </c>
      <c r="C4620" s="46">
        <v>43259</v>
      </c>
      <c r="D4620" s="67">
        <f>WEEKDAY(Tableau645[[#This Row],[date]])</f>
        <v>6</v>
      </c>
      <c r="E4620" s="63">
        <v>0.57291666666666696</v>
      </c>
      <c r="F4620" s="63">
        <v>0.73958333333333404</v>
      </c>
      <c r="G4620" s="46" t="str">
        <f>IF(NOT(ISBLANK(Tableau645[heure
début])),IF(VALUE(MID(TEXT(Tableau645[heure
début],"hh"),1,2))&lt;13,"AM","PM"),"")</f>
        <v>PM</v>
      </c>
      <c r="H4620" s="47">
        <f>F4620-E4620</f>
        <v>0.16666666666666707</v>
      </c>
      <c r="I4620" s="47"/>
      <c r="J4620" s="47"/>
      <c r="K4620" s="65" t="s">
        <v>806</v>
      </c>
      <c r="L4620" s="45" t="str">
        <f ca="1">VLOOKUP(Tableau645[[#This Row],[module]],OFFSET(INDIRECT(A4620&amp;"_code"),0,2,,2),2,0)</f>
        <v>n/a</v>
      </c>
      <c r="M4620" s="45"/>
      <c r="N4620" s="47"/>
      <c r="O4620" s="45"/>
    </row>
    <row r="4621" spans="1:15" hidden="1" x14ac:dyDescent="0.2">
      <c r="A4621" s="45" t="s">
        <v>657</v>
      </c>
      <c r="B4621" s="65" t="str">
        <f>YEAR(C4621)&amp;"-"&amp;WEEKNUM(C4621)</f>
        <v>2018-23</v>
      </c>
      <c r="C4621" s="46">
        <v>43259</v>
      </c>
      <c r="D4621" s="67">
        <f>WEEKDAY(Tableau645[[#This Row],[date]])</f>
        <v>6</v>
      </c>
      <c r="E4621" s="47">
        <v>0.57291666666666696</v>
      </c>
      <c r="F4621" s="47">
        <v>0.73958333333333404</v>
      </c>
      <c r="G4621" s="46" t="str">
        <f>IF(NOT(ISBLANK(Tableau645[heure
début])),IF(VALUE(MID(TEXT(Tableau645[heure
début],"hh"),1,2))&lt;13,"AM","PM"),"")</f>
        <v>PM</v>
      </c>
      <c r="H4621" s="47">
        <f>F4621-E4621</f>
        <v>0.16666666666666707</v>
      </c>
      <c r="I4621" s="123"/>
      <c r="J4621" s="47"/>
      <c r="K4621" s="65" t="s">
        <v>855</v>
      </c>
      <c r="L4621" s="65" t="str">
        <f ca="1">VLOOKUP(Tableau645[[#This Row],[module]],OFFSET(INDIRECT(A4621&amp;"_code"),0,2,,2),2,0)</f>
        <v>GABER Khalid</v>
      </c>
      <c r="M4621" s="45"/>
      <c r="N4621" s="47"/>
      <c r="O4621" s="45"/>
    </row>
    <row r="4622" spans="1:15" hidden="1" x14ac:dyDescent="0.2">
      <c r="A4622" s="45" t="s">
        <v>671</v>
      </c>
      <c r="B4622" s="65" t="str">
        <f>YEAR(C4622)&amp;"-"&amp;WEEKNUM(C4622)</f>
        <v>2018-23</v>
      </c>
      <c r="C4622" s="46">
        <v>43259</v>
      </c>
      <c r="D4622" s="67">
        <f>WEEKDAY(Tableau645[[#This Row],[date]])</f>
        <v>6</v>
      </c>
      <c r="E4622" s="47">
        <v>0.57291666666666696</v>
      </c>
      <c r="F4622" s="47">
        <v>0.73958333333333404</v>
      </c>
      <c r="G4622" s="46" t="str">
        <f>IF(NOT(ISBLANK(Tableau645[heure
début])),IF(VALUE(MID(TEXT(Tableau645[heure
début],"hh"),1,2))&lt;13,"AM","PM"),"")</f>
        <v>PM</v>
      </c>
      <c r="H4622" s="47">
        <f>F4622-E4622</f>
        <v>0.16666666666666707</v>
      </c>
      <c r="I4622" s="47"/>
      <c r="J4622" s="47" t="s">
        <v>833</v>
      </c>
      <c r="K4622" s="65" t="s">
        <v>817</v>
      </c>
      <c r="L4622" s="45" t="str">
        <f ca="1">VLOOKUP(Tableau645[[#This Row],[module]],OFFSET(INDIRECT(A4622&amp;"_code"),0,2,,2),2,0)</f>
        <v>n/a</v>
      </c>
      <c r="M4622" s="45"/>
      <c r="N4622" s="47"/>
      <c r="O4622" s="45"/>
    </row>
    <row r="4623" spans="1:15" hidden="1" x14ac:dyDescent="0.2">
      <c r="A4623" s="45" t="s">
        <v>672</v>
      </c>
      <c r="B4623" s="65" t="str">
        <f>YEAR(C4623)&amp;"-"&amp;WEEKNUM(C4623)</f>
        <v>2018-23</v>
      </c>
      <c r="C4623" s="46">
        <v>43259</v>
      </c>
      <c r="D4623" s="67">
        <f>WEEKDAY(Tableau645[[#This Row],[date]])</f>
        <v>6</v>
      </c>
      <c r="E4623" s="47">
        <v>0.57291666666666696</v>
      </c>
      <c r="F4623" s="47">
        <v>0.73958333333333404</v>
      </c>
      <c r="G4623" s="46" t="str">
        <f>IF(NOT(ISBLANK(Tableau645[heure
début])),IF(VALUE(MID(TEXT(Tableau645[heure
début],"hh"),1,2))&lt;13,"AM","PM"),"")</f>
        <v>PM</v>
      </c>
      <c r="H4623" s="47">
        <f>F4623-E4623</f>
        <v>0.16666666666666707</v>
      </c>
      <c r="I4623" s="47"/>
      <c r="J4623" s="47"/>
      <c r="K4623" s="65" t="s">
        <v>809</v>
      </c>
      <c r="L4623" s="45" t="str">
        <f ca="1">VLOOKUP(Tableau645[[#This Row],[module]],OFFSET(INDIRECT(A4623&amp;"_code"),0,2,,2),2,0)</f>
        <v>n/a</v>
      </c>
      <c r="M4623" s="45"/>
      <c r="N4623" s="47"/>
      <c r="O4623" s="45"/>
    </row>
    <row r="4624" spans="1:15" hidden="1" x14ac:dyDescent="0.2">
      <c r="A4624" s="45" t="s">
        <v>676</v>
      </c>
      <c r="B4624" s="65" t="str">
        <f>YEAR(C4624)&amp;"-"&amp;WEEKNUM(C4624)</f>
        <v>2018-23</v>
      </c>
      <c r="C4624" s="46">
        <v>43259</v>
      </c>
      <c r="D4624" s="67">
        <f>WEEKDAY(Tableau645[[#This Row],[date]])</f>
        <v>6</v>
      </c>
      <c r="E4624" s="47">
        <v>0.57291666666666696</v>
      </c>
      <c r="F4624" s="47">
        <v>0.69791666666666663</v>
      </c>
      <c r="G4624" s="46" t="str">
        <f>IF(NOT(ISBLANK(Tableau645[heure
début])),IF(VALUE(MID(TEXT(Tableau645[heure
début],"hh"),1,2))&lt;13,"AM","PM"),"")</f>
        <v>PM</v>
      </c>
      <c r="H4624" s="47">
        <f>F4624-E4624</f>
        <v>0.12499999999999967</v>
      </c>
      <c r="I4624" s="47"/>
      <c r="J4624" s="47"/>
      <c r="K4624" s="65" t="s">
        <v>809</v>
      </c>
      <c r="L4624" s="45" t="str">
        <f ca="1">VLOOKUP(Tableau645[[#This Row],[module]],OFFSET(INDIRECT(A4624&amp;"_code"),0,2,,2),2,0)</f>
        <v>n/a</v>
      </c>
      <c r="M4624" s="45"/>
      <c r="N4624" s="47"/>
      <c r="O4624" s="45"/>
    </row>
    <row r="4625" spans="1:15" hidden="1" x14ac:dyDescent="0.2">
      <c r="A4625" s="45" t="s">
        <v>677</v>
      </c>
      <c r="B4625" s="65" t="str">
        <f>YEAR(C4625)&amp;"-"&amp;WEEKNUM(C4625)</f>
        <v>2018-23</v>
      </c>
      <c r="C4625" s="46">
        <v>43259</v>
      </c>
      <c r="D4625" s="67">
        <f>WEEKDAY(Tableau645[[#This Row],[date]])</f>
        <v>6</v>
      </c>
      <c r="E4625" s="47">
        <v>0.57291666666666696</v>
      </c>
      <c r="F4625" s="47">
        <v>0.69791666666666663</v>
      </c>
      <c r="G4625" s="46" t="str">
        <f>IF(NOT(ISBLANK(Tableau645[heure
début])),IF(VALUE(MID(TEXT(Tableau645[heure
début],"hh"),1,2))&lt;13,"AM","PM"),"")</f>
        <v>PM</v>
      </c>
      <c r="H4625" s="47">
        <f>F4625-E4625</f>
        <v>0.12499999999999967</v>
      </c>
      <c r="I4625" s="47"/>
      <c r="J4625" s="47"/>
      <c r="K4625" s="65" t="s">
        <v>1168</v>
      </c>
      <c r="L4625" s="45" t="str">
        <f ca="1">VLOOKUP(Tableau645[[#This Row],[module]],OFFSET(INDIRECT(A4625&amp;"_code"),0,2,,2),2,0)</f>
        <v>n/a</v>
      </c>
      <c r="M4625" s="45"/>
      <c r="N4625" s="47"/>
      <c r="O4625" s="45"/>
    </row>
    <row r="4626" spans="1:15" hidden="1" x14ac:dyDescent="0.2">
      <c r="A4626" s="45" t="s">
        <v>670</v>
      </c>
      <c r="B4626" s="65" t="str">
        <f>YEAR(C4626)&amp;"-"&amp;WEEKNUM(C4626)</f>
        <v>2018-23</v>
      </c>
      <c r="C4626" s="46">
        <v>43259</v>
      </c>
      <c r="D4626" s="67">
        <f>WEEKDAY(Tableau645[[#This Row],[date]])</f>
        <v>6</v>
      </c>
      <c r="E4626" s="47">
        <v>0.57291666666666696</v>
      </c>
      <c r="F4626" s="47">
        <v>0.73958333333333404</v>
      </c>
      <c r="G4626" s="46" t="str">
        <f>IF(NOT(ISBLANK(Tableau645[heure
début])),IF(VALUE(MID(TEXT(Tableau645[heure
début],"hh"),1,2))&lt;13,"AM","PM"),"")</f>
        <v>PM</v>
      </c>
      <c r="H4626" s="47">
        <f>F4626-E4626</f>
        <v>0.16666666666666707</v>
      </c>
      <c r="I4626" s="47"/>
      <c r="J4626" s="47"/>
      <c r="K4626" s="65" t="s">
        <v>866</v>
      </c>
      <c r="L4626" s="45" t="str">
        <f ca="1">VLOOKUP(Tableau645[[#This Row],[module]],OFFSET(INDIRECT(A4626&amp;"_code"),0,2,,2),2,0)</f>
        <v>DUPLOUICH Audrey</v>
      </c>
      <c r="M4626" s="45"/>
      <c r="N4626" s="47"/>
      <c r="O4626" s="45"/>
    </row>
    <row r="4627" spans="1:15" hidden="1" x14ac:dyDescent="0.2">
      <c r="A4627" s="45" t="s">
        <v>671</v>
      </c>
      <c r="B4627" s="65" t="str">
        <f>YEAR(C4627)&amp;"-"&amp;WEEKNUM(C4627)</f>
        <v>2018-23</v>
      </c>
      <c r="C4627" s="46">
        <v>43259</v>
      </c>
      <c r="D4627" s="67">
        <f>WEEKDAY(Tableau645[[#This Row],[date]])</f>
        <v>6</v>
      </c>
      <c r="E4627" s="47">
        <v>0.57291666666666696</v>
      </c>
      <c r="F4627" s="47">
        <v>0.73958333333333404</v>
      </c>
      <c r="G4627" s="46" t="str">
        <f>IF(NOT(ISBLANK(Tableau645[heure
début])),IF(VALUE(MID(TEXT(Tableau645[heure
début],"hh"),1,2))&lt;13,"AM","PM"),"")</f>
        <v>PM</v>
      </c>
      <c r="H4627" s="47">
        <f>F4627-E4627</f>
        <v>0.16666666666666707</v>
      </c>
      <c r="I4627" s="47"/>
      <c r="J4627" s="47" t="s">
        <v>832</v>
      </c>
      <c r="K4627" s="65"/>
      <c r="L4627" s="45" t="e">
        <f ca="1">VLOOKUP(Tableau645[[#This Row],[module]],OFFSET(INDIRECT(A4627&amp;"_code"),0,2,,2),2,0)</f>
        <v>#N/A</v>
      </c>
      <c r="M4627" s="45"/>
      <c r="N4627" s="47"/>
      <c r="O4627" s="45"/>
    </row>
    <row r="4628" spans="1:15" hidden="1" x14ac:dyDescent="0.2">
      <c r="A4628" s="61" t="s">
        <v>669</v>
      </c>
      <c r="B4628" s="65" t="str">
        <f>YEAR(C4628)&amp;"-"&amp;WEEKNUM(C4628)</f>
        <v>2018-23</v>
      </c>
      <c r="C4628" s="46">
        <v>43260</v>
      </c>
      <c r="D4628" s="67">
        <f>WEEKDAY(Tableau645[[#This Row],[date]])</f>
        <v>7</v>
      </c>
      <c r="E4628" s="47">
        <v>0.34375</v>
      </c>
      <c r="F4628" s="47">
        <v>0.51041666666666696</v>
      </c>
      <c r="G4628" s="46" t="str">
        <f>IF(NOT(ISBLANK(Tableau645[heure
début])),IF(VALUE(MID(TEXT(Tableau645[heure
début],"hh"),1,2))&lt;13,"AM","PM"),"")</f>
        <v>AM</v>
      </c>
      <c r="H4628" s="47">
        <f>F4628-E4628</f>
        <v>0.16666666666666696</v>
      </c>
      <c r="I4628" s="47"/>
      <c r="J4628" s="47"/>
      <c r="K4628" s="65"/>
      <c r="L4628" s="45" t="e">
        <f ca="1">VLOOKUP(Tableau645[[#This Row],[module]],OFFSET(INDIRECT(A4628&amp;"_code"),0,2,,2),2,0)</f>
        <v>#N/A</v>
      </c>
      <c r="M4628" s="45"/>
      <c r="N4628" s="47"/>
      <c r="O4628" s="45"/>
    </row>
    <row r="4629" spans="1:15" hidden="1" x14ac:dyDescent="0.2">
      <c r="A4629" s="45" t="s">
        <v>657</v>
      </c>
      <c r="B4629" s="65" t="str">
        <f>YEAR(C4629)&amp;"-"&amp;WEEKNUM(C4629)</f>
        <v>2018-23</v>
      </c>
      <c r="C4629" s="46">
        <v>43260</v>
      </c>
      <c r="D4629" s="67">
        <f>WEEKDAY(Tableau645[[#This Row],[date]])</f>
        <v>7</v>
      </c>
      <c r="E4629" s="47">
        <v>0.34375</v>
      </c>
      <c r="F4629" s="47">
        <v>0.51041666666666696</v>
      </c>
      <c r="G4629" s="46" t="str">
        <f>IF(NOT(ISBLANK(Tableau645[heure
début])),IF(VALUE(MID(TEXT(Tableau645[heure
début],"hh"),1,2))&lt;13,"AM","PM"),"")</f>
        <v>AM</v>
      </c>
      <c r="H4629" s="47">
        <f>F4629-E4629</f>
        <v>0.16666666666666696</v>
      </c>
      <c r="I4629" s="123"/>
      <c r="J4629" s="47"/>
      <c r="K4629" s="65"/>
      <c r="L4629" s="45" t="e">
        <f ca="1">VLOOKUP(Tableau645[[#This Row],[module]],OFFSET(INDIRECT(A4629&amp;"_code"),0,2,,2),2,0)</f>
        <v>#N/A</v>
      </c>
      <c r="M4629" s="45"/>
      <c r="N4629" s="47"/>
      <c r="O4629" s="45"/>
    </row>
    <row r="4630" spans="1:15" hidden="1" x14ac:dyDescent="0.2">
      <c r="A4630" s="45" t="s">
        <v>672</v>
      </c>
      <c r="B4630" s="65" t="str">
        <f>YEAR(C4630)&amp;"-"&amp;WEEKNUM(C4630)</f>
        <v>2018-23</v>
      </c>
      <c r="C4630" s="46">
        <v>43260</v>
      </c>
      <c r="D4630" s="67">
        <f>WEEKDAY(Tableau645[[#This Row],[date]])</f>
        <v>7</v>
      </c>
      <c r="E4630" s="47">
        <v>0.34375</v>
      </c>
      <c r="F4630" s="47">
        <v>0.51041666666666696</v>
      </c>
      <c r="G4630" s="46" t="str">
        <f>IF(NOT(ISBLANK(Tableau645[heure
début])),IF(VALUE(MID(TEXT(Tableau645[heure
début],"hh"),1,2))&lt;13,"AM","PM"),"")</f>
        <v>AM</v>
      </c>
      <c r="H4630" s="47">
        <f>F4630-E4630</f>
        <v>0.16666666666666696</v>
      </c>
      <c r="I4630" s="47"/>
      <c r="J4630" s="47"/>
      <c r="K4630" s="65"/>
      <c r="L4630" s="45" t="e">
        <f ca="1">VLOOKUP(Tableau645[[#This Row],[module]],OFFSET(INDIRECT(A4630&amp;"_code"),0,2,,2),2,0)</f>
        <v>#N/A</v>
      </c>
      <c r="M4630" s="45"/>
      <c r="N4630" s="47"/>
      <c r="O4630" s="45"/>
    </row>
    <row r="4631" spans="1:15" hidden="1" x14ac:dyDescent="0.2">
      <c r="A4631" s="45" t="s">
        <v>676</v>
      </c>
      <c r="B4631" s="65" t="str">
        <f>YEAR(C4631)&amp;"-"&amp;WEEKNUM(C4631)</f>
        <v>2018-23</v>
      </c>
      <c r="C4631" s="46">
        <v>43260</v>
      </c>
      <c r="D4631" s="67">
        <f>WEEKDAY(Tableau645[[#This Row],[date]])</f>
        <v>7</v>
      </c>
      <c r="E4631" s="47">
        <v>0.34375</v>
      </c>
      <c r="F4631" s="47">
        <v>0.51041666666666696</v>
      </c>
      <c r="G4631" s="46" t="str">
        <f>IF(NOT(ISBLANK(Tableau645[heure
début])),IF(VALUE(MID(TEXT(Tableau645[heure
début],"hh"),1,2))&lt;13,"AM","PM"),"")</f>
        <v>AM</v>
      </c>
      <c r="H4631" s="47">
        <f>F4631-E4631</f>
        <v>0.16666666666666696</v>
      </c>
      <c r="I4631" s="47"/>
      <c r="J4631" s="47"/>
      <c r="K4631" s="65"/>
      <c r="L4631" s="45" t="e">
        <f ca="1">VLOOKUP(Tableau645[[#This Row],[module]],OFFSET(INDIRECT(A4631&amp;"_code"),0,2,,2),2,0)</f>
        <v>#N/A</v>
      </c>
      <c r="M4631" s="45"/>
      <c r="N4631" s="47"/>
      <c r="O4631" s="45"/>
    </row>
    <row r="4632" spans="1:15" hidden="1" x14ac:dyDescent="0.2">
      <c r="A4632" s="45" t="s">
        <v>677</v>
      </c>
      <c r="B4632" s="65" t="str">
        <f>YEAR(C4632)&amp;"-"&amp;WEEKNUM(C4632)</f>
        <v>2018-23</v>
      </c>
      <c r="C4632" s="46">
        <v>43260</v>
      </c>
      <c r="D4632" s="67">
        <f>WEEKDAY(Tableau645[[#This Row],[date]])</f>
        <v>7</v>
      </c>
      <c r="E4632" s="47">
        <v>0.34375</v>
      </c>
      <c r="F4632" s="47">
        <v>0.51041666666666696</v>
      </c>
      <c r="G4632" s="46" t="str">
        <f>IF(NOT(ISBLANK(Tableau645[heure
début])),IF(VALUE(MID(TEXT(Tableau645[heure
début],"hh"),1,2))&lt;13,"AM","PM"),"")</f>
        <v>AM</v>
      </c>
      <c r="H4632" s="47">
        <f>F4632-E4632</f>
        <v>0.16666666666666696</v>
      </c>
      <c r="I4632" s="47"/>
      <c r="J4632" s="47"/>
      <c r="K4632" s="65"/>
      <c r="L4632" s="45" t="e">
        <f ca="1">VLOOKUP(Tableau645[[#This Row],[module]],OFFSET(INDIRECT(A4632&amp;"_code"),0,2,,2),2,0)</f>
        <v>#N/A</v>
      </c>
      <c r="M4632" s="45"/>
      <c r="N4632" s="47"/>
      <c r="O4632" s="45"/>
    </row>
    <row r="4633" spans="1:15" hidden="1" x14ac:dyDescent="0.2">
      <c r="A4633" s="45" t="s">
        <v>670</v>
      </c>
      <c r="B4633" s="65" t="str">
        <f>YEAR(C4633)&amp;"-"&amp;WEEKNUM(C4633)</f>
        <v>2018-23</v>
      </c>
      <c r="C4633" s="46">
        <v>43260</v>
      </c>
      <c r="D4633" s="67">
        <f>WEEKDAY(Tableau645[[#This Row],[date]])</f>
        <v>7</v>
      </c>
      <c r="E4633" s="47">
        <v>0.34375</v>
      </c>
      <c r="F4633" s="47">
        <v>0.51041666666666696</v>
      </c>
      <c r="G4633" s="46" t="str">
        <f>IF(NOT(ISBLANK(Tableau645[heure
début])),IF(VALUE(MID(TEXT(Tableau645[heure
début],"hh"),1,2))&lt;13,"AM","PM"),"")</f>
        <v>AM</v>
      </c>
      <c r="H4633" s="47">
        <f>F4633-E4633</f>
        <v>0.16666666666666696</v>
      </c>
      <c r="I4633" s="47"/>
      <c r="J4633" s="47"/>
      <c r="K4633" s="65"/>
      <c r="L4633" s="45" t="e">
        <f ca="1">VLOOKUP(Tableau645[[#This Row],[module]],OFFSET(INDIRECT(A4633&amp;"_code"),0,2,,2),2,0)</f>
        <v>#N/A</v>
      </c>
      <c r="M4633" s="45"/>
      <c r="N4633" s="47"/>
      <c r="O4633" s="45"/>
    </row>
    <row r="4634" spans="1:15" hidden="1" x14ac:dyDescent="0.2">
      <c r="A4634" s="45" t="s">
        <v>671</v>
      </c>
      <c r="B4634" s="65" t="str">
        <f>YEAR(C4634)&amp;"-"&amp;WEEKNUM(C4634)</f>
        <v>2018-23</v>
      </c>
      <c r="C4634" s="46">
        <v>43260</v>
      </c>
      <c r="D4634" s="67">
        <f>WEEKDAY(Tableau645[[#This Row],[date]])</f>
        <v>7</v>
      </c>
      <c r="E4634" s="47">
        <v>0.34375</v>
      </c>
      <c r="F4634" s="47">
        <v>0.51041666666666696</v>
      </c>
      <c r="G4634" s="46" t="str">
        <f>IF(NOT(ISBLANK(Tableau645[heure
début])),IF(VALUE(MID(TEXT(Tableau645[heure
début],"hh"),1,2))&lt;13,"AM","PM"),"")</f>
        <v>AM</v>
      </c>
      <c r="H4634" s="47">
        <f>F4634-E4634</f>
        <v>0.16666666666666696</v>
      </c>
      <c r="I4634" s="47"/>
      <c r="J4634" s="47"/>
      <c r="K4634" s="65"/>
      <c r="L4634" s="45" t="e">
        <f ca="1">VLOOKUP(Tableau645[[#This Row],[module]],OFFSET(INDIRECT(A4634&amp;"_code"),0,2,,2),2,0)</f>
        <v>#N/A</v>
      </c>
      <c r="M4634" s="45"/>
      <c r="N4634" s="47"/>
      <c r="O4634" s="45"/>
    </row>
    <row r="4635" spans="1:15" hidden="1" x14ac:dyDescent="0.2">
      <c r="A4635" s="61" t="s">
        <v>669</v>
      </c>
      <c r="B4635" s="65" t="str">
        <f>YEAR(C4635)&amp;"-"&amp;WEEKNUM(C4635)</f>
        <v>2018-23</v>
      </c>
      <c r="C4635" s="46">
        <v>43260</v>
      </c>
      <c r="D4635" s="67">
        <f>WEEKDAY(Tableau645[[#This Row],[date]])</f>
        <v>7</v>
      </c>
      <c r="E4635" s="63">
        <v>0.57291666666666696</v>
      </c>
      <c r="F4635" s="63">
        <v>0.73958333333333404</v>
      </c>
      <c r="G4635" s="46" t="str">
        <f>IF(NOT(ISBLANK(Tableau645[heure
début])),IF(VALUE(MID(TEXT(Tableau645[heure
début],"hh"),1,2))&lt;13,"AM","PM"),"")</f>
        <v>PM</v>
      </c>
      <c r="H4635" s="47">
        <f>F4635-E4635</f>
        <v>0.16666666666666707</v>
      </c>
      <c r="I4635" s="47"/>
      <c r="J4635" s="47"/>
      <c r="K4635" s="65"/>
      <c r="L4635" s="45" t="e">
        <f ca="1">VLOOKUP(Tableau645[[#This Row],[module]],OFFSET(INDIRECT(A4635&amp;"_code"),0,2,,2),2,0)</f>
        <v>#N/A</v>
      </c>
      <c r="M4635" s="45"/>
      <c r="N4635" s="47"/>
      <c r="O4635" s="45"/>
    </row>
    <row r="4636" spans="1:15" hidden="1" x14ac:dyDescent="0.2">
      <c r="A4636" s="45" t="s">
        <v>657</v>
      </c>
      <c r="B4636" s="65" t="str">
        <f>YEAR(C4636)&amp;"-"&amp;WEEKNUM(C4636)</f>
        <v>2018-23</v>
      </c>
      <c r="C4636" s="46">
        <v>43260</v>
      </c>
      <c r="D4636" s="67">
        <f>WEEKDAY(Tableau645[[#This Row],[date]])</f>
        <v>7</v>
      </c>
      <c r="E4636" s="47">
        <v>0.57291666666666696</v>
      </c>
      <c r="F4636" s="47">
        <v>0.73958333333333404</v>
      </c>
      <c r="G4636" s="46" t="str">
        <f>IF(NOT(ISBLANK(Tableau645[heure
début])),IF(VALUE(MID(TEXT(Tableau645[heure
début],"hh"),1,2))&lt;13,"AM","PM"),"")</f>
        <v>PM</v>
      </c>
      <c r="H4636" s="47">
        <f>F4636-E4636</f>
        <v>0.16666666666666707</v>
      </c>
      <c r="I4636" s="123"/>
      <c r="J4636" s="47"/>
      <c r="K4636" s="65"/>
      <c r="L4636" s="45" t="e">
        <f ca="1">VLOOKUP(Tableau645[[#This Row],[module]],OFFSET(INDIRECT(A4636&amp;"_code"),0,2,,2),2,0)</f>
        <v>#N/A</v>
      </c>
      <c r="M4636" s="45"/>
      <c r="N4636" s="47"/>
      <c r="O4636" s="45"/>
    </row>
    <row r="4637" spans="1:15" hidden="1" x14ac:dyDescent="0.2">
      <c r="A4637" s="45" t="s">
        <v>672</v>
      </c>
      <c r="B4637" s="65" t="str">
        <f>YEAR(C4637)&amp;"-"&amp;WEEKNUM(C4637)</f>
        <v>2018-23</v>
      </c>
      <c r="C4637" s="46">
        <v>43260</v>
      </c>
      <c r="D4637" s="67">
        <f>WEEKDAY(Tableau645[[#This Row],[date]])</f>
        <v>7</v>
      </c>
      <c r="E4637" s="47">
        <v>0.57291666666666696</v>
      </c>
      <c r="F4637" s="47">
        <v>0.73958333333333404</v>
      </c>
      <c r="G4637" s="46" t="str">
        <f>IF(NOT(ISBLANK(Tableau645[heure
début])),IF(VALUE(MID(TEXT(Tableau645[heure
début],"hh"),1,2))&lt;13,"AM","PM"),"")</f>
        <v>PM</v>
      </c>
      <c r="H4637" s="47">
        <f>F4637-E4637</f>
        <v>0.16666666666666707</v>
      </c>
      <c r="I4637" s="47"/>
      <c r="J4637" s="47"/>
      <c r="K4637" s="65"/>
      <c r="L4637" s="45" t="e">
        <f ca="1">VLOOKUP(Tableau645[[#This Row],[module]],OFFSET(INDIRECT(A4637&amp;"_code"),0,2,,2),2,0)</f>
        <v>#N/A</v>
      </c>
      <c r="M4637" s="45"/>
      <c r="N4637" s="47"/>
      <c r="O4637" s="45"/>
    </row>
    <row r="4638" spans="1:15" hidden="1" x14ac:dyDescent="0.2">
      <c r="A4638" s="45" t="s">
        <v>676</v>
      </c>
      <c r="B4638" s="65" t="str">
        <f>YEAR(C4638)&amp;"-"&amp;WEEKNUM(C4638)</f>
        <v>2018-23</v>
      </c>
      <c r="C4638" s="46">
        <v>43260</v>
      </c>
      <c r="D4638" s="67">
        <f>WEEKDAY(Tableau645[[#This Row],[date]])</f>
        <v>7</v>
      </c>
      <c r="E4638" s="47">
        <v>0.57291666666666696</v>
      </c>
      <c r="F4638" s="47">
        <v>0.69791666666666663</v>
      </c>
      <c r="G4638" s="46" t="str">
        <f>IF(NOT(ISBLANK(Tableau645[heure
début])),IF(VALUE(MID(TEXT(Tableau645[heure
début],"hh"),1,2))&lt;13,"AM","PM"),"")</f>
        <v>PM</v>
      </c>
      <c r="H4638" s="47">
        <f>F4638-E4638</f>
        <v>0.12499999999999967</v>
      </c>
      <c r="I4638" s="47"/>
      <c r="J4638" s="47"/>
      <c r="K4638" s="65"/>
      <c r="L4638" s="45" t="e">
        <f ca="1">VLOOKUP(Tableau645[[#This Row],[module]],OFFSET(INDIRECT(A4638&amp;"_code"),0,2,,2),2,0)</f>
        <v>#N/A</v>
      </c>
      <c r="M4638" s="45"/>
      <c r="N4638" s="47"/>
      <c r="O4638" s="45"/>
    </row>
    <row r="4639" spans="1:15" hidden="1" x14ac:dyDescent="0.2">
      <c r="A4639" s="45" t="s">
        <v>677</v>
      </c>
      <c r="B4639" s="65" t="str">
        <f>YEAR(C4639)&amp;"-"&amp;WEEKNUM(C4639)</f>
        <v>2018-23</v>
      </c>
      <c r="C4639" s="46">
        <v>43260</v>
      </c>
      <c r="D4639" s="67">
        <f>WEEKDAY(Tableau645[[#This Row],[date]])</f>
        <v>7</v>
      </c>
      <c r="E4639" s="47">
        <v>0.57291666666666696</v>
      </c>
      <c r="F4639" s="47">
        <v>0.69791666666666663</v>
      </c>
      <c r="G4639" s="46" t="str">
        <f>IF(NOT(ISBLANK(Tableau645[heure
début])),IF(VALUE(MID(TEXT(Tableau645[heure
début],"hh"),1,2))&lt;13,"AM","PM"),"")</f>
        <v>PM</v>
      </c>
      <c r="H4639" s="47">
        <f>F4639-E4639</f>
        <v>0.12499999999999967</v>
      </c>
      <c r="I4639" s="47"/>
      <c r="J4639" s="47"/>
      <c r="K4639" s="65"/>
      <c r="L4639" s="45" t="e">
        <f ca="1">VLOOKUP(Tableau645[[#This Row],[module]],OFFSET(INDIRECT(A4639&amp;"_code"),0,2,,2),2,0)</f>
        <v>#N/A</v>
      </c>
      <c r="M4639" s="45"/>
      <c r="N4639" s="47"/>
      <c r="O4639" s="45"/>
    </row>
    <row r="4640" spans="1:15" hidden="1" x14ac:dyDescent="0.2">
      <c r="A4640" s="45" t="s">
        <v>670</v>
      </c>
      <c r="B4640" s="65" t="str">
        <f>YEAR(C4640)&amp;"-"&amp;WEEKNUM(C4640)</f>
        <v>2018-23</v>
      </c>
      <c r="C4640" s="46">
        <v>43260</v>
      </c>
      <c r="D4640" s="67">
        <f>WEEKDAY(Tableau645[[#This Row],[date]])</f>
        <v>7</v>
      </c>
      <c r="E4640" s="47">
        <v>0.57291666666666696</v>
      </c>
      <c r="F4640" s="47">
        <v>0.73958333333333404</v>
      </c>
      <c r="G4640" s="46" t="str">
        <f>IF(NOT(ISBLANK(Tableau645[heure
début])),IF(VALUE(MID(TEXT(Tableau645[heure
début],"hh"),1,2))&lt;13,"AM","PM"),"")</f>
        <v>PM</v>
      </c>
      <c r="H4640" s="47">
        <f>F4640-E4640</f>
        <v>0.16666666666666707</v>
      </c>
      <c r="I4640" s="47"/>
      <c r="J4640" s="47"/>
      <c r="K4640" s="65"/>
      <c r="L4640" s="45" t="e">
        <f ca="1">VLOOKUP(Tableau645[[#This Row],[module]],OFFSET(INDIRECT(A4640&amp;"_code"),0,2,,2),2,0)</f>
        <v>#N/A</v>
      </c>
      <c r="M4640" s="45"/>
      <c r="N4640" s="47"/>
      <c r="O4640" s="45"/>
    </row>
    <row r="4641" spans="1:15" hidden="1" x14ac:dyDescent="0.2">
      <c r="A4641" s="45" t="s">
        <v>671</v>
      </c>
      <c r="B4641" s="65" t="str">
        <f>YEAR(C4641)&amp;"-"&amp;WEEKNUM(C4641)</f>
        <v>2018-23</v>
      </c>
      <c r="C4641" s="46">
        <v>43260</v>
      </c>
      <c r="D4641" s="67">
        <f>WEEKDAY(Tableau645[[#This Row],[date]])</f>
        <v>7</v>
      </c>
      <c r="E4641" s="47">
        <v>0.57291666666666696</v>
      </c>
      <c r="F4641" s="47">
        <v>0.73958333333333404</v>
      </c>
      <c r="G4641" s="46" t="str">
        <f>IF(NOT(ISBLANK(Tableau645[heure
début])),IF(VALUE(MID(TEXT(Tableau645[heure
début],"hh"),1,2))&lt;13,"AM","PM"),"")</f>
        <v>PM</v>
      </c>
      <c r="H4641" s="47">
        <f>F4641-E4641</f>
        <v>0.16666666666666707</v>
      </c>
      <c r="I4641" s="47"/>
      <c r="J4641" s="47"/>
      <c r="K4641" s="65"/>
      <c r="L4641" s="45" t="e">
        <f ca="1">VLOOKUP(Tableau645[[#This Row],[module]],OFFSET(INDIRECT(A4641&amp;"_code"),0,2,,2),2,0)</f>
        <v>#N/A</v>
      </c>
      <c r="M4641" s="45"/>
      <c r="N4641" s="47"/>
      <c r="O4641" s="45"/>
    </row>
    <row r="4642" spans="1:15" hidden="1" x14ac:dyDescent="0.2">
      <c r="A4642" s="61" t="s">
        <v>669</v>
      </c>
      <c r="B4642" s="65" t="str">
        <f>YEAR(C4642)&amp;"-"&amp;WEEKNUM(C4642)</f>
        <v>2018-24</v>
      </c>
      <c r="C4642" s="46">
        <v>43261</v>
      </c>
      <c r="D4642" s="67">
        <f>WEEKDAY(Tableau645[[#This Row],[date]])</f>
        <v>1</v>
      </c>
      <c r="E4642" s="47">
        <v>0.34375</v>
      </c>
      <c r="F4642" s="47">
        <v>0.51041666666666696</v>
      </c>
      <c r="G4642" s="46" t="str">
        <f>IF(NOT(ISBLANK(Tableau645[heure
début])),IF(VALUE(MID(TEXT(Tableau645[heure
début],"hh"),1,2))&lt;13,"AM","PM"),"")</f>
        <v>AM</v>
      </c>
      <c r="H4642" s="47">
        <f>F4642-E4642</f>
        <v>0.16666666666666696</v>
      </c>
      <c r="I4642" s="47"/>
      <c r="J4642" s="47"/>
      <c r="K4642" s="65"/>
      <c r="L4642" s="45" t="e">
        <f ca="1">VLOOKUP(Tableau645[[#This Row],[module]],OFFSET(INDIRECT(A4642&amp;"_code"),0,2,,2),2,0)</f>
        <v>#N/A</v>
      </c>
      <c r="M4642" s="45"/>
      <c r="N4642" s="47"/>
      <c r="O4642" s="45"/>
    </row>
    <row r="4643" spans="1:15" hidden="1" x14ac:dyDescent="0.2">
      <c r="A4643" s="45" t="s">
        <v>657</v>
      </c>
      <c r="B4643" s="65" t="str">
        <f>YEAR(C4643)&amp;"-"&amp;WEEKNUM(C4643)</f>
        <v>2018-24</v>
      </c>
      <c r="C4643" s="46">
        <v>43261</v>
      </c>
      <c r="D4643" s="67">
        <f>WEEKDAY(Tableau645[[#This Row],[date]])</f>
        <v>1</v>
      </c>
      <c r="E4643" s="47">
        <v>0.34375</v>
      </c>
      <c r="F4643" s="47">
        <v>0.51041666666666696</v>
      </c>
      <c r="G4643" s="46" t="str">
        <f>IF(NOT(ISBLANK(Tableau645[heure
début])),IF(VALUE(MID(TEXT(Tableau645[heure
début],"hh"),1,2))&lt;13,"AM","PM"),"")</f>
        <v>AM</v>
      </c>
      <c r="H4643" s="47">
        <f>F4643-E4643</f>
        <v>0.16666666666666696</v>
      </c>
      <c r="I4643" s="123"/>
      <c r="J4643" s="47"/>
      <c r="K4643" s="65"/>
      <c r="L4643" s="45" t="e">
        <f ca="1">VLOOKUP(Tableau645[[#This Row],[module]],OFFSET(INDIRECT(A4643&amp;"_code"),0,2,,2),2,0)</f>
        <v>#N/A</v>
      </c>
      <c r="M4643" s="45"/>
      <c r="N4643" s="47"/>
      <c r="O4643" s="45"/>
    </row>
    <row r="4644" spans="1:15" hidden="1" x14ac:dyDescent="0.2">
      <c r="A4644" s="45" t="s">
        <v>672</v>
      </c>
      <c r="B4644" s="65" t="str">
        <f>YEAR(C4644)&amp;"-"&amp;WEEKNUM(C4644)</f>
        <v>2018-24</v>
      </c>
      <c r="C4644" s="46">
        <v>43261</v>
      </c>
      <c r="D4644" s="67">
        <f>WEEKDAY(Tableau645[[#This Row],[date]])</f>
        <v>1</v>
      </c>
      <c r="E4644" s="47">
        <v>0.34375</v>
      </c>
      <c r="F4644" s="47">
        <v>0.51041666666666696</v>
      </c>
      <c r="G4644" s="46" t="str">
        <f>IF(NOT(ISBLANK(Tableau645[heure
début])),IF(VALUE(MID(TEXT(Tableau645[heure
début],"hh"),1,2))&lt;13,"AM","PM"),"")</f>
        <v>AM</v>
      </c>
      <c r="H4644" s="47">
        <f>F4644-E4644</f>
        <v>0.16666666666666696</v>
      </c>
      <c r="I4644" s="47"/>
      <c r="J4644" s="47"/>
      <c r="K4644" s="65"/>
      <c r="L4644" s="45" t="e">
        <f ca="1">VLOOKUP(Tableau645[[#This Row],[module]],OFFSET(INDIRECT(A4644&amp;"_code"),0,2,,2),2,0)</f>
        <v>#N/A</v>
      </c>
      <c r="M4644" s="45"/>
      <c r="N4644" s="47"/>
      <c r="O4644" s="45"/>
    </row>
    <row r="4645" spans="1:15" hidden="1" x14ac:dyDescent="0.2">
      <c r="A4645" s="45" t="s">
        <v>676</v>
      </c>
      <c r="B4645" s="65" t="str">
        <f>YEAR(C4645)&amp;"-"&amp;WEEKNUM(C4645)</f>
        <v>2018-24</v>
      </c>
      <c r="C4645" s="46">
        <v>43261</v>
      </c>
      <c r="D4645" s="67">
        <f>WEEKDAY(Tableau645[[#This Row],[date]])</f>
        <v>1</v>
      </c>
      <c r="E4645" s="47">
        <v>0.34375</v>
      </c>
      <c r="F4645" s="47">
        <v>0.51041666666666696</v>
      </c>
      <c r="G4645" s="46" t="str">
        <f>IF(NOT(ISBLANK(Tableau645[heure
début])),IF(VALUE(MID(TEXT(Tableau645[heure
début],"hh"),1,2))&lt;13,"AM","PM"),"")</f>
        <v>AM</v>
      </c>
      <c r="H4645" s="47">
        <f>F4645-E4645</f>
        <v>0.16666666666666696</v>
      </c>
      <c r="I4645" s="47"/>
      <c r="J4645" s="47"/>
      <c r="K4645" s="65"/>
      <c r="L4645" s="45" t="e">
        <f ca="1">VLOOKUP(Tableau645[[#This Row],[module]],OFFSET(INDIRECT(A4645&amp;"_code"),0,2,,2),2,0)</f>
        <v>#N/A</v>
      </c>
      <c r="M4645" s="45"/>
      <c r="N4645" s="47"/>
      <c r="O4645" s="45"/>
    </row>
    <row r="4646" spans="1:15" hidden="1" x14ac:dyDescent="0.2">
      <c r="A4646" s="45" t="s">
        <v>677</v>
      </c>
      <c r="B4646" s="65" t="str">
        <f>YEAR(C4646)&amp;"-"&amp;WEEKNUM(C4646)</f>
        <v>2018-24</v>
      </c>
      <c r="C4646" s="46">
        <v>43261</v>
      </c>
      <c r="D4646" s="67">
        <f>WEEKDAY(Tableau645[[#This Row],[date]])</f>
        <v>1</v>
      </c>
      <c r="E4646" s="47">
        <v>0.34375</v>
      </c>
      <c r="F4646" s="47">
        <v>0.51041666666666696</v>
      </c>
      <c r="G4646" s="46" t="str">
        <f>IF(NOT(ISBLANK(Tableau645[heure
début])),IF(VALUE(MID(TEXT(Tableau645[heure
début],"hh"),1,2))&lt;13,"AM","PM"),"")</f>
        <v>AM</v>
      </c>
      <c r="H4646" s="47">
        <f>F4646-E4646</f>
        <v>0.16666666666666696</v>
      </c>
      <c r="I4646" s="47"/>
      <c r="J4646" s="47"/>
      <c r="K4646" s="65"/>
      <c r="L4646" s="45" t="e">
        <f ca="1">VLOOKUP(Tableau645[[#This Row],[module]],OFFSET(INDIRECT(A4646&amp;"_code"),0,2,,2),2,0)</f>
        <v>#N/A</v>
      </c>
      <c r="M4646" s="45"/>
      <c r="N4646" s="47"/>
      <c r="O4646" s="45"/>
    </row>
    <row r="4647" spans="1:15" hidden="1" x14ac:dyDescent="0.2">
      <c r="A4647" s="45" t="s">
        <v>670</v>
      </c>
      <c r="B4647" s="65" t="str">
        <f>YEAR(C4647)&amp;"-"&amp;WEEKNUM(C4647)</f>
        <v>2018-24</v>
      </c>
      <c r="C4647" s="46">
        <v>43261</v>
      </c>
      <c r="D4647" s="67">
        <f>WEEKDAY(Tableau645[[#This Row],[date]])</f>
        <v>1</v>
      </c>
      <c r="E4647" s="47">
        <v>0.34375</v>
      </c>
      <c r="F4647" s="47">
        <v>0.51041666666666696</v>
      </c>
      <c r="G4647" s="46" t="str">
        <f>IF(NOT(ISBLANK(Tableau645[heure
début])),IF(VALUE(MID(TEXT(Tableau645[heure
début],"hh"),1,2))&lt;13,"AM","PM"),"")</f>
        <v>AM</v>
      </c>
      <c r="H4647" s="47">
        <f>F4647-E4647</f>
        <v>0.16666666666666696</v>
      </c>
      <c r="I4647" s="47"/>
      <c r="J4647" s="47"/>
      <c r="K4647" s="65"/>
      <c r="L4647" s="45" t="e">
        <f ca="1">VLOOKUP(Tableau645[[#This Row],[module]],OFFSET(INDIRECT(A4647&amp;"_code"),0,2,,2),2,0)</f>
        <v>#N/A</v>
      </c>
      <c r="M4647" s="45"/>
      <c r="N4647" s="47"/>
      <c r="O4647" s="45"/>
    </row>
    <row r="4648" spans="1:15" hidden="1" x14ac:dyDescent="0.2">
      <c r="A4648" s="45" t="s">
        <v>671</v>
      </c>
      <c r="B4648" s="65" t="str">
        <f>YEAR(C4648)&amp;"-"&amp;WEEKNUM(C4648)</f>
        <v>2018-24</v>
      </c>
      <c r="C4648" s="46">
        <v>43261</v>
      </c>
      <c r="D4648" s="67">
        <f>WEEKDAY(Tableau645[[#This Row],[date]])</f>
        <v>1</v>
      </c>
      <c r="E4648" s="47">
        <v>0.34375</v>
      </c>
      <c r="F4648" s="47">
        <v>0.51041666666666696</v>
      </c>
      <c r="G4648" s="46" t="str">
        <f>IF(NOT(ISBLANK(Tableau645[heure
début])),IF(VALUE(MID(TEXT(Tableau645[heure
début],"hh"),1,2))&lt;13,"AM","PM"),"")</f>
        <v>AM</v>
      </c>
      <c r="H4648" s="47">
        <f>F4648-E4648</f>
        <v>0.16666666666666696</v>
      </c>
      <c r="I4648" s="47"/>
      <c r="J4648" s="47"/>
      <c r="K4648" s="65"/>
      <c r="L4648" s="45" t="e">
        <f ca="1">VLOOKUP(Tableau645[[#This Row],[module]],OFFSET(INDIRECT(A4648&amp;"_code"),0,2,,2),2,0)</f>
        <v>#N/A</v>
      </c>
      <c r="M4648" s="45"/>
      <c r="N4648" s="47"/>
      <c r="O4648" s="45"/>
    </row>
    <row r="4649" spans="1:15" hidden="1" x14ac:dyDescent="0.2">
      <c r="A4649" s="61" t="s">
        <v>669</v>
      </c>
      <c r="B4649" s="65" t="str">
        <f>YEAR(C4649)&amp;"-"&amp;WEEKNUM(C4649)</f>
        <v>2018-24</v>
      </c>
      <c r="C4649" s="46">
        <v>43261</v>
      </c>
      <c r="D4649" s="67">
        <f>WEEKDAY(Tableau645[[#This Row],[date]])</f>
        <v>1</v>
      </c>
      <c r="E4649" s="63">
        <v>0.57291666666666696</v>
      </c>
      <c r="F4649" s="63">
        <v>0.73958333333333404</v>
      </c>
      <c r="G4649" s="46" t="str">
        <f>IF(NOT(ISBLANK(Tableau645[heure
début])),IF(VALUE(MID(TEXT(Tableau645[heure
début],"hh"),1,2))&lt;13,"AM","PM"),"")</f>
        <v>PM</v>
      </c>
      <c r="H4649" s="47">
        <f>F4649-E4649</f>
        <v>0.16666666666666707</v>
      </c>
      <c r="I4649" s="47"/>
      <c r="J4649" s="47"/>
      <c r="K4649" s="65"/>
      <c r="L4649" s="45" t="e">
        <f ca="1">VLOOKUP(Tableau645[[#This Row],[module]],OFFSET(INDIRECT(A4649&amp;"_code"),0,2,,2),2,0)</f>
        <v>#N/A</v>
      </c>
      <c r="M4649" s="45"/>
      <c r="N4649" s="47"/>
      <c r="O4649" s="45"/>
    </row>
    <row r="4650" spans="1:15" hidden="1" x14ac:dyDescent="0.2">
      <c r="A4650" s="45" t="s">
        <v>657</v>
      </c>
      <c r="B4650" s="65" t="str">
        <f>YEAR(C4650)&amp;"-"&amp;WEEKNUM(C4650)</f>
        <v>2018-24</v>
      </c>
      <c r="C4650" s="46">
        <v>43261</v>
      </c>
      <c r="D4650" s="67">
        <f>WEEKDAY(Tableau645[[#This Row],[date]])</f>
        <v>1</v>
      </c>
      <c r="E4650" s="47">
        <v>0.57291666666666696</v>
      </c>
      <c r="F4650" s="47">
        <v>0.73958333333333404</v>
      </c>
      <c r="G4650" s="46" t="str">
        <f>IF(NOT(ISBLANK(Tableau645[heure
début])),IF(VALUE(MID(TEXT(Tableau645[heure
début],"hh"),1,2))&lt;13,"AM","PM"),"")</f>
        <v>PM</v>
      </c>
      <c r="H4650" s="47">
        <f>F4650-E4650</f>
        <v>0.16666666666666707</v>
      </c>
      <c r="I4650" s="123"/>
      <c r="J4650" s="47"/>
      <c r="K4650" s="65"/>
      <c r="L4650" s="45" t="e">
        <f ca="1">VLOOKUP(Tableau645[[#This Row],[module]],OFFSET(INDIRECT(A4650&amp;"_code"),0,2,,2),2,0)</f>
        <v>#N/A</v>
      </c>
      <c r="M4650" s="45"/>
      <c r="N4650" s="47"/>
      <c r="O4650" s="45"/>
    </row>
    <row r="4651" spans="1:15" hidden="1" x14ac:dyDescent="0.2">
      <c r="A4651" s="45" t="s">
        <v>672</v>
      </c>
      <c r="B4651" s="65" t="str">
        <f>YEAR(C4651)&amp;"-"&amp;WEEKNUM(C4651)</f>
        <v>2018-24</v>
      </c>
      <c r="C4651" s="46">
        <v>43261</v>
      </c>
      <c r="D4651" s="67">
        <f>WEEKDAY(Tableau645[[#This Row],[date]])</f>
        <v>1</v>
      </c>
      <c r="E4651" s="47">
        <v>0.57291666666666696</v>
      </c>
      <c r="F4651" s="47">
        <v>0.73958333333333404</v>
      </c>
      <c r="G4651" s="46" t="str">
        <f>IF(NOT(ISBLANK(Tableau645[heure
début])),IF(VALUE(MID(TEXT(Tableau645[heure
début],"hh"),1,2))&lt;13,"AM","PM"),"")</f>
        <v>PM</v>
      </c>
      <c r="H4651" s="47">
        <f>F4651-E4651</f>
        <v>0.16666666666666707</v>
      </c>
      <c r="I4651" s="47"/>
      <c r="J4651" s="47"/>
      <c r="K4651" s="65"/>
      <c r="L4651" s="45" t="e">
        <f ca="1">VLOOKUP(Tableau645[[#This Row],[module]],OFFSET(INDIRECT(A4651&amp;"_code"),0,2,,2),2,0)</f>
        <v>#N/A</v>
      </c>
      <c r="M4651" s="45"/>
      <c r="N4651" s="47"/>
      <c r="O4651" s="45"/>
    </row>
    <row r="4652" spans="1:15" hidden="1" x14ac:dyDescent="0.2">
      <c r="A4652" s="45" t="s">
        <v>676</v>
      </c>
      <c r="B4652" s="65" t="str">
        <f>YEAR(C4652)&amp;"-"&amp;WEEKNUM(C4652)</f>
        <v>2018-24</v>
      </c>
      <c r="C4652" s="46">
        <v>43261</v>
      </c>
      <c r="D4652" s="67">
        <f>WEEKDAY(Tableau645[[#This Row],[date]])</f>
        <v>1</v>
      </c>
      <c r="E4652" s="47">
        <v>0.57291666666666696</v>
      </c>
      <c r="F4652" s="47">
        <v>0.69791666666666663</v>
      </c>
      <c r="G4652" s="46" t="str">
        <f>IF(NOT(ISBLANK(Tableau645[heure
début])),IF(VALUE(MID(TEXT(Tableau645[heure
début],"hh"),1,2))&lt;13,"AM","PM"),"")</f>
        <v>PM</v>
      </c>
      <c r="H4652" s="47">
        <f>F4652-E4652</f>
        <v>0.12499999999999967</v>
      </c>
      <c r="I4652" s="47"/>
      <c r="J4652" s="47"/>
      <c r="K4652" s="65"/>
      <c r="L4652" s="45" t="e">
        <f ca="1">VLOOKUP(Tableau645[[#This Row],[module]],OFFSET(INDIRECT(A4652&amp;"_code"),0,2,,2),2,0)</f>
        <v>#N/A</v>
      </c>
      <c r="M4652" s="45"/>
      <c r="N4652" s="47"/>
      <c r="O4652" s="45"/>
    </row>
    <row r="4653" spans="1:15" hidden="1" x14ac:dyDescent="0.2">
      <c r="A4653" s="45" t="s">
        <v>677</v>
      </c>
      <c r="B4653" s="65" t="str">
        <f>YEAR(C4653)&amp;"-"&amp;WEEKNUM(C4653)</f>
        <v>2018-24</v>
      </c>
      <c r="C4653" s="46">
        <v>43261</v>
      </c>
      <c r="D4653" s="67">
        <f>WEEKDAY(Tableau645[[#This Row],[date]])</f>
        <v>1</v>
      </c>
      <c r="E4653" s="47">
        <v>0.57291666666666696</v>
      </c>
      <c r="F4653" s="47">
        <v>0.69791666666666663</v>
      </c>
      <c r="G4653" s="46" t="str">
        <f>IF(NOT(ISBLANK(Tableau645[heure
début])),IF(VALUE(MID(TEXT(Tableau645[heure
début],"hh"),1,2))&lt;13,"AM","PM"),"")</f>
        <v>PM</v>
      </c>
      <c r="H4653" s="47">
        <f>F4653-E4653</f>
        <v>0.12499999999999967</v>
      </c>
      <c r="I4653" s="47"/>
      <c r="J4653" s="47"/>
      <c r="K4653" s="65"/>
      <c r="L4653" s="45" t="e">
        <f ca="1">VLOOKUP(Tableau645[[#This Row],[module]],OFFSET(INDIRECT(A4653&amp;"_code"),0,2,,2),2,0)</f>
        <v>#N/A</v>
      </c>
      <c r="M4653" s="45"/>
      <c r="N4653" s="47"/>
      <c r="O4653" s="45"/>
    </row>
    <row r="4654" spans="1:15" hidden="1" x14ac:dyDescent="0.2">
      <c r="A4654" s="45" t="s">
        <v>671</v>
      </c>
      <c r="B4654" s="65" t="str">
        <f>YEAR(C4654)&amp;"-"&amp;WEEKNUM(C4654)</f>
        <v>2018-24</v>
      </c>
      <c r="C4654" s="46">
        <v>43261</v>
      </c>
      <c r="D4654" s="67">
        <f>WEEKDAY(Tableau645[[#This Row],[date]])</f>
        <v>1</v>
      </c>
      <c r="E4654" s="47">
        <v>0.57291666666666696</v>
      </c>
      <c r="F4654" s="47">
        <v>0.73958333333333404</v>
      </c>
      <c r="G4654" s="46" t="str">
        <f>IF(NOT(ISBLANK(Tableau645[heure
début])),IF(VALUE(MID(TEXT(Tableau645[heure
début],"hh"),1,2))&lt;13,"AM","PM"),"")</f>
        <v>PM</v>
      </c>
      <c r="H4654" s="47">
        <f>F4654-E4654</f>
        <v>0.16666666666666707</v>
      </c>
      <c r="I4654" s="47"/>
      <c r="J4654" s="47"/>
      <c r="K4654" s="65"/>
      <c r="L4654" s="45" t="e">
        <f ca="1">VLOOKUP(Tableau645[[#This Row],[module]],OFFSET(INDIRECT(A4654&amp;"_code"),0,2,,2),2,0)</f>
        <v>#N/A</v>
      </c>
      <c r="M4654" s="45"/>
      <c r="N4654" s="47"/>
      <c r="O4654" s="45"/>
    </row>
    <row r="4655" spans="1:15" hidden="1" x14ac:dyDescent="0.2">
      <c r="A4655" s="45" t="s">
        <v>670</v>
      </c>
      <c r="B4655" s="65" t="str">
        <f>YEAR(C4655)&amp;"-"&amp;WEEKNUM(C4655)</f>
        <v>2018-24</v>
      </c>
      <c r="C4655" s="46">
        <v>43261</v>
      </c>
      <c r="D4655" s="67">
        <f>WEEKDAY(Tableau645[[#This Row],[date]])</f>
        <v>1</v>
      </c>
      <c r="E4655" s="47">
        <v>0.57291666666666696</v>
      </c>
      <c r="F4655" s="47">
        <v>0.73958333333333404</v>
      </c>
      <c r="G4655" s="46" t="str">
        <f>IF(NOT(ISBLANK(Tableau645[heure
début])),IF(VALUE(MID(TEXT(Tableau645[heure
début],"hh"),1,2))&lt;13,"AM","PM"),"")</f>
        <v>PM</v>
      </c>
      <c r="H4655" s="47">
        <f>F4655-E4655</f>
        <v>0.16666666666666707</v>
      </c>
      <c r="I4655" s="47"/>
      <c r="J4655" s="47"/>
      <c r="K4655" s="65"/>
      <c r="L4655" s="45" t="e">
        <f ca="1">VLOOKUP(Tableau645[[#This Row],[module]],OFFSET(INDIRECT(A4655&amp;"_code"),0,2,,2),2,0)</f>
        <v>#N/A</v>
      </c>
      <c r="M4655" s="45"/>
      <c r="N4655" s="47"/>
      <c r="O4655" s="45"/>
    </row>
    <row r="4656" spans="1:15" hidden="1" x14ac:dyDescent="0.2">
      <c r="A4656" s="61" t="s">
        <v>669</v>
      </c>
      <c r="B4656" s="65" t="str">
        <f>YEAR(C4656)&amp;"-"&amp;WEEKNUM(C4656)</f>
        <v>2018-24</v>
      </c>
      <c r="C4656" s="46">
        <v>43262</v>
      </c>
      <c r="D4656" s="67">
        <f>WEEKDAY(Tableau645[[#This Row],[date]])</f>
        <v>2</v>
      </c>
      <c r="E4656" s="47">
        <v>0.34375</v>
      </c>
      <c r="F4656" s="47">
        <v>0.51041666666666696</v>
      </c>
      <c r="G4656" s="46" t="str">
        <f>IF(NOT(ISBLANK(Tableau645[heure
début])),IF(VALUE(MID(TEXT(Tableau645[heure
début],"hh"),1,2))&lt;13,"AM","PM"),"")</f>
        <v>AM</v>
      </c>
      <c r="H4656" s="47">
        <f>F4656-E4656</f>
        <v>0.16666666666666696</v>
      </c>
      <c r="I4656" s="47"/>
      <c r="J4656" s="47"/>
      <c r="K4656" s="65" t="s">
        <v>806</v>
      </c>
      <c r="L4656" s="45" t="str">
        <f ca="1">VLOOKUP(Tableau645[[#This Row],[module]],OFFSET(INDIRECT(A4656&amp;"_code"),0,2,,2),2,0)</f>
        <v>n/a</v>
      </c>
      <c r="M4656" s="45"/>
      <c r="N4656" s="47"/>
      <c r="O4656" s="45"/>
    </row>
    <row r="4657" spans="1:15" hidden="1" x14ac:dyDescent="0.2">
      <c r="A4657" s="45" t="s">
        <v>657</v>
      </c>
      <c r="B4657" s="65" t="str">
        <f>YEAR(C4657)&amp;"-"&amp;WEEKNUM(C4657)</f>
        <v>2018-24</v>
      </c>
      <c r="C4657" s="46">
        <v>43262</v>
      </c>
      <c r="D4657" s="67">
        <f>WEEKDAY(Tableau645[[#This Row],[date]])</f>
        <v>2</v>
      </c>
      <c r="E4657" s="47">
        <v>0.34375</v>
      </c>
      <c r="F4657" s="47">
        <v>0.51041666666666696</v>
      </c>
      <c r="G4657" s="46" t="str">
        <f>IF(NOT(ISBLANK(Tableau645[heure
début])),IF(VALUE(MID(TEXT(Tableau645[heure
début],"hh"),1,2))&lt;13,"AM","PM"),"")</f>
        <v>AM</v>
      </c>
      <c r="H4657" s="47">
        <f>F4657-E4657</f>
        <v>0.16666666666666696</v>
      </c>
      <c r="I4657" s="123"/>
      <c r="J4657" s="47" t="s">
        <v>833</v>
      </c>
      <c r="K4657" s="65" t="s">
        <v>817</v>
      </c>
      <c r="L4657" s="45" t="str">
        <f ca="1">VLOOKUP(Tableau645[[#This Row],[module]],OFFSET(INDIRECT(A4657&amp;"_code"),0,2,,2),2,0)</f>
        <v>n/a</v>
      </c>
      <c r="M4657" s="45"/>
      <c r="N4657" s="47"/>
      <c r="O4657" s="45"/>
    </row>
    <row r="4658" spans="1:15" hidden="1" x14ac:dyDescent="0.2">
      <c r="A4658" s="45" t="s">
        <v>670</v>
      </c>
      <c r="B4658" s="65" t="str">
        <f>YEAR(C4658)&amp;"-"&amp;WEEKNUM(C4658)</f>
        <v>2018-24</v>
      </c>
      <c r="C4658" s="46">
        <v>43262</v>
      </c>
      <c r="D4658" s="67">
        <f>WEEKDAY(Tableau645[[#This Row],[date]])</f>
        <v>2</v>
      </c>
      <c r="E4658" s="47">
        <v>0.34375</v>
      </c>
      <c r="F4658" s="47">
        <v>0.51041666666666696</v>
      </c>
      <c r="G4658" s="46" t="str">
        <f>IF(NOT(ISBLANK(Tableau645[heure
début])),IF(VALUE(MID(TEXT(Tableau645[heure
début],"hh"),1,2))&lt;13,"AM","PM"),"")</f>
        <v>AM</v>
      </c>
      <c r="H4658" s="47">
        <f>F4658-E4658</f>
        <v>0.16666666666666696</v>
      </c>
      <c r="I4658" s="47"/>
      <c r="J4658" s="47"/>
      <c r="K4658" s="65"/>
      <c r="L4658" s="45" t="e">
        <f ca="1">VLOOKUP(Tableau645[[#This Row],[module]],OFFSET(INDIRECT(A4658&amp;"_code"),0,2,,2),2,0)</f>
        <v>#N/A</v>
      </c>
      <c r="M4658" s="45"/>
      <c r="N4658" s="47"/>
      <c r="O4658" s="45"/>
    </row>
    <row r="4659" spans="1:15" hidden="1" x14ac:dyDescent="0.2">
      <c r="A4659" s="45" t="s">
        <v>672</v>
      </c>
      <c r="B4659" s="65" t="str">
        <f>YEAR(C4659)&amp;"-"&amp;WEEKNUM(C4659)</f>
        <v>2018-24</v>
      </c>
      <c r="C4659" s="46">
        <v>43262</v>
      </c>
      <c r="D4659" s="67">
        <f>WEEKDAY(Tableau645[[#This Row],[date]])</f>
        <v>2</v>
      </c>
      <c r="E4659" s="47">
        <v>0.34375</v>
      </c>
      <c r="F4659" s="47">
        <v>0.51041666666666696</v>
      </c>
      <c r="G4659" s="46" t="str">
        <f>IF(NOT(ISBLANK(Tableau645[heure
début])),IF(VALUE(MID(TEXT(Tableau645[heure
début],"hh"),1,2))&lt;13,"AM","PM"),"")</f>
        <v>AM</v>
      </c>
      <c r="H4659" s="47">
        <f>F4659-E4659</f>
        <v>0.16666666666666696</v>
      </c>
      <c r="I4659" s="47"/>
      <c r="J4659" s="47"/>
      <c r="K4659" s="65" t="s">
        <v>809</v>
      </c>
      <c r="L4659" s="45" t="str">
        <f ca="1">VLOOKUP(Tableau645[[#This Row],[module]],OFFSET(INDIRECT(A4659&amp;"_code"),0,2,,2),2,0)</f>
        <v>n/a</v>
      </c>
      <c r="M4659" s="45"/>
      <c r="N4659" s="47"/>
      <c r="O4659" s="45"/>
    </row>
    <row r="4660" spans="1:15" hidden="1" x14ac:dyDescent="0.2">
      <c r="A4660" s="45" t="s">
        <v>676</v>
      </c>
      <c r="B4660" s="65" t="str">
        <f>YEAR(C4660)&amp;"-"&amp;WEEKNUM(C4660)</f>
        <v>2018-24</v>
      </c>
      <c r="C4660" s="46">
        <v>43262</v>
      </c>
      <c r="D4660" s="67">
        <f>WEEKDAY(Tableau645[[#This Row],[date]])</f>
        <v>2</v>
      </c>
      <c r="E4660" s="47">
        <v>0.34375</v>
      </c>
      <c r="F4660" s="47">
        <v>0.51041666666666696</v>
      </c>
      <c r="G4660" s="46" t="str">
        <f>IF(NOT(ISBLANK(Tableau645[heure
début])),IF(VALUE(MID(TEXT(Tableau645[heure
début],"hh"),1,2))&lt;13,"AM","PM"),"")</f>
        <v>AM</v>
      </c>
      <c r="H4660" s="47">
        <f>F4660-E4660</f>
        <v>0.16666666666666696</v>
      </c>
      <c r="I4660" s="47"/>
      <c r="J4660" s="47"/>
      <c r="K4660" s="65" t="s">
        <v>809</v>
      </c>
      <c r="L4660" s="45" t="str">
        <f ca="1">VLOOKUP(Tableau645[[#This Row],[module]],OFFSET(INDIRECT(A4660&amp;"_code"),0,2,,2),2,0)</f>
        <v>n/a</v>
      </c>
      <c r="M4660" s="45"/>
      <c r="N4660" s="47"/>
      <c r="O4660" s="45"/>
    </row>
    <row r="4661" spans="1:15" hidden="1" x14ac:dyDescent="0.2">
      <c r="A4661" s="45" t="s">
        <v>677</v>
      </c>
      <c r="B4661" s="65" t="str">
        <f>YEAR(C4661)&amp;"-"&amp;WEEKNUM(C4661)</f>
        <v>2018-24</v>
      </c>
      <c r="C4661" s="46">
        <v>43262</v>
      </c>
      <c r="D4661" s="67">
        <f>WEEKDAY(Tableau645[[#This Row],[date]])</f>
        <v>2</v>
      </c>
      <c r="E4661" s="47">
        <v>0.34375</v>
      </c>
      <c r="F4661" s="47">
        <v>0.51041666666666696</v>
      </c>
      <c r="G4661" s="46" t="str">
        <f>IF(NOT(ISBLANK(Tableau645[heure
début])),IF(VALUE(MID(TEXT(Tableau645[heure
début],"hh"),1,2))&lt;13,"AM","PM"),"")</f>
        <v>AM</v>
      </c>
      <c r="H4661" s="47">
        <f>F4661-E4661</f>
        <v>0.16666666666666696</v>
      </c>
      <c r="I4661" s="47"/>
      <c r="J4661" s="47"/>
      <c r="K4661" s="65" t="s">
        <v>1168</v>
      </c>
      <c r="L4661" s="45" t="str">
        <f ca="1">VLOOKUP(Tableau645[[#This Row],[module]],OFFSET(INDIRECT(A4661&amp;"_code"),0,2,,2),2,0)</f>
        <v>n/a</v>
      </c>
      <c r="M4661" s="45"/>
      <c r="N4661" s="47"/>
      <c r="O4661" s="45"/>
    </row>
    <row r="4662" spans="1:15" hidden="1" x14ac:dyDescent="0.2">
      <c r="A4662" s="45" t="s">
        <v>657</v>
      </c>
      <c r="B4662" s="65" t="str">
        <f>YEAR(C4662)&amp;"-"&amp;WEEKNUM(C4662)</f>
        <v>2018-24</v>
      </c>
      <c r="C4662" s="46">
        <v>43262</v>
      </c>
      <c r="D4662" s="67">
        <f>WEEKDAY(Tableau645[[#This Row],[date]])</f>
        <v>2</v>
      </c>
      <c r="E4662" s="47">
        <v>0.34375</v>
      </c>
      <c r="F4662" s="47">
        <v>0.51041666666666696</v>
      </c>
      <c r="G4662" s="46" t="str">
        <f>IF(NOT(ISBLANK(Tableau645[heure
début])),IF(VALUE(MID(TEXT(Tableau645[heure
début],"hh"),1,2))&lt;13,"AM","PM"),"")</f>
        <v>AM</v>
      </c>
      <c r="H4662" s="47">
        <f>F4662-E4662</f>
        <v>0.16666666666666696</v>
      </c>
      <c r="I4662" s="123"/>
      <c r="J4662" s="47" t="s">
        <v>832</v>
      </c>
      <c r="K4662" s="65"/>
      <c r="L4662" s="45" t="e">
        <f ca="1">VLOOKUP(Tableau645[[#This Row],[module]],OFFSET(INDIRECT(A4662&amp;"_code"),0,2,,2),2,0)</f>
        <v>#N/A</v>
      </c>
      <c r="M4662" s="45"/>
      <c r="N4662" s="47"/>
      <c r="O4662" s="45"/>
    </row>
    <row r="4663" spans="1:15" hidden="1" x14ac:dyDescent="0.2">
      <c r="A4663" s="45" t="s">
        <v>671</v>
      </c>
      <c r="B4663" s="65" t="str">
        <f>YEAR(C4663)&amp;"-"&amp;WEEKNUM(C4663)</f>
        <v>2018-24</v>
      </c>
      <c r="C4663" s="46">
        <v>43262</v>
      </c>
      <c r="D4663" s="67">
        <f>WEEKDAY(Tableau645[[#This Row],[date]])</f>
        <v>2</v>
      </c>
      <c r="E4663" s="47">
        <v>0.34375</v>
      </c>
      <c r="F4663" s="47">
        <v>0.51041666666666696</v>
      </c>
      <c r="G4663" s="46" t="str">
        <f>IF(NOT(ISBLANK(Tableau645[heure
début])),IF(VALUE(MID(TEXT(Tableau645[heure
début],"hh"),1,2))&lt;13,"AM","PM"),"")</f>
        <v>AM</v>
      </c>
      <c r="H4663" s="47">
        <f>F4663-E4663</f>
        <v>0.16666666666666696</v>
      </c>
      <c r="I4663" s="47"/>
      <c r="J4663" s="47"/>
      <c r="K4663" s="92" t="s">
        <v>1017</v>
      </c>
      <c r="L4663" s="45" t="str">
        <f ca="1">VLOOKUP(Tableau645[[#This Row],[module]],OFFSET(INDIRECT(A4663&amp;"_code"),0,2,,2),2,0)</f>
        <v>HARDSTAFF Debra</v>
      </c>
      <c r="M4663" s="45"/>
      <c r="N4663" s="47"/>
      <c r="O4663" s="45"/>
    </row>
    <row r="4664" spans="1:15" hidden="1" x14ac:dyDescent="0.2">
      <c r="A4664" s="61" t="s">
        <v>669</v>
      </c>
      <c r="B4664" s="65" t="str">
        <f>YEAR(C4664)&amp;"-"&amp;WEEKNUM(C4664)</f>
        <v>2018-24</v>
      </c>
      <c r="C4664" s="46">
        <v>43262</v>
      </c>
      <c r="D4664" s="67">
        <f>WEEKDAY(Tableau645[[#This Row],[date]])</f>
        <v>2</v>
      </c>
      <c r="E4664" s="63">
        <v>0.57291666666666696</v>
      </c>
      <c r="F4664" s="63">
        <v>0.73958333333333404</v>
      </c>
      <c r="G4664" s="46" t="str">
        <f>IF(NOT(ISBLANK(Tableau645[heure
début])),IF(VALUE(MID(TEXT(Tableau645[heure
début],"hh"),1,2))&lt;13,"AM","PM"),"")</f>
        <v>PM</v>
      </c>
      <c r="H4664" s="47">
        <f>F4664-E4664</f>
        <v>0.16666666666666707</v>
      </c>
      <c r="I4664" s="47"/>
      <c r="J4664" s="47"/>
      <c r="K4664" s="65" t="s">
        <v>806</v>
      </c>
      <c r="L4664" s="45" t="str">
        <f ca="1">VLOOKUP(Tableau645[[#This Row],[module]],OFFSET(INDIRECT(A4664&amp;"_code"),0,2,,2),2,0)</f>
        <v>n/a</v>
      </c>
      <c r="M4664" s="45"/>
      <c r="N4664" s="47"/>
      <c r="O4664" s="45"/>
    </row>
    <row r="4665" spans="1:15" hidden="1" x14ac:dyDescent="0.2">
      <c r="A4665" s="45" t="s">
        <v>657</v>
      </c>
      <c r="B4665" s="65" t="str">
        <f>YEAR(C4665)&amp;"-"&amp;WEEKNUM(C4665)</f>
        <v>2018-24</v>
      </c>
      <c r="C4665" s="46">
        <v>43262</v>
      </c>
      <c r="D4665" s="67">
        <f>WEEKDAY(Tableau645[[#This Row],[date]])</f>
        <v>2</v>
      </c>
      <c r="E4665" s="47">
        <v>0.57291666666666696</v>
      </c>
      <c r="F4665" s="47">
        <v>0.73958333333333404</v>
      </c>
      <c r="G4665" s="46" t="str">
        <f>IF(NOT(ISBLANK(Tableau645[heure
début])),IF(VALUE(MID(TEXT(Tableau645[heure
début],"hh"),1,2))&lt;13,"AM","PM"),"")</f>
        <v>PM</v>
      </c>
      <c r="H4665" s="47">
        <f>F4665-E4665</f>
        <v>0.16666666666666707</v>
      </c>
      <c r="I4665" s="123"/>
      <c r="J4665" s="47" t="s">
        <v>833</v>
      </c>
      <c r="K4665" s="65" t="s">
        <v>817</v>
      </c>
      <c r="L4665" s="45" t="str">
        <f ca="1">VLOOKUP(Tableau645[[#This Row],[module]],OFFSET(INDIRECT(A4665&amp;"_code"),0,2,,2),2,0)</f>
        <v>n/a</v>
      </c>
      <c r="M4665" s="45"/>
      <c r="N4665" s="47"/>
      <c r="O4665" s="45"/>
    </row>
    <row r="4666" spans="1:15" hidden="1" x14ac:dyDescent="0.2">
      <c r="A4666" s="45" t="s">
        <v>670</v>
      </c>
      <c r="B4666" s="65" t="str">
        <f>YEAR(C4666)&amp;"-"&amp;WEEKNUM(C4666)</f>
        <v>2018-24</v>
      </c>
      <c r="C4666" s="46">
        <v>43262</v>
      </c>
      <c r="D4666" s="67">
        <f>WEEKDAY(Tableau645[[#This Row],[date]])</f>
        <v>2</v>
      </c>
      <c r="E4666" s="47">
        <v>0.57291666666666696</v>
      </c>
      <c r="F4666" s="47">
        <v>0.73958333333333404</v>
      </c>
      <c r="G4666" s="46" t="str">
        <f>IF(NOT(ISBLANK(Tableau645[heure
début])),IF(VALUE(MID(TEXT(Tableau645[heure
début],"hh"),1,2))&lt;13,"AM","PM"),"")</f>
        <v>PM</v>
      </c>
      <c r="H4666" s="47">
        <f>F4666-E4666</f>
        <v>0.16666666666666707</v>
      </c>
      <c r="I4666" s="47"/>
      <c r="J4666" s="47"/>
      <c r="K4666" s="65"/>
      <c r="L4666" s="45" t="e">
        <f ca="1">VLOOKUP(Tableau645[[#This Row],[module]],OFFSET(INDIRECT(A4666&amp;"_code"),0,2,,2),2,0)</f>
        <v>#N/A</v>
      </c>
      <c r="M4666" s="45"/>
      <c r="N4666" s="47"/>
      <c r="O4666" s="45"/>
    </row>
    <row r="4667" spans="1:15" hidden="1" x14ac:dyDescent="0.2">
      <c r="A4667" s="45" t="s">
        <v>672</v>
      </c>
      <c r="B4667" s="65" t="str">
        <f>YEAR(C4667)&amp;"-"&amp;WEEKNUM(C4667)</f>
        <v>2018-24</v>
      </c>
      <c r="C4667" s="46">
        <v>43262</v>
      </c>
      <c r="D4667" s="67">
        <f>WEEKDAY(Tableau645[[#This Row],[date]])</f>
        <v>2</v>
      </c>
      <c r="E4667" s="47">
        <v>0.57291666666666696</v>
      </c>
      <c r="F4667" s="47">
        <v>0.73958333333333404</v>
      </c>
      <c r="G4667" s="46" t="str">
        <f>IF(NOT(ISBLANK(Tableau645[heure
début])),IF(VALUE(MID(TEXT(Tableau645[heure
début],"hh"),1,2))&lt;13,"AM","PM"),"")</f>
        <v>PM</v>
      </c>
      <c r="H4667" s="47">
        <f>F4667-E4667</f>
        <v>0.16666666666666707</v>
      </c>
      <c r="I4667" s="47"/>
      <c r="J4667" s="47"/>
      <c r="K4667" s="65" t="s">
        <v>809</v>
      </c>
      <c r="L4667" s="45" t="str">
        <f ca="1">VLOOKUP(Tableau645[[#This Row],[module]],OFFSET(INDIRECT(A4667&amp;"_code"),0,2,,2),2,0)</f>
        <v>n/a</v>
      </c>
      <c r="M4667" s="45"/>
      <c r="N4667" s="47"/>
      <c r="O4667" s="45"/>
    </row>
    <row r="4668" spans="1:15" hidden="1" x14ac:dyDescent="0.2">
      <c r="A4668" s="45" t="s">
        <v>676</v>
      </c>
      <c r="B4668" s="65" t="str">
        <f>YEAR(C4668)&amp;"-"&amp;WEEKNUM(C4668)</f>
        <v>2018-24</v>
      </c>
      <c r="C4668" s="46">
        <v>43262</v>
      </c>
      <c r="D4668" s="67">
        <f>WEEKDAY(Tableau645[[#This Row],[date]])</f>
        <v>2</v>
      </c>
      <c r="E4668" s="47">
        <v>0.57291666666666696</v>
      </c>
      <c r="F4668" s="47">
        <v>0.69791666666666663</v>
      </c>
      <c r="G4668" s="46" t="str">
        <f>IF(NOT(ISBLANK(Tableau645[heure
début])),IF(VALUE(MID(TEXT(Tableau645[heure
début],"hh"),1,2))&lt;13,"AM","PM"),"")</f>
        <v>PM</v>
      </c>
      <c r="H4668" s="47">
        <f>F4668-E4668</f>
        <v>0.12499999999999967</v>
      </c>
      <c r="I4668" s="47"/>
      <c r="J4668" s="47"/>
      <c r="K4668" s="65" t="s">
        <v>809</v>
      </c>
      <c r="L4668" s="45" t="str">
        <f ca="1">VLOOKUP(Tableau645[[#This Row],[module]],OFFSET(INDIRECT(A4668&amp;"_code"),0,2,,2),2,0)</f>
        <v>n/a</v>
      </c>
      <c r="M4668" s="45"/>
      <c r="N4668" s="47"/>
      <c r="O4668" s="45"/>
    </row>
    <row r="4669" spans="1:15" hidden="1" x14ac:dyDescent="0.2">
      <c r="A4669" s="45" t="s">
        <v>677</v>
      </c>
      <c r="B4669" s="65" t="str">
        <f>YEAR(C4669)&amp;"-"&amp;WEEKNUM(C4669)</f>
        <v>2018-24</v>
      </c>
      <c r="C4669" s="46">
        <v>43262</v>
      </c>
      <c r="D4669" s="67">
        <f>WEEKDAY(Tableau645[[#This Row],[date]])</f>
        <v>2</v>
      </c>
      <c r="E4669" s="47">
        <v>0.57291666666666696</v>
      </c>
      <c r="F4669" s="47">
        <v>0.69791666666666663</v>
      </c>
      <c r="G4669" s="46" t="str">
        <f>IF(NOT(ISBLANK(Tableau645[heure
début])),IF(VALUE(MID(TEXT(Tableau645[heure
début],"hh"),1,2))&lt;13,"AM","PM"),"")</f>
        <v>PM</v>
      </c>
      <c r="H4669" s="47">
        <f>F4669-E4669</f>
        <v>0.12499999999999967</v>
      </c>
      <c r="I4669" s="47"/>
      <c r="J4669" s="47"/>
      <c r="K4669" s="65" t="s">
        <v>1168</v>
      </c>
      <c r="L4669" s="45" t="str">
        <f ca="1">VLOOKUP(Tableau645[[#This Row],[module]],OFFSET(INDIRECT(A4669&amp;"_code"),0,2,,2),2,0)</f>
        <v>n/a</v>
      </c>
      <c r="M4669" s="45"/>
      <c r="N4669" s="47"/>
      <c r="O4669" s="45"/>
    </row>
    <row r="4670" spans="1:15" hidden="1" x14ac:dyDescent="0.2">
      <c r="A4670" s="45" t="s">
        <v>657</v>
      </c>
      <c r="B4670" s="65" t="str">
        <f>YEAR(C4670)&amp;"-"&amp;WEEKNUM(C4670)</f>
        <v>2018-24</v>
      </c>
      <c r="C4670" s="46">
        <v>43262</v>
      </c>
      <c r="D4670" s="67">
        <f>WEEKDAY(Tableau645[[#This Row],[date]])</f>
        <v>2</v>
      </c>
      <c r="E4670" s="47">
        <v>0.57291666666666696</v>
      </c>
      <c r="F4670" s="47">
        <v>0.73958333333333404</v>
      </c>
      <c r="G4670" s="46" t="str">
        <f>IF(NOT(ISBLANK(Tableau645[heure
début])),IF(VALUE(MID(TEXT(Tableau645[heure
début],"hh"),1,2))&lt;13,"AM","PM"),"")</f>
        <v>PM</v>
      </c>
      <c r="H4670" s="47">
        <f>F4670-E4670</f>
        <v>0.16666666666666707</v>
      </c>
      <c r="I4670" s="123"/>
      <c r="J4670" s="47" t="s">
        <v>832</v>
      </c>
      <c r="K4670" s="65"/>
      <c r="L4670" s="45" t="e">
        <f ca="1">VLOOKUP(Tableau645[[#This Row],[module]],OFFSET(INDIRECT(A4670&amp;"_code"),0,2,,2),2,0)</f>
        <v>#N/A</v>
      </c>
      <c r="M4670" s="45"/>
      <c r="N4670" s="47"/>
      <c r="O4670" s="45"/>
    </row>
    <row r="4671" spans="1:15" hidden="1" x14ac:dyDescent="0.2">
      <c r="A4671" s="45" t="s">
        <v>671</v>
      </c>
      <c r="B4671" s="150" t="str">
        <f>YEAR(C4671)&amp;"-"&amp;WEEKNUM(C4671)</f>
        <v>2018-24</v>
      </c>
      <c r="C4671" s="46">
        <v>43262</v>
      </c>
      <c r="D4671" s="152">
        <f>WEEKDAY(Tableau645[[#This Row],[date]])</f>
        <v>2</v>
      </c>
      <c r="E4671" s="47">
        <v>0.57291666666666696</v>
      </c>
      <c r="F4671" s="153">
        <v>0.65625</v>
      </c>
      <c r="G4671" s="151" t="str">
        <f>IF(NOT(ISBLANK(Tableau645[heure
début])),IF(VALUE(MID(TEXT(Tableau645[heure
début],"hh"),1,2))&lt;13,"AM","PM"),"")</f>
        <v>PM</v>
      </c>
      <c r="H4671" s="153">
        <f>F4671-E4671</f>
        <v>8.3333333333333037E-2</v>
      </c>
      <c r="I4671" s="153"/>
      <c r="J4671" s="153" t="s">
        <v>823</v>
      </c>
      <c r="K4671" s="76" t="s">
        <v>777</v>
      </c>
      <c r="L4671" s="150" t="str">
        <f ca="1">VLOOKUP(Tableau645[[#This Row],[module]],OFFSET(INDIRECT(A4671&amp;"_code"),0,2,,2),2,0)</f>
        <v>NETWORX NETWORX</v>
      </c>
      <c r="M4671" s="149"/>
      <c r="N4671" s="153"/>
      <c r="O4671" s="154"/>
    </row>
    <row r="4672" spans="1:15" hidden="1" x14ac:dyDescent="0.2">
      <c r="A4672" s="45" t="s">
        <v>671</v>
      </c>
      <c r="B4672" s="92" t="str">
        <f>YEAR(C4672)&amp;"-"&amp;WEEKNUM(C4672)</f>
        <v>2018-24</v>
      </c>
      <c r="C4672" s="46">
        <v>43262</v>
      </c>
      <c r="D4672" s="94">
        <f>WEEKDAY(Tableau645[[#This Row],[date]])</f>
        <v>2</v>
      </c>
      <c r="E4672" s="47">
        <v>0.57291666666666696</v>
      </c>
      <c r="F4672" s="47">
        <v>0.73958333333333404</v>
      </c>
      <c r="G4672" s="93" t="str">
        <f>IF(NOT(ISBLANK(Tableau645[heure
début])),IF(VALUE(MID(TEXT(Tableau645[heure
début],"hh"),1,2))&lt;13,"AM","PM"),"")</f>
        <v>PM</v>
      </c>
      <c r="H4672" s="95">
        <f>F4672-E4672</f>
        <v>0.16666666666666707</v>
      </c>
      <c r="I4672" s="95"/>
      <c r="J4672" s="95" t="s">
        <v>825</v>
      </c>
      <c r="K4672" s="92" t="s">
        <v>1091</v>
      </c>
      <c r="L4672" s="92" t="str">
        <f ca="1">VLOOKUP(Tableau645[[#This Row],[module]],OFFSET(INDIRECT(A4672&amp;"_code"),0,2,,2),2,0)</f>
        <v>CENISIS CENISIS</v>
      </c>
      <c r="M4672" s="91"/>
      <c r="N4672" s="95"/>
      <c r="O4672" s="91"/>
    </row>
    <row r="4673" spans="1:15" hidden="1" x14ac:dyDescent="0.2">
      <c r="A4673" s="61" t="s">
        <v>669</v>
      </c>
      <c r="B4673" s="65" t="str">
        <f>YEAR(C4673)&amp;"-"&amp;WEEKNUM(C4673)</f>
        <v>2018-24</v>
      </c>
      <c r="C4673" s="46">
        <v>43263</v>
      </c>
      <c r="D4673" s="67">
        <f>WEEKDAY(Tableau645[[#This Row],[date]])</f>
        <v>3</v>
      </c>
      <c r="E4673" s="47">
        <v>0.34375</v>
      </c>
      <c r="F4673" s="47">
        <v>0.51041666666666696</v>
      </c>
      <c r="G4673" s="46" t="str">
        <f>IF(NOT(ISBLANK(Tableau645[heure
début])),IF(VALUE(MID(TEXT(Tableau645[heure
début],"hh"),1,2))&lt;13,"AM","PM"),"")</f>
        <v>AM</v>
      </c>
      <c r="H4673" s="47">
        <f>F4673-E4673</f>
        <v>0.16666666666666696</v>
      </c>
      <c r="I4673" s="47"/>
      <c r="J4673" s="47"/>
      <c r="K4673" s="65" t="s">
        <v>806</v>
      </c>
      <c r="L4673" s="45" t="str">
        <f ca="1">VLOOKUP(Tableau645[[#This Row],[module]],OFFSET(INDIRECT(A4673&amp;"_code"),0,2,,2),2,0)</f>
        <v>n/a</v>
      </c>
      <c r="M4673" s="45"/>
      <c r="N4673" s="47"/>
      <c r="O4673" s="45"/>
    </row>
    <row r="4674" spans="1:15" hidden="1" x14ac:dyDescent="0.2">
      <c r="A4674" s="45" t="s">
        <v>657</v>
      </c>
      <c r="B4674" s="65" t="str">
        <f>YEAR(C4674)&amp;"-"&amp;WEEKNUM(C4674)</f>
        <v>2018-24</v>
      </c>
      <c r="C4674" s="46">
        <v>43263</v>
      </c>
      <c r="D4674" s="67">
        <f>WEEKDAY(Tableau645[[#This Row],[date]])</f>
        <v>3</v>
      </c>
      <c r="E4674" s="47">
        <v>0.34375</v>
      </c>
      <c r="F4674" s="47">
        <v>0.51041666666666696</v>
      </c>
      <c r="G4674" s="46" t="str">
        <f>IF(NOT(ISBLANK(Tableau645[heure
début])),IF(VALUE(MID(TEXT(Tableau645[heure
début],"hh"),1,2))&lt;13,"AM","PM"),"")</f>
        <v>AM</v>
      </c>
      <c r="H4674" s="47">
        <f>F4674-E4674</f>
        <v>0.16666666666666696</v>
      </c>
      <c r="I4674" s="123"/>
      <c r="J4674" s="47" t="s">
        <v>833</v>
      </c>
      <c r="K4674" s="65" t="s">
        <v>817</v>
      </c>
      <c r="L4674" s="45" t="str">
        <f ca="1">VLOOKUP(Tableau645[[#This Row],[module]],OFFSET(INDIRECT(A4674&amp;"_code"),0,2,,2),2,0)</f>
        <v>n/a</v>
      </c>
      <c r="M4674" s="45"/>
      <c r="N4674" s="47"/>
      <c r="O4674" s="45"/>
    </row>
    <row r="4675" spans="1:15" hidden="1" x14ac:dyDescent="0.2">
      <c r="A4675" s="45" t="s">
        <v>670</v>
      </c>
      <c r="B4675" s="65" t="str">
        <f>YEAR(C4675)&amp;"-"&amp;WEEKNUM(C4675)</f>
        <v>2018-24</v>
      </c>
      <c r="C4675" s="46">
        <v>43263</v>
      </c>
      <c r="D4675" s="67">
        <f>WEEKDAY(Tableau645[[#This Row],[date]])</f>
        <v>3</v>
      </c>
      <c r="E4675" s="47">
        <v>0.34375</v>
      </c>
      <c r="F4675" s="47">
        <v>0.51041666666666696</v>
      </c>
      <c r="G4675" s="46" t="str">
        <f>IF(NOT(ISBLANK(Tableau645[heure
début])),IF(VALUE(MID(TEXT(Tableau645[heure
début],"hh"),1,2))&lt;13,"AM","PM"),"")</f>
        <v>AM</v>
      </c>
      <c r="H4675" s="47">
        <f>F4675-E4675</f>
        <v>0.16666666666666696</v>
      </c>
      <c r="I4675" s="47"/>
      <c r="J4675" s="47"/>
      <c r="K4675" s="65" t="s">
        <v>840</v>
      </c>
      <c r="L4675" s="45" t="str">
        <f ca="1">VLOOKUP(Tableau645[[#This Row],[module]],OFFSET(INDIRECT(A4675&amp;"_code"),0,2,,2),2,0)</f>
        <v>DECROIX Sébastien</v>
      </c>
      <c r="M4675" s="45"/>
      <c r="N4675" s="47"/>
      <c r="O4675" s="45"/>
    </row>
    <row r="4676" spans="1:15" hidden="1" x14ac:dyDescent="0.2">
      <c r="A4676" s="45" t="s">
        <v>672</v>
      </c>
      <c r="B4676" s="65" t="str">
        <f>YEAR(C4676)&amp;"-"&amp;WEEKNUM(C4676)</f>
        <v>2018-24</v>
      </c>
      <c r="C4676" s="46">
        <v>43263</v>
      </c>
      <c r="D4676" s="67">
        <f>WEEKDAY(Tableau645[[#This Row],[date]])</f>
        <v>3</v>
      </c>
      <c r="E4676" s="47">
        <v>0.34375</v>
      </c>
      <c r="F4676" s="47">
        <v>0.51041666666666696</v>
      </c>
      <c r="G4676" s="46" t="str">
        <f>IF(NOT(ISBLANK(Tableau645[heure
début])),IF(VALUE(MID(TEXT(Tableau645[heure
début],"hh"),1,2))&lt;13,"AM","PM"),"")</f>
        <v>AM</v>
      </c>
      <c r="H4676" s="47">
        <f>F4676-E4676</f>
        <v>0.16666666666666696</v>
      </c>
      <c r="I4676" s="47"/>
      <c r="J4676" s="47"/>
      <c r="K4676" s="65" t="s">
        <v>809</v>
      </c>
      <c r="L4676" s="45" t="str">
        <f ca="1">VLOOKUP(Tableau645[[#This Row],[module]],OFFSET(INDIRECT(A4676&amp;"_code"),0,2,,2),2,0)</f>
        <v>n/a</v>
      </c>
      <c r="M4676" s="45"/>
      <c r="N4676" s="47"/>
      <c r="O4676" s="45"/>
    </row>
    <row r="4677" spans="1:15" hidden="1" x14ac:dyDescent="0.2">
      <c r="A4677" s="45" t="s">
        <v>676</v>
      </c>
      <c r="B4677" s="65" t="str">
        <f>YEAR(C4677)&amp;"-"&amp;WEEKNUM(C4677)</f>
        <v>2018-24</v>
      </c>
      <c r="C4677" s="46">
        <v>43263</v>
      </c>
      <c r="D4677" s="67">
        <f>WEEKDAY(Tableau645[[#This Row],[date]])</f>
        <v>3</v>
      </c>
      <c r="E4677" s="47">
        <v>0.34375</v>
      </c>
      <c r="F4677" s="47">
        <v>0.51041666666666696</v>
      </c>
      <c r="G4677" s="46" t="str">
        <f>IF(NOT(ISBLANK(Tableau645[heure
début])),IF(VALUE(MID(TEXT(Tableau645[heure
début],"hh"),1,2))&lt;13,"AM","PM"),"")</f>
        <v>AM</v>
      </c>
      <c r="H4677" s="47">
        <f>F4677-E4677</f>
        <v>0.16666666666666696</v>
      </c>
      <c r="I4677" s="47"/>
      <c r="J4677" s="47"/>
      <c r="K4677" s="65" t="s">
        <v>809</v>
      </c>
      <c r="L4677" s="45" t="str">
        <f ca="1">VLOOKUP(Tableau645[[#This Row],[module]],OFFSET(INDIRECT(A4677&amp;"_code"),0,2,,2),2,0)</f>
        <v>n/a</v>
      </c>
      <c r="M4677" s="45"/>
      <c r="N4677" s="47"/>
      <c r="O4677" s="45"/>
    </row>
    <row r="4678" spans="1:15" hidden="1" x14ac:dyDescent="0.2">
      <c r="A4678" s="45" t="s">
        <v>677</v>
      </c>
      <c r="B4678" s="65" t="str">
        <f>YEAR(C4678)&amp;"-"&amp;WEEKNUM(C4678)</f>
        <v>2018-24</v>
      </c>
      <c r="C4678" s="46">
        <v>43263</v>
      </c>
      <c r="D4678" s="67">
        <f>WEEKDAY(Tableau645[[#This Row],[date]])</f>
        <v>3</v>
      </c>
      <c r="E4678" s="47">
        <v>0.34375</v>
      </c>
      <c r="F4678" s="47">
        <v>0.51041666666666696</v>
      </c>
      <c r="G4678" s="46" t="str">
        <f>IF(NOT(ISBLANK(Tableau645[heure
début])),IF(VALUE(MID(TEXT(Tableau645[heure
début],"hh"),1,2))&lt;13,"AM","PM"),"")</f>
        <v>AM</v>
      </c>
      <c r="H4678" s="47">
        <f>F4678-E4678</f>
        <v>0.16666666666666696</v>
      </c>
      <c r="I4678" s="47"/>
      <c r="J4678" s="47"/>
      <c r="K4678" s="65" t="s">
        <v>1168</v>
      </c>
      <c r="L4678" s="45" t="str">
        <f ca="1">VLOOKUP(Tableau645[[#This Row],[module]],OFFSET(INDIRECT(A4678&amp;"_code"),0,2,,2),2,0)</f>
        <v>n/a</v>
      </c>
      <c r="M4678" s="45"/>
      <c r="N4678" s="47"/>
      <c r="O4678" s="45"/>
    </row>
    <row r="4679" spans="1:15" hidden="1" x14ac:dyDescent="0.2">
      <c r="A4679" s="45" t="s">
        <v>657</v>
      </c>
      <c r="B4679" s="65" t="str">
        <f>YEAR(C4679)&amp;"-"&amp;WEEKNUM(C4679)</f>
        <v>2018-24</v>
      </c>
      <c r="C4679" s="46">
        <v>43263</v>
      </c>
      <c r="D4679" s="67">
        <f>WEEKDAY(Tableau645[[#This Row],[date]])</f>
        <v>3</v>
      </c>
      <c r="E4679" s="47">
        <v>0.34375</v>
      </c>
      <c r="F4679" s="47">
        <v>0.51041666666666696</v>
      </c>
      <c r="G4679" s="46" t="str">
        <f>IF(NOT(ISBLANK(Tableau645[heure
début])),IF(VALUE(MID(TEXT(Tableau645[heure
début],"hh"),1,2))&lt;13,"AM","PM"),"")</f>
        <v>AM</v>
      </c>
      <c r="H4679" s="47">
        <f>F4679-E4679</f>
        <v>0.16666666666666696</v>
      </c>
      <c r="I4679" s="123"/>
      <c r="J4679" s="47" t="s">
        <v>832</v>
      </c>
      <c r="K4679" s="65"/>
      <c r="L4679" s="45" t="e">
        <f ca="1">VLOOKUP(Tableau645[[#This Row],[module]],OFFSET(INDIRECT(A4679&amp;"_code"),0,2,,2),2,0)</f>
        <v>#N/A</v>
      </c>
      <c r="M4679" s="45"/>
      <c r="N4679" s="47"/>
      <c r="O4679" s="45"/>
    </row>
    <row r="4680" spans="1:15" hidden="1" x14ac:dyDescent="0.2">
      <c r="A4680" s="45" t="s">
        <v>671</v>
      </c>
      <c r="B4680" s="65" t="str">
        <f>YEAR(C4680)&amp;"-"&amp;WEEKNUM(C4680)</f>
        <v>2018-24</v>
      </c>
      <c r="C4680" s="46">
        <v>43263</v>
      </c>
      <c r="D4680" s="67">
        <f>WEEKDAY(Tableau645[[#This Row],[date]])</f>
        <v>3</v>
      </c>
      <c r="E4680" s="47">
        <v>0.34375</v>
      </c>
      <c r="F4680" s="47">
        <v>0.51041666666666696</v>
      </c>
      <c r="G4680" s="46" t="str">
        <f>IF(NOT(ISBLANK(Tableau645[heure
début])),IF(VALUE(MID(TEXT(Tableau645[heure
début],"hh"),1,2))&lt;13,"AM","PM"),"")</f>
        <v>AM</v>
      </c>
      <c r="H4680" s="47">
        <f>F4680-E4680</f>
        <v>0.16666666666666696</v>
      </c>
      <c r="I4680" s="47"/>
      <c r="J4680" s="47"/>
      <c r="K4680" s="65" t="s">
        <v>1139</v>
      </c>
      <c r="L4680" s="45" t="str">
        <f ca="1">VLOOKUP(Tableau645[[#This Row],[module]],OFFSET(INDIRECT(A4680&amp;"_code"),0,2,,2),2,0)</f>
        <v>MAATI Abderrabi</v>
      </c>
      <c r="M4680" s="45"/>
      <c r="N4680" s="47"/>
      <c r="O4680" s="45"/>
    </row>
    <row r="4681" spans="1:15" hidden="1" x14ac:dyDescent="0.2">
      <c r="A4681" s="61" t="s">
        <v>669</v>
      </c>
      <c r="B4681" s="65" t="str">
        <f>YEAR(C4681)&amp;"-"&amp;WEEKNUM(C4681)</f>
        <v>2018-24</v>
      </c>
      <c r="C4681" s="46">
        <v>43263</v>
      </c>
      <c r="D4681" s="67">
        <f>WEEKDAY(Tableau645[[#This Row],[date]])</f>
        <v>3</v>
      </c>
      <c r="E4681" s="63">
        <v>0.57291666666666696</v>
      </c>
      <c r="F4681" s="63">
        <v>0.73958333333333404</v>
      </c>
      <c r="G4681" s="46" t="str">
        <f>IF(NOT(ISBLANK(Tableau645[heure
début])),IF(VALUE(MID(TEXT(Tableau645[heure
début],"hh"),1,2))&lt;13,"AM","PM"),"")</f>
        <v>PM</v>
      </c>
      <c r="H4681" s="47">
        <f>F4681-E4681</f>
        <v>0.16666666666666707</v>
      </c>
      <c r="I4681" s="47"/>
      <c r="J4681" s="47"/>
      <c r="K4681" s="65" t="s">
        <v>806</v>
      </c>
      <c r="L4681" s="45" t="str">
        <f ca="1">VLOOKUP(Tableau645[[#This Row],[module]],OFFSET(INDIRECT(A4681&amp;"_code"),0,2,,2),2,0)</f>
        <v>n/a</v>
      </c>
      <c r="M4681" s="45"/>
      <c r="N4681" s="47"/>
      <c r="O4681" s="45"/>
    </row>
    <row r="4682" spans="1:15" hidden="1" x14ac:dyDescent="0.2">
      <c r="A4682" s="45" t="s">
        <v>657</v>
      </c>
      <c r="B4682" s="65" t="str">
        <f>YEAR(C4682)&amp;"-"&amp;WEEKNUM(C4682)</f>
        <v>2018-24</v>
      </c>
      <c r="C4682" s="46">
        <v>43263</v>
      </c>
      <c r="D4682" s="67">
        <f>WEEKDAY(Tableau645[[#This Row],[date]])</f>
        <v>3</v>
      </c>
      <c r="E4682" s="47">
        <v>0.57291666666666696</v>
      </c>
      <c r="F4682" s="47">
        <v>0.73958333333333404</v>
      </c>
      <c r="G4682" s="46" t="str">
        <f>IF(NOT(ISBLANK(Tableau645[heure
début])),IF(VALUE(MID(TEXT(Tableau645[heure
début],"hh"),1,2))&lt;13,"AM","PM"),"")</f>
        <v>PM</v>
      </c>
      <c r="H4682" s="47">
        <f>F4682-E4682</f>
        <v>0.16666666666666707</v>
      </c>
      <c r="I4682" s="123"/>
      <c r="J4682" s="47" t="s">
        <v>833</v>
      </c>
      <c r="K4682" s="65" t="s">
        <v>817</v>
      </c>
      <c r="L4682" s="45" t="str">
        <f ca="1">VLOOKUP(Tableau645[[#This Row],[module]],OFFSET(INDIRECT(A4682&amp;"_code"),0,2,,2),2,0)</f>
        <v>n/a</v>
      </c>
      <c r="M4682" s="45"/>
      <c r="N4682" s="47"/>
      <c r="O4682" s="45"/>
    </row>
    <row r="4683" spans="1:15" hidden="1" x14ac:dyDescent="0.2">
      <c r="A4683" s="45" t="s">
        <v>670</v>
      </c>
      <c r="B4683" s="65" t="str">
        <f>YEAR(C4683)&amp;"-"&amp;WEEKNUM(C4683)</f>
        <v>2018-24</v>
      </c>
      <c r="C4683" s="46">
        <v>43263</v>
      </c>
      <c r="D4683" s="67">
        <f>WEEKDAY(Tableau645[[#This Row],[date]])</f>
        <v>3</v>
      </c>
      <c r="E4683" s="47">
        <v>0.57291666666666696</v>
      </c>
      <c r="F4683" s="47">
        <v>0.73958333333333404</v>
      </c>
      <c r="G4683" s="46" t="str">
        <f>IF(NOT(ISBLANK(Tableau645[heure
début])),IF(VALUE(MID(TEXT(Tableau645[heure
début],"hh"),1,2))&lt;13,"AM","PM"),"")</f>
        <v>PM</v>
      </c>
      <c r="H4683" s="47">
        <f>F4683-E4683</f>
        <v>0.16666666666666707</v>
      </c>
      <c r="I4683" s="47"/>
      <c r="J4683" s="47"/>
      <c r="K4683" s="65"/>
      <c r="L4683" s="45" t="e">
        <f ca="1">VLOOKUP(Tableau645[[#This Row],[module]],OFFSET(INDIRECT(A4683&amp;"_code"),0,2,,2),2,0)</f>
        <v>#N/A</v>
      </c>
      <c r="M4683" s="45"/>
      <c r="N4683" s="47"/>
      <c r="O4683" s="45"/>
    </row>
    <row r="4684" spans="1:15" hidden="1" x14ac:dyDescent="0.2">
      <c r="A4684" s="45" t="s">
        <v>672</v>
      </c>
      <c r="B4684" s="65" t="str">
        <f>YEAR(C4684)&amp;"-"&amp;WEEKNUM(C4684)</f>
        <v>2018-24</v>
      </c>
      <c r="C4684" s="46">
        <v>43263</v>
      </c>
      <c r="D4684" s="67">
        <f>WEEKDAY(Tableau645[[#This Row],[date]])</f>
        <v>3</v>
      </c>
      <c r="E4684" s="47">
        <v>0.57291666666666696</v>
      </c>
      <c r="F4684" s="47">
        <v>0.73958333333333404</v>
      </c>
      <c r="G4684" s="46" t="str">
        <f>IF(NOT(ISBLANK(Tableau645[heure
début])),IF(VALUE(MID(TEXT(Tableau645[heure
début],"hh"),1,2))&lt;13,"AM","PM"),"")</f>
        <v>PM</v>
      </c>
      <c r="H4684" s="47">
        <f>F4684-E4684</f>
        <v>0.16666666666666707</v>
      </c>
      <c r="I4684" s="47"/>
      <c r="J4684" s="47"/>
      <c r="K4684" s="65" t="s">
        <v>809</v>
      </c>
      <c r="L4684" s="45" t="str">
        <f ca="1">VLOOKUP(Tableau645[[#This Row],[module]],OFFSET(INDIRECT(A4684&amp;"_code"),0,2,,2),2,0)</f>
        <v>n/a</v>
      </c>
      <c r="M4684" s="45"/>
      <c r="N4684" s="47"/>
      <c r="O4684" s="45"/>
    </row>
    <row r="4685" spans="1:15" hidden="1" x14ac:dyDescent="0.2">
      <c r="A4685" s="45" t="s">
        <v>676</v>
      </c>
      <c r="B4685" s="65" t="str">
        <f>YEAR(C4685)&amp;"-"&amp;WEEKNUM(C4685)</f>
        <v>2018-24</v>
      </c>
      <c r="C4685" s="46">
        <v>43263</v>
      </c>
      <c r="D4685" s="67">
        <f>WEEKDAY(Tableau645[[#This Row],[date]])</f>
        <v>3</v>
      </c>
      <c r="E4685" s="47">
        <v>0.57291666666666696</v>
      </c>
      <c r="F4685" s="47">
        <v>0.69791666666666663</v>
      </c>
      <c r="G4685" s="46" t="str">
        <f>IF(NOT(ISBLANK(Tableau645[heure
début])),IF(VALUE(MID(TEXT(Tableau645[heure
début],"hh"),1,2))&lt;13,"AM","PM"),"")</f>
        <v>PM</v>
      </c>
      <c r="H4685" s="47">
        <f>F4685-E4685</f>
        <v>0.12499999999999967</v>
      </c>
      <c r="I4685" s="47"/>
      <c r="J4685" s="47"/>
      <c r="K4685" s="65" t="s">
        <v>809</v>
      </c>
      <c r="L4685" s="45" t="str">
        <f ca="1">VLOOKUP(Tableau645[[#This Row],[module]],OFFSET(INDIRECT(A4685&amp;"_code"),0,2,,2),2,0)</f>
        <v>n/a</v>
      </c>
      <c r="M4685" s="45"/>
      <c r="N4685" s="47"/>
      <c r="O4685" s="45"/>
    </row>
    <row r="4686" spans="1:15" hidden="1" x14ac:dyDescent="0.2">
      <c r="A4686" s="45" t="s">
        <v>677</v>
      </c>
      <c r="B4686" s="65" t="str">
        <f>YEAR(C4686)&amp;"-"&amp;WEEKNUM(C4686)</f>
        <v>2018-24</v>
      </c>
      <c r="C4686" s="46">
        <v>43263</v>
      </c>
      <c r="D4686" s="67">
        <f>WEEKDAY(Tableau645[[#This Row],[date]])</f>
        <v>3</v>
      </c>
      <c r="E4686" s="47">
        <v>0.57291666666666696</v>
      </c>
      <c r="F4686" s="47">
        <v>0.69791666666666663</v>
      </c>
      <c r="G4686" s="46" t="str">
        <f>IF(NOT(ISBLANK(Tableau645[heure
début])),IF(VALUE(MID(TEXT(Tableau645[heure
début],"hh"),1,2))&lt;13,"AM","PM"),"")</f>
        <v>PM</v>
      </c>
      <c r="H4686" s="47">
        <f>F4686-E4686</f>
        <v>0.12499999999999967</v>
      </c>
      <c r="I4686" s="47"/>
      <c r="J4686" s="47"/>
      <c r="K4686" s="65" t="s">
        <v>1168</v>
      </c>
      <c r="L4686" s="45" t="str">
        <f ca="1">VLOOKUP(Tableau645[[#This Row],[module]],OFFSET(INDIRECT(A4686&amp;"_code"),0,2,,2),2,0)</f>
        <v>n/a</v>
      </c>
      <c r="M4686" s="45"/>
      <c r="N4686" s="47"/>
      <c r="O4686" s="45"/>
    </row>
    <row r="4687" spans="1:15" hidden="1" x14ac:dyDescent="0.2">
      <c r="A4687" s="45" t="s">
        <v>657</v>
      </c>
      <c r="B4687" s="65" t="str">
        <f>YEAR(C4687)&amp;"-"&amp;WEEKNUM(C4687)</f>
        <v>2018-24</v>
      </c>
      <c r="C4687" s="46">
        <v>43263</v>
      </c>
      <c r="D4687" s="67">
        <f>WEEKDAY(Tableau645[[#This Row],[date]])</f>
        <v>3</v>
      </c>
      <c r="E4687" s="47">
        <v>0.57291666666666696</v>
      </c>
      <c r="F4687" s="47">
        <v>0.73958333333333404</v>
      </c>
      <c r="G4687" s="46" t="str">
        <f>IF(NOT(ISBLANK(Tableau645[heure
début])),IF(VALUE(MID(TEXT(Tableau645[heure
début],"hh"),1,2))&lt;13,"AM","PM"),"")</f>
        <v>PM</v>
      </c>
      <c r="H4687" s="47">
        <f>F4687-E4687</f>
        <v>0.16666666666666707</v>
      </c>
      <c r="I4687" s="123"/>
      <c r="J4687" s="47" t="s">
        <v>832</v>
      </c>
      <c r="K4687" s="65"/>
      <c r="L4687" s="45" t="e">
        <f ca="1">VLOOKUP(Tableau645[[#This Row],[module]],OFFSET(INDIRECT(A4687&amp;"_code"),0,2,,2),2,0)</f>
        <v>#N/A</v>
      </c>
      <c r="M4687" s="45"/>
      <c r="N4687" s="47"/>
      <c r="O4687" s="45"/>
    </row>
    <row r="4688" spans="1:15" hidden="1" x14ac:dyDescent="0.2">
      <c r="A4688" s="45" t="s">
        <v>671</v>
      </c>
      <c r="B4688" s="65" t="str">
        <f>YEAR(C4688)&amp;"-"&amp;WEEKNUM(C4688)</f>
        <v>2018-24</v>
      </c>
      <c r="C4688" s="46">
        <v>43263</v>
      </c>
      <c r="D4688" s="67">
        <f>WEEKDAY(Tableau645[[#This Row],[date]])</f>
        <v>3</v>
      </c>
      <c r="E4688" s="47">
        <v>0.57291666666666696</v>
      </c>
      <c r="F4688" s="47">
        <v>0.73958333333333404</v>
      </c>
      <c r="G4688" s="46" t="str">
        <f>IF(NOT(ISBLANK(Tableau645[heure
début])),IF(VALUE(MID(TEXT(Tableau645[heure
début],"hh"),1,2))&lt;13,"AM","PM"),"")</f>
        <v>PM</v>
      </c>
      <c r="H4688" s="47">
        <f>F4688-E4688</f>
        <v>0.16666666666666707</v>
      </c>
      <c r="I4688" s="47"/>
      <c r="J4688" s="47"/>
      <c r="K4688" s="65" t="s">
        <v>1139</v>
      </c>
      <c r="L4688" s="45" t="str">
        <f ca="1">VLOOKUP(Tableau645[[#This Row],[module]],OFFSET(INDIRECT(A4688&amp;"_code"),0,2,,2),2,0)</f>
        <v>MAATI Abderrabi</v>
      </c>
      <c r="M4688" s="45"/>
      <c r="N4688" s="47"/>
      <c r="O4688" s="45"/>
    </row>
    <row r="4689" spans="1:15" hidden="1" x14ac:dyDescent="0.2">
      <c r="A4689" s="61" t="s">
        <v>669</v>
      </c>
      <c r="B4689" s="65" t="str">
        <f>YEAR(C4689)&amp;"-"&amp;WEEKNUM(C4689)</f>
        <v>2018-24</v>
      </c>
      <c r="C4689" s="46">
        <v>43264</v>
      </c>
      <c r="D4689" s="67">
        <f>WEEKDAY(Tableau645[[#This Row],[date]])</f>
        <v>4</v>
      </c>
      <c r="E4689" s="47">
        <v>0.34375</v>
      </c>
      <c r="F4689" s="47">
        <v>0.51041666666666696</v>
      </c>
      <c r="G4689" s="46" t="str">
        <f>IF(NOT(ISBLANK(Tableau645[heure
début])),IF(VALUE(MID(TEXT(Tableau645[heure
début],"hh"),1,2))&lt;13,"AM","PM"),"")</f>
        <v>AM</v>
      </c>
      <c r="H4689" s="47">
        <f>F4689-E4689</f>
        <v>0.16666666666666696</v>
      </c>
      <c r="I4689" s="47"/>
      <c r="J4689" s="47"/>
      <c r="K4689" s="65" t="s">
        <v>806</v>
      </c>
      <c r="L4689" s="45" t="str">
        <f ca="1">VLOOKUP(Tableau645[[#This Row],[module]],OFFSET(INDIRECT(A4689&amp;"_code"),0,2,,2),2,0)</f>
        <v>n/a</v>
      </c>
      <c r="M4689" s="45"/>
      <c r="N4689" s="47"/>
      <c r="O4689" s="45"/>
    </row>
    <row r="4690" spans="1:15" hidden="1" x14ac:dyDescent="0.2">
      <c r="A4690" s="45" t="s">
        <v>670</v>
      </c>
      <c r="B4690" s="65" t="str">
        <f>YEAR(C4690)&amp;"-"&amp;WEEKNUM(C4690)</f>
        <v>2018-24</v>
      </c>
      <c r="C4690" s="46">
        <v>43264</v>
      </c>
      <c r="D4690" s="67">
        <f>WEEKDAY(Tableau645[[#This Row],[date]])</f>
        <v>4</v>
      </c>
      <c r="E4690" s="47">
        <v>0.34375</v>
      </c>
      <c r="F4690" s="47">
        <v>0.51041666666666696</v>
      </c>
      <c r="G4690" s="46" t="str">
        <f>IF(NOT(ISBLANK(Tableau645[heure
début])),IF(VALUE(MID(TEXT(Tableau645[heure
début],"hh"),1,2))&lt;13,"AM","PM"),"")</f>
        <v>AM</v>
      </c>
      <c r="H4690" s="47">
        <f>F4690-E4690</f>
        <v>0.16666666666666696</v>
      </c>
      <c r="I4690" s="47"/>
      <c r="J4690" s="47"/>
      <c r="K4690" s="65" t="s">
        <v>874</v>
      </c>
      <c r="L4690" s="45" t="str">
        <f ca="1">VLOOKUP(Tableau645[[#This Row],[module]],OFFSET(INDIRECT(A4690&amp;"_code"),0,2,,2),2,0)</f>
        <v>BRIKI Rachid</v>
      </c>
      <c r="M4690" s="45"/>
      <c r="N4690" s="47"/>
      <c r="O4690" s="45"/>
    </row>
    <row r="4691" spans="1:15" hidden="1" x14ac:dyDescent="0.2">
      <c r="A4691" s="45" t="s">
        <v>657</v>
      </c>
      <c r="B4691" s="65" t="str">
        <f>YEAR(C4691)&amp;"-"&amp;WEEKNUM(C4691)</f>
        <v>2018-24</v>
      </c>
      <c r="C4691" s="46">
        <v>43264</v>
      </c>
      <c r="D4691" s="67">
        <f>WEEKDAY(Tableau645[[#This Row],[date]])</f>
        <v>4</v>
      </c>
      <c r="E4691" s="47">
        <v>0.34375</v>
      </c>
      <c r="F4691" s="47">
        <v>0.51041666666666696</v>
      </c>
      <c r="G4691" s="46" t="str">
        <f>IF(NOT(ISBLANK(Tableau645[heure
début])),IF(VALUE(MID(TEXT(Tableau645[heure
début],"hh"),1,2))&lt;13,"AM","PM"),"")</f>
        <v>AM</v>
      </c>
      <c r="H4691" s="47">
        <f>F4691-E4691</f>
        <v>0.16666666666666696</v>
      </c>
      <c r="I4691" s="123"/>
      <c r="J4691" s="47" t="s">
        <v>833</v>
      </c>
      <c r="K4691" s="65" t="s">
        <v>817</v>
      </c>
      <c r="L4691" s="45" t="str">
        <f ca="1">VLOOKUP(Tableau645[[#This Row],[module]],OFFSET(INDIRECT(A4691&amp;"_code"),0,2,,2),2,0)</f>
        <v>n/a</v>
      </c>
      <c r="M4691" s="45"/>
      <c r="N4691" s="47"/>
      <c r="O4691" s="45"/>
    </row>
    <row r="4692" spans="1:15" hidden="1" x14ac:dyDescent="0.2">
      <c r="A4692" s="45" t="s">
        <v>672</v>
      </c>
      <c r="B4692" s="65" t="str">
        <f>YEAR(C4692)&amp;"-"&amp;WEEKNUM(C4692)</f>
        <v>2018-24</v>
      </c>
      <c r="C4692" s="46">
        <v>43264</v>
      </c>
      <c r="D4692" s="67">
        <f>WEEKDAY(Tableau645[[#This Row],[date]])</f>
        <v>4</v>
      </c>
      <c r="E4692" s="47">
        <v>0.34375</v>
      </c>
      <c r="F4692" s="47">
        <v>0.51041666666666696</v>
      </c>
      <c r="G4692" s="46" t="str">
        <f>IF(NOT(ISBLANK(Tableau645[heure
début])),IF(VALUE(MID(TEXT(Tableau645[heure
début],"hh"),1,2))&lt;13,"AM","PM"),"")</f>
        <v>AM</v>
      </c>
      <c r="H4692" s="47">
        <f>F4692-E4692</f>
        <v>0.16666666666666696</v>
      </c>
      <c r="I4692" s="47"/>
      <c r="J4692" s="47"/>
      <c r="K4692" s="65" t="s">
        <v>809</v>
      </c>
      <c r="L4692" s="45" t="str">
        <f ca="1">VLOOKUP(Tableau645[[#This Row],[module]],OFFSET(INDIRECT(A4692&amp;"_code"),0,2,,2),2,0)</f>
        <v>n/a</v>
      </c>
      <c r="M4692" s="45"/>
      <c r="N4692" s="47"/>
      <c r="O4692" s="45"/>
    </row>
    <row r="4693" spans="1:15" hidden="1" x14ac:dyDescent="0.2">
      <c r="A4693" s="45" t="s">
        <v>676</v>
      </c>
      <c r="B4693" s="65" t="str">
        <f>YEAR(C4693)&amp;"-"&amp;WEEKNUM(C4693)</f>
        <v>2018-24</v>
      </c>
      <c r="C4693" s="46">
        <v>43264</v>
      </c>
      <c r="D4693" s="67">
        <f>WEEKDAY(Tableau645[[#This Row],[date]])</f>
        <v>4</v>
      </c>
      <c r="E4693" s="47">
        <v>0.34375</v>
      </c>
      <c r="F4693" s="47">
        <v>0.51041666666666696</v>
      </c>
      <c r="G4693" s="46" t="str">
        <f>IF(NOT(ISBLANK(Tableau645[heure
début])),IF(VALUE(MID(TEXT(Tableau645[heure
début],"hh"),1,2))&lt;13,"AM","PM"),"")</f>
        <v>AM</v>
      </c>
      <c r="H4693" s="47">
        <f>F4693-E4693</f>
        <v>0.16666666666666696</v>
      </c>
      <c r="I4693" s="47"/>
      <c r="J4693" s="47"/>
      <c r="K4693" s="65" t="s">
        <v>809</v>
      </c>
      <c r="L4693" s="45" t="str">
        <f ca="1">VLOOKUP(Tableau645[[#This Row],[module]],OFFSET(INDIRECT(A4693&amp;"_code"),0,2,,2),2,0)</f>
        <v>n/a</v>
      </c>
      <c r="M4693" s="45"/>
      <c r="N4693" s="47"/>
      <c r="O4693" s="45"/>
    </row>
    <row r="4694" spans="1:15" hidden="1" x14ac:dyDescent="0.2">
      <c r="A4694" s="45" t="s">
        <v>677</v>
      </c>
      <c r="B4694" s="65" t="str">
        <f>YEAR(C4694)&amp;"-"&amp;WEEKNUM(C4694)</f>
        <v>2018-24</v>
      </c>
      <c r="C4694" s="46">
        <v>43264</v>
      </c>
      <c r="D4694" s="67">
        <f>WEEKDAY(Tableau645[[#This Row],[date]])</f>
        <v>4</v>
      </c>
      <c r="E4694" s="47">
        <v>0.34375</v>
      </c>
      <c r="F4694" s="47">
        <v>0.51041666666666696</v>
      </c>
      <c r="G4694" s="46" t="str">
        <f>IF(NOT(ISBLANK(Tableau645[heure
début])),IF(VALUE(MID(TEXT(Tableau645[heure
début],"hh"),1,2))&lt;13,"AM","PM"),"")</f>
        <v>AM</v>
      </c>
      <c r="H4694" s="47">
        <f>F4694-E4694</f>
        <v>0.16666666666666696</v>
      </c>
      <c r="I4694" s="47"/>
      <c r="J4694" s="47"/>
      <c r="K4694" s="65" t="s">
        <v>1168</v>
      </c>
      <c r="L4694" s="45" t="str">
        <f ca="1">VLOOKUP(Tableau645[[#This Row],[module]],OFFSET(INDIRECT(A4694&amp;"_code"),0,2,,2),2,0)</f>
        <v>n/a</v>
      </c>
      <c r="M4694" s="45"/>
      <c r="N4694" s="47"/>
      <c r="O4694" s="45"/>
    </row>
    <row r="4695" spans="1:15" hidden="1" x14ac:dyDescent="0.2">
      <c r="A4695" s="45" t="s">
        <v>657</v>
      </c>
      <c r="B4695" s="65" t="str">
        <f>YEAR(C4695)&amp;"-"&amp;WEEKNUM(C4695)</f>
        <v>2018-24</v>
      </c>
      <c r="C4695" s="46">
        <v>43264</v>
      </c>
      <c r="D4695" s="67">
        <f>WEEKDAY(Tableau645[[#This Row],[date]])</f>
        <v>4</v>
      </c>
      <c r="E4695" s="47">
        <v>0.34375</v>
      </c>
      <c r="F4695" s="47">
        <v>0.51041666666666696</v>
      </c>
      <c r="G4695" s="46" t="str">
        <f>IF(NOT(ISBLANK(Tableau645[heure
début])),IF(VALUE(MID(TEXT(Tableau645[heure
début],"hh"),1,2))&lt;13,"AM","PM"),"")</f>
        <v>AM</v>
      </c>
      <c r="H4695" s="47">
        <f>F4695-E4695</f>
        <v>0.16666666666666696</v>
      </c>
      <c r="I4695" s="123"/>
      <c r="J4695" s="47" t="s">
        <v>832</v>
      </c>
      <c r="K4695" s="65"/>
      <c r="L4695" s="45" t="e">
        <f ca="1">VLOOKUP(Tableau645[[#This Row],[module]],OFFSET(INDIRECT(A4695&amp;"_code"),0,2,,2),2,0)</f>
        <v>#N/A</v>
      </c>
      <c r="M4695" s="45"/>
      <c r="N4695" s="47"/>
      <c r="O4695" s="45"/>
    </row>
    <row r="4696" spans="1:15" hidden="1" x14ac:dyDescent="0.2">
      <c r="A4696" s="45" t="s">
        <v>671</v>
      </c>
      <c r="B4696" s="65" t="str">
        <f>YEAR(C4696)&amp;"-"&amp;WEEKNUM(C4696)</f>
        <v>2018-24</v>
      </c>
      <c r="C4696" s="46">
        <v>43264</v>
      </c>
      <c r="D4696" s="67">
        <f>WEEKDAY(Tableau645[[#This Row],[date]])</f>
        <v>4</v>
      </c>
      <c r="E4696" s="47">
        <v>0.34375</v>
      </c>
      <c r="F4696" s="47">
        <v>0.51041666666666696</v>
      </c>
      <c r="G4696" s="46" t="str">
        <f>IF(NOT(ISBLANK(Tableau645[heure
début])),IF(VALUE(MID(TEXT(Tableau645[heure
début],"hh"),1,2))&lt;13,"AM","PM"),"")</f>
        <v>AM</v>
      </c>
      <c r="H4696" s="47">
        <f>F4696-E4696</f>
        <v>0.16666666666666696</v>
      </c>
      <c r="I4696" s="47"/>
      <c r="J4696" s="47"/>
      <c r="K4696" s="65" t="s">
        <v>841</v>
      </c>
      <c r="L4696" s="45" t="str">
        <f ca="1">VLOOKUP(Tableau645[[#This Row],[module]],OFFSET(INDIRECT(A4696&amp;"_code"),0,2,,2),2,0)</f>
        <v>DECROIX Sébastien</v>
      </c>
      <c r="M4696" s="45"/>
      <c r="N4696" s="47"/>
      <c r="O4696" s="45"/>
    </row>
    <row r="4697" spans="1:15" hidden="1" x14ac:dyDescent="0.2">
      <c r="A4697" s="61" t="s">
        <v>669</v>
      </c>
      <c r="B4697" s="65" t="str">
        <f>YEAR(C4697)&amp;"-"&amp;WEEKNUM(C4697)</f>
        <v>2018-24</v>
      </c>
      <c r="C4697" s="46">
        <v>43264</v>
      </c>
      <c r="D4697" s="67">
        <f>WEEKDAY(Tableau645[[#This Row],[date]])</f>
        <v>4</v>
      </c>
      <c r="E4697" s="63">
        <v>0.57291666666666696</v>
      </c>
      <c r="F4697" s="63">
        <v>0.73958333333333404</v>
      </c>
      <c r="G4697" s="46" t="str">
        <f>IF(NOT(ISBLANK(Tableau645[heure
début])),IF(VALUE(MID(TEXT(Tableau645[heure
début],"hh"),1,2))&lt;13,"AM","PM"),"")</f>
        <v>PM</v>
      </c>
      <c r="H4697" s="47">
        <f>F4697-E4697</f>
        <v>0.16666666666666707</v>
      </c>
      <c r="I4697" s="47"/>
      <c r="J4697" s="47"/>
      <c r="K4697" s="65" t="s">
        <v>806</v>
      </c>
      <c r="L4697" s="45" t="str">
        <f ca="1">VLOOKUP(Tableau645[[#This Row],[module]],OFFSET(INDIRECT(A4697&amp;"_code"),0,2,,2),2,0)</f>
        <v>n/a</v>
      </c>
      <c r="M4697" s="45"/>
      <c r="N4697" s="47"/>
      <c r="O4697" s="45"/>
    </row>
    <row r="4698" spans="1:15" hidden="1" x14ac:dyDescent="0.2">
      <c r="A4698" s="45" t="s">
        <v>657</v>
      </c>
      <c r="B4698" s="65" t="str">
        <f>YEAR(C4698)&amp;"-"&amp;WEEKNUM(C4698)</f>
        <v>2018-24</v>
      </c>
      <c r="C4698" s="46">
        <v>43264</v>
      </c>
      <c r="D4698" s="67">
        <f>WEEKDAY(Tableau645[[#This Row],[date]])</f>
        <v>4</v>
      </c>
      <c r="E4698" s="47">
        <v>0.57291666666666696</v>
      </c>
      <c r="F4698" s="47">
        <v>0.73958333333333404</v>
      </c>
      <c r="G4698" s="46" t="str">
        <f>IF(NOT(ISBLANK(Tableau645[heure
début])),IF(VALUE(MID(TEXT(Tableau645[heure
début],"hh"),1,2))&lt;13,"AM","PM"),"")</f>
        <v>PM</v>
      </c>
      <c r="H4698" s="47">
        <f>F4698-E4698</f>
        <v>0.16666666666666707</v>
      </c>
      <c r="I4698" s="123"/>
      <c r="J4698" s="47" t="s">
        <v>833</v>
      </c>
      <c r="K4698" s="65" t="s">
        <v>817</v>
      </c>
      <c r="L4698" s="45" t="str">
        <f ca="1">VLOOKUP(Tableau645[[#This Row],[module]],OFFSET(INDIRECT(A4698&amp;"_code"),0,2,,2),2,0)</f>
        <v>n/a</v>
      </c>
      <c r="M4698" s="45"/>
      <c r="N4698" s="47"/>
      <c r="O4698" s="45"/>
    </row>
    <row r="4699" spans="1:15" hidden="1" x14ac:dyDescent="0.2">
      <c r="A4699" s="45" t="s">
        <v>672</v>
      </c>
      <c r="B4699" s="65" t="str">
        <f>YEAR(C4699)&amp;"-"&amp;WEEKNUM(C4699)</f>
        <v>2018-24</v>
      </c>
      <c r="C4699" s="46">
        <v>43264</v>
      </c>
      <c r="D4699" s="67">
        <f>WEEKDAY(Tableau645[[#This Row],[date]])</f>
        <v>4</v>
      </c>
      <c r="E4699" s="47">
        <v>0.57291666666666696</v>
      </c>
      <c r="F4699" s="47">
        <v>0.73958333333333404</v>
      </c>
      <c r="G4699" s="46" t="str">
        <f>IF(NOT(ISBLANK(Tableau645[heure
début])),IF(VALUE(MID(TEXT(Tableau645[heure
début],"hh"),1,2))&lt;13,"AM","PM"),"")</f>
        <v>PM</v>
      </c>
      <c r="H4699" s="47">
        <f>F4699-E4699</f>
        <v>0.16666666666666707</v>
      </c>
      <c r="I4699" s="47"/>
      <c r="J4699" s="47"/>
      <c r="K4699" s="65" t="s">
        <v>809</v>
      </c>
      <c r="L4699" s="45" t="str">
        <f ca="1">VLOOKUP(Tableau645[[#This Row],[module]],OFFSET(INDIRECT(A4699&amp;"_code"),0,2,,2),2,0)</f>
        <v>n/a</v>
      </c>
      <c r="M4699" s="45"/>
      <c r="N4699" s="47"/>
      <c r="O4699" s="45"/>
    </row>
    <row r="4700" spans="1:15" hidden="1" x14ac:dyDescent="0.2">
      <c r="A4700" s="45" t="s">
        <v>676</v>
      </c>
      <c r="B4700" s="65" t="str">
        <f>YEAR(C4700)&amp;"-"&amp;WEEKNUM(C4700)</f>
        <v>2018-24</v>
      </c>
      <c r="C4700" s="46">
        <v>43264</v>
      </c>
      <c r="D4700" s="67">
        <f>WEEKDAY(Tableau645[[#This Row],[date]])</f>
        <v>4</v>
      </c>
      <c r="E4700" s="47">
        <v>0.57291666666666696</v>
      </c>
      <c r="F4700" s="47">
        <v>0.69791666666666663</v>
      </c>
      <c r="G4700" s="46" t="str">
        <f>IF(NOT(ISBLANK(Tableau645[heure
début])),IF(VALUE(MID(TEXT(Tableau645[heure
début],"hh"),1,2))&lt;13,"AM","PM"),"")</f>
        <v>PM</v>
      </c>
      <c r="H4700" s="47">
        <f>F4700-E4700</f>
        <v>0.12499999999999967</v>
      </c>
      <c r="I4700" s="47"/>
      <c r="J4700" s="47"/>
      <c r="K4700" s="65" t="s">
        <v>809</v>
      </c>
      <c r="L4700" s="45" t="str">
        <f ca="1">VLOOKUP(Tableau645[[#This Row],[module]],OFFSET(INDIRECT(A4700&amp;"_code"),0,2,,2),2,0)</f>
        <v>n/a</v>
      </c>
      <c r="M4700" s="45"/>
      <c r="N4700" s="47"/>
      <c r="O4700" s="45"/>
    </row>
    <row r="4701" spans="1:15" hidden="1" x14ac:dyDescent="0.2">
      <c r="A4701" s="45" t="s">
        <v>677</v>
      </c>
      <c r="B4701" s="65" t="str">
        <f>YEAR(C4701)&amp;"-"&amp;WEEKNUM(C4701)</f>
        <v>2018-24</v>
      </c>
      <c r="C4701" s="46">
        <v>43264</v>
      </c>
      <c r="D4701" s="67">
        <f>WEEKDAY(Tableau645[[#This Row],[date]])</f>
        <v>4</v>
      </c>
      <c r="E4701" s="47">
        <v>0.57291666666666696</v>
      </c>
      <c r="F4701" s="47">
        <v>0.69791666666666663</v>
      </c>
      <c r="G4701" s="46" t="str">
        <f>IF(NOT(ISBLANK(Tableau645[heure
début])),IF(VALUE(MID(TEXT(Tableau645[heure
début],"hh"),1,2))&lt;13,"AM","PM"),"")</f>
        <v>PM</v>
      </c>
      <c r="H4701" s="47">
        <f>F4701-E4701</f>
        <v>0.12499999999999967</v>
      </c>
      <c r="I4701" s="47"/>
      <c r="J4701" s="47"/>
      <c r="K4701" s="65" t="s">
        <v>1168</v>
      </c>
      <c r="L4701" s="45" t="str">
        <f ca="1">VLOOKUP(Tableau645[[#This Row],[module]],OFFSET(INDIRECT(A4701&amp;"_code"),0,2,,2),2,0)</f>
        <v>n/a</v>
      </c>
      <c r="M4701" s="45"/>
      <c r="N4701" s="47"/>
      <c r="O4701" s="45"/>
    </row>
    <row r="4702" spans="1:15" hidden="1" x14ac:dyDescent="0.2">
      <c r="A4702" s="45" t="s">
        <v>670</v>
      </c>
      <c r="B4702" s="65" t="str">
        <f>YEAR(C4702)&amp;"-"&amp;WEEKNUM(C4702)</f>
        <v>2018-24</v>
      </c>
      <c r="C4702" s="46">
        <v>43264</v>
      </c>
      <c r="D4702" s="67">
        <f>WEEKDAY(Tableau645[[#This Row],[date]])</f>
        <v>4</v>
      </c>
      <c r="E4702" s="47">
        <v>0.57291666666666696</v>
      </c>
      <c r="F4702" s="47">
        <v>0.73958333333333404</v>
      </c>
      <c r="G4702" s="46" t="str">
        <f>IF(NOT(ISBLANK(Tableau645[heure
début])),IF(VALUE(MID(TEXT(Tableau645[heure
début],"hh"),1,2))&lt;13,"AM","PM"),"")</f>
        <v>PM</v>
      </c>
      <c r="H4702" s="47">
        <f>F4702-E4702</f>
        <v>0.16666666666666707</v>
      </c>
      <c r="I4702" s="47"/>
      <c r="J4702" s="47"/>
      <c r="K4702" s="65" t="s">
        <v>874</v>
      </c>
      <c r="L4702" s="65" t="str">
        <f ca="1">VLOOKUP(Tableau645[[#This Row],[module]],OFFSET(INDIRECT(A4702&amp;"_code"),0,2,,2),2,0)</f>
        <v>BRIKI Rachid</v>
      </c>
      <c r="M4702" s="45"/>
      <c r="N4702" s="47"/>
      <c r="O4702" s="45"/>
    </row>
    <row r="4703" spans="1:15" hidden="1" x14ac:dyDescent="0.2">
      <c r="A4703" s="45" t="s">
        <v>657</v>
      </c>
      <c r="B4703" s="65" t="str">
        <f>YEAR(C4703)&amp;"-"&amp;WEEKNUM(C4703)</f>
        <v>2018-24</v>
      </c>
      <c r="C4703" s="46">
        <v>43264</v>
      </c>
      <c r="D4703" s="67">
        <f>WEEKDAY(Tableau645[[#This Row],[date]])</f>
        <v>4</v>
      </c>
      <c r="E4703" s="47">
        <v>0.57291666666666696</v>
      </c>
      <c r="F4703" s="47">
        <v>0.73958333333333404</v>
      </c>
      <c r="G4703" s="46" t="str">
        <f>IF(NOT(ISBLANK(Tableau645[heure
début])),IF(VALUE(MID(TEXT(Tableau645[heure
début],"hh"),1,2))&lt;13,"AM","PM"),"")</f>
        <v>PM</v>
      </c>
      <c r="H4703" s="47">
        <f>F4703-E4703</f>
        <v>0.16666666666666707</v>
      </c>
      <c r="I4703" s="123"/>
      <c r="J4703" s="47" t="s">
        <v>832</v>
      </c>
      <c r="K4703" s="65"/>
      <c r="L4703" s="45" t="e">
        <f ca="1">VLOOKUP(Tableau645[[#This Row],[module]],OFFSET(INDIRECT(A4703&amp;"_code"),0,2,,2),2,0)</f>
        <v>#N/A</v>
      </c>
      <c r="M4703" s="45"/>
      <c r="N4703" s="47"/>
      <c r="O4703" s="45"/>
    </row>
    <row r="4704" spans="1:15" hidden="1" x14ac:dyDescent="0.2">
      <c r="A4704" s="45" t="s">
        <v>671</v>
      </c>
      <c r="B4704" s="65" t="str">
        <f>YEAR(C4704)&amp;"-"&amp;WEEKNUM(C4704)</f>
        <v>2018-24</v>
      </c>
      <c r="C4704" s="46">
        <v>43264</v>
      </c>
      <c r="D4704" s="67">
        <f>WEEKDAY(Tableau645[[#This Row],[date]])</f>
        <v>4</v>
      </c>
      <c r="E4704" s="47">
        <v>0.57291666666666696</v>
      </c>
      <c r="F4704" s="47">
        <v>0.73958333333333404</v>
      </c>
      <c r="G4704" s="46" t="str">
        <f>IF(NOT(ISBLANK(Tableau645[heure
début])),IF(VALUE(MID(TEXT(Tableau645[heure
début],"hh"),1,2))&lt;13,"AM","PM"),"")</f>
        <v>PM</v>
      </c>
      <c r="H4704" s="47">
        <f>F4704-E4704</f>
        <v>0.16666666666666707</v>
      </c>
      <c r="I4704" s="47"/>
      <c r="J4704" s="47"/>
      <c r="K4704" s="65" t="s">
        <v>1139</v>
      </c>
      <c r="L4704" s="45" t="str">
        <f ca="1">VLOOKUP(Tableau645[[#This Row],[module]],OFFSET(INDIRECT(A4704&amp;"_code"),0,2,,2),2,0)</f>
        <v>MAATI Abderrabi</v>
      </c>
      <c r="M4704" s="45"/>
      <c r="N4704" s="47"/>
      <c r="O4704" s="45"/>
    </row>
    <row r="4705" spans="1:15" hidden="1" x14ac:dyDescent="0.2">
      <c r="A4705" s="61" t="s">
        <v>669</v>
      </c>
      <c r="B4705" s="65" t="str">
        <f>YEAR(C4705)&amp;"-"&amp;WEEKNUM(C4705)</f>
        <v>2018-24</v>
      </c>
      <c r="C4705" s="46">
        <v>43265</v>
      </c>
      <c r="D4705" s="67">
        <f>WEEKDAY(Tableau645[[#This Row],[date]])</f>
        <v>5</v>
      </c>
      <c r="E4705" s="47">
        <v>0.34375</v>
      </c>
      <c r="F4705" s="47">
        <v>0.51041666666666696</v>
      </c>
      <c r="G4705" s="46" t="str">
        <f>IF(NOT(ISBLANK(Tableau645[heure
début])),IF(VALUE(MID(TEXT(Tableau645[heure
début],"hh"),1,2))&lt;13,"AM","PM"),"")</f>
        <v>AM</v>
      </c>
      <c r="H4705" s="47">
        <f>F4705-E4705</f>
        <v>0.16666666666666696</v>
      </c>
      <c r="I4705" s="47"/>
      <c r="J4705" s="47"/>
      <c r="K4705" s="65" t="s">
        <v>806</v>
      </c>
      <c r="L4705" s="45" t="str">
        <f ca="1">VLOOKUP(Tableau645[[#This Row],[module]],OFFSET(INDIRECT(A4705&amp;"_code"),0,2,,2),2,0)</f>
        <v>n/a</v>
      </c>
      <c r="M4705" s="45"/>
      <c r="N4705" s="47"/>
      <c r="O4705" s="45"/>
    </row>
    <row r="4706" spans="1:15" hidden="1" x14ac:dyDescent="0.2">
      <c r="A4706" s="45" t="s">
        <v>657</v>
      </c>
      <c r="B4706" s="65" t="str">
        <f>YEAR(C4706)&amp;"-"&amp;WEEKNUM(C4706)</f>
        <v>2018-24</v>
      </c>
      <c r="C4706" s="46">
        <v>43265</v>
      </c>
      <c r="D4706" s="67">
        <f>WEEKDAY(Tableau645[[#This Row],[date]])</f>
        <v>5</v>
      </c>
      <c r="E4706" s="47">
        <v>0.34375</v>
      </c>
      <c r="F4706" s="47">
        <v>0.51041666666666696</v>
      </c>
      <c r="G4706" s="46" t="str">
        <f>IF(NOT(ISBLANK(Tableau645[heure
début])),IF(VALUE(MID(TEXT(Tableau645[heure
début],"hh"),1,2))&lt;13,"AM","PM"),"")</f>
        <v>AM</v>
      </c>
      <c r="H4706" s="47">
        <f>F4706-E4706</f>
        <v>0.16666666666666696</v>
      </c>
      <c r="I4706" s="123"/>
      <c r="J4706" s="47" t="s">
        <v>833</v>
      </c>
      <c r="K4706" s="65" t="s">
        <v>817</v>
      </c>
      <c r="L4706" s="45" t="str">
        <f ca="1">VLOOKUP(Tableau645[[#This Row],[module]],OFFSET(INDIRECT(A4706&amp;"_code"),0,2,,2),2,0)</f>
        <v>n/a</v>
      </c>
      <c r="M4706" s="45"/>
      <c r="N4706" s="47"/>
      <c r="O4706" s="45"/>
    </row>
    <row r="4707" spans="1:15" hidden="1" x14ac:dyDescent="0.2">
      <c r="A4707" s="45" t="s">
        <v>672</v>
      </c>
      <c r="B4707" s="65" t="str">
        <f>YEAR(C4707)&amp;"-"&amp;WEEKNUM(C4707)</f>
        <v>2018-24</v>
      </c>
      <c r="C4707" s="46">
        <v>43265</v>
      </c>
      <c r="D4707" s="67">
        <f>WEEKDAY(Tableau645[[#This Row],[date]])</f>
        <v>5</v>
      </c>
      <c r="E4707" s="47">
        <v>0.34375</v>
      </c>
      <c r="F4707" s="47">
        <v>0.51041666666666696</v>
      </c>
      <c r="G4707" s="46" t="str">
        <f>IF(NOT(ISBLANK(Tableau645[heure
début])),IF(VALUE(MID(TEXT(Tableau645[heure
début],"hh"),1,2))&lt;13,"AM","PM"),"")</f>
        <v>AM</v>
      </c>
      <c r="H4707" s="47">
        <f>F4707-E4707</f>
        <v>0.16666666666666696</v>
      </c>
      <c r="I4707" s="47"/>
      <c r="J4707" s="47"/>
      <c r="K4707" s="65" t="s">
        <v>809</v>
      </c>
      <c r="L4707" s="45" t="str">
        <f ca="1">VLOOKUP(Tableau645[[#This Row],[module]],OFFSET(INDIRECT(A4707&amp;"_code"),0,2,,2),2,0)</f>
        <v>n/a</v>
      </c>
      <c r="M4707" s="45"/>
      <c r="N4707" s="47"/>
      <c r="O4707" s="45"/>
    </row>
    <row r="4708" spans="1:15" hidden="1" x14ac:dyDescent="0.2">
      <c r="A4708" s="45" t="s">
        <v>676</v>
      </c>
      <c r="B4708" s="65" t="str">
        <f>YEAR(C4708)&amp;"-"&amp;WEEKNUM(C4708)</f>
        <v>2018-24</v>
      </c>
      <c r="C4708" s="46">
        <v>43265</v>
      </c>
      <c r="D4708" s="67">
        <f>WEEKDAY(Tableau645[[#This Row],[date]])</f>
        <v>5</v>
      </c>
      <c r="E4708" s="47">
        <v>0.34375</v>
      </c>
      <c r="F4708" s="47">
        <v>0.51041666666666696</v>
      </c>
      <c r="G4708" s="46" t="str">
        <f>IF(NOT(ISBLANK(Tableau645[heure
début])),IF(VALUE(MID(TEXT(Tableau645[heure
début],"hh"),1,2))&lt;13,"AM","PM"),"")</f>
        <v>AM</v>
      </c>
      <c r="H4708" s="47">
        <f>F4708-E4708</f>
        <v>0.16666666666666696</v>
      </c>
      <c r="I4708" s="47"/>
      <c r="J4708" s="47"/>
      <c r="K4708" s="65" t="s">
        <v>809</v>
      </c>
      <c r="L4708" s="45" t="str">
        <f ca="1">VLOOKUP(Tableau645[[#This Row],[module]],OFFSET(INDIRECT(A4708&amp;"_code"),0,2,,2),2,0)</f>
        <v>n/a</v>
      </c>
      <c r="M4708" s="45"/>
      <c r="N4708" s="47"/>
      <c r="O4708" s="45"/>
    </row>
    <row r="4709" spans="1:15" hidden="1" x14ac:dyDescent="0.2">
      <c r="A4709" s="45" t="s">
        <v>677</v>
      </c>
      <c r="B4709" s="65" t="str">
        <f>YEAR(C4709)&amp;"-"&amp;WEEKNUM(C4709)</f>
        <v>2018-24</v>
      </c>
      <c r="C4709" s="46">
        <v>43265</v>
      </c>
      <c r="D4709" s="67">
        <f>WEEKDAY(Tableau645[[#This Row],[date]])</f>
        <v>5</v>
      </c>
      <c r="E4709" s="47">
        <v>0.34375</v>
      </c>
      <c r="F4709" s="47">
        <v>0.51041666666666696</v>
      </c>
      <c r="G4709" s="46" t="str">
        <f>IF(NOT(ISBLANK(Tableau645[heure
début])),IF(VALUE(MID(TEXT(Tableau645[heure
début],"hh"),1,2))&lt;13,"AM","PM"),"")</f>
        <v>AM</v>
      </c>
      <c r="H4709" s="47">
        <f>F4709-E4709</f>
        <v>0.16666666666666696</v>
      </c>
      <c r="I4709" s="47"/>
      <c r="J4709" s="47"/>
      <c r="K4709" s="65" t="s">
        <v>1168</v>
      </c>
      <c r="L4709" s="45" t="str">
        <f ca="1">VLOOKUP(Tableau645[[#This Row],[module]],OFFSET(INDIRECT(A4709&amp;"_code"),0,2,,2),2,0)</f>
        <v>n/a</v>
      </c>
      <c r="M4709" s="45"/>
      <c r="N4709" s="47"/>
      <c r="O4709" s="45"/>
    </row>
    <row r="4710" spans="1:15" hidden="1" x14ac:dyDescent="0.2">
      <c r="A4710" s="45" t="s">
        <v>657</v>
      </c>
      <c r="B4710" s="65" t="str">
        <f>YEAR(C4710)&amp;"-"&amp;WEEKNUM(C4710)</f>
        <v>2018-24</v>
      </c>
      <c r="C4710" s="46">
        <v>43265</v>
      </c>
      <c r="D4710" s="67">
        <f>WEEKDAY(Tableau645[[#This Row],[date]])</f>
        <v>5</v>
      </c>
      <c r="E4710" s="47">
        <v>0.34375</v>
      </c>
      <c r="F4710" s="47">
        <v>0.51041666666666696</v>
      </c>
      <c r="G4710" s="46" t="str">
        <f>IF(NOT(ISBLANK(Tableau645[heure
début])),IF(VALUE(MID(TEXT(Tableau645[heure
début],"hh"),1,2))&lt;13,"AM","PM"),"")</f>
        <v>AM</v>
      </c>
      <c r="H4710" s="47">
        <f>F4710-E4710</f>
        <v>0.16666666666666696</v>
      </c>
      <c r="I4710" s="123"/>
      <c r="J4710" s="47" t="s">
        <v>832</v>
      </c>
      <c r="K4710" s="65"/>
      <c r="L4710" s="45" t="e">
        <f ca="1">VLOOKUP(Tableau645[[#This Row],[module]],OFFSET(INDIRECT(A4710&amp;"_code"),0,2,,2),2,0)</f>
        <v>#N/A</v>
      </c>
      <c r="M4710" s="45"/>
      <c r="N4710" s="47"/>
      <c r="O4710" s="45"/>
    </row>
    <row r="4711" spans="1:15" hidden="1" x14ac:dyDescent="0.2">
      <c r="A4711" s="45" t="s">
        <v>671</v>
      </c>
      <c r="B4711" s="65" t="str">
        <f>YEAR(C4711)&amp;"-"&amp;WEEKNUM(C4711)</f>
        <v>2018-24</v>
      </c>
      <c r="C4711" s="46">
        <v>43265</v>
      </c>
      <c r="D4711" s="67">
        <f>WEEKDAY(Tableau645[[#This Row],[date]])</f>
        <v>5</v>
      </c>
      <c r="E4711" s="47">
        <v>0.34375</v>
      </c>
      <c r="F4711" s="47">
        <v>0.42708333333333298</v>
      </c>
      <c r="G4711" s="46" t="str">
        <f>IF(NOT(ISBLANK(Tableau645[heure
début])),IF(VALUE(MID(TEXT(Tableau645[heure
début],"hh"),1,2))&lt;13,"AM","PM"),"")</f>
        <v>AM</v>
      </c>
      <c r="H4711" s="47">
        <f>F4711-E4711</f>
        <v>8.3333333333332982E-2</v>
      </c>
      <c r="I4711" s="47"/>
      <c r="J4711" s="47"/>
      <c r="K4711" s="65" t="s">
        <v>1057</v>
      </c>
      <c r="L4711" s="45" t="str">
        <f ca="1">VLOOKUP(Tableau645[[#This Row],[module]],OFFSET(INDIRECT(A4711&amp;"_code"),0,2,,2),2,0)</f>
        <v>FRENEA Marylène</v>
      </c>
      <c r="M4711" s="45"/>
      <c r="N4711" s="47"/>
      <c r="O4711" s="45"/>
    </row>
    <row r="4712" spans="1:15" hidden="1" x14ac:dyDescent="0.2">
      <c r="A4712" s="45" t="s">
        <v>670</v>
      </c>
      <c r="B4712" s="65" t="str">
        <f>YEAR(C4712)&amp;"-"&amp;WEEKNUM(C4712)</f>
        <v>2018-24</v>
      </c>
      <c r="C4712" s="46">
        <v>43265</v>
      </c>
      <c r="D4712" s="67">
        <f>WEEKDAY(Tableau645[[#This Row],[date]])</f>
        <v>5</v>
      </c>
      <c r="E4712" s="47">
        <v>0.34375</v>
      </c>
      <c r="F4712" s="47">
        <v>0.51041666666666696</v>
      </c>
      <c r="G4712" s="46" t="str">
        <f>IF(NOT(ISBLANK(Tableau645[heure
début])),IF(VALUE(MID(TEXT(Tableau645[heure
début],"hh"),1,2))&lt;13,"AM","PM"),"")</f>
        <v>AM</v>
      </c>
      <c r="H4712" s="47">
        <f>F4712-E4712</f>
        <v>0.16666666666666696</v>
      </c>
      <c r="I4712" s="47"/>
      <c r="J4712" s="47"/>
      <c r="K4712" s="65"/>
      <c r="L4712" s="45" t="e">
        <f ca="1">VLOOKUP(Tableau645[[#This Row],[module]],OFFSET(INDIRECT(A4712&amp;"_code"),0,2,,2),2,0)</f>
        <v>#N/A</v>
      </c>
      <c r="M4712" s="45"/>
      <c r="N4712" s="47"/>
      <c r="O4712" s="45"/>
    </row>
    <row r="4713" spans="1:15" hidden="1" x14ac:dyDescent="0.2">
      <c r="A4713" s="45" t="s">
        <v>671</v>
      </c>
      <c r="B4713" s="116" t="str">
        <f>YEAR(C4713)&amp;"-"&amp;WEEKNUM(C4713)</f>
        <v>2018-24</v>
      </c>
      <c r="C4713" s="46">
        <v>43265</v>
      </c>
      <c r="D4713" s="118">
        <f>WEEKDAY(Tableau645[[#This Row],[date]])</f>
        <v>5</v>
      </c>
      <c r="E4713" s="47">
        <v>0.42708333333333298</v>
      </c>
      <c r="F4713" s="47">
        <v>0.51041666666666696</v>
      </c>
      <c r="G4713" s="117" t="str">
        <f>IF(NOT(ISBLANK(Tableau645[heure
début])),IF(VALUE(MID(TEXT(Tableau645[heure
début],"hh"),1,2))&lt;13,"AM","PM"),"")</f>
        <v>AM</v>
      </c>
      <c r="H4713" s="119">
        <f>F4713-E4713</f>
        <v>8.3333333333333981E-2</v>
      </c>
      <c r="I4713" s="119"/>
      <c r="J4713" s="119"/>
      <c r="K4713" s="65" t="s">
        <v>1057</v>
      </c>
      <c r="L4713" s="116" t="str">
        <f ca="1">VLOOKUP(Tableau645[[#This Row],[module]],OFFSET(INDIRECT(A4713&amp;"_code"),0,2,,2),2,0)</f>
        <v>FRENEA Marylène</v>
      </c>
      <c r="M4713" s="115"/>
      <c r="N4713" s="119"/>
      <c r="O4713" s="115"/>
    </row>
    <row r="4714" spans="1:15" hidden="1" x14ac:dyDescent="0.2">
      <c r="A4714" s="61" t="s">
        <v>669</v>
      </c>
      <c r="B4714" s="65" t="str">
        <f>YEAR(C4714)&amp;"-"&amp;WEEKNUM(C4714)</f>
        <v>2018-24</v>
      </c>
      <c r="C4714" s="46">
        <v>43265</v>
      </c>
      <c r="D4714" s="67">
        <f>WEEKDAY(Tableau645[[#This Row],[date]])</f>
        <v>5</v>
      </c>
      <c r="E4714" s="63">
        <v>0.57291666666666696</v>
      </c>
      <c r="F4714" s="63">
        <v>0.73958333333333404</v>
      </c>
      <c r="G4714" s="46" t="str">
        <f>IF(NOT(ISBLANK(Tableau645[heure
début])),IF(VALUE(MID(TEXT(Tableau645[heure
début],"hh"),1,2))&lt;13,"AM","PM"),"")</f>
        <v>PM</v>
      </c>
      <c r="H4714" s="47">
        <f>F4714-E4714</f>
        <v>0.16666666666666707</v>
      </c>
      <c r="I4714" s="47"/>
      <c r="J4714" s="47"/>
      <c r="K4714" s="65" t="s">
        <v>806</v>
      </c>
      <c r="L4714" s="45" t="str">
        <f ca="1">VLOOKUP(Tableau645[[#This Row],[module]],OFFSET(INDIRECT(A4714&amp;"_code"),0,2,,2),2,0)</f>
        <v>n/a</v>
      </c>
      <c r="M4714" s="45"/>
      <c r="N4714" s="47"/>
      <c r="O4714" s="45"/>
    </row>
    <row r="4715" spans="1:15" hidden="1" x14ac:dyDescent="0.2">
      <c r="A4715" s="45" t="s">
        <v>657</v>
      </c>
      <c r="B4715" s="65" t="str">
        <f>YEAR(C4715)&amp;"-"&amp;WEEKNUM(C4715)</f>
        <v>2018-24</v>
      </c>
      <c r="C4715" s="46">
        <v>43265</v>
      </c>
      <c r="D4715" s="67">
        <f>WEEKDAY(Tableau645[[#This Row],[date]])</f>
        <v>5</v>
      </c>
      <c r="E4715" s="47">
        <v>0.57291666666666696</v>
      </c>
      <c r="F4715" s="47">
        <v>0.73958333333333404</v>
      </c>
      <c r="G4715" s="46" t="str">
        <f>IF(NOT(ISBLANK(Tableau645[heure
début])),IF(VALUE(MID(TEXT(Tableau645[heure
début],"hh"),1,2))&lt;13,"AM","PM"),"")</f>
        <v>PM</v>
      </c>
      <c r="H4715" s="47">
        <f>F4715-E4715</f>
        <v>0.16666666666666707</v>
      </c>
      <c r="I4715" s="123"/>
      <c r="J4715" s="47" t="s">
        <v>833</v>
      </c>
      <c r="K4715" s="65" t="s">
        <v>817</v>
      </c>
      <c r="L4715" s="45" t="str">
        <f ca="1">VLOOKUP(Tableau645[[#This Row],[module]],OFFSET(INDIRECT(A4715&amp;"_code"),0,2,,2),2,0)</f>
        <v>n/a</v>
      </c>
      <c r="M4715" s="45"/>
      <c r="N4715" s="47"/>
      <c r="O4715" s="45"/>
    </row>
    <row r="4716" spans="1:15" hidden="1" x14ac:dyDescent="0.2">
      <c r="A4716" s="45" t="s">
        <v>672</v>
      </c>
      <c r="B4716" s="65" t="str">
        <f>YEAR(C4716)&amp;"-"&amp;WEEKNUM(C4716)</f>
        <v>2018-24</v>
      </c>
      <c r="C4716" s="46">
        <v>43265</v>
      </c>
      <c r="D4716" s="67">
        <f>WEEKDAY(Tableau645[[#This Row],[date]])</f>
        <v>5</v>
      </c>
      <c r="E4716" s="47">
        <v>0.57291666666666696</v>
      </c>
      <c r="F4716" s="47">
        <v>0.73958333333333404</v>
      </c>
      <c r="G4716" s="46" t="str">
        <f>IF(NOT(ISBLANK(Tableau645[heure
début])),IF(VALUE(MID(TEXT(Tableau645[heure
début],"hh"),1,2))&lt;13,"AM","PM"),"")</f>
        <v>PM</v>
      </c>
      <c r="H4716" s="47">
        <f>F4716-E4716</f>
        <v>0.16666666666666707</v>
      </c>
      <c r="I4716" s="47"/>
      <c r="J4716" s="47"/>
      <c r="K4716" s="65" t="s">
        <v>809</v>
      </c>
      <c r="L4716" s="45" t="str">
        <f ca="1">VLOOKUP(Tableau645[[#This Row],[module]],OFFSET(INDIRECT(A4716&amp;"_code"),0,2,,2),2,0)</f>
        <v>n/a</v>
      </c>
      <c r="M4716" s="45"/>
      <c r="N4716" s="47"/>
      <c r="O4716" s="45"/>
    </row>
    <row r="4717" spans="1:15" hidden="1" x14ac:dyDescent="0.2">
      <c r="A4717" s="45" t="s">
        <v>676</v>
      </c>
      <c r="B4717" s="65" t="str">
        <f>YEAR(C4717)&amp;"-"&amp;WEEKNUM(C4717)</f>
        <v>2018-24</v>
      </c>
      <c r="C4717" s="46">
        <v>43265</v>
      </c>
      <c r="D4717" s="67">
        <f>WEEKDAY(Tableau645[[#This Row],[date]])</f>
        <v>5</v>
      </c>
      <c r="E4717" s="47">
        <v>0.57291666666666696</v>
      </c>
      <c r="F4717" s="47">
        <v>0.69791666666666663</v>
      </c>
      <c r="G4717" s="46" t="str">
        <f>IF(NOT(ISBLANK(Tableau645[heure
début])),IF(VALUE(MID(TEXT(Tableau645[heure
début],"hh"),1,2))&lt;13,"AM","PM"),"")</f>
        <v>PM</v>
      </c>
      <c r="H4717" s="47">
        <f>F4717-E4717</f>
        <v>0.12499999999999967</v>
      </c>
      <c r="I4717" s="47"/>
      <c r="J4717" s="47"/>
      <c r="K4717" s="65" t="s">
        <v>809</v>
      </c>
      <c r="L4717" s="45" t="str">
        <f ca="1">VLOOKUP(Tableau645[[#This Row],[module]],OFFSET(INDIRECT(A4717&amp;"_code"),0,2,,2),2,0)</f>
        <v>n/a</v>
      </c>
      <c r="M4717" s="45"/>
      <c r="N4717" s="47"/>
      <c r="O4717" s="45"/>
    </row>
    <row r="4718" spans="1:15" hidden="1" x14ac:dyDescent="0.2">
      <c r="A4718" s="45" t="s">
        <v>677</v>
      </c>
      <c r="B4718" s="65" t="str">
        <f>YEAR(C4718)&amp;"-"&amp;WEEKNUM(C4718)</f>
        <v>2018-24</v>
      </c>
      <c r="C4718" s="46">
        <v>43265</v>
      </c>
      <c r="D4718" s="67">
        <f>WEEKDAY(Tableau645[[#This Row],[date]])</f>
        <v>5</v>
      </c>
      <c r="E4718" s="47">
        <v>0.57291666666666696</v>
      </c>
      <c r="F4718" s="47">
        <v>0.69791666666666663</v>
      </c>
      <c r="G4718" s="46" t="str">
        <f>IF(NOT(ISBLANK(Tableau645[heure
début])),IF(VALUE(MID(TEXT(Tableau645[heure
début],"hh"),1,2))&lt;13,"AM","PM"),"")</f>
        <v>PM</v>
      </c>
      <c r="H4718" s="47">
        <f>F4718-E4718</f>
        <v>0.12499999999999967</v>
      </c>
      <c r="I4718" s="47"/>
      <c r="J4718" s="47"/>
      <c r="K4718" s="65" t="s">
        <v>1168</v>
      </c>
      <c r="L4718" s="45" t="str">
        <f ca="1">VLOOKUP(Tableau645[[#This Row],[module]],OFFSET(INDIRECT(A4718&amp;"_code"),0,2,,2),2,0)</f>
        <v>n/a</v>
      </c>
      <c r="M4718" s="45"/>
      <c r="N4718" s="47"/>
      <c r="O4718" s="45"/>
    </row>
    <row r="4719" spans="1:15" hidden="1" x14ac:dyDescent="0.2">
      <c r="A4719" s="45" t="s">
        <v>657</v>
      </c>
      <c r="B4719" s="65" t="str">
        <f>YEAR(C4719)&amp;"-"&amp;WEEKNUM(C4719)</f>
        <v>2018-24</v>
      </c>
      <c r="C4719" s="46">
        <v>43265</v>
      </c>
      <c r="D4719" s="67">
        <f>WEEKDAY(Tableau645[[#This Row],[date]])</f>
        <v>5</v>
      </c>
      <c r="E4719" s="47">
        <v>0.57291666666666696</v>
      </c>
      <c r="F4719" s="47">
        <v>0.73958333333333404</v>
      </c>
      <c r="G4719" s="46" t="str">
        <f>IF(NOT(ISBLANK(Tableau645[heure
début])),IF(VALUE(MID(TEXT(Tableau645[heure
début],"hh"),1,2))&lt;13,"AM","PM"),"")</f>
        <v>PM</v>
      </c>
      <c r="H4719" s="47">
        <f>F4719-E4719</f>
        <v>0.16666666666666707</v>
      </c>
      <c r="I4719" s="123"/>
      <c r="J4719" s="47" t="s">
        <v>832</v>
      </c>
      <c r="K4719" s="65"/>
      <c r="L4719" s="45" t="e">
        <f ca="1">VLOOKUP(Tableau645[[#This Row],[module]],OFFSET(INDIRECT(A4719&amp;"_code"),0,2,,2),2,0)</f>
        <v>#N/A</v>
      </c>
      <c r="M4719" s="45"/>
      <c r="N4719" s="47"/>
      <c r="O4719" s="45"/>
    </row>
    <row r="4720" spans="1:15" hidden="1" x14ac:dyDescent="0.2">
      <c r="A4720" s="45" t="s">
        <v>670</v>
      </c>
      <c r="B4720" s="65" t="str">
        <f>YEAR(C4720)&amp;"-"&amp;WEEKNUM(C4720)</f>
        <v>2018-24</v>
      </c>
      <c r="C4720" s="46">
        <v>43265</v>
      </c>
      <c r="D4720" s="67">
        <f>WEEKDAY(Tableau645[[#This Row],[date]])</f>
        <v>5</v>
      </c>
      <c r="E4720" s="47">
        <v>0.57291666666666696</v>
      </c>
      <c r="F4720" s="47">
        <v>0.73958333333333404</v>
      </c>
      <c r="G4720" s="46" t="str">
        <f>IF(NOT(ISBLANK(Tableau645[heure
début])),IF(VALUE(MID(TEXT(Tableau645[heure
début],"hh"),1,2))&lt;13,"AM","PM"),"")</f>
        <v>PM</v>
      </c>
      <c r="H4720" s="47">
        <f>F4720-E4720</f>
        <v>0.16666666666666707</v>
      </c>
      <c r="I4720" s="47"/>
      <c r="J4720" s="47"/>
      <c r="K4720" s="65" t="s">
        <v>1219</v>
      </c>
      <c r="L4720" s="45" t="str">
        <f ca="1">VLOOKUP(Tableau645[[#This Row],[module]],OFFSET(INDIRECT(A4720&amp;"_code"),0,2,,2),2,0)</f>
        <v>MOUHEB Malika</v>
      </c>
      <c r="M4720" s="45"/>
      <c r="N4720" s="47"/>
      <c r="O4720" s="45"/>
    </row>
    <row r="4721" spans="1:15" hidden="1" x14ac:dyDescent="0.2">
      <c r="A4721" s="45" t="s">
        <v>671</v>
      </c>
      <c r="B4721" s="65" t="str">
        <f>YEAR(C4721)&amp;"-"&amp;WEEKNUM(C4721)</f>
        <v>2018-24</v>
      </c>
      <c r="C4721" s="46">
        <v>43265</v>
      </c>
      <c r="D4721" s="67">
        <f>WEEKDAY(Tableau645[[#This Row],[date]])</f>
        <v>5</v>
      </c>
      <c r="E4721" s="47">
        <v>0.57291666666666696</v>
      </c>
      <c r="F4721" s="47">
        <v>0.73958333333333404</v>
      </c>
      <c r="G4721" s="46" t="str">
        <f>IF(NOT(ISBLANK(Tableau645[heure
début])),IF(VALUE(MID(TEXT(Tableau645[heure
début],"hh"),1,2))&lt;13,"AM","PM"),"")</f>
        <v>PM</v>
      </c>
      <c r="H4721" s="47">
        <f>F4721-E4721</f>
        <v>0.16666666666666707</v>
      </c>
      <c r="I4721" s="47"/>
      <c r="J4721" s="47"/>
      <c r="K4721" s="65" t="s">
        <v>1057</v>
      </c>
      <c r="L4721" s="45" t="str">
        <f ca="1">VLOOKUP(Tableau645[[#This Row],[module]],OFFSET(INDIRECT(A4721&amp;"_code"),0,2,,2),2,0)</f>
        <v>FRENEA Marylène</v>
      </c>
      <c r="M4721" s="45"/>
      <c r="N4721" s="47"/>
      <c r="O4721" s="45"/>
    </row>
    <row r="4722" spans="1:15" hidden="1" x14ac:dyDescent="0.2">
      <c r="A4722" s="61" t="s">
        <v>669</v>
      </c>
      <c r="B4722" s="65" t="str">
        <f>YEAR(C4722)&amp;"-"&amp;WEEKNUM(C4722)</f>
        <v>2018-24</v>
      </c>
      <c r="C4722" s="46">
        <v>43266</v>
      </c>
      <c r="D4722" s="67">
        <f>WEEKDAY(Tableau645[[#This Row],[date]])</f>
        <v>6</v>
      </c>
      <c r="E4722" s="47">
        <v>0.34375</v>
      </c>
      <c r="F4722" s="47">
        <v>0.51041666666666696</v>
      </c>
      <c r="G4722" s="46" t="str">
        <f>IF(NOT(ISBLANK(Tableau645[heure
début])),IF(VALUE(MID(TEXT(Tableau645[heure
début],"hh"),1,2))&lt;13,"AM","PM"),"")</f>
        <v>AM</v>
      </c>
      <c r="H4722" s="47">
        <f>F4722-E4722</f>
        <v>0.16666666666666696</v>
      </c>
      <c r="I4722" s="47"/>
      <c r="J4722" s="47"/>
      <c r="K4722" s="65" t="s">
        <v>806</v>
      </c>
      <c r="L4722" s="45" t="str">
        <f ca="1">VLOOKUP(Tableau645[[#This Row],[module]],OFFSET(INDIRECT(A4722&amp;"_code"),0,2,,2),2,0)</f>
        <v>n/a</v>
      </c>
      <c r="M4722" s="45"/>
      <c r="N4722" s="47"/>
      <c r="O4722" s="45"/>
    </row>
    <row r="4723" spans="1:15" hidden="1" x14ac:dyDescent="0.2">
      <c r="A4723" s="45" t="s">
        <v>657</v>
      </c>
      <c r="B4723" s="65" t="str">
        <f>YEAR(C4723)&amp;"-"&amp;WEEKNUM(C4723)</f>
        <v>2018-24</v>
      </c>
      <c r="C4723" s="46">
        <v>43266</v>
      </c>
      <c r="D4723" s="67">
        <f>WEEKDAY(Tableau645[[#This Row],[date]])</f>
        <v>6</v>
      </c>
      <c r="E4723" s="47">
        <v>0.34375</v>
      </c>
      <c r="F4723" s="47">
        <v>0.51041666666666696</v>
      </c>
      <c r="G4723" s="46" t="str">
        <f>IF(NOT(ISBLANK(Tableau645[heure
début])),IF(VALUE(MID(TEXT(Tableau645[heure
début],"hh"),1,2))&lt;13,"AM","PM"),"")</f>
        <v>AM</v>
      </c>
      <c r="H4723" s="47">
        <f>F4723-E4723</f>
        <v>0.16666666666666696</v>
      </c>
      <c r="I4723" s="123"/>
      <c r="J4723" s="47" t="s">
        <v>833</v>
      </c>
      <c r="K4723" s="65" t="s">
        <v>817</v>
      </c>
      <c r="L4723" s="45" t="str">
        <f ca="1">VLOOKUP(Tableau645[[#This Row],[module]],OFFSET(INDIRECT(A4723&amp;"_code"),0,2,,2),2,0)</f>
        <v>n/a</v>
      </c>
      <c r="M4723" s="45"/>
      <c r="N4723" s="47"/>
      <c r="O4723" s="45"/>
    </row>
    <row r="4724" spans="1:15" hidden="1" x14ac:dyDescent="0.2">
      <c r="A4724" s="45" t="s">
        <v>657</v>
      </c>
      <c r="B4724" s="65" t="str">
        <f>YEAR(C4724)&amp;"-"&amp;WEEKNUM(C4724)</f>
        <v>2018-24</v>
      </c>
      <c r="C4724" s="46">
        <v>43266</v>
      </c>
      <c r="D4724" s="67">
        <f>WEEKDAY(Tableau645[[#This Row],[date]])</f>
        <v>6</v>
      </c>
      <c r="E4724" s="47">
        <v>0.34375</v>
      </c>
      <c r="F4724" s="47">
        <v>0.51041666666666696</v>
      </c>
      <c r="G4724" s="46" t="str">
        <f>IF(NOT(ISBLANK(Tableau645[heure
début])),IF(VALUE(MID(TEXT(Tableau645[heure
début],"hh"),1,2))&lt;13,"AM","PM"),"")</f>
        <v>AM</v>
      </c>
      <c r="H4724" s="47">
        <f>F4724-E4724</f>
        <v>0.16666666666666696</v>
      </c>
      <c r="I4724" s="123"/>
      <c r="J4724" s="47" t="s">
        <v>832</v>
      </c>
      <c r="K4724" s="65"/>
      <c r="L4724" s="45" t="e">
        <f ca="1">VLOOKUP(Tableau645[[#This Row],[module]],OFFSET(INDIRECT(A4724&amp;"_code"),0,2,,2),2,0)</f>
        <v>#N/A</v>
      </c>
      <c r="M4724" s="45"/>
      <c r="N4724" s="47"/>
      <c r="O4724" s="45"/>
    </row>
    <row r="4725" spans="1:15" hidden="1" x14ac:dyDescent="0.2">
      <c r="A4725" s="45" t="s">
        <v>672</v>
      </c>
      <c r="B4725" s="65" t="str">
        <f>YEAR(C4725)&amp;"-"&amp;WEEKNUM(C4725)</f>
        <v>2018-24</v>
      </c>
      <c r="C4725" s="46">
        <v>43266</v>
      </c>
      <c r="D4725" s="67">
        <f>WEEKDAY(Tableau645[[#This Row],[date]])</f>
        <v>6</v>
      </c>
      <c r="E4725" s="47">
        <v>0.34375</v>
      </c>
      <c r="F4725" s="47">
        <v>0.51041666666666696</v>
      </c>
      <c r="G4725" s="46" t="str">
        <f>IF(NOT(ISBLANK(Tableau645[heure
début])),IF(VALUE(MID(TEXT(Tableau645[heure
début],"hh"),1,2))&lt;13,"AM","PM"),"")</f>
        <v>AM</v>
      </c>
      <c r="H4725" s="47">
        <f>F4725-E4725</f>
        <v>0.16666666666666696</v>
      </c>
      <c r="I4725" s="47"/>
      <c r="J4725" s="47"/>
      <c r="K4725" s="65" t="s">
        <v>809</v>
      </c>
      <c r="L4725" s="45" t="str">
        <f ca="1">VLOOKUP(Tableau645[[#This Row],[module]],OFFSET(INDIRECT(A4725&amp;"_code"),0,2,,2),2,0)</f>
        <v>n/a</v>
      </c>
      <c r="M4725" s="45"/>
      <c r="N4725" s="47"/>
      <c r="O4725" s="45"/>
    </row>
    <row r="4726" spans="1:15" hidden="1" x14ac:dyDescent="0.2">
      <c r="A4726" s="45" t="s">
        <v>676</v>
      </c>
      <c r="B4726" s="65" t="str">
        <f>YEAR(C4726)&amp;"-"&amp;WEEKNUM(C4726)</f>
        <v>2018-24</v>
      </c>
      <c r="C4726" s="46">
        <v>43266</v>
      </c>
      <c r="D4726" s="67">
        <f>WEEKDAY(Tableau645[[#This Row],[date]])</f>
        <v>6</v>
      </c>
      <c r="E4726" s="47">
        <v>0.34375</v>
      </c>
      <c r="F4726" s="47">
        <v>0.51041666666666696</v>
      </c>
      <c r="G4726" s="46" t="str">
        <f>IF(NOT(ISBLANK(Tableau645[heure
début])),IF(VALUE(MID(TEXT(Tableau645[heure
début],"hh"),1,2))&lt;13,"AM","PM"),"")</f>
        <v>AM</v>
      </c>
      <c r="H4726" s="47">
        <f>F4726-E4726</f>
        <v>0.16666666666666696</v>
      </c>
      <c r="I4726" s="47"/>
      <c r="J4726" s="47"/>
      <c r="K4726" s="65" t="s">
        <v>809</v>
      </c>
      <c r="L4726" s="45" t="str">
        <f ca="1">VLOOKUP(Tableau645[[#This Row],[module]],OFFSET(INDIRECT(A4726&amp;"_code"),0,2,,2),2,0)</f>
        <v>n/a</v>
      </c>
      <c r="M4726" s="45"/>
      <c r="N4726" s="47"/>
      <c r="O4726" s="45"/>
    </row>
    <row r="4727" spans="1:15" hidden="1" x14ac:dyDescent="0.2">
      <c r="A4727" s="45" t="s">
        <v>677</v>
      </c>
      <c r="B4727" s="65" t="str">
        <f>YEAR(C4727)&amp;"-"&amp;WEEKNUM(C4727)</f>
        <v>2018-24</v>
      </c>
      <c r="C4727" s="46">
        <v>43266</v>
      </c>
      <c r="D4727" s="67">
        <f>WEEKDAY(Tableau645[[#This Row],[date]])</f>
        <v>6</v>
      </c>
      <c r="E4727" s="47">
        <v>0.34375</v>
      </c>
      <c r="F4727" s="47">
        <v>0.51041666666666696</v>
      </c>
      <c r="G4727" s="46" t="str">
        <f>IF(NOT(ISBLANK(Tableau645[heure
début])),IF(VALUE(MID(TEXT(Tableau645[heure
début],"hh"),1,2))&lt;13,"AM","PM"),"")</f>
        <v>AM</v>
      </c>
      <c r="H4727" s="47">
        <f>F4727-E4727</f>
        <v>0.16666666666666696</v>
      </c>
      <c r="I4727" s="47"/>
      <c r="J4727" s="47"/>
      <c r="K4727" s="65" t="s">
        <v>1168</v>
      </c>
      <c r="L4727" s="45" t="str">
        <f ca="1">VLOOKUP(Tableau645[[#This Row],[module]],OFFSET(INDIRECT(A4727&amp;"_code"),0,2,,2),2,0)</f>
        <v>n/a</v>
      </c>
      <c r="M4727" s="45"/>
      <c r="N4727" s="47"/>
      <c r="O4727" s="45"/>
    </row>
    <row r="4728" spans="1:15" hidden="1" x14ac:dyDescent="0.2">
      <c r="A4728" s="45" t="s">
        <v>670</v>
      </c>
      <c r="B4728" s="65" t="str">
        <f>YEAR(C4728)&amp;"-"&amp;WEEKNUM(C4728)</f>
        <v>2018-24</v>
      </c>
      <c r="C4728" s="46">
        <v>43266</v>
      </c>
      <c r="D4728" s="67">
        <f>WEEKDAY(Tableau645[[#This Row],[date]])</f>
        <v>6</v>
      </c>
      <c r="E4728" s="47">
        <v>0.34375</v>
      </c>
      <c r="F4728" s="47">
        <v>0.51041666666666696</v>
      </c>
      <c r="G4728" s="46" t="str">
        <f>IF(NOT(ISBLANK(Tableau645[heure
début])),IF(VALUE(MID(TEXT(Tableau645[heure
début],"hh"),1,2))&lt;13,"AM","PM"),"")</f>
        <v>AM</v>
      </c>
      <c r="H4728" s="47">
        <f>F4728-E4728</f>
        <v>0.16666666666666696</v>
      </c>
      <c r="I4728" s="47"/>
      <c r="J4728" s="47"/>
      <c r="K4728" s="65"/>
      <c r="L4728" s="45" t="e">
        <f ca="1">VLOOKUP(Tableau645[[#This Row],[module]],OFFSET(INDIRECT(A4728&amp;"_code"),0,2,,2),2,0)</f>
        <v>#N/A</v>
      </c>
      <c r="M4728" s="45"/>
      <c r="N4728" s="47"/>
      <c r="O4728" s="45"/>
    </row>
    <row r="4729" spans="1:15" hidden="1" x14ac:dyDescent="0.2">
      <c r="A4729" s="45" t="s">
        <v>671</v>
      </c>
      <c r="B4729" s="65" t="str">
        <f>YEAR(C4729)&amp;"-"&amp;WEEKNUM(C4729)</f>
        <v>2018-24</v>
      </c>
      <c r="C4729" s="46">
        <v>43266</v>
      </c>
      <c r="D4729" s="67">
        <f>WEEKDAY(Tableau645[[#This Row],[date]])</f>
        <v>6</v>
      </c>
      <c r="E4729" s="47">
        <v>0.34375</v>
      </c>
      <c r="F4729" s="47">
        <v>0.51041666666666696</v>
      </c>
      <c r="G4729" s="46" t="str">
        <f>IF(NOT(ISBLANK(Tableau645[heure
début])),IF(VALUE(MID(TEXT(Tableau645[heure
début],"hh"),1,2))&lt;13,"AM","PM"),"")</f>
        <v>AM</v>
      </c>
      <c r="H4729" s="47">
        <f>F4729-E4729</f>
        <v>0.16666666666666696</v>
      </c>
      <c r="I4729" s="47"/>
      <c r="J4729" s="47"/>
      <c r="K4729" s="65" t="s">
        <v>1057</v>
      </c>
      <c r="L4729" s="45" t="str">
        <f ca="1">VLOOKUP(Tableau645[[#This Row],[module]],OFFSET(INDIRECT(A4729&amp;"_code"),0,2,,2),2,0)</f>
        <v>FRENEA Marylène</v>
      </c>
      <c r="M4729" s="45"/>
      <c r="N4729" s="47"/>
      <c r="O4729" s="45"/>
    </row>
    <row r="4730" spans="1:15" hidden="1" x14ac:dyDescent="0.2">
      <c r="A4730" s="61" t="s">
        <v>669</v>
      </c>
      <c r="B4730" s="65" t="str">
        <f>YEAR(C4730)&amp;"-"&amp;WEEKNUM(C4730)</f>
        <v>2018-24</v>
      </c>
      <c r="C4730" s="46">
        <v>43266</v>
      </c>
      <c r="D4730" s="67">
        <f>WEEKDAY(Tableau645[[#This Row],[date]])</f>
        <v>6</v>
      </c>
      <c r="E4730" s="63">
        <v>0.57291666666666696</v>
      </c>
      <c r="F4730" s="63">
        <v>0.73958333333333404</v>
      </c>
      <c r="G4730" s="46" t="str">
        <f>IF(NOT(ISBLANK(Tableau645[heure
début])),IF(VALUE(MID(TEXT(Tableau645[heure
début],"hh"),1,2))&lt;13,"AM","PM"),"")</f>
        <v>PM</v>
      </c>
      <c r="H4730" s="47">
        <f>F4730-E4730</f>
        <v>0.16666666666666707</v>
      </c>
      <c r="I4730" s="47"/>
      <c r="J4730" s="47"/>
      <c r="K4730" s="65" t="s">
        <v>806</v>
      </c>
      <c r="L4730" s="45" t="str">
        <f ca="1">VLOOKUP(Tableau645[[#This Row],[module]],OFFSET(INDIRECT(A4730&amp;"_code"),0,2,,2),2,0)</f>
        <v>n/a</v>
      </c>
      <c r="M4730" s="45"/>
      <c r="N4730" s="47"/>
      <c r="O4730" s="45"/>
    </row>
    <row r="4731" spans="1:15" hidden="1" x14ac:dyDescent="0.2">
      <c r="A4731" s="45" t="s">
        <v>657</v>
      </c>
      <c r="B4731" s="65" t="str">
        <f>YEAR(C4731)&amp;"-"&amp;WEEKNUM(C4731)</f>
        <v>2018-24</v>
      </c>
      <c r="C4731" s="46">
        <v>43266</v>
      </c>
      <c r="D4731" s="67">
        <f>WEEKDAY(Tableau645[[#This Row],[date]])</f>
        <v>6</v>
      </c>
      <c r="E4731" s="47">
        <v>0.57291666666666696</v>
      </c>
      <c r="F4731" s="47">
        <v>0.73958333333333404</v>
      </c>
      <c r="G4731" s="46" t="str">
        <f>IF(NOT(ISBLANK(Tableau645[heure
début])),IF(VALUE(MID(TEXT(Tableau645[heure
début],"hh"),1,2))&lt;13,"AM","PM"),"")</f>
        <v>PM</v>
      </c>
      <c r="H4731" s="47">
        <f>F4731-E4731</f>
        <v>0.16666666666666707</v>
      </c>
      <c r="I4731" s="123"/>
      <c r="J4731" s="47" t="s">
        <v>833</v>
      </c>
      <c r="K4731" s="65" t="s">
        <v>817</v>
      </c>
      <c r="L4731" s="45" t="str">
        <f ca="1">VLOOKUP(Tableau645[[#This Row],[module]],OFFSET(INDIRECT(A4731&amp;"_code"),0,2,,2),2,0)</f>
        <v>n/a</v>
      </c>
      <c r="M4731" s="45"/>
      <c r="N4731" s="47"/>
      <c r="O4731" s="45"/>
    </row>
    <row r="4732" spans="1:15" hidden="1" x14ac:dyDescent="0.2">
      <c r="A4732" s="45" t="s">
        <v>671</v>
      </c>
      <c r="B4732" s="92" t="str">
        <f>YEAR(C4732)&amp;"-"&amp;WEEKNUM(C4732)</f>
        <v>2018-24</v>
      </c>
      <c r="C4732" s="46">
        <v>43266</v>
      </c>
      <c r="D4732" s="94">
        <f>WEEKDAY(Tableau645[[#This Row],[date]])</f>
        <v>6</v>
      </c>
      <c r="E4732" s="47">
        <v>0.57291666666666696</v>
      </c>
      <c r="F4732" s="95">
        <v>0.65625</v>
      </c>
      <c r="G4732" s="93" t="str">
        <f>IF(NOT(ISBLANK(Tableau645[heure
début])),IF(VALUE(MID(TEXT(Tableau645[heure
début],"hh"),1,2))&lt;13,"AM","PM"),"")</f>
        <v>PM</v>
      </c>
      <c r="H4732" s="95">
        <f>F4732-E4732</f>
        <v>8.3333333333333037E-2</v>
      </c>
      <c r="I4732" s="95"/>
      <c r="J4732" s="95"/>
      <c r="K4732" s="65" t="s">
        <v>1139</v>
      </c>
      <c r="L4732" s="92" t="str">
        <f ca="1">VLOOKUP(Tableau645[[#This Row],[module]],OFFSET(INDIRECT(A4732&amp;"_code"),0,2,,2),2,0)</f>
        <v>MAATI Abderrabi</v>
      </c>
      <c r="M4732" s="91"/>
      <c r="N4732" s="95"/>
      <c r="O4732" s="91"/>
    </row>
    <row r="4733" spans="1:15" hidden="1" x14ac:dyDescent="0.2">
      <c r="A4733" s="45" t="s">
        <v>672</v>
      </c>
      <c r="B4733" s="65" t="str">
        <f>YEAR(C4733)&amp;"-"&amp;WEEKNUM(C4733)</f>
        <v>2018-24</v>
      </c>
      <c r="C4733" s="46">
        <v>43266</v>
      </c>
      <c r="D4733" s="67">
        <f>WEEKDAY(Tableau645[[#This Row],[date]])</f>
        <v>6</v>
      </c>
      <c r="E4733" s="47">
        <v>0.57291666666666696</v>
      </c>
      <c r="F4733" s="47">
        <v>0.73958333333333404</v>
      </c>
      <c r="G4733" s="46" t="str">
        <f>IF(NOT(ISBLANK(Tableau645[heure
début])),IF(VALUE(MID(TEXT(Tableau645[heure
début],"hh"),1,2))&lt;13,"AM","PM"),"")</f>
        <v>PM</v>
      </c>
      <c r="H4733" s="47">
        <f>F4733-E4733</f>
        <v>0.16666666666666707</v>
      </c>
      <c r="I4733" s="47"/>
      <c r="J4733" s="47"/>
      <c r="K4733" s="65" t="s">
        <v>809</v>
      </c>
      <c r="L4733" s="45" t="str">
        <f ca="1">VLOOKUP(Tableau645[[#This Row],[module]],OFFSET(INDIRECT(A4733&amp;"_code"),0,2,,2),2,0)</f>
        <v>n/a</v>
      </c>
      <c r="M4733" s="45"/>
      <c r="N4733" s="47"/>
      <c r="O4733" s="45"/>
    </row>
    <row r="4734" spans="1:15" hidden="1" x14ac:dyDescent="0.2">
      <c r="A4734" s="45" t="s">
        <v>676</v>
      </c>
      <c r="B4734" s="65" t="str">
        <f>YEAR(C4734)&amp;"-"&amp;WEEKNUM(C4734)</f>
        <v>2018-24</v>
      </c>
      <c r="C4734" s="46">
        <v>43266</v>
      </c>
      <c r="D4734" s="67">
        <f>WEEKDAY(Tableau645[[#This Row],[date]])</f>
        <v>6</v>
      </c>
      <c r="E4734" s="47">
        <v>0.57291666666666696</v>
      </c>
      <c r="F4734" s="47">
        <v>0.69791666666666663</v>
      </c>
      <c r="G4734" s="46" t="str">
        <f>IF(NOT(ISBLANK(Tableau645[heure
début])),IF(VALUE(MID(TEXT(Tableau645[heure
début],"hh"),1,2))&lt;13,"AM","PM"),"")</f>
        <v>PM</v>
      </c>
      <c r="H4734" s="47">
        <f>F4734-E4734</f>
        <v>0.12499999999999967</v>
      </c>
      <c r="I4734" s="47"/>
      <c r="J4734" s="47"/>
      <c r="K4734" s="65" t="s">
        <v>809</v>
      </c>
      <c r="L4734" s="45" t="str">
        <f ca="1">VLOOKUP(Tableau645[[#This Row],[module]],OFFSET(INDIRECT(A4734&amp;"_code"),0,2,,2),2,0)</f>
        <v>n/a</v>
      </c>
      <c r="M4734" s="45"/>
      <c r="N4734" s="47"/>
      <c r="O4734" s="45"/>
    </row>
    <row r="4735" spans="1:15" hidden="1" x14ac:dyDescent="0.2">
      <c r="A4735" s="45" t="s">
        <v>677</v>
      </c>
      <c r="B4735" s="65" t="str">
        <f>YEAR(C4735)&amp;"-"&amp;WEEKNUM(C4735)</f>
        <v>2018-24</v>
      </c>
      <c r="C4735" s="46">
        <v>43266</v>
      </c>
      <c r="D4735" s="67">
        <f>WEEKDAY(Tableau645[[#This Row],[date]])</f>
        <v>6</v>
      </c>
      <c r="E4735" s="47">
        <v>0.57291666666666696</v>
      </c>
      <c r="F4735" s="47">
        <v>0.69791666666666663</v>
      </c>
      <c r="G4735" s="46" t="str">
        <f>IF(NOT(ISBLANK(Tableau645[heure
début])),IF(VALUE(MID(TEXT(Tableau645[heure
début],"hh"),1,2))&lt;13,"AM","PM"),"")</f>
        <v>PM</v>
      </c>
      <c r="H4735" s="47">
        <f>F4735-E4735</f>
        <v>0.12499999999999967</v>
      </c>
      <c r="I4735" s="47"/>
      <c r="J4735" s="47"/>
      <c r="K4735" s="65" t="s">
        <v>1168</v>
      </c>
      <c r="L4735" s="45" t="str">
        <f ca="1">VLOOKUP(Tableau645[[#This Row],[module]],OFFSET(INDIRECT(A4735&amp;"_code"),0,2,,2),2,0)</f>
        <v>n/a</v>
      </c>
      <c r="M4735" s="45"/>
      <c r="N4735" s="47"/>
      <c r="O4735" s="45"/>
    </row>
    <row r="4736" spans="1:15" hidden="1" x14ac:dyDescent="0.2">
      <c r="A4736" s="45" t="s">
        <v>670</v>
      </c>
      <c r="B4736" s="138" t="str">
        <f>YEAR(C4736)&amp;"-"&amp;WEEKNUM(C4736)</f>
        <v>2018-24</v>
      </c>
      <c r="C4736" s="46">
        <v>43266</v>
      </c>
      <c r="D4736" s="140">
        <f>WEEKDAY(Tableau645[[#This Row],[date]])</f>
        <v>6</v>
      </c>
      <c r="E4736" s="47">
        <v>0.57291666666666696</v>
      </c>
      <c r="F4736" s="141">
        <v>0.65625</v>
      </c>
      <c r="G4736" s="139" t="str">
        <f>IF(NOT(ISBLANK(Tableau645[heure
début])),IF(VALUE(MID(TEXT(Tableau645[heure
début],"hh"),1,2))&lt;13,"AM","PM"),"")</f>
        <v>PM</v>
      </c>
      <c r="H4736" s="141">
        <f>F4736-E4736</f>
        <v>8.3333333333333037E-2</v>
      </c>
      <c r="I4736" s="141"/>
      <c r="J4736" s="141"/>
      <c r="K4736" s="65" t="s">
        <v>866</v>
      </c>
      <c r="L4736" s="138" t="str">
        <f ca="1">VLOOKUP(Tableau645[[#This Row],[module]],OFFSET(INDIRECT(A4736&amp;"_code"),0,2,,2),2,0)</f>
        <v>DUPLOUICH Audrey</v>
      </c>
      <c r="M4736" s="137"/>
      <c r="N4736" s="141"/>
      <c r="O4736" s="137"/>
    </row>
    <row r="4737" spans="1:15" hidden="1" x14ac:dyDescent="0.2">
      <c r="A4737" s="45" t="s">
        <v>657</v>
      </c>
      <c r="B4737" s="65" t="str">
        <f>YEAR(C4737)&amp;"-"&amp;WEEKNUM(C4737)</f>
        <v>2018-24</v>
      </c>
      <c r="C4737" s="46">
        <v>43266</v>
      </c>
      <c r="D4737" s="67">
        <f>WEEKDAY(Tableau645[[#This Row],[date]])</f>
        <v>6</v>
      </c>
      <c r="E4737" s="47">
        <v>0.57291666666666696</v>
      </c>
      <c r="F4737" s="47">
        <v>0.73958333333333404</v>
      </c>
      <c r="G4737" s="46" t="str">
        <f>IF(NOT(ISBLANK(Tableau645[heure
début])),IF(VALUE(MID(TEXT(Tableau645[heure
début],"hh"),1,2))&lt;13,"AM","PM"),"")</f>
        <v>PM</v>
      </c>
      <c r="H4737" s="47">
        <f>F4737-E4737</f>
        <v>0.16666666666666707</v>
      </c>
      <c r="I4737" s="123"/>
      <c r="J4737" s="47" t="s">
        <v>832</v>
      </c>
      <c r="K4737" s="65"/>
      <c r="L4737" s="45" t="e">
        <f ca="1">VLOOKUP(Tableau645[[#This Row],[module]],OFFSET(INDIRECT(A4737&amp;"_code"),0,2,,2),2,0)</f>
        <v>#N/A</v>
      </c>
      <c r="M4737" s="45"/>
      <c r="N4737" s="47"/>
      <c r="O4737" s="45"/>
    </row>
    <row r="4738" spans="1:15" hidden="1" x14ac:dyDescent="0.2">
      <c r="A4738" s="45" t="s">
        <v>670</v>
      </c>
      <c r="B4738" s="65" t="str">
        <f>YEAR(C4738)&amp;"-"&amp;WEEKNUM(C4738)</f>
        <v>2018-24</v>
      </c>
      <c r="C4738" s="46">
        <v>43266</v>
      </c>
      <c r="D4738" s="67">
        <f>WEEKDAY(Tableau645[[#This Row],[date]])</f>
        <v>6</v>
      </c>
      <c r="E4738" s="141">
        <v>0.65625</v>
      </c>
      <c r="F4738" s="47">
        <v>0.73958333333333404</v>
      </c>
      <c r="G4738" s="46" t="str">
        <f>IF(NOT(ISBLANK(Tableau645[heure
début])),IF(VALUE(MID(TEXT(Tableau645[heure
début],"hh"),1,2))&lt;13,"AM","PM"),"")</f>
        <v>PM</v>
      </c>
      <c r="H4738" s="47">
        <f>F4738-E4738</f>
        <v>8.3333333333334036E-2</v>
      </c>
      <c r="I4738" s="47"/>
      <c r="J4738" s="47"/>
      <c r="K4738" s="65" t="s">
        <v>866</v>
      </c>
      <c r="L4738" s="45" t="str">
        <f ca="1">VLOOKUP(Tableau645[[#This Row],[module]],OFFSET(INDIRECT(A4738&amp;"_code"),0,2,,2),2,0)</f>
        <v>DUPLOUICH Audrey</v>
      </c>
      <c r="M4738" s="45"/>
      <c r="N4738" s="47"/>
      <c r="O4738" s="45"/>
    </row>
    <row r="4739" spans="1:15" hidden="1" x14ac:dyDescent="0.2">
      <c r="A4739" s="45" t="s">
        <v>671</v>
      </c>
      <c r="B4739" s="150" t="str">
        <f>YEAR(C4739)&amp;"-"&amp;WEEKNUM(C4739)</f>
        <v>2018-24</v>
      </c>
      <c r="C4739" s="46">
        <v>43266</v>
      </c>
      <c r="D4739" s="152">
        <f>WEEKDAY(Tableau645[[#This Row],[date]])</f>
        <v>6</v>
      </c>
      <c r="E4739" s="95">
        <v>0.65625</v>
      </c>
      <c r="F4739" s="47">
        <v>0.73958333333333404</v>
      </c>
      <c r="G4739" s="151" t="str">
        <f>IF(NOT(ISBLANK(Tableau645[heure
début])),IF(VALUE(MID(TEXT(Tableau645[heure
début],"hh"),1,2))&lt;13,"AM","PM"),"")</f>
        <v>PM</v>
      </c>
      <c r="H4739" s="153">
        <f>F4739-E4739</f>
        <v>8.3333333333334036E-2</v>
      </c>
      <c r="I4739" s="153"/>
      <c r="J4739" s="153" t="s">
        <v>825</v>
      </c>
      <c r="K4739" s="76" t="s">
        <v>777</v>
      </c>
      <c r="L4739" s="150" t="str">
        <f ca="1">VLOOKUP(Tableau645[[#This Row],[module]],OFFSET(INDIRECT(A4739&amp;"_code"),0,2,,2),2,0)</f>
        <v>NETWORX NETWORX</v>
      </c>
      <c r="M4739" s="149"/>
      <c r="N4739" s="153"/>
      <c r="O4739" s="154"/>
    </row>
    <row r="4740" spans="1:15" hidden="1" x14ac:dyDescent="0.2">
      <c r="A4740" s="45" t="s">
        <v>671</v>
      </c>
      <c r="B4740" s="65" t="str">
        <f>YEAR(C4740)&amp;"-"&amp;WEEKNUM(C4740)</f>
        <v>2018-24</v>
      </c>
      <c r="C4740" s="46">
        <v>43266</v>
      </c>
      <c r="D4740" s="67">
        <f>WEEKDAY(Tableau645[[#This Row],[date]])</f>
        <v>6</v>
      </c>
      <c r="E4740" s="95">
        <v>0.65625</v>
      </c>
      <c r="F4740" s="47">
        <v>0.73958333333333404</v>
      </c>
      <c r="G4740" s="46" t="str">
        <f>IF(NOT(ISBLANK(Tableau645[heure
début])),IF(VALUE(MID(TEXT(Tableau645[heure
début],"hh"),1,2))&lt;13,"AM","PM"),"")</f>
        <v>PM</v>
      </c>
      <c r="H4740" s="47">
        <f>F4740-E4740</f>
        <v>8.3333333333334036E-2</v>
      </c>
      <c r="I4740" s="47"/>
      <c r="J4740" s="47" t="s">
        <v>823</v>
      </c>
      <c r="K4740" s="75" t="s">
        <v>1140</v>
      </c>
      <c r="L4740" s="45" t="str">
        <f ca="1">VLOOKUP(Tableau645[[#This Row],[module]],OFFSET(INDIRECT(A4740&amp;"_code"),0,2,,2),2,0)</f>
        <v>MAATI Abderrabi</v>
      </c>
      <c r="M4740" s="45"/>
      <c r="N4740" s="47"/>
      <c r="O4740" s="45"/>
    </row>
    <row r="4741" spans="1:15" hidden="1" x14ac:dyDescent="0.2">
      <c r="A4741" s="61" t="s">
        <v>669</v>
      </c>
      <c r="B4741" s="65" t="str">
        <f>YEAR(C4741)&amp;"-"&amp;WEEKNUM(C4741)</f>
        <v>2018-24</v>
      </c>
      <c r="C4741" s="46">
        <v>43267</v>
      </c>
      <c r="D4741" s="67">
        <f>WEEKDAY(Tableau645[[#This Row],[date]])</f>
        <v>7</v>
      </c>
      <c r="E4741" s="47">
        <v>0.34375</v>
      </c>
      <c r="F4741" s="47">
        <v>0.51041666666666696</v>
      </c>
      <c r="G4741" s="46" t="str">
        <f>IF(NOT(ISBLANK(Tableau645[heure
début])),IF(VALUE(MID(TEXT(Tableau645[heure
début],"hh"),1,2))&lt;13,"AM","PM"),"")</f>
        <v>AM</v>
      </c>
      <c r="H4741" s="47">
        <f>F4741-E4741</f>
        <v>0.16666666666666696</v>
      </c>
      <c r="I4741" s="47"/>
      <c r="J4741" s="47"/>
      <c r="K4741" s="65"/>
      <c r="L4741" s="45" t="e">
        <f ca="1">VLOOKUP(Tableau645[[#This Row],[module]],OFFSET(INDIRECT(A4741&amp;"_code"),0,2,,2),2,0)</f>
        <v>#N/A</v>
      </c>
      <c r="M4741" s="45"/>
      <c r="N4741" s="47"/>
      <c r="O4741" s="45"/>
    </row>
    <row r="4742" spans="1:15" hidden="1" x14ac:dyDescent="0.2">
      <c r="A4742" s="45" t="s">
        <v>671</v>
      </c>
      <c r="B4742" s="65" t="str">
        <f>YEAR(C4742)&amp;"-"&amp;WEEKNUM(C4742)</f>
        <v>2018-24</v>
      </c>
      <c r="C4742" s="46">
        <v>43267</v>
      </c>
      <c r="D4742" s="67">
        <f>WEEKDAY(Tableau645[[#This Row],[date]])</f>
        <v>7</v>
      </c>
      <c r="E4742" s="47">
        <v>0.34375</v>
      </c>
      <c r="F4742" s="47">
        <v>0.51041666666666696</v>
      </c>
      <c r="G4742" s="46" t="str">
        <f>IF(NOT(ISBLANK(Tableau645[heure
début])),IF(VALUE(MID(TEXT(Tableau645[heure
début],"hh"),1,2))&lt;13,"AM","PM"),"")</f>
        <v>AM</v>
      </c>
      <c r="H4742" s="47">
        <f>F4742-E4742</f>
        <v>0.16666666666666696</v>
      </c>
      <c r="I4742" s="47"/>
      <c r="J4742" s="47"/>
      <c r="K4742" s="65"/>
      <c r="L4742" s="45" t="e">
        <f ca="1">VLOOKUP(Tableau645[[#This Row],[module]],OFFSET(INDIRECT(A4742&amp;"_code"),0,2,,2),2,0)</f>
        <v>#N/A</v>
      </c>
      <c r="M4742" s="45"/>
      <c r="N4742" s="47"/>
      <c r="O4742" s="45"/>
    </row>
    <row r="4743" spans="1:15" hidden="1" x14ac:dyDescent="0.2">
      <c r="A4743" s="45" t="s">
        <v>672</v>
      </c>
      <c r="B4743" s="65" t="str">
        <f>YEAR(C4743)&amp;"-"&amp;WEEKNUM(C4743)</f>
        <v>2018-24</v>
      </c>
      <c r="C4743" s="46">
        <v>43267</v>
      </c>
      <c r="D4743" s="67">
        <f>WEEKDAY(Tableau645[[#This Row],[date]])</f>
        <v>7</v>
      </c>
      <c r="E4743" s="47">
        <v>0.34375</v>
      </c>
      <c r="F4743" s="47">
        <v>0.51041666666666696</v>
      </c>
      <c r="G4743" s="46" t="str">
        <f>IF(NOT(ISBLANK(Tableau645[heure
début])),IF(VALUE(MID(TEXT(Tableau645[heure
début],"hh"),1,2))&lt;13,"AM","PM"),"")</f>
        <v>AM</v>
      </c>
      <c r="H4743" s="47">
        <f>F4743-E4743</f>
        <v>0.16666666666666696</v>
      </c>
      <c r="I4743" s="47"/>
      <c r="J4743" s="47"/>
      <c r="K4743" s="65"/>
      <c r="L4743" s="45" t="e">
        <f ca="1">VLOOKUP(Tableau645[[#This Row],[module]],OFFSET(INDIRECT(A4743&amp;"_code"),0,2,,2),2,0)</f>
        <v>#N/A</v>
      </c>
      <c r="M4743" s="45"/>
      <c r="N4743" s="47"/>
      <c r="O4743" s="45"/>
    </row>
    <row r="4744" spans="1:15" hidden="1" x14ac:dyDescent="0.2">
      <c r="A4744" s="45" t="s">
        <v>676</v>
      </c>
      <c r="B4744" s="65" t="str">
        <f>YEAR(C4744)&amp;"-"&amp;WEEKNUM(C4744)</f>
        <v>2018-24</v>
      </c>
      <c r="C4744" s="46">
        <v>43267</v>
      </c>
      <c r="D4744" s="67">
        <f>WEEKDAY(Tableau645[[#This Row],[date]])</f>
        <v>7</v>
      </c>
      <c r="E4744" s="47">
        <v>0.34375</v>
      </c>
      <c r="F4744" s="47">
        <v>0.51041666666666696</v>
      </c>
      <c r="G4744" s="46" t="str">
        <f>IF(NOT(ISBLANK(Tableau645[heure
début])),IF(VALUE(MID(TEXT(Tableau645[heure
début],"hh"),1,2))&lt;13,"AM","PM"),"")</f>
        <v>AM</v>
      </c>
      <c r="H4744" s="47">
        <f>F4744-E4744</f>
        <v>0.16666666666666696</v>
      </c>
      <c r="I4744" s="47"/>
      <c r="J4744" s="47"/>
      <c r="K4744" s="65"/>
      <c r="L4744" s="45" t="e">
        <f ca="1">VLOOKUP(Tableau645[[#This Row],[module]],OFFSET(INDIRECT(A4744&amp;"_code"),0,2,,2),2,0)</f>
        <v>#N/A</v>
      </c>
      <c r="M4744" s="45"/>
      <c r="N4744" s="47"/>
      <c r="O4744" s="45"/>
    </row>
    <row r="4745" spans="1:15" hidden="1" x14ac:dyDescent="0.2">
      <c r="A4745" s="45" t="s">
        <v>677</v>
      </c>
      <c r="B4745" s="65" t="str">
        <f>YEAR(C4745)&amp;"-"&amp;WEEKNUM(C4745)</f>
        <v>2018-24</v>
      </c>
      <c r="C4745" s="46">
        <v>43267</v>
      </c>
      <c r="D4745" s="67">
        <f>WEEKDAY(Tableau645[[#This Row],[date]])</f>
        <v>7</v>
      </c>
      <c r="E4745" s="47">
        <v>0.34375</v>
      </c>
      <c r="F4745" s="47">
        <v>0.51041666666666696</v>
      </c>
      <c r="G4745" s="46" t="str">
        <f>IF(NOT(ISBLANK(Tableau645[heure
début])),IF(VALUE(MID(TEXT(Tableau645[heure
début],"hh"),1,2))&lt;13,"AM","PM"),"")</f>
        <v>AM</v>
      </c>
      <c r="H4745" s="47">
        <f>F4745-E4745</f>
        <v>0.16666666666666696</v>
      </c>
      <c r="I4745" s="47"/>
      <c r="J4745" s="47"/>
      <c r="K4745" s="65"/>
      <c r="L4745" s="45" t="e">
        <f ca="1">VLOOKUP(Tableau645[[#This Row],[module]],OFFSET(INDIRECT(A4745&amp;"_code"),0,2,,2),2,0)</f>
        <v>#N/A</v>
      </c>
      <c r="M4745" s="45"/>
      <c r="N4745" s="47"/>
      <c r="O4745" s="45"/>
    </row>
    <row r="4746" spans="1:15" hidden="1" x14ac:dyDescent="0.2">
      <c r="A4746" s="45" t="s">
        <v>670</v>
      </c>
      <c r="B4746" s="65" t="str">
        <f>YEAR(C4746)&amp;"-"&amp;WEEKNUM(C4746)</f>
        <v>2018-24</v>
      </c>
      <c r="C4746" s="46">
        <v>43267</v>
      </c>
      <c r="D4746" s="67">
        <f>WEEKDAY(Tableau645[[#This Row],[date]])</f>
        <v>7</v>
      </c>
      <c r="E4746" s="47">
        <v>0.34375</v>
      </c>
      <c r="F4746" s="47">
        <v>0.51041666666666696</v>
      </c>
      <c r="G4746" s="46" t="str">
        <f>IF(NOT(ISBLANK(Tableau645[heure
début])),IF(VALUE(MID(TEXT(Tableau645[heure
début],"hh"),1,2))&lt;13,"AM","PM"),"")</f>
        <v>AM</v>
      </c>
      <c r="H4746" s="47">
        <f>F4746-E4746</f>
        <v>0.16666666666666696</v>
      </c>
      <c r="I4746" s="47"/>
      <c r="J4746" s="47"/>
      <c r="K4746" s="65"/>
      <c r="L4746" s="45" t="e">
        <f ca="1">VLOOKUP(Tableau645[[#This Row],[module]],OFFSET(INDIRECT(A4746&amp;"_code"),0,2,,2),2,0)</f>
        <v>#N/A</v>
      </c>
      <c r="M4746" s="45"/>
      <c r="N4746" s="47"/>
      <c r="O4746" s="45"/>
    </row>
    <row r="4747" spans="1:15" hidden="1" x14ac:dyDescent="0.2">
      <c r="A4747" s="45" t="s">
        <v>657</v>
      </c>
      <c r="B4747" s="65" t="str">
        <f>YEAR(C4747)&amp;"-"&amp;WEEKNUM(C4747)</f>
        <v>2018-24</v>
      </c>
      <c r="C4747" s="46">
        <v>43267</v>
      </c>
      <c r="D4747" s="67">
        <f>WEEKDAY(Tableau645[[#This Row],[date]])</f>
        <v>7</v>
      </c>
      <c r="E4747" s="47">
        <v>0.34375</v>
      </c>
      <c r="F4747" s="47">
        <v>0.51041666666666696</v>
      </c>
      <c r="G4747" s="46" t="str">
        <f>IF(NOT(ISBLANK(Tableau645[heure
début])),IF(VALUE(MID(TEXT(Tableau645[heure
début],"hh"),1,2))&lt;13,"AM","PM"),"")</f>
        <v>AM</v>
      </c>
      <c r="H4747" s="47">
        <f>F4747-E4747</f>
        <v>0.16666666666666696</v>
      </c>
      <c r="I4747" s="123"/>
      <c r="J4747" s="47"/>
      <c r="K4747" s="65"/>
      <c r="L4747" s="45" t="e">
        <f ca="1">VLOOKUP(Tableau645[[#This Row],[module]],OFFSET(INDIRECT(A4747&amp;"_code"),0,2,,2),2,0)</f>
        <v>#N/A</v>
      </c>
      <c r="M4747" s="45"/>
      <c r="N4747" s="47"/>
      <c r="O4747" s="45"/>
    </row>
    <row r="4748" spans="1:15" hidden="1" x14ac:dyDescent="0.2">
      <c r="A4748" s="61" t="s">
        <v>669</v>
      </c>
      <c r="B4748" s="65" t="str">
        <f>YEAR(C4748)&amp;"-"&amp;WEEKNUM(C4748)</f>
        <v>2018-24</v>
      </c>
      <c r="C4748" s="46">
        <v>43267</v>
      </c>
      <c r="D4748" s="67">
        <f>WEEKDAY(Tableau645[[#This Row],[date]])</f>
        <v>7</v>
      </c>
      <c r="E4748" s="63">
        <v>0.57291666666666696</v>
      </c>
      <c r="F4748" s="63">
        <v>0.73958333333333404</v>
      </c>
      <c r="G4748" s="46" t="str">
        <f>IF(NOT(ISBLANK(Tableau645[heure
début])),IF(VALUE(MID(TEXT(Tableau645[heure
début],"hh"),1,2))&lt;13,"AM","PM"),"")</f>
        <v>PM</v>
      </c>
      <c r="H4748" s="47">
        <f>F4748-E4748</f>
        <v>0.16666666666666707</v>
      </c>
      <c r="I4748" s="47"/>
      <c r="J4748" s="47"/>
      <c r="K4748" s="65"/>
      <c r="L4748" s="45" t="e">
        <f ca="1">VLOOKUP(Tableau645[[#This Row],[module]],OFFSET(INDIRECT(A4748&amp;"_code"),0,2,,2),2,0)</f>
        <v>#N/A</v>
      </c>
      <c r="M4748" s="45"/>
      <c r="N4748" s="47"/>
      <c r="O4748" s="45"/>
    </row>
    <row r="4749" spans="1:15" hidden="1" x14ac:dyDescent="0.2">
      <c r="A4749" s="45" t="s">
        <v>671</v>
      </c>
      <c r="B4749" s="65" t="str">
        <f>YEAR(C4749)&amp;"-"&amp;WEEKNUM(C4749)</f>
        <v>2018-24</v>
      </c>
      <c r="C4749" s="46">
        <v>43267</v>
      </c>
      <c r="D4749" s="67">
        <f>WEEKDAY(Tableau645[[#This Row],[date]])</f>
        <v>7</v>
      </c>
      <c r="E4749" s="47">
        <v>0.57291666666666696</v>
      </c>
      <c r="F4749" s="47">
        <v>0.73958333333333404</v>
      </c>
      <c r="G4749" s="46" t="str">
        <f>IF(NOT(ISBLANK(Tableau645[heure
début])),IF(VALUE(MID(TEXT(Tableau645[heure
début],"hh"),1,2))&lt;13,"AM","PM"),"")</f>
        <v>PM</v>
      </c>
      <c r="H4749" s="47">
        <f>F4749-E4749</f>
        <v>0.16666666666666707</v>
      </c>
      <c r="I4749" s="47"/>
      <c r="J4749" s="47"/>
      <c r="K4749" s="65"/>
      <c r="L4749" s="45" t="e">
        <f ca="1">VLOOKUP(Tableau645[[#This Row],[module]],OFFSET(INDIRECT(A4749&amp;"_code"),0,2,,2),2,0)</f>
        <v>#N/A</v>
      </c>
      <c r="M4749" s="45"/>
      <c r="N4749" s="47"/>
      <c r="O4749" s="45"/>
    </row>
    <row r="4750" spans="1:15" hidden="1" x14ac:dyDescent="0.2">
      <c r="A4750" s="45" t="s">
        <v>672</v>
      </c>
      <c r="B4750" s="65" t="str">
        <f>YEAR(C4750)&amp;"-"&amp;WEEKNUM(C4750)</f>
        <v>2018-24</v>
      </c>
      <c r="C4750" s="46">
        <v>43267</v>
      </c>
      <c r="D4750" s="67">
        <f>WEEKDAY(Tableau645[[#This Row],[date]])</f>
        <v>7</v>
      </c>
      <c r="E4750" s="47">
        <v>0.57291666666666696</v>
      </c>
      <c r="F4750" s="47">
        <v>0.73958333333333404</v>
      </c>
      <c r="G4750" s="46" t="str">
        <f>IF(NOT(ISBLANK(Tableau645[heure
début])),IF(VALUE(MID(TEXT(Tableau645[heure
début],"hh"),1,2))&lt;13,"AM","PM"),"")</f>
        <v>PM</v>
      </c>
      <c r="H4750" s="47">
        <f>F4750-E4750</f>
        <v>0.16666666666666707</v>
      </c>
      <c r="I4750" s="47"/>
      <c r="J4750" s="47"/>
      <c r="K4750" s="65"/>
      <c r="L4750" s="45" t="e">
        <f ca="1">VLOOKUP(Tableau645[[#This Row],[module]],OFFSET(INDIRECT(A4750&amp;"_code"),0,2,,2),2,0)</f>
        <v>#N/A</v>
      </c>
      <c r="M4750" s="45"/>
      <c r="N4750" s="47"/>
      <c r="O4750" s="45"/>
    </row>
    <row r="4751" spans="1:15" hidden="1" x14ac:dyDescent="0.2">
      <c r="A4751" s="45" t="s">
        <v>676</v>
      </c>
      <c r="B4751" s="65" t="str">
        <f>YEAR(C4751)&amp;"-"&amp;WEEKNUM(C4751)</f>
        <v>2018-24</v>
      </c>
      <c r="C4751" s="46">
        <v>43267</v>
      </c>
      <c r="D4751" s="67">
        <f>WEEKDAY(Tableau645[[#This Row],[date]])</f>
        <v>7</v>
      </c>
      <c r="E4751" s="47">
        <v>0.57291666666666696</v>
      </c>
      <c r="F4751" s="47">
        <v>0.69791666666666663</v>
      </c>
      <c r="G4751" s="46" t="str">
        <f>IF(NOT(ISBLANK(Tableau645[heure
début])),IF(VALUE(MID(TEXT(Tableau645[heure
début],"hh"),1,2))&lt;13,"AM","PM"),"")</f>
        <v>PM</v>
      </c>
      <c r="H4751" s="47">
        <f>F4751-E4751</f>
        <v>0.12499999999999967</v>
      </c>
      <c r="I4751" s="47"/>
      <c r="J4751" s="47"/>
      <c r="K4751" s="65"/>
      <c r="L4751" s="45" t="e">
        <f ca="1">VLOOKUP(Tableau645[[#This Row],[module]],OFFSET(INDIRECT(A4751&amp;"_code"),0,2,,2),2,0)</f>
        <v>#N/A</v>
      </c>
      <c r="M4751" s="45"/>
      <c r="N4751" s="47"/>
      <c r="O4751" s="45"/>
    </row>
    <row r="4752" spans="1:15" hidden="1" x14ac:dyDescent="0.2">
      <c r="A4752" s="45" t="s">
        <v>677</v>
      </c>
      <c r="B4752" s="65" t="str">
        <f>YEAR(C4752)&amp;"-"&amp;WEEKNUM(C4752)</f>
        <v>2018-24</v>
      </c>
      <c r="C4752" s="46">
        <v>43267</v>
      </c>
      <c r="D4752" s="67">
        <f>WEEKDAY(Tableau645[[#This Row],[date]])</f>
        <v>7</v>
      </c>
      <c r="E4752" s="47">
        <v>0.57291666666666696</v>
      </c>
      <c r="F4752" s="47">
        <v>0.69791666666666663</v>
      </c>
      <c r="G4752" s="46" t="str">
        <f>IF(NOT(ISBLANK(Tableau645[heure
début])),IF(VALUE(MID(TEXT(Tableau645[heure
début],"hh"),1,2))&lt;13,"AM","PM"),"")</f>
        <v>PM</v>
      </c>
      <c r="H4752" s="47">
        <f>F4752-E4752</f>
        <v>0.12499999999999967</v>
      </c>
      <c r="I4752" s="47"/>
      <c r="J4752" s="47"/>
      <c r="K4752" s="65"/>
      <c r="L4752" s="45" t="e">
        <f ca="1">VLOOKUP(Tableau645[[#This Row],[module]],OFFSET(INDIRECT(A4752&amp;"_code"),0,2,,2),2,0)</f>
        <v>#N/A</v>
      </c>
      <c r="M4752" s="45"/>
      <c r="N4752" s="47"/>
      <c r="O4752" s="45"/>
    </row>
    <row r="4753" spans="1:15" hidden="1" x14ac:dyDescent="0.2">
      <c r="A4753" s="45" t="s">
        <v>670</v>
      </c>
      <c r="B4753" s="65" t="str">
        <f>YEAR(C4753)&amp;"-"&amp;WEEKNUM(C4753)</f>
        <v>2018-24</v>
      </c>
      <c r="C4753" s="46">
        <v>43267</v>
      </c>
      <c r="D4753" s="67">
        <f>WEEKDAY(Tableau645[[#This Row],[date]])</f>
        <v>7</v>
      </c>
      <c r="E4753" s="47">
        <v>0.57291666666666696</v>
      </c>
      <c r="F4753" s="47">
        <v>0.73958333333333404</v>
      </c>
      <c r="G4753" s="46" t="str">
        <f>IF(NOT(ISBLANK(Tableau645[heure
début])),IF(VALUE(MID(TEXT(Tableau645[heure
début],"hh"),1,2))&lt;13,"AM","PM"),"")</f>
        <v>PM</v>
      </c>
      <c r="H4753" s="47">
        <f>F4753-E4753</f>
        <v>0.16666666666666707</v>
      </c>
      <c r="I4753" s="47"/>
      <c r="J4753" s="47"/>
      <c r="K4753" s="65"/>
      <c r="L4753" s="45" t="e">
        <f ca="1">VLOOKUP(Tableau645[[#This Row],[module]],OFFSET(INDIRECT(A4753&amp;"_code"),0,2,,2),2,0)</f>
        <v>#N/A</v>
      </c>
      <c r="M4753" s="45"/>
      <c r="N4753" s="47"/>
      <c r="O4753" s="45"/>
    </row>
    <row r="4754" spans="1:15" hidden="1" x14ac:dyDescent="0.2">
      <c r="A4754" s="45" t="s">
        <v>657</v>
      </c>
      <c r="B4754" s="65" t="str">
        <f>YEAR(C4754)&amp;"-"&amp;WEEKNUM(C4754)</f>
        <v>2018-24</v>
      </c>
      <c r="C4754" s="46">
        <v>43267</v>
      </c>
      <c r="D4754" s="67">
        <f>WEEKDAY(Tableau645[[#This Row],[date]])</f>
        <v>7</v>
      </c>
      <c r="E4754" s="47">
        <v>0.57291666666666696</v>
      </c>
      <c r="F4754" s="47">
        <v>0.73958333333333404</v>
      </c>
      <c r="G4754" s="46" t="str">
        <f>IF(NOT(ISBLANK(Tableau645[heure
début])),IF(VALUE(MID(TEXT(Tableau645[heure
début],"hh"),1,2))&lt;13,"AM","PM"),"")</f>
        <v>PM</v>
      </c>
      <c r="H4754" s="47">
        <f>F4754-E4754</f>
        <v>0.16666666666666707</v>
      </c>
      <c r="I4754" s="123"/>
      <c r="J4754" s="47"/>
      <c r="K4754" s="65"/>
      <c r="L4754" s="45" t="e">
        <f ca="1">VLOOKUP(Tableau645[[#This Row],[module]],OFFSET(INDIRECT(A4754&amp;"_code"),0,2,,2),2,0)</f>
        <v>#N/A</v>
      </c>
      <c r="M4754" s="45"/>
      <c r="N4754" s="47"/>
      <c r="O4754" s="45"/>
    </row>
    <row r="4755" spans="1:15" hidden="1" x14ac:dyDescent="0.2">
      <c r="A4755" s="61" t="s">
        <v>669</v>
      </c>
      <c r="B4755" s="65" t="str">
        <f>YEAR(C4755)&amp;"-"&amp;WEEKNUM(C4755)</f>
        <v>2018-25</v>
      </c>
      <c r="C4755" s="46">
        <v>43268</v>
      </c>
      <c r="D4755" s="67">
        <f>WEEKDAY(Tableau645[[#This Row],[date]])</f>
        <v>1</v>
      </c>
      <c r="E4755" s="47">
        <v>0.34375</v>
      </c>
      <c r="F4755" s="47">
        <v>0.51041666666666696</v>
      </c>
      <c r="G4755" s="46" t="str">
        <f>IF(NOT(ISBLANK(Tableau645[heure
début])),IF(VALUE(MID(TEXT(Tableau645[heure
début],"hh"),1,2))&lt;13,"AM","PM"),"")</f>
        <v>AM</v>
      </c>
      <c r="H4755" s="47">
        <f>F4755-E4755</f>
        <v>0.16666666666666696</v>
      </c>
      <c r="I4755" s="47"/>
      <c r="J4755" s="47"/>
      <c r="K4755" s="65"/>
      <c r="L4755" s="45" t="e">
        <f ca="1">VLOOKUP(Tableau645[[#This Row],[module]],OFFSET(INDIRECT(A4755&amp;"_code"),0,2,,2),2,0)</f>
        <v>#N/A</v>
      </c>
      <c r="M4755" s="45"/>
      <c r="N4755" s="47"/>
      <c r="O4755" s="45"/>
    </row>
    <row r="4756" spans="1:15" hidden="1" x14ac:dyDescent="0.2">
      <c r="A4756" s="45" t="s">
        <v>671</v>
      </c>
      <c r="B4756" s="65" t="str">
        <f>YEAR(C4756)&amp;"-"&amp;WEEKNUM(C4756)</f>
        <v>2018-25</v>
      </c>
      <c r="C4756" s="46">
        <v>43268</v>
      </c>
      <c r="D4756" s="67">
        <f>WEEKDAY(Tableau645[[#This Row],[date]])</f>
        <v>1</v>
      </c>
      <c r="E4756" s="47">
        <v>0.34375</v>
      </c>
      <c r="F4756" s="47">
        <v>0.51041666666666696</v>
      </c>
      <c r="G4756" s="46" t="str">
        <f>IF(NOT(ISBLANK(Tableau645[heure
début])),IF(VALUE(MID(TEXT(Tableau645[heure
début],"hh"),1,2))&lt;13,"AM","PM"),"")</f>
        <v>AM</v>
      </c>
      <c r="H4756" s="47">
        <f>F4756-E4756</f>
        <v>0.16666666666666696</v>
      </c>
      <c r="I4756" s="47"/>
      <c r="J4756" s="47"/>
      <c r="K4756" s="65"/>
      <c r="L4756" s="45" t="e">
        <f ca="1">VLOOKUP(Tableau645[[#This Row],[module]],OFFSET(INDIRECT(A4756&amp;"_code"),0,2,,2),2,0)</f>
        <v>#N/A</v>
      </c>
      <c r="M4756" s="45"/>
      <c r="N4756" s="47"/>
      <c r="O4756" s="45"/>
    </row>
    <row r="4757" spans="1:15" hidden="1" x14ac:dyDescent="0.2">
      <c r="A4757" s="45" t="s">
        <v>672</v>
      </c>
      <c r="B4757" s="65" t="str">
        <f>YEAR(C4757)&amp;"-"&amp;WEEKNUM(C4757)</f>
        <v>2018-25</v>
      </c>
      <c r="C4757" s="46">
        <v>43268</v>
      </c>
      <c r="D4757" s="67">
        <f>WEEKDAY(Tableau645[[#This Row],[date]])</f>
        <v>1</v>
      </c>
      <c r="E4757" s="47">
        <v>0.34375</v>
      </c>
      <c r="F4757" s="47">
        <v>0.51041666666666696</v>
      </c>
      <c r="G4757" s="46" t="str">
        <f>IF(NOT(ISBLANK(Tableau645[heure
début])),IF(VALUE(MID(TEXT(Tableau645[heure
début],"hh"),1,2))&lt;13,"AM","PM"),"")</f>
        <v>AM</v>
      </c>
      <c r="H4757" s="47">
        <f>F4757-E4757</f>
        <v>0.16666666666666696</v>
      </c>
      <c r="I4757" s="47"/>
      <c r="J4757" s="47"/>
      <c r="K4757" s="65"/>
      <c r="L4757" s="45" t="e">
        <f ca="1">VLOOKUP(Tableau645[[#This Row],[module]],OFFSET(INDIRECT(A4757&amp;"_code"),0,2,,2),2,0)</f>
        <v>#N/A</v>
      </c>
      <c r="M4757" s="45"/>
      <c r="N4757" s="47"/>
      <c r="O4757" s="45"/>
    </row>
    <row r="4758" spans="1:15" hidden="1" x14ac:dyDescent="0.2">
      <c r="A4758" s="45" t="s">
        <v>676</v>
      </c>
      <c r="B4758" s="65" t="str">
        <f>YEAR(C4758)&amp;"-"&amp;WEEKNUM(C4758)</f>
        <v>2018-25</v>
      </c>
      <c r="C4758" s="46">
        <v>43268</v>
      </c>
      <c r="D4758" s="67">
        <f>WEEKDAY(Tableau645[[#This Row],[date]])</f>
        <v>1</v>
      </c>
      <c r="E4758" s="47">
        <v>0.34375</v>
      </c>
      <c r="F4758" s="47">
        <v>0.51041666666666696</v>
      </c>
      <c r="G4758" s="46" t="str">
        <f>IF(NOT(ISBLANK(Tableau645[heure
début])),IF(VALUE(MID(TEXT(Tableau645[heure
début],"hh"),1,2))&lt;13,"AM","PM"),"")</f>
        <v>AM</v>
      </c>
      <c r="H4758" s="47">
        <f>F4758-E4758</f>
        <v>0.16666666666666696</v>
      </c>
      <c r="I4758" s="47"/>
      <c r="J4758" s="47"/>
      <c r="K4758" s="65"/>
      <c r="L4758" s="45" t="e">
        <f ca="1">VLOOKUP(Tableau645[[#This Row],[module]],OFFSET(INDIRECT(A4758&amp;"_code"),0,2,,2),2,0)</f>
        <v>#N/A</v>
      </c>
      <c r="M4758" s="45"/>
      <c r="N4758" s="47"/>
      <c r="O4758" s="45"/>
    </row>
    <row r="4759" spans="1:15" hidden="1" x14ac:dyDescent="0.2">
      <c r="A4759" s="45" t="s">
        <v>677</v>
      </c>
      <c r="B4759" s="65" t="str">
        <f>YEAR(C4759)&amp;"-"&amp;WEEKNUM(C4759)</f>
        <v>2018-25</v>
      </c>
      <c r="C4759" s="46">
        <v>43268</v>
      </c>
      <c r="D4759" s="67">
        <f>WEEKDAY(Tableau645[[#This Row],[date]])</f>
        <v>1</v>
      </c>
      <c r="E4759" s="47">
        <v>0.34375</v>
      </c>
      <c r="F4759" s="47">
        <v>0.51041666666666696</v>
      </c>
      <c r="G4759" s="46" t="str">
        <f>IF(NOT(ISBLANK(Tableau645[heure
début])),IF(VALUE(MID(TEXT(Tableau645[heure
début],"hh"),1,2))&lt;13,"AM","PM"),"")</f>
        <v>AM</v>
      </c>
      <c r="H4759" s="47">
        <f>F4759-E4759</f>
        <v>0.16666666666666696</v>
      </c>
      <c r="I4759" s="47"/>
      <c r="J4759" s="47"/>
      <c r="K4759" s="65"/>
      <c r="L4759" s="45" t="e">
        <f ca="1">VLOOKUP(Tableau645[[#This Row],[module]],OFFSET(INDIRECT(A4759&amp;"_code"),0,2,,2),2,0)</f>
        <v>#N/A</v>
      </c>
      <c r="M4759" s="45"/>
      <c r="N4759" s="47"/>
      <c r="O4759" s="45"/>
    </row>
    <row r="4760" spans="1:15" hidden="1" x14ac:dyDescent="0.2">
      <c r="A4760" s="45" t="s">
        <v>670</v>
      </c>
      <c r="B4760" s="65" t="str">
        <f>YEAR(C4760)&amp;"-"&amp;WEEKNUM(C4760)</f>
        <v>2018-25</v>
      </c>
      <c r="C4760" s="46">
        <v>43268</v>
      </c>
      <c r="D4760" s="67">
        <f>WEEKDAY(Tableau645[[#This Row],[date]])</f>
        <v>1</v>
      </c>
      <c r="E4760" s="47">
        <v>0.34375</v>
      </c>
      <c r="F4760" s="47">
        <v>0.51041666666666696</v>
      </c>
      <c r="G4760" s="46" t="str">
        <f>IF(NOT(ISBLANK(Tableau645[heure
début])),IF(VALUE(MID(TEXT(Tableau645[heure
début],"hh"),1,2))&lt;13,"AM","PM"),"")</f>
        <v>AM</v>
      </c>
      <c r="H4760" s="47">
        <f>F4760-E4760</f>
        <v>0.16666666666666696</v>
      </c>
      <c r="I4760" s="47"/>
      <c r="J4760" s="47"/>
      <c r="K4760" s="65"/>
      <c r="L4760" s="45" t="e">
        <f ca="1">VLOOKUP(Tableau645[[#This Row],[module]],OFFSET(INDIRECT(A4760&amp;"_code"),0,2,,2),2,0)</f>
        <v>#N/A</v>
      </c>
      <c r="M4760" s="45"/>
      <c r="N4760" s="47"/>
      <c r="O4760" s="45"/>
    </row>
    <row r="4761" spans="1:15" hidden="1" x14ac:dyDescent="0.2">
      <c r="A4761" s="45" t="s">
        <v>657</v>
      </c>
      <c r="B4761" s="65" t="str">
        <f>YEAR(C4761)&amp;"-"&amp;WEEKNUM(C4761)</f>
        <v>2018-25</v>
      </c>
      <c r="C4761" s="46">
        <v>43268</v>
      </c>
      <c r="D4761" s="67">
        <f>WEEKDAY(Tableau645[[#This Row],[date]])</f>
        <v>1</v>
      </c>
      <c r="E4761" s="47">
        <v>0.34375</v>
      </c>
      <c r="F4761" s="47">
        <v>0.51041666666666696</v>
      </c>
      <c r="G4761" s="46" t="str">
        <f>IF(NOT(ISBLANK(Tableau645[heure
début])),IF(VALUE(MID(TEXT(Tableau645[heure
début],"hh"),1,2))&lt;13,"AM","PM"),"")</f>
        <v>AM</v>
      </c>
      <c r="H4761" s="47">
        <f>F4761-E4761</f>
        <v>0.16666666666666696</v>
      </c>
      <c r="I4761" s="123"/>
      <c r="J4761" s="47"/>
      <c r="K4761" s="65"/>
      <c r="L4761" s="45" t="e">
        <f ca="1">VLOOKUP(Tableau645[[#This Row],[module]],OFFSET(INDIRECT(A4761&amp;"_code"),0,2,,2),2,0)</f>
        <v>#N/A</v>
      </c>
      <c r="M4761" s="45"/>
      <c r="N4761" s="47"/>
      <c r="O4761" s="45"/>
    </row>
    <row r="4762" spans="1:15" hidden="1" x14ac:dyDescent="0.2">
      <c r="A4762" s="61" t="s">
        <v>669</v>
      </c>
      <c r="B4762" s="65" t="str">
        <f>YEAR(C4762)&amp;"-"&amp;WEEKNUM(C4762)</f>
        <v>2018-25</v>
      </c>
      <c r="C4762" s="46">
        <v>43268</v>
      </c>
      <c r="D4762" s="67">
        <f>WEEKDAY(Tableau645[[#This Row],[date]])</f>
        <v>1</v>
      </c>
      <c r="E4762" s="63">
        <v>0.57291666666666696</v>
      </c>
      <c r="F4762" s="63">
        <v>0.73958333333333404</v>
      </c>
      <c r="G4762" s="46" t="str">
        <f>IF(NOT(ISBLANK(Tableau645[heure
début])),IF(VALUE(MID(TEXT(Tableau645[heure
début],"hh"),1,2))&lt;13,"AM","PM"),"")</f>
        <v>PM</v>
      </c>
      <c r="H4762" s="47">
        <f>F4762-E4762</f>
        <v>0.16666666666666707</v>
      </c>
      <c r="I4762" s="47"/>
      <c r="J4762" s="47"/>
      <c r="K4762" s="65"/>
      <c r="L4762" s="45" t="e">
        <f ca="1">VLOOKUP(Tableau645[[#This Row],[module]],OFFSET(INDIRECT(A4762&amp;"_code"),0,2,,2),2,0)</f>
        <v>#N/A</v>
      </c>
      <c r="M4762" s="45"/>
      <c r="N4762" s="47"/>
      <c r="O4762" s="45"/>
    </row>
    <row r="4763" spans="1:15" hidden="1" x14ac:dyDescent="0.2">
      <c r="A4763" s="45" t="s">
        <v>671</v>
      </c>
      <c r="B4763" s="65" t="str">
        <f>YEAR(C4763)&amp;"-"&amp;WEEKNUM(C4763)</f>
        <v>2018-25</v>
      </c>
      <c r="C4763" s="46">
        <v>43268</v>
      </c>
      <c r="D4763" s="67">
        <f>WEEKDAY(Tableau645[[#This Row],[date]])</f>
        <v>1</v>
      </c>
      <c r="E4763" s="47">
        <v>0.57291666666666696</v>
      </c>
      <c r="F4763" s="47">
        <v>0.73958333333333404</v>
      </c>
      <c r="G4763" s="46" t="str">
        <f>IF(NOT(ISBLANK(Tableau645[heure
début])),IF(VALUE(MID(TEXT(Tableau645[heure
début],"hh"),1,2))&lt;13,"AM","PM"),"")</f>
        <v>PM</v>
      </c>
      <c r="H4763" s="47">
        <f>F4763-E4763</f>
        <v>0.16666666666666707</v>
      </c>
      <c r="I4763" s="47"/>
      <c r="J4763" s="47"/>
      <c r="K4763" s="65"/>
      <c r="L4763" s="45" t="e">
        <f ca="1">VLOOKUP(Tableau645[[#This Row],[module]],OFFSET(INDIRECT(A4763&amp;"_code"),0,2,,2),2,0)</f>
        <v>#N/A</v>
      </c>
      <c r="M4763" s="45"/>
      <c r="N4763" s="47"/>
      <c r="O4763" s="45"/>
    </row>
    <row r="4764" spans="1:15" hidden="1" x14ac:dyDescent="0.2">
      <c r="A4764" s="45" t="s">
        <v>672</v>
      </c>
      <c r="B4764" s="65" t="str">
        <f>YEAR(C4764)&amp;"-"&amp;WEEKNUM(C4764)</f>
        <v>2018-25</v>
      </c>
      <c r="C4764" s="46">
        <v>43268</v>
      </c>
      <c r="D4764" s="67">
        <f>WEEKDAY(Tableau645[[#This Row],[date]])</f>
        <v>1</v>
      </c>
      <c r="E4764" s="47">
        <v>0.57291666666666696</v>
      </c>
      <c r="F4764" s="47">
        <v>0.73958333333333404</v>
      </c>
      <c r="G4764" s="46" t="str">
        <f>IF(NOT(ISBLANK(Tableau645[heure
début])),IF(VALUE(MID(TEXT(Tableau645[heure
début],"hh"),1,2))&lt;13,"AM","PM"),"")</f>
        <v>PM</v>
      </c>
      <c r="H4764" s="47">
        <f>F4764-E4764</f>
        <v>0.16666666666666707</v>
      </c>
      <c r="I4764" s="47"/>
      <c r="J4764" s="47"/>
      <c r="K4764" s="65"/>
      <c r="L4764" s="45" t="e">
        <f ca="1">VLOOKUP(Tableau645[[#This Row],[module]],OFFSET(INDIRECT(A4764&amp;"_code"),0,2,,2),2,0)</f>
        <v>#N/A</v>
      </c>
      <c r="M4764" s="45"/>
      <c r="N4764" s="47"/>
      <c r="O4764" s="45"/>
    </row>
    <row r="4765" spans="1:15" hidden="1" x14ac:dyDescent="0.2">
      <c r="A4765" s="45" t="s">
        <v>676</v>
      </c>
      <c r="B4765" s="65" t="str">
        <f>YEAR(C4765)&amp;"-"&amp;WEEKNUM(C4765)</f>
        <v>2018-25</v>
      </c>
      <c r="C4765" s="46">
        <v>43268</v>
      </c>
      <c r="D4765" s="67">
        <f>WEEKDAY(Tableau645[[#This Row],[date]])</f>
        <v>1</v>
      </c>
      <c r="E4765" s="47">
        <v>0.57291666666666696</v>
      </c>
      <c r="F4765" s="47">
        <v>0.69791666666666663</v>
      </c>
      <c r="G4765" s="46" t="str">
        <f>IF(NOT(ISBLANK(Tableau645[heure
début])),IF(VALUE(MID(TEXT(Tableau645[heure
début],"hh"),1,2))&lt;13,"AM","PM"),"")</f>
        <v>PM</v>
      </c>
      <c r="H4765" s="47">
        <f>F4765-E4765</f>
        <v>0.12499999999999967</v>
      </c>
      <c r="I4765" s="47"/>
      <c r="J4765" s="47"/>
      <c r="K4765" s="65"/>
      <c r="L4765" s="45" t="e">
        <f ca="1">VLOOKUP(Tableau645[[#This Row],[module]],OFFSET(INDIRECT(A4765&amp;"_code"),0,2,,2),2,0)</f>
        <v>#N/A</v>
      </c>
      <c r="M4765" s="45"/>
      <c r="N4765" s="47"/>
      <c r="O4765" s="45"/>
    </row>
    <row r="4766" spans="1:15" hidden="1" x14ac:dyDescent="0.2">
      <c r="A4766" s="45" t="s">
        <v>677</v>
      </c>
      <c r="B4766" s="65" t="str">
        <f>YEAR(C4766)&amp;"-"&amp;WEEKNUM(C4766)</f>
        <v>2018-25</v>
      </c>
      <c r="C4766" s="46">
        <v>43268</v>
      </c>
      <c r="D4766" s="67">
        <f>WEEKDAY(Tableau645[[#This Row],[date]])</f>
        <v>1</v>
      </c>
      <c r="E4766" s="47">
        <v>0.57291666666666696</v>
      </c>
      <c r="F4766" s="47">
        <v>0.69791666666666663</v>
      </c>
      <c r="G4766" s="46" t="str">
        <f>IF(NOT(ISBLANK(Tableau645[heure
début])),IF(VALUE(MID(TEXT(Tableau645[heure
début],"hh"),1,2))&lt;13,"AM","PM"),"")</f>
        <v>PM</v>
      </c>
      <c r="H4766" s="47">
        <f>F4766-E4766</f>
        <v>0.12499999999999967</v>
      </c>
      <c r="I4766" s="47"/>
      <c r="J4766" s="47"/>
      <c r="K4766" s="65"/>
      <c r="L4766" s="45" t="e">
        <f ca="1">VLOOKUP(Tableau645[[#This Row],[module]],OFFSET(INDIRECT(A4766&amp;"_code"),0,2,,2),2,0)</f>
        <v>#N/A</v>
      </c>
      <c r="M4766" s="45"/>
      <c r="N4766" s="47"/>
      <c r="O4766" s="45"/>
    </row>
    <row r="4767" spans="1:15" hidden="1" x14ac:dyDescent="0.2">
      <c r="A4767" s="45" t="s">
        <v>657</v>
      </c>
      <c r="B4767" s="65" t="str">
        <f>YEAR(C4767)&amp;"-"&amp;WEEKNUM(C4767)</f>
        <v>2018-25</v>
      </c>
      <c r="C4767" s="46">
        <v>43268</v>
      </c>
      <c r="D4767" s="67">
        <f>WEEKDAY(Tableau645[[#This Row],[date]])</f>
        <v>1</v>
      </c>
      <c r="E4767" s="47">
        <v>0.57291666666666696</v>
      </c>
      <c r="F4767" s="47">
        <v>0.73958333333333404</v>
      </c>
      <c r="G4767" s="46" t="str">
        <f>IF(NOT(ISBLANK(Tableau645[heure
début])),IF(VALUE(MID(TEXT(Tableau645[heure
début],"hh"),1,2))&lt;13,"AM","PM"),"")</f>
        <v>PM</v>
      </c>
      <c r="H4767" s="47">
        <f>F4767-E4767</f>
        <v>0.16666666666666707</v>
      </c>
      <c r="I4767" s="123"/>
      <c r="J4767" s="47"/>
      <c r="K4767" s="65"/>
      <c r="L4767" s="45" t="e">
        <f ca="1">VLOOKUP(Tableau645[[#This Row],[module]],OFFSET(INDIRECT(A4767&amp;"_code"),0,2,,2),2,0)</f>
        <v>#N/A</v>
      </c>
      <c r="M4767" s="45"/>
      <c r="N4767" s="47"/>
      <c r="O4767" s="45"/>
    </row>
    <row r="4768" spans="1:15" hidden="1" x14ac:dyDescent="0.2">
      <c r="A4768" s="45" t="s">
        <v>670</v>
      </c>
      <c r="B4768" s="65" t="str">
        <f>YEAR(C4768)&amp;"-"&amp;WEEKNUM(C4768)</f>
        <v>2018-25</v>
      </c>
      <c r="C4768" s="46">
        <v>43268</v>
      </c>
      <c r="D4768" s="67">
        <f>WEEKDAY(Tableau645[[#This Row],[date]])</f>
        <v>1</v>
      </c>
      <c r="E4768" s="47">
        <v>0.57291666666666696</v>
      </c>
      <c r="F4768" s="47">
        <v>0.73958333333333404</v>
      </c>
      <c r="G4768" s="46" t="str">
        <f>IF(NOT(ISBLANK(Tableau645[heure
début])),IF(VALUE(MID(TEXT(Tableau645[heure
début],"hh"),1,2))&lt;13,"AM","PM"),"")</f>
        <v>PM</v>
      </c>
      <c r="H4768" s="47">
        <f>F4768-E4768</f>
        <v>0.16666666666666707</v>
      </c>
      <c r="I4768" s="47"/>
      <c r="J4768" s="47"/>
      <c r="K4768" s="65"/>
      <c r="L4768" s="45" t="e">
        <f ca="1">VLOOKUP(Tableau645[[#This Row],[module]],OFFSET(INDIRECT(A4768&amp;"_code"),0,2,,2),2,0)</f>
        <v>#N/A</v>
      </c>
      <c r="M4768" s="45"/>
      <c r="N4768" s="47"/>
      <c r="O4768" s="45"/>
    </row>
    <row r="4769" spans="1:15" hidden="1" x14ac:dyDescent="0.2">
      <c r="A4769" s="61" t="s">
        <v>669</v>
      </c>
      <c r="B4769" s="65" t="str">
        <f>YEAR(C4769)&amp;"-"&amp;WEEKNUM(C4769)</f>
        <v>2018-25</v>
      </c>
      <c r="C4769" s="46">
        <v>43269</v>
      </c>
      <c r="D4769" s="67">
        <f>WEEKDAY(Tableau645[[#This Row],[date]])</f>
        <v>2</v>
      </c>
      <c r="E4769" s="47">
        <v>0.34375</v>
      </c>
      <c r="F4769" s="47">
        <v>0.51041666666666696</v>
      </c>
      <c r="G4769" s="46" t="str">
        <f>IF(NOT(ISBLANK(Tableau645[heure
début])),IF(VALUE(MID(TEXT(Tableau645[heure
début],"hh"),1,2))&lt;13,"AM","PM"),"")</f>
        <v>AM</v>
      </c>
      <c r="H4769" s="47">
        <f>F4769-E4769</f>
        <v>0.16666666666666696</v>
      </c>
      <c r="I4769" s="47"/>
      <c r="J4769" s="47"/>
      <c r="K4769" s="65" t="s">
        <v>806</v>
      </c>
      <c r="L4769" s="45" t="str">
        <f ca="1">VLOOKUP(Tableau645[[#This Row],[module]],OFFSET(INDIRECT(A4769&amp;"_code"),0,2,,2),2,0)</f>
        <v>n/a</v>
      </c>
      <c r="M4769" s="45"/>
      <c r="N4769" s="47"/>
      <c r="O4769" s="45"/>
    </row>
    <row r="4770" spans="1:15" hidden="1" x14ac:dyDescent="0.2">
      <c r="A4770" s="45" t="s">
        <v>657</v>
      </c>
      <c r="B4770" s="65" t="str">
        <f>YEAR(C4770)&amp;"-"&amp;WEEKNUM(C4770)</f>
        <v>2018-25</v>
      </c>
      <c r="C4770" s="46">
        <v>43269</v>
      </c>
      <c r="D4770" s="67">
        <f>WEEKDAY(Tableau645[[#This Row],[date]])</f>
        <v>2</v>
      </c>
      <c r="E4770" s="47">
        <v>0.34375</v>
      </c>
      <c r="F4770" s="47">
        <v>0.51041666666666696</v>
      </c>
      <c r="G4770" s="46" t="str">
        <f>IF(NOT(ISBLANK(Tableau645[heure
début])),IF(VALUE(MID(TEXT(Tableau645[heure
début],"hh"),1,2))&lt;13,"AM","PM"),"")</f>
        <v>AM</v>
      </c>
      <c r="H4770" s="47">
        <f>F4770-E4770</f>
        <v>0.16666666666666696</v>
      </c>
      <c r="I4770" s="123"/>
      <c r="J4770" s="47"/>
      <c r="K4770" s="65" t="s">
        <v>915</v>
      </c>
      <c r="L4770" s="45" t="str">
        <f ca="1">VLOOKUP(Tableau645[[#This Row],[module]],OFFSET(INDIRECT(A4770&amp;"_code"),0,2,,2),2,0)</f>
        <v>BOUTONNET Jean-Pierre</v>
      </c>
      <c r="M4770" s="45"/>
      <c r="N4770" s="47"/>
      <c r="O4770" s="45"/>
    </row>
    <row r="4771" spans="1:15" hidden="1" x14ac:dyDescent="0.2">
      <c r="A4771" s="45" t="s">
        <v>671</v>
      </c>
      <c r="B4771" s="65" t="str">
        <f>YEAR(C4771)&amp;"-"&amp;WEEKNUM(C4771)</f>
        <v>2018-25</v>
      </c>
      <c r="C4771" s="46">
        <v>43269</v>
      </c>
      <c r="D4771" s="67">
        <f>WEEKDAY(Tableau645[[#This Row],[date]])</f>
        <v>2</v>
      </c>
      <c r="E4771" s="47">
        <v>0.34375</v>
      </c>
      <c r="F4771" s="47">
        <v>0.51041666666666696</v>
      </c>
      <c r="G4771" s="46" t="str">
        <f>IF(NOT(ISBLANK(Tableau645[heure
début])),IF(VALUE(MID(TEXT(Tableau645[heure
début],"hh"),1,2))&lt;13,"AM","PM"),"")</f>
        <v>AM</v>
      </c>
      <c r="H4771" s="47">
        <f>F4771-E4771</f>
        <v>0.16666666666666696</v>
      </c>
      <c r="I4771" s="47"/>
      <c r="J4771" s="47" t="s">
        <v>833</v>
      </c>
      <c r="K4771" s="65" t="s">
        <v>817</v>
      </c>
      <c r="L4771" s="45" t="str">
        <f ca="1">VLOOKUP(Tableau645[[#This Row],[module]],OFFSET(INDIRECT(A4771&amp;"_code"),0,2,,2),2,0)</f>
        <v>n/a</v>
      </c>
      <c r="M4771" s="45"/>
      <c r="N4771" s="47"/>
      <c r="O4771" s="45"/>
    </row>
    <row r="4772" spans="1:15" hidden="1" x14ac:dyDescent="0.2">
      <c r="A4772" s="45" t="s">
        <v>672</v>
      </c>
      <c r="B4772" s="65" t="str">
        <f>YEAR(C4772)&amp;"-"&amp;WEEKNUM(C4772)</f>
        <v>2018-25</v>
      </c>
      <c r="C4772" s="46">
        <v>43269</v>
      </c>
      <c r="D4772" s="67">
        <f>WEEKDAY(Tableau645[[#This Row],[date]])</f>
        <v>2</v>
      </c>
      <c r="E4772" s="47">
        <v>0.34375</v>
      </c>
      <c r="F4772" s="47">
        <v>0.51041666666666696</v>
      </c>
      <c r="G4772" s="46" t="str">
        <f>IF(NOT(ISBLANK(Tableau645[heure
début])),IF(VALUE(MID(TEXT(Tableau645[heure
début],"hh"),1,2))&lt;13,"AM","PM"),"")</f>
        <v>AM</v>
      </c>
      <c r="H4772" s="47">
        <f>F4772-E4772</f>
        <v>0.16666666666666696</v>
      </c>
      <c r="I4772" s="47"/>
      <c r="J4772" s="47"/>
      <c r="K4772" s="65" t="s">
        <v>809</v>
      </c>
      <c r="L4772" s="45" t="str">
        <f ca="1">VLOOKUP(Tableau645[[#This Row],[module]],OFFSET(INDIRECT(A4772&amp;"_code"),0,2,,2),2,0)</f>
        <v>n/a</v>
      </c>
      <c r="M4772" s="45"/>
      <c r="N4772" s="47"/>
      <c r="O4772" s="45"/>
    </row>
    <row r="4773" spans="1:15" hidden="1" x14ac:dyDescent="0.2">
      <c r="A4773" s="45" t="s">
        <v>676</v>
      </c>
      <c r="B4773" s="65" t="str">
        <f>YEAR(C4773)&amp;"-"&amp;WEEKNUM(C4773)</f>
        <v>2018-25</v>
      </c>
      <c r="C4773" s="46">
        <v>43269</v>
      </c>
      <c r="D4773" s="67">
        <f>WEEKDAY(Tableau645[[#This Row],[date]])</f>
        <v>2</v>
      </c>
      <c r="E4773" s="47">
        <v>0.34375</v>
      </c>
      <c r="F4773" s="47">
        <v>0.51041666666666696</v>
      </c>
      <c r="G4773" s="46" t="str">
        <f>IF(NOT(ISBLANK(Tableau645[heure
début])),IF(VALUE(MID(TEXT(Tableau645[heure
début],"hh"),1,2))&lt;13,"AM","PM"),"")</f>
        <v>AM</v>
      </c>
      <c r="H4773" s="47">
        <f>F4773-E4773</f>
        <v>0.16666666666666696</v>
      </c>
      <c r="I4773" s="47"/>
      <c r="J4773" s="47"/>
      <c r="K4773" s="65" t="s">
        <v>809</v>
      </c>
      <c r="L4773" s="45" t="str">
        <f ca="1">VLOOKUP(Tableau645[[#This Row],[module]],OFFSET(INDIRECT(A4773&amp;"_code"),0,2,,2),2,0)</f>
        <v>n/a</v>
      </c>
      <c r="M4773" s="45"/>
      <c r="N4773" s="47"/>
      <c r="O4773" s="45"/>
    </row>
    <row r="4774" spans="1:15" hidden="1" x14ac:dyDescent="0.2">
      <c r="A4774" s="45" t="s">
        <v>677</v>
      </c>
      <c r="B4774" s="65" t="str">
        <f>YEAR(C4774)&amp;"-"&amp;WEEKNUM(C4774)</f>
        <v>2018-25</v>
      </c>
      <c r="C4774" s="46">
        <v>43269</v>
      </c>
      <c r="D4774" s="67">
        <f>WEEKDAY(Tableau645[[#This Row],[date]])</f>
        <v>2</v>
      </c>
      <c r="E4774" s="47">
        <v>0.34375</v>
      </c>
      <c r="F4774" s="47">
        <v>0.51041666666666696</v>
      </c>
      <c r="G4774" s="46" t="str">
        <f>IF(NOT(ISBLANK(Tableau645[heure
début])),IF(VALUE(MID(TEXT(Tableau645[heure
début],"hh"),1,2))&lt;13,"AM","PM"),"")</f>
        <v>AM</v>
      </c>
      <c r="H4774" s="47">
        <f>F4774-E4774</f>
        <v>0.16666666666666696</v>
      </c>
      <c r="I4774" s="47"/>
      <c r="J4774" s="47"/>
      <c r="K4774" s="65"/>
      <c r="L4774" s="45" t="e">
        <f ca="1">VLOOKUP(Tableau645[[#This Row],[module]],OFFSET(INDIRECT(A4774&amp;"_code"),0,2,,2),2,0)</f>
        <v>#N/A</v>
      </c>
      <c r="M4774" s="45"/>
      <c r="N4774" s="47"/>
      <c r="O4774" s="45"/>
    </row>
    <row r="4775" spans="1:15" hidden="1" x14ac:dyDescent="0.2">
      <c r="A4775" s="45" t="s">
        <v>671</v>
      </c>
      <c r="B4775" s="65" t="str">
        <f>YEAR(C4775)&amp;"-"&amp;WEEKNUM(C4775)</f>
        <v>2018-25</v>
      </c>
      <c r="C4775" s="46">
        <v>43269</v>
      </c>
      <c r="D4775" s="67">
        <f>WEEKDAY(Tableau645[[#This Row],[date]])</f>
        <v>2</v>
      </c>
      <c r="E4775" s="47">
        <v>0.34375</v>
      </c>
      <c r="F4775" s="47">
        <v>0.51041666666666696</v>
      </c>
      <c r="G4775" s="46" t="str">
        <f>IF(NOT(ISBLANK(Tableau645[heure
début])),IF(VALUE(MID(TEXT(Tableau645[heure
début],"hh"),1,2))&lt;13,"AM","PM"),"")</f>
        <v>AM</v>
      </c>
      <c r="H4775" s="47">
        <f>F4775-E4775</f>
        <v>0.16666666666666696</v>
      </c>
      <c r="I4775" s="47"/>
      <c r="J4775" s="47" t="s">
        <v>832</v>
      </c>
      <c r="K4775" s="65"/>
      <c r="L4775" s="45" t="e">
        <f ca="1">VLOOKUP(Tableau645[[#This Row],[module]],OFFSET(INDIRECT(A4775&amp;"_code"),0,2,,2),2,0)</f>
        <v>#N/A</v>
      </c>
      <c r="M4775" s="45"/>
      <c r="N4775" s="47"/>
      <c r="O4775" s="45"/>
    </row>
    <row r="4776" spans="1:15" hidden="1" x14ac:dyDescent="0.2">
      <c r="A4776" s="45" t="s">
        <v>670</v>
      </c>
      <c r="B4776" s="65" t="str">
        <f>YEAR(C4776)&amp;"-"&amp;WEEKNUM(C4776)</f>
        <v>2018-25</v>
      </c>
      <c r="C4776" s="46">
        <v>43269</v>
      </c>
      <c r="D4776" s="67">
        <f>WEEKDAY(Tableau645[[#This Row],[date]])</f>
        <v>2</v>
      </c>
      <c r="E4776" s="47">
        <v>0.34375</v>
      </c>
      <c r="F4776" s="47">
        <v>0.51041666666666696</v>
      </c>
      <c r="G4776" s="46" t="str">
        <f>IF(NOT(ISBLANK(Tableau645[heure
début])),IF(VALUE(MID(TEXT(Tableau645[heure
début],"hh"),1,2))&lt;13,"AM","PM"),"")</f>
        <v>AM</v>
      </c>
      <c r="H4776" s="47">
        <f>F4776-E4776</f>
        <v>0.16666666666666696</v>
      </c>
      <c r="I4776" s="47"/>
      <c r="J4776" s="47"/>
      <c r="K4776" s="65" t="s">
        <v>875</v>
      </c>
      <c r="L4776" s="45" t="str">
        <f ca="1">VLOOKUP(Tableau645[[#This Row],[module]],OFFSET(INDIRECT(A4776&amp;"_code"),0,2,,2),2,0)</f>
        <v>BRIKI Rachid</v>
      </c>
      <c r="M4776" s="45"/>
      <c r="N4776" s="47"/>
      <c r="O4776" s="45"/>
    </row>
    <row r="4777" spans="1:15" hidden="1" x14ac:dyDescent="0.2">
      <c r="A4777" s="61" t="s">
        <v>669</v>
      </c>
      <c r="B4777" s="65" t="str">
        <f>YEAR(C4777)&amp;"-"&amp;WEEKNUM(C4777)</f>
        <v>2018-25</v>
      </c>
      <c r="C4777" s="46">
        <v>43269</v>
      </c>
      <c r="D4777" s="67">
        <f>WEEKDAY(Tableau645[[#This Row],[date]])</f>
        <v>2</v>
      </c>
      <c r="E4777" s="63">
        <v>0.57291666666666696</v>
      </c>
      <c r="F4777" s="63">
        <v>0.73958333333333404</v>
      </c>
      <c r="G4777" s="46" t="str">
        <f>IF(NOT(ISBLANK(Tableau645[heure
début])),IF(VALUE(MID(TEXT(Tableau645[heure
début],"hh"),1,2))&lt;13,"AM","PM"),"")</f>
        <v>PM</v>
      </c>
      <c r="H4777" s="47">
        <f>F4777-E4777</f>
        <v>0.16666666666666707</v>
      </c>
      <c r="I4777" s="47"/>
      <c r="J4777" s="47"/>
      <c r="K4777" s="65" t="s">
        <v>806</v>
      </c>
      <c r="L4777" s="45" t="str">
        <f ca="1">VLOOKUP(Tableau645[[#This Row],[module]],OFFSET(INDIRECT(A4777&amp;"_code"),0,2,,2),2,0)</f>
        <v>n/a</v>
      </c>
      <c r="M4777" s="45"/>
      <c r="N4777" s="47"/>
      <c r="O4777" s="45"/>
    </row>
    <row r="4778" spans="1:15" hidden="1" x14ac:dyDescent="0.2">
      <c r="A4778" s="45" t="s">
        <v>657</v>
      </c>
      <c r="B4778" s="65" t="str">
        <f>YEAR(C4778)&amp;"-"&amp;WEEKNUM(C4778)</f>
        <v>2018-25</v>
      </c>
      <c r="C4778" s="46">
        <v>43269</v>
      </c>
      <c r="D4778" s="67">
        <f>WEEKDAY(Tableau645[[#This Row],[date]])</f>
        <v>2</v>
      </c>
      <c r="E4778" s="47">
        <v>0.57291666666666696</v>
      </c>
      <c r="F4778" s="47">
        <v>0.73958333333333404</v>
      </c>
      <c r="G4778" s="46" t="str">
        <f>IF(NOT(ISBLANK(Tableau645[heure
début])),IF(VALUE(MID(TEXT(Tableau645[heure
début],"hh"),1,2))&lt;13,"AM","PM"),"")</f>
        <v>PM</v>
      </c>
      <c r="H4778" s="47">
        <f>F4778-E4778</f>
        <v>0.16666666666666707</v>
      </c>
      <c r="I4778" s="123"/>
      <c r="J4778" s="47"/>
      <c r="K4778" s="65" t="s">
        <v>1020</v>
      </c>
      <c r="L4778" s="45" t="str">
        <f ca="1">VLOOKUP(Tableau645[[#This Row],[module]],OFFSET(INDIRECT(A4778&amp;"_code"),0,2,,2),2,0)</f>
        <v>HARDSTAFF Debra</v>
      </c>
      <c r="M4778" s="45"/>
      <c r="N4778" s="47"/>
      <c r="O4778" s="45"/>
    </row>
    <row r="4779" spans="1:15" hidden="1" x14ac:dyDescent="0.2">
      <c r="A4779" s="45" t="s">
        <v>671</v>
      </c>
      <c r="B4779" s="65" t="str">
        <f>YEAR(C4779)&amp;"-"&amp;WEEKNUM(C4779)</f>
        <v>2018-25</v>
      </c>
      <c r="C4779" s="46">
        <v>43269</v>
      </c>
      <c r="D4779" s="67">
        <f>WEEKDAY(Tableau645[[#This Row],[date]])</f>
        <v>2</v>
      </c>
      <c r="E4779" s="47">
        <v>0.57291666666666696</v>
      </c>
      <c r="F4779" s="47">
        <v>0.73958333333333404</v>
      </c>
      <c r="G4779" s="46" t="str">
        <f>IF(NOT(ISBLANK(Tableau645[heure
début])),IF(VALUE(MID(TEXT(Tableau645[heure
début],"hh"),1,2))&lt;13,"AM","PM"),"")</f>
        <v>PM</v>
      </c>
      <c r="H4779" s="47">
        <f>F4779-E4779</f>
        <v>0.16666666666666707</v>
      </c>
      <c r="I4779" s="47"/>
      <c r="J4779" s="47" t="s">
        <v>833</v>
      </c>
      <c r="K4779" s="65" t="s">
        <v>817</v>
      </c>
      <c r="L4779" s="45" t="str">
        <f ca="1">VLOOKUP(Tableau645[[#This Row],[module]],OFFSET(INDIRECT(A4779&amp;"_code"),0,2,,2),2,0)</f>
        <v>n/a</v>
      </c>
      <c r="M4779" s="45"/>
      <c r="N4779" s="47"/>
      <c r="O4779" s="45"/>
    </row>
    <row r="4780" spans="1:15" hidden="1" x14ac:dyDescent="0.2">
      <c r="A4780" s="45" t="s">
        <v>672</v>
      </c>
      <c r="B4780" s="65" t="str">
        <f>YEAR(C4780)&amp;"-"&amp;WEEKNUM(C4780)</f>
        <v>2018-25</v>
      </c>
      <c r="C4780" s="46">
        <v>43269</v>
      </c>
      <c r="D4780" s="67">
        <f>WEEKDAY(Tableau645[[#This Row],[date]])</f>
        <v>2</v>
      </c>
      <c r="E4780" s="47">
        <v>0.57291666666666696</v>
      </c>
      <c r="F4780" s="47">
        <v>0.73958333333333404</v>
      </c>
      <c r="G4780" s="46" t="str">
        <f>IF(NOT(ISBLANK(Tableau645[heure
début])),IF(VALUE(MID(TEXT(Tableau645[heure
début],"hh"),1,2))&lt;13,"AM","PM"),"")</f>
        <v>PM</v>
      </c>
      <c r="H4780" s="47">
        <f>F4780-E4780</f>
        <v>0.16666666666666707</v>
      </c>
      <c r="I4780" s="47"/>
      <c r="J4780" s="47"/>
      <c r="K4780" s="65" t="s">
        <v>809</v>
      </c>
      <c r="L4780" s="45" t="str">
        <f ca="1">VLOOKUP(Tableau645[[#This Row],[module]],OFFSET(INDIRECT(A4780&amp;"_code"),0,2,,2),2,0)</f>
        <v>n/a</v>
      </c>
      <c r="M4780" s="45"/>
      <c r="N4780" s="47"/>
      <c r="O4780" s="45"/>
    </row>
    <row r="4781" spans="1:15" hidden="1" x14ac:dyDescent="0.2">
      <c r="A4781" s="45" t="s">
        <v>676</v>
      </c>
      <c r="B4781" s="65" t="str">
        <f>YEAR(C4781)&amp;"-"&amp;WEEKNUM(C4781)</f>
        <v>2018-25</v>
      </c>
      <c r="C4781" s="46">
        <v>43269</v>
      </c>
      <c r="D4781" s="67">
        <f>WEEKDAY(Tableau645[[#This Row],[date]])</f>
        <v>2</v>
      </c>
      <c r="E4781" s="47">
        <v>0.57291666666666696</v>
      </c>
      <c r="F4781" s="47">
        <v>0.69791666666666663</v>
      </c>
      <c r="G4781" s="46" t="str">
        <f>IF(NOT(ISBLANK(Tableau645[heure
début])),IF(VALUE(MID(TEXT(Tableau645[heure
début],"hh"),1,2))&lt;13,"AM","PM"),"")</f>
        <v>PM</v>
      </c>
      <c r="H4781" s="47">
        <f>F4781-E4781</f>
        <v>0.12499999999999967</v>
      </c>
      <c r="I4781" s="47"/>
      <c r="J4781" s="47"/>
      <c r="K4781" s="65" t="s">
        <v>809</v>
      </c>
      <c r="L4781" s="45" t="str">
        <f ca="1">VLOOKUP(Tableau645[[#This Row],[module]],OFFSET(INDIRECT(A4781&amp;"_code"),0,2,,2),2,0)</f>
        <v>n/a</v>
      </c>
      <c r="M4781" s="45"/>
      <c r="N4781" s="47"/>
      <c r="O4781" s="45"/>
    </row>
    <row r="4782" spans="1:15" hidden="1" x14ac:dyDescent="0.2">
      <c r="A4782" s="45" t="s">
        <v>677</v>
      </c>
      <c r="B4782" s="65" t="str">
        <f>YEAR(C4782)&amp;"-"&amp;WEEKNUM(C4782)</f>
        <v>2018-25</v>
      </c>
      <c r="C4782" s="46">
        <v>43269</v>
      </c>
      <c r="D4782" s="67">
        <f>WEEKDAY(Tableau645[[#This Row],[date]])</f>
        <v>2</v>
      </c>
      <c r="E4782" s="47">
        <v>0.57291666666666696</v>
      </c>
      <c r="F4782" s="47">
        <v>0.69791666666666663</v>
      </c>
      <c r="G4782" s="46" t="str">
        <f>IF(NOT(ISBLANK(Tableau645[heure
début])),IF(VALUE(MID(TEXT(Tableau645[heure
début],"hh"),1,2))&lt;13,"AM","PM"),"")</f>
        <v>PM</v>
      </c>
      <c r="H4782" s="47">
        <f>F4782-E4782</f>
        <v>0.12499999999999967</v>
      </c>
      <c r="I4782" s="47"/>
      <c r="J4782" s="47"/>
      <c r="K4782" s="65"/>
      <c r="L4782" s="45" t="e">
        <f ca="1">VLOOKUP(Tableau645[[#This Row],[module]],OFFSET(INDIRECT(A4782&amp;"_code"),0,2,,2),2,0)</f>
        <v>#N/A</v>
      </c>
      <c r="M4782" s="45"/>
      <c r="N4782" s="47"/>
      <c r="O4782" s="45"/>
    </row>
    <row r="4783" spans="1:15" hidden="1" x14ac:dyDescent="0.2">
      <c r="A4783" s="45" t="s">
        <v>671</v>
      </c>
      <c r="B4783" s="65" t="str">
        <f>YEAR(C4783)&amp;"-"&amp;WEEKNUM(C4783)</f>
        <v>2018-25</v>
      </c>
      <c r="C4783" s="46">
        <v>43269</v>
      </c>
      <c r="D4783" s="67">
        <f>WEEKDAY(Tableau645[[#This Row],[date]])</f>
        <v>2</v>
      </c>
      <c r="E4783" s="47">
        <v>0.57291666666666696</v>
      </c>
      <c r="F4783" s="47">
        <v>0.73958333333333404</v>
      </c>
      <c r="G4783" s="46" t="str">
        <f>IF(NOT(ISBLANK(Tableau645[heure
début])),IF(VALUE(MID(TEXT(Tableau645[heure
début],"hh"),1,2))&lt;13,"AM","PM"),"")</f>
        <v>PM</v>
      </c>
      <c r="H4783" s="47">
        <f>F4783-E4783</f>
        <v>0.16666666666666707</v>
      </c>
      <c r="I4783" s="47"/>
      <c r="J4783" s="47" t="s">
        <v>832</v>
      </c>
      <c r="K4783" s="65"/>
      <c r="L4783" s="45" t="e">
        <f ca="1">VLOOKUP(Tableau645[[#This Row],[module]],OFFSET(INDIRECT(A4783&amp;"_code"),0,2,,2),2,0)</f>
        <v>#N/A</v>
      </c>
      <c r="M4783" s="45"/>
      <c r="N4783" s="47"/>
      <c r="O4783" s="45"/>
    </row>
    <row r="4784" spans="1:15" hidden="1" x14ac:dyDescent="0.2">
      <c r="A4784" s="45" t="s">
        <v>670</v>
      </c>
      <c r="B4784" s="65" t="str">
        <f>YEAR(C4784)&amp;"-"&amp;WEEKNUM(C4784)</f>
        <v>2018-25</v>
      </c>
      <c r="C4784" s="46">
        <v>43269</v>
      </c>
      <c r="D4784" s="67">
        <f>WEEKDAY(Tableau645[[#This Row],[date]])</f>
        <v>2</v>
      </c>
      <c r="E4784" s="47">
        <v>0.57291666666666696</v>
      </c>
      <c r="F4784" s="47">
        <v>0.73958333333333404</v>
      </c>
      <c r="G4784" s="46" t="str">
        <f>IF(NOT(ISBLANK(Tableau645[heure
début])),IF(VALUE(MID(TEXT(Tableau645[heure
début],"hh"),1,2))&lt;13,"AM","PM"),"")</f>
        <v>PM</v>
      </c>
      <c r="H4784" s="47">
        <f>F4784-E4784</f>
        <v>0.16666666666666707</v>
      </c>
      <c r="I4784" s="47"/>
      <c r="J4784" s="47"/>
      <c r="K4784" s="65" t="s">
        <v>875</v>
      </c>
      <c r="L4784" s="45" t="str">
        <f ca="1">VLOOKUP(Tableau645[[#This Row],[module]],OFFSET(INDIRECT(A4784&amp;"_code"),0,2,,2),2,0)</f>
        <v>BRIKI Rachid</v>
      </c>
      <c r="M4784" s="45"/>
      <c r="N4784" s="47"/>
      <c r="O4784" s="45"/>
    </row>
    <row r="4785" spans="1:15" hidden="1" x14ac:dyDescent="0.2">
      <c r="A4785" s="61" t="s">
        <v>669</v>
      </c>
      <c r="B4785" s="65" t="str">
        <f>YEAR(C4785)&amp;"-"&amp;WEEKNUM(C4785)</f>
        <v>2018-25</v>
      </c>
      <c r="C4785" s="46">
        <v>43270</v>
      </c>
      <c r="D4785" s="67">
        <f>WEEKDAY(Tableau645[[#This Row],[date]])</f>
        <v>3</v>
      </c>
      <c r="E4785" s="47">
        <v>0.34375</v>
      </c>
      <c r="F4785" s="47">
        <v>0.51041666666666696</v>
      </c>
      <c r="G4785" s="46" t="str">
        <f>IF(NOT(ISBLANK(Tableau645[heure
début])),IF(VALUE(MID(TEXT(Tableau645[heure
début],"hh"),1,2))&lt;13,"AM","PM"),"")</f>
        <v>AM</v>
      </c>
      <c r="H4785" s="47">
        <f>F4785-E4785</f>
        <v>0.16666666666666696</v>
      </c>
      <c r="I4785" s="47"/>
      <c r="J4785" s="47"/>
      <c r="K4785" s="65" t="s">
        <v>806</v>
      </c>
      <c r="L4785" s="45" t="str">
        <f ca="1">VLOOKUP(Tableau645[[#This Row],[module]],OFFSET(INDIRECT(A4785&amp;"_code"),0,2,,2),2,0)</f>
        <v>n/a</v>
      </c>
      <c r="M4785" s="45"/>
      <c r="N4785" s="47"/>
      <c r="O4785" s="45"/>
    </row>
    <row r="4786" spans="1:15" hidden="1" x14ac:dyDescent="0.2">
      <c r="A4786" s="45" t="s">
        <v>657</v>
      </c>
      <c r="B4786" s="65" t="str">
        <f>YEAR(C4786)&amp;"-"&amp;WEEKNUM(C4786)</f>
        <v>2018-25</v>
      </c>
      <c r="C4786" s="46">
        <v>43270</v>
      </c>
      <c r="D4786" s="67">
        <f>WEEKDAY(Tableau645[[#This Row],[date]])</f>
        <v>3</v>
      </c>
      <c r="E4786" s="47">
        <v>0.34375</v>
      </c>
      <c r="F4786" s="47">
        <v>0.51041666666666696</v>
      </c>
      <c r="G4786" s="46" t="str">
        <f>IF(NOT(ISBLANK(Tableau645[heure
début])),IF(VALUE(MID(TEXT(Tableau645[heure
début],"hh"),1,2))&lt;13,"AM","PM"),"")</f>
        <v>AM</v>
      </c>
      <c r="H4786" s="47">
        <f>F4786-E4786</f>
        <v>0.16666666666666696</v>
      </c>
      <c r="I4786" s="123"/>
      <c r="J4786" s="47"/>
      <c r="K4786" s="65" t="s">
        <v>1096</v>
      </c>
      <c r="L4786" s="45" t="str">
        <f ca="1">VLOOKUP(Tableau645[[#This Row],[module]],OFFSET(INDIRECT(A4786&amp;"_code"),0,2,,2),2,0)</f>
        <v>DELIESSCHE Christian</v>
      </c>
      <c r="M4786" s="45"/>
      <c r="N4786" s="47"/>
      <c r="O4786" s="45"/>
    </row>
    <row r="4787" spans="1:15" hidden="1" x14ac:dyDescent="0.2">
      <c r="A4787" s="45" t="s">
        <v>671</v>
      </c>
      <c r="B4787" s="65" t="str">
        <f>YEAR(C4787)&amp;"-"&amp;WEEKNUM(C4787)</f>
        <v>2018-25</v>
      </c>
      <c r="C4787" s="46">
        <v>43270</v>
      </c>
      <c r="D4787" s="67">
        <f>WEEKDAY(Tableau645[[#This Row],[date]])</f>
        <v>3</v>
      </c>
      <c r="E4787" s="47">
        <v>0.34375</v>
      </c>
      <c r="F4787" s="47">
        <v>0.51041666666666696</v>
      </c>
      <c r="G4787" s="46" t="str">
        <f>IF(NOT(ISBLANK(Tableau645[heure
début])),IF(VALUE(MID(TEXT(Tableau645[heure
début],"hh"),1,2))&lt;13,"AM","PM"),"")</f>
        <v>AM</v>
      </c>
      <c r="H4787" s="47">
        <f>F4787-E4787</f>
        <v>0.16666666666666696</v>
      </c>
      <c r="I4787" s="47"/>
      <c r="J4787" s="47" t="s">
        <v>833</v>
      </c>
      <c r="K4787" s="65" t="s">
        <v>817</v>
      </c>
      <c r="L4787" s="45" t="str">
        <f ca="1">VLOOKUP(Tableau645[[#This Row],[module]],OFFSET(INDIRECT(A4787&amp;"_code"),0,2,,2),2,0)</f>
        <v>n/a</v>
      </c>
      <c r="M4787" s="45"/>
      <c r="N4787" s="47"/>
      <c r="O4787" s="45"/>
    </row>
    <row r="4788" spans="1:15" hidden="1" x14ac:dyDescent="0.2">
      <c r="A4788" s="45" t="s">
        <v>672</v>
      </c>
      <c r="B4788" s="65" t="str">
        <f>YEAR(C4788)&amp;"-"&amp;WEEKNUM(C4788)</f>
        <v>2018-25</v>
      </c>
      <c r="C4788" s="46">
        <v>43270</v>
      </c>
      <c r="D4788" s="67">
        <f>WEEKDAY(Tableau645[[#This Row],[date]])</f>
        <v>3</v>
      </c>
      <c r="E4788" s="47">
        <v>0.34375</v>
      </c>
      <c r="F4788" s="47">
        <v>0.51041666666666696</v>
      </c>
      <c r="G4788" s="46" t="str">
        <f>IF(NOT(ISBLANK(Tableau645[heure
début])),IF(VALUE(MID(TEXT(Tableau645[heure
début],"hh"),1,2))&lt;13,"AM","PM"),"")</f>
        <v>AM</v>
      </c>
      <c r="H4788" s="47">
        <f>F4788-E4788</f>
        <v>0.16666666666666696</v>
      </c>
      <c r="I4788" s="47"/>
      <c r="J4788" s="47"/>
      <c r="K4788" s="65" t="s">
        <v>809</v>
      </c>
      <c r="L4788" s="45" t="str">
        <f ca="1">VLOOKUP(Tableau645[[#This Row],[module]],OFFSET(INDIRECT(A4788&amp;"_code"),0,2,,2),2,0)</f>
        <v>n/a</v>
      </c>
      <c r="M4788" s="45"/>
      <c r="N4788" s="47"/>
      <c r="O4788" s="45"/>
    </row>
    <row r="4789" spans="1:15" hidden="1" x14ac:dyDescent="0.2">
      <c r="A4789" s="45" t="s">
        <v>676</v>
      </c>
      <c r="B4789" s="65" t="str">
        <f>YEAR(C4789)&amp;"-"&amp;WEEKNUM(C4789)</f>
        <v>2018-25</v>
      </c>
      <c r="C4789" s="46">
        <v>43270</v>
      </c>
      <c r="D4789" s="67">
        <f>WEEKDAY(Tableau645[[#This Row],[date]])</f>
        <v>3</v>
      </c>
      <c r="E4789" s="47">
        <v>0.34375</v>
      </c>
      <c r="F4789" s="47">
        <v>0.51041666666666696</v>
      </c>
      <c r="G4789" s="46" t="str">
        <f>IF(NOT(ISBLANK(Tableau645[heure
début])),IF(VALUE(MID(TEXT(Tableau645[heure
début],"hh"),1,2))&lt;13,"AM","PM"),"")</f>
        <v>AM</v>
      </c>
      <c r="H4789" s="47">
        <f>F4789-E4789</f>
        <v>0.16666666666666696</v>
      </c>
      <c r="I4789" s="47"/>
      <c r="J4789" s="47"/>
      <c r="K4789" s="65" t="s">
        <v>809</v>
      </c>
      <c r="L4789" s="45" t="str">
        <f ca="1">VLOOKUP(Tableau645[[#This Row],[module]],OFFSET(INDIRECT(A4789&amp;"_code"),0,2,,2),2,0)</f>
        <v>n/a</v>
      </c>
      <c r="M4789" s="45"/>
      <c r="N4789" s="47"/>
      <c r="O4789" s="45"/>
    </row>
    <row r="4790" spans="1:15" hidden="1" x14ac:dyDescent="0.2">
      <c r="A4790" s="45" t="s">
        <v>677</v>
      </c>
      <c r="B4790" s="65" t="str">
        <f>YEAR(C4790)&amp;"-"&amp;WEEKNUM(C4790)</f>
        <v>2018-25</v>
      </c>
      <c r="C4790" s="46">
        <v>43270</v>
      </c>
      <c r="D4790" s="67">
        <f>WEEKDAY(Tableau645[[#This Row],[date]])</f>
        <v>3</v>
      </c>
      <c r="E4790" s="47">
        <v>0.34375</v>
      </c>
      <c r="F4790" s="47">
        <v>0.51041666666666696</v>
      </c>
      <c r="G4790" s="46" t="str">
        <f>IF(NOT(ISBLANK(Tableau645[heure
début])),IF(VALUE(MID(TEXT(Tableau645[heure
début],"hh"),1,2))&lt;13,"AM","PM"),"")</f>
        <v>AM</v>
      </c>
      <c r="H4790" s="47">
        <f>F4790-E4790</f>
        <v>0.16666666666666696</v>
      </c>
      <c r="I4790" s="47"/>
      <c r="J4790" s="47"/>
      <c r="K4790" s="65" t="s">
        <v>749</v>
      </c>
      <c r="L4790" s="45" t="str">
        <f ca="1">VLOOKUP(Tableau645[[#This Row],[module]],OFFSET(INDIRECT(A4790&amp;"_code"),0,2,,2),2,0)</f>
        <v>LEFETZ Guillaume</v>
      </c>
      <c r="M4790" s="45"/>
      <c r="N4790" s="47"/>
      <c r="O4790" s="45"/>
    </row>
    <row r="4791" spans="1:15" hidden="1" x14ac:dyDescent="0.2">
      <c r="A4791" s="45" t="s">
        <v>671</v>
      </c>
      <c r="B4791" s="65" t="str">
        <f>YEAR(C4791)&amp;"-"&amp;WEEKNUM(C4791)</f>
        <v>2018-25</v>
      </c>
      <c r="C4791" s="46">
        <v>43270</v>
      </c>
      <c r="D4791" s="67">
        <f>WEEKDAY(Tableau645[[#This Row],[date]])</f>
        <v>3</v>
      </c>
      <c r="E4791" s="47">
        <v>0.34375</v>
      </c>
      <c r="F4791" s="47">
        <v>0.51041666666666696</v>
      </c>
      <c r="G4791" s="46" t="str">
        <f>IF(NOT(ISBLANK(Tableau645[heure
début])),IF(VALUE(MID(TEXT(Tableau645[heure
début],"hh"),1,2))&lt;13,"AM","PM"),"")</f>
        <v>AM</v>
      </c>
      <c r="H4791" s="47">
        <f>F4791-E4791</f>
        <v>0.16666666666666696</v>
      </c>
      <c r="I4791" s="47"/>
      <c r="J4791" s="47" t="s">
        <v>832</v>
      </c>
      <c r="K4791" s="65"/>
      <c r="L4791" s="45" t="e">
        <f ca="1">VLOOKUP(Tableau645[[#This Row],[module]],OFFSET(INDIRECT(A4791&amp;"_code"),0,2,,2),2,0)</f>
        <v>#N/A</v>
      </c>
      <c r="M4791" s="45"/>
      <c r="N4791" s="47"/>
      <c r="O4791" s="45"/>
    </row>
    <row r="4792" spans="1:15" hidden="1" x14ac:dyDescent="0.2">
      <c r="A4792" s="45" t="s">
        <v>670</v>
      </c>
      <c r="B4792" s="65" t="str">
        <f>YEAR(C4792)&amp;"-"&amp;WEEKNUM(C4792)</f>
        <v>2018-25</v>
      </c>
      <c r="C4792" s="46">
        <v>43270</v>
      </c>
      <c r="D4792" s="67">
        <f>WEEKDAY(Tableau645[[#This Row],[date]])</f>
        <v>3</v>
      </c>
      <c r="E4792" s="47">
        <v>0.34375</v>
      </c>
      <c r="F4792" s="47">
        <v>0.51041666666666696</v>
      </c>
      <c r="G4792" s="46" t="str">
        <f>IF(NOT(ISBLANK(Tableau645[heure
début])),IF(VALUE(MID(TEXT(Tableau645[heure
début],"hh"),1,2))&lt;13,"AM","PM"),"")</f>
        <v>AM</v>
      </c>
      <c r="H4792" s="47">
        <f>F4792-E4792</f>
        <v>0.16666666666666696</v>
      </c>
      <c r="I4792" s="47"/>
      <c r="J4792" s="47"/>
      <c r="K4792" s="65" t="s">
        <v>840</v>
      </c>
      <c r="L4792" s="45" t="str">
        <f ca="1">VLOOKUP(Tableau645[[#This Row],[module]],OFFSET(INDIRECT(A4792&amp;"_code"),0,2,,2),2,0)</f>
        <v>DECROIX Sébastien</v>
      </c>
      <c r="M4792" s="45"/>
      <c r="N4792" s="47"/>
      <c r="O4792" s="45"/>
    </row>
    <row r="4793" spans="1:15" hidden="1" x14ac:dyDescent="0.2">
      <c r="A4793" s="61" t="s">
        <v>669</v>
      </c>
      <c r="B4793" s="65" t="str">
        <f>YEAR(C4793)&amp;"-"&amp;WEEKNUM(C4793)</f>
        <v>2018-25</v>
      </c>
      <c r="C4793" s="46">
        <v>43270</v>
      </c>
      <c r="D4793" s="67">
        <f>WEEKDAY(Tableau645[[#This Row],[date]])</f>
        <v>3</v>
      </c>
      <c r="E4793" s="63">
        <v>0.57291666666666696</v>
      </c>
      <c r="F4793" s="63">
        <v>0.73958333333333404</v>
      </c>
      <c r="G4793" s="46" t="str">
        <f>IF(NOT(ISBLANK(Tableau645[heure
début])),IF(VALUE(MID(TEXT(Tableau645[heure
début],"hh"),1,2))&lt;13,"AM","PM"),"")</f>
        <v>PM</v>
      </c>
      <c r="H4793" s="47">
        <f>F4793-E4793</f>
        <v>0.16666666666666707</v>
      </c>
      <c r="I4793" s="47"/>
      <c r="J4793" s="47"/>
      <c r="K4793" s="65" t="s">
        <v>806</v>
      </c>
      <c r="L4793" s="45" t="str">
        <f ca="1">VLOOKUP(Tableau645[[#This Row],[module]],OFFSET(INDIRECT(A4793&amp;"_code"),0,2,,2),2,0)</f>
        <v>n/a</v>
      </c>
      <c r="M4793" s="45"/>
      <c r="N4793" s="47"/>
      <c r="O4793" s="45"/>
    </row>
    <row r="4794" spans="1:15" hidden="1" x14ac:dyDescent="0.2">
      <c r="A4794" s="45" t="s">
        <v>657</v>
      </c>
      <c r="B4794" s="65" t="str">
        <f>YEAR(C4794)&amp;"-"&amp;WEEKNUM(C4794)</f>
        <v>2018-25</v>
      </c>
      <c r="C4794" s="46">
        <v>43270</v>
      </c>
      <c r="D4794" s="67">
        <f>WEEKDAY(Tableau645[[#This Row],[date]])</f>
        <v>3</v>
      </c>
      <c r="E4794" s="47">
        <v>0.57291666666666696</v>
      </c>
      <c r="F4794" s="47">
        <v>0.73958333333333404</v>
      </c>
      <c r="G4794" s="46" t="str">
        <f>IF(NOT(ISBLANK(Tableau645[heure
début])),IF(VALUE(MID(TEXT(Tableau645[heure
début],"hh"),1,2))&lt;13,"AM","PM"),"")</f>
        <v>PM</v>
      </c>
      <c r="H4794" s="47">
        <f>F4794-E4794</f>
        <v>0.16666666666666707</v>
      </c>
      <c r="I4794" s="123"/>
      <c r="J4794" s="47"/>
      <c r="K4794" s="65" t="s">
        <v>1053</v>
      </c>
      <c r="L4794" s="45" t="str">
        <f ca="1">VLOOKUP(Tableau645[[#This Row],[module]],OFFSET(INDIRECT(A4794&amp;"_code"),0,2,,2),2,0)</f>
        <v>FRENEA Marylène</v>
      </c>
      <c r="M4794" s="45"/>
      <c r="N4794" s="47"/>
      <c r="O4794" s="45"/>
    </row>
    <row r="4795" spans="1:15" hidden="1" x14ac:dyDescent="0.2">
      <c r="A4795" s="45" t="s">
        <v>671</v>
      </c>
      <c r="B4795" s="65" t="str">
        <f>YEAR(C4795)&amp;"-"&amp;WEEKNUM(C4795)</f>
        <v>2018-25</v>
      </c>
      <c r="C4795" s="46">
        <v>43270</v>
      </c>
      <c r="D4795" s="67">
        <f>WEEKDAY(Tableau645[[#This Row],[date]])</f>
        <v>3</v>
      </c>
      <c r="E4795" s="47">
        <v>0.57291666666666696</v>
      </c>
      <c r="F4795" s="47">
        <v>0.73958333333333404</v>
      </c>
      <c r="G4795" s="46" t="str">
        <f>IF(NOT(ISBLANK(Tableau645[heure
début])),IF(VALUE(MID(TEXT(Tableau645[heure
début],"hh"),1,2))&lt;13,"AM","PM"),"")</f>
        <v>PM</v>
      </c>
      <c r="H4795" s="47">
        <f>F4795-E4795</f>
        <v>0.16666666666666707</v>
      </c>
      <c r="I4795" s="47"/>
      <c r="J4795" s="47" t="s">
        <v>833</v>
      </c>
      <c r="K4795" s="65" t="s">
        <v>817</v>
      </c>
      <c r="L4795" s="45" t="str">
        <f ca="1">VLOOKUP(Tableau645[[#This Row],[module]],OFFSET(INDIRECT(A4795&amp;"_code"),0,2,,2),2,0)</f>
        <v>n/a</v>
      </c>
      <c r="M4795" s="45"/>
      <c r="N4795" s="47"/>
      <c r="O4795" s="45"/>
    </row>
    <row r="4796" spans="1:15" hidden="1" x14ac:dyDescent="0.2">
      <c r="A4796" s="45" t="s">
        <v>672</v>
      </c>
      <c r="B4796" s="65" t="str">
        <f>YEAR(C4796)&amp;"-"&amp;WEEKNUM(C4796)</f>
        <v>2018-25</v>
      </c>
      <c r="C4796" s="46">
        <v>43270</v>
      </c>
      <c r="D4796" s="67">
        <f>WEEKDAY(Tableau645[[#This Row],[date]])</f>
        <v>3</v>
      </c>
      <c r="E4796" s="47">
        <v>0.57291666666666696</v>
      </c>
      <c r="F4796" s="47">
        <v>0.73958333333333404</v>
      </c>
      <c r="G4796" s="46" t="str">
        <f>IF(NOT(ISBLANK(Tableau645[heure
début])),IF(VALUE(MID(TEXT(Tableau645[heure
début],"hh"),1,2))&lt;13,"AM","PM"),"")</f>
        <v>PM</v>
      </c>
      <c r="H4796" s="47">
        <f>F4796-E4796</f>
        <v>0.16666666666666707</v>
      </c>
      <c r="I4796" s="47"/>
      <c r="J4796" s="47"/>
      <c r="K4796" s="65" t="s">
        <v>809</v>
      </c>
      <c r="L4796" s="45" t="str">
        <f ca="1">VLOOKUP(Tableau645[[#This Row],[module]],OFFSET(INDIRECT(A4796&amp;"_code"),0,2,,2),2,0)</f>
        <v>n/a</v>
      </c>
      <c r="M4796" s="45"/>
      <c r="N4796" s="47"/>
      <c r="O4796" s="45"/>
    </row>
    <row r="4797" spans="1:15" hidden="1" x14ac:dyDescent="0.2">
      <c r="A4797" s="45" t="s">
        <v>676</v>
      </c>
      <c r="B4797" s="65" t="str">
        <f>YEAR(C4797)&amp;"-"&amp;WEEKNUM(C4797)</f>
        <v>2018-25</v>
      </c>
      <c r="C4797" s="46">
        <v>43270</v>
      </c>
      <c r="D4797" s="67">
        <f>WEEKDAY(Tableau645[[#This Row],[date]])</f>
        <v>3</v>
      </c>
      <c r="E4797" s="47">
        <v>0.57291666666666696</v>
      </c>
      <c r="F4797" s="47">
        <v>0.69791666666666663</v>
      </c>
      <c r="G4797" s="46" t="str">
        <f>IF(NOT(ISBLANK(Tableau645[heure
début])),IF(VALUE(MID(TEXT(Tableau645[heure
début],"hh"),1,2))&lt;13,"AM","PM"),"")</f>
        <v>PM</v>
      </c>
      <c r="H4797" s="47">
        <f>F4797-E4797</f>
        <v>0.12499999999999967</v>
      </c>
      <c r="I4797" s="47"/>
      <c r="J4797" s="47"/>
      <c r="K4797" s="65" t="s">
        <v>809</v>
      </c>
      <c r="L4797" s="45" t="str">
        <f ca="1">VLOOKUP(Tableau645[[#This Row],[module]],OFFSET(INDIRECT(A4797&amp;"_code"),0,2,,2),2,0)</f>
        <v>n/a</v>
      </c>
      <c r="M4797" s="45"/>
      <c r="N4797" s="47"/>
      <c r="O4797" s="45"/>
    </row>
    <row r="4798" spans="1:15" hidden="1" x14ac:dyDescent="0.2">
      <c r="A4798" s="45" t="s">
        <v>677</v>
      </c>
      <c r="B4798" s="65" t="str">
        <f>YEAR(C4798)&amp;"-"&amp;WEEKNUM(C4798)</f>
        <v>2018-25</v>
      </c>
      <c r="C4798" s="46">
        <v>43270</v>
      </c>
      <c r="D4798" s="67">
        <f>WEEKDAY(Tableau645[[#This Row],[date]])</f>
        <v>3</v>
      </c>
      <c r="E4798" s="47">
        <v>0.57291666666666696</v>
      </c>
      <c r="F4798" s="47">
        <v>0.69791666666666663</v>
      </c>
      <c r="G4798" s="46" t="str">
        <f>IF(NOT(ISBLANK(Tableau645[heure
début])),IF(VALUE(MID(TEXT(Tableau645[heure
début],"hh"),1,2))&lt;13,"AM","PM"),"")</f>
        <v>PM</v>
      </c>
      <c r="H4798" s="47">
        <f>F4798-E4798</f>
        <v>0.12499999999999967</v>
      </c>
      <c r="I4798" s="47"/>
      <c r="J4798" s="47"/>
      <c r="K4798" s="65" t="s">
        <v>749</v>
      </c>
      <c r="L4798" s="45" t="str">
        <f ca="1">VLOOKUP(Tableau645[[#This Row],[module]],OFFSET(INDIRECT(A4798&amp;"_code"),0,2,,2),2,0)</f>
        <v>LEFETZ Guillaume</v>
      </c>
      <c r="M4798" s="45"/>
      <c r="N4798" s="47"/>
      <c r="O4798" s="45"/>
    </row>
    <row r="4799" spans="1:15" hidden="1" x14ac:dyDescent="0.2">
      <c r="A4799" s="45" t="s">
        <v>670</v>
      </c>
      <c r="B4799" s="92" t="str">
        <f>YEAR(C4799)&amp;"-"&amp;WEEKNUM(C4799)</f>
        <v>2018-25</v>
      </c>
      <c r="C4799" s="46">
        <v>43270</v>
      </c>
      <c r="D4799" s="94">
        <f>WEEKDAY(Tableau645[[#This Row],[date]])</f>
        <v>3</v>
      </c>
      <c r="E4799" s="47">
        <v>0.57291666666666696</v>
      </c>
      <c r="F4799" s="95">
        <v>0.65625</v>
      </c>
      <c r="G4799" s="93" t="str">
        <f>IF(NOT(ISBLANK(Tableau645[heure
début])),IF(VALUE(MID(TEXT(Tableau645[heure
début],"hh"),1,2))&lt;13,"AM","PM"),"")</f>
        <v>PM</v>
      </c>
      <c r="H4799" s="95">
        <f>F4799-E4799</f>
        <v>8.3333333333333037E-2</v>
      </c>
      <c r="I4799" s="95"/>
      <c r="J4799" s="95"/>
      <c r="K4799" s="65" t="s">
        <v>875</v>
      </c>
      <c r="L4799" s="92" t="str">
        <f ca="1">VLOOKUP(Tableau645[[#This Row],[module]],OFFSET(INDIRECT(A4799&amp;"_code"),0,2,,2),2,0)</f>
        <v>BRIKI Rachid</v>
      </c>
      <c r="M4799" s="91"/>
      <c r="N4799" s="95"/>
      <c r="O4799" s="91"/>
    </row>
    <row r="4800" spans="1:15" hidden="1" x14ac:dyDescent="0.2">
      <c r="A4800" s="45" t="s">
        <v>671</v>
      </c>
      <c r="B4800" s="65" t="str">
        <f>YEAR(C4800)&amp;"-"&amp;WEEKNUM(C4800)</f>
        <v>2018-25</v>
      </c>
      <c r="C4800" s="46">
        <v>43270</v>
      </c>
      <c r="D4800" s="67">
        <f>WEEKDAY(Tableau645[[#This Row],[date]])</f>
        <v>3</v>
      </c>
      <c r="E4800" s="47">
        <v>0.57291666666666696</v>
      </c>
      <c r="F4800" s="47">
        <v>0.73958333333333404</v>
      </c>
      <c r="G4800" s="46" t="str">
        <f>IF(NOT(ISBLANK(Tableau645[heure
début])),IF(VALUE(MID(TEXT(Tableau645[heure
début],"hh"),1,2))&lt;13,"AM","PM"),"")</f>
        <v>PM</v>
      </c>
      <c r="H4800" s="47">
        <f>F4800-E4800</f>
        <v>0.16666666666666707</v>
      </c>
      <c r="I4800" s="47"/>
      <c r="J4800" s="47" t="s">
        <v>832</v>
      </c>
      <c r="K4800" s="65"/>
      <c r="L4800" s="45" t="e">
        <f ca="1">VLOOKUP(Tableau645[[#This Row],[module]],OFFSET(INDIRECT(A4800&amp;"_code"),0,2,,2),2,0)</f>
        <v>#N/A</v>
      </c>
      <c r="M4800" s="45"/>
      <c r="N4800" s="47"/>
      <c r="O4800" s="45"/>
    </row>
    <row r="4801" spans="1:15" hidden="1" x14ac:dyDescent="0.2">
      <c r="A4801" s="45" t="s">
        <v>670</v>
      </c>
      <c r="B4801" s="65" t="str">
        <f>YEAR(C4801)&amp;"-"&amp;WEEKNUM(C4801)</f>
        <v>2018-25</v>
      </c>
      <c r="C4801" s="46">
        <v>43270</v>
      </c>
      <c r="D4801" s="67">
        <f>WEEKDAY(Tableau645[[#This Row],[date]])</f>
        <v>3</v>
      </c>
      <c r="E4801" s="95">
        <v>0.65625</v>
      </c>
      <c r="F4801" s="47">
        <v>0.73958333333333404</v>
      </c>
      <c r="G4801" s="46" t="str">
        <f>IF(NOT(ISBLANK(Tableau645[heure
début])),IF(VALUE(MID(TEXT(Tableau645[heure
début],"hh"),1,2))&lt;13,"AM","PM"),"")</f>
        <v>PM</v>
      </c>
      <c r="H4801" s="47">
        <f>F4801-E4801</f>
        <v>8.3333333333334036E-2</v>
      </c>
      <c r="I4801" s="47"/>
      <c r="J4801" s="47"/>
      <c r="K4801" s="65"/>
      <c r="L4801" s="45" t="e">
        <f ca="1">VLOOKUP(Tableau645[[#This Row],[module]],OFFSET(INDIRECT(A4801&amp;"_code"),0,2,,2),2,0)</f>
        <v>#N/A</v>
      </c>
      <c r="M4801" s="45"/>
      <c r="N4801" s="47"/>
      <c r="O4801" s="45"/>
    </row>
    <row r="4802" spans="1:15" hidden="1" x14ac:dyDescent="0.2">
      <c r="A4802" s="61" t="s">
        <v>669</v>
      </c>
      <c r="B4802" s="65" t="str">
        <f>YEAR(C4802)&amp;"-"&amp;WEEKNUM(C4802)</f>
        <v>2018-25</v>
      </c>
      <c r="C4802" s="46">
        <v>43271</v>
      </c>
      <c r="D4802" s="67">
        <f>WEEKDAY(Tableau645[[#This Row],[date]])</f>
        <v>4</v>
      </c>
      <c r="E4802" s="47">
        <v>0.34375</v>
      </c>
      <c r="F4802" s="47">
        <v>0.51041666666666696</v>
      </c>
      <c r="G4802" s="46" t="str">
        <f>IF(NOT(ISBLANK(Tableau645[heure
début])),IF(VALUE(MID(TEXT(Tableau645[heure
début],"hh"),1,2))&lt;13,"AM","PM"),"")</f>
        <v>AM</v>
      </c>
      <c r="H4802" s="47">
        <f>F4802-E4802</f>
        <v>0.16666666666666696</v>
      </c>
      <c r="I4802" s="47"/>
      <c r="J4802" s="47"/>
      <c r="K4802" s="65" t="s">
        <v>806</v>
      </c>
      <c r="L4802" s="45" t="str">
        <f ca="1">VLOOKUP(Tableau645[[#This Row],[module]],OFFSET(INDIRECT(A4802&amp;"_code"),0,2,,2),2,0)</f>
        <v>n/a</v>
      </c>
      <c r="M4802" s="45"/>
      <c r="N4802" s="47"/>
      <c r="O4802" s="45"/>
    </row>
    <row r="4803" spans="1:15" hidden="1" x14ac:dyDescent="0.2">
      <c r="A4803" s="45" t="s">
        <v>670</v>
      </c>
      <c r="B4803" s="65" t="str">
        <f>YEAR(C4803)&amp;"-"&amp;WEEKNUM(C4803)</f>
        <v>2018-25</v>
      </c>
      <c r="C4803" s="46">
        <v>43271</v>
      </c>
      <c r="D4803" s="67">
        <f>WEEKDAY(Tableau645[[#This Row],[date]])</f>
        <v>4</v>
      </c>
      <c r="E4803" s="47">
        <v>0.34375</v>
      </c>
      <c r="F4803" s="47">
        <v>0.42708333333333298</v>
      </c>
      <c r="G4803" s="46" t="str">
        <f>IF(NOT(ISBLANK(Tableau645[heure
début])),IF(VALUE(MID(TEXT(Tableau645[heure
début],"hh"),1,2))&lt;13,"AM","PM"),"")</f>
        <v>AM</v>
      </c>
      <c r="H4803" s="47">
        <f>F4803-E4803</f>
        <v>8.3333333333332982E-2</v>
      </c>
      <c r="I4803" s="47"/>
      <c r="J4803" s="47"/>
      <c r="K4803" s="65" t="s">
        <v>874</v>
      </c>
      <c r="L4803" s="65" t="str">
        <f ca="1">VLOOKUP(Tableau645[[#This Row],[module]],OFFSET(INDIRECT(A4803&amp;"_code"),0,2,,2),2,0)</f>
        <v>BRIKI Rachid</v>
      </c>
      <c r="M4803" s="45"/>
      <c r="N4803" s="47"/>
      <c r="O4803" s="45"/>
    </row>
    <row r="4804" spans="1:15" hidden="1" x14ac:dyDescent="0.2">
      <c r="A4804" s="45" t="s">
        <v>657</v>
      </c>
      <c r="B4804" s="65" t="str">
        <f>YEAR(C4804)&amp;"-"&amp;WEEKNUM(C4804)</f>
        <v>2018-25</v>
      </c>
      <c r="C4804" s="46">
        <v>43271</v>
      </c>
      <c r="D4804" s="67">
        <f>WEEKDAY(Tableau645[[#This Row],[date]])</f>
        <v>4</v>
      </c>
      <c r="E4804" s="47">
        <v>0.34375</v>
      </c>
      <c r="F4804" s="47">
        <v>0.42708333333333298</v>
      </c>
      <c r="G4804" s="46" t="str">
        <f>IF(NOT(ISBLANK(Tableau645[heure
début])),IF(VALUE(MID(TEXT(Tableau645[heure
début],"hh"),1,2))&lt;13,"AM","PM"),"")</f>
        <v>AM</v>
      </c>
      <c r="H4804" s="47">
        <f>F4804-E4804</f>
        <v>8.3333333333332982E-2</v>
      </c>
      <c r="I4804" s="123"/>
      <c r="J4804" s="47"/>
      <c r="K4804" s="65" t="s">
        <v>915</v>
      </c>
      <c r="L4804" s="45" t="str">
        <f ca="1">VLOOKUP(Tableau645[[#This Row],[module]],OFFSET(INDIRECT(A4804&amp;"_code"),0,2,,2),2,0)</f>
        <v>BOUTONNET Jean-Pierre</v>
      </c>
      <c r="M4804" s="45"/>
      <c r="N4804" s="47"/>
      <c r="O4804" s="45"/>
    </row>
    <row r="4805" spans="1:15" hidden="1" x14ac:dyDescent="0.2">
      <c r="A4805" s="45" t="s">
        <v>671</v>
      </c>
      <c r="B4805" s="65" t="str">
        <f>YEAR(C4805)&amp;"-"&amp;WEEKNUM(C4805)</f>
        <v>2018-25</v>
      </c>
      <c r="C4805" s="46">
        <v>43271</v>
      </c>
      <c r="D4805" s="67">
        <f>WEEKDAY(Tableau645[[#This Row],[date]])</f>
        <v>4</v>
      </c>
      <c r="E4805" s="47">
        <v>0.34375</v>
      </c>
      <c r="F4805" s="47">
        <v>0.51041666666666696</v>
      </c>
      <c r="G4805" s="46" t="str">
        <f>IF(NOT(ISBLANK(Tableau645[heure
début])),IF(VALUE(MID(TEXT(Tableau645[heure
début],"hh"),1,2))&lt;13,"AM","PM"),"")</f>
        <v>AM</v>
      </c>
      <c r="H4805" s="47">
        <f>F4805-E4805</f>
        <v>0.16666666666666696</v>
      </c>
      <c r="I4805" s="47"/>
      <c r="J4805" s="47" t="s">
        <v>833</v>
      </c>
      <c r="K4805" s="65" t="s">
        <v>817</v>
      </c>
      <c r="L4805" s="45" t="str">
        <f ca="1">VLOOKUP(Tableau645[[#This Row],[module]],OFFSET(INDIRECT(A4805&amp;"_code"),0,2,,2),2,0)</f>
        <v>n/a</v>
      </c>
      <c r="M4805" s="45"/>
      <c r="N4805" s="47"/>
      <c r="O4805" s="45"/>
    </row>
    <row r="4806" spans="1:15" hidden="1" x14ac:dyDescent="0.2">
      <c r="A4806" s="45" t="s">
        <v>672</v>
      </c>
      <c r="B4806" s="65" t="str">
        <f>YEAR(C4806)&amp;"-"&amp;WEEKNUM(C4806)</f>
        <v>2018-25</v>
      </c>
      <c r="C4806" s="46">
        <v>43271</v>
      </c>
      <c r="D4806" s="67">
        <f>WEEKDAY(Tableau645[[#This Row],[date]])</f>
        <v>4</v>
      </c>
      <c r="E4806" s="47">
        <v>0.34375</v>
      </c>
      <c r="F4806" s="47">
        <v>0.51041666666666696</v>
      </c>
      <c r="G4806" s="46" t="str">
        <f>IF(NOT(ISBLANK(Tableau645[heure
début])),IF(VALUE(MID(TEXT(Tableau645[heure
début],"hh"),1,2))&lt;13,"AM","PM"),"")</f>
        <v>AM</v>
      </c>
      <c r="H4806" s="47">
        <f>F4806-E4806</f>
        <v>0.16666666666666696</v>
      </c>
      <c r="I4806" s="47"/>
      <c r="J4806" s="47"/>
      <c r="K4806" s="65" t="s">
        <v>809</v>
      </c>
      <c r="L4806" s="45" t="str">
        <f ca="1">VLOOKUP(Tableau645[[#This Row],[module]],OFFSET(INDIRECT(A4806&amp;"_code"),0,2,,2),2,0)</f>
        <v>n/a</v>
      </c>
      <c r="M4806" s="45"/>
      <c r="N4806" s="47"/>
      <c r="O4806" s="45"/>
    </row>
    <row r="4807" spans="1:15" hidden="1" x14ac:dyDescent="0.2">
      <c r="A4807" s="45" t="s">
        <v>676</v>
      </c>
      <c r="B4807" s="65" t="str">
        <f>YEAR(C4807)&amp;"-"&amp;WEEKNUM(C4807)</f>
        <v>2018-25</v>
      </c>
      <c r="C4807" s="46">
        <v>43271</v>
      </c>
      <c r="D4807" s="67">
        <f>WEEKDAY(Tableau645[[#This Row],[date]])</f>
        <v>4</v>
      </c>
      <c r="E4807" s="47">
        <v>0.34375</v>
      </c>
      <c r="F4807" s="47">
        <v>0.51041666666666696</v>
      </c>
      <c r="G4807" s="46" t="str">
        <f>IF(NOT(ISBLANK(Tableau645[heure
début])),IF(VALUE(MID(TEXT(Tableau645[heure
début],"hh"),1,2))&lt;13,"AM","PM"),"")</f>
        <v>AM</v>
      </c>
      <c r="H4807" s="47">
        <f>F4807-E4807</f>
        <v>0.16666666666666696</v>
      </c>
      <c r="I4807" s="47"/>
      <c r="J4807" s="47"/>
      <c r="K4807" s="65" t="s">
        <v>809</v>
      </c>
      <c r="L4807" s="45" t="str">
        <f ca="1">VLOOKUP(Tableau645[[#This Row],[module]],OFFSET(INDIRECT(A4807&amp;"_code"),0,2,,2),2,0)</f>
        <v>n/a</v>
      </c>
      <c r="M4807" s="45"/>
      <c r="N4807" s="47"/>
      <c r="O4807" s="45"/>
    </row>
    <row r="4808" spans="1:15" hidden="1" x14ac:dyDescent="0.2">
      <c r="A4808" s="45" t="s">
        <v>677</v>
      </c>
      <c r="B4808" s="65" t="str">
        <f>YEAR(C4808)&amp;"-"&amp;WEEKNUM(C4808)</f>
        <v>2018-25</v>
      </c>
      <c r="C4808" s="46">
        <v>43271</v>
      </c>
      <c r="D4808" s="67">
        <f>WEEKDAY(Tableau645[[#This Row],[date]])</f>
        <v>4</v>
      </c>
      <c r="E4808" s="47">
        <v>0.34375</v>
      </c>
      <c r="F4808" s="47">
        <v>0.51041666666666696</v>
      </c>
      <c r="G4808" s="46" t="str">
        <f>IF(NOT(ISBLANK(Tableau645[heure
début])),IF(VALUE(MID(TEXT(Tableau645[heure
début],"hh"),1,2))&lt;13,"AM","PM"),"")</f>
        <v>AM</v>
      </c>
      <c r="H4808" s="47">
        <f>F4808-E4808</f>
        <v>0.16666666666666696</v>
      </c>
      <c r="I4808" s="47"/>
      <c r="J4808" s="47"/>
      <c r="K4808" s="65" t="s">
        <v>922</v>
      </c>
      <c r="L4808" s="45" t="str">
        <f ca="1">VLOOKUP(Tableau645[[#This Row],[module]],OFFSET(INDIRECT(A4808&amp;"_code"),0,2,,2),2,0)</f>
        <v>CGI CGI</v>
      </c>
      <c r="M4808" s="45"/>
      <c r="N4808" s="47"/>
      <c r="O4808" s="45"/>
    </row>
    <row r="4809" spans="1:15" hidden="1" x14ac:dyDescent="0.2">
      <c r="A4809" s="45" t="s">
        <v>671</v>
      </c>
      <c r="B4809" s="65" t="str">
        <f>YEAR(C4809)&amp;"-"&amp;WEEKNUM(C4809)</f>
        <v>2018-25</v>
      </c>
      <c r="C4809" s="46">
        <v>43271</v>
      </c>
      <c r="D4809" s="67">
        <f>WEEKDAY(Tableau645[[#This Row],[date]])</f>
        <v>4</v>
      </c>
      <c r="E4809" s="47">
        <v>0.34375</v>
      </c>
      <c r="F4809" s="47">
        <v>0.51041666666666696</v>
      </c>
      <c r="G4809" s="46" t="str">
        <f>IF(NOT(ISBLANK(Tableau645[heure
début])),IF(VALUE(MID(TEXT(Tableau645[heure
début],"hh"),1,2))&lt;13,"AM","PM"),"")</f>
        <v>AM</v>
      </c>
      <c r="H4809" s="47">
        <f>F4809-E4809</f>
        <v>0.16666666666666696</v>
      </c>
      <c r="I4809" s="47"/>
      <c r="J4809" s="47" t="s">
        <v>832</v>
      </c>
      <c r="K4809" s="65"/>
      <c r="L4809" s="45" t="e">
        <f ca="1">VLOOKUP(Tableau645[[#This Row],[module]],OFFSET(INDIRECT(A4809&amp;"_code"),0,2,,2),2,0)</f>
        <v>#N/A</v>
      </c>
      <c r="M4809" s="45"/>
      <c r="N4809" s="47"/>
      <c r="O4809" s="45"/>
    </row>
    <row r="4810" spans="1:15" hidden="1" x14ac:dyDescent="0.2">
      <c r="A4810" s="45" t="s">
        <v>670</v>
      </c>
      <c r="B4810" s="65" t="str">
        <f>YEAR(C4810)&amp;"-"&amp;WEEKNUM(C4810)</f>
        <v>2018-25</v>
      </c>
      <c r="C4810" s="46">
        <v>43271</v>
      </c>
      <c r="D4810" s="67">
        <f>WEEKDAY(Tableau645[[#This Row],[date]])</f>
        <v>4</v>
      </c>
      <c r="E4810" s="47">
        <v>0.42708333333333298</v>
      </c>
      <c r="F4810" s="47">
        <v>0.51041666666666696</v>
      </c>
      <c r="G4810" s="46" t="str">
        <f>IF(NOT(ISBLANK(Tableau645[heure
début])),IF(VALUE(MID(TEXT(Tableau645[heure
début],"hh"),1,2))&lt;13,"AM","PM"),"")</f>
        <v>AM</v>
      </c>
      <c r="H4810" s="47">
        <f>F4810-E4810</f>
        <v>8.3333333333333981E-2</v>
      </c>
      <c r="I4810" s="47"/>
      <c r="J4810" s="47"/>
      <c r="K4810" s="65" t="s">
        <v>875</v>
      </c>
      <c r="L4810" s="45" t="str">
        <f ca="1">VLOOKUP(Tableau645[[#This Row],[module]],OFFSET(INDIRECT(A4810&amp;"_code"),0,2,,2),2,0)</f>
        <v>BRIKI Rachid</v>
      </c>
      <c r="M4810" s="45"/>
      <c r="N4810" s="47"/>
      <c r="O4810" s="45"/>
    </row>
    <row r="4811" spans="1:15" hidden="1" x14ac:dyDescent="0.2">
      <c r="A4811" s="45" t="s">
        <v>657</v>
      </c>
      <c r="B4811" s="70" t="str">
        <f>YEAR(C4811)&amp;"-"&amp;WEEKNUM(C4811)</f>
        <v>2018-25</v>
      </c>
      <c r="C4811" s="46">
        <v>43271</v>
      </c>
      <c r="D4811" s="68">
        <f>WEEKDAY(Tableau645[[#This Row],[date]])</f>
        <v>4</v>
      </c>
      <c r="E4811" s="47">
        <v>0.42708333333333298</v>
      </c>
      <c r="F4811" s="47">
        <v>0.51041666666666696</v>
      </c>
      <c r="G4811" s="62" t="str">
        <f>IF(NOT(ISBLANK(Tableau645[heure
début])),IF(VALUE(MID(TEXT(Tableau645[heure
début],"hh"),1,2))&lt;13,"AM","PM"),"")</f>
        <v>AM</v>
      </c>
      <c r="H4811" s="63">
        <f>F4811-E4811</f>
        <v>8.3333333333333981E-2</v>
      </c>
      <c r="I4811" s="125"/>
      <c r="J4811" s="63"/>
      <c r="K4811" s="70"/>
      <c r="L4811" s="70" t="e">
        <f ca="1">VLOOKUP(Tableau645[[#This Row],[module]],OFFSET(INDIRECT(A4811&amp;"_code"),0,2,,2),2,0)</f>
        <v>#N/A</v>
      </c>
      <c r="M4811" s="61"/>
      <c r="N4811" s="63"/>
      <c r="O4811" s="61"/>
    </row>
    <row r="4812" spans="1:15" hidden="1" x14ac:dyDescent="0.2">
      <c r="A4812" s="61" t="s">
        <v>669</v>
      </c>
      <c r="B4812" s="65" t="str">
        <f>YEAR(C4812)&amp;"-"&amp;WEEKNUM(C4812)</f>
        <v>2018-25</v>
      </c>
      <c r="C4812" s="46">
        <v>43271</v>
      </c>
      <c r="D4812" s="67">
        <f>WEEKDAY(Tableau645[[#This Row],[date]])</f>
        <v>4</v>
      </c>
      <c r="E4812" s="63">
        <v>0.57291666666666696</v>
      </c>
      <c r="F4812" s="63">
        <v>0.73958333333333404</v>
      </c>
      <c r="G4812" s="46" t="str">
        <f>IF(NOT(ISBLANK(Tableau645[heure
début])),IF(VALUE(MID(TEXT(Tableau645[heure
début],"hh"),1,2))&lt;13,"AM","PM"),"")</f>
        <v>PM</v>
      </c>
      <c r="H4812" s="47">
        <f>F4812-E4812</f>
        <v>0.16666666666666707</v>
      </c>
      <c r="I4812" s="47"/>
      <c r="J4812" s="47"/>
      <c r="K4812" s="65" t="s">
        <v>806</v>
      </c>
      <c r="L4812" s="45" t="str">
        <f ca="1">VLOOKUP(Tableau645[[#This Row],[module]],OFFSET(INDIRECT(A4812&amp;"_code"),0,2,,2),2,0)</f>
        <v>n/a</v>
      </c>
      <c r="M4812" s="45"/>
      <c r="N4812" s="47"/>
      <c r="O4812" s="45"/>
    </row>
    <row r="4813" spans="1:15" hidden="1" x14ac:dyDescent="0.2">
      <c r="A4813" s="45" t="s">
        <v>670</v>
      </c>
      <c r="B4813" s="65" t="str">
        <f>YEAR(C4813)&amp;"-"&amp;WEEKNUM(C4813)</f>
        <v>2018-25</v>
      </c>
      <c r="C4813" s="46">
        <v>43271</v>
      </c>
      <c r="D4813" s="67">
        <f>WEEKDAY(Tableau645[[#This Row],[date]])</f>
        <v>4</v>
      </c>
      <c r="E4813" s="47">
        <v>0.57291666666666696</v>
      </c>
      <c r="F4813" s="47">
        <v>0.73958333333333404</v>
      </c>
      <c r="G4813" s="46" t="str">
        <f>IF(NOT(ISBLANK(Tableau645[heure
début])),IF(VALUE(MID(TEXT(Tableau645[heure
début],"hh"),1,2))&lt;13,"AM","PM"),"")</f>
        <v>PM</v>
      </c>
      <c r="H4813" s="47">
        <f>F4813-E4813</f>
        <v>0.16666666666666707</v>
      </c>
      <c r="I4813" s="47"/>
      <c r="J4813" s="47"/>
      <c r="K4813" s="65" t="s">
        <v>875</v>
      </c>
      <c r="L4813" s="45" t="str">
        <f ca="1">VLOOKUP(Tableau645[[#This Row],[module]],OFFSET(INDIRECT(A4813&amp;"_code"),0,2,,2),2,0)</f>
        <v>BRIKI Rachid</v>
      </c>
      <c r="M4813" s="45"/>
      <c r="N4813" s="47"/>
      <c r="O4813" s="45"/>
    </row>
    <row r="4814" spans="1:15" hidden="1" x14ac:dyDescent="0.2">
      <c r="A4814" s="45" t="s">
        <v>657</v>
      </c>
      <c r="B4814" s="65" t="str">
        <f>YEAR(C4814)&amp;"-"&amp;WEEKNUM(C4814)</f>
        <v>2018-25</v>
      </c>
      <c r="C4814" s="46">
        <v>43271</v>
      </c>
      <c r="D4814" s="67">
        <f>WEEKDAY(Tableau645[[#This Row],[date]])</f>
        <v>4</v>
      </c>
      <c r="E4814" s="47">
        <v>0.57291666666666696</v>
      </c>
      <c r="F4814" s="47">
        <v>0.73958333333333404</v>
      </c>
      <c r="G4814" s="46" t="str">
        <f>IF(NOT(ISBLANK(Tableau645[heure
début])),IF(VALUE(MID(TEXT(Tableau645[heure
début],"hh"),1,2))&lt;13,"AM","PM"),"")</f>
        <v>PM</v>
      </c>
      <c r="H4814" s="47">
        <f>F4814-E4814</f>
        <v>0.16666666666666707</v>
      </c>
      <c r="I4814" s="123"/>
      <c r="J4814" s="47"/>
      <c r="K4814" s="65" t="s">
        <v>1020</v>
      </c>
      <c r="L4814" s="45" t="str">
        <f ca="1">VLOOKUP(Tableau645[[#This Row],[module]],OFFSET(INDIRECT(A4814&amp;"_code"),0,2,,2),2,0)</f>
        <v>HARDSTAFF Debra</v>
      </c>
      <c r="M4814" s="45"/>
      <c r="N4814" s="47"/>
      <c r="O4814" s="45"/>
    </row>
    <row r="4815" spans="1:15" hidden="1" x14ac:dyDescent="0.2">
      <c r="A4815" s="45" t="s">
        <v>671</v>
      </c>
      <c r="B4815" s="65" t="str">
        <f>YEAR(C4815)&amp;"-"&amp;WEEKNUM(C4815)</f>
        <v>2018-25</v>
      </c>
      <c r="C4815" s="46">
        <v>43271</v>
      </c>
      <c r="D4815" s="67">
        <f>WEEKDAY(Tableau645[[#This Row],[date]])</f>
        <v>4</v>
      </c>
      <c r="E4815" s="47">
        <v>0.57291666666666696</v>
      </c>
      <c r="F4815" s="47">
        <v>0.73958333333333404</v>
      </c>
      <c r="G4815" s="46" t="str">
        <f>IF(NOT(ISBLANK(Tableau645[heure
début])),IF(VALUE(MID(TEXT(Tableau645[heure
début],"hh"),1,2))&lt;13,"AM","PM"),"")</f>
        <v>PM</v>
      </c>
      <c r="H4815" s="47">
        <f>F4815-E4815</f>
        <v>0.16666666666666707</v>
      </c>
      <c r="I4815" s="47"/>
      <c r="J4815" s="47" t="s">
        <v>833</v>
      </c>
      <c r="K4815" s="65" t="s">
        <v>817</v>
      </c>
      <c r="L4815" s="45" t="str">
        <f ca="1">VLOOKUP(Tableau645[[#This Row],[module]],OFFSET(INDIRECT(A4815&amp;"_code"),0,2,,2),2,0)</f>
        <v>n/a</v>
      </c>
      <c r="M4815" s="45"/>
      <c r="N4815" s="47"/>
      <c r="O4815" s="45"/>
    </row>
    <row r="4816" spans="1:15" hidden="1" x14ac:dyDescent="0.2">
      <c r="A4816" s="45" t="s">
        <v>672</v>
      </c>
      <c r="B4816" s="65" t="str">
        <f>YEAR(C4816)&amp;"-"&amp;WEEKNUM(C4816)</f>
        <v>2018-25</v>
      </c>
      <c r="C4816" s="46">
        <v>43271</v>
      </c>
      <c r="D4816" s="67">
        <f>WEEKDAY(Tableau645[[#This Row],[date]])</f>
        <v>4</v>
      </c>
      <c r="E4816" s="47">
        <v>0.57291666666666696</v>
      </c>
      <c r="F4816" s="47">
        <v>0.73958333333333404</v>
      </c>
      <c r="G4816" s="46" t="str">
        <f>IF(NOT(ISBLANK(Tableau645[heure
début])),IF(VALUE(MID(TEXT(Tableau645[heure
début],"hh"),1,2))&lt;13,"AM","PM"),"")</f>
        <v>PM</v>
      </c>
      <c r="H4816" s="47">
        <f>F4816-E4816</f>
        <v>0.16666666666666707</v>
      </c>
      <c r="I4816" s="47"/>
      <c r="J4816" s="47"/>
      <c r="K4816" s="65" t="s">
        <v>809</v>
      </c>
      <c r="L4816" s="45" t="str">
        <f ca="1">VLOOKUP(Tableau645[[#This Row],[module]],OFFSET(INDIRECT(A4816&amp;"_code"),0,2,,2),2,0)</f>
        <v>n/a</v>
      </c>
      <c r="M4816" s="45"/>
      <c r="N4816" s="47"/>
      <c r="O4816" s="45"/>
    </row>
    <row r="4817" spans="1:15" hidden="1" x14ac:dyDescent="0.2">
      <c r="A4817" s="45" t="s">
        <v>676</v>
      </c>
      <c r="B4817" s="65" t="str">
        <f>YEAR(C4817)&amp;"-"&amp;WEEKNUM(C4817)</f>
        <v>2018-25</v>
      </c>
      <c r="C4817" s="46">
        <v>43271</v>
      </c>
      <c r="D4817" s="67">
        <f>WEEKDAY(Tableau645[[#This Row],[date]])</f>
        <v>4</v>
      </c>
      <c r="E4817" s="47">
        <v>0.57291666666666696</v>
      </c>
      <c r="F4817" s="47">
        <v>0.69791666666666663</v>
      </c>
      <c r="G4817" s="46" t="str">
        <f>IF(NOT(ISBLANK(Tableau645[heure
début])),IF(VALUE(MID(TEXT(Tableau645[heure
début],"hh"),1,2))&lt;13,"AM","PM"),"")</f>
        <v>PM</v>
      </c>
      <c r="H4817" s="47">
        <f>F4817-E4817</f>
        <v>0.12499999999999967</v>
      </c>
      <c r="I4817" s="47"/>
      <c r="J4817" s="47"/>
      <c r="K4817" s="65" t="s">
        <v>809</v>
      </c>
      <c r="L4817" s="45" t="str">
        <f ca="1">VLOOKUP(Tableau645[[#This Row],[module]],OFFSET(INDIRECT(A4817&amp;"_code"),0,2,,2),2,0)</f>
        <v>n/a</v>
      </c>
      <c r="M4817" s="45"/>
      <c r="N4817" s="47"/>
      <c r="O4817" s="45"/>
    </row>
    <row r="4818" spans="1:15" hidden="1" x14ac:dyDescent="0.2">
      <c r="A4818" s="45" t="s">
        <v>677</v>
      </c>
      <c r="B4818" s="65" t="str">
        <f>YEAR(C4818)&amp;"-"&amp;WEEKNUM(C4818)</f>
        <v>2018-25</v>
      </c>
      <c r="C4818" s="46">
        <v>43271</v>
      </c>
      <c r="D4818" s="67">
        <f>WEEKDAY(Tableau645[[#This Row],[date]])</f>
        <v>4</v>
      </c>
      <c r="E4818" s="47">
        <v>0.57291666666666696</v>
      </c>
      <c r="F4818" s="47">
        <v>0.69791666666666663</v>
      </c>
      <c r="G4818" s="46" t="str">
        <f>IF(NOT(ISBLANK(Tableau645[heure
début])),IF(VALUE(MID(TEXT(Tableau645[heure
début],"hh"),1,2))&lt;13,"AM","PM"),"")</f>
        <v>PM</v>
      </c>
      <c r="H4818" s="47">
        <f>F4818-E4818</f>
        <v>0.12499999999999967</v>
      </c>
      <c r="I4818" s="47"/>
      <c r="J4818" s="47"/>
      <c r="K4818" s="65" t="s">
        <v>922</v>
      </c>
      <c r="L4818" s="45" t="str">
        <f ca="1">VLOOKUP(Tableau645[[#This Row],[module]],OFFSET(INDIRECT(A4818&amp;"_code"),0,2,,2),2,0)</f>
        <v>CGI CGI</v>
      </c>
      <c r="M4818" s="45"/>
      <c r="N4818" s="47"/>
      <c r="O4818" s="45"/>
    </row>
    <row r="4819" spans="1:15" hidden="1" x14ac:dyDescent="0.2">
      <c r="A4819" s="45" t="s">
        <v>671</v>
      </c>
      <c r="B4819" s="65" t="str">
        <f>YEAR(C4819)&amp;"-"&amp;WEEKNUM(C4819)</f>
        <v>2018-25</v>
      </c>
      <c r="C4819" s="46">
        <v>43271</v>
      </c>
      <c r="D4819" s="67">
        <f>WEEKDAY(Tableau645[[#This Row],[date]])</f>
        <v>4</v>
      </c>
      <c r="E4819" s="47">
        <v>0.57291666666666696</v>
      </c>
      <c r="F4819" s="47">
        <v>0.73958333333333404</v>
      </c>
      <c r="G4819" s="46" t="str">
        <f>IF(NOT(ISBLANK(Tableau645[heure
début])),IF(VALUE(MID(TEXT(Tableau645[heure
début],"hh"),1,2))&lt;13,"AM","PM"),"")</f>
        <v>PM</v>
      </c>
      <c r="H4819" s="47">
        <f>F4819-E4819</f>
        <v>0.16666666666666707</v>
      </c>
      <c r="I4819" s="47"/>
      <c r="J4819" s="47" t="s">
        <v>832</v>
      </c>
      <c r="K4819" s="65"/>
      <c r="L4819" s="45" t="e">
        <f ca="1">VLOOKUP(Tableau645[[#This Row],[module]],OFFSET(INDIRECT(A4819&amp;"_code"),0,2,,2),2,0)</f>
        <v>#N/A</v>
      </c>
      <c r="M4819" s="45"/>
      <c r="N4819" s="47"/>
      <c r="O4819" s="45"/>
    </row>
    <row r="4820" spans="1:15" hidden="1" x14ac:dyDescent="0.2">
      <c r="A4820" s="61" t="s">
        <v>669</v>
      </c>
      <c r="B4820" s="65" t="str">
        <f>YEAR(C4820)&amp;"-"&amp;WEEKNUM(C4820)</f>
        <v>2018-25</v>
      </c>
      <c r="C4820" s="46">
        <v>43272</v>
      </c>
      <c r="D4820" s="67">
        <f>WEEKDAY(Tableau645[[#This Row],[date]])</f>
        <v>5</v>
      </c>
      <c r="E4820" s="47">
        <v>0.34375</v>
      </c>
      <c r="F4820" s="47">
        <v>0.51041666666666696</v>
      </c>
      <c r="G4820" s="46" t="str">
        <f>IF(NOT(ISBLANK(Tableau645[heure
début])),IF(VALUE(MID(TEXT(Tableau645[heure
début],"hh"),1,2))&lt;13,"AM","PM"),"")</f>
        <v>AM</v>
      </c>
      <c r="H4820" s="47">
        <f>F4820-E4820</f>
        <v>0.16666666666666696</v>
      </c>
      <c r="I4820" s="47"/>
      <c r="J4820" s="47"/>
      <c r="K4820" s="65" t="s">
        <v>806</v>
      </c>
      <c r="L4820" s="45" t="str">
        <f ca="1">VLOOKUP(Tableau645[[#This Row],[module]],OFFSET(INDIRECT(A4820&amp;"_code"),0,2,,2),2,0)</f>
        <v>n/a</v>
      </c>
      <c r="M4820" s="45"/>
      <c r="N4820" s="47"/>
      <c r="O4820" s="45"/>
    </row>
    <row r="4821" spans="1:15" hidden="1" x14ac:dyDescent="0.2">
      <c r="A4821" s="45" t="s">
        <v>670</v>
      </c>
      <c r="B4821" s="65" t="str">
        <f>YEAR(C4821)&amp;"-"&amp;WEEKNUM(C4821)</f>
        <v>2018-25</v>
      </c>
      <c r="C4821" s="46">
        <v>43272</v>
      </c>
      <c r="D4821" s="67">
        <f>WEEKDAY(Tableau645[[#This Row],[date]])</f>
        <v>5</v>
      </c>
      <c r="E4821" s="47">
        <v>0.34375</v>
      </c>
      <c r="F4821" s="47">
        <v>0.51041666666666696</v>
      </c>
      <c r="G4821" s="46" t="str">
        <f>IF(NOT(ISBLANK(Tableau645[heure
début])),IF(VALUE(MID(TEXT(Tableau645[heure
début],"hh"),1,2))&lt;13,"AM","PM"),"")</f>
        <v>AM</v>
      </c>
      <c r="H4821" s="47">
        <f>F4821-E4821</f>
        <v>0.16666666666666696</v>
      </c>
      <c r="I4821" s="47"/>
      <c r="J4821" s="47"/>
      <c r="K4821" s="65"/>
      <c r="L4821" s="45" t="e">
        <f ca="1">VLOOKUP(Tableau645[[#This Row],[module]],OFFSET(INDIRECT(A4821&amp;"_code"),0,2,,2),2,0)</f>
        <v>#N/A</v>
      </c>
      <c r="M4821" s="45"/>
      <c r="N4821" s="47"/>
      <c r="O4821" s="45"/>
    </row>
    <row r="4822" spans="1:15" hidden="1" x14ac:dyDescent="0.2">
      <c r="A4822" s="45" t="s">
        <v>657</v>
      </c>
      <c r="B4822" s="65" t="str">
        <f>YEAR(C4822)&amp;"-"&amp;WEEKNUM(C4822)</f>
        <v>2018-25</v>
      </c>
      <c r="C4822" s="46">
        <v>43272</v>
      </c>
      <c r="D4822" s="67">
        <f>WEEKDAY(Tableau645[[#This Row],[date]])</f>
        <v>5</v>
      </c>
      <c r="E4822" s="47">
        <v>0.34375</v>
      </c>
      <c r="F4822" s="47">
        <v>0.51041666666666696</v>
      </c>
      <c r="G4822" s="46" t="str">
        <f>IF(NOT(ISBLANK(Tableau645[heure
début])),IF(VALUE(MID(TEXT(Tableau645[heure
début],"hh"),1,2))&lt;13,"AM","PM"),"")</f>
        <v>AM</v>
      </c>
      <c r="H4822" s="47">
        <f>F4822-E4822</f>
        <v>0.16666666666666696</v>
      </c>
      <c r="I4822" s="123"/>
      <c r="J4822" s="47" t="s">
        <v>823</v>
      </c>
      <c r="K4822" s="65" t="s">
        <v>1100</v>
      </c>
      <c r="L4822" s="45" t="str">
        <f ca="1">VLOOKUP(Tableau645[[#This Row],[module]],OFFSET(INDIRECT(A4822&amp;"_code"),0,2,,2),2,0)</f>
        <v>DELIESSCHE Christian</v>
      </c>
      <c r="M4822" s="45"/>
      <c r="N4822" s="47"/>
      <c r="O4822" s="45"/>
    </row>
    <row r="4823" spans="1:15" hidden="1" x14ac:dyDescent="0.2">
      <c r="A4823" s="45" t="s">
        <v>671</v>
      </c>
      <c r="B4823" s="65" t="str">
        <f>YEAR(C4823)&amp;"-"&amp;WEEKNUM(C4823)</f>
        <v>2018-25</v>
      </c>
      <c r="C4823" s="46">
        <v>43272</v>
      </c>
      <c r="D4823" s="67">
        <f>WEEKDAY(Tableau645[[#This Row],[date]])</f>
        <v>5</v>
      </c>
      <c r="E4823" s="47">
        <v>0.34375</v>
      </c>
      <c r="F4823" s="47">
        <v>0.51041666666666696</v>
      </c>
      <c r="G4823" s="46" t="str">
        <f>IF(NOT(ISBLANK(Tableau645[heure
début])),IF(VALUE(MID(TEXT(Tableau645[heure
début],"hh"),1,2))&lt;13,"AM","PM"),"")</f>
        <v>AM</v>
      </c>
      <c r="H4823" s="47">
        <f>F4823-E4823</f>
        <v>0.16666666666666696</v>
      </c>
      <c r="I4823" s="47"/>
      <c r="J4823" s="47" t="s">
        <v>833</v>
      </c>
      <c r="K4823" s="65" t="s">
        <v>817</v>
      </c>
      <c r="L4823" s="45" t="str">
        <f ca="1">VLOOKUP(Tableau645[[#This Row],[module]],OFFSET(INDIRECT(A4823&amp;"_code"),0,2,,2),2,0)</f>
        <v>n/a</v>
      </c>
      <c r="M4823" s="45"/>
      <c r="N4823" s="47"/>
      <c r="O4823" s="45"/>
    </row>
    <row r="4824" spans="1:15" hidden="1" x14ac:dyDescent="0.2">
      <c r="A4824" s="45" t="s">
        <v>672</v>
      </c>
      <c r="B4824" s="65" t="str">
        <f>YEAR(C4824)&amp;"-"&amp;WEEKNUM(C4824)</f>
        <v>2018-25</v>
      </c>
      <c r="C4824" s="46">
        <v>43272</v>
      </c>
      <c r="D4824" s="67">
        <f>WEEKDAY(Tableau645[[#This Row],[date]])</f>
        <v>5</v>
      </c>
      <c r="E4824" s="47">
        <v>0.34375</v>
      </c>
      <c r="F4824" s="47">
        <v>0.51041666666666696</v>
      </c>
      <c r="G4824" s="46" t="str">
        <f>IF(NOT(ISBLANK(Tableau645[heure
début])),IF(VALUE(MID(TEXT(Tableau645[heure
début],"hh"),1,2))&lt;13,"AM","PM"),"")</f>
        <v>AM</v>
      </c>
      <c r="H4824" s="47">
        <f>F4824-E4824</f>
        <v>0.16666666666666696</v>
      </c>
      <c r="I4824" s="47"/>
      <c r="J4824" s="47"/>
      <c r="K4824" s="65" t="s">
        <v>809</v>
      </c>
      <c r="L4824" s="45" t="str">
        <f ca="1">VLOOKUP(Tableau645[[#This Row],[module]],OFFSET(INDIRECT(A4824&amp;"_code"),0,2,,2),2,0)</f>
        <v>n/a</v>
      </c>
      <c r="M4824" s="45"/>
      <c r="N4824" s="47"/>
      <c r="O4824" s="45"/>
    </row>
    <row r="4825" spans="1:15" hidden="1" x14ac:dyDescent="0.2">
      <c r="A4825" s="45" t="s">
        <v>676</v>
      </c>
      <c r="B4825" s="65" t="str">
        <f>YEAR(C4825)&amp;"-"&amp;WEEKNUM(C4825)</f>
        <v>2018-25</v>
      </c>
      <c r="C4825" s="46">
        <v>43272</v>
      </c>
      <c r="D4825" s="67">
        <f>WEEKDAY(Tableau645[[#This Row],[date]])</f>
        <v>5</v>
      </c>
      <c r="E4825" s="47">
        <v>0.34375</v>
      </c>
      <c r="F4825" s="47">
        <v>0.51041666666666696</v>
      </c>
      <c r="G4825" s="46" t="str">
        <f>IF(NOT(ISBLANK(Tableau645[heure
début])),IF(VALUE(MID(TEXT(Tableau645[heure
début],"hh"),1,2))&lt;13,"AM","PM"),"")</f>
        <v>AM</v>
      </c>
      <c r="H4825" s="47">
        <f>F4825-E4825</f>
        <v>0.16666666666666696</v>
      </c>
      <c r="I4825" s="47"/>
      <c r="J4825" s="47"/>
      <c r="K4825" s="65" t="s">
        <v>809</v>
      </c>
      <c r="L4825" s="45" t="str">
        <f ca="1">VLOOKUP(Tableau645[[#This Row],[module]],OFFSET(INDIRECT(A4825&amp;"_code"),0,2,,2),2,0)</f>
        <v>n/a</v>
      </c>
      <c r="M4825" s="45"/>
      <c r="N4825" s="47"/>
      <c r="O4825" s="45"/>
    </row>
    <row r="4826" spans="1:15" hidden="1" x14ac:dyDescent="0.2">
      <c r="A4826" s="45" t="s">
        <v>677</v>
      </c>
      <c r="B4826" s="65" t="str">
        <f>YEAR(C4826)&amp;"-"&amp;WEEKNUM(C4826)</f>
        <v>2018-25</v>
      </c>
      <c r="C4826" s="46">
        <v>43272</v>
      </c>
      <c r="D4826" s="67">
        <f>WEEKDAY(Tableau645[[#This Row],[date]])</f>
        <v>5</v>
      </c>
      <c r="E4826" s="47">
        <v>0.34375</v>
      </c>
      <c r="F4826" s="47">
        <v>0.51041666666666696</v>
      </c>
      <c r="G4826" s="46" t="str">
        <f>IF(NOT(ISBLANK(Tableau645[heure
début])),IF(VALUE(MID(TEXT(Tableau645[heure
début],"hh"),1,2))&lt;13,"AM","PM"),"")</f>
        <v>AM</v>
      </c>
      <c r="H4826" s="47">
        <f>F4826-E4826</f>
        <v>0.16666666666666696</v>
      </c>
      <c r="I4826" s="47"/>
      <c r="J4826" s="47"/>
      <c r="K4826" s="65" t="s">
        <v>922</v>
      </c>
      <c r="L4826" s="45" t="str">
        <f ca="1">VLOOKUP(Tableau645[[#This Row],[module]],OFFSET(INDIRECT(A4826&amp;"_code"),0,2,,2),2,0)</f>
        <v>CGI CGI</v>
      </c>
      <c r="M4826" s="45"/>
      <c r="N4826" s="47"/>
      <c r="O4826" s="45"/>
    </row>
    <row r="4827" spans="1:15" hidden="1" x14ac:dyDescent="0.2">
      <c r="A4827" s="45" t="s">
        <v>671</v>
      </c>
      <c r="B4827" s="65" t="str">
        <f>YEAR(C4827)&amp;"-"&amp;WEEKNUM(C4827)</f>
        <v>2018-25</v>
      </c>
      <c r="C4827" s="46">
        <v>43272</v>
      </c>
      <c r="D4827" s="67">
        <f>WEEKDAY(Tableau645[[#This Row],[date]])</f>
        <v>5</v>
      </c>
      <c r="E4827" s="47">
        <v>0.34375</v>
      </c>
      <c r="F4827" s="47">
        <v>0.51041666666666696</v>
      </c>
      <c r="G4827" s="46" t="str">
        <f>IF(NOT(ISBLANK(Tableau645[heure
début])),IF(VALUE(MID(TEXT(Tableau645[heure
début],"hh"),1,2))&lt;13,"AM","PM"),"")</f>
        <v>AM</v>
      </c>
      <c r="H4827" s="47">
        <f>F4827-E4827</f>
        <v>0.16666666666666696</v>
      </c>
      <c r="I4827" s="47"/>
      <c r="J4827" s="47" t="s">
        <v>832</v>
      </c>
      <c r="K4827" s="65"/>
      <c r="L4827" s="45" t="e">
        <f ca="1">VLOOKUP(Tableau645[[#This Row],[module]],OFFSET(INDIRECT(A4827&amp;"_code"),0,2,,2),2,0)</f>
        <v>#N/A</v>
      </c>
      <c r="M4827" s="45"/>
      <c r="N4827" s="47"/>
      <c r="O4827" s="45"/>
    </row>
    <row r="4828" spans="1:15" hidden="1" x14ac:dyDescent="0.2">
      <c r="A4828" s="61" t="s">
        <v>669</v>
      </c>
      <c r="B4828" s="65" t="str">
        <f>YEAR(C4828)&amp;"-"&amp;WEEKNUM(C4828)</f>
        <v>2018-25</v>
      </c>
      <c r="C4828" s="46">
        <v>43272</v>
      </c>
      <c r="D4828" s="67">
        <f>WEEKDAY(Tableau645[[#This Row],[date]])</f>
        <v>5</v>
      </c>
      <c r="E4828" s="63">
        <v>0.57291666666666696</v>
      </c>
      <c r="F4828" s="63">
        <v>0.73958333333333404</v>
      </c>
      <c r="G4828" s="46" t="str">
        <f>IF(NOT(ISBLANK(Tableau645[heure
début])),IF(VALUE(MID(TEXT(Tableau645[heure
début],"hh"),1,2))&lt;13,"AM","PM"),"")</f>
        <v>PM</v>
      </c>
      <c r="H4828" s="47">
        <f>F4828-E4828</f>
        <v>0.16666666666666707</v>
      </c>
      <c r="I4828" s="47"/>
      <c r="J4828" s="47"/>
      <c r="K4828" s="65" t="s">
        <v>806</v>
      </c>
      <c r="L4828" s="45" t="str">
        <f ca="1">VLOOKUP(Tableau645[[#This Row],[module]],OFFSET(INDIRECT(A4828&amp;"_code"),0,2,,2),2,0)</f>
        <v>n/a</v>
      </c>
      <c r="M4828" s="45"/>
      <c r="N4828" s="47"/>
      <c r="O4828" s="45"/>
    </row>
    <row r="4829" spans="1:15" hidden="1" x14ac:dyDescent="0.2">
      <c r="A4829" s="45" t="s">
        <v>670</v>
      </c>
      <c r="B4829" s="65" t="str">
        <f>YEAR(C4829)&amp;"-"&amp;WEEKNUM(C4829)</f>
        <v>2018-25</v>
      </c>
      <c r="C4829" s="46">
        <v>43272</v>
      </c>
      <c r="D4829" s="67">
        <f>WEEKDAY(Tableau645[[#This Row],[date]])</f>
        <v>5</v>
      </c>
      <c r="E4829" s="47">
        <v>0.57291666666666696</v>
      </c>
      <c r="F4829" s="47">
        <v>0.73958333333333404</v>
      </c>
      <c r="G4829" s="46" t="str">
        <f>IF(NOT(ISBLANK(Tableau645[heure
début])),IF(VALUE(MID(TEXT(Tableau645[heure
début],"hh"),1,2))&lt;13,"AM","PM"),"")</f>
        <v>PM</v>
      </c>
      <c r="H4829" s="47">
        <f>F4829-E4829</f>
        <v>0.16666666666666707</v>
      </c>
      <c r="I4829" s="47"/>
      <c r="J4829" s="47"/>
      <c r="K4829" s="65"/>
      <c r="L4829" s="45" t="e">
        <f ca="1">VLOOKUP(Tableau645[[#This Row],[module]],OFFSET(INDIRECT(A4829&amp;"_code"),0,2,,2),2,0)</f>
        <v>#N/A</v>
      </c>
      <c r="M4829" s="45"/>
      <c r="N4829" s="47"/>
      <c r="O4829" s="45"/>
    </row>
    <row r="4830" spans="1:15" hidden="1" x14ac:dyDescent="0.2">
      <c r="A4830" s="45" t="s">
        <v>657</v>
      </c>
      <c r="B4830" s="65" t="str">
        <f>YEAR(C4830)&amp;"-"&amp;WEEKNUM(C4830)</f>
        <v>2018-25</v>
      </c>
      <c r="C4830" s="46">
        <v>43272</v>
      </c>
      <c r="D4830" s="67">
        <f>WEEKDAY(Tableau645[[#This Row],[date]])</f>
        <v>5</v>
      </c>
      <c r="E4830" s="47">
        <v>0.57291666666666696</v>
      </c>
      <c r="F4830" s="47">
        <v>0.73958333333333404</v>
      </c>
      <c r="G4830" s="46" t="str">
        <f>IF(NOT(ISBLANK(Tableau645[heure
début])),IF(VALUE(MID(TEXT(Tableau645[heure
début],"hh"),1,2))&lt;13,"AM","PM"),"")</f>
        <v>PM</v>
      </c>
      <c r="H4830" s="47">
        <f>F4830-E4830</f>
        <v>0.16666666666666707</v>
      </c>
      <c r="I4830" s="123"/>
      <c r="J4830" s="47"/>
      <c r="K4830" s="65" t="s">
        <v>915</v>
      </c>
      <c r="L4830" s="45" t="str">
        <f ca="1">VLOOKUP(Tableau645[[#This Row],[module]],OFFSET(INDIRECT(A4830&amp;"_code"),0,2,,2),2,0)</f>
        <v>BOUTONNET Jean-Pierre</v>
      </c>
      <c r="M4830" s="45"/>
      <c r="N4830" s="47"/>
      <c r="O4830" s="45"/>
    </row>
    <row r="4831" spans="1:15" hidden="1" x14ac:dyDescent="0.2">
      <c r="A4831" s="45" t="s">
        <v>671</v>
      </c>
      <c r="B4831" s="65" t="str">
        <f>YEAR(C4831)&amp;"-"&amp;WEEKNUM(C4831)</f>
        <v>2018-25</v>
      </c>
      <c r="C4831" s="46">
        <v>43272</v>
      </c>
      <c r="D4831" s="67">
        <f>WEEKDAY(Tableau645[[#This Row],[date]])</f>
        <v>5</v>
      </c>
      <c r="E4831" s="47">
        <v>0.57291666666666696</v>
      </c>
      <c r="F4831" s="47">
        <v>0.73958333333333404</v>
      </c>
      <c r="G4831" s="46" t="str">
        <f>IF(NOT(ISBLANK(Tableau645[heure
début])),IF(VALUE(MID(TEXT(Tableau645[heure
début],"hh"),1,2))&lt;13,"AM","PM"),"")</f>
        <v>PM</v>
      </c>
      <c r="H4831" s="47">
        <f>F4831-E4831</f>
        <v>0.16666666666666707</v>
      </c>
      <c r="I4831" s="47"/>
      <c r="J4831" s="47" t="s">
        <v>833</v>
      </c>
      <c r="K4831" s="65" t="s">
        <v>817</v>
      </c>
      <c r="L4831" s="45" t="str">
        <f ca="1">VLOOKUP(Tableau645[[#This Row],[module]],OFFSET(INDIRECT(A4831&amp;"_code"),0,2,,2),2,0)</f>
        <v>n/a</v>
      </c>
      <c r="M4831" s="45"/>
      <c r="N4831" s="47"/>
      <c r="O4831" s="45"/>
    </row>
    <row r="4832" spans="1:15" hidden="1" x14ac:dyDescent="0.2">
      <c r="A4832" s="45" t="s">
        <v>672</v>
      </c>
      <c r="B4832" s="65" t="str">
        <f>YEAR(C4832)&amp;"-"&amp;WEEKNUM(C4832)</f>
        <v>2018-25</v>
      </c>
      <c r="C4832" s="46">
        <v>43272</v>
      </c>
      <c r="D4832" s="67">
        <f>WEEKDAY(Tableau645[[#This Row],[date]])</f>
        <v>5</v>
      </c>
      <c r="E4832" s="47">
        <v>0.57291666666666696</v>
      </c>
      <c r="F4832" s="47">
        <v>0.73958333333333404</v>
      </c>
      <c r="G4832" s="46" t="str">
        <f>IF(NOT(ISBLANK(Tableau645[heure
début])),IF(VALUE(MID(TEXT(Tableau645[heure
début],"hh"),1,2))&lt;13,"AM","PM"),"")</f>
        <v>PM</v>
      </c>
      <c r="H4832" s="47">
        <f>F4832-E4832</f>
        <v>0.16666666666666707</v>
      </c>
      <c r="I4832" s="47"/>
      <c r="J4832" s="47"/>
      <c r="K4832" s="65" t="s">
        <v>809</v>
      </c>
      <c r="L4832" s="45" t="str">
        <f ca="1">VLOOKUP(Tableau645[[#This Row],[module]],OFFSET(INDIRECT(A4832&amp;"_code"),0,2,,2),2,0)</f>
        <v>n/a</v>
      </c>
      <c r="M4832" s="45"/>
      <c r="N4832" s="47"/>
      <c r="O4832" s="45"/>
    </row>
    <row r="4833" spans="1:15" hidden="1" x14ac:dyDescent="0.2">
      <c r="A4833" s="45" t="s">
        <v>676</v>
      </c>
      <c r="B4833" s="65" t="str">
        <f>YEAR(C4833)&amp;"-"&amp;WEEKNUM(C4833)</f>
        <v>2018-25</v>
      </c>
      <c r="C4833" s="46">
        <v>43272</v>
      </c>
      <c r="D4833" s="67">
        <f>WEEKDAY(Tableau645[[#This Row],[date]])</f>
        <v>5</v>
      </c>
      <c r="E4833" s="47">
        <v>0.57291666666666696</v>
      </c>
      <c r="F4833" s="47">
        <v>0.69791666666666663</v>
      </c>
      <c r="G4833" s="46" t="str">
        <f>IF(NOT(ISBLANK(Tableau645[heure
début])),IF(VALUE(MID(TEXT(Tableau645[heure
début],"hh"),1,2))&lt;13,"AM","PM"),"")</f>
        <v>PM</v>
      </c>
      <c r="H4833" s="47">
        <f>F4833-E4833</f>
        <v>0.12499999999999967</v>
      </c>
      <c r="I4833" s="47"/>
      <c r="J4833" s="47"/>
      <c r="K4833" s="65" t="s">
        <v>809</v>
      </c>
      <c r="L4833" s="45" t="str">
        <f ca="1">VLOOKUP(Tableau645[[#This Row],[module]],OFFSET(INDIRECT(A4833&amp;"_code"),0,2,,2),2,0)</f>
        <v>n/a</v>
      </c>
      <c r="M4833" s="45"/>
      <c r="N4833" s="47"/>
      <c r="O4833" s="45"/>
    </row>
    <row r="4834" spans="1:15" hidden="1" x14ac:dyDescent="0.2">
      <c r="A4834" s="45" t="s">
        <v>677</v>
      </c>
      <c r="B4834" s="65" t="str">
        <f>YEAR(C4834)&amp;"-"&amp;WEEKNUM(C4834)</f>
        <v>2018-25</v>
      </c>
      <c r="C4834" s="46">
        <v>43272</v>
      </c>
      <c r="D4834" s="67">
        <f>WEEKDAY(Tableau645[[#This Row],[date]])</f>
        <v>5</v>
      </c>
      <c r="E4834" s="47">
        <v>0.57291666666666696</v>
      </c>
      <c r="F4834" s="47">
        <v>0.69791666666666663</v>
      </c>
      <c r="G4834" s="46" t="str">
        <f>IF(NOT(ISBLANK(Tableau645[heure
début])),IF(VALUE(MID(TEXT(Tableau645[heure
début],"hh"),1,2))&lt;13,"AM","PM"),"")</f>
        <v>PM</v>
      </c>
      <c r="H4834" s="47">
        <f>F4834-E4834</f>
        <v>0.12499999999999967</v>
      </c>
      <c r="I4834" s="47"/>
      <c r="J4834" s="47"/>
      <c r="K4834" s="65" t="s">
        <v>922</v>
      </c>
      <c r="L4834" s="45" t="str">
        <f ca="1">VLOOKUP(Tableau645[[#This Row],[module]],OFFSET(INDIRECT(A4834&amp;"_code"),0,2,,2),2,0)</f>
        <v>CGI CGI</v>
      </c>
      <c r="M4834" s="45"/>
      <c r="N4834" s="47"/>
      <c r="O4834" s="45"/>
    </row>
    <row r="4835" spans="1:15" hidden="1" x14ac:dyDescent="0.2">
      <c r="A4835" s="45" t="s">
        <v>671</v>
      </c>
      <c r="B4835" s="65" t="str">
        <f>YEAR(C4835)&amp;"-"&amp;WEEKNUM(C4835)</f>
        <v>2018-25</v>
      </c>
      <c r="C4835" s="46">
        <v>43272</v>
      </c>
      <c r="D4835" s="67">
        <f>WEEKDAY(Tableau645[[#This Row],[date]])</f>
        <v>5</v>
      </c>
      <c r="E4835" s="47">
        <v>0.57291666666666696</v>
      </c>
      <c r="F4835" s="47">
        <v>0.73958333333333404</v>
      </c>
      <c r="G4835" s="46" t="str">
        <f>IF(NOT(ISBLANK(Tableau645[heure
début])),IF(VALUE(MID(TEXT(Tableau645[heure
début],"hh"),1,2))&lt;13,"AM","PM"),"")</f>
        <v>PM</v>
      </c>
      <c r="H4835" s="47">
        <f>F4835-E4835</f>
        <v>0.16666666666666707</v>
      </c>
      <c r="I4835" s="47"/>
      <c r="J4835" s="47" t="s">
        <v>832</v>
      </c>
      <c r="K4835" s="65"/>
      <c r="L4835" s="45" t="e">
        <f ca="1">VLOOKUP(Tableau645[[#This Row],[module]],OFFSET(INDIRECT(A4835&amp;"_code"),0,2,,2),2,0)</f>
        <v>#N/A</v>
      </c>
      <c r="M4835" s="45"/>
      <c r="N4835" s="47"/>
      <c r="O4835" s="45"/>
    </row>
    <row r="4836" spans="1:15" hidden="1" x14ac:dyDescent="0.2">
      <c r="A4836" s="61" t="s">
        <v>669</v>
      </c>
      <c r="B4836" s="65" t="str">
        <f>YEAR(C4836)&amp;"-"&amp;WEEKNUM(C4836)</f>
        <v>2018-25</v>
      </c>
      <c r="C4836" s="46">
        <v>43273</v>
      </c>
      <c r="D4836" s="67">
        <f>WEEKDAY(Tableau645[[#This Row],[date]])</f>
        <v>6</v>
      </c>
      <c r="E4836" s="47">
        <v>0.34375</v>
      </c>
      <c r="F4836" s="47">
        <v>0.51041666666666696</v>
      </c>
      <c r="G4836" s="46" t="str">
        <f>IF(NOT(ISBLANK(Tableau645[heure
début])),IF(VALUE(MID(TEXT(Tableau645[heure
début],"hh"),1,2))&lt;13,"AM","PM"),"")</f>
        <v>AM</v>
      </c>
      <c r="H4836" s="47">
        <f>F4836-E4836</f>
        <v>0.16666666666666696</v>
      </c>
      <c r="I4836" s="47"/>
      <c r="J4836" s="47"/>
      <c r="K4836" s="65" t="s">
        <v>806</v>
      </c>
      <c r="L4836" s="45" t="str">
        <f ca="1">VLOOKUP(Tableau645[[#This Row],[module]],OFFSET(INDIRECT(A4836&amp;"_code"),0,2,,2),2,0)</f>
        <v>n/a</v>
      </c>
      <c r="M4836" s="45"/>
      <c r="N4836" s="47"/>
      <c r="O4836" s="45"/>
    </row>
    <row r="4837" spans="1:15" hidden="1" x14ac:dyDescent="0.2">
      <c r="A4837" s="45" t="s">
        <v>670</v>
      </c>
      <c r="B4837" s="65" t="str">
        <f>YEAR(C4837)&amp;"-"&amp;WEEKNUM(C4837)</f>
        <v>2018-25</v>
      </c>
      <c r="C4837" s="46">
        <v>43273</v>
      </c>
      <c r="D4837" s="67">
        <f>WEEKDAY(Tableau645[[#This Row],[date]])</f>
        <v>6</v>
      </c>
      <c r="E4837" s="47">
        <v>0.34375</v>
      </c>
      <c r="F4837" s="47">
        <v>0.51041666666666696</v>
      </c>
      <c r="G4837" s="46" t="str">
        <f>IF(NOT(ISBLANK(Tableau645[heure
début])),IF(VALUE(MID(TEXT(Tableau645[heure
début],"hh"),1,2))&lt;13,"AM","PM"),"")</f>
        <v>AM</v>
      </c>
      <c r="H4837" s="47">
        <f>F4837-E4837</f>
        <v>0.16666666666666696</v>
      </c>
      <c r="I4837" s="47"/>
      <c r="J4837" s="47"/>
      <c r="K4837" s="65" t="s">
        <v>875</v>
      </c>
      <c r="L4837" s="45" t="str">
        <f ca="1">VLOOKUP(Tableau645[[#This Row],[module]],OFFSET(INDIRECT(A4837&amp;"_code"),0,2,,2),2,0)</f>
        <v>BRIKI Rachid</v>
      </c>
      <c r="M4837" s="45"/>
      <c r="N4837" s="47"/>
      <c r="O4837" s="45"/>
    </row>
    <row r="4838" spans="1:15" hidden="1" x14ac:dyDescent="0.2">
      <c r="A4838" s="45" t="s">
        <v>657</v>
      </c>
      <c r="B4838" s="65" t="str">
        <f>YEAR(C4838)&amp;"-"&amp;WEEKNUM(C4838)</f>
        <v>2018-25</v>
      </c>
      <c r="C4838" s="46">
        <v>43273</v>
      </c>
      <c r="D4838" s="67">
        <f>WEEKDAY(Tableau645[[#This Row],[date]])</f>
        <v>6</v>
      </c>
      <c r="E4838" s="47">
        <v>0.34375</v>
      </c>
      <c r="F4838" s="47">
        <v>0.51041666666666696</v>
      </c>
      <c r="G4838" s="46" t="str">
        <f>IF(NOT(ISBLANK(Tableau645[heure
début])),IF(VALUE(MID(TEXT(Tableau645[heure
début],"hh"),1,2))&lt;13,"AM","PM"),"")</f>
        <v>AM</v>
      </c>
      <c r="H4838" s="47">
        <f>F4838-E4838</f>
        <v>0.16666666666666696</v>
      </c>
      <c r="I4838" s="123"/>
      <c r="J4838" s="47" t="s">
        <v>823</v>
      </c>
      <c r="K4838" s="65" t="s">
        <v>1100</v>
      </c>
      <c r="L4838" s="45" t="str">
        <f ca="1">VLOOKUP(Tableau645[[#This Row],[module]],OFFSET(INDIRECT(A4838&amp;"_code"),0,2,,2),2,0)</f>
        <v>DELIESSCHE Christian</v>
      </c>
      <c r="M4838" s="45"/>
      <c r="N4838" s="47"/>
      <c r="O4838" s="45"/>
    </row>
    <row r="4839" spans="1:15" hidden="1" x14ac:dyDescent="0.2">
      <c r="A4839" s="45" t="s">
        <v>671</v>
      </c>
      <c r="B4839" s="65" t="str">
        <f>YEAR(C4839)&amp;"-"&amp;WEEKNUM(C4839)</f>
        <v>2018-25</v>
      </c>
      <c r="C4839" s="46">
        <v>43273</v>
      </c>
      <c r="D4839" s="67">
        <f>WEEKDAY(Tableau645[[#This Row],[date]])</f>
        <v>6</v>
      </c>
      <c r="E4839" s="47">
        <v>0.34375</v>
      </c>
      <c r="F4839" s="47">
        <v>0.51041666666666696</v>
      </c>
      <c r="G4839" s="46" t="str">
        <f>IF(NOT(ISBLANK(Tableau645[heure
début])),IF(VALUE(MID(TEXT(Tableau645[heure
début],"hh"),1,2))&lt;13,"AM","PM"),"")</f>
        <v>AM</v>
      </c>
      <c r="H4839" s="47">
        <f>F4839-E4839</f>
        <v>0.16666666666666696</v>
      </c>
      <c r="I4839" s="47"/>
      <c r="J4839" s="47" t="s">
        <v>833</v>
      </c>
      <c r="K4839" s="65" t="s">
        <v>817</v>
      </c>
      <c r="L4839" s="45" t="str">
        <f ca="1">VLOOKUP(Tableau645[[#This Row],[module]],OFFSET(INDIRECT(A4839&amp;"_code"),0,2,,2),2,0)</f>
        <v>n/a</v>
      </c>
      <c r="M4839" s="45"/>
      <c r="N4839" s="47"/>
      <c r="O4839" s="45"/>
    </row>
    <row r="4840" spans="1:15" hidden="1" x14ac:dyDescent="0.2">
      <c r="A4840" s="45" t="s">
        <v>672</v>
      </c>
      <c r="B4840" s="65" t="str">
        <f>YEAR(C4840)&amp;"-"&amp;WEEKNUM(C4840)</f>
        <v>2018-25</v>
      </c>
      <c r="C4840" s="46">
        <v>43273</v>
      </c>
      <c r="D4840" s="67">
        <f>WEEKDAY(Tableau645[[#This Row],[date]])</f>
        <v>6</v>
      </c>
      <c r="E4840" s="47">
        <v>0.34375</v>
      </c>
      <c r="F4840" s="47">
        <v>0.51041666666666696</v>
      </c>
      <c r="G4840" s="46" t="str">
        <f>IF(NOT(ISBLANK(Tableau645[heure
début])),IF(VALUE(MID(TEXT(Tableau645[heure
début],"hh"),1,2))&lt;13,"AM","PM"),"")</f>
        <v>AM</v>
      </c>
      <c r="H4840" s="47">
        <f>F4840-E4840</f>
        <v>0.16666666666666696</v>
      </c>
      <c r="I4840" s="47"/>
      <c r="J4840" s="47"/>
      <c r="K4840" s="65" t="s">
        <v>809</v>
      </c>
      <c r="L4840" s="45" t="str">
        <f ca="1">VLOOKUP(Tableau645[[#This Row],[module]],OFFSET(INDIRECT(A4840&amp;"_code"),0,2,,2),2,0)</f>
        <v>n/a</v>
      </c>
      <c r="M4840" s="45"/>
      <c r="N4840" s="47"/>
      <c r="O4840" s="45"/>
    </row>
    <row r="4841" spans="1:15" hidden="1" x14ac:dyDescent="0.2">
      <c r="A4841" s="45" t="s">
        <v>676</v>
      </c>
      <c r="B4841" s="65" t="str">
        <f>YEAR(C4841)&amp;"-"&amp;WEEKNUM(C4841)</f>
        <v>2018-25</v>
      </c>
      <c r="C4841" s="46">
        <v>43273</v>
      </c>
      <c r="D4841" s="67">
        <f>WEEKDAY(Tableau645[[#This Row],[date]])</f>
        <v>6</v>
      </c>
      <c r="E4841" s="47">
        <v>0.34375</v>
      </c>
      <c r="F4841" s="47">
        <v>0.51041666666666696</v>
      </c>
      <c r="G4841" s="46" t="str">
        <f>IF(NOT(ISBLANK(Tableau645[heure
début])),IF(VALUE(MID(TEXT(Tableau645[heure
début],"hh"),1,2))&lt;13,"AM","PM"),"")</f>
        <v>AM</v>
      </c>
      <c r="H4841" s="47">
        <f>F4841-E4841</f>
        <v>0.16666666666666696</v>
      </c>
      <c r="I4841" s="47"/>
      <c r="J4841" s="47"/>
      <c r="K4841" s="65" t="s">
        <v>809</v>
      </c>
      <c r="L4841" s="45" t="str">
        <f ca="1">VLOOKUP(Tableau645[[#This Row],[module]],OFFSET(INDIRECT(A4841&amp;"_code"),0,2,,2),2,0)</f>
        <v>n/a</v>
      </c>
      <c r="M4841" s="45"/>
      <c r="N4841" s="47"/>
      <c r="O4841" s="45"/>
    </row>
    <row r="4842" spans="1:15" hidden="1" x14ac:dyDescent="0.2">
      <c r="A4842" s="45" t="s">
        <v>677</v>
      </c>
      <c r="B4842" s="65" t="str">
        <f>YEAR(C4842)&amp;"-"&amp;WEEKNUM(C4842)</f>
        <v>2018-25</v>
      </c>
      <c r="C4842" s="46">
        <v>43273</v>
      </c>
      <c r="D4842" s="67">
        <f>WEEKDAY(Tableau645[[#This Row],[date]])</f>
        <v>6</v>
      </c>
      <c r="E4842" s="47">
        <v>0.34375</v>
      </c>
      <c r="F4842" s="47">
        <v>0.51041666666666696</v>
      </c>
      <c r="G4842" s="46" t="str">
        <f>IF(NOT(ISBLANK(Tableau645[heure
début])),IF(VALUE(MID(TEXT(Tableau645[heure
début],"hh"),1,2))&lt;13,"AM","PM"),"")</f>
        <v>AM</v>
      </c>
      <c r="H4842" s="47">
        <f>F4842-E4842</f>
        <v>0.16666666666666696</v>
      </c>
      <c r="I4842" s="47"/>
      <c r="J4842" s="47"/>
      <c r="K4842" s="65"/>
      <c r="L4842" s="45" t="e">
        <f ca="1">VLOOKUP(Tableau645[[#This Row],[module]],OFFSET(INDIRECT(A4842&amp;"_code"),0,2,,2),2,0)</f>
        <v>#N/A</v>
      </c>
      <c r="M4842" s="45"/>
      <c r="N4842" s="47"/>
      <c r="O4842" s="45"/>
    </row>
    <row r="4843" spans="1:15" hidden="1" x14ac:dyDescent="0.2">
      <c r="A4843" s="45" t="s">
        <v>671</v>
      </c>
      <c r="B4843" s="65" t="str">
        <f>YEAR(C4843)&amp;"-"&amp;WEEKNUM(C4843)</f>
        <v>2018-25</v>
      </c>
      <c r="C4843" s="46">
        <v>43273</v>
      </c>
      <c r="D4843" s="67">
        <f>WEEKDAY(Tableau645[[#This Row],[date]])</f>
        <v>6</v>
      </c>
      <c r="E4843" s="47">
        <v>0.34375</v>
      </c>
      <c r="F4843" s="47">
        <v>0.51041666666666696</v>
      </c>
      <c r="G4843" s="46" t="str">
        <f>IF(NOT(ISBLANK(Tableau645[heure
début])),IF(VALUE(MID(TEXT(Tableau645[heure
début],"hh"),1,2))&lt;13,"AM","PM"),"")</f>
        <v>AM</v>
      </c>
      <c r="H4843" s="47">
        <f>F4843-E4843</f>
        <v>0.16666666666666696</v>
      </c>
      <c r="I4843" s="47"/>
      <c r="J4843" s="47" t="s">
        <v>832</v>
      </c>
      <c r="K4843" s="65"/>
      <c r="L4843" s="45" t="e">
        <f ca="1">VLOOKUP(Tableau645[[#This Row],[module]],OFFSET(INDIRECT(A4843&amp;"_code"),0,2,,2),2,0)</f>
        <v>#N/A</v>
      </c>
      <c r="M4843" s="45"/>
      <c r="N4843" s="47"/>
      <c r="O4843" s="45"/>
    </row>
    <row r="4844" spans="1:15" hidden="1" x14ac:dyDescent="0.2">
      <c r="A4844" s="61" t="s">
        <v>669</v>
      </c>
      <c r="B4844" s="65" t="str">
        <f>YEAR(C4844)&amp;"-"&amp;WEEKNUM(C4844)</f>
        <v>2018-25</v>
      </c>
      <c r="C4844" s="46">
        <v>43273</v>
      </c>
      <c r="D4844" s="67">
        <f>WEEKDAY(Tableau645[[#This Row],[date]])</f>
        <v>6</v>
      </c>
      <c r="E4844" s="63">
        <v>0.57291666666666696</v>
      </c>
      <c r="F4844" s="63">
        <v>0.73958333333333404</v>
      </c>
      <c r="G4844" s="46" t="str">
        <f>IF(NOT(ISBLANK(Tableau645[heure
début])),IF(VALUE(MID(TEXT(Tableau645[heure
début],"hh"),1,2))&lt;13,"AM","PM"),"")</f>
        <v>PM</v>
      </c>
      <c r="H4844" s="47">
        <f>F4844-E4844</f>
        <v>0.16666666666666707</v>
      </c>
      <c r="I4844" s="47"/>
      <c r="J4844" s="47"/>
      <c r="K4844" s="65" t="s">
        <v>806</v>
      </c>
      <c r="L4844" s="45" t="str">
        <f ca="1">VLOOKUP(Tableau645[[#This Row],[module]],OFFSET(INDIRECT(A4844&amp;"_code"),0,2,,2),2,0)</f>
        <v>n/a</v>
      </c>
      <c r="M4844" s="45"/>
      <c r="N4844" s="47"/>
      <c r="O4844" s="45" t="s">
        <v>807</v>
      </c>
    </row>
    <row r="4845" spans="1:15" hidden="1" x14ac:dyDescent="0.2">
      <c r="A4845" s="45" t="s">
        <v>670</v>
      </c>
      <c r="B4845" s="65" t="str">
        <f>YEAR(C4845)&amp;"-"&amp;WEEKNUM(C4845)</f>
        <v>2018-25</v>
      </c>
      <c r="C4845" s="46">
        <v>43273</v>
      </c>
      <c r="D4845" s="67">
        <f>WEEKDAY(Tableau645[[#This Row],[date]])</f>
        <v>6</v>
      </c>
      <c r="E4845" s="47">
        <v>0.57291666666666696</v>
      </c>
      <c r="F4845" s="47">
        <v>0.73958333333333404</v>
      </c>
      <c r="G4845" s="46" t="str">
        <f>IF(NOT(ISBLANK(Tableau645[heure
début])),IF(VALUE(MID(TEXT(Tableau645[heure
début],"hh"),1,2))&lt;13,"AM","PM"),"")</f>
        <v>PM</v>
      </c>
      <c r="H4845" s="47">
        <f>F4845-E4845</f>
        <v>0.16666666666666707</v>
      </c>
      <c r="I4845" s="47"/>
      <c r="J4845" s="47"/>
      <c r="K4845" s="65" t="s">
        <v>866</v>
      </c>
      <c r="L4845" s="45" t="str">
        <f ca="1">VLOOKUP(Tableau645[[#This Row],[module]],OFFSET(INDIRECT(A4845&amp;"_code"),0,2,,2),2,0)</f>
        <v>DUPLOUICH Audrey</v>
      </c>
      <c r="M4845" s="45"/>
      <c r="N4845" s="47"/>
      <c r="O4845" s="45"/>
    </row>
    <row r="4846" spans="1:15" hidden="1" x14ac:dyDescent="0.2">
      <c r="A4846" s="45" t="s">
        <v>657</v>
      </c>
      <c r="B4846" s="65" t="str">
        <f>YEAR(C4846)&amp;"-"&amp;WEEKNUM(C4846)</f>
        <v>2018-25</v>
      </c>
      <c r="C4846" s="46">
        <v>43273</v>
      </c>
      <c r="D4846" s="67">
        <f>WEEKDAY(Tableau645[[#This Row],[date]])</f>
        <v>6</v>
      </c>
      <c r="E4846" s="47">
        <v>0.57291666666666696</v>
      </c>
      <c r="F4846" s="47">
        <v>0.73958333333333404</v>
      </c>
      <c r="G4846" s="46" t="str">
        <f>IF(NOT(ISBLANK(Tableau645[heure
début])),IF(VALUE(MID(TEXT(Tableau645[heure
début],"hh"),1,2))&lt;13,"AM","PM"),"")</f>
        <v>PM</v>
      </c>
      <c r="H4846" s="47">
        <f>F4846-E4846</f>
        <v>0.16666666666666707</v>
      </c>
      <c r="I4846" s="123"/>
      <c r="J4846" s="47"/>
      <c r="K4846" s="65" t="s">
        <v>915</v>
      </c>
      <c r="L4846" s="45" t="str">
        <f ca="1">VLOOKUP(Tableau645[[#This Row],[module]],OFFSET(INDIRECT(A4846&amp;"_code"),0,2,,2),2,0)</f>
        <v>BOUTONNET Jean-Pierre</v>
      </c>
      <c r="M4846" s="45"/>
      <c r="N4846" s="47"/>
      <c r="O4846" s="45"/>
    </row>
    <row r="4847" spans="1:15" hidden="1" x14ac:dyDescent="0.2">
      <c r="A4847" s="45" t="s">
        <v>671</v>
      </c>
      <c r="B4847" s="65" t="str">
        <f>YEAR(C4847)&amp;"-"&amp;WEEKNUM(C4847)</f>
        <v>2018-25</v>
      </c>
      <c r="C4847" s="46">
        <v>43273</v>
      </c>
      <c r="D4847" s="67">
        <f>WEEKDAY(Tableau645[[#This Row],[date]])</f>
        <v>6</v>
      </c>
      <c r="E4847" s="47">
        <v>0.57291666666666696</v>
      </c>
      <c r="F4847" s="47">
        <v>0.73958333333333404</v>
      </c>
      <c r="G4847" s="46" t="str">
        <f>IF(NOT(ISBLANK(Tableau645[heure
début])),IF(VALUE(MID(TEXT(Tableau645[heure
début],"hh"),1,2))&lt;13,"AM","PM"),"")</f>
        <v>PM</v>
      </c>
      <c r="H4847" s="47">
        <f>F4847-E4847</f>
        <v>0.16666666666666707</v>
      </c>
      <c r="I4847" s="47"/>
      <c r="J4847" s="47" t="s">
        <v>833</v>
      </c>
      <c r="K4847" s="65" t="s">
        <v>817</v>
      </c>
      <c r="L4847" s="45" t="str">
        <f ca="1">VLOOKUP(Tableau645[[#This Row],[module]],OFFSET(INDIRECT(A4847&amp;"_code"),0,2,,2),2,0)</f>
        <v>n/a</v>
      </c>
      <c r="M4847" s="45"/>
      <c r="N4847" s="47"/>
      <c r="O4847" s="45"/>
    </row>
    <row r="4848" spans="1:15" hidden="1" x14ac:dyDescent="0.2">
      <c r="A4848" s="45" t="s">
        <v>672</v>
      </c>
      <c r="B4848" s="65" t="str">
        <f>YEAR(C4848)&amp;"-"&amp;WEEKNUM(C4848)</f>
        <v>2018-25</v>
      </c>
      <c r="C4848" s="46">
        <v>43273</v>
      </c>
      <c r="D4848" s="67">
        <f>WEEKDAY(Tableau645[[#This Row],[date]])</f>
        <v>6</v>
      </c>
      <c r="E4848" s="47">
        <v>0.57291666666666696</v>
      </c>
      <c r="F4848" s="47">
        <v>0.73958333333333404</v>
      </c>
      <c r="G4848" s="46" t="str">
        <f>IF(NOT(ISBLANK(Tableau645[heure
début])),IF(VALUE(MID(TEXT(Tableau645[heure
début],"hh"),1,2))&lt;13,"AM","PM"),"")</f>
        <v>PM</v>
      </c>
      <c r="H4848" s="47">
        <f>F4848-E4848</f>
        <v>0.16666666666666707</v>
      </c>
      <c r="I4848" s="47"/>
      <c r="J4848" s="47"/>
      <c r="K4848" s="65" t="s">
        <v>809</v>
      </c>
      <c r="L4848" s="45" t="str">
        <f ca="1">VLOOKUP(Tableau645[[#This Row],[module]],OFFSET(INDIRECT(A4848&amp;"_code"),0,2,,2),2,0)</f>
        <v>n/a</v>
      </c>
      <c r="M4848" s="45"/>
      <c r="N4848" s="47"/>
      <c r="O4848" s="45"/>
    </row>
    <row r="4849" spans="1:15" hidden="1" x14ac:dyDescent="0.2">
      <c r="A4849" s="45" t="s">
        <v>676</v>
      </c>
      <c r="B4849" s="65" t="str">
        <f>YEAR(C4849)&amp;"-"&amp;WEEKNUM(C4849)</f>
        <v>2018-25</v>
      </c>
      <c r="C4849" s="46">
        <v>43273</v>
      </c>
      <c r="D4849" s="67">
        <f>WEEKDAY(Tableau645[[#This Row],[date]])</f>
        <v>6</v>
      </c>
      <c r="E4849" s="47">
        <v>0.57291666666666696</v>
      </c>
      <c r="F4849" s="47">
        <v>0.69791666666666663</v>
      </c>
      <c r="G4849" s="46" t="str">
        <f>IF(NOT(ISBLANK(Tableau645[heure
début])),IF(VALUE(MID(TEXT(Tableau645[heure
début],"hh"),1,2))&lt;13,"AM","PM"),"")</f>
        <v>PM</v>
      </c>
      <c r="H4849" s="47">
        <f>F4849-E4849</f>
        <v>0.12499999999999967</v>
      </c>
      <c r="I4849" s="47"/>
      <c r="J4849" s="47"/>
      <c r="K4849" s="65" t="s">
        <v>809</v>
      </c>
      <c r="L4849" s="45" t="str">
        <f ca="1">VLOOKUP(Tableau645[[#This Row],[module]],OFFSET(INDIRECT(A4849&amp;"_code"),0,2,,2),2,0)</f>
        <v>n/a</v>
      </c>
      <c r="M4849" s="45"/>
      <c r="N4849" s="47"/>
      <c r="O4849" s="45"/>
    </row>
    <row r="4850" spans="1:15" hidden="1" x14ac:dyDescent="0.2">
      <c r="A4850" s="45" t="s">
        <v>677</v>
      </c>
      <c r="B4850" s="65" t="str">
        <f>YEAR(C4850)&amp;"-"&amp;WEEKNUM(C4850)</f>
        <v>2018-25</v>
      </c>
      <c r="C4850" s="46">
        <v>43273</v>
      </c>
      <c r="D4850" s="67">
        <f>WEEKDAY(Tableau645[[#This Row],[date]])</f>
        <v>6</v>
      </c>
      <c r="E4850" s="47">
        <v>0.57291666666666696</v>
      </c>
      <c r="F4850" s="47">
        <v>0.69791666666666663</v>
      </c>
      <c r="G4850" s="46" t="str">
        <f>IF(NOT(ISBLANK(Tableau645[heure
début])),IF(VALUE(MID(TEXT(Tableau645[heure
début],"hh"),1,2))&lt;13,"AM","PM"),"")</f>
        <v>PM</v>
      </c>
      <c r="H4850" s="47">
        <f>F4850-E4850</f>
        <v>0.12499999999999967</v>
      </c>
      <c r="I4850" s="47"/>
      <c r="J4850" s="47"/>
      <c r="K4850" s="65"/>
      <c r="L4850" s="45" t="e">
        <f ca="1">VLOOKUP(Tableau645[[#This Row],[module]],OFFSET(INDIRECT(A4850&amp;"_code"),0,2,,2),2,0)</f>
        <v>#N/A</v>
      </c>
      <c r="M4850" s="45"/>
      <c r="N4850" s="47"/>
      <c r="O4850" s="45"/>
    </row>
    <row r="4851" spans="1:15" hidden="1" x14ac:dyDescent="0.2">
      <c r="A4851" s="45" t="s">
        <v>671</v>
      </c>
      <c r="B4851" s="65" t="str">
        <f>YEAR(C4851)&amp;"-"&amp;WEEKNUM(C4851)</f>
        <v>2018-25</v>
      </c>
      <c r="C4851" s="46">
        <v>43273</v>
      </c>
      <c r="D4851" s="67">
        <f>WEEKDAY(Tableau645[[#This Row],[date]])</f>
        <v>6</v>
      </c>
      <c r="E4851" s="47">
        <v>0.57291666666666696</v>
      </c>
      <c r="F4851" s="47">
        <v>0.73958333333333404</v>
      </c>
      <c r="G4851" s="46" t="str">
        <f>IF(NOT(ISBLANK(Tableau645[heure
début])),IF(VALUE(MID(TEXT(Tableau645[heure
début],"hh"),1,2))&lt;13,"AM","PM"),"")</f>
        <v>PM</v>
      </c>
      <c r="H4851" s="47">
        <f>F4851-E4851</f>
        <v>0.16666666666666707</v>
      </c>
      <c r="I4851" s="47"/>
      <c r="J4851" s="47" t="s">
        <v>832</v>
      </c>
      <c r="K4851" s="65"/>
      <c r="L4851" s="45" t="e">
        <f ca="1">VLOOKUP(Tableau645[[#This Row],[module]],OFFSET(INDIRECT(A4851&amp;"_code"),0,2,,2),2,0)</f>
        <v>#N/A</v>
      </c>
      <c r="M4851" s="45"/>
      <c r="N4851" s="47"/>
      <c r="O4851" s="45"/>
    </row>
    <row r="4852" spans="1:15" hidden="1" x14ac:dyDescent="0.2">
      <c r="A4852" s="61" t="s">
        <v>669</v>
      </c>
      <c r="B4852" s="65" t="str">
        <f>YEAR(C4852)&amp;"-"&amp;WEEKNUM(C4852)</f>
        <v>2018-25</v>
      </c>
      <c r="C4852" s="46">
        <v>43274</v>
      </c>
      <c r="D4852" s="67">
        <f>WEEKDAY(Tableau645[[#This Row],[date]])</f>
        <v>7</v>
      </c>
      <c r="E4852" s="47">
        <v>0.34375</v>
      </c>
      <c r="F4852" s="47">
        <v>0.51041666666666696</v>
      </c>
      <c r="G4852" s="46" t="str">
        <f>IF(NOT(ISBLANK(Tableau645[heure
début])),IF(VALUE(MID(TEXT(Tableau645[heure
début],"hh"),1,2))&lt;13,"AM","PM"),"")</f>
        <v>AM</v>
      </c>
      <c r="H4852" s="47">
        <f>F4852-E4852</f>
        <v>0.16666666666666696</v>
      </c>
      <c r="I4852" s="47"/>
      <c r="J4852" s="47"/>
      <c r="K4852" s="65"/>
      <c r="L4852" s="45" t="e">
        <f ca="1">VLOOKUP(Tableau645[[#This Row],[module]],OFFSET(INDIRECT(A4852&amp;"_code"),0,2,,2),2,0)</f>
        <v>#N/A</v>
      </c>
      <c r="M4852" s="45"/>
      <c r="N4852" s="47"/>
      <c r="O4852" s="45"/>
    </row>
    <row r="4853" spans="1:15" hidden="1" x14ac:dyDescent="0.2">
      <c r="A4853" s="45" t="s">
        <v>670</v>
      </c>
      <c r="B4853" s="65" t="str">
        <f>YEAR(C4853)&amp;"-"&amp;WEEKNUM(C4853)</f>
        <v>2018-25</v>
      </c>
      <c r="C4853" s="46">
        <v>43274</v>
      </c>
      <c r="D4853" s="67">
        <f>WEEKDAY(Tableau645[[#This Row],[date]])</f>
        <v>7</v>
      </c>
      <c r="E4853" s="47">
        <v>0.34375</v>
      </c>
      <c r="F4853" s="47">
        <v>0.51041666666666696</v>
      </c>
      <c r="G4853" s="46" t="str">
        <f>IF(NOT(ISBLANK(Tableau645[heure
début])),IF(VALUE(MID(TEXT(Tableau645[heure
début],"hh"),1,2))&lt;13,"AM","PM"),"")</f>
        <v>AM</v>
      </c>
      <c r="H4853" s="47">
        <f>F4853-E4853</f>
        <v>0.16666666666666696</v>
      </c>
      <c r="I4853" s="47"/>
      <c r="J4853" s="47"/>
      <c r="K4853" s="65"/>
      <c r="L4853" s="45" t="e">
        <f ca="1">VLOOKUP(Tableau645[[#This Row],[module]],OFFSET(INDIRECT(A4853&amp;"_code"),0,2,,2),2,0)</f>
        <v>#N/A</v>
      </c>
      <c r="M4853" s="45"/>
      <c r="N4853" s="47"/>
      <c r="O4853" s="45"/>
    </row>
    <row r="4854" spans="1:15" hidden="1" x14ac:dyDescent="0.2">
      <c r="A4854" s="45" t="s">
        <v>657</v>
      </c>
      <c r="B4854" s="65" t="str">
        <f>YEAR(C4854)&amp;"-"&amp;WEEKNUM(C4854)</f>
        <v>2018-25</v>
      </c>
      <c r="C4854" s="46">
        <v>43274</v>
      </c>
      <c r="D4854" s="67">
        <f>WEEKDAY(Tableau645[[#This Row],[date]])</f>
        <v>7</v>
      </c>
      <c r="E4854" s="47">
        <v>0.34375</v>
      </c>
      <c r="F4854" s="47">
        <v>0.51041666666666696</v>
      </c>
      <c r="G4854" s="46" t="str">
        <f>IF(NOT(ISBLANK(Tableau645[heure
début])),IF(VALUE(MID(TEXT(Tableau645[heure
début],"hh"),1,2))&lt;13,"AM","PM"),"")</f>
        <v>AM</v>
      </c>
      <c r="H4854" s="47">
        <f>F4854-E4854</f>
        <v>0.16666666666666696</v>
      </c>
      <c r="I4854" s="123"/>
      <c r="J4854" s="47"/>
      <c r="K4854" s="65"/>
      <c r="L4854" s="45" t="e">
        <f ca="1">VLOOKUP(Tableau645[[#This Row],[module]],OFFSET(INDIRECT(A4854&amp;"_code"),0,2,,2),2,0)</f>
        <v>#N/A</v>
      </c>
      <c r="M4854" s="45"/>
      <c r="N4854" s="47"/>
      <c r="O4854" s="45"/>
    </row>
    <row r="4855" spans="1:15" hidden="1" x14ac:dyDescent="0.2">
      <c r="A4855" s="45" t="s">
        <v>672</v>
      </c>
      <c r="B4855" s="65" t="str">
        <f>YEAR(C4855)&amp;"-"&amp;WEEKNUM(C4855)</f>
        <v>2018-25</v>
      </c>
      <c r="C4855" s="46">
        <v>43274</v>
      </c>
      <c r="D4855" s="67">
        <f>WEEKDAY(Tableau645[[#This Row],[date]])</f>
        <v>7</v>
      </c>
      <c r="E4855" s="47">
        <v>0.34375</v>
      </c>
      <c r="F4855" s="47">
        <v>0.51041666666666696</v>
      </c>
      <c r="G4855" s="46" t="str">
        <f>IF(NOT(ISBLANK(Tableau645[heure
début])),IF(VALUE(MID(TEXT(Tableau645[heure
début],"hh"),1,2))&lt;13,"AM","PM"),"")</f>
        <v>AM</v>
      </c>
      <c r="H4855" s="47">
        <f>F4855-E4855</f>
        <v>0.16666666666666696</v>
      </c>
      <c r="I4855" s="47"/>
      <c r="J4855" s="47"/>
      <c r="K4855" s="65"/>
      <c r="L4855" s="45" t="e">
        <f ca="1">VLOOKUP(Tableau645[[#This Row],[module]],OFFSET(INDIRECT(A4855&amp;"_code"),0,2,,2),2,0)</f>
        <v>#N/A</v>
      </c>
      <c r="M4855" s="45"/>
      <c r="N4855" s="47"/>
      <c r="O4855" s="45"/>
    </row>
    <row r="4856" spans="1:15" hidden="1" x14ac:dyDescent="0.2">
      <c r="A4856" s="45" t="s">
        <v>676</v>
      </c>
      <c r="B4856" s="65" t="str">
        <f>YEAR(C4856)&amp;"-"&amp;WEEKNUM(C4856)</f>
        <v>2018-25</v>
      </c>
      <c r="C4856" s="46">
        <v>43274</v>
      </c>
      <c r="D4856" s="67">
        <f>WEEKDAY(Tableau645[[#This Row],[date]])</f>
        <v>7</v>
      </c>
      <c r="E4856" s="47">
        <v>0.34375</v>
      </c>
      <c r="F4856" s="47">
        <v>0.51041666666666696</v>
      </c>
      <c r="G4856" s="46" t="str">
        <f>IF(NOT(ISBLANK(Tableau645[heure
début])),IF(VALUE(MID(TEXT(Tableau645[heure
début],"hh"),1,2))&lt;13,"AM","PM"),"")</f>
        <v>AM</v>
      </c>
      <c r="H4856" s="47">
        <f>F4856-E4856</f>
        <v>0.16666666666666696</v>
      </c>
      <c r="I4856" s="47"/>
      <c r="J4856" s="47"/>
      <c r="K4856" s="65"/>
      <c r="L4856" s="45" t="e">
        <f ca="1">VLOOKUP(Tableau645[[#This Row],[module]],OFFSET(INDIRECT(A4856&amp;"_code"),0,2,,2),2,0)</f>
        <v>#N/A</v>
      </c>
      <c r="M4856" s="45"/>
      <c r="N4856" s="47"/>
      <c r="O4856" s="45"/>
    </row>
    <row r="4857" spans="1:15" hidden="1" x14ac:dyDescent="0.2">
      <c r="A4857" s="45" t="s">
        <v>677</v>
      </c>
      <c r="B4857" s="65" t="str">
        <f>YEAR(C4857)&amp;"-"&amp;WEEKNUM(C4857)</f>
        <v>2018-25</v>
      </c>
      <c r="C4857" s="46">
        <v>43274</v>
      </c>
      <c r="D4857" s="67">
        <f>WEEKDAY(Tableau645[[#This Row],[date]])</f>
        <v>7</v>
      </c>
      <c r="E4857" s="47">
        <v>0.34375</v>
      </c>
      <c r="F4857" s="47">
        <v>0.51041666666666696</v>
      </c>
      <c r="G4857" s="46" t="str">
        <f>IF(NOT(ISBLANK(Tableau645[heure
début])),IF(VALUE(MID(TEXT(Tableau645[heure
début],"hh"),1,2))&lt;13,"AM","PM"),"")</f>
        <v>AM</v>
      </c>
      <c r="H4857" s="47">
        <f>F4857-E4857</f>
        <v>0.16666666666666696</v>
      </c>
      <c r="I4857" s="47"/>
      <c r="J4857" s="47"/>
      <c r="K4857" s="65"/>
      <c r="L4857" s="45" t="e">
        <f ca="1">VLOOKUP(Tableau645[[#This Row],[module]],OFFSET(INDIRECT(A4857&amp;"_code"),0,2,,2),2,0)</f>
        <v>#N/A</v>
      </c>
      <c r="M4857" s="45"/>
      <c r="N4857" s="47"/>
      <c r="O4857" s="45"/>
    </row>
    <row r="4858" spans="1:15" hidden="1" x14ac:dyDescent="0.2">
      <c r="A4858" s="45" t="s">
        <v>671</v>
      </c>
      <c r="B4858" s="65" t="str">
        <f>YEAR(C4858)&amp;"-"&amp;WEEKNUM(C4858)</f>
        <v>2018-25</v>
      </c>
      <c r="C4858" s="46">
        <v>43274</v>
      </c>
      <c r="D4858" s="67">
        <f>WEEKDAY(Tableau645[[#This Row],[date]])</f>
        <v>7</v>
      </c>
      <c r="E4858" s="47">
        <v>0.34375</v>
      </c>
      <c r="F4858" s="47">
        <v>0.51041666666666696</v>
      </c>
      <c r="G4858" s="46" t="str">
        <f>IF(NOT(ISBLANK(Tableau645[heure
début])),IF(VALUE(MID(TEXT(Tableau645[heure
début],"hh"),1,2))&lt;13,"AM","PM"),"")</f>
        <v>AM</v>
      </c>
      <c r="H4858" s="47">
        <f>F4858-E4858</f>
        <v>0.16666666666666696</v>
      </c>
      <c r="I4858" s="47"/>
      <c r="J4858" s="47"/>
      <c r="K4858" s="65"/>
      <c r="L4858" s="45" t="e">
        <f ca="1">VLOOKUP(Tableau645[[#This Row],[module]],OFFSET(INDIRECT(A4858&amp;"_code"),0,2,,2),2,0)</f>
        <v>#N/A</v>
      </c>
      <c r="M4858" s="45"/>
      <c r="N4858" s="47"/>
      <c r="O4858" s="45"/>
    </row>
    <row r="4859" spans="1:15" hidden="1" x14ac:dyDescent="0.2">
      <c r="A4859" s="61" t="s">
        <v>669</v>
      </c>
      <c r="B4859" s="65" t="str">
        <f>YEAR(C4859)&amp;"-"&amp;WEEKNUM(C4859)</f>
        <v>2018-25</v>
      </c>
      <c r="C4859" s="46">
        <v>43274</v>
      </c>
      <c r="D4859" s="67">
        <f>WEEKDAY(Tableau645[[#This Row],[date]])</f>
        <v>7</v>
      </c>
      <c r="E4859" s="63">
        <v>0.57291666666666696</v>
      </c>
      <c r="F4859" s="63">
        <v>0.73958333333333404</v>
      </c>
      <c r="G4859" s="46" t="str">
        <f>IF(NOT(ISBLANK(Tableau645[heure
début])),IF(VALUE(MID(TEXT(Tableau645[heure
début],"hh"),1,2))&lt;13,"AM","PM"),"")</f>
        <v>PM</v>
      </c>
      <c r="H4859" s="47">
        <f>F4859-E4859</f>
        <v>0.16666666666666707</v>
      </c>
      <c r="I4859" s="47"/>
      <c r="J4859" s="47"/>
      <c r="K4859" s="65"/>
      <c r="L4859" s="45" t="e">
        <f ca="1">VLOOKUP(Tableau645[[#This Row],[module]],OFFSET(INDIRECT(A4859&amp;"_code"),0,2,,2),2,0)</f>
        <v>#N/A</v>
      </c>
      <c r="M4859" s="45"/>
      <c r="N4859" s="47"/>
      <c r="O4859" s="45"/>
    </row>
    <row r="4860" spans="1:15" hidden="1" x14ac:dyDescent="0.2">
      <c r="A4860" s="45" t="s">
        <v>670</v>
      </c>
      <c r="B4860" s="65" t="str">
        <f>YEAR(C4860)&amp;"-"&amp;WEEKNUM(C4860)</f>
        <v>2018-25</v>
      </c>
      <c r="C4860" s="46">
        <v>43274</v>
      </c>
      <c r="D4860" s="67">
        <f>WEEKDAY(Tableau645[[#This Row],[date]])</f>
        <v>7</v>
      </c>
      <c r="E4860" s="47">
        <v>0.57291666666666696</v>
      </c>
      <c r="F4860" s="47">
        <v>0.73958333333333404</v>
      </c>
      <c r="G4860" s="46" t="str">
        <f>IF(NOT(ISBLANK(Tableau645[heure
début])),IF(VALUE(MID(TEXT(Tableau645[heure
début],"hh"),1,2))&lt;13,"AM","PM"),"")</f>
        <v>PM</v>
      </c>
      <c r="H4860" s="47">
        <f>F4860-E4860</f>
        <v>0.16666666666666707</v>
      </c>
      <c r="I4860" s="47"/>
      <c r="J4860" s="47"/>
      <c r="K4860" s="65"/>
      <c r="L4860" s="45" t="e">
        <f ca="1">VLOOKUP(Tableau645[[#This Row],[module]],OFFSET(INDIRECT(A4860&amp;"_code"),0,2,,2),2,0)</f>
        <v>#N/A</v>
      </c>
      <c r="M4860" s="45"/>
      <c r="N4860" s="47"/>
      <c r="O4860" s="45"/>
    </row>
    <row r="4861" spans="1:15" hidden="1" x14ac:dyDescent="0.2">
      <c r="A4861" s="45" t="s">
        <v>657</v>
      </c>
      <c r="B4861" s="65" t="str">
        <f>YEAR(C4861)&amp;"-"&amp;WEEKNUM(C4861)</f>
        <v>2018-25</v>
      </c>
      <c r="C4861" s="46">
        <v>43274</v>
      </c>
      <c r="D4861" s="67">
        <f>WEEKDAY(Tableau645[[#This Row],[date]])</f>
        <v>7</v>
      </c>
      <c r="E4861" s="47">
        <v>0.57291666666666696</v>
      </c>
      <c r="F4861" s="47">
        <v>0.73958333333333404</v>
      </c>
      <c r="G4861" s="46" t="str">
        <f>IF(NOT(ISBLANK(Tableau645[heure
début])),IF(VALUE(MID(TEXT(Tableau645[heure
début],"hh"),1,2))&lt;13,"AM","PM"),"")</f>
        <v>PM</v>
      </c>
      <c r="H4861" s="47">
        <f>F4861-E4861</f>
        <v>0.16666666666666707</v>
      </c>
      <c r="I4861" s="123"/>
      <c r="J4861" s="47"/>
      <c r="K4861" s="65"/>
      <c r="L4861" s="45" t="e">
        <f ca="1">VLOOKUP(Tableau645[[#This Row],[module]],OFFSET(INDIRECT(A4861&amp;"_code"),0,2,,2),2,0)</f>
        <v>#N/A</v>
      </c>
      <c r="M4861" s="45"/>
      <c r="N4861" s="47"/>
      <c r="O4861" s="45"/>
    </row>
    <row r="4862" spans="1:15" hidden="1" x14ac:dyDescent="0.2">
      <c r="A4862" s="45" t="s">
        <v>672</v>
      </c>
      <c r="B4862" s="65" t="str">
        <f>YEAR(C4862)&amp;"-"&amp;WEEKNUM(C4862)</f>
        <v>2018-25</v>
      </c>
      <c r="C4862" s="46">
        <v>43274</v>
      </c>
      <c r="D4862" s="67">
        <f>WEEKDAY(Tableau645[[#This Row],[date]])</f>
        <v>7</v>
      </c>
      <c r="E4862" s="47">
        <v>0.57291666666666696</v>
      </c>
      <c r="F4862" s="47">
        <v>0.73958333333333404</v>
      </c>
      <c r="G4862" s="46" t="str">
        <f>IF(NOT(ISBLANK(Tableau645[heure
début])),IF(VALUE(MID(TEXT(Tableau645[heure
début],"hh"),1,2))&lt;13,"AM","PM"),"")</f>
        <v>PM</v>
      </c>
      <c r="H4862" s="47">
        <f>F4862-E4862</f>
        <v>0.16666666666666707</v>
      </c>
      <c r="I4862" s="47"/>
      <c r="J4862" s="47"/>
      <c r="K4862" s="65"/>
      <c r="L4862" s="45" t="e">
        <f ca="1">VLOOKUP(Tableau645[[#This Row],[module]],OFFSET(INDIRECT(A4862&amp;"_code"),0,2,,2),2,0)</f>
        <v>#N/A</v>
      </c>
      <c r="M4862" s="45"/>
      <c r="N4862" s="47"/>
      <c r="O4862" s="45"/>
    </row>
    <row r="4863" spans="1:15" hidden="1" x14ac:dyDescent="0.2">
      <c r="A4863" s="45" t="s">
        <v>676</v>
      </c>
      <c r="B4863" s="65" t="str">
        <f>YEAR(C4863)&amp;"-"&amp;WEEKNUM(C4863)</f>
        <v>2018-25</v>
      </c>
      <c r="C4863" s="46">
        <v>43274</v>
      </c>
      <c r="D4863" s="67">
        <f>WEEKDAY(Tableau645[[#This Row],[date]])</f>
        <v>7</v>
      </c>
      <c r="E4863" s="47">
        <v>0.57291666666666696</v>
      </c>
      <c r="F4863" s="47">
        <v>0.69791666666666663</v>
      </c>
      <c r="G4863" s="46" t="str">
        <f>IF(NOT(ISBLANK(Tableau645[heure
début])),IF(VALUE(MID(TEXT(Tableau645[heure
début],"hh"),1,2))&lt;13,"AM","PM"),"")</f>
        <v>PM</v>
      </c>
      <c r="H4863" s="47">
        <f>F4863-E4863</f>
        <v>0.12499999999999967</v>
      </c>
      <c r="I4863" s="47"/>
      <c r="J4863" s="47"/>
      <c r="K4863" s="65"/>
      <c r="L4863" s="45" t="e">
        <f ca="1">VLOOKUP(Tableau645[[#This Row],[module]],OFFSET(INDIRECT(A4863&amp;"_code"),0,2,,2),2,0)</f>
        <v>#N/A</v>
      </c>
      <c r="M4863" s="45"/>
      <c r="N4863" s="47"/>
      <c r="O4863" s="45"/>
    </row>
    <row r="4864" spans="1:15" hidden="1" x14ac:dyDescent="0.2">
      <c r="A4864" s="45" t="s">
        <v>677</v>
      </c>
      <c r="B4864" s="65" t="str">
        <f>YEAR(C4864)&amp;"-"&amp;WEEKNUM(C4864)</f>
        <v>2018-25</v>
      </c>
      <c r="C4864" s="46">
        <v>43274</v>
      </c>
      <c r="D4864" s="67">
        <f>WEEKDAY(Tableau645[[#This Row],[date]])</f>
        <v>7</v>
      </c>
      <c r="E4864" s="47">
        <v>0.57291666666666696</v>
      </c>
      <c r="F4864" s="47">
        <v>0.69791666666666663</v>
      </c>
      <c r="G4864" s="46" t="str">
        <f>IF(NOT(ISBLANK(Tableau645[heure
début])),IF(VALUE(MID(TEXT(Tableau645[heure
début],"hh"),1,2))&lt;13,"AM","PM"),"")</f>
        <v>PM</v>
      </c>
      <c r="H4864" s="47">
        <f>F4864-E4864</f>
        <v>0.12499999999999967</v>
      </c>
      <c r="I4864" s="47"/>
      <c r="J4864" s="47"/>
      <c r="K4864" s="65"/>
      <c r="L4864" s="45" t="e">
        <f ca="1">VLOOKUP(Tableau645[[#This Row],[module]],OFFSET(INDIRECT(A4864&amp;"_code"),0,2,,2),2,0)</f>
        <v>#N/A</v>
      </c>
      <c r="M4864" s="45"/>
      <c r="N4864" s="47"/>
      <c r="O4864" s="45"/>
    </row>
    <row r="4865" spans="1:15" hidden="1" x14ac:dyDescent="0.2">
      <c r="A4865" s="45" t="s">
        <v>671</v>
      </c>
      <c r="B4865" s="65" t="str">
        <f>YEAR(C4865)&amp;"-"&amp;WEEKNUM(C4865)</f>
        <v>2018-25</v>
      </c>
      <c r="C4865" s="46">
        <v>43274</v>
      </c>
      <c r="D4865" s="67">
        <f>WEEKDAY(Tableau645[[#This Row],[date]])</f>
        <v>7</v>
      </c>
      <c r="E4865" s="47">
        <v>0.57291666666666696</v>
      </c>
      <c r="F4865" s="47">
        <v>0.73958333333333404</v>
      </c>
      <c r="G4865" s="46" t="str">
        <f>IF(NOT(ISBLANK(Tableau645[heure
début])),IF(VALUE(MID(TEXT(Tableau645[heure
début],"hh"),1,2))&lt;13,"AM","PM"),"")</f>
        <v>PM</v>
      </c>
      <c r="H4865" s="47">
        <f>F4865-E4865</f>
        <v>0.16666666666666707</v>
      </c>
      <c r="I4865" s="47"/>
      <c r="J4865" s="47"/>
      <c r="K4865" s="65"/>
      <c r="L4865" s="45" t="e">
        <f ca="1">VLOOKUP(Tableau645[[#This Row],[module]],OFFSET(INDIRECT(A4865&amp;"_code"),0,2,,2),2,0)</f>
        <v>#N/A</v>
      </c>
      <c r="M4865" s="45"/>
      <c r="N4865" s="47"/>
      <c r="O4865" s="45"/>
    </row>
    <row r="4866" spans="1:15" hidden="1" x14ac:dyDescent="0.2">
      <c r="A4866" s="61" t="s">
        <v>669</v>
      </c>
      <c r="B4866" s="65" t="str">
        <f>YEAR(C4866)&amp;"-"&amp;WEEKNUM(C4866)</f>
        <v>2018-26</v>
      </c>
      <c r="C4866" s="46">
        <v>43275</v>
      </c>
      <c r="D4866" s="67">
        <f>WEEKDAY(Tableau645[[#This Row],[date]])</f>
        <v>1</v>
      </c>
      <c r="E4866" s="47">
        <v>0.34375</v>
      </c>
      <c r="F4866" s="47">
        <v>0.51041666666666696</v>
      </c>
      <c r="G4866" s="46" t="str">
        <f>IF(NOT(ISBLANK(Tableau645[heure
début])),IF(VALUE(MID(TEXT(Tableau645[heure
début],"hh"),1,2))&lt;13,"AM","PM"),"")</f>
        <v>AM</v>
      </c>
      <c r="H4866" s="47">
        <f>F4866-E4866</f>
        <v>0.16666666666666696</v>
      </c>
      <c r="I4866" s="47"/>
      <c r="J4866" s="47"/>
      <c r="K4866" s="65"/>
      <c r="L4866" s="45" t="e">
        <f ca="1">VLOOKUP(Tableau645[[#This Row],[module]],OFFSET(INDIRECT(A4866&amp;"_code"),0,2,,2),2,0)</f>
        <v>#N/A</v>
      </c>
      <c r="M4866" s="45"/>
      <c r="N4866" s="47"/>
      <c r="O4866" s="45"/>
    </row>
    <row r="4867" spans="1:15" hidden="1" x14ac:dyDescent="0.2">
      <c r="A4867" s="45" t="s">
        <v>670</v>
      </c>
      <c r="B4867" s="65" t="str">
        <f>YEAR(C4867)&amp;"-"&amp;WEEKNUM(C4867)</f>
        <v>2018-26</v>
      </c>
      <c r="C4867" s="46">
        <v>43275</v>
      </c>
      <c r="D4867" s="67">
        <f>WEEKDAY(Tableau645[[#This Row],[date]])</f>
        <v>1</v>
      </c>
      <c r="E4867" s="47">
        <v>0.34375</v>
      </c>
      <c r="F4867" s="47">
        <v>0.51041666666666696</v>
      </c>
      <c r="G4867" s="46" t="str">
        <f>IF(NOT(ISBLANK(Tableau645[heure
début])),IF(VALUE(MID(TEXT(Tableau645[heure
début],"hh"),1,2))&lt;13,"AM","PM"),"")</f>
        <v>AM</v>
      </c>
      <c r="H4867" s="47">
        <f>F4867-E4867</f>
        <v>0.16666666666666696</v>
      </c>
      <c r="I4867" s="47"/>
      <c r="J4867" s="47"/>
      <c r="K4867" s="65"/>
      <c r="L4867" s="45" t="e">
        <f ca="1">VLOOKUP(Tableau645[[#This Row],[module]],OFFSET(INDIRECT(A4867&amp;"_code"),0,2,,2),2,0)</f>
        <v>#N/A</v>
      </c>
      <c r="M4867" s="45"/>
      <c r="N4867" s="47"/>
      <c r="O4867" s="45"/>
    </row>
    <row r="4868" spans="1:15" hidden="1" x14ac:dyDescent="0.2">
      <c r="A4868" s="45" t="s">
        <v>657</v>
      </c>
      <c r="B4868" s="65" t="str">
        <f>YEAR(C4868)&amp;"-"&amp;WEEKNUM(C4868)</f>
        <v>2018-26</v>
      </c>
      <c r="C4868" s="46">
        <v>43275</v>
      </c>
      <c r="D4868" s="67">
        <f>WEEKDAY(Tableau645[[#This Row],[date]])</f>
        <v>1</v>
      </c>
      <c r="E4868" s="47">
        <v>0.34375</v>
      </c>
      <c r="F4868" s="47">
        <v>0.51041666666666696</v>
      </c>
      <c r="G4868" s="46" t="str">
        <f>IF(NOT(ISBLANK(Tableau645[heure
début])),IF(VALUE(MID(TEXT(Tableau645[heure
début],"hh"),1,2))&lt;13,"AM","PM"),"")</f>
        <v>AM</v>
      </c>
      <c r="H4868" s="47">
        <f>F4868-E4868</f>
        <v>0.16666666666666696</v>
      </c>
      <c r="I4868" s="123"/>
      <c r="J4868" s="47"/>
      <c r="K4868" s="65"/>
      <c r="L4868" s="45" t="e">
        <f ca="1">VLOOKUP(Tableau645[[#This Row],[module]],OFFSET(INDIRECT(A4868&amp;"_code"),0,2,,2),2,0)</f>
        <v>#N/A</v>
      </c>
      <c r="M4868" s="45"/>
      <c r="N4868" s="47"/>
      <c r="O4868" s="45"/>
    </row>
    <row r="4869" spans="1:15" hidden="1" x14ac:dyDescent="0.2">
      <c r="A4869" s="45" t="s">
        <v>672</v>
      </c>
      <c r="B4869" s="65" t="str">
        <f>YEAR(C4869)&amp;"-"&amp;WEEKNUM(C4869)</f>
        <v>2018-26</v>
      </c>
      <c r="C4869" s="46">
        <v>43275</v>
      </c>
      <c r="D4869" s="67">
        <f>WEEKDAY(Tableau645[[#This Row],[date]])</f>
        <v>1</v>
      </c>
      <c r="E4869" s="47">
        <v>0.34375</v>
      </c>
      <c r="F4869" s="47">
        <v>0.51041666666666696</v>
      </c>
      <c r="G4869" s="46" t="str">
        <f>IF(NOT(ISBLANK(Tableau645[heure
début])),IF(VALUE(MID(TEXT(Tableau645[heure
début],"hh"),1,2))&lt;13,"AM","PM"),"")</f>
        <v>AM</v>
      </c>
      <c r="H4869" s="47">
        <f>F4869-E4869</f>
        <v>0.16666666666666696</v>
      </c>
      <c r="I4869" s="47"/>
      <c r="J4869" s="47"/>
      <c r="K4869" s="65"/>
      <c r="L4869" s="45" t="e">
        <f ca="1">VLOOKUP(Tableau645[[#This Row],[module]],OFFSET(INDIRECT(A4869&amp;"_code"),0,2,,2),2,0)</f>
        <v>#N/A</v>
      </c>
      <c r="M4869" s="45"/>
      <c r="N4869" s="47"/>
      <c r="O4869" s="45"/>
    </row>
    <row r="4870" spans="1:15" hidden="1" x14ac:dyDescent="0.2">
      <c r="A4870" s="45" t="s">
        <v>676</v>
      </c>
      <c r="B4870" s="65" t="str">
        <f>YEAR(C4870)&amp;"-"&amp;WEEKNUM(C4870)</f>
        <v>2018-26</v>
      </c>
      <c r="C4870" s="46">
        <v>43275</v>
      </c>
      <c r="D4870" s="67">
        <f>WEEKDAY(Tableau645[[#This Row],[date]])</f>
        <v>1</v>
      </c>
      <c r="E4870" s="47">
        <v>0.34375</v>
      </c>
      <c r="F4870" s="47">
        <v>0.51041666666666696</v>
      </c>
      <c r="G4870" s="46" t="str">
        <f>IF(NOT(ISBLANK(Tableau645[heure
début])),IF(VALUE(MID(TEXT(Tableau645[heure
début],"hh"),1,2))&lt;13,"AM","PM"),"")</f>
        <v>AM</v>
      </c>
      <c r="H4870" s="47">
        <f>F4870-E4870</f>
        <v>0.16666666666666696</v>
      </c>
      <c r="I4870" s="47"/>
      <c r="J4870" s="47"/>
      <c r="K4870" s="65"/>
      <c r="L4870" s="45" t="e">
        <f ca="1">VLOOKUP(Tableau645[[#This Row],[module]],OFFSET(INDIRECT(A4870&amp;"_code"),0,2,,2),2,0)</f>
        <v>#N/A</v>
      </c>
      <c r="M4870" s="45"/>
      <c r="N4870" s="47"/>
      <c r="O4870" s="45"/>
    </row>
    <row r="4871" spans="1:15" hidden="1" x14ac:dyDescent="0.2">
      <c r="A4871" s="45" t="s">
        <v>677</v>
      </c>
      <c r="B4871" s="65" t="str">
        <f>YEAR(C4871)&amp;"-"&amp;WEEKNUM(C4871)</f>
        <v>2018-26</v>
      </c>
      <c r="C4871" s="46">
        <v>43275</v>
      </c>
      <c r="D4871" s="67">
        <f>WEEKDAY(Tableau645[[#This Row],[date]])</f>
        <v>1</v>
      </c>
      <c r="E4871" s="47">
        <v>0.34375</v>
      </c>
      <c r="F4871" s="47">
        <v>0.51041666666666696</v>
      </c>
      <c r="G4871" s="46" t="str">
        <f>IF(NOT(ISBLANK(Tableau645[heure
début])),IF(VALUE(MID(TEXT(Tableau645[heure
début],"hh"),1,2))&lt;13,"AM","PM"),"")</f>
        <v>AM</v>
      </c>
      <c r="H4871" s="47">
        <f>F4871-E4871</f>
        <v>0.16666666666666696</v>
      </c>
      <c r="I4871" s="47"/>
      <c r="J4871" s="47"/>
      <c r="K4871" s="65"/>
      <c r="L4871" s="45" t="e">
        <f ca="1">VLOOKUP(Tableau645[[#This Row],[module]],OFFSET(INDIRECT(A4871&amp;"_code"),0,2,,2),2,0)</f>
        <v>#N/A</v>
      </c>
      <c r="M4871" s="45"/>
      <c r="N4871" s="47"/>
      <c r="O4871" s="45"/>
    </row>
    <row r="4872" spans="1:15" hidden="1" x14ac:dyDescent="0.2">
      <c r="A4872" s="45" t="s">
        <v>671</v>
      </c>
      <c r="B4872" s="65" t="str">
        <f>YEAR(C4872)&amp;"-"&amp;WEEKNUM(C4872)</f>
        <v>2018-26</v>
      </c>
      <c r="C4872" s="46">
        <v>43275</v>
      </c>
      <c r="D4872" s="67">
        <f>WEEKDAY(Tableau645[[#This Row],[date]])</f>
        <v>1</v>
      </c>
      <c r="E4872" s="47">
        <v>0.34375</v>
      </c>
      <c r="F4872" s="47">
        <v>0.51041666666666696</v>
      </c>
      <c r="G4872" s="46" t="str">
        <f>IF(NOT(ISBLANK(Tableau645[heure
début])),IF(VALUE(MID(TEXT(Tableau645[heure
début],"hh"),1,2))&lt;13,"AM","PM"),"")</f>
        <v>AM</v>
      </c>
      <c r="H4872" s="47">
        <f>F4872-E4872</f>
        <v>0.16666666666666696</v>
      </c>
      <c r="I4872" s="47"/>
      <c r="J4872" s="47"/>
      <c r="K4872" s="65"/>
      <c r="L4872" s="45" t="e">
        <f ca="1">VLOOKUP(Tableau645[[#This Row],[module]],OFFSET(INDIRECT(A4872&amp;"_code"),0,2,,2),2,0)</f>
        <v>#N/A</v>
      </c>
      <c r="M4872" s="45"/>
      <c r="N4872" s="47"/>
      <c r="O4872" s="45"/>
    </row>
    <row r="4873" spans="1:15" hidden="1" x14ac:dyDescent="0.2">
      <c r="A4873" s="61" t="s">
        <v>669</v>
      </c>
      <c r="B4873" s="65" t="str">
        <f>YEAR(C4873)&amp;"-"&amp;WEEKNUM(C4873)</f>
        <v>2018-26</v>
      </c>
      <c r="C4873" s="46">
        <v>43275</v>
      </c>
      <c r="D4873" s="67">
        <f>WEEKDAY(Tableau645[[#This Row],[date]])</f>
        <v>1</v>
      </c>
      <c r="E4873" s="63">
        <v>0.57291666666666696</v>
      </c>
      <c r="F4873" s="63">
        <v>0.73958333333333404</v>
      </c>
      <c r="G4873" s="46" t="str">
        <f>IF(NOT(ISBLANK(Tableau645[heure
début])),IF(VALUE(MID(TEXT(Tableau645[heure
début],"hh"),1,2))&lt;13,"AM","PM"),"")</f>
        <v>PM</v>
      </c>
      <c r="H4873" s="47">
        <f>F4873-E4873</f>
        <v>0.16666666666666707</v>
      </c>
      <c r="I4873" s="47"/>
      <c r="J4873" s="47"/>
      <c r="K4873" s="65"/>
      <c r="L4873" s="45" t="e">
        <f ca="1">VLOOKUP(Tableau645[[#This Row],[module]],OFFSET(INDIRECT(A4873&amp;"_code"),0,2,,2),2,0)</f>
        <v>#N/A</v>
      </c>
      <c r="M4873" s="45"/>
      <c r="N4873" s="47"/>
      <c r="O4873" s="45"/>
    </row>
    <row r="4874" spans="1:15" hidden="1" x14ac:dyDescent="0.2">
      <c r="A4874" s="45" t="s">
        <v>670</v>
      </c>
      <c r="B4874" s="65" t="str">
        <f>YEAR(C4874)&amp;"-"&amp;WEEKNUM(C4874)</f>
        <v>2018-26</v>
      </c>
      <c r="C4874" s="46">
        <v>43275</v>
      </c>
      <c r="D4874" s="67">
        <f>WEEKDAY(Tableau645[[#This Row],[date]])</f>
        <v>1</v>
      </c>
      <c r="E4874" s="47">
        <v>0.57291666666666696</v>
      </c>
      <c r="F4874" s="47">
        <v>0.73958333333333404</v>
      </c>
      <c r="G4874" s="46" t="str">
        <f>IF(NOT(ISBLANK(Tableau645[heure
début])),IF(VALUE(MID(TEXT(Tableau645[heure
début],"hh"),1,2))&lt;13,"AM","PM"),"")</f>
        <v>PM</v>
      </c>
      <c r="H4874" s="47">
        <f>F4874-E4874</f>
        <v>0.16666666666666707</v>
      </c>
      <c r="I4874" s="47"/>
      <c r="J4874" s="47"/>
      <c r="K4874" s="65"/>
      <c r="L4874" s="45" t="e">
        <f ca="1">VLOOKUP(Tableau645[[#This Row],[module]],OFFSET(INDIRECT(A4874&amp;"_code"),0,2,,2),2,0)</f>
        <v>#N/A</v>
      </c>
      <c r="M4874" s="45"/>
      <c r="N4874" s="47"/>
      <c r="O4874" s="45"/>
    </row>
    <row r="4875" spans="1:15" hidden="1" x14ac:dyDescent="0.2">
      <c r="A4875" s="45" t="s">
        <v>657</v>
      </c>
      <c r="B4875" s="65" t="str">
        <f>YEAR(C4875)&amp;"-"&amp;WEEKNUM(C4875)</f>
        <v>2018-26</v>
      </c>
      <c r="C4875" s="46">
        <v>43275</v>
      </c>
      <c r="D4875" s="67">
        <f>WEEKDAY(Tableau645[[#This Row],[date]])</f>
        <v>1</v>
      </c>
      <c r="E4875" s="47">
        <v>0.57291666666666696</v>
      </c>
      <c r="F4875" s="47">
        <v>0.73958333333333404</v>
      </c>
      <c r="G4875" s="46" t="str">
        <f>IF(NOT(ISBLANK(Tableau645[heure
début])),IF(VALUE(MID(TEXT(Tableau645[heure
début],"hh"),1,2))&lt;13,"AM","PM"),"")</f>
        <v>PM</v>
      </c>
      <c r="H4875" s="47">
        <f>F4875-E4875</f>
        <v>0.16666666666666707</v>
      </c>
      <c r="I4875" s="123"/>
      <c r="J4875" s="47"/>
      <c r="K4875" s="65"/>
      <c r="L4875" s="45" t="e">
        <f ca="1">VLOOKUP(Tableau645[[#This Row],[module]],OFFSET(INDIRECT(A4875&amp;"_code"),0,2,,2),2,0)</f>
        <v>#N/A</v>
      </c>
      <c r="M4875" s="45"/>
      <c r="N4875" s="47"/>
      <c r="O4875" s="45"/>
    </row>
    <row r="4876" spans="1:15" hidden="1" x14ac:dyDescent="0.2">
      <c r="A4876" s="45" t="s">
        <v>672</v>
      </c>
      <c r="B4876" s="65" t="str">
        <f>YEAR(C4876)&amp;"-"&amp;WEEKNUM(C4876)</f>
        <v>2018-26</v>
      </c>
      <c r="C4876" s="46">
        <v>43275</v>
      </c>
      <c r="D4876" s="67">
        <f>WEEKDAY(Tableau645[[#This Row],[date]])</f>
        <v>1</v>
      </c>
      <c r="E4876" s="47">
        <v>0.57291666666666696</v>
      </c>
      <c r="F4876" s="47">
        <v>0.73958333333333404</v>
      </c>
      <c r="G4876" s="46" t="str">
        <f>IF(NOT(ISBLANK(Tableau645[heure
début])),IF(VALUE(MID(TEXT(Tableau645[heure
début],"hh"),1,2))&lt;13,"AM","PM"),"")</f>
        <v>PM</v>
      </c>
      <c r="H4876" s="47">
        <f>F4876-E4876</f>
        <v>0.16666666666666707</v>
      </c>
      <c r="I4876" s="47"/>
      <c r="J4876" s="47"/>
      <c r="K4876" s="65"/>
      <c r="L4876" s="45" t="e">
        <f ca="1">VLOOKUP(Tableau645[[#This Row],[module]],OFFSET(INDIRECT(A4876&amp;"_code"),0,2,,2),2,0)</f>
        <v>#N/A</v>
      </c>
      <c r="M4876" s="45"/>
      <c r="N4876" s="47"/>
      <c r="O4876" s="45"/>
    </row>
    <row r="4877" spans="1:15" hidden="1" x14ac:dyDescent="0.2">
      <c r="A4877" s="45" t="s">
        <v>676</v>
      </c>
      <c r="B4877" s="65" t="str">
        <f>YEAR(C4877)&amp;"-"&amp;WEEKNUM(C4877)</f>
        <v>2018-26</v>
      </c>
      <c r="C4877" s="46">
        <v>43275</v>
      </c>
      <c r="D4877" s="67">
        <f>WEEKDAY(Tableau645[[#This Row],[date]])</f>
        <v>1</v>
      </c>
      <c r="E4877" s="47">
        <v>0.57291666666666696</v>
      </c>
      <c r="F4877" s="47">
        <v>0.69791666666666663</v>
      </c>
      <c r="G4877" s="46" t="str">
        <f>IF(NOT(ISBLANK(Tableau645[heure
début])),IF(VALUE(MID(TEXT(Tableau645[heure
début],"hh"),1,2))&lt;13,"AM","PM"),"")</f>
        <v>PM</v>
      </c>
      <c r="H4877" s="47">
        <f>F4877-E4877</f>
        <v>0.12499999999999967</v>
      </c>
      <c r="I4877" s="47"/>
      <c r="J4877" s="47"/>
      <c r="K4877" s="65"/>
      <c r="L4877" s="45" t="e">
        <f ca="1">VLOOKUP(Tableau645[[#This Row],[module]],OFFSET(INDIRECT(A4877&amp;"_code"),0,2,,2),2,0)</f>
        <v>#N/A</v>
      </c>
      <c r="M4877" s="45"/>
      <c r="N4877" s="47"/>
      <c r="O4877" s="45"/>
    </row>
    <row r="4878" spans="1:15" hidden="1" x14ac:dyDescent="0.2">
      <c r="A4878" s="45" t="s">
        <v>677</v>
      </c>
      <c r="B4878" s="65" t="str">
        <f>YEAR(C4878)&amp;"-"&amp;WEEKNUM(C4878)</f>
        <v>2018-26</v>
      </c>
      <c r="C4878" s="46">
        <v>43275</v>
      </c>
      <c r="D4878" s="67">
        <f>WEEKDAY(Tableau645[[#This Row],[date]])</f>
        <v>1</v>
      </c>
      <c r="E4878" s="47">
        <v>0.57291666666666696</v>
      </c>
      <c r="F4878" s="47">
        <v>0.69791666666666663</v>
      </c>
      <c r="G4878" s="46" t="str">
        <f>IF(NOT(ISBLANK(Tableau645[heure
début])),IF(VALUE(MID(TEXT(Tableau645[heure
début],"hh"),1,2))&lt;13,"AM","PM"),"")</f>
        <v>PM</v>
      </c>
      <c r="H4878" s="47">
        <f>F4878-E4878</f>
        <v>0.12499999999999967</v>
      </c>
      <c r="I4878" s="47"/>
      <c r="J4878" s="47"/>
      <c r="K4878" s="65"/>
      <c r="L4878" s="45" t="e">
        <f ca="1">VLOOKUP(Tableau645[[#This Row],[module]],OFFSET(INDIRECT(A4878&amp;"_code"),0,2,,2),2,0)</f>
        <v>#N/A</v>
      </c>
      <c r="M4878" s="45"/>
      <c r="N4878" s="47"/>
      <c r="O4878" s="45"/>
    </row>
    <row r="4879" spans="1:15" hidden="1" x14ac:dyDescent="0.2">
      <c r="A4879" s="45" t="s">
        <v>671</v>
      </c>
      <c r="B4879" s="65" t="str">
        <f>YEAR(C4879)&amp;"-"&amp;WEEKNUM(C4879)</f>
        <v>2018-26</v>
      </c>
      <c r="C4879" s="46">
        <v>43275</v>
      </c>
      <c r="D4879" s="67">
        <f>WEEKDAY(Tableau645[[#This Row],[date]])</f>
        <v>1</v>
      </c>
      <c r="E4879" s="47">
        <v>0.57291666666666696</v>
      </c>
      <c r="F4879" s="47">
        <v>0.73958333333333404</v>
      </c>
      <c r="G4879" s="46" t="str">
        <f>IF(NOT(ISBLANK(Tableau645[heure
début])),IF(VALUE(MID(TEXT(Tableau645[heure
début],"hh"),1,2))&lt;13,"AM","PM"),"")</f>
        <v>PM</v>
      </c>
      <c r="H4879" s="47">
        <f>F4879-E4879</f>
        <v>0.16666666666666707</v>
      </c>
      <c r="I4879" s="47"/>
      <c r="J4879" s="47"/>
      <c r="K4879" s="65"/>
      <c r="L4879" s="45" t="e">
        <f ca="1">VLOOKUP(Tableau645[[#This Row],[module]],OFFSET(INDIRECT(A4879&amp;"_code"),0,2,,2),2,0)</f>
        <v>#N/A</v>
      </c>
      <c r="M4879" s="45"/>
      <c r="N4879" s="47"/>
      <c r="O4879" s="45"/>
    </row>
    <row r="4880" spans="1:15" hidden="1" x14ac:dyDescent="0.2">
      <c r="A4880" s="61" t="s">
        <v>669</v>
      </c>
      <c r="B4880" s="65" t="str">
        <f>YEAR(C4880)&amp;"-"&amp;WEEKNUM(C4880)</f>
        <v>2018-26</v>
      </c>
      <c r="C4880" s="46">
        <v>43276</v>
      </c>
      <c r="D4880" s="67">
        <f>WEEKDAY(Tableau645[[#This Row],[date]])</f>
        <v>2</v>
      </c>
      <c r="E4880" s="47">
        <v>0.34375</v>
      </c>
      <c r="F4880" s="47">
        <v>0.51041666666666696</v>
      </c>
      <c r="G4880" s="46" t="str">
        <f>IF(NOT(ISBLANK(Tableau645[heure
début])),IF(VALUE(MID(TEXT(Tableau645[heure
début],"hh"),1,2))&lt;13,"AM","PM"),"")</f>
        <v>AM</v>
      </c>
      <c r="H4880" s="47">
        <f>F4880-E4880</f>
        <v>0.16666666666666696</v>
      </c>
      <c r="I4880" s="47"/>
      <c r="J4880" s="47"/>
      <c r="K4880" s="45" t="s">
        <v>809</v>
      </c>
      <c r="L4880" s="45" t="str">
        <f ca="1">VLOOKUP(Tableau645[[#This Row],[module]],OFFSET(INDIRECT(A4880&amp;"_code"),0,2,,2),2,0)</f>
        <v>n/a</v>
      </c>
      <c r="M4880" s="45"/>
      <c r="N4880" s="47"/>
      <c r="O4880" s="45"/>
    </row>
    <row r="4881" spans="1:15" hidden="1" x14ac:dyDescent="0.2">
      <c r="A4881" s="45" t="s">
        <v>670</v>
      </c>
      <c r="B4881" s="65" t="str">
        <f>YEAR(C4881)&amp;"-"&amp;WEEKNUM(C4881)</f>
        <v>2018-26</v>
      </c>
      <c r="C4881" s="46">
        <v>43276</v>
      </c>
      <c r="D4881" s="67">
        <f>WEEKDAY(Tableau645[[#This Row],[date]])</f>
        <v>2</v>
      </c>
      <c r="E4881" s="47">
        <v>0.34375</v>
      </c>
      <c r="F4881" s="47">
        <v>0.51041666666666696</v>
      </c>
      <c r="G4881" s="46" t="str">
        <f>IF(NOT(ISBLANK(Tableau645[heure
début])),IF(VALUE(MID(TEXT(Tableau645[heure
début],"hh"),1,2))&lt;13,"AM","PM"),"")</f>
        <v>AM</v>
      </c>
      <c r="H4881" s="47">
        <f>F4881-E4881</f>
        <v>0.16666666666666696</v>
      </c>
      <c r="I4881" s="47"/>
      <c r="J4881" s="47"/>
      <c r="K4881" s="65" t="s">
        <v>815</v>
      </c>
      <c r="L4881" s="45" t="str">
        <f ca="1">VLOOKUP(Tableau645[[#This Row],[module]],OFFSET(INDIRECT(A4881&amp;"_code"),0,2,,2),2,0)</f>
        <v>LEFETZ Guillaume</v>
      </c>
      <c r="M4881" s="45"/>
      <c r="N4881" s="47"/>
      <c r="O4881" s="45"/>
    </row>
    <row r="4882" spans="1:15" hidden="1" x14ac:dyDescent="0.2">
      <c r="A4882" s="45" t="s">
        <v>657</v>
      </c>
      <c r="B4882" s="65" t="str">
        <f>YEAR(C4882)&amp;"-"&amp;WEEKNUM(C4882)</f>
        <v>2018-26</v>
      </c>
      <c r="C4882" s="46">
        <v>43276</v>
      </c>
      <c r="D4882" s="67">
        <f>WEEKDAY(Tableau645[[#This Row],[date]])</f>
        <v>2</v>
      </c>
      <c r="E4882" s="47">
        <v>0.34375</v>
      </c>
      <c r="F4882" s="47">
        <v>0.51041666666666696</v>
      </c>
      <c r="G4882" s="46" t="str">
        <f>IF(NOT(ISBLANK(Tableau645[heure
début])),IF(VALUE(MID(TEXT(Tableau645[heure
début],"hh"),1,2))&lt;13,"AM","PM"),"")</f>
        <v>AM</v>
      </c>
      <c r="H4882" s="47">
        <f>F4882-E4882</f>
        <v>0.16666666666666696</v>
      </c>
      <c r="I4882" s="123"/>
      <c r="J4882" s="47" t="s">
        <v>833</v>
      </c>
      <c r="K4882" s="65" t="s">
        <v>817</v>
      </c>
      <c r="L4882" s="45" t="str">
        <f ca="1">VLOOKUP(Tableau645[[#This Row],[module]],OFFSET(INDIRECT(A4882&amp;"_code"),0,2,,2),2,0)</f>
        <v>n/a</v>
      </c>
      <c r="M4882" s="45"/>
      <c r="N4882" s="47"/>
      <c r="O4882" s="45"/>
    </row>
    <row r="4883" spans="1:15" hidden="1" x14ac:dyDescent="0.2">
      <c r="A4883" s="45" t="s">
        <v>657</v>
      </c>
      <c r="B4883" s="65" t="str">
        <f>YEAR(C4883)&amp;"-"&amp;WEEKNUM(C4883)</f>
        <v>2018-26</v>
      </c>
      <c r="C4883" s="46">
        <v>43276</v>
      </c>
      <c r="D4883" s="67">
        <f>WEEKDAY(Tableau645[[#This Row],[date]])</f>
        <v>2</v>
      </c>
      <c r="E4883" s="47">
        <v>0.34375</v>
      </c>
      <c r="F4883" s="47">
        <v>0.51041666666666696</v>
      </c>
      <c r="G4883" s="46" t="str">
        <f>IF(NOT(ISBLANK(Tableau645[heure
début])),IF(VALUE(MID(TEXT(Tableau645[heure
début],"hh"),1,2))&lt;13,"AM","PM"),"")</f>
        <v>AM</v>
      </c>
      <c r="H4883" s="47">
        <f>F4883-E4883</f>
        <v>0.16666666666666696</v>
      </c>
      <c r="I4883" s="123"/>
      <c r="J4883" s="47" t="s">
        <v>832</v>
      </c>
      <c r="K4883" s="65"/>
      <c r="L4883" s="45" t="e">
        <f ca="1">VLOOKUP(Tableau645[[#This Row],[module]],OFFSET(INDIRECT(A4883&amp;"_code"),0,2,,2),2,0)</f>
        <v>#N/A</v>
      </c>
      <c r="M4883" s="45"/>
      <c r="N4883" s="47"/>
      <c r="O4883" s="45"/>
    </row>
    <row r="4884" spans="1:15" hidden="1" x14ac:dyDescent="0.2">
      <c r="A4884" s="45" t="s">
        <v>672</v>
      </c>
      <c r="B4884" s="65" t="str">
        <f>YEAR(C4884)&amp;"-"&amp;WEEKNUM(C4884)</f>
        <v>2018-26</v>
      </c>
      <c r="C4884" s="46">
        <v>43276</v>
      </c>
      <c r="D4884" s="67">
        <f>WEEKDAY(Tableau645[[#This Row],[date]])</f>
        <v>2</v>
      </c>
      <c r="E4884" s="47">
        <v>0.34375</v>
      </c>
      <c r="F4884" s="47">
        <v>0.51041666666666696</v>
      </c>
      <c r="G4884" s="46" t="str">
        <f>IF(NOT(ISBLANK(Tableau645[heure
début])),IF(VALUE(MID(TEXT(Tableau645[heure
début],"hh"),1,2))&lt;13,"AM","PM"),"")</f>
        <v>AM</v>
      </c>
      <c r="H4884" s="47">
        <f>F4884-E4884</f>
        <v>0.16666666666666696</v>
      </c>
      <c r="I4884" s="47"/>
      <c r="J4884" s="47"/>
      <c r="K4884" s="65" t="s">
        <v>809</v>
      </c>
      <c r="L4884" s="45" t="str">
        <f ca="1">VLOOKUP(Tableau645[[#This Row],[module]],OFFSET(INDIRECT(A4884&amp;"_code"),0,2,,2),2,0)</f>
        <v>n/a</v>
      </c>
      <c r="M4884" s="45"/>
      <c r="N4884" s="47"/>
      <c r="O4884" s="45"/>
    </row>
    <row r="4885" spans="1:15" hidden="1" x14ac:dyDescent="0.2">
      <c r="A4885" s="45" t="s">
        <v>676</v>
      </c>
      <c r="B4885" s="65" t="str">
        <f>YEAR(C4885)&amp;"-"&amp;WEEKNUM(C4885)</f>
        <v>2018-26</v>
      </c>
      <c r="C4885" s="46">
        <v>43276</v>
      </c>
      <c r="D4885" s="67">
        <f>WEEKDAY(Tableau645[[#This Row],[date]])</f>
        <v>2</v>
      </c>
      <c r="E4885" s="47">
        <v>0.34375</v>
      </c>
      <c r="F4885" s="47">
        <v>0.51041666666666696</v>
      </c>
      <c r="G4885" s="46" t="str">
        <f>IF(NOT(ISBLANK(Tableau645[heure
début])),IF(VALUE(MID(TEXT(Tableau645[heure
début],"hh"),1,2))&lt;13,"AM","PM"),"")</f>
        <v>AM</v>
      </c>
      <c r="H4885" s="47">
        <f>F4885-E4885</f>
        <v>0.16666666666666696</v>
      </c>
      <c r="I4885" s="47"/>
      <c r="J4885" s="47"/>
      <c r="K4885" s="65" t="s">
        <v>809</v>
      </c>
      <c r="L4885" s="45" t="str">
        <f ca="1">VLOOKUP(Tableau645[[#This Row],[module]],OFFSET(INDIRECT(A4885&amp;"_code"),0,2,,2),2,0)</f>
        <v>n/a</v>
      </c>
      <c r="M4885" s="45"/>
      <c r="N4885" s="47"/>
      <c r="O4885" s="45"/>
    </row>
    <row r="4886" spans="1:15" hidden="1" x14ac:dyDescent="0.2">
      <c r="A4886" s="45" t="s">
        <v>677</v>
      </c>
      <c r="B4886" s="65" t="str">
        <f>YEAR(C4886)&amp;"-"&amp;WEEKNUM(C4886)</f>
        <v>2018-26</v>
      </c>
      <c r="C4886" s="46">
        <v>43276</v>
      </c>
      <c r="D4886" s="67">
        <f>WEEKDAY(Tableau645[[#This Row],[date]])</f>
        <v>2</v>
      </c>
      <c r="E4886" s="47">
        <v>0.34375</v>
      </c>
      <c r="F4886" s="47">
        <v>0.51041666666666696</v>
      </c>
      <c r="G4886" s="46" t="str">
        <f>IF(NOT(ISBLANK(Tableau645[heure
début])),IF(VALUE(MID(TEXT(Tableau645[heure
début],"hh"),1,2))&lt;13,"AM","PM"),"")</f>
        <v>AM</v>
      </c>
      <c r="H4886" s="47">
        <f>F4886-E4886</f>
        <v>0.16666666666666696</v>
      </c>
      <c r="I4886" s="47"/>
      <c r="J4886" s="47"/>
      <c r="K4886" s="65" t="s">
        <v>922</v>
      </c>
      <c r="L4886" s="45" t="str">
        <f ca="1">VLOOKUP(Tableau645[[#This Row],[module]],OFFSET(INDIRECT(A4886&amp;"_code"),0,2,,2),2,0)</f>
        <v>CGI CGI</v>
      </c>
      <c r="M4886" s="45"/>
      <c r="N4886" s="47"/>
      <c r="O4886" s="45"/>
    </row>
    <row r="4887" spans="1:15" hidden="1" x14ac:dyDescent="0.2">
      <c r="A4887" s="45" t="s">
        <v>671</v>
      </c>
      <c r="B4887" s="65" t="str">
        <f>YEAR(C4887)&amp;"-"&amp;WEEKNUM(C4887)</f>
        <v>2018-26</v>
      </c>
      <c r="C4887" s="46">
        <v>43276</v>
      </c>
      <c r="D4887" s="67">
        <f>WEEKDAY(Tableau645[[#This Row],[date]])</f>
        <v>2</v>
      </c>
      <c r="E4887" s="47">
        <v>0.34375</v>
      </c>
      <c r="F4887" s="47">
        <v>0.51041666666666696</v>
      </c>
      <c r="G4887" s="46" t="str">
        <f>IF(NOT(ISBLANK(Tableau645[heure
début])),IF(VALUE(MID(TEXT(Tableau645[heure
début],"hh"),1,2))&lt;13,"AM","PM"),"")</f>
        <v>AM</v>
      </c>
      <c r="H4887" s="47">
        <f>F4887-E4887</f>
        <v>0.16666666666666696</v>
      </c>
      <c r="I4887" s="47"/>
      <c r="J4887" s="47" t="s">
        <v>823</v>
      </c>
      <c r="K4887" s="75" t="s">
        <v>1140</v>
      </c>
      <c r="L4887" s="45" t="str">
        <f ca="1">VLOOKUP(Tableau645[[#This Row],[module]],OFFSET(INDIRECT(A4887&amp;"_code"),0,2,,2),2,0)</f>
        <v>MAATI Abderrabi</v>
      </c>
      <c r="M4887" s="45"/>
      <c r="N4887" s="47"/>
      <c r="O4887" s="45"/>
    </row>
    <row r="4888" spans="1:15" hidden="1" x14ac:dyDescent="0.2">
      <c r="A4888" s="61" t="s">
        <v>669</v>
      </c>
      <c r="B4888" s="65" t="str">
        <f>YEAR(C4888)&amp;"-"&amp;WEEKNUM(C4888)</f>
        <v>2018-26</v>
      </c>
      <c r="C4888" s="46">
        <v>43276</v>
      </c>
      <c r="D4888" s="67">
        <f>WEEKDAY(Tableau645[[#This Row],[date]])</f>
        <v>2</v>
      </c>
      <c r="E4888" s="63">
        <v>0.57291666666666696</v>
      </c>
      <c r="F4888" s="63">
        <v>0.73958333333333404</v>
      </c>
      <c r="G4888" s="46" t="str">
        <f>IF(NOT(ISBLANK(Tableau645[heure
début])),IF(VALUE(MID(TEXT(Tableau645[heure
début],"hh"),1,2))&lt;13,"AM","PM"),"")</f>
        <v>PM</v>
      </c>
      <c r="H4888" s="47">
        <f>F4888-E4888</f>
        <v>0.16666666666666707</v>
      </c>
      <c r="I4888" s="47"/>
      <c r="J4888" s="47"/>
      <c r="K4888" s="45" t="s">
        <v>809</v>
      </c>
      <c r="L4888" s="45" t="str">
        <f ca="1">VLOOKUP(Tableau645[[#This Row],[module]],OFFSET(INDIRECT(A4888&amp;"_code"),0,2,,2),2,0)</f>
        <v>n/a</v>
      </c>
      <c r="M4888" s="45"/>
      <c r="N4888" s="47"/>
      <c r="O4888" s="45"/>
    </row>
    <row r="4889" spans="1:15" hidden="1" x14ac:dyDescent="0.2">
      <c r="A4889" s="45" t="s">
        <v>670</v>
      </c>
      <c r="B4889" s="65" t="str">
        <f>YEAR(C4889)&amp;"-"&amp;WEEKNUM(C4889)</f>
        <v>2018-26</v>
      </c>
      <c r="C4889" s="46">
        <v>43276</v>
      </c>
      <c r="D4889" s="67">
        <f>WEEKDAY(Tableau645[[#This Row],[date]])</f>
        <v>2</v>
      </c>
      <c r="E4889" s="47">
        <v>0.57291666666666696</v>
      </c>
      <c r="F4889" s="47">
        <v>0.73958333333333404</v>
      </c>
      <c r="G4889" s="46" t="str">
        <f>IF(NOT(ISBLANK(Tableau645[heure
début])),IF(VALUE(MID(TEXT(Tableau645[heure
début],"hh"),1,2))&lt;13,"AM","PM"),"")</f>
        <v>PM</v>
      </c>
      <c r="H4889" s="47">
        <f>F4889-E4889</f>
        <v>0.16666666666666707</v>
      </c>
      <c r="I4889" s="47"/>
      <c r="J4889" s="47"/>
      <c r="K4889" s="65" t="s">
        <v>815</v>
      </c>
      <c r="L4889" s="45" t="str">
        <f ca="1">VLOOKUP(Tableau645[[#This Row],[module]],OFFSET(INDIRECT(A4889&amp;"_code"),0,2,,2),2,0)</f>
        <v>LEFETZ Guillaume</v>
      </c>
      <c r="M4889" s="45"/>
      <c r="N4889" s="47"/>
      <c r="O4889" s="45"/>
    </row>
    <row r="4890" spans="1:15" hidden="1" x14ac:dyDescent="0.2">
      <c r="A4890" s="45" t="s">
        <v>657</v>
      </c>
      <c r="B4890" s="65" t="str">
        <f>YEAR(C4890)&amp;"-"&amp;WEEKNUM(C4890)</f>
        <v>2018-26</v>
      </c>
      <c r="C4890" s="46">
        <v>43276</v>
      </c>
      <c r="D4890" s="67">
        <f>WEEKDAY(Tableau645[[#This Row],[date]])</f>
        <v>2</v>
      </c>
      <c r="E4890" s="47">
        <v>0.57291666666666696</v>
      </c>
      <c r="F4890" s="47">
        <v>0.73958333333333404</v>
      </c>
      <c r="G4890" s="46" t="str">
        <f>IF(NOT(ISBLANK(Tableau645[heure
début])),IF(VALUE(MID(TEXT(Tableau645[heure
début],"hh"),1,2))&lt;13,"AM","PM"),"")</f>
        <v>PM</v>
      </c>
      <c r="H4890" s="47">
        <f>F4890-E4890</f>
        <v>0.16666666666666707</v>
      </c>
      <c r="I4890" s="123"/>
      <c r="J4890" s="47" t="s">
        <v>833</v>
      </c>
      <c r="K4890" s="65" t="s">
        <v>817</v>
      </c>
      <c r="L4890" s="45" t="str">
        <f ca="1">VLOOKUP(Tableau645[[#This Row],[module]],OFFSET(INDIRECT(A4890&amp;"_code"),0,2,,2),2,0)</f>
        <v>n/a</v>
      </c>
      <c r="M4890" s="45"/>
      <c r="N4890" s="47"/>
      <c r="O4890" s="45"/>
    </row>
    <row r="4891" spans="1:15" hidden="1" x14ac:dyDescent="0.2">
      <c r="A4891" s="45" t="s">
        <v>657</v>
      </c>
      <c r="B4891" s="65" t="str">
        <f>YEAR(C4891)&amp;"-"&amp;WEEKNUM(C4891)</f>
        <v>2018-26</v>
      </c>
      <c r="C4891" s="46">
        <v>43276</v>
      </c>
      <c r="D4891" s="67">
        <f>WEEKDAY(Tableau645[[#This Row],[date]])</f>
        <v>2</v>
      </c>
      <c r="E4891" s="47">
        <v>0.57291666666666696</v>
      </c>
      <c r="F4891" s="47">
        <v>0.73958333333333404</v>
      </c>
      <c r="G4891" s="46" t="str">
        <f>IF(NOT(ISBLANK(Tableau645[heure
début])),IF(VALUE(MID(TEXT(Tableau645[heure
début],"hh"),1,2))&lt;13,"AM","PM"),"")</f>
        <v>PM</v>
      </c>
      <c r="H4891" s="47">
        <f>F4891-E4891</f>
        <v>0.16666666666666707</v>
      </c>
      <c r="I4891" s="123"/>
      <c r="J4891" s="47" t="s">
        <v>832</v>
      </c>
      <c r="K4891" s="65"/>
      <c r="L4891" s="45" t="e">
        <f ca="1">VLOOKUP(Tableau645[[#This Row],[module]],OFFSET(INDIRECT(A4891&amp;"_code"),0,2,,2),2,0)</f>
        <v>#N/A</v>
      </c>
      <c r="M4891" s="45"/>
      <c r="N4891" s="47"/>
      <c r="O4891" s="45"/>
    </row>
    <row r="4892" spans="1:15" hidden="1" x14ac:dyDescent="0.2">
      <c r="A4892" s="45" t="s">
        <v>672</v>
      </c>
      <c r="B4892" s="65" t="str">
        <f>YEAR(C4892)&amp;"-"&amp;WEEKNUM(C4892)</f>
        <v>2018-26</v>
      </c>
      <c r="C4892" s="46">
        <v>43276</v>
      </c>
      <c r="D4892" s="67">
        <f>WEEKDAY(Tableau645[[#This Row],[date]])</f>
        <v>2</v>
      </c>
      <c r="E4892" s="47">
        <v>0.57291666666666696</v>
      </c>
      <c r="F4892" s="47">
        <v>0.73958333333333404</v>
      </c>
      <c r="G4892" s="46" t="str">
        <f>IF(NOT(ISBLANK(Tableau645[heure
début])),IF(VALUE(MID(TEXT(Tableau645[heure
début],"hh"),1,2))&lt;13,"AM","PM"),"")</f>
        <v>PM</v>
      </c>
      <c r="H4892" s="47">
        <f>F4892-E4892</f>
        <v>0.16666666666666707</v>
      </c>
      <c r="I4892" s="47"/>
      <c r="J4892" s="47"/>
      <c r="K4892" s="65" t="s">
        <v>809</v>
      </c>
      <c r="L4892" s="45" t="str">
        <f ca="1">VLOOKUP(Tableau645[[#This Row],[module]],OFFSET(INDIRECT(A4892&amp;"_code"),0,2,,2),2,0)</f>
        <v>n/a</v>
      </c>
      <c r="M4892" s="45"/>
      <c r="N4892" s="47"/>
      <c r="O4892" s="45"/>
    </row>
    <row r="4893" spans="1:15" hidden="1" x14ac:dyDescent="0.2">
      <c r="A4893" s="45" t="s">
        <v>676</v>
      </c>
      <c r="B4893" s="65" t="str">
        <f>YEAR(C4893)&amp;"-"&amp;WEEKNUM(C4893)</f>
        <v>2018-26</v>
      </c>
      <c r="C4893" s="46">
        <v>43276</v>
      </c>
      <c r="D4893" s="67">
        <f>WEEKDAY(Tableau645[[#This Row],[date]])</f>
        <v>2</v>
      </c>
      <c r="E4893" s="47">
        <v>0.57291666666666696</v>
      </c>
      <c r="F4893" s="47">
        <v>0.69791666666666663</v>
      </c>
      <c r="G4893" s="46" t="str">
        <f>IF(NOT(ISBLANK(Tableau645[heure
début])),IF(VALUE(MID(TEXT(Tableau645[heure
début],"hh"),1,2))&lt;13,"AM","PM"),"")</f>
        <v>PM</v>
      </c>
      <c r="H4893" s="47">
        <f>F4893-E4893</f>
        <v>0.12499999999999967</v>
      </c>
      <c r="I4893" s="47"/>
      <c r="J4893" s="47"/>
      <c r="K4893" s="65" t="s">
        <v>809</v>
      </c>
      <c r="L4893" s="45" t="str">
        <f ca="1">VLOOKUP(Tableau645[[#This Row],[module]],OFFSET(INDIRECT(A4893&amp;"_code"),0,2,,2),2,0)</f>
        <v>n/a</v>
      </c>
      <c r="M4893" s="45"/>
      <c r="N4893" s="47"/>
      <c r="O4893" s="45"/>
    </row>
    <row r="4894" spans="1:15" hidden="1" x14ac:dyDescent="0.2">
      <c r="A4894" s="45" t="s">
        <v>677</v>
      </c>
      <c r="B4894" s="65" t="str">
        <f>YEAR(C4894)&amp;"-"&amp;WEEKNUM(C4894)</f>
        <v>2018-26</v>
      </c>
      <c r="C4894" s="46">
        <v>43276</v>
      </c>
      <c r="D4894" s="67">
        <f>WEEKDAY(Tableau645[[#This Row],[date]])</f>
        <v>2</v>
      </c>
      <c r="E4894" s="47">
        <v>0.57291666666666696</v>
      </c>
      <c r="F4894" s="47">
        <v>0.69791666666666663</v>
      </c>
      <c r="G4894" s="46" t="str">
        <f>IF(NOT(ISBLANK(Tableau645[heure
début])),IF(VALUE(MID(TEXT(Tableau645[heure
début],"hh"),1,2))&lt;13,"AM","PM"),"")</f>
        <v>PM</v>
      </c>
      <c r="H4894" s="47">
        <f>F4894-E4894</f>
        <v>0.12499999999999967</v>
      </c>
      <c r="I4894" s="47"/>
      <c r="J4894" s="47"/>
      <c r="K4894" s="65" t="s">
        <v>922</v>
      </c>
      <c r="L4894" s="45" t="str">
        <f ca="1">VLOOKUP(Tableau645[[#This Row],[module]],OFFSET(INDIRECT(A4894&amp;"_code"),0,2,,2),2,0)</f>
        <v>CGI CGI</v>
      </c>
      <c r="M4894" s="45"/>
      <c r="N4894" s="47"/>
      <c r="O4894" s="45"/>
    </row>
    <row r="4895" spans="1:15" hidden="1" x14ac:dyDescent="0.2">
      <c r="A4895" s="45" t="s">
        <v>671</v>
      </c>
      <c r="B4895" s="65" t="str">
        <f>YEAR(C4895)&amp;"-"&amp;WEEKNUM(C4895)</f>
        <v>2018-26</v>
      </c>
      <c r="C4895" s="46">
        <v>43276</v>
      </c>
      <c r="D4895" s="67">
        <f>WEEKDAY(Tableau645[[#This Row],[date]])</f>
        <v>2</v>
      </c>
      <c r="E4895" s="47">
        <v>0.57291666666666696</v>
      </c>
      <c r="F4895" s="47">
        <v>0.73958333333333404</v>
      </c>
      <c r="G4895" s="46" t="str">
        <f>IF(NOT(ISBLANK(Tableau645[heure
début])),IF(VALUE(MID(TEXT(Tableau645[heure
début],"hh"),1,2))&lt;13,"AM","PM"),"")</f>
        <v>PM</v>
      </c>
      <c r="H4895" s="47">
        <f>F4895-E4895</f>
        <v>0.16666666666666707</v>
      </c>
      <c r="I4895" s="47"/>
      <c r="J4895" s="47" t="s">
        <v>823</v>
      </c>
      <c r="K4895" s="75" t="s">
        <v>1140</v>
      </c>
      <c r="L4895" s="45" t="str">
        <f ca="1">VLOOKUP(Tableau645[[#This Row],[module]],OFFSET(INDIRECT(A4895&amp;"_code"),0,2,,2),2,0)</f>
        <v>MAATI Abderrabi</v>
      </c>
      <c r="M4895" s="45"/>
      <c r="N4895" s="47"/>
      <c r="O4895" s="45"/>
    </row>
    <row r="4896" spans="1:15" hidden="1" x14ac:dyDescent="0.2">
      <c r="A4896" s="61" t="s">
        <v>669</v>
      </c>
      <c r="B4896" s="65" t="str">
        <f>YEAR(C4896)&amp;"-"&amp;WEEKNUM(C4896)</f>
        <v>2018-26</v>
      </c>
      <c r="C4896" s="46">
        <v>43277</v>
      </c>
      <c r="D4896" s="67">
        <f>WEEKDAY(Tableau645[[#This Row],[date]])</f>
        <v>3</v>
      </c>
      <c r="E4896" s="47">
        <v>0.34375</v>
      </c>
      <c r="F4896" s="47">
        <v>0.51041666666666696</v>
      </c>
      <c r="G4896" s="46" t="str">
        <f>IF(NOT(ISBLANK(Tableau645[heure
début])),IF(VALUE(MID(TEXT(Tableau645[heure
début],"hh"),1,2))&lt;13,"AM","PM"),"")</f>
        <v>AM</v>
      </c>
      <c r="H4896" s="47">
        <f>F4896-E4896</f>
        <v>0.16666666666666696</v>
      </c>
      <c r="I4896" s="47"/>
      <c r="J4896" s="47"/>
      <c r="K4896" s="45" t="s">
        <v>809</v>
      </c>
      <c r="L4896" s="45" t="str">
        <f ca="1">VLOOKUP(Tableau645[[#This Row],[module]],OFFSET(INDIRECT(A4896&amp;"_code"),0,2,,2),2,0)</f>
        <v>n/a</v>
      </c>
      <c r="M4896" s="45"/>
      <c r="N4896" s="47"/>
      <c r="O4896" s="45"/>
    </row>
    <row r="4897" spans="1:15" hidden="1" x14ac:dyDescent="0.2">
      <c r="A4897" s="45" t="s">
        <v>670</v>
      </c>
      <c r="B4897" s="65" t="str">
        <f>YEAR(C4897)&amp;"-"&amp;WEEKNUM(C4897)</f>
        <v>2018-26</v>
      </c>
      <c r="C4897" s="46">
        <v>43277</v>
      </c>
      <c r="D4897" s="67">
        <f>WEEKDAY(Tableau645[[#This Row],[date]])</f>
        <v>3</v>
      </c>
      <c r="E4897" s="47">
        <v>0.34375</v>
      </c>
      <c r="F4897" s="47">
        <v>0.51041666666666696</v>
      </c>
      <c r="G4897" s="46" t="str">
        <f>IF(NOT(ISBLANK(Tableau645[heure
début])),IF(VALUE(MID(TEXT(Tableau645[heure
début],"hh"),1,2))&lt;13,"AM","PM"),"")</f>
        <v>AM</v>
      </c>
      <c r="H4897" s="47">
        <f>F4897-E4897</f>
        <v>0.16666666666666696</v>
      </c>
      <c r="I4897" s="47"/>
      <c r="J4897" s="47"/>
      <c r="K4897" s="65" t="s">
        <v>815</v>
      </c>
      <c r="L4897" s="45" t="str">
        <f ca="1">VLOOKUP(Tableau645[[#This Row],[module]],OFFSET(INDIRECT(A4897&amp;"_code"),0,2,,2),2,0)</f>
        <v>LEFETZ Guillaume</v>
      </c>
      <c r="M4897" s="45"/>
      <c r="N4897" s="47"/>
      <c r="O4897" s="45"/>
    </row>
    <row r="4898" spans="1:15" hidden="1" x14ac:dyDescent="0.2">
      <c r="A4898" s="45" t="s">
        <v>657</v>
      </c>
      <c r="B4898" s="65" t="str">
        <f>YEAR(C4898)&amp;"-"&amp;WEEKNUM(C4898)</f>
        <v>2018-26</v>
      </c>
      <c r="C4898" s="46">
        <v>43277</v>
      </c>
      <c r="D4898" s="67">
        <f>WEEKDAY(Tableau645[[#This Row],[date]])</f>
        <v>3</v>
      </c>
      <c r="E4898" s="47">
        <v>0.34375</v>
      </c>
      <c r="F4898" s="47">
        <v>0.51041666666666696</v>
      </c>
      <c r="G4898" s="46" t="str">
        <f>IF(NOT(ISBLANK(Tableau645[heure
début])),IF(VALUE(MID(TEXT(Tableau645[heure
début],"hh"),1,2))&lt;13,"AM","PM"),"")</f>
        <v>AM</v>
      </c>
      <c r="H4898" s="47">
        <f>F4898-E4898</f>
        <v>0.16666666666666696</v>
      </c>
      <c r="I4898" s="123"/>
      <c r="J4898" s="47" t="s">
        <v>833</v>
      </c>
      <c r="K4898" s="65" t="s">
        <v>817</v>
      </c>
      <c r="L4898" s="45" t="str">
        <f ca="1">VLOOKUP(Tableau645[[#This Row],[module]],OFFSET(INDIRECT(A4898&amp;"_code"),0,2,,2),2,0)</f>
        <v>n/a</v>
      </c>
      <c r="M4898" s="45"/>
      <c r="N4898" s="47"/>
      <c r="O4898" s="45"/>
    </row>
    <row r="4899" spans="1:15" hidden="1" x14ac:dyDescent="0.2">
      <c r="A4899" s="45" t="s">
        <v>657</v>
      </c>
      <c r="B4899" s="65" t="str">
        <f>YEAR(C4899)&amp;"-"&amp;WEEKNUM(C4899)</f>
        <v>2018-26</v>
      </c>
      <c r="C4899" s="46">
        <v>43277</v>
      </c>
      <c r="D4899" s="67">
        <f>WEEKDAY(Tableau645[[#This Row],[date]])</f>
        <v>3</v>
      </c>
      <c r="E4899" s="47">
        <v>0.34375</v>
      </c>
      <c r="F4899" s="47">
        <v>0.51041666666666696</v>
      </c>
      <c r="G4899" s="46" t="str">
        <f>IF(NOT(ISBLANK(Tableau645[heure
début])),IF(VALUE(MID(TEXT(Tableau645[heure
début],"hh"),1,2))&lt;13,"AM","PM"),"")</f>
        <v>AM</v>
      </c>
      <c r="H4899" s="47">
        <f>F4899-E4899</f>
        <v>0.16666666666666696</v>
      </c>
      <c r="I4899" s="123"/>
      <c r="J4899" s="47" t="s">
        <v>832</v>
      </c>
      <c r="K4899" s="65"/>
      <c r="L4899" s="45" t="e">
        <f ca="1">VLOOKUP(Tableau645[[#This Row],[module]],OFFSET(INDIRECT(A4899&amp;"_code"),0,2,,2),2,0)</f>
        <v>#N/A</v>
      </c>
      <c r="M4899" s="45"/>
      <c r="N4899" s="47"/>
      <c r="O4899" s="45"/>
    </row>
    <row r="4900" spans="1:15" hidden="1" x14ac:dyDescent="0.2">
      <c r="A4900" s="45" t="s">
        <v>672</v>
      </c>
      <c r="B4900" s="65" t="str">
        <f>YEAR(C4900)&amp;"-"&amp;WEEKNUM(C4900)</f>
        <v>2018-26</v>
      </c>
      <c r="C4900" s="46">
        <v>43277</v>
      </c>
      <c r="D4900" s="67">
        <f>WEEKDAY(Tableau645[[#This Row],[date]])</f>
        <v>3</v>
      </c>
      <c r="E4900" s="47">
        <v>0.34375</v>
      </c>
      <c r="F4900" s="47">
        <v>0.51041666666666696</v>
      </c>
      <c r="G4900" s="46" t="str">
        <f>IF(NOT(ISBLANK(Tableau645[heure
début])),IF(VALUE(MID(TEXT(Tableau645[heure
début],"hh"),1,2))&lt;13,"AM","PM"),"")</f>
        <v>AM</v>
      </c>
      <c r="H4900" s="47">
        <f>F4900-E4900</f>
        <v>0.16666666666666696</v>
      </c>
      <c r="I4900" s="47"/>
      <c r="J4900" s="47"/>
      <c r="K4900" s="65" t="s">
        <v>809</v>
      </c>
      <c r="L4900" s="45" t="str">
        <f ca="1">VLOOKUP(Tableau645[[#This Row],[module]],OFFSET(INDIRECT(A4900&amp;"_code"),0,2,,2),2,0)</f>
        <v>n/a</v>
      </c>
      <c r="M4900" s="45"/>
      <c r="N4900" s="47"/>
      <c r="O4900" s="45"/>
    </row>
    <row r="4901" spans="1:15" hidden="1" x14ac:dyDescent="0.2">
      <c r="A4901" s="45" t="s">
        <v>676</v>
      </c>
      <c r="B4901" s="65" t="str">
        <f>YEAR(C4901)&amp;"-"&amp;WEEKNUM(C4901)</f>
        <v>2018-26</v>
      </c>
      <c r="C4901" s="46">
        <v>43277</v>
      </c>
      <c r="D4901" s="67">
        <f>WEEKDAY(Tableau645[[#This Row],[date]])</f>
        <v>3</v>
      </c>
      <c r="E4901" s="47">
        <v>0.34375</v>
      </c>
      <c r="F4901" s="47">
        <v>0.51041666666666696</v>
      </c>
      <c r="G4901" s="46" t="str">
        <f>IF(NOT(ISBLANK(Tableau645[heure
début])),IF(VALUE(MID(TEXT(Tableau645[heure
début],"hh"),1,2))&lt;13,"AM","PM"),"")</f>
        <v>AM</v>
      </c>
      <c r="H4901" s="47">
        <f>F4901-E4901</f>
        <v>0.16666666666666696</v>
      </c>
      <c r="I4901" s="47"/>
      <c r="J4901" s="47"/>
      <c r="K4901" s="65" t="s">
        <v>809</v>
      </c>
      <c r="L4901" s="45" t="str">
        <f ca="1">VLOOKUP(Tableau645[[#This Row],[module]],OFFSET(INDIRECT(A4901&amp;"_code"),0,2,,2),2,0)</f>
        <v>n/a</v>
      </c>
      <c r="M4901" s="45"/>
      <c r="N4901" s="47"/>
      <c r="O4901" s="45"/>
    </row>
    <row r="4902" spans="1:15" hidden="1" x14ac:dyDescent="0.2">
      <c r="A4902" s="45" t="s">
        <v>677</v>
      </c>
      <c r="B4902" s="65" t="str">
        <f>YEAR(C4902)&amp;"-"&amp;WEEKNUM(C4902)</f>
        <v>2018-26</v>
      </c>
      <c r="C4902" s="46">
        <v>43277</v>
      </c>
      <c r="D4902" s="67">
        <f>WEEKDAY(Tableau645[[#This Row],[date]])</f>
        <v>3</v>
      </c>
      <c r="E4902" s="47">
        <v>0.34375</v>
      </c>
      <c r="F4902" s="47">
        <v>0.51041666666666696</v>
      </c>
      <c r="G4902" s="46" t="str">
        <f>IF(NOT(ISBLANK(Tableau645[heure
début])),IF(VALUE(MID(TEXT(Tableau645[heure
début],"hh"),1,2))&lt;13,"AM","PM"),"")</f>
        <v>AM</v>
      </c>
      <c r="H4902" s="47">
        <f>F4902-E4902</f>
        <v>0.16666666666666696</v>
      </c>
      <c r="I4902" s="47"/>
      <c r="J4902" s="47"/>
      <c r="K4902" s="65" t="s">
        <v>922</v>
      </c>
      <c r="L4902" s="45" t="str">
        <f ca="1">VLOOKUP(Tableau645[[#This Row],[module]],OFFSET(INDIRECT(A4902&amp;"_code"),0,2,,2),2,0)</f>
        <v>CGI CGI</v>
      </c>
      <c r="M4902" s="45"/>
      <c r="N4902" s="47"/>
      <c r="O4902" s="45"/>
    </row>
    <row r="4903" spans="1:15" hidden="1" x14ac:dyDescent="0.2">
      <c r="A4903" s="45" t="s">
        <v>671</v>
      </c>
      <c r="B4903" s="65" t="str">
        <f>YEAR(C4903)&amp;"-"&amp;WEEKNUM(C4903)</f>
        <v>2018-26</v>
      </c>
      <c r="C4903" s="46">
        <v>43277</v>
      </c>
      <c r="D4903" s="67">
        <f>WEEKDAY(Tableau645[[#This Row],[date]])</f>
        <v>3</v>
      </c>
      <c r="E4903" s="47">
        <v>0.34375</v>
      </c>
      <c r="F4903" s="47">
        <v>0.51041666666666696</v>
      </c>
      <c r="G4903" s="46" t="str">
        <f>IF(NOT(ISBLANK(Tableau645[heure
début])),IF(VALUE(MID(TEXT(Tableau645[heure
début],"hh"),1,2))&lt;13,"AM","PM"),"")</f>
        <v>AM</v>
      </c>
      <c r="H4903" s="47">
        <f>F4903-E4903</f>
        <v>0.16666666666666696</v>
      </c>
      <c r="I4903" s="47"/>
      <c r="J4903" s="47"/>
      <c r="K4903" s="65" t="s">
        <v>1056</v>
      </c>
      <c r="L4903" s="45" t="str">
        <f ca="1">VLOOKUP(Tableau645[[#This Row],[module]],OFFSET(INDIRECT(A4903&amp;"_code"),0,2,,2),2,0)</f>
        <v>FRENEA Marylène</v>
      </c>
      <c r="M4903" s="45"/>
      <c r="N4903" s="47"/>
      <c r="O4903" s="45"/>
    </row>
    <row r="4904" spans="1:15" hidden="1" x14ac:dyDescent="0.2">
      <c r="A4904" s="61" t="s">
        <v>669</v>
      </c>
      <c r="B4904" s="65" t="str">
        <f>YEAR(C4904)&amp;"-"&amp;WEEKNUM(C4904)</f>
        <v>2018-26</v>
      </c>
      <c r="C4904" s="46">
        <v>43277</v>
      </c>
      <c r="D4904" s="67">
        <f>WEEKDAY(Tableau645[[#This Row],[date]])</f>
        <v>3</v>
      </c>
      <c r="E4904" s="63">
        <v>0.57291666666666696</v>
      </c>
      <c r="F4904" s="63">
        <v>0.73958333333333404</v>
      </c>
      <c r="G4904" s="46" t="str">
        <f>IF(NOT(ISBLANK(Tableau645[heure
début])),IF(VALUE(MID(TEXT(Tableau645[heure
début],"hh"),1,2))&lt;13,"AM","PM"),"")</f>
        <v>PM</v>
      </c>
      <c r="H4904" s="47">
        <f>F4904-E4904</f>
        <v>0.16666666666666707</v>
      </c>
      <c r="I4904" s="47"/>
      <c r="J4904" s="47"/>
      <c r="K4904" s="45" t="s">
        <v>809</v>
      </c>
      <c r="L4904" s="45" t="str">
        <f ca="1">VLOOKUP(Tableau645[[#This Row],[module]],OFFSET(INDIRECT(A4904&amp;"_code"),0,2,,2),2,0)</f>
        <v>n/a</v>
      </c>
      <c r="M4904" s="45"/>
      <c r="N4904" s="47"/>
      <c r="O4904" s="45"/>
    </row>
    <row r="4905" spans="1:15" hidden="1" x14ac:dyDescent="0.2">
      <c r="A4905" s="45" t="s">
        <v>670</v>
      </c>
      <c r="B4905" s="65" t="str">
        <f>YEAR(C4905)&amp;"-"&amp;WEEKNUM(C4905)</f>
        <v>2018-26</v>
      </c>
      <c r="C4905" s="46">
        <v>43277</v>
      </c>
      <c r="D4905" s="67">
        <f>WEEKDAY(Tableau645[[#This Row],[date]])</f>
        <v>3</v>
      </c>
      <c r="E4905" s="47">
        <v>0.57291666666666696</v>
      </c>
      <c r="F4905" s="47">
        <v>0.73958333333333404</v>
      </c>
      <c r="G4905" s="46" t="str">
        <f>IF(NOT(ISBLANK(Tableau645[heure
début])),IF(VALUE(MID(TEXT(Tableau645[heure
début],"hh"),1,2))&lt;13,"AM","PM"),"")</f>
        <v>PM</v>
      </c>
      <c r="H4905" s="47">
        <f>F4905-E4905</f>
        <v>0.16666666666666707</v>
      </c>
      <c r="I4905" s="47"/>
      <c r="J4905" s="47"/>
      <c r="K4905" s="65" t="s">
        <v>815</v>
      </c>
      <c r="L4905" s="45" t="str">
        <f ca="1">VLOOKUP(Tableau645[[#This Row],[module]],OFFSET(INDIRECT(A4905&amp;"_code"),0,2,,2),2,0)</f>
        <v>LEFETZ Guillaume</v>
      </c>
      <c r="M4905" s="45"/>
      <c r="N4905" s="47"/>
      <c r="O4905" s="45"/>
    </row>
    <row r="4906" spans="1:15" hidden="1" x14ac:dyDescent="0.2">
      <c r="A4906" s="45" t="s">
        <v>657</v>
      </c>
      <c r="B4906" s="65" t="str">
        <f>YEAR(C4906)&amp;"-"&amp;WEEKNUM(C4906)</f>
        <v>2018-26</v>
      </c>
      <c r="C4906" s="46">
        <v>43277</v>
      </c>
      <c r="D4906" s="67">
        <f>WEEKDAY(Tableau645[[#This Row],[date]])</f>
        <v>3</v>
      </c>
      <c r="E4906" s="47">
        <v>0.57291666666666696</v>
      </c>
      <c r="F4906" s="47">
        <v>0.73958333333333404</v>
      </c>
      <c r="G4906" s="46" t="str">
        <f>IF(NOT(ISBLANK(Tableau645[heure
début])),IF(VALUE(MID(TEXT(Tableau645[heure
début],"hh"),1,2))&lt;13,"AM","PM"),"")</f>
        <v>PM</v>
      </c>
      <c r="H4906" s="47">
        <f>F4906-E4906</f>
        <v>0.16666666666666707</v>
      </c>
      <c r="I4906" s="123"/>
      <c r="J4906" s="47" t="s">
        <v>833</v>
      </c>
      <c r="K4906" s="65" t="s">
        <v>817</v>
      </c>
      <c r="L4906" s="45" t="str">
        <f ca="1">VLOOKUP(Tableau645[[#This Row],[module]],OFFSET(INDIRECT(A4906&amp;"_code"),0,2,,2),2,0)</f>
        <v>n/a</v>
      </c>
      <c r="M4906" s="45"/>
      <c r="N4906" s="47"/>
      <c r="O4906" s="45"/>
    </row>
    <row r="4907" spans="1:15" hidden="1" x14ac:dyDescent="0.2">
      <c r="A4907" s="45" t="s">
        <v>657</v>
      </c>
      <c r="B4907" s="65" t="str">
        <f>YEAR(C4907)&amp;"-"&amp;WEEKNUM(C4907)</f>
        <v>2018-26</v>
      </c>
      <c r="C4907" s="46">
        <v>43277</v>
      </c>
      <c r="D4907" s="67">
        <f>WEEKDAY(Tableau645[[#This Row],[date]])</f>
        <v>3</v>
      </c>
      <c r="E4907" s="47">
        <v>0.57291666666666696</v>
      </c>
      <c r="F4907" s="47">
        <v>0.73958333333333404</v>
      </c>
      <c r="G4907" s="46" t="str">
        <f>IF(NOT(ISBLANK(Tableau645[heure
début])),IF(VALUE(MID(TEXT(Tableau645[heure
début],"hh"),1,2))&lt;13,"AM","PM"),"")</f>
        <v>PM</v>
      </c>
      <c r="H4907" s="47">
        <f>F4907-E4907</f>
        <v>0.16666666666666707</v>
      </c>
      <c r="I4907" s="123"/>
      <c r="J4907" s="47" t="s">
        <v>832</v>
      </c>
      <c r="K4907" s="65"/>
      <c r="L4907" s="45" t="e">
        <f ca="1">VLOOKUP(Tableau645[[#This Row],[module]],OFFSET(INDIRECT(A4907&amp;"_code"),0,2,,2),2,0)</f>
        <v>#N/A</v>
      </c>
      <c r="M4907" s="45"/>
      <c r="N4907" s="47"/>
      <c r="O4907" s="45"/>
    </row>
    <row r="4908" spans="1:15" hidden="1" x14ac:dyDescent="0.2">
      <c r="A4908" s="45" t="s">
        <v>672</v>
      </c>
      <c r="B4908" s="65" t="str">
        <f>YEAR(C4908)&amp;"-"&amp;WEEKNUM(C4908)</f>
        <v>2018-26</v>
      </c>
      <c r="C4908" s="46">
        <v>43277</v>
      </c>
      <c r="D4908" s="67">
        <f>WEEKDAY(Tableau645[[#This Row],[date]])</f>
        <v>3</v>
      </c>
      <c r="E4908" s="47">
        <v>0.57291666666666696</v>
      </c>
      <c r="F4908" s="47">
        <v>0.73958333333333404</v>
      </c>
      <c r="G4908" s="46" t="str">
        <f>IF(NOT(ISBLANK(Tableau645[heure
début])),IF(VALUE(MID(TEXT(Tableau645[heure
début],"hh"),1,2))&lt;13,"AM","PM"),"")</f>
        <v>PM</v>
      </c>
      <c r="H4908" s="47">
        <f>F4908-E4908</f>
        <v>0.16666666666666707</v>
      </c>
      <c r="I4908" s="47"/>
      <c r="J4908" s="47"/>
      <c r="K4908" s="65" t="s">
        <v>809</v>
      </c>
      <c r="L4908" s="45" t="str">
        <f ca="1">VLOOKUP(Tableau645[[#This Row],[module]],OFFSET(INDIRECT(A4908&amp;"_code"),0,2,,2),2,0)</f>
        <v>n/a</v>
      </c>
      <c r="M4908" s="45"/>
      <c r="N4908" s="47"/>
      <c r="O4908" s="45"/>
    </row>
    <row r="4909" spans="1:15" hidden="1" x14ac:dyDescent="0.2">
      <c r="A4909" s="45" t="s">
        <v>676</v>
      </c>
      <c r="B4909" s="65" t="str">
        <f>YEAR(C4909)&amp;"-"&amp;WEEKNUM(C4909)</f>
        <v>2018-26</v>
      </c>
      <c r="C4909" s="46">
        <v>43277</v>
      </c>
      <c r="D4909" s="67">
        <f>WEEKDAY(Tableau645[[#This Row],[date]])</f>
        <v>3</v>
      </c>
      <c r="E4909" s="47">
        <v>0.57291666666666696</v>
      </c>
      <c r="F4909" s="47">
        <v>0.69791666666666663</v>
      </c>
      <c r="G4909" s="46" t="str">
        <f>IF(NOT(ISBLANK(Tableau645[heure
début])),IF(VALUE(MID(TEXT(Tableau645[heure
début],"hh"),1,2))&lt;13,"AM","PM"),"")</f>
        <v>PM</v>
      </c>
      <c r="H4909" s="47">
        <f>F4909-E4909</f>
        <v>0.12499999999999967</v>
      </c>
      <c r="I4909" s="47"/>
      <c r="J4909" s="47"/>
      <c r="K4909" s="65" t="s">
        <v>809</v>
      </c>
      <c r="L4909" s="45" t="str">
        <f ca="1">VLOOKUP(Tableau645[[#This Row],[module]],OFFSET(INDIRECT(A4909&amp;"_code"),0,2,,2),2,0)</f>
        <v>n/a</v>
      </c>
      <c r="M4909" s="45"/>
      <c r="N4909" s="47"/>
      <c r="O4909" s="45"/>
    </row>
    <row r="4910" spans="1:15" hidden="1" x14ac:dyDescent="0.2">
      <c r="A4910" s="45" t="s">
        <v>677</v>
      </c>
      <c r="B4910" s="65" t="str">
        <f>YEAR(C4910)&amp;"-"&amp;WEEKNUM(C4910)</f>
        <v>2018-26</v>
      </c>
      <c r="C4910" s="46">
        <v>43277</v>
      </c>
      <c r="D4910" s="67">
        <f>WEEKDAY(Tableau645[[#This Row],[date]])</f>
        <v>3</v>
      </c>
      <c r="E4910" s="47">
        <v>0.57291666666666696</v>
      </c>
      <c r="F4910" s="47">
        <v>0.69791666666666663</v>
      </c>
      <c r="G4910" s="46" t="str">
        <f>IF(NOT(ISBLANK(Tableau645[heure
début])),IF(VALUE(MID(TEXT(Tableau645[heure
début],"hh"),1,2))&lt;13,"AM","PM"),"")</f>
        <v>PM</v>
      </c>
      <c r="H4910" s="47">
        <f>F4910-E4910</f>
        <v>0.12499999999999967</v>
      </c>
      <c r="I4910" s="47"/>
      <c r="J4910" s="47"/>
      <c r="K4910" s="65" t="s">
        <v>922</v>
      </c>
      <c r="L4910" s="45" t="str">
        <f ca="1">VLOOKUP(Tableau645[[#This Row],[module]],OFFSET(INDIRECT(A4910&amp;"_code"),0,2,,2),2,0)</f>
        <v>CGI CGI</v>
      </c>
      <c r="M4910" s="45"/>
      <c r="N4910" s="47"/>
      <c r="O4910" s="45"/>
    </row>
    <row r="4911" spans="1:15" hidden="1" x14ac:dyDescent="0.2">
      <c r="A4911" s="45" t="s">
        <v>671</v>
      </c>
      <c r="B4911" s="65" t="str">
        <f>YEAR(C4911)&amp;"-"&amp;WEEKNUM(C4911)</f>
        <v>2018-26</v>
      </c>
      <c r="C4911" s="46">
        <v>43277</v>
      </c>
      <c r="D4911" s="67">
        <f>WEEKDAY(Tableau645[[#This Row],[date]])</f>
        <v>3</v>
      </c>
      <c r="E4911" s="47">
        <v>0.57291666666666696</v>
      </c>
      <c r="F4911" s="47">
        <v>0.73958333333333404</v>
      </c>
      <c r="G4911" s="46" t="str">
        <f>IF(NOT(ISBLANK(Tableau645[heure
début])),IF(VALUE(MID(TEXT(Tableau645[heure
début],"hh"),1,2))&lt;13,"AM","PM"),"")</f>
        <v>PM</v>
      </c>
      <c r="H4911" s="47">
        <f>F4911-E4911</f>
        <v>0.16666666666666707</v>
      </c>
      <c r="I4911" s="47"/>
      <c r="J4911" s="47"/>
      <c r="K4911" s="65" t="s">
        <v>1056</v>
      </c>
      <c r="L4911" s="45" t="str">
        <f ca="1">VLOOKUP(Tableau645[[#This Row],[module]],OFFSET(INDIRECT(A4911&amp;"_code"),0,2,,2),2,0)</f>
        <v>FRENEA Marylène</v>
      </c>
      <c r="M4911" s="45"/>
      <c r="N4911" s="47"/>
      <c r="O4911" s="45"/>
    </row>
    <row r="4912" spans="1:15" hidden="1" x14ac:dyDescent="0.2">
      <c r="A4912" s="61" t="s">
        <v>669</v>
      </c>
      <c r="B4912" s="65" t="str">
        <f>YEAR(C4912)&amp;"-"&amp;WEEKNUM(C4912)</f>
        <v>2018-26</v>
      </c>
      <c r="C4912" s="46">
        <v>43278</v>
      </c>
      <c r="D4912" s="67">
        <f>WEEKDAY(Tableau645[[#This Row],[date]])</f>
        <v>4</v>
      </c>
      <c r="E4912" s="47">
        <v>0.34375</v>
      </c>
      <c r="F4912" s="47">
        <v>0.51041666666666696</v>
      </c>
      <c r="G4912" s="46" t="str">
        <f>IF(NOT(ISBLANK(Tableau645[heure
début])),IF(VALUE(MID(TEXT(Tableau645[heure
début],"hh"),1,2))&lt;13,"AM","PM"),"")</f>
        <v>AM</v>
      </c>
      <c r="H4912" s="47">
        <f>F4912-E4912</f>
        <v>0.16666666666666696</v>
      </c>
      <c r="I4912" s="47"/>
      <c r="J4912" s="47"/>
      <c r="K4912" s="45" t="s">
        <v>809</v>
      </c>
      <c r="L4912" s="45" t="str">
        <f ca="1">VLOOKUP(Tableau645[[#This Row],[module]],OFFSET(INDIRECT(A4912&amp;"_code"),0,2,,2),2,0)</f>
        <v>n/a</v>
      </c>
      <c r="M4912" s="45"/>
      <c r="N4912" s="47"/>
      <c r="O4912" s="45"/>
    </row>
    <row r="4913" spans="1:15" hidden="1" x14ac:dyDescent="0.2">
      <c r="A4913" s="45" t="s">
        <v>670</v>
      </c>
      <c r="B4913" s="65" t="str">
        <f>YEAR(C4913)&amp;"-"&amp;WEEKNUM(C4913)</f>
        <v>2018-26</v>
      </c>
      <c r="C4913" s="46">
        <v>43278</v>
      </c>
      <c r="D4913" s="67">
        <f>WEEKDAY(Tableau645[[#This Row],[date]])</f>
        <v>4</v>
      </c>
      <c r="E4913" s="47">
        <v>0.34375</v>
      </c>
      <c r="F4913" s="47">
        <v>0.51041666666666696</v>
      </c>
      <c r="G4913" s="46" t="str">
        <f>IF(NOT(ISBLANK(Tableau645[heure
début])),IF(VALUE(MID(TEXT(Tableau645[heure
début],"hh"),1,2))&lt;13,"AM","PM"),"")</f>
        <v>AM</v>
      </c>
      <c r="H4913" s="47">
        <f>F4913-E4913</f>
        <v>0.16666666666666696</v>
      </c>
      <c r="I4913" s="47"/>
      <c r="J4913" s="47"/>
      <c r="K4913" s="65" t="s">
        <v>815</v>
      </c>
      <c r="L4913" s="45" t="str">
        <f ca="1">VLOOKUP(Tableau645[[#This Row],[module]],OFFSET(INDIRECT(A4913&amp;"_code"),0,2,,2),2,0)</f>
        <v>LEFETZ Guillaume</v>
      </c>
      <c r="M4913" s="45"/>
      <c r="N4913" s="47"/>
      <c r="O4913" s="45"/>
    </row>
    <row r="4914" spans="1:15" hidden="1" x14ac:dyDescent="0.2">
      <c r="A4914" s="45" t="s">
        <v>657</v>
      </c>
      <c r="B4914" s="65" t="str">
        <f>YEAR(C4914)&amp;"-"&amp;WEEKNUM(C4914)</f>
        <v>2018-26</v>
      </c>
      <c r="C4914" s="46">
        <v>43278</v>
      </c>
      <c r="D4914" s="67">
        <f>WEEKDAY(Tableau645[[#This Row],[date]])</f>
        <v>4</v>
      </c>
      <c r="E4914" s="47">
        <v>0.34375</v>
      </c>
      <c r="F4914" s="47">
        <v>0.51041666666666696</v>
      </c>
      <c r="G4914" s="46" t="str">
        <f>IF(NOT(ISBLANK(Tableau645[heure
début])),IF(VALUE(MID(TEXT(Tableau645[heure
début],"hh"),1,2))&lt;13,"AM","PM"),"")</f>
        <v>AM</v>
      </c>
      <c r="H4914" s="47">
        <f>F4914-E4914</f>
        <v>0.16666666666666696</v>
      </c>
      <c r="I4914" s="123"/>
      <c r="J4914" s="47" t="s">
        <v>833</v>
      </c>
      <c r="K4914" s="65" t="s">
        <v>817</v>
      </c>
      <c r="L4914" s="45" t="str">
        <f ca="1">VLOOKUP(Tableau645[[#This Row],[module]],OFFSET(INDIRECT(A4914&amp;"_code"),0,2,,2),2,0)</f>
        <v>n/a</v>
      </c>
      <c r="M4914" s="45"/>
      <c r="N4914" s="47"/>
      <c r="O4914" s="45"/>
    </row>
    <row r="4915" spans="1:15" hidden="1" x14ac:dyDescent="0.2">
      <c r="A4915" s="45" t="s">
        <v>657</v>
      </c>
      <c r="B4915" s="65" t="str">
        <f>YEAR(C4915)&amp;"-"&amp;WEEKNUM(C4915)</f>
        <v>2018-26</v>
      </c>
      <c r="C4915" s="46">
        <v>43278</v>
      </c>
      <c r="D4915" s="67">
        <f>WEEKDAY(Tableau645[[#This Row],[date]])</f>
        <v>4</v>
      </c>
      <c r="E4915" s="47">
        <v>0.34375</v>
      </c>
      <c r="F4915" s="47">
        <v>0.51041666666666696</v>
      </c>
      <c r="G4915" s="46" t="str">
        <f>IF(NOT(ISBLANK(Tableau645[heure
début])),IF(VALUE(MID(TEXT(Tableau645[heure
début],"hh"),1,2))&lt;13,"AM","PM"),"")</f>
        <v>AM</v>
      </c>
      <c r="H4915" s="47">
        <f>F4915-E4915</f>
        <v>0.16666666666666696</v>
      </c>
      <c r="I4915" s="123"/>
      <c r="J4915" s="47" t="s">
        <v>832</v>
      </c>
      <c r="K4915" s="65"/>
      <c r="L4915" s="45" t="e">
        <f ca="1">VLOOKUP(Tableau645[[#This Row],[module]],OFFSET(INDIRECT(A4915&amp;"_code"),0,2,,2),2,0)</f>
        <v>#N/A</v>
      </c>
      <c r="M4915" s="45"/>
      <c r="N4915" s="47"/>
      <c r="O4915" s="45"/>
    </row>
    <row r="4916" spans="1:15" hidden="1" x14ac:dyDescent="0.2">
      <c r="A4916" s="45" t="s">
        <v>672</v>
      </c>
      <c r="B4916" s="65" t="str">
        <f>YEAR(C4916)&amp;"-"&amp;WEEKNUM(C4916)</f>
        <v>2018-26</v>
      </c>
      <c r="C4916" s="46">
        <v>43278</v>
      </c>
      <c r="D4916" s="67">
        <f>WEEKDAY(Tableau645[[#This Row],[date]])</f>
        <v>4</v>
      </c>
      <c r="E4916" s="47">
        <v>0.34375</v>
      </c>
      <c r="F4916" s="47">
        <v>0.51041666666666696</v>
      </c>
      <c r="G4916" s="46" t="str">
        <f>IF(NOT(ISBLANK(Tableau645[heure
début])),IF(VALUE(MID(TEXT(Tableau645[heure
début],"hh"),1,2))&lt;13,"AM","PM"),"")</f>
        <v>AM</v>
      </c>
      <c r="H4916" s="47">
        <f>F4916-E4916</f>
        <v>0.16666666666666696</v>
      </c>
      <c r="I4916" s="47"/>
      <c r="J4916" s="47"/>
      <c r="K4916" s="65" t="s">
        <v>809</v>
      </c>
      <c r="L4916" s="45" t="str">
        <f ca="1">VLOOKUP(Tableau645[[#This Row],[module]],OFFSET(INDIRECT(A4916&amp;"_code"),0,2,,2),2,0)</f>
        <v>n/a</v>
      </c>
      <c r="M4916" s="45"/>
      <c r="N4916" s="47"/>
      <c r="O4916" s="45"/>
    </row>
    <row r="4917" spans="1:15" hidden="1" x14ac:dyDescent="0.2">
      <c r="A4917" s="45" t="s">
        <v>676</v>
      </c>
      <c r="B4917" s="65" t="str">
        <f>YEAR(C4917)&amp;"-"&amp;WEEKNUM(C4917)</f>
        <v>2018-26</v>
      </c>
      <c r="C4917" s="46">
        <v>43278</v>
      </c>
      <c r="D4917" s="67">
        <f>WEEKDAY(Tableau645[[#This Row],[date]])</f>
        <v>4</v>
      </c>
      <c r="E4917" s="47">
        <v>0.34375</v>
      </c>
      <c r="F4917" s="47">
        <v>0.51041666666666696</v>
      </c>
      <c r="G4917" s="46" t="str">
        <f>IF(NOT(ISBLANK(Tableau645[heure
début])),IF(VALUE(MID(TEXT(Tableau645[heure
début],"hh"),1,2))&lt;13,"AM","PM"),"")</f>
        <v>AM</v>
      </c>
      <c r="H4917" s="47">
        <f>F4917-E4917</f>
        <v>0.16666666666666696</v>
      </c>
      <c r="I4917" s="47"/>
      <c r="J4917" s="47"/>
      <c r="K4917" s="65" t="s">
        <v>809</v>
      </c>
      <c r="L4917" s="45" t="str">
        <f ca="1">VLOOKUP(Tableau645[[#This Row],[module]],OFFSET(INDIRECT(A4917&amp;"_code"),0,2,,2),2,0)</f>
        <v>n/a</v>
      </c>
      <c r="M4917" s="45"/>
      <c r="N4917" s="47"/>
      <c r="O4917" s="45"/>
    </row>
    <row r="4918" spans="1:15" hidden="1" x14ac:dyDescent="0.2">
      <c r="A4918" s="45" t="s">
        <v>677</v>
      </c>
      <c r="B4918" s="65" t="str">
        <f>YEAR(C4918)&amp;"-"&amp;WEEKNUM(C4918)</f>
        <v>2018-26</v>
      </c>
      <c r="C4918" s="46">
        <v>43278</v>
      </c>
      <c r="D4918" s="67">
        <f>WEEKDAY(Tableau645[[#This Row],[date]])</f>
        <v>4</v>
      </c>
      <c r="E4918" s="47">
        <v>0.34375</v>
      </c>
      <c r="F4918" s="47">
        <v>0.51041666666666696</v>
      </c>
      <c r="G4918" s="46" t="str">
        <f>IF(NOT(ISBLANK(Tableau645[heure
début])),IF(VALUE(MID(TEXT(Tableau645[heure
début],"hh"),1,2))&lt;13,"AM","PM"),"")</f>
        <v>AM</v>
      </c>
      <c r="H4918" s="47">
        <f>F4918-E4918</f>
        <v>0.16666666666666696</v>
      </c>
      <c r="I4918" s="47"/>
      <c r="J4918" s="47"/>
      <c r="K4918" s="65" t="s">
        <v>749</v>
      </c>
      <c r="L4918" s="45" t="str">
        <f ca="1">VLOOKUP(Tableau645[[#This Row],[module]],OFFSET(INDIRECT(A4918&amp;"_code"),0,2,,2),2,0)</f>
        <v>LEFETZ Guillaume</v>
      </c>
      <c r="M4918" s="45"/>
      <c r="N4918" s="47"/>
      <c r="O4918" s="45"/>
    </row>
    <row r="4919" spans="1:15" hidden="1" x14ac:dyDescent="0.2">
      <c r="A4919" s="45" t="s">
        <v>671</v>
      </c>
      <c r="B4919" s="65" t="str">
        <f>YEAR(C4919)&amp;"-"&amp;WEEKNUM(C4919)</f>
        <v>2018-26</v>
      </c>
      <c r="C4919" s="46">
        <v>43278</v>
      </c>
      <c r="D4919" s="67">
        <f>WEEKDAY(Tableau645[[#This Row],[date]])</f>
        <v>4</v>
      </c>
      <c r="E4919" s="47">
        <v>0.34375</v>
      </c>
      <c r="F4919" s="47">
        <v>0.51041666666666696</v>
      </c>
      <c r="G4919" s="46" t="str">
        <f>IF(NOT(ISBLANK(Tableau645[heure
début])),IF(VALUE(MID(TEXT(Tableau645[heure
début],"hh"),1,2))&lt;13,"AM","PM"),"")</f>
        <v>AM</v>
      </c>
      <c r="H4919" s="47">
        <f>F4919-E4919</f>
        <v>0.16666666666666696</v>
      </c>
      <c r="I4919" s="47"/>
      <c r="J4919" s="47"/>
      <c r="K4919" s="65" t="s">
        <v>841</v>
      </c>
      <c r="L4919" s="45" t="str">
        <f ca="1">VLOOKUP(Tableau645[[#This Row],[module]],OFFSET(INDIRECT(A4919&amp;"_code"),0,2,,2),2,0)</f>
        <v>DECROIX Sébastien</v>
      </c>
      <c r="M4919" s="45"/>
      <c r="N4919" s="47"/>
      <c r="O4919" s="45"/>
    </row>
    <row r="4920" spans="1:15" hidden="1" x14ac:dyDescent="0.2">
      <c r="A4920" s="61" t="s">
        <v>669</v>
      </c>
      <c r="B4920" s="65" t="str">
        <f>YEAR(C4920)&amp;"-"&amp;WEEKNUM(C4920)</f>
        <v>2018-26</v>
      </c>
      <c r="C4920" s="46">
        <v>43278</v>
      </c>
      <c r="D4920" s="67">
        <f>WEEKDAY(Tableau645[[#This Row],[date]])</f>
        <v>4</v>
      </c>
      <c r="E4920" s="63">
        <v>0.57291666666666696</v>
      </c>
      <c r="F4920" s="63">
        <v>0.73958333333333404</v>
      </c>
      <c r="G4920" s="46" t="str">
        <f>IF(NOT(ISBLANK(Tableau645[heure
début])),IF(VALUE(MID(TEXT(Tableau645[heure
début],"hh"),1,2))&lt;13,"AM","PM"),"")</f>
        <v>PM</v>
      </c>
      <c r="H4920" s="47">
        <f>F4920-E4920</f>
        <v>0.16666666666666707</v>
      </c>
      <c r="I4920" s="47"/>
      <c r="J4920" s="47"/>
      <c r="K4920" s="45" t="s">
        <v>809</v>
      </c>
      <c r="L4920" s="45" t="str">
        <f ca="1">VLOOKUP(Tableau645[[#This Row],[module]],OFFSET(INDIRECT(A4920&amp;"_code"),0,2,,2),2,0)</f>
        <v>n/a</v>
      </c>
      <c r="M4920" s="45"/>
      <c r="N4920" s="47"/>
      <c r="O4920" s="45"/>
    </row>
    <row r="4921" spans="1:15" hidden="1" x14ac:dyDescent="0.2">
      <c r="A4921" s="45" t="s">
        <v>670</v>
      </c>
      <c r="B4921" s="65" t="str">
        <f>YEAR(C4921)&amp;"-"&amp;WEEKNUM(C4921)</f>
        <v>2018-26</v>
      </c>
      <c r="C4921" s="46">
        <v>43278</v>
      </c>
      <c r="D4921" s="67">
        <f>WEEKDAY(Tableau645[[#This Row],[date]])</f>
        <v>4</v>
      </c>
      <c r="E4921" s="47">
        <v>0.57291666666666696</v>
      </c>
      <c r="F4921" s="47">
        <v>0.73958333333333404</v>
      </c>
      <c r="G4921" s="46" t="str">
        <f>IF(NOT(ISBLANK(Tableau645[heure
début])),IF(VALUE(MID(TEXT(Tableau645[heure
début],"hh"),1,2))&lt;13,"AM","PM"),"")</f>
        <v>PM</v>
      </c>
      <c r="H4921" s="47">
        <f>F4921-E4921</f>
        <v>0.16666666666666707</v>
      </c>
      <c r="I4921" s="47"/>
      <c r="J4921" s="47"/>
      <c r="K4921" s="65" t="s">
        <v>815</v>
      </c>
      <c r="L4921" s="45" t="str">
        <f ca="1">VLOOKUP(Tableau645[[#This Row],[module]],OFFSET(INDIRECT(A4921&amp;"_code"),0,2,,2),2,0)</f>
        <v>LEFETZ Guillaume</v>
      </c>
      <c r="M4921" s="45"/>
      <c r="N4921" s="47"/>
      <c r="O4921" s="45"/>
    </row>
    <row r="4922" spans="1:15" hidden="1" x14ac:dyDescent="0.2">
      <c r="A4922" s="45" t="s">
        <v>657</v>
      </c>
      <c r="B4922" s="65" t="str">
        <f>YEAR(C4922)&amp;"-"&amp;WEEKNUM(C4922)</f>
        <v>2018-26</v>
      </c>
      <c r="C4922" s="46">
        <v>43278</v>
      </c>
      <c r="D4922" s="67">
        <f>WEEKDAY(Tableau645[[#This Row],[date]])</f>
        <v>4</v>
      </c>
      <c r="E4922" s="47">
        <v>0.57291666666666696</v>
      </c>
      <c r="F4922" s="47">
        <v>0.73958333333333404</v>
      </c>
      <c r="G4922" s="46" t="str">
        <f>IF(NOT(ISBLANK(Tableau645[heure
début])),IF(VALUE(MID(TEXT(Tableau645[heure
début],"hh"),1,2))&lt;13,"AM","PM"),"")</f>
        <v>PM</v>
      </c>
      <c r="H4922" s="47">
        <f>F4922-E4922</f>
        <v>0.16666666666666707</v>
      </c>
      <c r="I4922" s="123"/>
      <c r="J4922" s="47" t="s">
        <v>833</v>
      </c>
      <c r="K4922" s="65" t="s">
        <v>817</v>
      </c>
      <c r="L4922" s="45" t="str">
        <f ca="1">VLOOKUP(Tableau645[[#This Row],[module]],OFFSET(INDIRECT(A4922&amp;"_code"),0,2,,2),2,0)</f>
        <v>n/a</v>
      </c>
      <c r="M4922" s="45"/>
      <c r="N4922" s="47"/>
      <c r="O4922" s="45"/>
    </row>
    <row r="4923" spans="1:15" hidden="1" x14ac:dyDescent="0.2">
      <c r="A4923" s="45" t="s">
        <v>657</v>
      </c>
      <c r="B4923" s="65" t="str">
        <f>YEAR(C4923)&amp;"-"&amp;WEEKNUM(C4923)</f>
        <v>2018-26</v>
      </c>
      <c r="C4923" s="46">
        <v>43278</v>
      </c>
      <c r="D4923" s="67">
        <f>WEEKDAY(Tableau645[[#This Row],[date]])</f>
        <v>4</v>
      </c>
      <c r="E4923" s="47">
        <v>0.57291666666666696</v>
      </c>
      <c r="F4923" s="47">
        <v>0.73958333333333404</v>
      </c>
      <c r="G4923" s="46" t="str">
        <f>IF(NOT(ISBLANK(Tableau645[heure
début])),IF(VALUE(MID(TEXT(Tableau645[heure
début],"hh"),1,2))&lt;13,"AM","PM"),"")</f>
        <v>PM</v>
      </c>
      <c r="H4923" s="47">
        <f>F4923-E4923</f>
        <v>0.16666666666666707</v>
      </c>
      <c r="I4923" s="123"/>
      <c r="J4923" s="47" t="s">
        <v>832</v>
      </c>
      <c r="K4923" s="65"/>
      <c r="L4923" s="45" t="e">
        <f ca="1">VLOOKUP(Tableau645[[#This Row],[module]],OFFSET(INDIRECT(A4923&amp;"_code"),0,2,,2),2,0)</f>
        <v>#N/A</v>
      </c>
      <c r="M4923" s="45"/>
      <c r="N4923" s="47"/>
      <c r="O4923" s="45"/>
    </row>
    <row r="4924" spans="1:15" hidden="1" x14ac:dyDescent="0.2">
      <c r="A4924" s="45" t="s">
        <v>672</v>
      </c>
      <c r="B4924" s="65" t="str">
        <f>YEAR(C4924)&amp;"-"&amp;WEEKNUM(C4924)</f>
        <v>2018-26</v>
      </c>
      <c r="C4924" s="46">
        <v>43278</v>
      </c>
      <c r="D4924" s="67">
        <f>WEEKDAY(Tableau645[[#This Row],[date]])</f>
        <v>4</v>
      </c>
      <c r="E4924" s="47">
        <v>0.57291666666666696</v>
      </c>
      <c r="F4924" s="47">
        <v>0.73958333333333404</v>
      </c>
      <c r="G4924" s="46" t="str">
        <f>IF(NOT(ISBLANK(Tableau645[heure
début])),IF(VALUE(MID(TEXT(Tableau645[heure
début],"hh"),1,2))&lt;13,"AM","PM"),"")</f>
        <v>PM</v>
      </c>
      <c r="H4924" s="47">
        <f>F4924-E4924</f>
        <v>0.16666666666666707</v>
      </c>
      <c r="I4924" s="47"/>
      <c r="J4924" s="47"/>
      <c r="K4924" s="65" t="s">
        <v>809</v>
      </c>
      <c r="L4924" s="45" t="str">
        <f ca="1">VLOOKUP(Tableau645[[#This Row],[module]],OFFSET(INDIRECT(A4924&amp;"_code"),0,2,,2),2,0)</f>
        <v>n/a</v>
      </c>
      <c r="M4924" s="45"/>
      <c r="N4924" s="47"/>
      <c r="O4924" s="45"/>
    </row>
    <row r="4925" spans="1:15" hidden="1" x14ac:dyDescent="0.2">
      <c r="A4925" s="45" t="s">
        <v>676</v>
      </c>
      <c r="B4925" s="65" t="str">
        <f>YEAR(C4925)&amp;"-"&amp;WEEKNUM(C4925)</f>
        <v>2018-26</v>
      </c>
      <c r="C4925" s="46">
        <v>43278</v>
      </c>
      <c r="D4925" s="67">
        <f>WEEKDAY(Tableau645[[#This Row],[date]])</f>
        <v>4</v>
      </c>
      <c r="E4925" s="47">
        <v>0.57291666666666696</v>
      </c>
      <c r="F4925" s="47">
        <v>0.69791666666666663</v>
      </c>
      <c r="G4925" s="46" t="str">
        <f>IF(NOT(ISBLANK(Tableau645[heure
début])),IF(VALUE(MID(TEXT(Tableau645[heure
début],"hh"),1,2))&lt;13,"AM","PM"),"")</f>
        <v>PM</v>
      </c>
      <c r="H4925" s="47">
        <f>F4925-E4925</f>
        <v>0.12499999999999967</v>
      </c>
      <c r="I4925" s="47"/>
      <c r="J4925" s="47"/>
      <c r="K4925" s="65" t="s">
        <v>809</v>
      </c>
      <c r="L4925" s="45" t="str">
        <f ca="1">VLOOKUP(Tableau645[[#This Row],[module]],OFFSET(INDIRECT(A4925&amp;"_code"),0,2,,2),2,0)</f>
        <v>n/a</v>
      </c>
      <c r="M4925" s="45"/>
      <c r="N4925" s="47"/>
      <c r="O4925" s="45"/>
    </row>
    <row r="4926" spans="1:15" hidden="1" x14ac:dyDescent="0.2">
      <c r="A4926" s="45" t="s">
        <v>677</v>
      </c>
      <c r="B4926" s="65" t="str">
        <f>YEAR(C4926)&amp;"-"&amp;WEEKNUM(C4926)</f>
        <v>2018-26</v>
      </c>
      <c r="C4926" s="46">
        <v>43278</v>
      </c>
      <c r="D4926" s="67">
        <f>WEEKDAY(Tableau645[[#This Row],[date]])</f>
        <v>4</v>
      </c>
      <c r="E4926" s="47">
        <v>0.57291666666666696</v>
      </c>
      <c r="F4926" s="47">
        <v>0.69791666666666663</v>
      </c>
      <c r="G4926" s="46" t="str">
        <f>IF(NOT(ISBLANK(Tableau645[heure
début])),IF(VALUE(MID(TEXT(Tableau645[heure
début],"hh"),1,2))&lt;13,"AM","PM"),"")</f>
        <v>PM</v>
      </c>
      <c r="H4926" s="47">
        <f>F4926-E4926</f>
        <v>0.12499999999999967</v>
      </c>
      <c r="I4926" s="47"/>
      <c r="J4926" s="47"/>
      <c r="K4926" s="65" t="s">
        <v>749</v>
      </c>
      <c r="L4926" s="45" t="str">
        <f ca="1">VLOOKUP(Tableau645[[#This Row],[module]],OFFSET(INDIRECT(A4926&amp;"_code"),0,2,,2),2,0)</f>
        <v>LEFETZ Guillaume</v>
      </c>
      <c r="M4926" s="45"/>
      <c r="N4926" s="47"/>
      <c r="O4926" s="45"/>
    </row>
    <row r="4927" spans="1:15" hidden="1" x14ac:dyDescent="0.2">
      <c r="A4927" s="45" t="s">
        <v>671</v>
      </c>
      <c r="B4927" s="65" t="str">
        <f>YEAR(C4927)&amp;"-"&amp;WEEKNUM(C4927)</f>
        <v>2018-26</v>
      </c>
      <c r="C4927" s="46">
        <v>43278</v>
      </c>
      <c r="D4927" s="67">
        <f>WEEKDAY(Tableau645[[#This Row],[date]])</f>
        <v>4</v>
      </c>
      <c r="E4927" s="47">
        <v>0.57291666666666696</v>
      </c>
      <c r="F4927" s="47">
        <v>0.73958333333333404</v>
      </c>
      <c r="G4927" s="46" t="str">
        <f>IF(NOT(ISBLANK(Tableau645[heure
début])),IF(VALUE(MID(TEXT(Tableau645[heure
début],"hh"),1,2))&lt;13,"AM","PM"),"")</f>
        <v>PM</v>
      </c>
      <c r="H4927" s="47">
        <f>F4927-E4927</f>
        <v>0.16666666666666707</v>
      </c>
      <c r="I4927" s="47"/>
      <c r="J4927" s="47"/>
      <c r="K4927" s="65" t="s">
        <v>1056</v>
      </c>
      <c r="L4927" s="45" t="str">
        <f ca="1">VLOOKUP(Tableau645[[#This Row],[module]],OFFSET(INDIRECT(A4927&amp;"_code"),0,2,,2),2,0)</f>
        <v>FRENEA Marylène</v>
      </c>
      <c r="M4927" s="45"/>
      <c r="N4927" s="47"/>
      <c r="O4927" s="45"/>
    </row>
    <row r="4928" spans="1:15" hidden="1" x14ac:dyDescent="0.2">
      <c r="A4928" s="61" t="s">
        <v>669</v>
      </c>
      <c r="B4928" s="65" t="str">
        <f>YEAR(C4928)&amp;"-"&amp;WEEKNUM(C4928)</f>
        <v>2018-26</v>
      </c>
      <c r="C4928" s="46">
        <v>43279</v>
      </c>
      <c r="D4928" s="67">
        <f>WEEKDAY(Tableau645[[#This Row],[date]])</f>
        <v>5</v>
      </c>
      <c r="E4928" s="47">
        <v>0.34375</v>
      </c>
      <c r="F4928" s="47">
        <v>0.51041666666666696</v>
      </c>
      <c r="G4928" s="46" t="str">
        <f>IF(NOT(ISBLANK(Tableau645[heure
début])),IF(VALUE(MID(TEXT(Tableau645[heure
début],"hh"),1,2))&lt;13,"AM","PM"),"")</f>
        <v>AM</v>
      </c>
      <c r="H4928" s="47">
        <f>F4928-E4928</f>
        <v>0.16666666666666696</v>
      </c>
      <c r="I4928" s="47"/>
      <c r="J4928" s="47"/>
      <c r="K4928" s="45" t="s">
        <v>809</v>
      </c>
      <c r="L4928" s="45" t="str">
        <f ca="1">VLOOKUP(Tableau645[[#This Row],[module]],OFFSET(INDIRECT(A4928&amp;"_code"),0,2,,2),2,0)</f>
        <v>n/a</v>
      </c>
      <c r="M4928" s="45"/>
      <c r="N4928" s="47"/>
      <c r="O4928" s="45"/>
    </row>
    <row r="4929" spans="1:15" hidden="1" x14ac:dyDescent="0.2">
      <c r="A4929" s="45" t="s">
        <v>670</v>
      </c>
      <c r="B4929" s="65" t="str">
        <f>YEAR(C4929)&amp;"-"&amp;WEEKNUM(C4929)</f>
        <v>2018-26</v>
      </c>
      <c r="C4929" s="46">
        <v>43279</v>
      </c>
      <c r="D4929" s="67">
        <f>WEEKDAY(Tableau645[[#This Row],[date]])</f>
        <v>5</v>
      </c>
      <c r="E4929" s="47">
        <v>0.34375</v>
      </c>
      <c r="F4929" s="47">
        <v>0.51041666666666696</v>
      </c>
      <c r="G4929" s="46" t="str">
        <f>IF(NOT(ISBLANK(Tableau645[heure
début])),IF(VALUE(MID(TEXT(Tableau645[heure
début],"hh"),1,2))&lt;13,"AM","PM"),"")</f>
        <v>AM</v>
      </c>
      <c r="H4929" s="47">
        <f>F4929-E4929</f>
        <v>0.16666666666666696</v>
      </c>
      <c r="I4929" s="47"/>
      <c r="J4929" s="47"/>
      <c r="K4929" s="65" t="s">
        <v>815</v>
      </c>
      <c r="L4929" s="45" t="str">
        <f ca="1">VLOOKUP(Tableau645[[#This Row],[module]],OFFSET(INDIRECT(A4929&amp;"_code"),0,2,,2),2,0)</f>
        <v>LEFETZ Guillaume</v>
      </c>
      <c r="M4929" s="45"/>
      <c r="N4929" s="47"/>
      <c r="O4929" s="45"/>
    </row>
    <row r="4930" spans="1:15" hidden="1" x14ac:dyDescent="0.2">
      <c r="A4930" s="45" t="s">
        <v>657</v>
      </c>
      <c r="B4930" s="65" t="str">
        <f>YEAR(C4930)&amp;"-"&amp;WEEKNUM(C4930)</f>
        <v>2018-26</v>
      </c>
      <c r="C4930" s="46">
        <v>43279</v>
      </c>
      <c r="D4930" s="67">
        <f>WEEKDAY(Tableau645[[#This Row],[date]])</f>
        <v>5</v>
      </c>
      <c r="E4930" s="47">
        <v>0.34375</v>
      </c>
      <c r="F4930" s="47">
        <v>0.51041666666666696</v>
      </c>
      <c r="G4930" s="46" t="str">
        <f>IF(NOT(ISBLANK(Tableau645[heure
début])),IF(VALUE(MID(TEXT(Tableau645[heure
début],"hh"),1,2))&lt;13,"AM","PM"),"")</f>
        <v>AM</v>
      </c>
      <c r="H4930" s="47">
        <f>F4930-E4930</f>
        <v>0.16666666666666696</v>
      </c>
      <c r="I4930" s="123"/>
      <c r="J4930" s="47" t="s">
        <v>833</v>
      </c>
      <c r="K4930" s="65" t="s">
        <v>817</v>
      </c>
      <c r="L4930" s="45" t="str">
        <f ca="1">VLOOKUP(Tableau645[[#This Row],[module]],OFFSET(INDIRECT(A4930&amp;"_code"),0,2,,2),2,0)</f>
        <v>n/a</v>
      </c>
      <c r="M4930" s="45"/>
      <c r="N4930" s="47"/>
      <c r="O4930" s="45"/>
    </row>
    <row r="4931" spans="1:15" hidden="1" x14ac:dyDescent="0.2">
      <c r="A4931" s="45" t="s">
        <v>657</v>
      </c>
      <c r="B4931" s="65" t="str">
        <f>YEAR(C4931)&amp;"-"&amp;WEEKNUM(C4931)</f>
        <v>2018-26</v>
      </c>
      <c r="C4931" s="46">
        <v>43279</v>
      </c>
      <c r="D4931" s="67">
        <f>WEEKDAY(Tableau645[[#This Row],[date]])</f>
        <v>5</v>
      </c>
      <c r="E4931" s="47">
        <v>0.34375</v>
      </c>
      <c r="F4931" s="47">
        <v>0.51041666666666696</v>
      </c>
      <c r="G4931" s="46" t="str">
        <f>IF(NOT(ISBLANK(Tableau645[heure
début])),IF(VALUE(MID(TEXT(Tableau645[heure
début],"hh"),1,2))&lt;13,"AM","PM"),"")</f>
        <v>AM</v>
      </c>
      <c r="H4931" s="47">
        <f>F4931-E4931</f>
        <v>0.16666666666666696</v>
      </c>
      <c r="I4931" s="123"/>
      <c r="J4931" s="47" t="s">
        <v>832</v>
      </c>
      <c r="K4931" s="65"/>
      <c r="L4931" s="45" t="e">
        <f ca="1">VLOOKUP(Tableau645[[#This Row],[module]],OFFSET(INDIRECT(A4931&amp;"_code"),0,2,,2),2,0)</f>
        <v>#N/A</v>
      </c>
      <c r="M4931" s="45"/>
      <c r="N4931" s="47"/>
      <c r="O4931" s="45"/>
    </row>
    <row r="4932" spans="1:15" hidden="1" x14ac:dyDescent="0.2">
      <c r="A4932" s="45" t="s">
        <v>672</v>
      </c>
      <c r="B4932" s="65" t="str">
        <f>YEAR(C4932)&amp;"-"&amp;WEEKNUM(C4932)</f>
        <v>2018-26</v>
      </c>
      <c r="C4932" s="46">
        <v>43279</v>
      </c>
      <c r="D4932" s="67">
        <f>WEEKDAY(Tableau645[[#This Row],[date]])</f>
        <v>5</v>
      </c>
      <c r="E4932" s="47">
        <v>0.34375</v>
      </c>
      <c r="F4932" s="47">
        <v>0.51041666666666696</v>
      </c>
      <c r="G4932" s="46" t="str">
        <f>IF(NOT(ISBLANK(Tableau645[heure
début])),IF(VALUE(MID(TEXT(Tableau645[heure
début],"hh"),1,2))&lt;13,"AM","PM"),"")</f>
        <v>AM</v>
      </c>
      <c r="H4932" s="47">
        <f>F4932-E4932</f>
        <v>0.16666666666666696</v>
      </c>
      <c r="I4932" s="47"/>
      <c r="J4932" s="47"/>
      <c r="K4932" s="65" t="s">
        <v>809</v>
      </c>
      <c r="L4932" s="45" t="str">
        <f ca="1">VLOOKUP(Tableau645[[#This Row],[module]],OFFSET(INDIRECT(A4932&amp;"_code"),0,2,,2),2,0)</f>
        <v>n/a</v>
      </c>
      <c r="M4932" s="45"/>
      <c r="N4932" s="47"/>
      <c r="O4932" s="45"/>
    </row>
    <row r="4933" spans="1:15" hidden="1" x14ac:dyDescent="0.2">
      <c r="A4933" s="45" t="s">
        <v>676</v>
      </c>
      <c r="B4933" s="65" t="str">
        <f>YEAR(C4933)&amp;"-"&amp;WEEKNUM(C4933)</f>
        <v>2018-26</v>
      </c>
      <c r="C4933" s="46">
        <v>43279</v>
      </c>
      <c r="D4933" s="67">
        <f>WEEKDAY(Tableau645[[#This Row],[date]])</f>
        <v>5</v>
      </c>
      <c r="E4933" s="47">
        <v>0.34375</v>
      </c>
      <c r="F4933" s="47">
        <v>0.51041666666666696</v>
      </c>
      <c r="G4933" s="46" t="str">
        <f>IF(NOT(ISBLANK(Tableau645[heure
début])),IF(VALUE(MID(TEXT(Tableau645[heure
début],"hh"),1,2))&lt;13,"AM","PM"),"")</f>
        <v>AM</v>
      </c>
      <c r="H4933" s="47">
        <f>F4933-E4933</f>
        <v>0.16666666666666696</v>
      </c>
      <c r="I4933" s="47"/>
      <c r="J4933" s="47"/>
      <c r="K4933" s="65" t="s">
        <v>809</v>
      </c>
      <c r="L4933" s="45" t="str">
        <f ca="1">VLOOKUP(Tableau645[[#This Row],[module]],OFFSET(INDIRECT(A4933&amp;"_code"),0,2,,2),2,0)</f>
        <v>n/a</v>
      </c>
      <c r="M4933" s="45"/>
      <c r="N4933" s="47"/>
      <c r="O4933" s="45"/>
    </row>
    <row r="4934" spans="1:15" hidden="1" x14ac:dyDescent="0.2">
      <c r="A4934" s="45" t="s">
        <v>677</v>
      </c>
      <c r="B4934" s="65" t="str">
        <f>YEAR(C4934)&amp;"-"&amp;WEEKNUM(C4934)</f>
        <v>2018-26</v>
      </c>
      <c r="C4934" s="46">
        <v>43279</v>
      </c>
      <c r="D4934" s="67">
        <f>WEEKDAY(Tableau645[[#This Row],[date]])</f>
        <v>5</v>
      </c>
      <c r="E4934" s="47">
        <v>0.34375</v>
      </c>
      <c r="F4934" s="47">
        <v>0.51041666666666696</v>
      </c>
      <c r="G4934" s="46" t="str">
        <f>IF(NOT(ISBLANK(Tableau645[heure
début])),IF(VALUE(MID(TEXT(Tableau645[heure
début],"hh"),1,2))&lt;13,"AM","PM"),"")</f>
        <v>AM</v>
      </c>
      <c r="H4934" s="47">
        <f>F4934-E4934</f>
        <v>0.16666666666666696</v>
      </c>
      <c r="I4934" s="47"/>
      <c r="J4934" s="47"/>
      <c r="K4934" s="65" t="s">
        <v>923</v>
      </c>
      <c r="L4934" s="45" t="str">
        <f ca="1">VLOOKUP(Tableau645[[#This Row],[module]],OFFSET(INDIRECT(A4934&amp;"_code"),0,2,,2),2,0)</f>
        <v>GABER Jaafar</v>
      </c>
      <c r="M4934" s="45"/>
      <c r="N4934" s="47"/>
      <c r="O4934" s="45"/>
    </row>
    <row r="4935" spans="1:15" hidden="1" x14ac:dyDescent="0.2">
      <c r="A4935" s="45" t="s">
        <v>671</v>
      </c>
      <c r="B4935" s="65" t="str">
        <f>YEAR(C4935)&amp;"-"&amp;WEEKNUM(C4935)</f>
        <v>2018-26</v>
      </c>
      <c r="C4935" s="46">
        <v>43279</v>
      </c>
      <c r="D4935" s="67">
        <f>WEEKDAY(Tableau645[[#This Row],[date]])</f>
        <v>5</v>
      </c>
      <c r="E4935" s="47">
        <v>0.34375</v>
      </c>
      <c r="F4935" s="47">
        <v>0.51041666666666696</v>
      </c>
      <c r="G4935" s="46" t="str">
        <f>IF(NOT(ISBLANK(Tableau645[heure
début])),IF(VALUE(MID(TEXT(Tableau645[heure
début],"hh"),1,2))&lt;13,"AM","PM"),"")</f>
        <v>AM</v>
      </c>
      <c r="H4935" s="47">
        <f>F4935-E4935</f>
        <v>0.16666666666666696</v>
      </c>
      <c r="I4935" s="47"/>
      <c r="J4935" s="47" t="s">
        <v>823</v>
      </c>
      <c r="K4935" s="75" t="s">
        <v>1140</v>
      </c>
      <c r="L4935" s="45" t="str">
        <f ca="1">VLOOKUP(Tableau645[[#This Row],[module]],OFFSET(INDIRECT(A4935&amp;"_code"),0,2,,2),2,0)</f>
        <v>MAATI Abderrabi</v>
      </c>
      <c r="M4935" s="45"/>
      <c r="N4935" s="47"/>
      <c r="O4935" s="45"/>
    </row>
    <row r="4936" spans="1:15" hidden="1" x14ac:dyDescent="0.2">
      <c r="A4936" s="45" t="s">
        <v>671</v>
      </c>
      <c r="B4936" s="129" t="str">
        <f>YEAR(C4936)&amp;"-"&amp;WEEKNUM(C4936)</f>
        <v>2018-26</v>
      </c>
      <c r="C4936" s="46">
        <v>43279</v>
      </c>
      <c r="D4936" s="131">
        <f>WEEKDAY(Tableau645[[#This Row],[date]])</f>
        <v>5</v>
      </c>
      <c r="E4936" s="47">
        <v>0.34375</v>
      </c>
      <c r="F4936" s="47">
        <v>0.51041666666666696</v>
      </c>
      <c r="G4936" s="130" t="str">
        <f>IF(NOT(ISBLANK(Tableau645[heure
début])),IF(VALUE(MID(TEXT(Tableau645[heure
début],"hh"),1,2))&lt;13,"AM","PM"),"")</f>
        <v>AM</v>
      </c>
      <c r="H4936" s="132">
        <f>F4936-E4936</f>
        <v>0.16666666666666696</v>
      </c>
      <c r="I4936" s="132"/>
      <c r="J4936" s="132" t="s">
        <v>825</v>
      </c>
      <c r="K4936" s="129" t="s">
        <v>1091</v>
      </c>
      <c r="L4936" s="129" t="str">
        <f ca="1">VLOOKUP(Tableau645[[#This Row],[module]],OFFSET(INDIRECT(A4936&amp;"_code"),0,2,,2),2,0)</f>
        <v>CENISIS CENISIS</v>
      </c>
      <c r="M4936" s="128"/>
      <c r="N4936" s="132"/>
      <c r="O4936" s="128"/>
    </row>
    <row r="4937" spans="1:15" hidden="1" x14ac:dyDescent="0.2">
      <c r="A4937" s="61" t="s">
        <v>669</v>
      </c>
      <c r="B4937" s="65" t="str">
        <f>YEAR(C4937)&amp;"-"&amp;WEEKNUM(C4937)</f>
        <v>2018-26</v>
      </c>
      <c r="C4937" s="46">
        <v>43279</v>
      </c>
      <c r="D4937" s="67">
        <f>WEEKDAY(Tableau645[[#This Row],[date]])</f>
        <v>5</v>
      </c>
      <c r="E4937" s="63">
        <v>0.57291666666666696</v>
      </c>
      <c r="F4937" s="63">
        <v>0.73958333333333404</v>
      </c>
      <c r="G4937" s="46" t="str">
        <f>IF(NOT(ISBLANK(Tableau645[heure
début])),IF(VALUE(MID(TEXT(Tableau645[heure
début],"hh"),1,2))&lt;13,"AM","PM"),"")</f>
        <v>PM</v>
      </c>
      <c r="H4937" s="47">
        <f>F4937-E4937</f>
        <v>0.16666666666666707</v>
      </c>
      <c r="I4937" s="47"/>
      <c r="J4937" s="47"/>
      <c r="K4937" s="45" t="s">
        <v>809</v>
      </c>
      <c r="L4937" s="45" t="str">
        <f ca="1">VLOOKUP(Tableau645[[#This Row],[module]],OFFSET(INDIRECT(A4937&amp;"_code"),0,2,,2),2,0)</f>
        <v>n/a</v>
      </c>
      <c r="M4937" s="45"/>
      <c r="N4937" s="47"/>
      <c r="O4937" s="45"/>
    </row>
    <row r="4938" spans="1:15" hidden="1" x14ac:dyDescent="0.2">
      <c r="A4938" s="45" t="s">
        <v>670</v>
      </c>
      <c r="B4938" s="65" t="str">
        <f>YEAR(C4938)&amp;"-"&amp;WEEKNUM(C4938)</f>
        <v>2018-26</v>
      </c>
      <c r="C4938" s="46">
        <v>43279</v>
      </c>
      <c r="D4938" s="67">
        <f>WEEKDAY(Tableau645[[#This Row],[date]])</f>
        <v>5</v>
      </c>
      <c r="E4938" s="47">
        <v>0.57291666666666696</v>
      </c>
      <c r="F4938" s="47">
        <v>0.73958333333333404</v>
      </c>
      <c r="G4938" s="46" t="str">
        <f>IF(NOT(ISBLANK(Tableau645[heure
début])),IF(VALUE(MID(TEXT(Tableau645[heure
début],"hh"),1,2))&lt;13,"AM","PM"),"")</f>
        <v>PM</v>
      </c>
      <c r="H4938" s="47">
        <f>F4938-E4938</f>
        <v>0.16666666666666707</v>
      </c>
      <c r="I4938" s="47"/>
      <c r="J4938" s="47"/>
      <c r="K4938" s="65" t="s">
        <v>815</v>
      </c>
      <c r="L4938" s="45" t="str">
        <f ca="1">VLOOKUP(Tableau645[[#This Row],[module]],OFFSET(INDIRECT(A4938&amp;"_code"),0,2,,2),2,0)</f>
        <v>LEFETZ Guillaume</v>
      </c>
      <c r="M4938" s="45"/>
      <c r="N4938" s="47"/>
      <c r="O4938" s="45"/>
    </row>
    <row r="4939" spans="1:15" hidden="1" x14ac:dyDescent="0.2">
      <c r="A4939" s="45" t="s">
        <v>657</v>
      </c>
      <c r="B4939" s="65" t="str">
        <f>YEAR(C4939)&amp;"-"&amp;WEEKNUM(C4939)</f>
        <v>2018-26</v>
      </c>
      <c r="C4939" s="46">
        <v>43279</v>
      </c>
      <c r="D4939" s="67">
        <f>WEEKDAY(Tableau645[[#This Row],[date]])</f>
        <v>5</v>
      </c>
      <c r="E4939" s="47">
        <v>0.57291666666666696</v>
      </c>
      <c r="F4939" s="47">
        <v>0.73958333333333404</v>
      </c>
      <c r="G4939" s="46" t="str">
        <f>IF(NOT(ISBLANK(Tableau645[heure
début])),IF(VALUE(MID(TEXT(Tableau645[heure
début],"hh"),1,2))&lt;13,"AM","PM"),"")</f>
        <v>PM</v>
      </c>
      <c r="H4939" s="47">
        <f>F4939-E4939</f>
        <v>0.16666666666666707</v>
      </c>
      <c r="I4939" s="123"/>
      <c r="J4939" s="47" t="s">
        <v>833</v>
      </c>
      <c r="K4939" s="65" t="s">
        <v>817</v>
      </c>
      <c r="L4939" s="45" t="str">
        <f ca="1">VLOOKUP(Tableau645[[#This Row],[module]],OFFSET(INDIRECT(A4939&amp;"_code"),0,2,,2),2,0)</f>
        <v>n/a</v>
      </c>
      <c r="M4939" s="45"/>
      <c r="N4939" s="47"/>
      <c r="O4939" s="45"/>
    </row>
    <row r="4940" spans="1:15" hidden="1" x14ac:dyDescent="0.2">
      <c r="A4940" s="45" t="s">
        <v>657</v>
      </c>
      <c r="B4940" s="65" t="str">
        <f>YEAR(C4940)&amp;"-"&amp;WEEKNUM(C4940)</f>
        <v>2018-26</v>
      </c>
      <c r="C4940" s="46">
        <v>43279</v>
      </c>
      <c r="D4940" s="67">
        <f>WEEKDAY(Tableau645[[#This Row],[date]])</f>
        <v>5</v>
      </c>
      <c r="E4940" s="47">
        <v>0.57291666666666696</v>
      </c>
      <c r="F4940" s="47">
        <v>0.73958333333333404</v>
      </c>
      <c r="G4940" s="46" t="str">
        <f>IF(NOT(ISBLANK(Tableau645[heure
début])),IF(VALUE(MID(TEXT(Tableau645[heure
début],"hh"),1,2))&lt;13,"AM","PM"),"")</f>
        <v>PM</v>
      </c>
      <c r="H4940" s="47">
        <f>F4940-E4940</f>
        <v>0.16666666666666707</v>
      </c>
      <c r="I4940" s="123"/>
      <c r="J4940" s="47" t="s">
        <v>832</v>
      </c>
      <c r="K4940" s="65"/>
      <c r="L4940" s="45" t="e">
        <f ca="1">VLOOKUP(Tableau645[[#This Row],[module]],OFFSET(INDIRECT(A4940&amp;"_code"),0,2,,2),2,0)</f>
        <v>#N/A</v>
      </c>
      <c r="M4940" s="45"/>
      <c r="N4940" s="47"/>
      <c r="O4940" s="45"/>
    </row>
    <row r="4941" spans="1:15" hidden="1" x14ac:dyDescent="0.2">
      <c r="A4941" s="45" t="s">
        <v>672</v>
      </c>
      <c r="B4941" s="65" t="str">
        <f>YEAR(C4941)&amp;"-"&amp;WEEKNUM(C4941)</f>
        <v>2018-26</v>
      </c>
      <c r="C4941" s="46">
        <v>43279</v>
      </c>
      <c r="D4941" s="67">
        <f>WEEKDAY(Tableau645[[#This Row],[date]])</f>
        <v>5</v>
      </c>
      <c r="E4941" s="47">
        <v>0.57291666666666696</v>
      </c>
      <c r="F4941" s="47">
        <v>0.73958333333333404</v>
      </c>
      <c r="G4941" s="46" t="str">
        <f>IF(NOT(ISBLANK(Tableau645[heure
début])),IF(VALUE(MID(TEXT(Tableau645[heure
début],"hh"),1,2))&lt;13,"AM","PM"),"")</f>
        <v>PM</v>
      </c>
      <c r="H4941" s="47">
        <f>F4941-E4941</f>
        <v>0.16666666666666707</v>
      </c>
      <c r="I4941" s="47"/>
      <c r="J4941" s="47"/>
      <c r="K4941" s="65" t="s">
        <v>809</v>
      </c>
      <c r="L4941" s="45" t="str">
        <f ca="1">VLOOKUP(Tableau645[[#This Row],[module]],OFFSET(INDIRECT(A4941&amp;"_code"),0,2,,2),2,0)</f>
        <v>n/a</v>
      </c>
      <c r="M4941" s="45"/>
      <c r="N4941" s="47"/>
      <c r="O4941" s="45"/>
    </row>
    <row r="4942" spans="1:15" hidden="1" x14ac:dyDescent="0.2">
      <c r="A4942" s="45" t="s">
        <v>676</v>
      </c>
      <c r="B4942" s="65" t="str">
        <f>YEAR(C4942)&amp;"-"&amp;WEEKNUM(C4942)</f>
        <v>2018-26</v>
      </c>
      <c r="C4942" s="46">
        <v>43279</v>
      </c>
      <c r="D4942" s="67">
        <f>WEEKDAY(Tableau645[[#This Row],[date]])</f>
        <v>5</v>
      </c>
      <c r="E4942" s="47">
        <v>0.57291666666666696</v>
      </c>
      <c r="F4942" s="47">
        <v>0.69791666666666663</v>
      </c>
      <c r="G4942" s="46" t="str">
        <f>IF(NOT(ISBLANK(Tableau645[heure
début])),IF(VALUE(MID(TEXT(Tableau645[heure
début],"hh"),1,2))&lt;13,"AM","PM"),"")</f>
        <v>PM</v>
      </c>
      <c r="H4942" s="47">
        <f>F4942-E4942</f>
        <v>0.12499999999999967</v>
      </c>
      <c r="I4942" s="47"/>
      <c r="J4942" s="47"/>
      <c r="K4942" s="65" t="s">
        <v>809</v>
      </c>
      <c r="L4942" s="45" t="str">
        <f ca="1">VLOOKUP(Tableau645[[#This Row],[module]],OFFSET(INDIRECT(A4942&amp;"_code"),0,2,,2),2,0)</f>
        <v>n/a</v>
      </c>
      <c r="M4942" s="45"/>
      <c r="N4942" s="47"/>
      <c r="O4942" s="45"/>
    </row>
    <row r="4943" spans="1:15" hidden="1" x14ac:dyDescent="0.2">
      <c r="A4943" s="45" t="s">
        <v>677</v>
      </c>
      <c r="B4943" s="65" t="str">
        <f>YEAR(C4943)&amp;"-"&amp;WEEKNUM(C4943)</f>
        <v>2018-26</v>
      </c>
      <c r="C4943" s="46">
        <v>43279</v>
      </c>
      <c r="D4943" s="67">
        <f>WEEKDAY(Tableau645[[#This Row],[date]])</f>
        <v>5</v>
      </c>
      <c r="E4943" s="47">
        <v>0.57291666666666696</v>
      </c>
      <c r="F4943" s="47">
        <v>0.69791666666666663</v>
      </c>
      <c r="G4943" s="46" t="str">
        <f>IF(NOT(ISBLANK(Tableau645[heure
début])),IF(VALUE(MID(TEXT(Tableau645[heure
début],"hh"),1,2))&lt;13,"AM","PM"),"")</f>
        <v>PM</v>
      </c>
      <c r="H4943" s="47">
        <f>F4943-E4943</f>
        <v>0.12499999999999967</v>
      </c>
      <c r="I4943" s="47"/>
      <c r="J4943" s="47"/>
      <c r="K4943" s="65" t="s">
        <v>923</v>
      </c>
      <c r="L4943" s="45" t="str">
        <f ca="1">VLOOKUP(Tableau645[[#This Row],[module]],OFFSET(INDIRECT(A4943&amp;"_code"),0,2,,2),2,0)</f>
        <v>GABER Jaafar</v>
      </c>
      <c r="M4943" s="45"/>
      <c r="N4943" s="47"/>
      <c r="O4943" s="45"/>
    </row>
    <row r="4944" spans="1:15" hidden="1" x14ac:dyDescent="0.2">
      <c r="A4944" s="45" t="s">
        <v>671</v>
      </c>
      <c r="B4944" s="65" t="str">
        <f>YEAR(C4944)&amp;"-"&amp;WEEKNUM(C4944)</f>
        <v>2018-26</v>
      </c>
      <c r="C4944" s="46">
        <v>43279</v>
      </c>
      <c r="D4944" s="67">
        <f>WEEKDAY(Tableau645[[#This Row],[date]])</f>
        <v>5</v>
      </c>
      <c r="E4944" s="47">
        <v>0.57291666666666696</v>
      </c>
      <c r="F4944" s="47">
        <v>0.73958333333333404</v>
      </c>
      <c r="G4944" s="46" t="str">
        <f>IF(NOT(ISBLANK(Tableau645[heure
début])),IF(VALUE(MID(TEXT(Tableau645[heure
début],"hh"),1,2))&lt;13,"AM","PM"),"")</f>
        <v>PM</v>
      </c>
      <c r="H4944" s="47">
        <f>F4944-E4944</f>
        <v>0.16666666666666707</v>
      </c>
      <c r="I4944" s="47"/>
      <c r="J4944" s="47" t="s">
        <v>823</v>
      </c>
      <c r="K4944" s="75" t="s">
        <v>1140</v>
      </c>
      <c r="L4944" s="45" t="str">
        <f ca="1">VLOOKUP(Tableau645[[#This Row],[module]],OFFSET(INDIRECT(A4944&amp;"_code"),0,2,,2),2,0)</f>
        <v>MAATI Abderrabi</v>
      </c>
      <c r="M4944" s="45"/>
      <c r="N4944" s="47"/>
      <c r="O4944" s="45"/>
    </row>
    <row r="4945" spans="1:15" hidden="1" x14ac:dyDescent="0.2">
      <c r="A4945" s="61" t="s">
        <v>669</v>
      </c>
      <c r="B4945" s="65" t="str">
        <f>YEAR(C4945)&amp;"-"&amp;WEEKNUM(C4945)</f>
        <v>2018-26</v>
      </c>
      <c r="C4945" s="46">
        <v>43280</v>
      </c>
      <c r="D4945" s="67">
        <f>WEEKDAY(Tableau645[[#This Row],[date]])</f>
        <v>6</v>
      </c>
      <c r="E4945" s="47">
        <v>0.34375</v>
      </c>
      <c r="F4945" s="47">
        <v>0.51041666666666696</v>
      </c>
      <c r="G4945" s="46" t="str">
        <f>IF(NOT(ISBLANK(Tableau645[heure
début])),IF(VALUE(MID(TEXT(Tableau645[heure
début],"hh"),1,2))&lt;13,"AM","PM"),"")</f>
        <v>AM</v>
      </c>
      <c r="H4945" s="47">
        <f>F4945-E4945</f>
        <v>0.16666666666666696</v>
      </c>
      <c r="I4945" s="47"/>
      <c r="J4945" s="47"/>
      <c r="K4945" s="45" t="s">
        <v>809</v>
      </c>
      <c r="L4945" s="45" t="str">
        <f ca="1">VLOOKUP(Tableau645[[#This Row],[module]],OFFSET(INDIRECT(A4945&amp;"_code"),0,2,,2),2,0)</f>
        <v>n/a</v>
      </c>
      <c r="M4945" s="45"/>
      <c r="N4945" s="47"/>
      <c r="O4945" s="45"/>
    </row>
    <row r="4946" spans="1:15" hidden="1" x14ac:dyDescent="0.2">
      <c r="A4946" s="45" t="s">
        <v>670</v>
      </c>
      <c r="B4946" s="65" t="str">
        <f>YEAR(C4946)&amp;"-"&amp;WEEKNUM(C4946)</f>
        <v>2018-26</v>
      </c>
      <c r="C4946" s="46">
        <v>43280</v>
      </c>
      <c r="D4946" s="67">
        <f>WEEKDAY(Tableau645[[#This Row],[date]])</f>
        <v>6</v>
      </c>
      <c r="E4946" s="47">
        <v>0.34375</v>
      </c>
      <c r="F4946" s="47">
        <v>0.51041666666666696</v>
      </c>
      <c r="G4946" s="46" t="str">
        <f>IF(NOT(ISBLANK(Tableau645[heure
début])),IF(VALUE(MID(TEXT(Tableau645[heure
début],"hh"),1,2))&lt;13,"AM","PM"),"")</f>
        <v>AM</v>
      </c>
      <c r="H4946" s="47">
        <f>F4946-E4946</f>
        <v>0.16666666666666696</v>
      </c>
      <c r="I4946" s="47"/>
      <c r="J4946" s="47"/>
      <c r="K4946" s="65" t="s">
        <v>815</v>
      </c>
      <c r="L4946" s="45" t="str">
        <f ca="1">VLOOKUP(Tableau645[[#This Row],[module]],OFFSET(INDIRECT(A4946&amp;"_code"),0,2,,2),2,0)</f>
        <v>LEFETZ Guillaume</v>
      </c>
      <c r="M4946" s="45"/>
      <c r="N4946" s="47"/>
      <c r="O4946" s="45"/>
    </row>
    <row r="4947" spans="1:15" hidden="1" x14ac:dyDescent="0.2">
      <c r="A4947" s="45" t="s">
        <v>657</v>
      </c>
      <c r="B4947" s="65" t="str">
        <f>YEAR(C4947)&amp;"-"&amp;WEEKNUM(C4947)</f>
        <v>2018-26</v>
      </c>
      <c r="C4947" s="46">
        <v>43280</v>
      </c>
      <c r="D4947" s="67">
        <f>WEEKDAY(Tableau645[[#This Row],[date]])</f>
        <v>6</v>
      </c>
      <c r="E4947" s="47">
        <v>0.34375</v>
      </c>
      <c r="F4947" s="47">
        <v>0.51041666666666696</v>
      </c>
      <c r="G4947" s="46" t="str">
        <f>IF(NOT(ISBLANK(Tableau645[heure
début])),IF(VALUE(MID(TEXT(Tableau645[heure
début],"hh"),1,2))&lt;13,"AM","PM"),"")</f>
        <v>AM</v>
      </c>
      <c r="H4947" s="47">
        <f>F4947-E4947</f>
        <v>0.16666666666666696</v>
      </c>
      <c r="I4947" s="123"/>
      <c r="J4947" s="47" t="s">
        <v>833</v>
      </c>
      <c r="K4947" s="65" t="s">
        <v>817</v>
      </c>
      <c r="L4947" s="45" t="str">
        <f ca="1">VLOOKUP(Tableau645[[#This Row],[module]],OFFSET(INDIRECT(A4947&amp;"_code"),0,2,,2),2,0)</f>
        <v>n/a</v>
      </c>
      <c r="M4947" s="45"/>
      <c r="N4947" s="47"/>
      <c r="O4947" s="45"/>
    </row>
    <row r="4948" spans="1:15" hidden="1" x14ac:dyDescent="0.2">
      <c r="A4948" s="45" t="s">
        <v>657</v>
      </c>
      <c r="B4948" s="65" t="str">
        <f>YEAR(C4948)&amp;"-"&amp;WEEKNUM(C4948)</f>
        <v>2018-26</v>
      </c>
      <c r="C4948" s="46">
        <v>43280</v>
      </c>
      <c r="D4948" s="67">
        <f>WEEKDAY(Tableau645[[#This Row],[date]])</f>
        <v>6</v>
      </c>
      <c r="E4948" s="47">
        <v>0.34375</v>
      </c>
      <c r="F4948" s="47">
        <v>0.51041666666666696</v>
      </c>
      <c r="G4948" s="46" t="str">
        <f>IF(NOT(ISBLANK(Tableau645[heure
début])),IF(VALUE(MID(TEXT(Tableau645[heure
début],"hh"),1,2))&lt;13,"AM","PM"),"")</f>
        <v>AM</v>
      </c>
      <c r="H4948" s="47">
        <f>F4948-E4948</f>
        <v>0.16666666666666696</v>
      </c>
      <c r="I4948" s="123"/>
      <c r="J4948" s="47" t="s">
        <v>832</v>
      </c>
      <c r="K4948" s="65"/>
      <c r="L4948" s="45" t="e">
        <f ca="1">VLOOKUP(Tableau645[[#This Row],[module]],OFFSET(INDIRECT(A4948&amp;"_code"),0,2,,2),2,0)</f>
        <v>#N/A</v>
      </c>
      <c r="M4948" s="45"/>
      <c r="N4948" s="47"/>
      <c r="O4948" s="45"/>
    </row>
    <row r="4949" spans="1:15" hidden="1" x14ac:dyDescent="0.2">
      <c r="A4949" s="45" t="s">
        <v>672</v>
      </c>
      <c r="B4949" s="65" t="str">
        <f>YEAR(C4949)&amp;"-"&amp;WEEKNUM(C4949)</f>
        <v>2018-26</v>
      </c>
      <c r="C4949" s="46">
        <v>43280</v>
      </c>
      <c r="D4949" s="67">
        <f>WEEKDAY(Tableau645[[#This Row],[date]])</f>
        <v>6</v>
      </c>
      <c r="E4949" s="47">
        <v>0.34375</v>
      </c>
      <c r="F4949" s="47">
        <v>0.51041666666666696</v>
      </c>
      <c r="G4949" s="46" t="str">
        <f>IF(NOT(ISBLANK(Tableau645[heure
début])),IF(VALUE(MID(TEXT(Tableau645[heure
début],"hh"),1,2))&lt;13,"AM","PM"),"")</f>
        <v>AM</v>
      </c>
      <c r="H4949" s="47">
        <f>F4949-E4949</f>
        <v>0.16666666666666696</v>
      </c>
      <c r="I4949" s="47"/>
      <c r="J4949" s="47"/>
      <c r="K4949" s="65" t="s">
        <v>809</v>
      </c>
      <c r="L4949" s="45" t="str">
        <f ca="1">VLOOKUP(Tableau645[[#This Row],[module]],OFFSET(INDIRECT(A4949&amp;"_code"),0,2,,2),2,0)</f>
        <v>n/a</v>
      </c>
      <c r="M4949" s="45"/>
      <c r="N4949" s="47"/>
      <c r="O4949" s="45"/>
    </row>
    <row r="4950" spans="1:15" hidden="1" x14ac:dyDescent="0.2">
      <c r="A4950" s="45" t="s">
        <v>676</v>
      </c>
      <c r="B4950" s="65" t="str">
        <f>YEAR(C4950)&amp;"-"&amp;WEEKNUM(C4950)</f>
        <v>2018-26</v>
      </c>
      <c r="C4950" s="46">
        <v>43280</v>
      </c>
      <c r="D4950" s="67">
        <f>WEEKDAY(Tableau645[[#This Row],[date]])</f>
        <v>6</v>
      </c>
      <c r="E4950" s="47">
        <v>0.34375</v>
      </c>
      <c r="F4950" s="47">
        <v>0.51041666666666696</v>
      </c>
      <c r="G4950" s="46" t="str">
        <f>IF(NOT(ISBLANK(Tableau645[heure
début])),IF(VALUE(MID(TEXT(Tableau645[heure
début],"hh"),1,2))&lt;13,"AM","PM"),"")</f>
        <v>AM</v>
      </c>
      <c r="H4950" s="47">
        <f>F4950-E4950</f>
        <v>0.16666666666666696</v>
      </c>
      <c r="I4950" s="47"/>
      <c r="J4950" s="47"/>
      <c r="K4950" s="65" t="s">
        <v>809</v>
      </c>
      <c r="L4950" s="45" t="str">
        <f ca="1">VLOOKUP(Tableau645[[#This Row],[module]],OFFSET(INDIRECT(A4950&amp;"_code"),0,2,,2),2,0)</f>
        <v>n/a</v>
      </c>
      <c r="M4950" s="45"/>
      <c r="N4950" s="47"/>
      <c r="O4950" s="45"/>
    </row>
    <row r="4951" spans="1:15" hidden="1" x14ac:dyDescent="0.2">
      <c r="A4951" s="45" t="s">
        <v>677</v>
      </c>
      <c r="B4951" s="65" t="str">
        <f>YEAR(C4951)&amp;"-"&amp;WEEKNUM(C4951)</f>
        <v>2018-26</v>
      </c>
      <c r="C4951" s="46">
        <v>43280</v>
      </c>
      <c r="D4951" s="67">
        <f>WEEKDAY(Tableau645[[#This Row],[date]])</f>
        <v>6</v>
      </c>
      <c r="E4951" s="47">
        <v>0.34375</v>
      </c>
      <c r="F4951" s="47">
        <v>0.51041666666666696</v>
      </c>
      <c r="G4951" s="46" t="str">
        <f>IF(NOT(ISBLANK(Tableau645[heure
début])),IF(VALUE(MID(TEXT(Tableau645[heure
début],"hh"),1,2))&lt;13,"AM","PM"),"")</f>
        <v>AM</v>
      </c>
      <c r="H4951" s="47">
        <f>F4951-E4951</f>
        <v>0.16666666666666696</v>
      </c>
      <c r="I4951" s="47"/>
      <c r="J4951" s="47"/>
      <c r="K4951" s="65" t="s">
        <v>749</v>
      </c>
      <c r="L4951" s="45" t="str">
        <f ca="1">VLOOKUP(Tableau645[[#This Row],[module]],OFFSET(INDIRECT(A4951&amp;"_code"),0,2,,2),2,0)</f>
        <v>LEFETZ Guillaume</v>
      </c>
      <c r="M4951" s="45"/>
      <c r="N4951" s="47"/>
      <c r="O4951" s="45"/>
    </row>
    <row r="4952" spans="1:15" hidden="1" x14ac:dyDescent="0.2">
      <c r="A4952" s="45" t="s">
        <v>671</v>
      </c>
      <c r="B4952" s="65" t="str">
        <f>YEAR(C4952)&amp;"-"&amp;WEEKNUM(C4952)</f>
        <v>2018-26</v>
      </c>
      <c r="C4952" s="46">
        <v>43280</v>
      </c>
      <c r="D4952" s="67">
        <f>WEEKDAY(Tableau645[[#This Row],[date]])</f>
        <v>6</v>
      </c>
      <c r="E4952" s="47">
        <v>0.34375</v>
      </c>
      <c r="F4952" s="47">
        <v>0.51041666666666696</v>
      </c>
      <c r="G4952" s="46" t="str">
        <f>IF(NOT(ISBLANK(Tableau645[heure
début])),IF(VALUE(MID(TEXT(Tableau645[heure
début],"hh"),1,2))&lt;13,"AM","PM"),"")</f>
        <v>AM</v>
      </c>
      <c r="H4952" s="47">
        <f>F4952-E4952</f>
        <v>0.16666666666666696</v>
      </c>
      <c r="I4952" s="47"/>
      <c r="J4952" s="47"/>
      <c r="K4952" s="65" t="s">
        <v>1056</v>
      </c>
      <c r="L4952" s="45" t="str">
        <f ca="1">VLOOKUP(Tableau645[[#This Row],[module]],OFFSET(INDIRECT(A4952&amp;"_code"),0,2,,2),2,0)</f>
        <v>FRENEA Marylène</v>
      </c>
      <c r="M4952" s="45"/>
      <c r="N4952" s="47"/>
      <c r="O4952" s="45"/>
    </row>
    <row r="4953" spans="1:15" hidden="1" x14ac:dyDescent="0.2">
      <c r="A4953" s="61" t="s">
        <v>669</v>
      </c>
      <c r="B4953" s="65" t="str">
        <f>YEAR(C4953)&amp;"-"&amp;WEEKNUM(C4953)</f>
        <v>2018-26</v>
      </c>
      <c r="C4953" s="46">
        <v>43280</v>
      </c>
      <c r="D4953" s="67">
        <f>WEEKDAY(Tableau645[[#This Row],[date]])</f>
        <v>6</v>
      </c>
      <c r="E4953" s="63">
        <v>0.57291666666666696</v>
      </c>
      <c r="F4953" s="63">
        <v>0.73958333333333404</v>
      </c>
      <c r="G4953" s="46" t="str">
        <f>IF(NOT(ISBLANK(Tableau645[heure
début])),IF(VALUE(MID(TEXT(Tableau645[heure
début],"hh"),1,2))&lt;13,"AM","PM"),"")</f>
        <v>PM</v>
      </c>
      <c r="H4953" s="47">
        <f>F4953-E4953</f>
        <v>0.16666666666666707</v>
      </c>
      <c r="I4953" s="47"/>
      <c r="J4953" s="47"/>
      <c r="K4953" s="45" t="s">
        <v>809</v>
      </c>
      <c r="L4953" s="45" t="str">
        <f ca="1">VLOOKUP(Tableau645[[#This Row],[module]],OFFSET(INDIRECT(A4953&amp;"_code"),0,2,,2),2,0)</f>
        <v>n/a</v>
      </c>
      <c r="M4953" s="45"/>
      <c r="N4953" s="47"/>
      <c r="O4953" s="45"/>
    </row>
    <row r="4954" spans="1:15" hidden="1" x14ac:dyDescent="0.2">
      <c r="A4954" s="45" t="s">
        <v>670</v>
      </c>
      <c r="B4954" s="65" t="str">
        <f>YEAR(C4954)&amp;"-"&amp;WEEKNUM(C4954)</f>
        <v>2018-26</v>
      </c>
      <c r="C4954" s="46">
        <v>43280</v>
      </c>
      <c r="D4954" s="67">
        <f>WEEKDAY(Tableau645[[#This Row],[date]])</f>
        <v>6</v>
      </c>
      <c r="E4954" s="47">
        <v>0.57291666666666696</v>
      </c>
      <c r="F4954" s="47">
        <v>0.73958333333333404</v>
      </c>
      <c r="G4954" s="46" t="str">
        <f>IF(NOT(ISBLANK(Tableau645[heure
début])),IF(VALUE(MID(TEXT(Tableau645[heure
début],"hh"),1,2))&lt;13,"AM","PM"),"")</f>
        <v>PM</v>
      </c>
      <c r="H4954" s="47">
        <f>F4954-E4954</f>
        <v>0.16666666666666707</v>
      </c>
      <c r="I4954" s="47"/>
      <c r="J4954" s="47"/>
      <c r="K4954" s="65" t="s">
        <v>815</v>
      </c>
      <c r="L4954" s="45" t="str">
        <f ca="1">VLOOKUP(Tableau645[[#This Row],[module]],OFFSET(INDIRECT(A4954&amp;"_code"),0,2,,2),2,0)</f>
        <v>LEFETZ Guillaume</v>
      </c>
      <c r="M4954" s="45"/>
      <c r="N4954" s="47"/>
      <c r="O4954" s="45" t="s">
        <v>807</v>
      </c>
    </row>
    <row r="4955" spans="1:15" hidden="1" x14ac:dyDescent="0.2">
      <c r="A4955" s="45" t="s">
        <v>657</v>
      </c>
      <c r="B4955" s="65" t="str">
        <f>YEAR(C4955)&amp;"-"&amp;WEEKNUM(C4955)</f>
        <v>2018-26</v>
      </c>
      <c r="C4955" s="46">
        <v>43280</v>
      </c>
      <c r="D4955" s="67">
        <f>WEEKDAY(Tableau645[[#This Row],[date]])</f>
        <v>6</v>
      </c>
      <c r="E4955" s="47">
        <v>0.57291666666666696</v>
      </c>
      <c r="F4955" s="47">
        <v>0.73958333333333404</v>
      </c>
      <c r="G4955" s="46" t="str">
        <f>IF(NOT(ISBLANK(Tableau645[heure
début])),IF(VALUE(MID(TEXT(Tableau645[heure
début],"hh"),1,2))&lt;13,"AM","PM"),"")</f>
        <v>PM</v>
      </c>
      <c r="H4955" s="47">
        <f>F4955-E4955</f>
        <v>0.16666666666666707</v>
      </c>
      <c r="I4955" s="123"/>
      <c r="J4955" s="47" t="s">
        <v>833</v>
      </c>
      <c r="K4955" s="65" t="s">
        <v>817</v>
      </c>
      <c r="L4955" s="45" t="str">
        <f ca="1">VLOOKUP(Tableau645[[#This Row],[module]],OFFSET(INDIRECT(A4955&amp;"_code"),0,2,,2),2,0)</f>
        <v>n/a</v>
      </c>
      <c r="M4955" s="45"/>
      <c r="N4955" s="47"/>
      <c r="O4955" s="45"/>
    </row>
    <row r="4956" spans="1:15" hidden="1" x14ac:dyDescent="0.2">
      <c r="A4956" s="45" t="s">
        <v>671</v>
      </c>
      <c r="B4956" s="65" t="str">
        <f>YEAR(C4956)&amp;"-"&amp;WEEKNUM(C4956)</f>
        <v>2018-26</v>
      </c>
      <c r="C4956" s="46">
        <v>43280</v>
      </c>
      <c r="D4956" s="67">
        <f>WEEKDAY(Tableau645[[#This Row],[date]])</f>
        <v>6</v>
      </c>
      <c r="E4956" s="47">
        <v>0.57291666666666696</v>
      </c>
      <c r="F4956" s="47">
        <v>0.73958333333333404</v>
      </c>
      <c r="G4956" s="46" t="str">
        <f>IF(NOT(ISBLANK(Tableau645[heure
début])),IF(VALUE(MID(TEXT(Tableau645[heure
début],"hh"),1,2))&lt;13,"AM","PM"),"")</f>
        <v>PM</v>
      </c>
      <c r="H4956" s="47">
        <f>F4956-E4956</f>
        <v>0.16666666666666707</v>
      </c>
      <c r="I4956" s="47"/>
      <c r="J4956" s="47"/>
      <c r="K4956" s="65" t="s">
        <v>1056</v>
      </c>
      <c r="L4956" s="45" t="str">
        <f ca="1">VLOOKUP(Tableau645[[#This Row],[module]],OFFSET(INDIRECT(A4956&amp;"_code"),0,2,,2),2,0)</f>
        <v>FRENEA Marylène</v>
      </c>
      <c r="M4956" s="45"/>
      <c r="N4956" s="47"/>
      <c r="O4956" s="45"/>
    </row>
    <row r="4957" spans="1:15" hidden="1" x14ac:dyDescent="0.2">
      <c r="A4957" s="45" t="s">
        <v>672</v>
      </c>
      <c r="B4957" s="65" t="str">
        <f>YEAR(C4957)&amp;"-"&amp;WEEKNUM(C4957)</f>
        <v>2018-26</v>
      </c>
      <c r="C4957" s="46">
        <v>43280</v>
      </c>
      <c r="D4957" s="67">
        <f>WEEKDAY(Tableau645[[#This Row],[date]])</f>
        <v>6</v>
      </c>
      <c r="E4957" s="47">
        <v>0.57291666666666696</v>
      </c>
      <c r="F4957" s="47">
        <v>0.73958333333333404</v>
      </c>
      <c r="G4957" s="46" t="str">
        <f>IF(NOT(ISBLANK(Tableau645[heure
début])),IF(VALUE(MID(TEXT(Tableau645[heure
début],"hh"),1,2))&lt;13,"AM","PM"),"")</f>
        <v>PM</v>
      </c>
      <c r="H4957" s="47">
        <f>F4957-E4957</f>
        <v>0.16666666666666707</v>
      </c>
      <c r="I4957" s="47"/>
      <c r="J4957" s="47"/>
      <c r="K4957" s="65" t="s">
        <v>809</v>
      </c>
      <c r="L4957" s="45" t="str">
        <f ca="1">VLOOKUP(Tableau645[[#This Row],[module]],OFFSET(INDIRECT(A4957&amp;"_code"),0,2,,2),2,0)</f>
        <v>n/a</v>
      </c>
      <c r="M4957" s="45"/>
      <c r="N4957" s="47"/>
      <c r="O4957" s="45"/>
    </row>
    <row r="4958" spans="1:15" hidden="1" x14ac:dyDescent="0.2">
      <c r="A4958" s="45" t="s">
        <v>676</v>
      </c>
      <c r="B4958" s="65" t="str">
        <f>YEAR(C4958)&amp;"-"&amp;WEEKNUM(C4958)</f>
        <v>2018-26</v>
      </c>
      <c r="C4958" s="46">
        <v>43280</v>
      </c>
      <c r="D4958" s="67">
        <f>WEEKDAY(Tableau645[[#This Row],[date]])</f>
        <v>6</v>
      </c>
      <c r="E4958" s="47">
        <v>0.57291666666666696</v>
      </c>
      <c r="F4958" s="47">
        <v>0.69791666666666663</v>
      </c>
      <c r="G4958" s="46" t="str">
        <f>IF(NOT(ISBLANK(Tableau645[heure
début])),IF(VALUE(MID(TEXT(Tableau645[heure
début],"hh"),1,2))&lt;13,"AM","PM"),"")</f>
        <v>PM</v>
      </c>
      <c r="H4958" s="47">
        <f>F4958-E4958</f>
        <v>0.12499999999999967</v>
      </c>
      <c r="I4958" s="47"/>
      <c r="J4958" s="47"/>
      <c r="K4958" s="65" t="s">
        <v>809</v>
      </c>
      <c r="L4958" s="45" t="str">
        <f ca="1">VLOOKUP(Tableau645[[#This Row],[module]],OFFSET(INDIRECT(A4958&amp;"_code"),0,2,,2),2,0)</f>
        <v>n/a</v>
      </c>
      <c r="M4958" s="45"/>
      <c r="N4958" s="47"/>
      <c r="O4958" s="45"/>
    </row>
    <row r="4959" spans="1:15" hidden="1" x14ac:dyDescent="0.2">
      <c r="A4959" s="45" t="s">
        <v>677</v>
      </c>
      <c r="B4959" s="65" t="str">
        <f>YEAR(C4959)&amp;"-"&amp;WEEKNUM(C4959)</f>
        <v>2018-26</v>
      </c>
      <c r="C4959" s="46">
        <v>43280</v>
      </c>
      <c r="D4959" s="67">
        <f>WEEKDAY(Tableau645[[#This Row],[date]])</f>
        <v>6</v>
      </c>
      <c r="E4959" s="47">
        <v>0.57291666666666696</v>
      </c>
      <c r="F4959" s="47">
        <v>0.69791666666666663</v>
      </c>
      <c r="G4959" s="46" t="str">
        <f>IF(NOT(ISBLANK(Tableau645[heure
début])),IF(VALUE(MID(TEXT(Tableau645[heure
début],"hh"),1,2))&lt;13,"AM","PM"),"")</f>
        <v>PM</v>
      </c>
      <c r="H4959" s="47">
        <f>F4959-E4959</f>
        <v>0.12499999999999967</v>
      </c>
      <c r="I4959" s="47"/>
      <c r="J4959" s="47"/>
      <c r="K4959" s="65" t="s">
        <v>749</v>
      </c>
      <c r="L4959" s="45" t="str">
        <f ca="1">VLOOKUP(Tableau645[[#This Row],[module]],OFFSET(INDIRECT(A4959&amp;"_code"),0,2,,2),2,0)</f>
        <v>LEFETZ Guillaume</v>
      </c>
      <c r="M4959" s="45"/>
      <c r="N4959" s="47"/>
      <c r="O4959" s="45"/>
    </row>
    <row r="4960" spans="1:15" hidden="1" x14ac:dyDescent="0.2">
      <c r="A4960" s="45" t="s">
        <v>657</v>
      </c>
      <c r="B4960" s="65" t="str">
        <f>YEAR(C4960)&amp;"-"&amp;WEEKNUM(C4960)</f>
        <v>2018-26</v>
      </c>
      <c r="C4960" s="46">
        <v>43280</v>
      </c>
      <c r="D4960" s="67">
        <f>WEEKDAY(Tableau645[[#This Row],[date]])</f>
        <v>6</v>
      </c>
      <c r="E4960" s="47">
        <v>0.57291666666666696</v>
      </c>
      <c r="F4960" s="47">
        <v>0.73958333333333404</v>
      </c>
      <c r="G4960" s="46" t="str">
        <f>IF(NOT(ISBLANK(Tableau645[heure
début])),IF(VALUE(MID(TEXT(Tableau645[heure
début],"hh"),1,2))&lt;13,"AM","PM"),"")</f>
        <v>PM</v>
      </c>
      <c r="H4960" s="47">
        <f>F4960-E4960</f>
        <v>0.16666666666666707</v>
      </c>
      <c r="I4960" s="123"/>
      <c r="J4960" s="47" t="s">
        <v>832</v>
      </c>
      <c r="K4960" s="65"/>
      <c r="L4960" s="45" t="e">
        <f ca="1">VLOOKUP(Tableau645[[#This Row],[module]],OFFSET(INDIRECT(A4960&amp;"_code"),0,2,,2),2,0)</f>
        <v>#N/A</v>
      </c>
      <c r="M4960" s="45"/>
      <c r="N4960" s="47"/>
      <c r="O4960" s="45"/>
    </row>
    <row r="4961" spans="1:15" hidden="1" x14ac:dyDescent="0.2">
      <c r="A4961" s="61" t="s">
        <v>669</v>
      </c>
      <c r="B4961" s="65" t="str">
        <f>YEAR(C4961)&amp;"-"&amp;WEEKNUM(C4961)</f>
        <v>2018-26</v>
      </c>
      <c r="C4961" s="46">
        <v>43281</v>
      </c>
      <c r="D4961" s="67">
        <f>WEEKDAY(Tableau645[[#This Row],[date]])</f>
        <v>7</v>
      </c>
      <c r="E4961" s="47">
        <v>0.34375</v>
      </c>
      <c r="F4961" s="47">
        <v>0.51041666666666696</v>
      </c>
      <c r="G4961" s="46" t="str">
        <f>IF(NOT(ISBLANK(Tableau645[heure
début])),IF(VALUE(MID(TEXT(Tableau645[heure
début],"hh"),1,2))&lt;13,"AM","PM"),"")</f>
        <v>AM</v>
      </c>
      <c r="H4961" s="47">
        <f>F4961-E4961</f>
        <v>0.16666666666666696</v>
      </c>
      <c r="I4961" s="47"/>
      <c r="J4961" s="47"/>
      <c r="K4961" s="65"/>
      <c r="L4961" s="45" t="e">
        <f ca="1">VLOOKUP(Tableau645[[#This Row],[module]],OFFSET(INDIRECT(A4961&amp;"_code"),0,2,,2),2,0)</f>
        <v>#N/A</v>
      </c>
      <c r="M4961" s="45"/>
      <c r="N4961" s="47"/>
      <c r="O4961" s="45"/>
    </row>
    <row r="4962" spans="1:15" hidden="1" x14ac:dyDescent="0.2">
      <c r="A4962" s="45" t="s">
        <v>670</v>
      </c>
      <c r="B4962" s="65" t="str">
        <f>YEAR(C4962)&amp;"-"&amp;WEEKNUM(C4962)</f>
        <v>2018-26</v>
      </c>
      <c r="C4962" s="46">
        <v>43281</v>
      </c>
      <c r="D4962" s="67">
        <f>WEEKDAY(Tableau645[[#This Row],[date]])</f>
        <v>7</v>
      </c>
      <c r="E4962" s="47">
        <v>0.34375</v>
      </c>
      <c r="F4962" s="47">
        <v>0.51041666666666696</v>
      </c>
      <c r="G4962" s="46" t="str">
        <f>IF(NOT(ISBLANK(Tableau645[heure
début])),IF(VALUE(MID(TEXT(Tableau645[heure
début],"hh"),1,2))&lt;13,"AM","PM"),"")</f>
        <v>AM</v>
      </c>
      <c r="H4962" s="47">
        <f>F4962-E4962</f>
        <v>0.16666666666666696</v>
      </c>
      <c r="I4962" s="47"/>
      <c r="J4962" s="47"/>
      <c r="K4962" s="65"/>
      <c r="L4962" s="45" t="e">
        <f ca="1">VLOOKUP(Tableau645[[#This Row],[module]],OFFSET(INDIRECT(A4962&amp;"_code"),0,2,,2),2,0)</f>
        <v>#N/A</v>
      </c>
      <c r="M4962" s="45"/>
      <c r="N4962" s="47"/>
      <c r="O4962" s="45"/>
    </row>
    <row r="4963" spans="1:15" hidden="1" x14ac:dyDescent="0.2">
      <c r="A4963" s="45" t="s">
        <v>671</v>
      </c>
      <c r="B4963" s="65" t="str">
        <f>YEAR(C4963)&amp;"-"&amp;WEEKNUM(C4963)</f>
        <v>2018-26</v>
      </c>
      <c r="C4963" s="46">
        <v>43281</v>
      </c>
      <c r="D4963" s="67">
        <f>WEEKDAY(Tableau645[[#This Row],[date]])</f>
        <v>7</v>
      </c>
      <c r="E4963" s="47">
        <v>0.34375</v>
      </c>
      <c r="F4963" s="47">
        <v>0.51041666666666696</v>
      </c>
      <c r="G4963" s="46" t="str">
        <f>IF(NOT(ISBLANK(Tableau645[heure
début])),IF(VALUE(MID(TEXT(Tableau645[heure
début],"hh"),1,2))&lt;13,"AM","PM"),"")</f>
        <v>AM</v>
      </c>
      <c r="H4963" s="47">
        <f>F4963-E4963</f>
        <v>0.16666666666666696</v>
      </c>
      <c r="I4963" s="47"/>
      <c r="J4963" s="47"/>
      <c r="K4963" s="65"/>
      <c r="L4963" s="45" t="e">
        <f ca="1">VLOOKUP(Tableau645[[#This Row],[module]],OFFSET(INDIRECT(A4963&amp;"_code"),0,2,,2),2,0)</f>
        <v>#N/A</v>
      </c>
      <c r="M4963" s="45"/>
      <c r="N4963" s="47"/>
      <c r="O4963" s="45"/>
    </row>
    <row r="4964" spans="1:15" hidden="1" x14ac:dyDescent="0.2">
      <c r="A4964" s="45" t="s">
        <v>672</v>
      </c>
      <c r="B4964" s="65" t="str">
        <f>YEAR(C4964)&amp;"-"&amp;WEEKNUM(C4964)</f>
        <v>2018-26</v>
      </c>
      <c r="C4964" s="46">
        <v>43281</v>
      </c>
      <c r="D4964" s="67">
        <f>WEEKDAY(Tableau645[[#This Row],[date]])</f>
        <v>7</v>
      </c>
      <c r="E4964" s="47">
        <v>0.34375</v>
      </c>
      <c r="F4964" s="47">
        <v>0.51041666666666696</v>
      </c>
      <c r="G4964" s="46" t="str">
        <f>IF(NOT(ISBLANK(Tableau645[heure
début])),IF(VALUE(MID(TEXT(Tableau645[heure
début],"hh"),1,2))&lt;13,"AM","PM"),"")</f>
        <v>AM</v>
      </c>
      <c r="H4964" s="47">
        <f>F4964-E4964</f>
        <v>0.16666666666666696</v>
      </c>
      <c r="I4964" s="47"/>
      <c r="J4964" s="47"/>
      <c r="K4964" s="65"/>
      <c r="L4964" s="45" t="e">
        <f ca="1">VLOOKUP(Tableau645[[#This Row],[module]],OFFSET(INDIRECT(A4964&amp;"_code"),0,2,,2),2,0)</f>
        <v>#N/A</v>
      </c>
      <c r="M4964" s="45"/>
      <c r="N4964" s="47"/>
      <c r="O4964" s="45"/>
    </row>
    <row r="4965" spans="1:15" hidden="1" x14ac:dyDescent="0.2">
      <c r="A4965" s="45" t="s">
        <v>676</v>
      </c>
      <c r="B4965" s="65" t="str">
        <f>YEAR(C4965)&amp;"-"&amp;WEEKNUM(C4965)</f>
        <v>2018-26</v>
      </c>
      <c r="C4965" s="46">
        <v>43281</v>
      </c>
      <c r="D4965" s="67">
        <f>WEEKDAY(Tableau645[[#This Row],[date]])</f>
        <v>7</v>
      </c>
      <c r="E4965" s="47">
        <v>0.34375</v>
      </c>
      <c r="F4965" s="47">
        <v>0.51041666666666696</v>
      </c>
      <c r="G4965" s="46" t="str">
        <f>IF(NOT(ISBLANK(Tableau645[heure
début])),IF(VALUE(MID(TEXT(Tableau645[heure
début],"hh"),1,2))&lt;13,"AM","PM"),"")</f>
        <v>AM</v>
      </c>
      <c r="H4965" s="47">
        <f>F4965-E4965</f>
        <v>0.16666666666666696</v>
      </c>
      <c r="I4965" s="47"/>
      <c r="J4965" s="47"/>
      <c r="K4965" s="65"/>
      <c r="L4965" s="45" t="e">
        <f ca="1">VLOOKUP(Tableau645[[#This Row],[module]],OFFSET(INDIRECT(A4965&amp;"_code"),0,2,,2),2,0)</f>
        <v>#N/A</v>
      </c>
      <c r="M4965" s="45"/>
      <c r="N4965" s="47"/>
      <c r="O4965" s="45"/>
    </row>
    <row r="4966" spans="1:15" hidden="1" x14ac:dyDescent="0.2">
      <c r="A4966" s="45" t="s">
        <v>677</v>
      </c>
      <c r="B4966" s="65" t="str">
        <f>YEAR(C4966)&amp;"-"&amp;WEEKNUM(C4966)</f>
        <v>2018-26</v>
      </c>
      <c r="C4966" s="46">
        <v>43281</v>
      </c>
      <c r="D4966" s="67">
        <f>WEEKDAY(Tableau645[[#This Row],[date]])</f>
        <v>7</v>
      </c>
      <c r="E4966" s="47">
        <v>0.34375</v>
      </c>
      <c r="F4966" s="47">
        <v>0.51041666666666696</v>
      </c>
      <c r="G4966" s="46" t="str">
        <f>IF(NOT(ISBLANK(Tableau645[heure
début])),IF(VALUE(MID(TEXT(Tableau645[heure
début],"hh"),1,2))&lt;13,"AM","PM"),"")</f>
        <v>AM</v>
      </c>
      <c r="H4966" s="47">
        <f>F4966-E4966</f>
        <v>0.16666666666666696</v>
      </c>
      <c r="I4966" s="47"/>
      <c r="J4966" s="47"/>
      <c r="K4966" s="65"/>
      <c r="L4966" s="45" t="e">
        <f ca="1">VLOOKUP(Tableau645[[#This Row],[module]],OFFSET(INDIRECT(A4966&amp;"_code"),0,2,,2),2,0)</f>
        <v>#N/A</v>
      </c>
      <c r="M4966" s="45"/>
      <c r="N4966" s="47"/>
      <c r="O4966" s="45"/>
    </row>
    <row r="4967" spans="1:15" hidden="1" x14ac:dyDescent="0.2">
      <c r="A4967" s="45" t="s">
        <v>657</v>
      </c>
      <c r="B4967" s="65" t="str">
        <f>YEAR(C4967)&amp;"-"&amp;WEEKNUM(C4967)</f>
        <v>2018-26</v>
      </c>
      <c r="C4967" s="46">
        <v>43281</v>
      </c>
      <c r="D4967" s="67">
        <f>WEEKDAY(Tableau645[[#This Row],[date]])</f>
        <v>7</v>
      </c>
      <c r="E4967" s="47">
        <v>0.34375</v>
      </c>
      <c r="F4967" s="47">
        <v>0.51041666666666696</v>
      </c>
      <c r="G4967" s="46" t="str">
        <f>IF(NOT(ISBLANK(Tableau645[heure
début])),IF(VALUE(MID(TEXT(Tableau645[heure
début],"hh"),1,2))&lt;13,"AM","PM"),"")</f>
        <v>AM</v>
      </c>
      <c r="H4967" s="47">
        <f>F4967-E4967</f>
        <v>0.16666666666666696</v>
      </c>
      <c r="I4967" s="123"/>
      <c r="J4967" s="47"/>
      <c r="K4967" s="65"/>
      <c r="L4967" s="45" t="e">
        <f ca="1">VLOOKUP(Tableau645[[#This Row],[module]],OFFSET(INDIRECT(A4967&amp;"_code"),0,2,,2),2,0)</f>
        <v>#N/A</v>
      </c>
      <c r="M4967" s="45"/>
      <c r="N4967" s="47"/>
      <c r="O4967" s="45"/>
    </row>
    <row r="4968" spans="1:15" hidden="1" x14ac:dyDescent="0.2">
      <c r="A4968" s="61" t="s">
        <v>669</v>
      </c>
      <c r="B4968" s="65" t="str">
        <f>YEAR(C4968)&amp;"-"&amp;WEEKNUM(C4968)</f>
        <v>2018-26</v>
      </c>
      <c r="C4968" s="46">
        <v>43281</v>
      </c>
      <c r="D4968" s="67">
        <f>WEEKDAY(Tableau645[[#This Row],[date]])</f>
        <v>7</v>
      </c>
      <c r="E4968" s="63">
        <v>0.57291666666666696</v>
      </c>
      <c r="F4968" s="63">
        <v>0.73958333333333404</v>
      </c>
      <c r="G4968" s="46" t="str">
        <f>IF(NOT(ISBLANK(Tableau645[heure
début])),IF(VALUE(MID(TEXT(Tableau645[heure
début],"hh"),1,2))&lt;13,"AM","PM"),"")</f>
        <v>PM</v>
      </c>
      <c r="H4968" s="47">
        <f>F4968-E4968</f>
        <v>0.16666666666666707</v>
      </c>
      <c r="I4968" s="47"/>
      <c r="J4968" s="47"/>
      <c r="K4968" s="65"/>
      <c r="L4968" s="45" t="e">
        <f ca="1">VLOOKUP(Tableau645[[#This Row],[module]],OFFSET(INDIRECT(A4968&amp;"_code"),0,2,,2),2,0)</f>
        <v>#N/A</v>
      </c>
      <c r="M4968" s="45"/>
      <c r="N4968" s="47"/>
      <c r="O4968" s="45"/>
    </row>
    <row r="4969" spans="1:15" hidden="1" x14ac:dyDescent="0.2">
      <c r="A4969" s="45" t="s">
        <v>670</v>
      </c>
      <c r="B4969" s="65" t="str">
        <f>YEAR(C4969)&amp;"-"&amp;WEEKNUM(C4969)</f>
        <v>2018-26</v>
      </c>
      <c r="C4969" s="46">
        <v>43281</v>
      </c>
      <c r="D4969" s="67">
        <f>WEEKDAY(Tableau645[[#This Row],[date]])</f>
        <v>7</v>
      </c>
      <c r="E4969" s="47">
        <v>0.57291666666666696</v>
      </c>
      <c r="F4969" s="47">
        <v>0.73958333333333404</v>
      </c>
      <c r="G4969" s="46" t="str">
        <f>IF(NOT(ISBLANK(Tableau645[heure
début])),IF(VALUE(MID(TEXT(Tableau645[heure
début],"hh"),1,2))&lt;13,"AM","PM"),"")</f>
        <v>PM</v>
      </c>
      <c r="H4969" s="47">
        <f>F4969-E4969</f>
        <v>0.16666666666666707</v>
      </c>
      <c r="I4969" s="47"/>
      <c r="J4969" s="47"/>
      <c r="K4969" s="65"/>
      <c r="L4969" s="45" t="e">
        <f ca="1">VLOOKUP(Tableau645[[#This Row],[module]],OFFSET(INDIRECT(A4969&amp;"_code"),0,2,,2),2,0)</f>
        <v>#N/A</v>
      </c>
      <c r="M4969" s="45"/>
      <c r="N4969" s="47"/>
      <c r="O4969" s="45"/>
    </row>
    <row r="4970" spans="1:15" hidden="1" x14ac:dyDescent="0.2">
      <c r="A4970" s="45" t="s">
        <v>671</v>
      </c>
      <c r="B4970" s="65" t="str">
        <f>YEAR(C4970)&amp;"-"&amp;WEEKNUM(C4970)</f>
        <v>2018-26</v>
      </c>
      <c r="C4970" s="46">
        <v>43281</v>
      </c>
      <c r="D4970" s="67">
        <f>WEEKDAY(Tableau645[[#This Row],[date]])</f>
        <v>7</v>
      </c>
      <c r="E4970" s="47">
        <v>0.57291666666666696</v>
      </c>
      <c r="F4970" s="47">
        <v>0.73958333333333404</v>
      </c>
      <c r="G4970" s="46" t="str">
        <f>IF(NOT(ISBLANK(Tableau645[heure
début])),IF(VALUE(MID(TEXT(Tableau645[heure
début],"hh"),1,2))&lt;13,"AM","PM"),"")</f>
        <v>PM</v>
      </c>
      <c r="H4970" s="47">
        <f>F4970-E4970</f>
        <v>0.16666666666666707</v>
      </c>
      <c r="I4970" s="47"/>
      <c r="J4970" s="47"/>
      <c r="K4970" s="65"/>
      <c r="L4970" s="45" t="e">
        <f ca="1">VLOOKUP(Tableau645[[#This Row],[module]],OFFSET(INDIRECT(A4970&amp;"_code"),0,2,,2),2,0)</f>
        <v>#N/A</v>
      </c>
      <c r="M4970" s="45"/>
      <c r="N4970" s="47"/>
      <c r="O4970" s="45"/>
    </row>
    <row r="4971" spans="1:15" hidden="1" x14ac:dyDescent="0.2">
      <c r="A4971" s="45" t="s">
        <v>672</v>
      </c>
      <c r="B4971" s="65" t="str">
        <f>YEAR(C4971)&amp;"-"&amp;WEEKNUM(C4971)</f>
        <v>2018-26</v>
      </c>
      <c r="C4971" s="46">
        <v>43281</v>
      </c>
      <c r="D4971" s="67">
        <f>WEEKDAY(Tableau645[[#This Row],[date]])</f>
        <v>7</v>
      </c>
      <c r="E4971" s="47">
        <v>0.57291666666666696</v>
      </c>
      <c r="F4971" s="47">
        <v>0.73958333333333404</v>
      </c>
      <c r="G4971" s="46" t="str">
        <f>IF(NOT(ISBLANK(Tableau645[heure
début])),IF(VALUE(MID(TEXT(Tableau645[heure
début],"hh"),1,2))&lt;13,"AM","PM"),"")</f>
        <v>PM</v>
      </c>
      <c r="H4971" s="47">
        <f>F4971-E4971</f>
        <v>0.16666666666666707</v>
      </c>
      <c r="I4971" s="47"/>
      <c r="J4971" s="47"/>
      <c r="K4971" s="65"/>
      <c r="L4971" s="45" t="e">
        <f ca="1">VLOOKUP(Tableau645[[#This Row],[module]],OFFSET(INDIRECT(A4971&amp;"_code"),0,2,,2),2,0)</f>
        <v>#N/A</v>
      </c>
      <c r="M4971" s="45"/>
      <c r="N4971" s="47"/>
      <c r="O4971" s="45"/>
    </row>
    <row r="4972" spans="1:15" hidden="1" x14ac:dyDescent="0.2">
      <c r="A4972" s="45" t="s">
        <v>676</v>
      </c>
      <c r="B4972" s="65" t="str">
        <f>YEAR(C4972)&amp;"-"&amp;WEEKNUM(C4972)</f>
        <v>2018-26</v>
      </c>
      <c r="C4972" s="46">
        <v>43281</v>
      </c>
      <c r="D4972" s="67">
        <f>WEEKDAY(Tableau645[[#This Row],[date]])</f>
        <v>7</v>
      </c>
      <c r="E4972" s="47">
        <v>0.57291666666666696</v>
      </c>
      <c r="F4972" s="47">
        <v>0.69791666666666663</v>
      </c>
      <c r="G4972" s="46" t="str">
        <f>IF(NOT(ISBLANK(Tableau645[heure
début])),IF(VALUE(MID(TEXT(Tableau645[heure
début],"hh"),1,2))&lt;13,"AM","PM"),"")</f>
        <v>PM</v>
      </c>
      <c r="H4972" s="47">
        <f>F4972-E4972</f>
        <v>0.12499999999999967</v>
      </c>
      <c r="I4972" s="47"/>
      <c r="J4972" s="47"/>
      <c r="K4972" s="65"/>
      <c r="L4972" s="45" t="e">
        <f ca="1">VLOOKUP(Tableau645[[#This Row],[module]],OFFSET(INDIRECT(A4972&amp;"_code"),0,2,,2),2,0)</f>
        <v>#N/A</v>
      </c>
      <c r="M4972" s="45"/>
      <c r="N4972" s="47"/>
      <c r="O4972" s="45"/>
    </row>
    <row r="4973" spans="1:15" hidden="1" x14ac:dyDescent="0.2">
      <c r="A4973" s="45" t="s">
        <v>677</v>
      </c>
      <c r="B4973" s="65" t="str">
        <f>YEAR(C4973)&amp;"-"&amp;WEEKNUM(C4973)</f>
        <v>2018-26</v>
      </c>
      <c r="C4973" s="46">
        <v>43281</v>
      </c>
      <c r="D4973" s="67">
        <f>WEEKDAY(Tableau645[[#This Row],[date]])</f>
        <v>7</v>
      </c>
      <c r="E4973" s="47">
        <v>0.57291666666666696</v>
      </c>
      <c r="F4973" s="47">
        <v>0.69791666666666663</v>
      </c>
      <c r="G4973" s="46" t="str">
        <f>IF(NOT(ISBLANK(Tableau645[heure
début])),IF(VALUE(MID(TEXT(Tableau645[heure
début],"hh"),1,2))&lt;13,"AM","PM"),"")</f>
        <v>PM</v>
      </c>
      <c r="H4973" s="47">
        <f>F4973-E4973</f>
        <v>0.12499999999999967</v>
      </c>
      <c r="I4973" s="47"/>
      <c r="J4973" s="47"/>
      <c r="K4973" s="65"/>
      <c r="L4973" s="45" t="e">
        <f ca="1">VLOOKUP(Tableau645[[#This Row],[module]],OFFSET(INDIRECT(A4973&amp;"_code"),0,2,,2),2,0)</f>
        <v>#N/A</v>
      </c>
      <c r="M4973" s="45"/>
      <c r="N4973" s="47"/>
      <c r="O4973" s="45"/>
    </row>
    <row r="4974" spans="1:15" hidden="1" x14ac:dyDescent="0.2">
      <c r="A4974" s="45" t="s">
        <v>657</v>
      </c>
      <c r="B4974" s="65" t="str">
        <f>YEAR(C4974)&amp;"-"&amp;WEEKNUM(C4974)</f>
        <v>2018-26</v>
      </c>
      <c r="C4974" s="46">
        <v>43281</v>
      </c>
      <c r="D4974" s="67">
        <f>WEEKDAY(Tableau645[[#This Row],[date]])</f>
        <v>7</v>
      </c>
      <c r="E4974" s="47">
        <v>0.57291666666666696</v>
      </c>
      <c r="F4974" s="47">
        <v>0.73958333333333404</v>
      </c>
      <c r="G4974" s="46" t="str">
        <f>IF(NOT(ISBLANK(Tableau645[heure
début])),IF(VALUE(MID(TEXT(Tableau645[heure
début],"hh"),1,2))&lt;13,"AM","PM"),"")</f>
        <v>PM</v>
      </c>
      <c r="H4974" s="47">
        <f>F4974-E4974</f>
        <v>0.16666666666666707</v>
      </c>
      <c r="I4974" s="123"/>
      <c r="J4974" s="47"/>
      <c r="K4974" s="65"/>
      <c r="L4974" s="45" t="e">
        <f ca="1">VLOOKUP(Tableau645[[#This Row],[module]],OFFSET(INDIRECT(A4974&amp;"_code"),0,2,,2),2,0)</f>
        <v>#N/A</v>
      </c>
      <c r="M4974" s="45"/>
      <c r="N4974" s="47"/>
      <c r="O4974" s="45"/>
    </row>
    <row r="4975" spans="1:15" hidden="1" x14ac:dyDescent="0.2">
      <c r="A4975" s="61" t="s">
        <v>669</v>
      </c>
      <c r="B4975" s="65" t="str">
        <f>YEAR(C4975)&amp;"-"&amp;WEEKNUM(C4975)</f>
        <v>2018-27</v>
      </c>
      <c r="C4975" s="46">
        <v>43282</v>
      </c>
      <c r="D4975" s="67">
        <f>WEEKDAY(Tableau645[[#This Row],[date]])</f>
        <v>1</v>
      </c>
      <c r="E4975" s="47">
        <v>0.34375</v>
      </c>
      <c r="F4975" s="47">
        <v>0.51041666666666696</v>
      </c>
      <c r="G4975" s="46" t="str">
        <f>IF(NOT(ISBLANK(Tableau645[heure
début])),IF(VALUE(MID(TEXT(Tableau645[heure
début],"hh"),1,2))&lt;13,"AM","PM"),"")</f>
        <v>AM</v>
      </c>
      <c r="H4975" s="47">
        <f>F4975-E4975</f>
        <v>0.16666666666666696</v>
      </c>
      <c r="I4975" s="47"/>
      <c r="J4975" s="47"/>
      <c r="K4975" s="65"/>
      <c r="L4975" s="45" t="e">
        <f ca="1">VLOOKUP(Tableau645[[#This Row],[module]],OFFSET(INDIRECT(A4975&amp;"_code"),0,2,,2),2,0)</f>
        <v>#N/A</v>
      </c>
      <c r="M4975" s="45"/>
      <c r="N4975" s="47"/>
      <c r="O4975" s="45"/>
    </row>
    <row r="4976" spans="1:15" hidden="1" x14ac:dyDescent="0.2">
      <c r="A4976" s="45" t="s">
        <v>670</v>
      </c>
      <c r="B4976" s="65" t="str">
        <f>YEAR(C4976)&amp;"-"&amp;WEEKNUM(C4976)</f>
        <v>2018-27</v>
      </c>
      <c r="C4976" s="46">
        <v>43282</v>
      </c>
      <c r="D4976" s="67">
        <f>WEEKDAY(Tableau645[[#This Row],[date]])</f>
        <v>1</v>
      </c>
      <c r="E4976" s="47">
        <v>0.34375</v>
      </c>
      <c r="F4976" s="47">
        <v>0.51041666666666696</v>
      </c>
      <c r="G4976" s="46" t="str">
        <f>IF(NOT(ISBLANK(Tableau645[heure
début])),IF(VALUE(MID(TEXT(Tableau645[heure
début],"hh"),1,2))&lt;13,"AM","PM"),"")</f>
        <v>AM</v>
      </c>
      <c r="H4976" s="47">
        <f>F4976-E4976</f>
        <v>0.16666666666666696</v>
      </c>
      <c r="I4976" s="47"/>
      <c r="J4976" s="47"/>
      <c r="K4976" s="65"/>
      <c r="L4976" s="45" t="e">
        <f ca="1">VLOOKUP(Tableau645[[#This Row],[module]],OFFSET(INDIRECT(A4976&amp;"_code"),0,2,,2),2,0)</f>
        <v>#N/A</v>
      </c>
      <c r="M4976" s="45"/>
      <c r="N4976" s="47"/>
      <c r="O4976" s="45"/>
    </row>
    <row r="4977" spans="1:15" hidden="1" x14ac:dyDescent="0.2">
      <c r="A4977" s="45" t="s">
        <v>671</v>
      </c>
      <c r="B4977" s="65" t="str">
        <f>YEAR(C4977)&amp;"-"&amp;WEEKNUM(C4977)</f>
        <v>2018-27</v>
      </c>
      <c r="C4977" s="46">
        <v>43282</v>
      </c>
      <c r="D4977" s="67">
        <f>WEEKDAY(Tableau645[[#This Row],[date]])</f>
        <v>1</v>
      </c>
      <c r="E4977" s="47">
        <v>0.34375</v>
      </c>
      <c r="F4977" s="47">
        <v>0.51041666666666696</v>
      </c>
      <c r="G4977" s="46" t="str">
        <f>IF(NOT(ISBLANK(Tableau645[heure
début])),IF(VALUE(MID(TEXT(Tableau645[heure
début],"hh"),1,2))&lt;13,"AM","PM"),"")</f>
        <v>AM</v>
      </c>
      <c r="H4977" s="47">
        <f>F4977-E4977</f>
        <v>0.16666666666666696</v>
      </c>
      <c r="I4977" s="47"/>
      <c r="J4977" s="47"/>
      <c r="K4977" s="65"/>
      <c r="L4977" s="45" t="e">
        <f ca="1">VLOOKUP(Tableau645[[#This Row],[module]],OFFSET(INDIRECT(A4977&amp;"_code"),0,2,,2),2,0)</f>
        <v>#N/A</v>
      </c>
      <c r="M4977" s="45"/>
      <c r="N4977" s="47"/>
      <c r="O4977" s="45"/>
    </row>
    <row r="4978" spans="1:15" hidden="1" x14ac:dyDescent="0.2">
      <c r="A4978" s="45" t="s">
        <v>672</v>
      </c>
      <c r="B4978" s="65" t="str">
        <f>YEAR(C4978)&amp;"-"&amp;WEEKNUM(C4978)</f>
        <v>2018-27</v>
      </c>
      <c r="C4978" s="46">
        <v>43282</v>
      </c>
      <c r="D4978" s="67">
        <f>WEEKDAY(Tableau645[[#This Row],[date]])</f>
        <v>1</v>
      </c>
      <c r="E4978" s="47">
        <v>0.34375</v>
      </c>
      <c r="F4978" s="47">
        <v>0.51041666666666696</v>
      </c>
      <c r="G4978" s="46" t="str">
        <f>IF(NOT(ISBLANK(Tableau645[heure
début])),IF(VALUE(MID(TEXT(Tableau645[heure
début],"hh"),1,2))&lt;13,"AM","PM"),"")</f>
        <v>AM</v>
      </c>
      <c r="H4978" s="47">
        <f>F4978-E4978</f>
        <v>0.16666666666666696</v>
      </c>
      <c r="I4978" s="47"/>
      <c r="J4978" s="47"/>
      <c r="K4978" s="65"/>
      <c r="L4978" s="45" t="e">
        <f ca="1">VLOOKUP(Tableau645[[#This Row],[module]],OFFSET(INDIRECT(A4978&amp;"_code"),0,2,,2),2,0)</f>
        <v>#N/A</v>
      </c>
      <c r="M4978" s="45"/>
      <c r="N4978" s="47"/>
      <c r="O4978" s="45"/>
    </row>
    <row r="4979" spans="1:15" hidden="1" x14ac:dyDescent="0.2">
      <c r="A4979" s="45" t="s">
        <v>676</v>
      </c>
      <c r="B4979" s="65" t="str">
        <f>YEAR(C4979)&amp;"-"&amp;WEEKNUM(C4979)</f>
        <v>2018-27</v>
      </c>
      <c r="C4979" s="46">
        <v>43282</v>
      </c>
      <c r="D4979" s="67">
        <f>WEEKDAY(Tableau645[[#This Row],[date]])</f>
        <v>1</v>
      </c>
      <c r="E4979" s="47">
        <v>0.34375</v>
      </c>
      <c r="F4979" s="47">
        <v>0.51041666666666696</v>
      </c>
      <c r="G4979" s="46" t="str">
        <f>IF(NOT(ISBLANK(Tableau645[heure
début])),IF(VALUE(MID(TEXT(Tableau645[heure
début],"hh"),1,2))&lt;13,"AM","PM"),"")</f>
        <v>AM</v>
      </c>
      <c r="H4979" s="47">
        <f>F4979-E4979</f>
        <v>0.16666666666666696</v>
      </c>
      <c r="I4979" s="47"/>
      <c r="J4979" s="47"/>
      <c r="K4979" s="65"/>
      <c r="L4979" s="45" t="e">
        <f ca="1">VLOOKUP(Tableau645[[#This Row],[module]],OFFSET(INDIRECT(A4979&amp;"_code"),0,2,,2),2,0)</f>
        <v>#N/A</v>
      </c>
      <c r="M4979" s="45"/>
      <c r="N4979" s="47"/>
      <c r="O4979" s="45"/>
    </row>
    <row r="4980" spans="1:15" hidden="1" x14ac:dyDescent="0.2">
      <c r="A4980" s="45" t="s">
        <v>677</v>
      </c>
      <c r="B4980" s="65" t="str">
        <f>YEAR(C4980)&amp;"-"&amp;WEEKNUM(C4980)</f>
        <v>2018-27</v>
      </c>
      <c r="C4980" s="46">
        <v>43282</v>
      </c>
      <c r="D4980" s="67">
        <f>WEEKDAY(Tableau645[[#This Row],[date]])</f>
        <v>1</v>
      </c>
      <c r="E4980" s="47">
        <v>0.34375</v>
      </c>
      <c r="F4980" s="47">
        <v>0.51041666666666696</v>
      </c>
      <c r="G4980" s="46" t="str">
        <f>IF(NOT(ISBLANK(Tableau645[heure
début])),IF(VALUE(MID(TEXT(Tableau645[heure
début],"hh"),1,2))&lt;13,"AM","PM"),"")</f>
        <v>AM</v>
      </c>
      <c r="H4980" s="47">
        <f>F4980-E4980</f>
        <v>0.16666666666666696</v>
      </c>
      <c r="I4980" s="47"/>
      <c r="J4980" s="47"/>
      <c r="K4980" s="65"/>
      <c r="L4980" s="45" t="e">
        <f ca="1">VLOOKUP(Tableau645[[#This Row],[module]],OFFSET(INDIRECT(A4980&amp;"_code"),0,2,,2),2,0)</f>
        <v>#N/A</v>
      </c>
      <c r="M4980" s="45"/>
      <c r="N4980" s="47"/>
      <c r="O4980" s="45"/>
    </row>
    <row r="4981" spans="1:15" hidden="1" x14ac:dyDescent="0.2">
      <c r="A4981" s="45" t="s">
        <v>657</v>
      </c>
      <c r="B4981" s="65" t="str">
        <f>YEAR(C4981)&amp;"-"&amp;WEEKNUM(C4981)</f>
        <v>2018-27</v>
      </c>
      <c r="C4981" s="46">
        <v>43282</v>
      </c>
      <c r="D4981" s="67">
        <f>WEEKDAY(Tableau645[[#This Row],[date]])</f>
        <v>1</v>
      </c>
      <c r="E4981" s="47">
        <v>0.34375</v>
      </c>
      <c r="F4981" s="47">
        <v>0.51041666666666696</v>
      </c>
      <c r="G4981" s="46" t="str">
        <f>IF(NOT(ISBLANK(Tableau645[heure
début])),IF(VALUE(MID(TEXT(Tableau645[heure
début],"hh"),1,2))&lt;13,"AM","PM"),"")</f>
        <v>AM</v>
      </c>
      <c r="H4981" s="47">
        <f>F4981-E4981</f>
        <v>0.16666666666666696</v>
      </c>
      <c r="I4981" s="123"/>
      <c r="J4981" s="47"/>
      <c r="K4981" s="65"/>
      <c r="L4981" s="45" t="e">
        <f ca="1">VLOOKUP(Tableau645[[#This Row],[module]],OFFSET(INDIRECT(A4981&amp;"_code"),0,2,,2),2,0)</f>
        <v>#N/A</v>
      </c>
      <c r="M4981" s="45"/>
      <c r="N4981" s="47"/>
      <c r="O4981" s="45"/>
    </row>
    <row r="4982" spans="1:15" hidden="1" x14ac:dyDescent="0.2">
      <c r="A4982" s="61" t="s">
        <v>669</v>
      </c>
      <c r="B4982" s="65" t="str">
        <f>YEAR(C4982)&amp;"-"&amp;WEEKNUM(C4982)</f>
        <v>2018-27</v>
      </c>
      <c r="C4982" s="46">
        <v>43282</v>
      </c>
      <c r="D4982" s="67">
        <f>WEEKDAY(Tableau645[[#This Row],[date]])</f>
        <v>1</v>
      </c>
      <c r="E4982" s="63">
        <v>0.57291666666666696</v>
      </c>
      <c r="F4982" s="63">
        <v>0.73958333333333404</v>
      </c>
      <c r="G4982" s="46" t="str">
        <f>IF(NOT(ISBLANK(Tableau645[heure
début])),IF(VALUE(MID(TEXT(Tableau645[heure
début],"hh"),1,2))&lt;13,"AM","PM"),"")</f>
        <v>PM</v>
      </c>
      <c r="H4982" s="47">
        <f>F4982-E4982</f>
        <v>0.16666666666666707</v>
      </c>
      <c r="I4982" s="47"/>
      <c r="J4982" s="47"/>
      <c r="K4982" s="65"/>
      <c r="L4982" s="45" t="e">
        <f ca="1">VLOOKUP(Tableau645[[#This Row],[module]],OFFSET(INDIRECT(A4982&amp;"_code"),0,2,,2),2,0)</f>
        <v>#N/A</v>
      </c>
      <c r="M4982" s="45"/>
      <c r="N4982" s="47"/>
      <c r="O4982" s="45"/>
    </row>
    <row r="4983" spans="1:15" hidden="1" x14ac:dyDescent="0.2">
      <c r="A4983" s="45" t="s">
        <v>670</v>
      </c>
      <c r="B4983" s="65" t="str">
        <f>YEAR(C4983)&amp;"-"&amp;WEEKNUM(C4983)</f>
        <v>2018-27</v>
      </c>
      <c r="C4983" s="46">
        <v>43282</v>
      </c>
      <c r="D4983" s="67">
        <f>WEEKDAY(Tableau645[[#This Row],[date]])</f>
        <v>1</v>
      </c>
      <c r="E4983" s="47">
        <v>0.57291666666666696</v>
      </c>
      <c r="F4983" s="47">
        <v>0.73958333333333404</v>
      </c>
      <c r="G4983" s="46" t="str">
        <f>IF(NOT(ISBLANK(Tableau645[heure
début])),IF(VALUE(MID(TEXT(Tableau645[heure
début],"hh"),1,2))&lt;13,"AM","PM"),"")</f>
        <v>PM</v>
      </c>
      <c r="H4983" s="47">
        <f>F4983-E4983</f>
        <v>0.16666666666666707</v>
      </c>
      <c r="I4983" s="47"/>
      <c r="J4983" s="47"/>
      <c r="K4983" s="65"/>
      <c r="L4983" s="45" t="e">
        <f ca="1">VLOOKUP(Tableau645[[#This Row],[module]],OFFSET(INDIRECT(A4983&amp;"_code"),0,2,,2),2,0)</f>
        <v>#N/A</v>
      </c>
      <c r="M4983" s="45"/>
      <c r="N4983" s="47"/>
      <c r="O4983" s="45"/>
    </row>
    <row r="4984" spans="1:15" hidden="1" x14ac:dyDescent="0.2">
      <c r="A4984" s="45" t="s">
        <v>671</v>
      </c>
      <c r="B4984" s="65" t="str">
        <f>YEAR(C4984)&amp;"-"&amp;WEEKNUM(C4984)</f>
        <v>2018-27</v>
      </c>
      <c r="C4984" s="46">
        <v>43282</v>
      </c>
      <c r="D4984" s="67">
        <f>WEEKDAY(Tableau645[[#This Row],[date]])</f>
        <v>1</v>
      </c>
      <c r="E4984" s="47">
        <v>0.57291666666666696</v>
      </c>
      <c r="F4984" s="47">
        <v>0.73958333333333404</v>
      </c>
      <c r="G4984" s="46" t="str">
        <f>IF(NOT(ISBLANK(Tableau645[heure
début])),IF(VALUE(MID(TEXT(Tableau645[heure
début],"hh"),1,2))&lt;13,"AM","PM"),"")</f>
        <v>PM</v>
      </c>
      <c r="H4984" s="47">
        <f>F4984-E4984</f>
        <v>0.16666666666666707</v>
      </c>
      <c r="I4984" s="47"/>
      <c r="J4984" s="47"/>
      <c r="K4984" s="65"/>
      <c r="L4984" s="45" t="e">
        <f ca="1">VLOOKUP(Tableau645[[#This Row],[module]],OFFSET(INDIRECT(A4984&amp;"_code"),0,2,,2),2,0)</f>
        <v>#N/A</v>
      </c>
      <c r="M4984" s="45"/>
      <c r="N4984" s="47"/>
      <c r="O4984" s="45"/>
    </row>
    <row r="4985" spans="1:15" hidden="1" x14ac:dyDescent="0.2">
      <c r="A4985" s="45" t="s">
        <v>672</v>
      </c>
      <c r="B4985" s="65" t="str">
        <f>YEAR(C4985)&amp;"-"&amp;WEEKNUM(C4985)</f>
        <v>2018-27</v>
      </c>
      <c r="C4985" s="46">
        <v>43282</v>
      </c>
      <c r="D4985" s="67">
        <f>WEEKDAY(Tableau645[[#This Row],[date]])</f>
        <v>1</v>
      </c>
      <c r="E4985" s="47">
        <v>0.57291666666666696</v>
      </c>
      <c r="F4985" s="47">
        <v>0.73958333333333404</v>
      </c>
      <c r="G4985" s="46" t="str">
        <f>IF(NOT(ISBLANK(Tableau645[heure
début])),IF(VALUE(MID(TEXT(Tableau645[heure
début],"hh"),1,2))&lt;13,"AM","PM"),"")</f>
        <v>PM</v>
      </c>
      <c r="H4985" s="47">
        <f>F4985-E4985</f>
        <v>0.16666666666666707</v>
      </c>
      <c r="I4985" s="47"/>
      <c r="J4985" s="47"/>
      <c r="K4985" s="65"/>
      <c r="L4985" s="45" t="e">
        <f ca="1">VLOOKUP(Tableau645[[#This Row],[module]],OFFSET(INDIRECT(A4985&amp;"_code"),0,2,,2),2,0)</f>
        <v>#N/A</v>
      </c>
      <c r="M4985" s="45"/>
      <c r="N4985" s="47"/>
      <c r="O4985" s="45"/>
    </row>
    <row r="4986" spans="1:15" hidden="1" x14ac:dyDescent="0.2">
      <c r="A4986" s="45" t="s">
        <v>676</v>
      </c>
      <c r="B4986" s="65" t="str">
        <f>YEAR(C4986)&amp;"-"&amp;WEEKNUM(C4986)</f>
        <v>2018-27</v>
      </c>
      <c r="C4986" s="46">
        <v>43282</v>
      </c>
      <c r="D4986" s="67">
        <f>WEEKDAY(Tableau645[[#This Row],[date]])</f>
        <v>1</v>
      </c>
      <c r="E4986" s="47">
        <v>0.57291666666666696</v>
      </c>
      <c r="F4986" s="47">
        <v>0.69791666666666663</v>
      </c>
      <c r="G4986" s="46" t="str">
        <f>IF(NOT(ISBLANK(Tableau645[heure
début])),IF(VALUE(MID(TEXT(Tableau645[heure
début],"hh"),1,2))&lt;13,"AM","PM"),"")</f>
        <v>PM</v>
      </c>
      <c r="H4986" s="47">
        <f>F4986-E4986</f>
        <v>0.12499999999999967</v>
      </c>
      <c r="I4986" s="47"/>
      <c r="J4986" s="47"/>
      <c r="K4986" s="65"/>
      <c r="L4986" s="45" t="e">
        <f ca="1">VLOOKUP(Tableau645[[#This Row],[module]],OFFSET(INDIRECT(A4986&amp;"_code"),0,2,,2),2,0)</f>
        <v>#N/A</v>
      </c>
      <c r="M4986" s="45"/>
      <c r="N4986" s="47"/>
      <c r="O4986" s="45"/>
    </row>
    <row r="4987" spans="1:15" hidden="1" x14ac:dyDescent="0.2">
      <c r="A4987" s="45" t="s">
        <v>677</v>
      </c>
      <c r="B4987" s="65" t="str">
        <f>YEAR(C4987)&amp;"-"&amp;WEEKNUM(C4987)</f>
        <v>2018-27</v>
      </c>
      <c r="C4987" s="46">
        <v>43282</v>
      </c>
      <c r="D4987" s="67">
        <f>WEEKDAY(Tableau645[[#This Row],[date]])</f>
        <v>1</v>
      </c>
      <c r="E4987" s="47">
        <v>0.57291666666666696</v>
      </c>
      <c r="F4987" s="47">
        <v>0.69791666666666663</v>
      </c>
      <c r="G4987" s="46" t="str">
        <f>IF(NOT(ISBLANK(Tableau645[heure
début])),IF(VALUE(MID(TEXT(Tableau645[heure
début],"hh"),1,2))&lt;13,"AM","PM"),"")</f>
        <v>PM</v>
      </c>
      <c r="H4987" s="47">
        <f>F4987-E4987</f>
        <v>0.12499999999999967</v>
      </c>
      <c r="I4987" s="47"/>
      <c r="J4987" s="47"/>
      <c r="K4987" s="65"/>
      <c r="L4987" s="45" t="e">
        <f ca="1">VLOOKUP(Tableau645[[#This Row],[module]],OFFSET(INDIRECT(A4987&amp;"_code"),0,2,,2),2,0)</f>
        <v>#N/A</v>
      </c>
      <c r="M4987" s="45"/>
      <c r="N4987" s="47"/>
      <c r="O4987" s="45"/>
    </row>
    <row r="4988" spans="1:15" hidden="1" x14ac:dyDescent="0.2">
      <c r="A4988" s="45" t="s">
        <v>657</v>
      </c>
      <c r="B4988" s="65" t="str">
        <f>YEAR(C4988)&amp;"-"&amp;WEEKNUM(C4988)</f>
        <v>2018-27</v>
      </c>
      <c r="C4988" s="46">
        <v>43282</v>
      </c>
      <c r="D4988" s="67">
        <f>WEEKDAY(Tableau645[[#This Row],[date]])</f>
        <v>1</v>
      </c>
      <c r="E4988" s="47">
        <v>0.57291666666666696</v>
      </c>
      <c r="F4988" s="47">
        <v>0.73958333333333404</v>
      </c>
      <c r="G4988" s="46" t="str">
        <f>IF(NOT(ISBLANK(Tableau645[heure
début])),IF(VALUE(MID(TEXT(Tableau645[heure
début],"hh"),1,2))&lt;13,"AM","PM"),"")</f>
        <v>PM</v>
      </c>
      <c r="H4988" s="47">
        <f>F4988-E4988</f>
        <v>0.16666666666666707</v>
      </c>
      <c r="I4988" s="123"/>
      <c r="J4988" s="47"/>
      <c r="K4988" s="65"/>
      <c r="L4988" s="45" t="e">
        <f ca="1">VLOOKUP(Tableau645[[#This Row],[module]],OFFSET(INDIRECT(A4988&amp;"_code"),0,2,,2),2,0)</f>
        <v>#N/A</v>
      </c>
      <c r="M4988" s="45"/>
      <c r="N4988" s="47"/>
      <c r="O4988" s="45"/>
    </row>
    <row r="4989" spans="1:15" hidden="1" x14ac:dyDescent="0.2">
      <c r="A4989" s="61" t="s">
        <v>669</v>
      </c>
      <c r="B4989" s="65" t="str">
        <f>YEAR(C4989)&amp;"-"&amp;WEEKNUM(C4989)</f>
        <v>2018-27</v>
      </c>
      <c r="C4989" s="46">
        <v>43283</v>
      </c>
      <c r="D4989" s="67">
        <f>WEEKDAY(Tableau645[[#This Row],[date]])</f>
        <v>2</v>
      </c>
      <c r="E4989" s="47">
        <v>0.34375</v>
      </c>
      <c r="F4989" s="47">
        <v>0.51041666666666696</v>
      </c>
      <c r="G4989" s="46" t="str">
        <f>IF(NOT(ISBLANK(Tableau645[heure
début])),IF(VALUE(MID(TEXT(Tableau645[heure
début],"hh"),1,2))&lt;13,"AM","PM"),"")</f>
        <v>AM</v>
      </c>
      <c r="H4989" s="47">
        <f>F4989-E4989</f>
        <v>0.16666666666666696</v>
      </c>
      <c r="I4989" s="47"/>
      <c r="J4989" s="47"/>
      <c r="K4989" s="45" t="s">
        <v>809</v>
      </c>
      <c r="L4989" s="45" t="str">
        <f ca="1">VLOOKUP(Tableau645[[#This Row],[module]],OFFSET(INDIRECT(A4989&amp;"_code"),0,2,,2),2,0)</f>
        <v>n/a</v>
      </c>
      <c r="M4989" s="45"/>
      <c r="N4989" s="47"/>
      <c r="O4989" s="45"/>
    </row>
    <row r="4990" spans="1:15" hidden="1" x14ac:dyDescent="0.2">
      <c r="A4990" s="45" t="s">
        <v>670</v>
      </c>
      <c r="B4990" s="65" t="str">
        <f>YEAR(C4990)&amp;"-"&amp;WEEKNUM(C4990)</f>
        <v>2018-27</v>
      </c>
      <c r="C4990" s="46">
        <v>43283</v>
      </c>
      <c r="D4990" s="67">
        <f>WEEKDAY(Tableau645[[#This Row],[date]])</f>
        <v>2</v>
      </c>
      <c r="E4990" s="47">
        <v>0.34375</v>
      </c>
      <c r="F4990" s="47">
        <v>0.51041666666666696</v>
      </c>
      <c r="G4990" s="46" t="str">
        <f>IF(NOT(ISBLANK(Tableau645[heure
début])),IF(VALUE(MID(TEXT(Tableau645[heure
début],"hh"),1,2))&lt;13,"AM","PM"),"")</f>
        <v>AM</v>
      </c>
      <c r="H4990" s="47">
        <f>F4990-E4990</f>
        <v>0.16666666666666696</v>
      </c>
      <c r="I4990" s="47"/>
      <c r="J4990" s="47"/>
      <c r="K4990" s="65" t="s">
        <v>809</v>
      </c>
      <c r="L4990" s="45" t="str">
        <f ca="1">VLOOKUP(Tableau645[[#This Row],[module]],OFFSET(INDIRECT(A4990&amp;"_code"),0,2,,2),2,0)</f>
        <v>n/a</v>
      </c>
      <c r="M4990" s="45"/>
      <c r="N4990" s="47"/>
      <c r="O4990" s="45"/>
    </row>
    <row r="4991" spans="1:15" hidden="1" x14ac:dyDescent="0.2">
      <c r="A4991" s="45" t="s">
        <v>657</v>
      </c>
      <c r="B4991" s="65" t="str">
        <f>YEAR(C4991)&amp;"-"&amp;WEEKNUM(C4991)</f>
        <v>2018-27</v>
      </c>
      <c r="C4991" s="46">
        <v>43283</v>
      </c>
      <c r="D4991" s="67">
        <f>WEEKDAY(Tableau645[[#This Row],[date]])</f>
        <v>2</v>
      </c>
      <c r="E4991" s="47">
        <v>0.34375</v>
      </c>
      <c r="F4991" s="47">
        <v>0.51041666666666696</v>
      </c>
      <c r="G4991" s="46" t="str">
        <f>IF(NOT(ISBLANK(Tableau645[heure
début])),IF(VALUE(MID(TEXT(Tableau645[heure
début],"hh"),1,2))&lt;13,"AM","PM"),"")</f>
        <v>AM</v>
      </c>
      <c r="H4991" s="47">
        <f>F4991-E4991</f>
        <v>0.16666666666666696</v>
      </c>
      <c r="I4991" s="123"/>
      <c r="J4991" s="47"/>
      <c r="K4991" s="65" t="s">
        <v>934</v>
      </c>
      <c r="L4991" s="45" t="str">
        <f ca="1">VLOOKUP(Tableau645[[#This Row],[module]],OFFSET(INDIRECT(A4991&amp;"_code"),0,2,,2),2,0)</f>
        <v>GABER Jaafar</v>
      </c>
      <c r="M4991" s="45"/>
      <c r="N4991" s="47"/>
      <c r="O4991" s="45"/>
    </row>
    <row r="4992" spans="1:15" hidden="1" x14ac:dyDescent="0.2">
      <c r="A4992" s="45" t="s">
        <v>671</v>
      </c>
      <c r="B4992" s="65" t="str">
        <f>YEAR(C4992)&amp;"-"&amp;WEEKNUM(C4992)</f>
        <v>2018-27</v>
      </c>
      <c r="C4992" s="46">
        <v>43283</v>
      </c>
      <c r="D4992" s="67">
        <f>WEEKDAY(Tableau645[[#This Row],[date]])</f>
        <v>2</v>
      </c>
      <c r="E4992" s="47">
        <v>0.34375</v>
      </c>
      <c r="F4992" s="47">
        <v>0.51041666666666696</v>
      </c>
      <c r="G4992" s="46" t="str">
        <f>IF(NOT(ISBLANK(Tableau645[heure
début])),IF(VALUE(MID(TEXT(Tableau645[heure
début],"hh"),1,2))&lt;13,"AM","PM"),"")</f>
        <v>AM</v>
      </c>
      <c r="H4992" s="47">
        <f>F4992-E4992</f>
        <v>0.16666666666666696</v>
      </c>
      <c r="I4992" s="47"/>
      <c r="J4992" s="47" t="s">
        <v>833</v>
      </c>
      <c r="K4992" s="65" t="s">
        <v>817</v>
      </c>
      <c r="L4992" s="45" t="str">
        <f ca="1">VLOOKUP(Tableau645[[#This Row],[module]],OFFSET(INDIRECT(A4992&amp;"_code"),0,2,,2),2,0)</f>
        <v>n/a</v>
      </c>
      <c r="M4992" s="45"/>
      <c r="N4992" s="47"/>
      <c r="O4992" s="45"/>
    </row>
    <row r="4993" spans="1:15" hidden="1" x14ac:dyDescent="0.2">
      <c r="A4993" s="45" t="s">
        <v>672</v>
      </c>
      <c r="B4993" s="65" t="str">
        <f>YEAR(C4993)&amp;"-"&amp;WEEKNUM(C4993)</f>
        <v>2018-27</v>
      </c>
      <c r="C4993" s="46">
        <v>43283</v>
      </c>
      <c r="D4993" s="67">
        <f>WEEKDAY(Tableau645[[#This Row],[date]])</f>
        <v>2</v>
      </c>
      <c r="E4993" s="47">
        <v>0.34375</v>
      </c>
      <c r="F4993" s="47">
        <v>0.51041666666666696</v>
      </c>
      <c r="G4993" s="46" t="str">
        <f>IF(NOT(ISBLANK(Tableau645[heure
début])),IF(VALUE(MID(TEXT(Tableau645[heure
début],"hh"),1,2))&lt;13,"AM","PM"),"")</f>
        <v>AM</v>
      </c>
      <c r="H4993" s="47">
        <f>F4993-E4993</f>
        <v>0.16666666666666696</v>
      </c>
      <c r="I4993" s="47"/>
      <c r="J4993" s="47"/>
      <c r="K4993" s="65" t="s">
        <v>809</v>
      </c>
      <c r="L4993" s="45" t="str">
        <f ca="1">VLOOKUP(Tableau645[[#This Row],[module]],OFFSET(INDIRECT(A4993&amp;"_code"),0,2,,2),2,0)</f>
        <v>n/a</v>
      </c>
      <c r="M4993" s="45"/>
      <c r="N4993" s="47"/>
      <c r="O4993" s="45"/>
    </row>
    <row r="4994" spans="1:15" hidden="1" x14ac:dyDescent="0.2">
      <c r="A4994" s="45" t="s">
        <v>676</v>
      </c>
      <c r="B4994" s="65" t="str">
        <f>YEAR(C4994)&amp;"-"&amp;WEEKNUM(C4994)</f>
        <v>2018-27</v>
      </c>
      <c r="C4994" s="46">
        <v>43283</v>
      </c>
      <c r="D4994" s="67">
        <f>WEEKDAY(Tableau645[[#This Row],[date]])</f>
        <v>2</v>
      </c>
      <c r="E4994" s="47">
        <v>0.34375</v>
      </c>
      <c r="F4994" s="47">
        <v>0.51041666666666696</v>
      </c>
      <c r="G4994" s="46" t="str">
        <f>IF(NOT(ISBLANK(Tableau645[heure
début])),IF(VALUE(MID(TEXT(Tableau645[heure
début],"hh"),1,2))&lt;13,"AM","PM"),"")</f>
        <v>AM</v>
      </c>
      <c r="H4994" s="47">
        <f>F4994-E4994</f>
        <v>0.16666666666666696</v>
      </c>
      <c r="I4994" s="47"/>
      <c r="J4994" s="47"/>
      <c r="K4994" s="65" t="s">
        <v>809</v>
      </c>
      <c r="L4994" s="45" t="str">
        <f ca="1">VLOOKUP(Tableau645[[#This Row],[module]],OFFSET(INDIRECT(A4994&amp;"_code"),0,2,,2),2,0)</f>
        <v>n/a</v>
      </c>
      <c r="M4994" s="45"/>
      <c r="N4994" s="47"/>
      <c r="O4994" s="45"/>
    </row>
    <row r="4995" spans="1:15" hidden="1" x14ac:dyDescent="0.2">
      <c r="A4995" s="45" t="s">
        <v>677</v>
      </c>
      <c r="B4995" s="65" t="str">
        <f>YEAR(C4995)&amp;"-"&amp;WEEKNUM(C4995)</f>
        <v>2018-27</v>
      </c>
      <c r="C4995" s="46">
        <v>43283</v>
      </c>
      <c r="D4995" s="67">
        <f>WEEKDAY(Tableau645[[#This Row],[date]])</f>
        <v>2</v>
      </c>
      <c r="E4995" s="47">
        <v>0.34375</v>
      </c>
      <c r="F4995" s="47">
        <v>0.51041666666666696</v>
      </c>
      <c r="G4995" s="46" t="str">
        <f>IF(NOT(ISBLANK(Tableau645[heure
début])),IF(VALUE(MID(TEXT(Tableau645[heure
début],"hh"),1,2))&lt;13,"AM","PM"),"")</f>
        <v>AM</v>
      </c>
      <c r="H4995" s="47">
        <f>F4995-E4995</f>
        <v>0.16666666666666696</v>
      </c>
      <c r="I4995" s="47"/>
      <c r="J4995" s="47"/>
      <c r="K4995" s="65" t="s">
        <v>922</v>
      </c>
      <c r="L4995" s="45" t="str">
        <f ca="1">VLOOKUP(Tableau645[[#This Row],[module]],OFFSET(INDIRECT(A4995&amp;"_code"),0,2,,2),2,0)</f>
        <v>CGI CGI</v>
      </c>
      <c r="M4995" s="45"/>
      <c r="N4995" s="47"/>
      <c r="O4995" s="45"/>
    </row>
    <row r="4996" spans="1:15" hidden="1" x14ac:dyDescent="0.2">
      <c r="A4996" s="45" t="s">
        <v>671</v>
      </c>
      <c r="B4996" s="65" t="str">
        <f>YEAR(C4996)&amp;"-"&amp;WEEKNUM(C4996)</f>
        <v>2018-27</v>
      </c>
      <c r="C4996" s="46">
        <v>43283</v>
      </c>
      <c r="D4996" s="67">
        <f>WEEKDAY(Tableau645[[#This Row],[date]])</f>
        <v>2</v>
      </c>
      <c r="E4996" s="47">
        <v>0.34375</v>
      </c>
      <c r="F4996" s="47">
        <v>0.51041666666666696</v>
      </c>
      <c r="G4996" s="46" t="str">
        <f>IF(NOT(ISBLANK(Tableau645[heure
début])),IF(VALUE(MID(TEXT(Tableau645[heure
début],"hh"),1,2))&lt;13,"AM","PM"),"")</f>
        <v>AM</v>
      </c>
      <c r="H4996" s="47">
        <f>F4996-E4996</f>
        <v>0.16666666666666696</v>
      </c>
      <c r="I4996" s="47"/>
      <c r="J4996" s="47" t="s">
        <v>832</v>
      </c>
      <c r="K4996" s="65"/>
      <c r="L4996" s="45" t="e">
        <f ca="1">VLOOKUP(Tableau645[[#This Row],[module]],OFFSET(INDIRECT(A4996&amp;"_code"),0,2,,2),2,0)</f>
        <v>#N/A</v>
      </c>
      <c r="M4996" s="45"/>
      <c r="N4996" s="47"/>
      <c r="O4996" s="45"/>
    </row>
    <row r="4997" spans="1:15" hidden="1" x14ac:dyDescent="0.2">
      <c r="A4997" s="61" t="s">
        <v>669</v>
      </c>
      <c r="B4997" s="65" t="str">
        <f>YEAR(C4997)&amp;"-"&amp;WEEKNUM(C4997)</f>
        <v>2018-27</v>
      </c>
      <c r="C4997" s="46">
        <v>43283</v>
      </c>
      <c r="D4997" s="67">
        <f>WEEKDAY(Tableau645[[#This Row],[date]])</f>
        <v>2</v>
      </c>
      <c r="E4997" s="63">
        <v>0.57291666666666696</v>
      </c>
      <c r="F4997" s="63">
        <v>0.73958333333333404</v>
      </c>
      <c r="G4997" s="46" t="str">
        <f>IF(NOT(ISBLANK(Tableau645[heure
début])),IF(VALUE(MID(TEXT(Tableau645[heure
début],"hh"),1,2))&lt;13,"AM","PM"),"")</f>
        <v>PM</v>
      </c>
      <c r="H4997" s="47">
        <f>F4997-E4997</f>
        <v>0.16666666666666707</v>
      </c>
      <c r="I4997" s="47"/>
      <c r="J4997" s="47"/>
      <c r="K4997" s="45" t="s">
        <v>809</v>
      </c>
      <c r="L4997" s="45" t="str">
        <f ca="1">VLOOKUP(Tableau645[[#This Row],[module]],OFFSET(INDIRECT(A4997&amp;"_code"),0,2,,2),2,0)</f>
        <v>n/a</v>
      </c>
      <c r="M4997" s="45"/>
      <c r="N4997" s="47"/>
      <c r="O4997" s="45"/>
    </row>
    <row r="4998" spans="1:15" hidden="1" x14ac:dyDescent="0.2">
      <c r="A4998" s="45" t="s">
        <v>670</v>
      </c>
      <c r="B4998" s="65" t="str">
        <f>YEAR(C4998)&amp;"-"&amp;WEEKNUM(C4998)</f>
        <v>2018-27</v>
      </c>
      <c r="C4998" s="46">
        <v>43283</v>
      </c>
      <c r="D4998" s="67">
        <f>WEEKDAY(Tableau645[[#This Row],[date]])</f>
        <v>2</v>
      </c>
      <c r="E4998" s="47">
        <v>0.57291666666666696</v>
      </c>
      <c r="F4998" s="47">
        <v>0.73958333333333404</v>
      </c>
      <c r="G4998" s="46" t="str">
        <f>IF(NOT(ISBLANK(Tableau645[heure
début])),IF(VALUE(MID(TEXT(Tableau645[heure
début],"hh"),1,2))&lt;13,"AM","PM"),"")</f>
        <v>PM</v>
      </c>
      <c r="H4998" s="47">
        <f>F4998-E4998</f>
        <v>0.16666666666666707</v>
      </c>
      <c r="I4998" s="47"/>
      <c r="J4998" s="47"/>
      <c r="K4998" s="65" t="s">
        <v>809</v>
      </c>
      <c r="L4998" s="45" t="str">
        <f ca="1">VLOOKUP(Tableau645[[#This Row],[module]],OFFSET(INDIRECT(A4998&amp;"_code"),0,2,,2),2,0)</f>
        <v>n/a</v>
      </c>
      <c r="M4998" s="45"/>
      <c r="N4998" s="47"/>
      <c r="O4998" s="45"/>
    </row>
    <row r="4999" spans="1:15" hidden="1" x14ac:dyDescent="0.2">
      <c r="A4999" s="45" t="s">
        <v>657</v>
      </c>
      <c r="B4999" s="65" t="str">
        <f>YEAR(C4999)&amp;"-"&amp;WEEKNUM(C4999)</f>
        <v>2018-27</v>
      </c>
      <c r="C4999" s="46">
        <v>43283</v>
      </c>
      <c r="D4999" s="67">
        <f>WEEKDAY(Tableau645[[#This Row],[date]])</f>
        <v>2</v>
      </c>
      <c r="E4999" s="47">
        <v>0.57291666666666696</v>
      </c>
      <c r="F4999" s="47">
        <v>0.73958333333333404</v>
      </c>
      <c r="G4999" s="46" t="str">
        <f>IF(NOT(ISBLANK(Tableau645[heure
début])),IF(VALUE(MID(TEXT(Tableau645[heure
début],"hh"),1,2))&lt;13,"AM","PM"),"")</f>
        <v>PM</v>
      </c>
      <c r="H4999" s="47">
        <f>F4999-E4999</f>
        <v>0.16666666666666707</v>
      </c>
      <c r="I4999" s="123"/>
      <c r="J4999" s="47"/>
      <c r="K4999" s="65" t="s">
        <v>934</v>
      </c>
      <c r="L4999" s="45" t="str">
        <f ca="1">VLOOKUP(Tableau645[[#This Row],[module]],OFFSET(INDIRECT(A4999&amp;"_code"),0,2,,2),2,0)</f>
        <v>GABER Jaafar</v>
      </c>
      <c r="M4999" s="45"/>
      <c r="N4999" s="47"/>
      <c r="O4999" s="45"/>
    </row>
    <row r="5000" spans="1:15" hidden="1" x14ac:dyDescent="0.2">
      <c r="A5000" s="45" t="s">
        <v>671</v>
      </c>
      <c r="B5000" s="65" t="str">
        <f>YEAR(C5000)&amp;"-"&amp;WEEKNUM(C5000)</f>
        <v>2018-27</v>
      </c>
      <c r="C5000" s="46">
        <v>43283</v>
      </c>
      <c r="D5000" s="67">
        <f>WEEKDAY(Tableau645[[#This Row],[date]])</f>
        <v>2</v>
      </c>
      <c r="E5000" s="47">
        <v>0.57291666666666696</v>
      </c>
      <c r="F5000" s="47">
        <v>0.73958333333333404</v>
      </c>
      <c r="G5000" s="46" t="str">
        <f>IF(NOT(ISBLANK(Tableau645[heure
début])),IF(VALUE(MID(TEXT(Tableau645[heure
début],"hh"),1,2))&lt;13,"AM","PM"),"")</f>
        <v>PM</v>
      </c>
      <c r="H5000" s="47">
        <f>F5000-E5000</f>
        <v>0.16666666666666707</v>
      </c>
      <c r="I5000" s="47"/>
      <c r="J5000" s="47" t="s">
        <v>833</v>
      </c>
      <c r="K5000" s="65" t="s">
        <v>817</v>
      </c>
      <c r="L5000" s="45" t="str">
        <f ca="1">VLOOKUP(Tableau645[[#This Row],[module]],OFFSET(INDIRECT(A5000&amp;"_code"),0,2,,2),2,0)</f>
        <v>n/a</v>
      </c>
      <c r="M5000" s="45"/>
      <c r="N5000" s="47"/>
      <c r="O5000" s="45"/>
    </row>
    <row r="5001" spans="1:15" hidden="1" x14ac:dyDescent="0.2">
      <c r="A5001" s="45" t="s">
        <v>672</v>
      </c>
      <c r="B5001" s="65" t="str">
        <f>YEAR(C5001)&amp;"-"&amp;WEEKNUM(C5001)</f>
        <v>2018-27</v>
      </c>
      <c r="C5001" s="46">
        <v>43283</v>
      </c>
      <c r="D5001" s="67">
        <f>WEEKDAY(Tableau645[[#This Row],[date]])</f>
        <v>2</v>
      </c>
      <c r="E5001" s="47">
        <v>0.57291666666666696</v>
      </c>
      <c r="F5001" s="47">
        <v>0.73958333333333404</v>
      </c>
      <c r="G5001" s="46" t="str">
        <f>IF(NOT(ISBLANK(Tableau645[heure
début])),IF(VALUE(MID(TEXT(Tableau645[heure
début],"hh"),1,2))&lt;13,"AM","PM"),"")</f>
        <v>PM</v>
      </c>
      <c r="H5001" s="47">
        <f>F5001-E5001</f>
        <v>0.16666666666666707</v>
      </c>
      <c r="I5001" s="47"/>
      <c r="J5001" s="47"/>
      <c r="K5001" s="65" t="s">
        <v>809</v>
      </c>
      <c r="L5001" s="45" t="str">
        <f ca="1">VLOOKUP(Tableau645[[#This Row],[module]],OFFSET(INDIRECT(A5001&amp;"_code"),0,2,,2),2,0)</f>
        <v>n/a</v>
      </c>
      <c r="M5001" s="45"/>
      <c r="N5001" s="47"/>
      <c r="O5001" s="45"/>
    </row>
    <row r="5002" spans="1:15" hidden="1" x14ac:dyDescent="0.2">
      <c r="A5002" s="45" t="s">
        <v>676</v>
      </c>
      <c r="B5002" s="65" t="str">
        <f>YEAR(C5002)&amp;"-"&amp;WEEKNUM(C5002)</f>
        <v>2018-27</v>
      </c>
      <c r="C5002" s="46">
        <v>43283</v>
      </c>
      <c r="D5002" s="67">
        <f>WEEKDAY(Tableau645[[#This Row],[date]])</f>
        <v>2</v>
      </c>
      <c r="E5002" s="47">
        <v>0.57291666666666696</v>
      </c>
      <c r="F5002" s="47">
        <v>0.69791666666666663</v>
      </c>
      <c r="G5002" s="46" t="str">
        <f>IF(NOT(ISBLANK(Tableau645[heure
début])),IF(VALUE(MID(TEXT(Tableau645[heure
début],"hh"),1,2))&lt;13,"AM","PM"),"")</f>
        <v>PM</v>
      </c>
      <c r="H5002" s="47">
        <f>F5002-E5002</f>
        <v>0.12499999999999967</v>
      </c>
      <c r="I5002" s="47"/>
      <c r="J5002" s="47"/>
      <c r="K5002" s="65" t="s">
        <v>809</v>
      </c>
      <c r="L5002" s="45" t="str">
        <f ca="1">VLOOKUP(Tableau645[[#This Row],[module]],OFFSET(INDIRECT(A5002&amp;"_code"),0,2,,2),2,0)</f>
        <v>n/a</v>
      </c>
      <c r="M5002" s="45"/>
      <c r="N5002" s="47"/>
      <c r="O5002" s="45"/>
    </row>
    <row r="5003" spans="1:15" hidden="1" x14ac:dyDescent="0.2">
      <c r="A5003" s="45" t="s">
        <v>677</v>
      </c>
      <c r="B5003" s="65" t="str">
        <f>YEAR(C5003)&amp;"-"&amp;WEEKNUM(C5003)</f>
        <v>2018-27</v>
      </c>
      <c r="C5003" s="46">
        <v>43283</v>
      </c>
      <c r="D5003" s="67">
        <f>WEEKDAY(Tableau645[[#This Row],[date]])</f>
        <v>2</v>
      </c>
      <c r="E5003" s="47">
        <v>0.57291666666666696</v>
      </c>
      <c r="F5003" s="47">
        <v>0.69791666666666663</v>
      </c>
      <c r="G5003" s="46" t="str">
        <f>IF(NOT(ISBLANK(Tableau645[heure
début])),IF(VALUE(MID(TEXT(Tableau645[heure
début],"hh"),1,2))&lt;13,"AM","PM"),"")</f>
        <v>PM</v>
      </c>
      <c r="H5003" s="47">
        <f>F5003-E5003</f>
        <v>0.12499999999999967</v>
      </c>
      <c r="I5003" s="47"/>
      <c r="J5003" s="47"/>
      <c r="K5003" s="65" t="s">
        <v>922</v>
      </c>
      <c r="L5003" s="45" t="str">
        <f ca="1">VLOOKUP(Tableau645[[#This Row],[module]],OFFSET(INDIRECT(A5003&amp;"_code"),0,2,,2),2,0)</f>
        <v>CGI CGI</v>
      </c>
      <c r="M5003" s="45"/>
      <c r="N5003" s="47"/>
      <c r="O5003" s="45"/>
    </row>
    <row r="5004" spans="1:15" hidden="1" x14ac:dyDescent="0.2">
      <c r="A5004" s="45" t="s">
        <v>671</v>
      </c>
      <c r="B5004" s="65" t="str">
        <f>YEAR(C5004)&amp;"-"&amp;WEEKNUM(C5004)</f>
        <v>2018-27</v>
      </c>
      <c r="C5004" s="46">
        <v>43283</v>
      </c>
      <c r="D5004" s="67">
        <f>WEEKDAY(Tableau645[[#This Row],[date]])</f>
        <v>2</v>
      </c>
      <c r="E5004" s="47">
        <v>0.57291666666666696</v>
      </c>
      <c r="F5004" s="47">
        <v>0.73958333333333404</v>
      </c>
      <c r="G5004" s="46" t="str">
        <f>IF(NOT(ISBLANK(Tableau645[heure
début])),IF(VALUE(MID(TEXT(Tableau645[heure
début],"hh"),1,2))&lt;13,"AM","PM"),"")</f>
        <v>PM</v>
      </c>
      <c r="H5004" s="47">
        <f>F5004-E5004</f>
        <v>0.16666666666666707</v>
      </c>
      <c r="I5004" s="47"/>
      <c r="J5004" s="47" t="s">
        <v>832</v>
      </c>
      <c r="K5004" s="65"/>
      <c r="L5004" s="45" t="e">
        <f ca="1">VLOOKUP(Tableau645[[#This Row],[module]],OFFSET(INDIRECT(A5004&amp;"_code"),0,2,,2),2,0)</f>
        <v>#N/A</v>
      </c>
      <c r="M5004" s="45"/>
      <c r="N5004" s="47"/>
      <c r="O5004" s="45"/>
    </row>
    <row r="5005" spans="1:15" hidden="1" x14ac:dyDescent="0.2">
      <c r="A5005" s="61" t="s">
        <v>669</v>
      </c>
      <c r="B5005" s="65" t="str">
        <f>YEAR(C5005)&amp;"-"&amp;WEEKNUM(C5005)</f>
        <v>2018-27</v>
      </c>
      <c r="C5005" s="46">
        <v>43284</v>
      </c>
      <c r="D5005" s="67">
        <f>WEEKDAY(Tableau645[[#This Row],[date]])</f>
        <v>3</v>
      </c>
      <c r="E5005" s="47">
        <v>0.34375</v>
      </c>
      <c r="F5005" s="47">
        <v>0.51041666666666696</v>
      </c>
      <c r="G5005" s="46" t="str">
        <f>IF(NOT(ISBLANK(Tableau645[heure
début])),IF(VALUE(MID(TEXT(Tableau645[heure
début],"hh"),1,2))&lt;13,"AM","PM"),"")</f>
        <v>AM</v>
      </c>
      <c r="H5005" s="47">
        <f>F5005-E5005</f>
        <v>0.16666666666666696</v>
      </c>
      <c r="I5005" s="47"/>
      <c r="J5005" s="47"/>
      <c r="K5005" s="45" t="s">
        <v>809</v>
      </c>
      <c r="L5005" s="45" t="str">
        <f ca="1">VLOOKUP(Tableau645[[#This Row],[module]],OFFSET(INDIRECT(A5005&amp;"_code"),0,2,,2),2,0)</f>
        <v>n/a</v>
      </c>
      <c r="M5005" s="45"/>
      <c r="N5005" s="47"/>
      <c r="O5005" s="45"/>
    </row>
    <row r="5006" spans="1:15" hidden="1" x14ac:dyDescent="0.2">
      <c r="A5006" s="45" t="s">
        <v>670</v>
      </c>
      <c r="B5006" s="65" t="str">
        <f>YEAR(C5006)&amp;"-"&amp;WEEKNUM(C5006)</f>
        <v>2018-27</v>
      </c>
      <c r="C5006" s="46">
        <v>43284</v>
      </c>
      <c r="D5006" s="67">
        <f>WEEKDAY(Tableau645[[#This Row],[date]])</f>
        <v>3</v>
      </c>
      <c r="E5006" s="47">
        <v>0.34375</v>
      </c>
      <c r="F5006" s="47">
        <v>0.51041666666666696</v>
      </c>
      <c r="G5006" s="46" t="str">
        <f>IF(NOT(ISBLANK(Tableau645[heure
début])),IF(VALUE(MID(TEXT(Tableau645[heure
début],"hh"),1,2))&lt;13,"AM","PM"),"")</f>
        <v>AM</v>
      </c>
      <c r="H5006" s="47">
        <f>F5006-E5006</f>
        <v>0.16666666666666696</v>
      </c>
      <c r="I5006" s="47"/>
      <c r="J5006" s="47"/>
      <c r="K5006" s="65" t="s">
        <v>809</v>
      </c>
      <c r="L5006" s="45" t="str">
        <f ca="1">VLOOKUP(Tableau645[[#This Row],[module]],OFFSET(INDIRECT(A5006&amp;"_code"),0,2,,2),2,0)</f>
        <v>n/a</v>
      </c>
      <c r="M5006" s="45"/>
      <c r="N5006" s="47"/>
      <c r="O5006" s="45"/>
    </row>
    <row r="5007" spans="1:15" hidden="1" x14ac:dyDescent="0.2">
      <c r="A5007" s="45" t="s">
        <v>657</v>
      </c>
      <c r="B5007" s="65" t="str">
        <f>YEAR(C5007)&amp;"-"&amp;WEEKNUM(C5007)</f>
        <v>2018-27</v>
      </c>
      <c r="C5007" s="46">
        <v>43284</v>
      </c>
      <c r="D5007" s="67">
        <f>WEEKDAY(Tableau645[[#This Row],[date]])</f>
        <v>3</v>
      </c>
      <c r="E5007" s="47">
        <v>0.34375</v>
      </c>
      <c r="F5007" s="47">
        <v>0.51041666666666696</v>
      </c>
      <c r="G5007" s="46" t="str">
        <f>IF(NOT(ISBLANK(Tableau645[heure
début])),IF(VALUE(MID(TEXT(Tableau645[heure
début],"hh"),1,2))&lt;13,"AM","PM"),"")</f>
        <v>AM</v>
      </c>
      <c r="H5007" s="47">
        <f>F5007-E5007</f>
        <v>0.16666666666666696</v>
      </c>
      <c r="I5007" s="123"/>
      <c r="J5007" s="47"/>
      <c r="K5007" s="65" t="s">
        <v>934</v>
      </c>
      <c r="L5007" s="45" t="str">
        <f ca="1">VLOOKUP(Tableau645[[#This Row],[module]],OFFSET(INDIRECT(A5007&amp;"_code"),0,2,,2),2,0)</f>
        <v>GABER Jaafar</v>
      </c>
      <c r="M5007" s="45"/>
      <c r="N5007" s="47"/>
      <c r="O5007" s="45"/>
    </row>
    <row r="5008" spans="1:15" hidden="1" x14ac:dyDescent="0.2">
      <c r="A5008" s="45" t="s">
        <v>671</v>
      </c>
      <c r="B5008" s="65" t="str">
        <f>YEAR(C5008)&amp;"-"&amp;WEEKNUM(C5008)</f>
        <v>2018-27</v>
      </c>
      <c r="C5008" s="46">
        <v>43284</v>
      </c>
      <c r="D5008" s="67">
        <f>WEEKDAY(Tableau645[[#This Row],[date]])</f>
        <v>3</v>
      </c>
      <c r="E5008" s="47">
        <v>0.34375</v>
      </c>
      <c r="F5008" s="47">
        <v>0.51041666666666696</v>
      </c>
      <c r="G5008" s="46" t="str">
        <f>IF(NOT(ISBLANK(Tableau645[heure
début])),IF(VALUE(MID(TEXT(Tableau645[heure
début],"hh"),1,2))&lt;13,"AM","PM"),"")</f>
        <v>AM</v>
      </c>
      <c r="H5008" s="47">
        <f>F5008-E5008</f>
        <v>0.16666666666666696</v>
      </c>
      <c r="I5008" s="47"/>
      <c r="J5008" s="47" t="s">
        <v>833</v>
      </c>
      <c r="K5008" s="65" t="s">
        <v>817</v>
      </c>
      <c r="L5008" s="45" t="str">
        <f ca="1">VLOOKUP(Tableau645[[#This Row],[module]],OFFSET(INDIRECT(A5008&amp;"_code"),0,2,,2),2,0)</f>
        <v>n/a</v>
      </c>
      <c r="M5008" s="45"/>
      <c r="N5008" s="47"/>
      <c r="O5008" s="45"/>
    </row>
    <row r="5009" spans="1:15" hidden="1" x14ac:dyDescent="0.2">
      <c r="A5009" s="45" t="s">
        <v>672</v>
      </c>
      <c r="B5009" s="65" t="str">
        <f>YEAR(C5009)&amp;"-"&amp;WEEKNUM(C5009)</f>
        <v>2018-27</v>
      </c>
      <c r="C5009" s="46">
        <v>43284</v>
      </c>
      <c r="D5009" s="67">
        <f>WEEKDAY(Tableau645[[#This Row],[date]])</f>
        <v>3</v>
      </c>
      <c r="E5009" s="47">
        <v>0.34375</v>
      </c>
      <c r="F5009" s="47">
        <v>0.51041666666666696</v>
      </c>
      <c r="G5009" s="46" t="str">
        <f>IF(NOT(ISBLANK(Tableau645[heure
début])),IF(VALUE(MID(TEXT(Tableau645[heure
début],"hh"),1,2))&lt;13,"AM","PM"),"")</f>
        <v>AM</v>
      </c>
      <c r="H5009" s="47">
        <f>F5009-E5009</f>
        <v>0.16666666666666696</v>
      </c>
      <c r="I5009" s="47"/>
      <c r="J5009" s="47"/>
      <c r="K5009" s="65" t="s">
        <v>809</v>
      </c>
      <c r="L5009" s="45" t="str">
        <f ca="1">VLOOKUP(Tableau645[[#This Row],[module]],OFFSET(INDIRECT(A5009&amp;"_code"),0,2,,2),2,0)</f>
        <v>n/a</v>
      </c>
      <c r="M5009" s="45"/>
      <c r="N5009" s="47"/>
      <c r="O5009" s="45"/>
    </row>
    <row r="5010" spans="1:15" hidden="1" x14ac:dyDescent="0.2">
      <c r="A5010" s="45" t="s">
        <v>676</v>
      </c>
      <c r="B5010" s="65" t="str">
        <f>YEAR(C5010)&amp;"-"&amp;WEEKNUM(C5010)</f>
        <v>2018-27</v>
      </c>
      <c r="C5010" s="46">
        <v>43284</v>
      </c>
      <c r="D5010" s="67">
        <f>WEEKDAY(Tableau645[[#This Row],[date]])</f>
        <v>3</v>
      </c>
      <c r="E5010" s="47">
        <v>0.34375</v>
      </c>
      <c r="F5010" s="47">
        <v>0.51041666666666696</v>
      </c>
      <c r="G5010" s="46" t="str">
        <f>IF(NOT(ISBLANK(Tableau645[heure
début])),IF(VALUE(MID(TEXT(Tableau645[heure
début],"hh"),1,2))&lt;13,"AM","PM"),"")</f>
        <v>AM</v>
      </c>
      <c r="H5010" s="47">
        <f>F5010-E5010</f>
        <v>0.16666666666666696</v>
      </c>
      <c r="I5010" s="47"/>
      <c r="J5010" s="47"/>
      <c r="K5010" s="65" t="s">
        <v>809</v>
      </c>
      <c r="L5010" s="45" t="str">
        <f ca="1">VLOOKUP(Tableau645[[#This Row],[module]],OFFSET(INDIRECT(A5010&amp;"_code"),0,2,,2),2,0)</f>
        <v>n/a</v>
      </c>
      <c r="M5010" s="45"/>
      <c r="N5010" s="47"/>
      <c r="O5010" s="45"/>
    </row>
    <row r="5011" spans="1:15" hidden="1" x14ac:dyDescent="0.2">
      <c r="A5011" s="45" t="s">
        <v>677</v>
      </c>
      <c r="B5011" s="65" t="str">
        <f>YEAR(C5011)&amp;"-"&amp;WEEKNUM(C5011)</f>
        <v>2018-27</v>
      </c>
      <c r="C5011" s="46">
        <v>43284</v>
      </c>
      <c r="D5011" s="67">
        <f>WEEKDAY(Tableau645[[#This Row],[date]])</f>
        <v>3</v>
      </c>
      <c r="E5011" s="47">
        <v>0.34375</v>
      </c>
      <c r="F5011" s="47">
        <v>0.51041666666666696</v>
      </c>
      <c r="G5011" s="46" t="str">
        <f>IF(NOT(ISBLANK(Tableau645[heure
début])),IF(VALUE(MID(TEXT(Tableau645[heure
début],"hh"),1,2))&lt;13,"AM","PM"),"")</f>
        <v>AM</v>
      </c>
      <c r="H5011" s="47">
        <f>F5011-E5011</f>
        <v>0.16666666666666696</v>
      </c>
      <c r="I5011" s="47"/>
      <c r="J5011" s="47"/>
      <c r="K5011" s="65" t="s">
        <v>922</v>
      </c>
      <c r="L5011" s="45" t="str">
        <f ca="1">VLOOKUP(Tableau645[[#This Row],[module]],OFFSET(INDIRECT(A5011&amp;"_code"),0,2,,2),2,0)</f>
        <v>CGI CGI</v>
      </c>
      <c r="M5011" s="45"/>
      <c r="N5011" s="47"/>
      <c r="O5011" s="45"/>
    </row>
    <row r="5012" spans="1:15" hidden="1" x14ac:dyDescent="0.2">
      <c r="A5012" s="45" t="s">
        <v>671</v>
      </c>
      <c r="B5012" s="65" t="str">
        <f>YEAR(C5012)&amp;"-"&amp;WEEKNUM(C5012)</f>
        <v>2018-27</v>
      </c>
      <c r="C5012" s="46">
        <v>43284</v>
      </c>
      <c r="D5012" s="67">
        <f>WEEKDAY(Tableau645[[#This Row],[date]])</f>
        <v>3</v>
      </c>
      <c r="E5012" s="47">
        <v>0.34375</v>
      </c>
      <c r="F5012" s="47">
        <v>0.51041666666666696</v>
      </c>
      <c r="G5012" s="46" t="str">
        <f>IF(NOT(ISBLANK(Tableau645[heure
début])),IF(VALUE(MID(TEXT(Tableau645[heure
début],"hh"),1,2))&lt;13,"AM","PM"),"")</f>
        <v>AM</v>
      </c>
      <c r="H5012" s="47">
        <f>F5012-E5012</f>
        <v>0.16666666666666696</v>
      </c>
      <c r="I5012" s="47"/>
      <c r="J5012" s="47" t="s">
        <v>832</v>
      </c>
      <c r="K5012" s="65"/>
      <c r="L5012" s="45" t="e">
        <f ca="1">VLOOKUP(Tableau645[[#This Row],[module]],OFFSET(INDIRECT(A5012&amp;"_code"),0,2,,2),2,0)</f>
        <v>#N/A</v>
      </c>
      <c r="M5012" s="45"/>
      <c r="N5012" s="47"/>
      <c r="O5012" s="45"/>
    </row>
    <row r="5013" spans="1:15" hidden="1" x14ac:dyDescent="0.2">
      <c r="A5013" s="61" t="s">
        <v>669</v>
      </c>
      <c r="B5013" s="65" t="str">
        <f>YEAR(C5013)&amp;"-"&amp;WEEKNUM(C5013)</f>
        <v>2018-27</v>
      </c>
      <c r="C5013" s="46">
        <v>43284</v>
      </c>
      <c r="D5013" s="67">
        <f>WEEKDAY(Tableau645[[#This Row],[date]])</f>
        <v>3</v>
      </c>
      <c r="E5013" s="63">
        <v>0.57291666666666696</v>
      </c>
      <c r="F5013" s="63">
        <v>0.73958333333333404</v>
      </c>
      <c r="G5013" s="46" t="str">
        <f>IF(NOT(ISBLANK(Tableau645[heure
début])),IF(VALUE(MID(TEXT(Tableau645[heure
début],"hh"),1,2))&lt;13,"AM","PM"),"")</f>
        <v>PM</v>
      </c>
      <c r="H5013" s="47">
        <f>F5013-E5013</f>
        <v>0.16666666666666707</v>
      </c>
      <c r="I5013" s="47"/>
      <c r="J5013" s="47"/>
      <c r="K5013" s="45" t="s">
        <v>809</v>
      </c>
      <c r="L5013" s="45" t="str">
        <f ca="1">VLOOKUP(Tableau645[[#This Row],[module]],OFFSET(INDIRECT(A5013&amp;"_code"),0,2,,2),2,0)</f>
        <v>n/a</v>
      </c>
      <c r="M5013" s="45"/>
      <c r="N5013" s="47"/>
      <c r="O5013" s="45"/>
    </row>
    <row r="5014" spans="1:15" hidden="1" x14ac:dyDescent="0.2">
      <c r="A5014" s="45" t="s">
        <v>670</v>
      </c>
      <c r="B5014" s="65" t="str">
        <f>YEAR(C5014)&amp;"-"&amp;WEEKNUM(C5014)</f>
        <v>2018-27</v>
      </c>
      <c r="C5014" s="46">
        <v>43284</v>
      </c>
      <c r="D5014" s="67">
        <f>WEEKDAY(Tableau645[[#This Row],[date]])</f>
        <v>3</v>
      </c>
      <c r="E5014" s="47">
        <v>0.57291666666666696</v>
      </c>
      <c r="F5014" s="47">
        <v>0.73958333333333404</v>
      </c>
      <c r="G5014" s="46" t="str">
        <f>IF(NOT(ISBLANK(Tableau645[heure
début])),IF(VALUE(MID(TEXT(Tableau645[heure
début],"hh"),1,2))&lt;13,"AM","PM"),"")</f>
        <v>PM</v>
      </c>
      <c r="H5014" s="47">
        <f>F5014-E5014</f>
        <v>0.16666666666666707</v>
      </c>
      <c r="I5014" s="47"/>
      <c r="J5014" s="47"/>
      <c r="K5014" s="65" t="s">
        <v>809</v>
      </c>
      <c r="L5014" s="45" t="str">
        <f ca="1">VLOOKUP(Tableau645[[#This Row],[module]],OFFSET(INDIRECT(A5014&amp;"_code"),0,2,,2),2,0)</f>
        <v>n/a</v>
      </c>
      <c r="M5014" s="45"/>
      <c r="N5014" s="47"/>
      <c r="O5014" s="45"/>
    </row>
    <row r="5015" spans="1:15" hidden="1" x14ac:dyDescent="0.2">
      <c r="A5015" s="45" t="s">
        <v>657</v>
      </c>
      <c r="B5015" s="65" t="str">
        <f>YEAR(C5015)&amp;"-"&amp;WEEKNUM(C5015)</f>
        <v>2018-27</v>
      </c>
      <c r="C5015" s="46">
        <v>43284</v>
      </c>
      <c r="D5015" s="67">
        <f>WEEKDAY(Tableau645[[#This Row],[date]])</f>
        <v>3</v>
      </c>
      <c r="E5015" s="47">
        <v>0.57291666666666696</v>
      </c>
      <c r="F5015" s="47">
        <v>0.73958333333333404</v>
      </c>
      <c r="G5015" s="46" t="str">
        <f>IF(NOT(ISBLANK(Tableau645[heure
début])),IF(VALUE(MID(TEXT(Tableau645[heure
début],"hh"),1,2))&lt;13,"AM","PM"),"")</f>
        <v>PM</v>
      </c>
      <c r="H5015" s="47">
        <f>F5015-E5015</f>
        <v>0.16666666666666707</v>
      </c>
      <c r="I5015" s="123"/>
      <c r="J5015" s="47"/>
      <c r="K5015" s="65" t="s">
        <v>934</v>
      </c>
      <c r="L5015" s="45" t="str">
        <f ca="1">VLOOKUP(Tableau645[[#This Row],[module]],OFFSET(INDIRECT(A5015&amp;"_code"),0,2,,2),2,0)</f>
        <v>GABER Jaafar</v>
      </c>
      <c r="M5015" s="45"/>
      <c r="N5015" s="47"/>
      <c r="O5015" s="45"/>
    </row>
    <row r="5016" spans="1:15" hidden="1" x14ac:dyDescent="0.2">
      <c r="A5016" s="45" t="s">
        <v>671</v>
      </c>
      <c r="B5016" s="65" t="str">
        <f>YEAR(C5016)&amp;"-"&amp;WEEKNUM(C5016)</f>
        <v>2018-27</v>
      </c>
      <c r="C5016" s="46">
        <v>43284</v>
      </c>
      <c r="D5016" s="67">
        <f>WEEKDAY(Tableau645[[#This Row],[date]])</f>
        <v>3</v>
      </c>
      <c r="E5016" s="47">
        <v>0.57291666666666696</v>
      </c>
      <c r="F5016" s="47">
        <v>0.73958333333333404</v>
      </c>
      <c r="G5016" s="46" t="str">
        <f>IF(NOT(ISBLANK(Tableau645[heure
début])),IF(VALUE(MID(TEXT(Tableau645[heure
début],"hh"),1,2))&lt;13,"AM","PM"),"")</f>
        <v>PM</v>
      </c>
      <c r="H5016" s="47">
        <f>F5016-E5016</f>
        <v>0.16666666666666707</v>
      </c>
      <c r="I5016" s="47"/>
      <c r="J5016" s="47" t="s">
        <v>833</v>
      </c>
      <c r="K5016" s="65" t="s">
        <v>817</v>
      </c>
      <c r="L5016" s="45" t="str">
        <f ca="1">VLOOKUP(Tableau645[[#This Row],[module]],OFFSET(INDIRECT(A5016&amp;"_code"),0,2,,2),2,0)</f>
        <v>n/a</v>
      </c>
      <c r="M5016" s="45"/>
      <c r="N5016" s="47"/>
      <c r="O5016" s="45"/>
    </row>
    <row r="5017" spans="1:15" hidden="1" x14ac:dyDescent="0.2">
      <c r="A5017" s="45" t="s">
        <v>672</v>
      </c>
      <c r="B5017" s="65" t="str">
        <f>YEAR(C5017)&amp;"-"&amp;WEEKNUM(C5017)</f>
        <v>2018-27</v>
      </c>
      <c r="C5017" s="46">
        <v>43284</v>
      </c>
      <c r="D5017" s="67">
        <f>WEEKDAY(Tableau645[[#This Row],[date]])</f>
        <v>3</v>
      </c>
      <c r="E5017" s="47">
        <v>0.57291666666666696</v>
      </c>
      <c r="F5017" s="47">
        <v>0.73958333333333404</v>
      </c>
      <c r="G5017" s="46" t="str">
        <f>IF(NOT(ISBLANK(Tableau645[heure
début])),IF(VALUE(MID(TEXT(Tableau645[heure
début],"hh"),1,2))&lt;13,"AM","PM"),"")</f>
        <v>PM</v>
      </c>
      <c r="H5017" s="47">
        <f>F5017-E5017</f>
        <v>0.16666666666666707</v>
      </c>
      <c r="I5017" s="47"/>
      <c r="J5017" s="47"/>
      <c r="K5017" s="65" t="s">
        <v>809</v>
      </c>
      <c r="L5017" s="45" t="str">
        <f ca="1">VLOOKUP(Tableau645[[#This Row],[module]],OFFSET(INDIRECT(A5017&amp;"_code"),0,2,,2),2,0)</f>
        <v>n/a</v>
      </c>
      <c r="M5017" s="45"/>
      <c r="N5017" s="47"/>
      <c r="O5017" s="45"/>
    </row>
    <row r="5018" spans="1:15" hidden="1" x14ac:dyDescent="0.2">
      <c r="A5018" s="45" t="s">
        <v>676</v>
      </c>
      <c r="B5018" s="65" t="str">
        <f>YEAR(C5018)&amp;"-"&amp;WEEKNUM(C5018)</f>
        <v>2018-27</v>
      </c>
      <c r="C5018" s="46">
        <v>43284</v>
      </c>
      <c r="D5018" s="67">
        <f>WEEKDAY(Tableau645[[#This Row],[date]])</f>
        <v>3</v>
      </c>
      <c r="E5018" s="47">
        <v>0.57291666666666696</v>
      </c>
      <c r="F5018" s="47">
        <v>0.69791666666666663</v>
      </c>
      <c r="G5018" s="46" t="str">
        <f>IF(NOT(ISBLANK(Tableau645[heure
début])),IF(VALUE(MID(TEXT(Tableau645[heure
début],"hh"),1,2))&lt;13,"AM","PM"),"")</f>
        <v>PM</v>
      </c>
      <c r="H5018" s="47">
        <f>F5018-E5018</f>
        <v>0.12499999999999967</v>
      </c>
      <c r="I5018" s="47"/>
      <c r="J5018" s="47"/>
      <c r="K5018" s="65" t="s">
        <v>809</v>
      </c>
      <c r="L5018" s="45" t="str">
        <f ca="1">VLOOKUP(Tableau645[[#This Row],[module]],OFFSET(INDIRECT(A5018&amp;"_code"),0,2,,2),2,0)</f>
        <v>n/a</v>
      </c>
      <c r="M5018" s="45"/>
      <c r="N5018" s="47"/>
      <c r="O5018" s="45"/>
    </row>
    <row r="5019" spans="1:15" hidden="1" x14ac:dyDescent="0.2">
      <c r="A5019" s="45" t="s">
        <v>677</v>
      </c>
      <c r="B5019" s="65" t="str">
        <f>YEAR(C5019)&amp;"-"&amp;WEEKNUM(C5019)</f>
        <v>2018-27</v>
      </c>
      <c r="C5019" s="46">
        <v>43284</v>
      </c>
      <c r="D5019" s="67">
        <f>WEEKDAY(Tableau645[[#This Row],[date]])</f>
        <v>3</v>
      </c>
      <c r="E5019" s="47">
        <v>0.57291666666666696</v>
      </c>
      <c r="F5019" s="47">
        <v>0.69791666666666663</v>
      </c>
      <c r="G5019" s="46" t="str">
        <f>IF(NOT(ISBLANK(Tableau645[heure
début])),IF(VALUE(MID(TEXT(Tableau645[heure
début],"hh"),1,2))&lt;13,"AM","PM"),"")</f>
        <v>PM</v>
      </c>
      <c r="H5019" s="47">
        <f>F5019-E5019</f>
        <v>0.12499999999999967</v>
      </c>
      <c r="I5019" s="47"/>
      <c r="J5019" s="47"/>
      <c r="K5019" s="65" t="s">
        <v>922</v>
      </c>
      <c r="L5019" s="45" t="str">
        <f ca="1">VLOOKUP(Tableau645[[#This Row],[module]],OFFSET(INDIRECT(A5019&amp;"_code"),0,2,,2),2,0)</f>
        <v>CGI CGI</v>
      </c>
      <c r="M5019" s="45"/>
      <c r="N5019" s="47"/>
      <c r="O5019" s="45"/>
    </row>
    <row r="5020" spans="1:15" hidden="1" x14ac:dyDescent="0.2">
      <c r="A5020" s="45" t="s">
        <v>671</v>
      </c>
      <c r="B5020" s="65" t="str">
        <f>YEAR(C5020)&amp;"-"&amp;WEEKNUM(C5020)</f>
        <v>2018-27</v>
      </c>
      <c r="C5020" s="46">
        <v>43284</v>
      </c>
      <c r="D5020" s="67">
        <f>WEEKDAY(Tableau645[[#This Row],[date]])</f>
        <v>3</v>
      </c>
      <c r="E5020" s="47">
        <v>0.57291666666666696</v>
      </c>
      <c r="F5020" s="47">
        <v>0.73958333333333404</v>
      </c>
      <c r="G5020" s="46" t="str">
        <f>IF(NOT(ISBLANK(Tableau645[heure
début])),IF(VALUE(MID(TEXT(Tableau645[heure
début],"hh"),1,2))&lt;13,"AM","PM"),"")</f>
        <v>PM</v>
      </c>
      <c r="H5020" s="47">
        <f>F5020-E5020</f>
        <v>0.16666666666666707</v>
      </c>
      <c r="I5020" s="47"/>
      <c r="J5020" s="47" t="s">
        <v>832</v>
      </c>
      <c r="K5020" s="65"/>
      <c r="L5020" s="45" t="e">
        <f ca="1">VLOOKUP(Tableau645[[#This Row],[module]],OFFSET(INDIRECT(A5020&amp;"_code"),0,2,,2),2,0)</f>
        <v>#N/A</v>
      </c>
      <c r="M5020" s="45"/>
      <c r="N5020" s="47"/>
      <c r="O5020" s="45"/>
    </row>
    <row r="5021" spans="1:15" hidden="1" x14ac:dyDescent="0.2">
      <c r="A5021" s="61" t="s">
        <v>669</v>
      </c>
      <c r="B5021" s="65" t="str">
        <f>YEAR(C5021)&amp;"-"&amp;WEEKNUM(C5021)</f>
        <v>2018-27</v>
      </c>
      <c r="C5021" s="46">
        <v>43285</v>
      </c>
      <c r="D5021" s="67">
        <f>WEEKDAY(Tableau645[[#This Row],[date]])</f>
        <v>4</v>
      </c>
      <c r="E5021" s="47">
        <v>0.34375</v>
      </c>
      <c r="F5021" s="47">
        <v>0.51041666666666696</v>
      </c>
      <c r="G5021" s="46" t="str">
        <f>IF(NOT(ISBLANK(Tableau645[heure
début])),IF(VALUE(MID(TEXT(Tableau645[heure
début],"hh"),1,2))&lt;13,"AM","PM"),"")</f>
        <v>AM</v>
      </c>
      <c r="H5021" s="47">
        <f>F5021-E5021</f>
        <v>0.16666666666666696</v>
      </c>
      <c r="I5021" s="47"/>
      <c r="J5021" s="47"/>
      <c r="K5021" s="45" t="s">
        <v>809</v>
      </c>
      <c r="L5021" s="45" t="str">
        <f ca="1">VLOOKUP(Tableau645[[#This Row],[module]],OFFSET(INDIRECT(A5021&amp;"_code"),0,2,,2),2,0)</f>
        <v>n/a</v>
      </c>
      <c r="M5021" s="45"/>
      <c r="N5021" s="47"/>
      <c r="O5021" s="45"/>
    </row>
    <row r="5022" spans="1:15" hidden="1" x14ac:dyDescent="0.2">
      <c r="A5022" s="45" t="s">
        <v>670</v>
      </c>
      <c r="B5022" s="65" t="str">
        <f>YEAR(C5022)&amp;"-"&amp;WEEKNUM(C5022)</f>
        <v>2018-27</v>
      </c>
      <c r="C5022" s="46">
        <v>43285</v>
      </c>
      <c r="D5022" s="67">
        <f>WEEKDAY(Tableau645[[#This Row],[date]])</f>
        <v>4</v>
      </c>
      <c r="E5022" s="47">
        <v>0.34375</v>
      </c>
      <c r="F5022" s="47">
        <v>0.51041666666666696</v>
      </c>
      <c r="G5022" s="46" t="str">
        <f>IF(NOT(ISBLANK(Tableau645[heure
début])),IF(VALUE(MID(TEXT(Tableau645[heure
début],"hh"),1,2))&lt;13,"AM","PM"),"")</f>
        <v>AM</v>
      </c>
      <c r="H5022" s="47">
        <f>F5022-E5022</f>
        <v>0.16666666666666696</v>
      </c>
      <c r="I5022" s="47"/>
      <c r="J5022" s="47"/>
      <c r="K5022" s="65" t="s">
        <v>809</v>
      </c>
      <c r="L5022" s="45" t="str">
        <f ca="1">VLOOKUP(Tableau645[[#This Row],[module]],OFFSET(INDIRECT(A5022&amp;"_code"),0,2,,2),2,0)</f>
        <v>n/a</v>
      </c>
      <c r="M5022" s="45"/>
      <c r="N5022" s="47"/>
      <c r="O5022" s="45"/>
    </row>
    <row r="5023" spans="1:15" hidden="1" x14ac:dyDescent="0.2">
      <c r="A5023" s="45" t="s">
        <v>657</v>
      </c>
      <c r="B5023" s="65" t="str">
        <f>YEAR(C5023)&amp;"-"&amp;WEEKNUM(C5023)</f>
        <v>2018-27</v>
      </c>
      <c r="C5023" s="46">
        <v>43285</v>
      </c>
      <c r="D5023" s="67">
        <f>WEEKDAY(Tableau645[[#This Row],[date]])</f>
        <v>4</v>
      </c>
      <c r="E5023" s="47">
        <v>0.34375</v>
      </c>
      <c r="F5023" s="47">
        <v>0.42708333333333298</v>
      </c>
      <c r="G5023" s="46" t="str">
        <f>IF(NOT(ISBLANK(Tableau645[heure
début])),IF(VALUE(MID(TEXT(Tableau645[heure
début],"hh"),1,2))&lt;13,"AM","PM"),"")</f>
        <v>AM</v>
      </c>
      <c r="H5023" s="47">
        <f>F5023-E5023</f>
        <v>8.3333333333332982E-2</v>
      </c>
      <c r="I5023" s="123"/>
      <c r="J5023" s="47"/>
      <c r="K5023" s="65" t="s">
        <v>934</v>
      </c>
      <c r="L5023" s="45" t="str">
        <f ca="1">VLOOKUP(Tableau645[[#This Row],[module]],OFFSET(INDIRECT(A5023&amp;"_code"),0,2,,2),2,0)</f>
        <v>GABER Jaafar</v>
      </c>
      <c r="M5023" s="45"/>
      <c r="N5023" s="47"/>
      <c r="O5023" s="45"/>
    </row>
    <row r="5024" spans="1:15" hidden="1" x14ac:dyDescent="0.2">
      <c r="A5024" s="45" t="s">
        <v>671</v>
      </c>
      <c r="B5024" s="65" t="str">
        <f>YEAR(C5024)&amp;"-"&amp;WEEKNUM(C5024)</f>
        <v>2018-27</v>
      </c>
      <c r="C5024" s="46">
        <v>43285</v>
      </c>
      <c r="D5024" s="67">
        <f>WEEKDAY(Tableau645[[#This Row],[date]])</f>
        <v>4</v>
      </c>
      <c r="E5024" s="47">
        <v>0.34375</v>
      </c>
      <c r="F5024" s="47">
        <v>0.51041666666666696</v>
      </c>
      <c r="G5024" s="46" t="str">
        <f>IF(NOT(ISBLANK(Tableau645[heure
début])),IF(VALUE(MID(TEXT(Tableau645[heure
début],"hh"),1,2))&lt;13,"AM","PM"),"")</f>
        <v>AM</v>
      </c>
      <c r="H5024" s="47">
        <f>F5024-E5024</f>
        <v>0.16666666666666696</v>
      </c>
      <c r="I5024" s="47"/>
      <c r="J5024" s="47" t="s">
        <v>833</v>
      </c>
      <c r="K5024" s="65" t="s">
        <v>817</v>
      </c>
      <c r="L5024" s="45" t="str">
        <f ca="1">VLOOKUP(Tableau645[[#This Row],[module]],OFFSET(INDIRECT(A5024&amp;"_code"),0,2,,2),2,0)</f>
        <v>n/a</v>
      </c>
      <c r="M5024" s="45"/>
      <c r="N5024" s="47"/>
      <c r="O5024" s="45"/>
    </row>
    <row r="5025" spans="1:15" hidden="1" x14ac:dyDescent="0.2">
      <c r="A5025" s="45" t="s">
        <v>672</v>
      </c>
      <c r="B5025" s="65" t="str">
        <f>YEAR(C5025)&amp;"-"&amp;WEEKNUM(C5025)</f>
        <v>2018-27</v>
      </c>
      <c r="C5025" s="46">
        <v>43285</v>
      </c>
      <c r="D5025" s="67">
        <f>WEEKDAY(Tableau645[[#This Row],[date]])</f>
        <v>4</v>
      </c>
      <c r="E5025" s="47">
        <v>0.34375</v>
      </c>
      <c r="F5025" s="47">
        <v>0.51041666666666696</v>
      </c>
      <c r="G5025" s="46" t="str">
        <f>IF(NOT(ISBLANK(Tableau645[heure
début])),IF(VALUE(MID(TEXT(Tableau645[heure
début],"hh"),1,2))&lt;13,"AM","PM"),"")</f>
        <v>AM</v>
      </c>
      <c r="H5025" s="47">
        <f>F5025-E5025</f>
        <v>0.16666666666666696</v>
      </c>
      <c r="I5025" s="47"/>
      <c r="J5025" s="47"/>
      <c r="K5025" s="65" t="s">
        <v>809</v>
      </c>
      <c r="L5025" s="45" t="str">
        <f ca="1">VLOOKUP(Tableau645[[#This Row],[module]],OFFSET(INDIRECT(A5025&amp;"_code"),0,2,,2),2,0)</f>
        <v>n/a</v>
      </c>
      <c r="M5025" s="45"/>
      <c r="N5025" s="47"/>
      <c r="O5025" s="45"/>
    </row>
    <row r="5026" spans="1:15" hidden="1" x14ac:dyDescent="0.2">
      <c r="A5026" s="45" t="s">
        <v>676</v>
      </c>
      <c r="B5026" s="65" t="str">
        <f>YEAR(C5026)&amp;"-"&amp;WEEKNUM(C5026)</f>
        <v>2018-27</v>
      </c>
      <c r="C5026" s="46">
        <v>43285</v>
      </c>
      <c r="D5026" s="67">
        <f>WEEKDAY(Tableau645[[#This Row],[date]])</f>
        <v>4</v>
      </c>
      <c r="E5026" s="47">
        <v>0.34375</v>
      </c>
      <c r="F5026" s="47">
        <v>0.51041666666666696</v>
      </c>
      <c r="G5026" s="46" t="str">
        <f>IF(NOT(ISBLANK(Tableau645[heure
début])),IF(VALUE(MID(TEXT(Tableau645[heure
début],"hh"),1,2))&lt;13,"AM","PM"),"")</f>
        <v>AM</v>
      </c>
      <c r="H5026" s="47">
        <f>F5026-E5026</f>
        <v>0.16666666666666696</v>
      </c>
      <c r="I5026" s="47"/>
      <c r="J5026" s="47"/>
      <c r="K5026" s="65" t="s">
        <v>809</v>
      </c>
      <c r="L5026" s="45" t="str">
        <f ca="1">VLOOKUP(Tableau645[[#This Row],[module]],OFFSET(INDIRECT(A5026&amp;"_code"),0,2,,2),2,0)</f>
        <v>n/a</v>
      </c>
      <c r="M5026" s="45"/>
      <c r="N5026" s="47"/>
      <c r="O5026" s="45"/>
    </row>
    <row r="5027" spans="1:15" hidden="1" x14ac:dyDescent="0.2">
      <c r="A5027" s="45" t="s">
        <v>677</v>
      </c>
      <c r="B5027" s="65" t="str">
        <f>YEAR(C5027)&amp;"-"&amp;WEEKNUM(C5027)</f>
        <v>2018-27</v>
      </c>
      <c r="C5027" s="46">
        <v>43285</v>
      </c>
      <c r="D5027" s="67">
        <f>WEEKDAY(Tableau645[[#This Row],[date]])</f>
        <v>4</v>
      </c>
      <c r="E5027" s="47">
        <v>0.34375</v>
      </c>
      <c r="F5027" s="47">
        <v>0.51041666666666696</v>
      </c>
      <c r="G5027" s="46" t="str">
        <f>IF(NOT(ISBLANK(Tableau645[heure
début])),IF(VALUE(MID(TEXT(Tableau645[heure
début],"hh"),1,2))&lt;13,"AM","PM"),"")</f>
        <v>AM</v>
      </c>
      <c r="H5027" s="47">
        <f>F5027-E5027</f>
        <v>0.16666666666666696</v>
      </c>
      <c r="I5027" s="47"/>
      <c r="J5027" s="47"/>
      <c r="K5027" s="65" t="s">
        <v>922</v>
      </c>
      <c r="L5027" s="45" t="str">
        <f ca="1">VLOOKUP(Tableau645[[#This Row],[module]],OFFSET(INDIRECT(A5027&amp;"_code"),0,2,,2),2,0)</f>
        <v>CGI CGI</v>
      </c>
      <c r="M5027" s="45"/>
      <c r="N5027" s="47"/>
      <c r="O5027" s="45"/>
    </row>
    <row r="5028" spans="1:15" hidden="1" x14ac:dyDescent="0.2">
      <c r="A5028" s="45" t="s">
        <v>671</v>
      </c>
      <c r="B5028" s="65" t="str">
        <f>YEAR(C5028)&amp;"-"&amp;WEEKNUM(C5028)</f>
        <v>2018-27</v>
      </c>
      <c r="C5028" s="46">
        <v>43285</v>
      </c>
      <c r="D5028" s="67">
        <f>WEEKDAY(Tableau645[[#This Row],[date]])</f>
        <v>4</v>
      </c>
      <c r="E5028" s="47">
        <v>0.34375</v>
      </c>
      <c r="F5028" s="47">
        <v>0.51041666666666696</v>
      </c>
      <c r="G5028" s="46" t="str">
        <f>IF(NOT(ISBLANK(Tableau645[heure
début])),IF(VALUE(MID(TEXT(Tableau645[heure
début],"hh"),1,2))&lt;13,"AM","PM"),"")</f>
        <v>AM</v>
      </c>
      <c r="H5028" s="47">
        <f>F5028-E5028</f>
        <v>0.16666666666666696</v>
      </c>
      <c r="I5028" s="47"/>
      <c r="J5028" s="47" t="s">
        <v>832</v>
      </c>
      <c r="K5028" s="65"/>
      <c r="L5028" s="45" t="e">
        <f ca="1">VLOOKUP(Tableau645[[#This Row],[module]],OFFSET(INDIRECT(A5028&amp;"_code"),0,2,,2),2,0)</f>
        <v>#N/A</v>
      </c>
      <c r="M5028" s="45"/>
      <c r="N5028" s="47"/>
      <c r="O5028" s="45"/>
    </row>
    <row r="5029" spans="1:15" hidden="1" x14ac:dyDescent="0.2">
      <c r="A5029" s="45" t="s">
        <v>657</v>
      </c>
      <c r="B5029" s="65" t="str">
        <f>YEAR(C5029)&amp;"-"&amp;WEEKNUM(C5029)</f>
        <v>2018-27</v>
      </c>
      <c r="C5029" s="46">
        <v>43285</v>
      </c>
      <c r="D5029" s="67">
        <f>WEEKDAY(Tableau645[[#This Row],[date]])</f>
        <v>4</v>
      </c>
      <c r="E5029" s="47">
        <v>0.42708333333333298</v>
      </c>
      <c r="F5029" s="47">
        <v>0.51041666666666696</v>
      </c>
      <c r="G5029" s="46" t="str">
        <f>IF(NOT(ISBLANK(Tableau645[heure
début])),IF(VALUE(MID(TEXT(Tableau645[heure
début],"hh"),1,2))&lt;13,"AM","PM"),"")</f>
        <v>AM</v>
      </c>
      <c r="H5029" s="47">
        <f>F5029-E5029</f>
        <v>8.3333333333333981E-2</v>
      </c>
      <c r="I5029" s="123"/>
      <c r="J5029" s="47"/>
      <c r="K5029" s="65" t="s">
        <v>935</v>
      </c>
      <c r="L5029" s="65" t="str">
        <f ca="1">VLOOKUP(Tableau645[[#This Row],[module]],OFFSET(INDIRECT(A5029&amp;"_code"),0,2,,2),2,0)</f>
        <v>GABER Jaafar</v>
      </c>
      <c r="M5029" s="45"/>
      <c r="N5029" s="47"/>
      <c r="O5029" s="45"/>
    </row>
    <row r="5030" spans="1:15" hidden="1" x14ac:dyDescent="0.2">
      <c r="A5030" s="61" t="s">
        <v>669</v>
      </c>
      <c r="B5030" s="65" t="str">
        <f>YEAR(C5030)&amp;"-"&amp;WEEKNUM(C5030)</f>
        <v>2018-27</v>
      </c>
      <c r="C5030" s="46">
        <v>43285</v>
      </c>
      <c r="D5030" s="67">
        <f>WEEKDAY(Tableau645[[#This Row],[date]])</f>
        <v>4</v>
      </c>
      <c r="E5030" s="63">
        <v>0.57291666666666696</v>
      </c>
      <c r="F5030" s="63">
        <v>0.73958333333333404</v>
      </c>
      <c r="G5030" s="46" t="str">
        <f>IF(NOT(ISBLANK(Tableau645[heure
début])),IF(VALUE(MID(TEXT(Tableau645[heure
début],"hh"),1,2))&lt;13,"AM","PM"),"")</f>
        <v>PM</v>
      </c>
      <c r="H5030" s="47">
        <f>F5030-E5030</f>
        <v>0.16666666666666707</v>
      </c>
      <c r="I5030" s="47"/>
      <c r="J5030" s="47"/>
      <c r="K5030" s="45" t="s">
        <v>809</v>
      </c>
      <c r="L5030" s="45" t="str">
        <f ca="1">VLOOKUP(Tableau645[[#This Row],[module]],OFFSET(INDIRECT(A5030&amp;"_code"),0,2,,2),2,0)</f>
        <v>n/a</v>
      </c>
      <c r="M5030" s="45"/>
      <c r="N5030" s="47"/>
      <c r="O5030" s="45"/>
    </row>
    <row r="5031" spans="1:15" hidden="1" x14ac:dyDescent="0.2">
      <c r="A5031" s="45" t="s">
        <v>670</v>
      </c>
      <c r="B5031" s="65" t="str">
        <f>YEAR(C5031)&amp;"-"&amp;WEEKNUM(C5031)</f>
        <v>2018-27</v>
      </c>
      <c r="C5031" s="46">
        <v>43285</v>
      </c>
      <c r="D5031" s="67">
        <f>WEEKDAY(Tableau645[[#This Row],[date]])</f>
        <v>4</v>
      </c>
      <c r="E5031" s="47">
        <v>0.57291666666666696</v>
      </c>
      <c r="F5031" s="47">
        <v>0.73958333333333404</v>
      </c>
      <c r="G5031" s="46" t="str">
        <f>IF(NOT(ISBLANK(Tableau645[heure
début])),IF(VALUE(MID(TEXT(Tableau645[heure
début],"hh"),1,2))&lt;13,"AM","PM"),"")</f>
        <v>PM</v>
      </c>
      <c r="H5031" s="47">
        <f>F5031-E5031</f>
        <v>0.16666666666666707</v>
      </c>
      <c r="I5031" s="47"/>
      <c r="J5031" s="47"/>
      <c r="K5031" s="65" t="s">
        <v>809</v>
      </c>
      <c r="L5031" s="45" t="str">
        <f ca="1">VLOOKUP(Tableau645[[#This Row],[module]],OFFSET(INDIRECT(A5031&amp;"_code"),0,2,,2),2,0)</f>
        <v>n/a</v>
      </c>
      <c r="M5031" s="45"/>
      <c r="N5031" s="47"/>
      <c r="O5031" s="45"/>
    </row>
    <row r="5032" spans="1:15" hidden="1" x14ac:dyDescent="0.2">
      <c r="A5032" s="45" t="s">
        <v>657</v>
      </c>
      <c r="B5032" s="65" t="str">
        <f>YEAR(C5032)&amp;"-"&amp;WEEKNUM(C5032)</f>
        <v>2018-27</v>
      </c>
      <c r="C5032" s="46">
        <v>43285</v>
      </c>
      <c r="D5032" s="67">
        <f>WEEKDAY(Tableau645[[#This Row],[date]])</f>
        <v>4</v>
      </c>
      <c r="E5032" s="47">
        <v>0.57291666666666696</v>
      </c>
      <c r="F5032" s="47">
        <v>0.73958333333333404</v>
      </c>
      <c r="G5032" s="46" t="str">
        <f>IF(NOT(ISBLANK(Tableau645[heure
début])),IF(VALUE(MID(TEXT(Tableau645[heure
début],"hh"),1,2))&lt;13,"AM","PM"),"")</f>
        <v>PM</v>
      </c>
      <c r="H5032" s="47">
        <f>F5032-E5032</f>
        <v>0.16666666666666707</v>
      </c>
      <c r="I5032" s="123"/>
      <c r="J5032" s="47"/>
      <c r="K5032" s="65" t="s">
        <v>935</v>
      </c>
      <c r="L5032" s="45" t="str">
        <f ca="1">VLOOKUP(Tableau645[[#This Row],[module]],OFFSET(INDIRECT(A5032&amp;"_code"),0,2,,2),2,0)</f>
        <v>GABER Jaafar</v>
      </c>
      <c r="M5032" s="45"/>
      <c r="N5032" s="47"/>
      <c r="O5032" s="45"/>
    </row>
    <row r="5033" spans="1:15" hidden="1" x14ac:dyDescent="0.2">
      <c r="A5033" s="45" t="s">
        <v>671</v>
      </c>
      <c r="B5033" s="65" t="str">
        <f>YEAR(C5033)&amp;"-"&amp;WEEKNUM(C5033)</f>
        <v>2018-27</v>
      </c>
      <c r="C5033" s="46">
        <v>43285</v>
      </c>
      <c r="D5033" s="67">
        <f>WEEKDAY(Tableau645[[#This Row],[date]])</f>
        <v>4</v>
      </c>
      <c r="E5033" s="47">
        <v>0.57291666666666696</v>
      </c>
      <c r="F5033" s="47">
        <v>0.73958333333333404</v>
      </c>
      <c r="G5033" s="46" t="str">
        <f>IF(NOT(ISBLANK(Tableau645[heure
début])),IF(VALUE(MID(TEXT(Tableau645[heure
début],"hh"),1,2))&lt;13,"AM","PM"),"")</f>
        <v>PM</v>
      </c>
      <c r="H5033" s="47">
        <f>F5033-E5033</f>
        <v>0.16666666666666707</v>
      </c>
      <c r="I5033" s="47"/>
      <c r="J5033" s="47" t="s">
        <v>833</v>
      </c>
      <c r="K5033" s="65" t="s">
        <v>817</v>
      </c>
      <c r="L5033" s="45" t="str">
        <f ca="1">VLOOKUP(Tableau645[[#This Row],[module]],OFFSET(INDIRECT(A5033&amp;"_code"),0,2,,2),2,0)</f>
        <v>n/a</v>
      </c>
      <c r="M5033" s="45"/>
      <c r="N5033" s="47"/>
      <c r="O5033" s="45"/>
    </row>
    <row r="5034" spans="1:15" hidden="1" x14ac:dyDescent="0.2">
      <c r="A5034" s="45" t="s">
        <v>672</v>
      </c>
      <c r="B5034" s="65" t="str">
        <f>YEAR(C5034)&amp;"-"&amp;WEEKNUM(C5034)</f>
        <v>2018-27</v>
      </c>
      <c r="C5034" s="46">
        <v>43285</v>
      </c>
      <c r="D5034" s="67">
        <f>WEEKDAY(Tableau645[[#This Row],[date]])</f>
        <v>4</v>
      </c>
      <c r="E5034" s="47">
        <v>0.57291666666666696</v>
      </c>
      <c r="F5034" s="47">
        <v>0.73958333333333404</v>
      </c>
      <c r="G5034" s="46" t="str">
        <f>IF(NOT(ISBLANK(Tableau645[heure
début])),IF(VALUE(MID(TEXT(Tableau645[heure
début],"hh"),1,2))&lt;13,"AM","PM"),"")</f>
        <v>PM</v>
      </c>
      <c r="H5034" s="47">
        <f>F5034-E5034</f>
        <v>0.16666666666666707</v>
      </c>
      <c r="I5034" s="47"/>
      <c r="J5034" s="47"/>
      <c r="K5034" s="65" t="s">
        <v>809</v>
      </c>
      <c r="L5034" s="45" t="str">
        <f ca="1">VLOOKUP(Tableau645[[#This Row],[module]],OFFSET(INDIRECT(A5034&amp;"_code"),0,2,,2),2,0)</f>
        <v>n/a</v>
      </c>
      <c r="M5034" s="45"/>
      <c r="N5034" s="47"/>
      <c r="O5034" s="45"/>
    </row>
    <row r="5035" spans="1:15" hidden="1" x14ac:dyDescent="0.2">
      <c r="A5035" s="45" t="s">
        <v>676</v>
      </c>
      <c r="B5035" s="65" t="str">
        <f>YEAR(C5035)&amp;"-"&amp;WEEKNUM(C5035)</f>
        <v>2018-27</v>
      </c>
      <c r="C5035" s="46">
        <v>43285</v>
      </c>
      <c r="D5035" s="67">
        <f>WEEKDAY(Tableau645[[#This Row],[date]])</f>
        <v>4</v>
      </c>
      <c r="E5035" s="47">
        <v>0.57291666666666696</v>
      </c>
      <c r="F5035" s="47">
        <v>0.69791666666666663</v>
      </c>
      <c r="G5035" s="46" t="str">
        <f>IF(NOT(ISBLANK(Tableau645[heure
début])),IF(VALUE(MID(TEXT(Tableau645[heure
début],"hh"),1,2))&lt;13,"AM","PM"),"")</f>
        <v>PM</v>
      </c>
      <c r="H5035" s="47">
        <f>F5035-E5035</f>
        <v>0.12499999999999967</v>
      </c>
      <c r="I5035" s="47"/>
      <c r="J5035" s="47"/>
      <c r="K5035" s="65" t="s">
        <v>809</v>
      </c>
      <c r="L5035" s="45" t="str">
        <f ca="1">VLOOKUP(Tableau645[[#This Row],[module]],OFFSET(INDIRECT(A5035&amp;"_code"),0,2,,2),2,0)</f>
        <v>n/a</v>
      </c>
      <c r="M5035" s="45"/>
      <c r="N5035" s="47"/>
      <c r="O5035" s="45"/>
    </row>
    <row r="5036" spans="1:15" hidden="1" x14ac:dyDescent="0.2">
      <c r="A5036" s="45" t="s">
        <v>677</v>
      </c>
      <c r="B5036" s="65" t="str">
        <f>YEAR(C5036)&amp;"-"&amp;WEEKNUM(C5036)</f>
        <v>2018-27</v>
      </c>
      <c r="C5036" s="46">
        <v>43285</v>
      </c>
      <c r="D5036" s="67">
        <f>WEEKDAY(Tableau645[[#This Row],[date]])</f>
        <v>4</v>
      </c>
      <c r="E5036" s="47">
        <v>0.57291666666666696</v>
      </c>
      <c r="F5036" s="47">
        <v>0.69791666666666663</v>
      </c>
      <c r="G5036" s="46" t="str">
        <f>IF(NOT(ISBLANK(Tableau645[heure
début])),IF(VALUE(MID(TEXT(Tableau645[heure
début],"hh"),1,2))&lt;13,"AM","PM"),"")</f>
        <v>PM</v>
      </c>
      <c r="H5036" s="47">
        <f>F5036-E5036</f>
        <v>0.12499999999999967</v>
      </c>
      <c r="I5036" s="47"/>
      <c r="J5036" s="47"/>
      <c r="K5036" s="65" t="s">
        <v>922</v>
      </c>
      <c r="L5036" s="45" t="str">
        <f ca="1">VLOOKUP(Tableau645[[#This Row],[module]],OFFSET(INDIRECT(A5036&amp;"_code"),0,2,,2),2,0)</f>
        <v>CGI CGI</v>
      </c>
      <c r="M5036" s="45"/>
      <c r="N5036" s="47"/>
      <c r="O5036" s="45"/>
    </row>
    <row r="5037" spans="1:15" hidden="1" x14ac:dyDescent="0.2">
      <c r="A5037" s="45" t="s">
        <v>671</v>
      </c>
      <c r="B5037" s="65" t="str">
        <f>YEAR(C5037)&amp;"-"&amp;WEEKNUM(C5037)</f>
        <v>2018-27</v>
      </c>
      <c r="C5037" s="46">
        <v>43285</v>
      </c>
      <c r="D5037" s="67">
        <f>WEEKDAY(Tableau645[[#This Row],[date]])</f>
        <v>4</v>
      </c>
      <c r="E5037" s="47">
        <v>0.57291666666666696</v>
      </c>
      <c r="F5037" s="47">
        <v>0.73958333333333404</v>
      </c>
      <c r="G5037" s="46" t="str">
        <f>IF(NOT(ISBLANK(Tableau645[heure
début])),IF(VALUE(MID(TEXT(Tableau645[heure
début],"hh"),1,2))&lt;13,"AM","PM"),"")</f>
        <v>PM</v>
      </c>
      <c r="H5037" s="47">
        <f>F5037-E5037</f>
        <v>0.16666666666666707</v>
      </c>
      <c r="I5037" s="47"/>
      <c r="J5037" s="47" t="s">
        <v>832</v>
      </c>
      <c r="K5037" s="65"/>
      <c r="L5037" s="45" t="e">
        <f ca="1">VLOOKUP(Tableau645[[#This Row],[module]],OFFSET(INDIRECT(A5037&amp;"_code"),0,2,,2),2,0)</f>
        <v>#N/A</v>
      </c>
      <c r="M5037" s="45"/>
      <c r="N5037" s="47"/>
      <c r="O5037" s="45"/>
    </row>
    <row r="5038" spans="1:15" hidden="1" x14ac:dyDescent="0.2">
      <c r="A5038" s="61" t="s">
        <v>669</v>
      </c>
      <c r="B5038" s="65" t="str">
        <f>YEAR(C5038)&amp;"-"&amp;WEEKNUM(C5038)</f>
        <v>2018-27</v>
      </c>
      <c r="C5038" s="46">
        <v>43286</v>
      </c>
      <c r="D5038" s="67">
        <f>WEEKDAY(Tableau645[[#This Row],[date]])</f>
        <v>5</v>
      </c>
      <c r="E5038" s="47">
        <v>0.34375</v>
      </c>
      <c r="F5038" s="47">
        <v>0.51041666666666696</v>
      </c>
      <c r="G5038" s="46" t="str">
        <f>IF(NOT(ISBLANK(Tableau645[heure
début])),IF(VALUE(MID(TEXT(Tableau645[heure
début],"hh"),1,2))&lt;13,"AM","PM"),"")</f>
        <v>AM</v>
      </c>
      <c r="H5038" s="47">
        <f>F5038-E5038</f>
        <v>0.16666666666666696</v>
      </c>
      <c r="I5038" s="47"/>
      <c r="J5038" s="47"/>
      <c r="K5038" s="45" t="s">
        <v>809</v>
      </c>
      <c r="L5038" s="45" t="str">
        <f ca="1">VLOOKUP(Tableau645[[#This Row],[module]],OFFSET(INDIRECT(A5038&amp;"_code"),0,2,,2),2,0)</f>
        <v>n/a</v>
      </c>
      <c r="M5038" s="45"/>
      <c r="N5038" s="47"/>
      <c r="O5038" s="45"/>
    </row>
    <row r="5039" spans="1:15" hidden="1" x14ac:dyDescent="0.2">
      <c r="A5039" s="45" t="s">
        <v>670</v>
      </c>
      <c r="B5039" s="65" t="str">
        <f>YEAR(C5039)&amp;"-"&amp;WEEKNUM(C5039)</f>
        <v>2018-27</v>
      </c>
      <c r="C5039" s="46">
        <v>43286</v>
      </c>
      <c r="D5039" s="67">
        <f>WEEKDAY(Tableau645[[#This Row],[date]])</f>
        <v>5</v>
      </c>
      <c r="E5039" s="47">
        <v>0.34375</v>
      </c>
      <c r="F5039" s="47">
        <v>0.51041666666666696</v>
      </c>
      <c r="G5039" s="46" t="str">
        <f>IF(NOT(ISBLANK(Tableau645[heure
début])),IF(VALUE(MID(TEXT(Tableau645[heure
début],"hh"),1,2))&lt;13,"AM","PM"),"")</f>
        <v>AM</v>
      </c>
      <c r="H5039" s="47">
        <f>F5039-E5039</f>
        <v>0.16666666666666696</v>
      </c>
      <c r="I5039" s="47"/>
      <c r="J5039" s="47"/>
      <c r="K5039" s="65" t="s">
        <v>809</v>
      </c>
      <c r="L5039" s="45" t="str">
        <f ca="1">VLOOKUP(Tableau645[[#This Row],[module]],OFFSET(INDIRECT(A5039&amp;"_code"),0,2,,2),2,0)</f>
        <v>n/a</v>
      </c>
      <c r="M5039" s="45"/>
      <c r="N5039" s="47"/>
      <c r="O5039" s="45"/>
    </row>
    <row r="5040" spans="1:15" hidden="1" x14ac:dyDescent="0.2">
      <c r="A5040" s="45" t="s">
        <v>657</v>
      </c>
      <c r="B5040" s="65" t="str">
        <f>YEAR(C5040)&amp;"-"&amp;WEEKNUM(C5040)</f>
        <v>2018-27</v>
      </c>
      <c r="C5040" s="46">
        <v>43286</v>
      </c>
      <c r="D5040" s="67">
        <f>WEEKDAY(Tableau645[[#This Row],[date]])</f>
        <v>5</v>
      </c>
      <c r="E5040" s="47">
        <v>0.34375</v>
      </c>
      <c r="F5040" s="47">
        <v>0.51041666666666696</v>
      </c>
      <c r="G5040" s="46" t="str">
        <f>IF(NOT(ISBLANK(Tableau645[heure
début])),IF(VALUE(MID(TEXT(Tableau645[heure
début],"hh"),1,2))&lt;13,"AM","PM"),"")</f>
        <v>AM</v>
      </c>
      <c r="H5040" s="47">
        <f>F5040-E5040</f>
        <v>0.16666666666666696</v>
      </c>
      <c r="I5040" s="123"/>
      <c r="J5040" s="47"/>
      <c r="K5040" s="65" t="s">
        <v>935</v>
      </c>
      <c r="L5040" s="45" t="str">
        <f ca="1">VLOOKUP(Tableau645[[#This Row],[module]],OFFSET(INDIRECT(A5040&amp;"_code"),0,2,,2),2,0)</f>
        <v>GABER Jaafar</v>
      </c>
      <c r="M5040" s="45"/>
      <c r="N5040" s="47"/>
      <c r="O5040" s="45"/>
    </row>
    <row r="5041" spans="1:15" hidden="1" x14ac:dyDescent="0.2">
      <c r="A5041" s="45" t="s">
        <v>671</v>
      </c>
      <c r="B5041" s="65" t="str">
        <f>YEAR(C5041)&amp;"-"&amp;WEEKNUM(C5041)</f>
        <v>2018-27</v>
      </c>
      <c r="C5041" s="46">
        <v>43286</v>
      </c>
      <c r="D5041" s="67">
        <f>WEEKDAY(Tableau645[[#This Row],[date]])</f>
        <v>5</v>
      </c>
      <c r="E5041" s="47">
        <v>0.34375</v>
      </c>
      <c r="F5041" s="47">
        <v>0.51041666666666696</v>
      </c>
      <c r="G5041" s="46" t="str">
        <f>IF(NOT(ISBLANK(Tableau645[heure
début])),IF(VALUE(MID(TEXT(Tableau645[heure
début],"hh"),1,2))&lt;13,"AM","PM"),"")</f>
        <v>AM</v>
      </c>
      <c r="H5041" s="47">
        <f>F5041-E5041</f>
        <v>0.16666666666666696</v>
      </c>
      <c r="I5041" s="47"/>
      <c r="J5041" s="47" t="s">
        <v>833</v>
      </c>
      <c r="K5041" s="65" t="s">
        <v>817</v>
      </c>
      <c r="L5041" s="45" t="str">
        <f ca="1">VLOOKUP(Tableau645[[#This Row],[module]],OFFSET(INDIRECT(A5041&amp;"_code"),0,2,,2),2,0)</f>
        <v>n/a</v>
      </c>
      <c r="M5041" s="45"/>
      <c r="N5041" s="47"/>
      <c r="O5041" s="45"/>
    </row>
    <row r="5042" spans="1:15" hidden="1" x14ac:dyDescent="0.2">
      <c r="A5042" s="45" t="s">
        <v>672</v>
      </c>
      <c r="B5042" s="65" t="str">
        <f>YEAR(C5042)&amp;"-"&amp;WEEKNUM(C5042)</f>
        <v>2018-27</v>
      </c>
      <c r="C5042" s="46">
        <v>43286</v>
      </c>
      <c r="D5042" s="67">
        <f>WEEKDAY(Tableau645[[#This Row],[date]])</f>
        <v>5</v>
      </c>
      <c r="E5042" s="47">
        <v>0.34375</v>
      </c>
      <c r="F5042" s="47">
        <v>0.51041666666666696</v>
      </c>
      <c r="G5042" s="46" t="str">
        <f>IF(NOT(ISBLANK(Tableau645[heure
début])),IF(VALUE(MID(TEXT(Tableau645[heure
début],"hh"),1,2))&lt;13,"AM","PM"),"")</f>
        <v>AM</v>
      </c>
      <c r="H5042" s="47">
        <f>F5042-E5042</f>
        <v>0.16666666666666696</v>
      </c>
      <c r="I5042" s="47"/>
      <c r="J5042" s="47"/>
      <c r="K5042" s="65" t="s">
        <v>809</v>
      </c>
      <c r="L5042" s="45" t="str">
        <f ca="1">VLOOKUP(Tableau645[[#This Row],[module]],OFFSET(INDIRECT(A5042&amp;"_code"),0,2,,2),2,0)</f>
        <v>n/a</v>
      </c>
      <c r="M5042" s="45"/>
      <c r="N5042" s="47"/>
      <c r="O5042" s="45"/>
    </row>
    <row r="5043" spans="1:15" hidden="1" x14ac:dyDescent="0.2">
      <c r="A5043" s="45" t="s">
        <v>676</v>
      </c>
      <c r="B5043" s="65" t="str">
        <f>YEAR(C5043)&amp;"-"&amp;WEEKNUM(C5043)</f>
        <v>2018-27</v>
      </c>
      <c r="C5043" s="46">
        <v>43286</v>
      </c>
      <c r="D5043" s="67">
        <f>WEEKDAY(Tableau645[[#This Row],[date]])</f>
        <v>5</v>
      </c>
      <c r="E5043" s="47">
        <v>0.34375</v>
      </c>
      <c r="F5043" s="47">
        <v>0.51041666666666696</v>
      </c>
      <c r="G5043" s="46" t="str">
        <f>IF(NOT(ISBLANK(Tableau645[heure
début])),IF(VALUE(MID(TEXT(Tableau645[heure
début],"hh"),1,2))&lt;13,"AM","PM"),"")</f>
        <v>AM</v>
      </c>
      <c r="H5043" s="47">
        <f>F5043-E5043</f>
        <v>0.16666666666666696</v>
      </c>
      <c r="I5043" s="47"/>
      <c r="J5043" s="47"/>
      <c r="K5043" s="65" t="s">
        <v>809</v>
      </c>
      <c r="L5043" s="45" t="str">
        <f ca="1">VLOOKUP(Tableau645[[#This Row],[module]],OFFSET(INDIRECT(A5043&amp;"_code"),0,2,,2),2,0)</f>
        <v>n/a</v>
      </c>
      <c r="M5043" s="45"/>
      <c r="N5043" s="47"/>
      <c r="O5043" s="45"/>
    </row>
    <row r="5044" spans="1:15" hidden="1" x14ac:dyDescent="0.2">
      <c r="A5044" s="45" t="s">
        <v>677</v>
      </c>
      <c r="B5044" s="65" t="str">
        <f>YEAR(C5044)&amp;"-"&amp;WEEKNUM(C5044)</f>
        <v>2018-27</v>
      </c>
      <c r="C5044" s="46">
        <v>43286</v>
      </c>
      <c r="D5044" s="67">
        <f>WEEKDAY(Tableau645[[#This Row],[date]])</f>
        <v>5</v>
      </c>
      <c r="E5044" s="47">
        <v>0.34375</v>
      </c>
      <c r="F5044" s="47">
        <v>0.51041666666666696</v>
      </c>
      <c r="G5044" s="46" t="str">
        <f>IF(NOT(ISBLANK(Tableau645[heure
début])),IF(VALUE(MID(TEXT(Tableau645[heure
début],"hh"),1,2))&lt;13,"AM","PM"),"")</f>
        <v>AM</v>
      </c>
      <c r="H5044" s="47">
        <f>F5044-E5044</f>
        <v>0.16666666666666696</v>
      </c>
      <c r="I5044" s="47"/>
      <c r="J5044" s="47"/>
      <c r="K5044" s="65" t="s">
        <v>922</v>
      </c>
      <c r="L5044" s="45" t="str">
        <f ca="1">VLOOKUP(Tableau645[[#This Row],[module]],OFFSET(INDIRECT(A5044&amp;"_code"),0,2,,2),2,0)</f>
        <v>CGI CGI</v>
      </c>
      <c r="M5044" s="45"/>
      <c r="N5044" s="47"/>
      <c r="O5044" s="45"/>
    </row>
    <row r="5045" spans="1:15" hidden="1" x14ac:dyDescent="0.2">
      <c r="A5045" s="45" t="s">
        <v>671</v>
      </c>
      <c r="B5045" s="65" t="str">
        <f>YEAR(C5045)&amp;"-"&amp;WEEKNUM(C5045)</f>
        <v>2018-27</v>
      </c>
      <c r="C5045" s="46">
        <v>43286</v>
      </c>
      <c r="D5045" s="67">
        <f>WEEKDAY(Tableau645[[#This Row],[date]])</f>
        <v>5</v>
      </c>
      <c r="E5045" s="47">
        <v>0.34375</v>
      </c>
      <c r="F5045" s="47">
        <v>0.51041666666666696</v>
      </c>
      <c r="G5045" s="46" t="str">
        <f>IF(NOT(ISBLANK(Tableau645[heure
début])),IF(VALUE(MID(TEXT(Tableau645[heure
début],"hh"),1,2))&lt;13,"AM","PM"),"")</f>
        <v>AM</v>
      </c>
      <c r="H5045" s="47">
        <f>F5045-E5045</f>
        <v>0.16666666666666696</v>
      </c>
      <c r="I5045" s="47"/>
      <c r="J5045" s="47" t="s">
        <v>832</v>
      </c>
      <c r="K5045" s="65"/>
      <c r="L5045" s="45" t="e">
        <f ca="1">VLOOKUP(Tableau645[[#This Row],[module]],OFFSET(INDIRECT(A5045&amp;"_code"),0,2,,2),2,0)</f>
        <v>#N/A</v>
      </c>
      <c r="M5045" s="45"/>
      <c r="N5045" s="47"/>
      <c r="O5045" s="45"/>
    </row>
    <row r="5046" spans="1:15" hidden="1" x14ac:dyDescent="0.2">
      <c r="A5046" s="61" t="s">
        <v>669</v>
      </c>
      <c r="B5046" s="65" t="str">
        <f>YEAR(C5046)&amp;"-"&amp;WEEKNUM(C5046)</f>
        <v>2018-27</v>
      </c>
      <c r="C5046" s="46">
        <v>43286</v>
      </c>
      <c r="D5046" s="67">
        <f>WEEKDAY(Tableau645[[#This Row],[date]])</f>
        <v>5</v>
      </c>
      <c r="E5046" s="63">
        <v>0.57291666666666696</v>
      </c>
      <c r="F5046" s="63">
        <v>0.73958333333333404</v>
      </c>
      <c r="G5046" s="46" t="str">
        <f>IF(NOT(ISBLANK(Tableau645[heure
début])),IF(VALUE(MID(TEXT(Tableau645[heure
début],"hh"),1,2))&lt;13,"AM","PM"),"")</f>
        <v>PM</v>
      </c>
      <c r="H5046" s="47">
        <f>F5046-E5046</f>
        <v>0.16666666666666707</v>
      </c>
      <c r="I5046" s="47"/>
      <c r="J5046" s="47"/>
      <c r="K5046" s="45" t="s">
        <v>809</v>
      </c>
      <c r="L5046" s="45" t="str">
        <f ca="1">VLOOKUP(Tableau645[[#This Row],[module]],OFFSET(INDIRECT(A5046&amp;"_code"),0,2,,2),2,0)</f>
        <v>n/a</v>
      </c>
      <c r="M5046" s="45"/>
      <c r="N5046" s="47"/>
      <c r="O5046" s="45"/>
    </row>
    <row r="5047" spans="1:15" hidden="1" x14ac:dyDescent="0.2">
      <c r="A5047" s="45" t="s">
        <v>670</v>
      </c>
      <c r="B5047" s="65" t="str">
        <f>YEAR(C5047)&amp;"-"&amp;WEEKNUM(C5047)</f>
        <v>2018-27</v>
      </c>
      <c r="C5047" s="46">
        <v>43286</v>
      </c>
      <c r="D5047" s="67">
        <f>WEEKDAY(Tableau645[[#This Row],[date]])</f>
        <v>5</v>
      </c>
      <c r="E5047" s="47">
        <v>0.57291666666666696</v>
      </c>
      <c r="F5047" s="47">
        <v>0.73958333333333404</v>
      </c>
      <c r="G5047" s="46" t="str">
        <f>IF(NOT(ISBLANK(Tableau645[heure
début])),IF(VALUE(MID(TEXT(Tableau645[heure
début],"hh"),1,2))&lt;13,"AM","PM"),"")</f>
        <v>PM</v>
      </c>
      <c r="H5047" s="47">
        <f>F5047-E5047</f>
        <v>0.16666666666666707</v>
      </c>
      <c r="I5047" s="47"/>
      <c r="J5047" s="47"/>
      <c r="K5047" s="65" t="s">
        <v>809</v>
      </c>
      <c r="L5047" s="45" t="str">
        <f ca="1">VLOOKUP(Tableau645[[#This Row],[module]],OFFSET(INDIRECT(A5047&amp;"_code"),0,2,,2),2,0)</f>
        <v>n/a</v>
      </c>
      <c r="M5047" s="45"/>
      <c r="N5047" s="47"/>
      <c r="O5047" s="45"/>
    </row>
    <row r="5048" spans="1:15" hidden="1" x14ac:dyDescent="0.2">
      <c r="A5048" s="45" t="s">
        <v>657</v>
      </c>
      <c r="B5048" s="65" t="str">
        <f>YEAR(C5048)&amp;"-"&amp;WEEKNUM(C5048)</f>
        <v>2018-27</v>
      </c>
      <c r="C5048" s="46">
        <v>43286</v>
      </c>
      <c r="D5048" s="67">
        <f>WEEKDAY(Tableau645[[#This Row],[date]])</f>
        <v>5</v>
      </c>
      <c r="E5048" s="47">
        <v>0.57291666666666696</v>
      </c>
      <c r="F5048" s="47">
        <v>0.73958333333333404</v>
      </c>
      <c r="G5048" s="46" t="str">
        <f>IF(NOT(ISBLANK(Tableau645[heure
début])),IF(VALUE(MID(TEXT(Tableau645[heure
début],"hh"),1,2))&lt;13,"AM","PM"),"")</f>
        <v>PM</v>
      </c>
      <c r="H5048" s="47">
        <f>F5048-E5048</f>
        <v>0.16666666666666707</v>
      </c>
      <c r="I5048" s="123"/>
      <c r="J5048" s="47"/>
      <c r="K5048" s="65" t="s">
        <v>935</v>
      </c>
      <c r="L5048" s="45" t="str">
        <f ca="1">VLOOKUP(Tableau645[[#This Row],[module]],OFFSET(INDIRECT(A5048&amp;"_code"),0,2,,2),2,0)</f>
        <v>GABER Jaafar</v>
      </c>
      <c r="M5048" s="45"/>
      <c r="N5048" s="47"/>
      <c r="O5048" s="45"/>
    </row>
    <row r="5049" spans="1:15" hidden="1" x14ac:dyDescent="0.2">
      <c r="A5049" s="45" t="s">
        <v>671</v>
      </c>
      <c r="B5049" s="65" t="str">
        <f>YEAR(C5049)&amp;"-"&amp;WEEKNUM(C5049)</f>
        <v>2018-27</v>
      </c>
      <c r="C5049" s="46">
        <v>43286</v>
      </c>
      <c r="D5049" s="67">
        <f>WEEKDAY(Tableau645[[#This Row],[date]])</f>
        <v>5</v>
      </c>
      <c r="E5049" s="47">
        <v>0.57291666666666696</v>
      </c>
      <c r="F5049" s="47">
        <v>0.73958333333333404</v>
      </c>
      <c r="G5049" s="46" t="str">
        <f>IF(NOT(ISBLANK(Tableau645[heure
début])),IF(VALUE(MID(TEXT(Tableau645[heure
début],"hh"),1,2))&lt;13,"AM","PM"),"")</f>
        <v>PM</v>
      </c>
      <c r="H5049" s="47">
        <f>F5049-E5049</f>
        <v>0.16666666666666707</v>
      </c>
      <c r="I5049" s="47"/>
      <c r="J5049" s="47" t="s">
        <v>833</v>
      </c>
      <c r="K5049" s="65" t="s">
        <v>817</v>
      </c>
      <c r="L5049" s="45" t="str">
        <f ca="1">VLOOKUP(Tableau645[[#This Row],[module]],OFFSET(INDIRECT(A5049&amp;"_code"),0,2,,2),2,0)</f>
        <v>n/a</v>
      </c>
      <c r="M5049" s="45"/>
      <c r="N5049" s="47"/>
      <c r="O5049" s="45"/>
    </row>
    <row r="5050" spans="1:15" hidden="1" x14ac:dyDescent="0.2">
      <c r="A5050" s="45" t="s">
        <v>672</v>
      </c>
      <c r="B5050" s="65" t="str">
        <f>YEAR(C5050)&amp;"-"&amp;WEEKNUM(C5050)</f>
        <v>2018-27</v>
      </c>
      <c r="C5050" s="46">
        <v>43286</v>
      </c>
      <c r="D5050" s="67">
        <f>WEEKDAY(Tableau645[[#This Row],[date]])</f>
        <v>5</v>
      </c>
      <c r="E5050" s="47">
        <v>0.57291666666666696</v>
      </c>
      <c r="F5050" s="47">
        <v>0.73958333333333404</v>
      </c>
      <c r="G5050" s="46" t="str">
        <f>IF(NOT(ISBLANK(Tableau645[heure
début])),IF(VALUE(MID(TEXT(Tableau645[heure
début],"hh"),1,2))&lt;13,"AM","PM"),"")</f>
        <v>PM</v>
      </c>
      <c r="H5050" s="47">
        <f>F5050-E5050</f>
        <v>0.16666666666666707</v>
      </c>
      <c r="I5050" s="47"/>
      <c r="J5050" s="47"/>
      <c r="K5050" s="65" t="s">
        <v>809</v>
      </c>
      <c r="L5050" s="45" t="str">
        <f ca="1">VLOOKUP(Tableau645[[#This Row],[module]],OFFSET(INDIRECT(A5050&amp;"_code"),0,2,,2),2,0)</f>
        <v>n/a</v>
      </c>
      <c r="M5050" s="45"/>
      <c r="N5050" s="47"/>
      <c r="O5050" s="45"/>
    </row>
    <row r="5051" spans="1:15" hidden="1" x14ac:dyDescent="0.2">
      <c r="A5051" s="45" t="s">
        <v>676</v>
      </c>
      <c r="B5051" s="65" t="str">
        <f>YEAR(C5051)&amp;"-"&amp;WEEKNUM(C5051)</f>
        <v>2018-27</v>
      </c>
      <c r="C5051" s="46">
        <v>43286</v>
      </c>
      <c r="D5051" s="67">
        <f>WEEKDAY(Tableau645[[#This Row],[date]])</f>
        <v>5</v>
      </c>
      <c r="E5051" s="47">
        <v>0.57291666666666696</v>
      </c>
      <c r="F5051" s="47">
        <v>0.69791666666666663</v>
      </c>
      <c r="G5051" s="46" t="str">
        <f>IF(NOT(ISBLANK(Tableau645[heure
début])),IF(VALUE(MID(TEXT(Tableau645[heure
début],"hh"),1,2))&lt;13,"AM","PM"),"")</f>
        <v>PM</v>
      </c>
      <c r="H5051" s="47">
        <f>F5051-E5051</f>
        <v>0.12499999999999967</v>
      </c>
      <c r="I5051" s="47"/>
      <c r="J5051" s="47"/>
      <c r="K5051" s="65" t="s">
        <v>809</v>
      </c>
      <c r="L5051" s="45" t="str">
        <f ca="1">VLOOKUP(Tableau645[[#This Row],[module]],OFFSET(INDIRECT(A5051&amp;"_code"),0,2,,2),2,0)</f>
        <v>n/a</v>
      </c>
      <c r="M5051" s="45"/>
      <c r="N5051" s="47"/>
      <c r="O5051" s="45"/>
    </row>
    <row r="5052" spans="1:15" hidden="1" x14ac:dyDescent="0.2">
      <c r="A5052" s="45" t="s">
        <v>677</v>
      </c>
      <c r="B5052" s="65" t="str">
        <f>YEAR(C5052)&amp;"-"&amp;WEEKNUM(C5052)</f>
        <v>2018-27</v>
      </c>
      <c r="C5052" s="46">
        <v>43286</v>
      </c>
      <c r="D5052" s="67">
        <f>WEEKDAY(Tableau645[[#This Row],[date]])</f>
        <v>5</v>
      </c>
      <c r="E5052" s="47">
        <v>0.57291666666666696</v>
      </c>
      <c r="F5052" s="47">
        <v>0.69791666666666663</v>
      </c>
      <c r="G5052" s="46" t="str">
        <f>IF(NOT(ISBLANK(Tableau645[heure
début])),IF(VALUE(MID(TEXT(Tableau645[heure
début],"hh"),1,2))&lt;13,"AM","PM"),"")</f>
        <v>PM</v>
      </c>
      <c r="H5052" s="47">
        <f>F5052-E5052</f>
        <v>0.12499999999999967</v>
      </c>
      <c r="I5052" s="47"/>
      <c r="J5052" s="47"/>
      <c r="K5052" s="65" t="s">
        <v>922</v>
      </c>
      <c r="L5052" s="45" t="str">
        <f ca="1">VLOOKUP(Tableau645[[#This Row],[module]],OFFSET(INDIRECT(A5052&amp;"_code"),0,2,,2),2,0)</f>
        <v>CGI CGI</v>
      </c>
      <c r="M5052" s="45"/>
      <c r="N5052" s="47"/>
      <c r="O5052" s="45"/>
    </row>
    <row r="5053" spans="1:15" hidden="1" x14ac:dyDescent="0.2">
      <c r="A5053" s="45" t="s">
        <v>671</v>
      </c>
      <c r="B5053" s="65" t="str">
        <f>YEAR(C5053)&amp;"-"&amp;WEEKNUM(C5053)</f>
        <v>2018-27</v>
      </c>
      <c r="C5053" s="46">
        <v>43286</v>
      </c>
      <c r="D5053" s="67">
        <f>WEEKDAY(Tableau645[[#This Row],[date]])</f>
        <v>5</v>
      </c>
      <c r="E5053" s="47">
        <v>0.57291666666666696</v>
      </c>
      <c r="F5053" s="47">
        <v>0.73958333333333404</v>
      </c>
      <c r="G5053" s="46" t="str">
        <f>IF(NOT(ISBLANK(Tableau645[heure
début])),IF(VALUE(MID(TEXT(Tableau645[heure
début],"hh"),1,2))&lt;13,"AM","PM"),"")</f>
        <v>PM</v>
      </c>
      <c r="H5053" s="47">
        <f>F5053-E5053</f>
        <v>0.16666666666666707</v>
      </c>
      <c r="I5053" s="47"/>
      <c r="J5053" s="47" t="s">
        <v>832</v>
      </c>
      <c r="K5053" s="65"/>
      <c r="L5053" s="45" t="e">
        <f ca="1">VLOOKUP(Tableau645[[#This Row],[module]],OFFSET(INDIRECT(A5053&amp;"_code"),0,2,,2),2,0)</f>
        <v>#N/A</v>
      </c>
      <c r="M5053" s="45"/>
      <c r="N5053" s="47"/>
      <c r="O5053" s="45"/>
    </row>
    <row r="5054" spans="1:15" hidden="1" x14ac:dyDescent="0.2">
      <c r="A5054" s="61" t="s">
        <v>669</v>
      </c>
      <c r="B5054" s="65" t="str">
        <f>YEAR(C5054)&amp;"-"&amp;WEEKNUM(C5054)</f>
        <v>2018-27</v>
      </c>
      <c r="C5054" s="46">
        <v>43287</v>
      </c>
      <c r="D5054" s="67">
        <f>WEEKDAY(Tableau645[[#This Row],[date]])</f>
        <v>6</v>
      </c>
      <c r="E5054" s="47">
        <v>0.34375</v>
      </c>
      <c r="F5054" s="47">
        <v>0.51041666666666696</v>
      </c>
      <c r="G5054" s="46" t="str">
        <f>IF(NOT(ISBLANK(Tableau645[heure
début])),IF(VALUE(MID(TEXT(Tableau645[heure
début],"hh"),1,2))&lt;13,"AM","PM"),"")</f>
        <v>AM</v>
      </c>
      <c r="H5054" s="47">
        <f>F5054-E5054</f>
        <v>0.16666666666666696</v>
      </c>
      <c r="I5054" s="47"/>
      <c r="J5054" s="47"/>
      <c r="K5054" s="45" t="s">
        <v>809</v>
      </c>
      <c r="L5054" s="45" t="str">
        <f ca="1">VLOOKUP(Tableau645[[#This Row],[module]],OFFSET(INDIRECT(A5054&amp;"_code"),0,2,,2),2,0)</f>
        <v>n/a</v>
      </c>
      <c r="M5054" s="45"/>
      <c r="N5054" s="47"/>
      <c r="O5054" s="45"/>
    </row>
    <row r="5055" spans="1:15" hidden="1" x14ac:dyDescent="0.2">
      <c r="A5055" s="45" t="s">
        <v>670</v>
      </c>
      <c r="B5055" s="65" t="str">
        <f>YEAR(C5055)&amp;"-"&amp;WEEKNUM(C5055)</f>
        <v>2018-27</v>
      </c>
      <c r="C5055" s="46">
        <v>43287</v>
      </c>
      <c r="D5055" s="67">
        <f>WEEKDAY(Tableau645[[#This Row],[date]])</f>
        <v>6</v>
      </c>
      <c r="E5055" s="47">
        <v>0.34375</v>
      </c>
      <c r="F5055" s="47">
        <v>0.51041666666666696</v>
      </c>
      <c r="G5055" s="46" t="str">
        <f>IF(NOT(ISBLANK(Tableau645[heure
début])),IF(VALUE(MID(TEXT(Tableau645[heure
début],"hh"),1,2))&lt;13,"AM","PM"),"")</f>
        <v>AM</v>
      </c>
      <c r="H5055" s="47">
        <f>F5055-E5055</f>
        <v>0.16666666666666696</v>
      </c>
      <c r="I5055" s="47"/>
      <c r="J5055" s="47"/>
      <c r="K5055" s="65" t="s">
        <v>809</v>
      </c>
      <c r="L5055" s="45" t="str">
        <f ca="1">VLOOKUP(Tableau645[[#This Row],[module]],OFFSET(INDIRECT(A5055&amp;"_code"),0,2,,2),2,0)</f>
        <v>n/a</v>
      </c>
      <c r="M5055" s="45"/>
      <c r="N5055" s="47"/>
      <c r="O5055" s="45"/>
    </row>
    <row r="5056" spans="1:15" hidden="1" x14ac:dyDescent="0.2">
      <c r="A5056" s="45" t="s">
        <v>657</v>
      </c>
      <c r="B5056" s="65" t="str">
        <f>YEAR(C5056)&amp;"-"&amp;WEEKNUM(C5056)</f>
        <v>2018-27</v>
      </c>
      <c r="C5056" s="46">
        <v>43287</v>
      </c>
      <c r="D5056" s="67">
        <f>WEEKDAY(Tableau645[[#This Row],[date]])</f>
        <v>6</v>
      </c>
      <c r="E5056" s="47">
        <v>0.34375</v>
      </c>
      <c r="F5056" s="47">
        <v>0.51041666666666696</v>
      </c>
      <c r="G5056" s="46" t="str">
        <f>IF(NOT(ISBLANK(Tableau645[heure
début])),IF(VALUE(MID(TEXT(Tableau645[heure
début],"hh"),1,2))&lt;13,"AM","PM"),"")</f>
        <v>AM</v>
      </c>
      <c r="H5056" s="47">
        <f>F5056-E5056</f>
        <v>0.16666666666666696</v>
      </c>
      <c r="I5056" s="123"/>
      <c r="J5056" s="47"/>
      <c r="K5056" s="65" t="s">
        <v>855</v>
      </c>
      <c r="L5056" s="45" t="str">
        <f ca="1">VLOOKUP(Tableau645[[#This Row],[module]],OFFSET(INDIRECT(A5056&amp;"_code"),0,2,,2),2,0)</f>
        <v>GABER Khalid</v>
      </c>
      <c r="M5056" s="45"/>
      <c r="N5056" s="47"/>
      <c r="O5056" s="45"/>
    </row>
    <row r="5057" spans="1:15" hidden="1" x14ac:dyDescent="0.2">
      <c r="A5057" s="45" t="s">
        <v>671</v>
      </c>
      <c r="B5057" s="65" t="str">
        <f>YEAR(C5057)&amp;"-"&amp;WEEKNUM(C5057)</f>
        <v>2018-27</v>
      </c>
      <c r="C5057" s="46">
        <v>43287</v>
      </c>
      <c r="D5057" s="67">
        <f>WEEKDAY(Tableau645[[#This Row],[date]])</f>
        <v>6</v>
      </c>
      <c r="E5057" s="47">
        <v>0.34375</v>
      </c>
      <c r="F5057" s="47">
        <v>0.51041666666666696</v>
      </c>
      <c r="G5057" s="46" t="str">
        <f>IF(NOT(ISBLANK(Tableau645[heure
début])),IF(VALUE(MID(TEXT(Tableau645[heure
début],"hh"),1,2))&lt;13,"AM","PM"),"")</f>
        <v>AM</v>
      </c>
      <c r="H5057" s="47">
        <f>F5057-E5057</f>
        <v>0.16666666666666696</v>
      </c>
      <c r="I5057" s="47"/>
      <c r="J5057" s="47" t="s">
        <v>833</v>
      </c>
      <c r="K5057" s="65" t="s">
        <v>817</v>
      </c>
      <c r="L5057" s="45" t="str">
        <f ca="1">VLOOKUP(Tableau645[[#This Row],[module]],OFFSET(INDIRECT(A5057&amp;"_code"),0,2,,2),2,0)</f>
        <v>n/a</v>
      </c>
      <c r="M5057" s="45"/>
      <c r="N5057" s="47"/>
      <c r="O5057" s="45"/>
    </row>
    <row r="5058" spans="1:15" hidden="1" x14ac:dyDescent="0.2">
      <c r="A5058" s="45" t="s">
        <v>672</v>
      </c>
      <c r="B5058" s="65" t="str">
        <f>YEAR(C5058)&amp;"-"&amp;WEEKNUM(C5058)</f>
        <v>2018-27</v>
      </c>
      <c r="C5058" s="46">
        <v>43287</v>
      </c>
      <c r="D5058" s="67">
        <f>WEEKDAY(Tableau645[[#This Row],[date]])</f>
        <v>6</v>
      </c>
      <c r="E5058" s="47">
        <v>0.34375</v>
      </c>
      <c r="F5058" s="47">
        <v>0.51041666666666696</v>
      </c>
      <c r="G5058" s="46" t="str">
        <f>IF(NOT(ISBLANK(Tableau645[heure
début])),IF(VALUE(MID(TEXT(Tableau645[heure
début],"hh"),1,2))&lt;13,"AM","PM"),"")</f>
        <v>AM</v>
      </c>
      <c r="H5058" s="47">
        <f>F5058-E5058</f>
        <v>0.16666666666666696</v>
      </c>
      <c r="I5058" s="47"/>
      <c r="J5058" s="47"/>
      <c r="K5058" s="65" t="s">
        <v>809</v>
      </c>
      <c r="L5058" s="45" t="str">
        <f ca="1">VLOOKUP(Tableau645[[#This Row],[module]],OFFSET(INDIRECT(A5058&amp;"_code"),0,2,,2),2,0)</f>
        <v>n/a</v>
      </c>
      <c r="M5058" s="45"/>
      <c r="N5058" s="47"/>
      <c r="O5058" s="45"/>
    </row>
    <row r="5059" spans="1:15" hidden="1" x14ac:dyDescent="0.2">
      <c r="A5059" s="45" t="s">
        <v>676</v>
      </c>
      <c r="B5059" s="65" t="str">
        <f>YEAR(C5059)&amp;"-"&amp;WEEKNUM(C5059)</f>
        <v>2018-27</v>
      </c>
      <c r="C5059" s="46">
        <v>43287</v>
      </c>
      <c r="D5059" s="67">
        <f>WEEKDAY(Tableau645[[#This Row],[date]])</f>
        <v>6</v>
      </c>
      <c r="E5059" s="47">
        <v>0.34375</v>
      </c>
      <c r="F5059" s="47">
        <v>0.51041666666666696</v>
      </c>
      <c r="G5059" s="46" t="str">
        <f>IF(NOT(ISBLANK(Tableau645[heure
début])),IF(VALUE(MID(TEXT(Tableau645[heure
début],"hh"),1,2))&lt;13,"AM","PM"),"")</f>
        <v>AM</v>
      </c>
      <c r="H5059" s="47">
        <f>F5059-E5059</f>
        <v>0.16666666666666696</v>
      </c>
      <c r="I5059" s="47"/>
      <c r="J5059" s="47"/>
      <c r="K5059" s="65" t="s">
        <v>809</v>
      </c>
      <c r="L5059" s="45" t="str">
        <f ca="1">VLOOKUP(Tableau645[[#This Row],[module]],OFFSET(INDIRECT(A5059&amp;"_code"),0,2,,2),2,0)</f>
        <v>n/a</v>
      </c>
      <c r="M5059" s="45"/>
      <c r="N5059" s="47"/>
      <c r="O5059" s="45"/>
    </row>
    <row r="5060" spans="1:15" hidden="1" x14ac:dyDescent="0.2">
      <c r="A5060" s="45" t="s">
        <v>677</v>
      </c>
      <c r="B5060" s="65" t="str">
        <f>YEAR(C5060)&amp;"-"&amp;WEEKNUM(C5060)</f>
        <v>2018-27</v>
      </c>
      <c r="C5060" s="46">
        <v>43287</v>
      </c>
      <c r="D5060" s="67">
        <f>WEEKDAY(Tableau645[[#This Row],[date]])</f>
        <v>6</v>
      </c>
      <c r="E5060" s="47">
        <v>0.34375</v>
      </c>
      <c r="F5060" s="47">
        <v>0.51041666666666696</v>
      </c>
      <c r="G5060" s="46" t="str">
        <f>IF(NOT(ISBLANK(Tableau645[heure
début])),IF(VALUE(MID(TEXT(Tableau645[heure
début],"hh"),1,2))&lt;13,"AM","PM"),"")</f>
        <v>AM</v>
      </c>
      <c r="H5060" s="47">
        <f>F5060-E5060</f>
        <v>0.16666666666666696</v>
      </c>
      <c r="I5060" s="47"/>
      <c r="J5060" s="47"/>
      <c r="K5060" s="65" t="s">
        <v>922</v>
      </c>
      <c r="L5060" s="45" t="str">
        <f ca="1">VLOOKUP(Tableau645[[#This Row],[module]],OFFSET(INDIRECT(A5060&amp;"_code"),0,2,,2),2,0)</f>
        <v>CGI CGI</v>
      </c>
      <c r="M5060" s="45"/>
      <c r="N5060" s="47"/>
      <c r="O5060" s="45"/>
    </row>
    <row r="5061" spans="1:15" hidden="1" x14ac:dyDescent="0.2">
      <c r="A5061" s="45" t="s">
        <v>671</v>
      </c>
      <c r="B5061" s="65" t="str">
        <f>YEAR(C5061)&amp;"-"&amp;WEEKNUM(C5061)</f>
        <v>2018-27</v>
      </c>
      <c r="C5061" s="46">
        <v>43287</v>
      </c>
      <c r="D5061" s="67">
        <f>WEEKDAY(Tableau645[[#This Row],[date]])</f>
        <v>6</v>
      </c>
      <c r="E5061" s="47">
        <v>0.34375</v>
      </c>
      <c r="F5061" s="47">
        <v>0.51041666666666696</v>
      </c>
      <c r="G5061" s="46" t="str">
        <f>IF(NOT(ISBLANK(Tableau645[heure
début])),IF(VALUE(MID(TEXT(Tableau645[heure
début],"hh"),1,2))&lt;13,"AM","PM"),"")</f>
        <v>AM</v>
      </c>
      <c r="H5061" s="47">
        <f>F5061-E5061</f>
        <v>0.16666666666666696</v>
      </c>
      <c r="I5061" s="47"/>
      <c r="J5061" s="47" t="s">
        <v>832</v>
      </c>
      <c r="K5061" s="65"/>
      <c r="L5061" s="45" t="e">
        <f ca="1">VLOOKUP(Tableau645[[#This Row],[module]],OFFSET(INDIRECT(A5061&amp;"_code"),0,2,,2),2,0)</f>
        <v>#N/A</v>
      </c>
      <c r="M5061" s="45"/>
      <c r="N5061" s="47"/>
      <c r="O5061" s="45"/>
    </row>
    <row r="5062" spans="1:15" hidden="1" x14ac:dyDescent="0.2">
      <c r="A5062" s="61" t="s">
        <v>669</v>
      </c>
      <c r="B5062" s="65" t="str">
        <f>YEAR(C5062)&amp;"-"&amp;WEEKNUM(C5062)</f>
        <v>2018-27</v>
      </c>
      <c r="C5062" s="46">
        <v>43287</v>
      </c>
      <c r="D5062" s="67">
        <f>WEEKDAY(Tableau645[[#This Row],[date]])</f>
        <v>6</v>
      </c>
      <c r="E5062" s="63">
        <v>0.57291666666666696</v>
      </c>
      <c r="F5062" s="63">
        <v>0.73958333333333404</v>
      </c>
      <c r="G5062" s="46" t="str">
        <f>IF(NOT(ISBLANK(Tableau645[heure
début])),IF(VALUE(MID(TEXT(Tableau645[heure
début],"hh"),1,2))&lt;13,"AM","PM"),"")</f>
        <v>PM</v>
      </c>
      <c r="H5062" s="47">
        <f>F5062-E5062</f>
        <v>0.16666666666666707</v>
      </c>
      <c r="I5062" s="47"/>
      <c r="J5062" s="47"/>
      <c r="K5062" s="45" t="s">
        <v>809</v>
      </c>
      <c r="L5062" s="45" t="str">
        <f ca="1">VLOOKUP(Tableau645[[#This Row],[module]],OFFSET(INDIRECT(A5062&amp;"_code"),0,2,,2),2,0)</f>
        <v>n/a</v>
      </c>
      <c r="M5062" s="45"/>
      <c r="N5062" s="47"/>
      <c r="O5062" s="45"/>
    </row>
    <row r="5063" spans="1:15" hidden="1" x14ac:dyDescent="0.2">
      <c r="A5063" s="45" t="s">
        <v>670</v>
      </c>
      <c r="B5063" s="65" t="str">
        <f>YEAR(C5063)&amp;"-"&amp;WEEKNUM(C5063)</f>
        <v>2018-27</v>
      </c>
      <c r="C5063" s="46">
        <v>43287</v>
      </c>
      <c r="D5063" s="67">
        <f>WEEKDAY(Tableau645[[#This Row],[date]])</f>
        <v>6</v>
      </c>
      <c r="E5063" s="47">
        <v>0.57291666666666696</v>
      </c>
      <c r="F5063" s="47">
        <v>0.73958333333333404</v>
      </c>
      <c r="G5063" s="46" t="str">
        <f>IF(NOT(ISBLANK(Tableau645[heure
début])),IF(VALUE(MID(TEXT(Tableau645[heure
début],"hh"),1,2))&lt;13,"AM","PM"),"")</f>
        <v>PM</v>
      </c>
      <c r="H5063" s="47">
        <f>F5063-E5063</f>
        <v>0.16666666666666707</v>
      </c>
      <c r="I5063" s="47"/>
      <c r="J5063" s="47"/>
      <c r="K5063" s="65" t="s">
        <v>809</v>
      </c>
      <c r="L5063" s="45" t="str">
        <f ca="1">VLOOKUP(Tableau645[[#This Row],[module]],OFFSET(INDIRECT(A5063&amp;"_code"),0,2,,2),2,0)</f>
        <v>n/a</v>
      </c>
      <c r="M5063" s="45"/>
      <c r="N5063" s="47"/>
      <c r="O5063" s="45"/>
    </row>
    <row r="5064" spans="1:15" hidden="1" x14ac:dyDescent="0.2">
      <c r="A5064" s="45" t="s">
        <v>657</v>
      </c>
      <c r="B5064" s="65" t="str">
        <f>YEAR(C5064)&amp;"-"&amp;WEEKNUM(C5064)</f>
        <v>2018-27</v>
      </c>
      <c r="C5064" s="46">
        <v>43287</v>
      </c>
      <c r="D5064" s="67">
        <f>WEEKDAY(Tableau645[[#This Row],[date]])</f>
        <v>6</v>
      </c>
      <c r="E5064" s="47">
        <v>0.57291666666666696</v>
      </c>
      <c r="F5064" s="47">
        <v>0.73958333333333404</v>
      </c>
      <c r="G5064" s="46" t="str">
        <f>IF(NOT(ISBLANK(Tableau645[heure
début])),IF(VALUE(MID(TEXT(Tableau645[heure
début],"hh"),1,2))&lt;13,"AM","PM"),"")</f>
        <v>PM</v>
      </c>
      <c r="H5064" s="47">
        <f>F5064-E5064</f>
        <v>0.16666666666666707</v>
      </c>
      <c r="I5064" s="123"/>
      <c r="J5064" s="47"/>
      <c r="K5064" s="65" t="s">
        <v>935</v>
      </c>
      <c r="L5064" s="45" t="str">
        <f ca="1">VLOOKUP(Tableau645[[#This Row],[module]],OFFSET(INDIRECT(A5064&amp;"_code"),0,2,,2),2,0)</f>
        <v>GABER Jaafar</v>
      </c>
      <c r="M5064" s="45"/>
      <c r="N5064" s="47"/>
      <c r="O5064" s="45"/>
    </row>
    <row r="5065" spans="1:15" hidden="1" x14ac:dyDescent="0.2">
      <c r="A5065" s="45" t="s">
        <v>671</v>
      </c>
      <c r="B5065" s="65" t="str">
        <f>YEAR(C5065)&amp;"-"&amp;WEEKNUM(C5065)</f>
        <v>2018-27</v>
      </c>
      <c r="C5065" s="46">
        <v>43287</v>
      </c>
      <c r="D5065" s="67">
        <f>WEEKDAY(Tableau645[[#This Row],[date]])</f>
        <v>6</v>
      </c>
      <c r="E5065" s="47">
        <v>0.57291666666666696</v>
      </c>
      <c r="F5065" s="47">
        <v>0.73958333333333404</v>
      </c>
      <c r="G5065" s="46" t="str">
        <f>IF(NOT(ISBLANK(Tableau645[heure
début])),IF(VALUE(MID(TEXT(Tableau645[heure
début],"hh"),1,2))&lt;13,"AM","PM"),"")</f>
        <v>PM</v>
      </c>
      <c r="H5065" s="47">
        <f>F5065-E5065</f>
        <v>0.16666666666666707</v>
      </c>
      <c r="I5065" s="47"/>
      <c r="J5065" s="47" t="s">
        <v>833</v>
      </c>
      <c r="K5065" s="65" t="s">
        <v>817</v>
      </c>
      <c r="L5065" s="45" t="str">
        <f ca="1">VLOOKUP(Tableau645[[#This Row],[module]],OFFSET(INDIRECT(A5065&amp;"_code"),0,2,,2),2,0)</f>
        <v>n/a</v>
      </c>
      <c r="M5065" s="45"/>
      <c r="N5065" s="47"/>
      <c r="O5065" s="45"/>
    </row>
    <row r="5066" spans="1:15" hidden="1" x14ac:dyDescent="0.2">
      <c r="A5066" s="45" t="s">
        <v>672</v>
      </c>
      <c r="B5066" s="65" t="str">
        <f>YEAR(C5066)&amp;"-"&amp;WEEKNUM(C5066)</f>
        <v>2018-27</v>
      </c>
      <c r="C5066" s="46">
        <v>43287</v>
      </c>
      <c r="D5066" s="67">
        <f>WEEKDAY(Tableau645[[#This Row],[date]])</f>
        <v>6</v>
      </c>
      <c r="E5066" s="47">
        <v>0.57291666666666696</v>
      </c>
      <c r="F5066" s="47">
        <v>0.73958333333333404</v>
      </c>
      <c r="G5066" s="46" t="str">
        <f>IF(NOT(ISBLANK(Tableau645[heure
début])),IF(VALUE(MID(TEXT(Tableau645[heure
début],"hh"),1,2))&lt;13,"AM","PM"),"")</f>
        <v>PM</v>
      </c>
      <c r="H5066" s="47">
        <f>F5066-E5066</f>
        <v>0.16666666666666707</v>
      </c>
      <c r="I5066" s="47"/>
      <c r="J5066" s="47"/>
      <c r="K5066" s="65" t="s">
        <v>809</v>
      </c>
      <c r="L5066" s="45" t="str">
        <f ca="1">VLOOKUP(Tableau645[[#This Row],[module]],OFFSET(INDIRECT(A5066&amp;"_code"),0,2,,2),2,0)</f>
        <v>n/a</v>
      </c>
      <c r="M5066" s="45"/>
      <c r="N5066" s="47"/>
      <c r="O5066" s="45"/>
    </row>
    <row r="5067" spans="1:15" hidden="1" x14ac:dyDescent="0.2">
      <c r="A5067" s="45" t="s">
        <v>676</v>
      </c>
      <c r="B5067" s="65" t="str">
        <f>YEAR(C5067)&amp;"-"&amp;WEEKNUM(C5067)</f>
        <v>2018-27</v>
      </c>
      <c r="C5067" s="46">
        <v>43287</v>
      </c>
      <c r="D5067" s="67">
        <f>WEEKDAY(Tableau645[[#This Row],[date]])</f>
        <v>6</v>
      </c>
      <c r="E5067" s="47">
        <v>0.57291666666666696</v>
      </c>
      <c r="F5067" s="47">
        <v>0.69791666666666663</v>
      </c>
      <c r="G5067" s="46" t="str">
        <f>IF(NOT(ISBLANK(Tableau645[heure
début])),IF(VALUE(MID(TEXT(Tableau645[heure
début],"hh"),1,2))&lt;13,"AM","PM"),"")</f>
        <v>PM</v>
      </c>
      <c r="H5067" s="47">
        <f>F5067-E5067</f>
        <v>0.12499999999999967</v>
      </c>
      <c r="I5067" s="47"/>
      <c r="J5067" s="47"/>
      <c r="K5067" s="65" t="s">
        <v>809</v>
      </c>
      <c r="L5067" s="45" t="str">
        <f ca="1">VLOOKUP(Tableau645[[#This Row],[module]],OFFSET(INDIRECT(A5067&amp;"_code"),0,2,,2),2,0)</f>
        <v>n/a</v>
      </c>
      <c r="M5067" s="45"/>
      <c r="N5067" s="47"/>
      <c r="O5067" s="45"/>
    </row>
    <row r="5068" spans="1:15" hidden="1" x14ac:dyDescent="0.2">
      <c r="A5068" s="45" t="s">
        <v>677</v>
      </c>
      <c r="B5068" s="65" t="str">
        <f>YEAR(C5068)&amp;"-"&amp;WEEKNUM(C5068)</f>
        <v>2018-27</v>
      </c>
      <c r="C5068" s="46">
        <v>43287</v>
      </c>
      <c r="D5068" s="67">
        <f>WEEKDAY(Tableau645[[#This Row],[date]])</f>
        <v>6</v>
      </c>
      <c r="E5068" s="47">
        <v>0.57291666666666696</v>
      </c>
      <c r="F5068" s="47">
        <v>0.69791666666666663</v>
      </c>
      <c r="G5068" s="46" t="str">
        <f>IF(NOT(ISBLANK(Tableau645[heure
début])),IF(VALUE(MID(TEXT(Tableau645[heure
début],"hh"),1,2))&lt;13,"AM","PM"),"")</f>
        <v>PM</v>
      </c>
      <c r="H5068" s="47">
        <f>F5068-E5068</f>
        <v>0.12499999999999967</v>
      </c>
      <c r="I5068" s="47"/>
      <c r="J5068" s="47"/>
      <c r="K5068" s="65" t="s">
        <v>922</v>
      </c>
      <c r="L5068" s="45" t="str">
        <f ca="1">VLOOKUP(Tableau645[[#This Row],[module]],OFFSET(INDIRECT(A5068&amp;"_code"),0,2,,2),2,0)</f>
        <v>CGI CGI</v>
      </c>
      <c r="M5068" s="45"/>
      <c r="N5068" s="47"/>
      <c r="O5068" s="45"/>
    </row>
    <row r="5069" spans="1:15" hidden="1" x14ac:dyDescent="0.2">
      <c r="A5069" s="45" t="s">
        <v>671</v>
      </c>
      <c r="B5069" s="65" t="str">
        <f>YEAR(C5069)&amp;"-"&amp;WEEKNUM(C5069)</f>
        <v>2018-27</v>
      </c>
      <c r="C5069" s="46">
        <v>43287</v>
      </c>
      <c r="D5069" s="67">
        <f>WEEKDAY(Tableau645[[#This Row],[date]])</f>
        <v>6</v>
      </c>
      <c r="E5069" s="47">
        <v>0.57291666666666696</v>
      </c>
      <c r="F5069" s="47">
        <v>0.73958333333333404</v>
      </c>
      <c r="G5069" s="46" t="str">
        <f>IF(NOT(ISBLANK(Tableau645[heure
début])),IF(VALUE(MID(TEXT(Tableau645[heure
début],"hh"),1,2))&lt;13,"AM","PM"),"")</f>
        <v>PM</v>
      </c>
      <c r="H5069" s="47">
        <f>F5069-E5069</f>
        <v>0.16666666666666707</v>
      </c>
      <c r="I5069" s="47"/>
      <c r="J5069" s="47" t="s">
        <v>832</v>
      </c>
      <c r="K5069" s="65"/>
      <c r="L5069" s="45" t="e">
        <f ca="1">VLOOKUP(Tableau645[[#This Row],[module]],OFFSET(INDIRECT(A5069&amp;"_code"),0,2,,2),2,0)</f>
        <v>#N/A</v>
      </c>
      <c r="M5069" s="45"/>
      <c r="N5069" s="47"/>
      <c r="O5069" s="45"/>
    </row>
    <row r="5070" spans="1:15" hidden="1" x14ac:dyDescent="0.2">
      <c r="A5070" s="61" t="s">
        <v>669</v>
      </c>
      <c r="B5070" s="65" t="str">
        <f>YEAR(C5070)&amp;"-"&amp;WEEKNUM(C5070)</f>
        <v>2018-27</v>
      </c>
      <c r="C5070" s="46">
        <v>43288</v>
      </c>
      <c r="D5070" s="67">
        <f>WEEKDAY(Tableau645[[#This Row],[date]])</f>
        <v>7</v>
      </c>
      <c r="E5070" s="47">
        <v>0.34375</v>
      </c>
      <c r="F5070" s="47">
        <v>0.51041666666666696</v>
      </c>
      <c r="G5070" s="46" t="str">
        <f>IF(NOT(ISBLANK(Tableau645[heure
début])),IF(VALUE(MID(TEXT(Tableau645[heure
début],"hh"),1,2))&lt;13,"AM","PM"),"")</f>
        <v>AM</v>
      </c>
      <c r="H5070" s="47">
        <f>F5070-E5070</f>
        <v>0.16666666666666696</v>
      </c>
      <c r="I5070" s="47"/>
      <c r="J5070" s="47"/>
      <c r="K5070" s="65"/>
      <c r="L5070" s="45" t="e">
        <f ca="1">VLOOKUP(Tableau645[[#This Row],[module]],OFFSET(INDIRECT(A5070&amp;"_code"),0,2,,2),2,0)</f>
        <v>#N/A</v>
      </c>
      <c r="M5070" s="45"/>
      <c r="N5070" s="47"/>
      <c r="O5070" s="45"/>
    </row>
    <row r="5071" spans="1:15" hidden="1" x14ac:dyDescent="0.2">
      <c r="A5071" s="45" t="s">
        <v>670</v>
      </c>
      <c r="B5071" s="65" t="str">
        <f>YEAR(C5071)&amp;"-"&amp;WEEKNUM(C5071)</f>
        <v>2018-27</v>
      </c>
      <c r="C5071" s="46">
        <v>43288</v>
      </c>
      <c r="D5071" s="67">
        <f>WEEKDAY(Tableau645[[#This Row],[date]])</f>
        <v>7</v>
      </c>
      <c r="E5071" s="47">
        <v>0.34375</v>
      </c>
      <c r="F5071" s="47">
        <v>0.51041666666666696</v>
      </c>
      <c r="G5071" s="46" t="str">
        <f>IF(NOT(ISBLANK(Tableau645[heure
début])),IF(VALUE(MID(TEXT(Tableau645[heure
début],"hh"),1,2))&lt;13,"AM","PM"),"")</f>
        <v>AM</v>
      </c>
      <c r="H5071" s="47">
        <f>F5071-E5071</f>
        <v>0.16666666666666696</v>
      </c>
      <c r="I5071" s="47"/>
      <c r="J5071" s="47"/>
      <c r="K5071" s="65"/>
      <c r="L5071" s="45" t="e">
        <f ca="1">VLOOKUP(Tableau645[[#This Row],[module]],OFFSET(INDIRECT(A5071&amp;"_code"),0,2,,2),2,0)</f>
        <v>#N/A</v>
      </c>
      <c r="M5071" s="45"/>
      <c r="N5071" s="47"/>
      <c r="O5071" s="45"/>
    </row>
    <row r="5072" spans="1:15" hidden="1" x14ac:dyDescent="0.2">
      <c r="A5072" s="45" t="s">
        <v>657</v>
      </c>
      <c r="B5072" s="65" t="str">
        <f>YEAR(C5072)&amp;"-"&amp;WEEKNUM(C5072)</f>
        <v>2018-27</v>
      </c>
      <c r="C5072" s="46">
        <v>43288</v>
      </c>
      <c r="D5072" s="67">
        <f>WEEKDAY(Tableau645[[#This Row],[date]])</f>
        <v>7</v>
      </c>
      <c r="E5072" s="47">
        <v>0.34375</v>
      </c>
      <c r="F5072" s="47">
        <v>0.51041666666666696</v>
      </c>
      <c r="G5072" s="46" t="str">
        <f>IF(NOT(ISBLANK(Tableau645[heure
début])),IF(VALUE(MID(TEXT(Tableau645[heure
début],"hh"),1,2))&lt;13,"AM","PM"),"")</f>
        <v>AM</v>
      </c>
      <c r="H5072" s="47">
        <f>F5072-E5072</f>
        <v>0.16666666666666696</v>
      </c>
      <c r="I5072" s="123"/>
      <c r="J5072" s="47"/>
      <c r="K5072" s="65"/>
      <c r="L5072" s="45" t="e">
        <f ca="1">VLOOKUP(Tableau645[[#This Row],[module]],OFFSET(INDIRECT(A5072&amp;"_code"),0,2,,2),2,0)</f>
        <v>#N/A</v>
      </c>
      <c r="M5072" s="45"/>
      <c r="N5072" s="47"/>
      <c r="O5072" s="45"/>
    </row>
    <row r="5073" spans="1:15" hidden="1" x14ac:dyDescent="0.2">
      <c r="A5073" s="45" t="s">
        <v>672</v>
      </c>
      <c r="B5073" s="65" t="str">
        <f>YEAR(C5073)&amp;"-"&amp;WEEKNUM(C5073)</f>
        <v>2018-27</v>
      </c>
      <c r="C5073" s="46">
        <v>43288</v>
      </c>
      <c r="D5073" s="67">
        <f>WEEKDAY(Tableau645[[#This Row],[date]])</f>
        <v>7</v>
      </c>
      <c r="E5073" s="47">
        <v>0.34375</v>
      </c>
      <c r="F5073" s="47">
        <v>0.51041666666666696</v>
      </c>
      <c r="G5073" s="46" t="str">
        <f>IF(NOT(ISBLANK(Tableau645[heure
début])),IF(VALUE(MID(TEXT(Tableau645[heure
début],"hh"),1,2))&lt;13,"AM","PM"),"")</f>
        <v>AM</v>
      </c>
      <c r="H5073" s="47">
        <f>F5073-E5073</f>
        <v>0.16666666666666696</v>
      </c>
      <c r="I5073" s="47"/>
      <c r="J5073" s="47"/>
      <c r="K5073" s="65"/>
      <c r="L5073" s="45" t="e">
        <f ca="1">VLOOKUP(Tableau645[[#This Row],[module]],OFFSET(INDIRECT(A5073&amp;"_code"),0,2,,2),2,0)</f>
        <v>#N/A</v>
      </c>
      <c r="M5073" s="45"/>
      <c r="N5073" s="47"/>
      <c r="O5073" s="45"/>
    </row>
    <row r="5074" spans="1:15" hidden="1" x14ac:dyDescent="0.2">
      <c r="A5074" s="45" t="s">
        <v>676</v>
      </c>
      <c r="B5074" s="65" t="str">
        <f>YEAR(C5074)&amp;"-"&amp;WEEKNUM(C5074)</f>
        <v>2018-27</v>
      </c>
      <c r="C5074" s="46">
        <v>43288</v>
      </c>
      <c r="D5074" s="67">
        <f>WEEKDAY(Tableau645[[#This Row],[date]])</f>
        <v>7</v>
      </c>
      <c r="E5074" s="47">
        <v>0.34375</v>
      </c>
      <c r="F5074" s="47">
        <v>0.51041666666666696</v>
      </c>
      <c r="G5074" s="46" t="str">
        <f>IF(NOT(ISBLANK(Tableau645[heure
début])),IF(VALUE(MID(TEXT(Tableau645[heure
début],"hh"),1,2))&lt;13,"AM","PM"),"")</f>
        <v>AM</v>
      </c>
      <c r="H5074" s="47">
        <f>F5074-E5074</f>
        <v>0.16666666666666696</v>
      </c>
      <c r="I5074" s="47"/>
      <c r="J5074" s="47"/>
      <c r="K5074" s="65"/>
      <c r="L5074" s="45" t="e">
        <f ca="1">VLOOKUP(Tableau645[[#This Row],[module]],OFFSET(INDIRECT(A5074&amp;"_code"),0,2,,2),2,0)</f>
        <v>#N/A</v>
      </c>
      <c r="M5074" s="45"/>
      <c r="N5074" s="47"/>
      <c r="O5074" s="45"/>
    </row>
    <row r="5075" spans="1:15" hidden="1" x14ac:dyDescent="0.2">
      <c r="A5075" s="45" t="s">
        <v>677</v>
      </c>
      <c r="B5075" s="65" t="str">
        <f>YEAR(C5075)&amp;"-"&amp;WEEKNUM(C5075)</f>
        <v>2018-27</v>
      </c>
      <c r="C5075" s="46">
        <v>43288</v>
      </c>
      <c r="D5075" s="67">
        <f>WEEKDAY(Tableau645[[#This Row],[date]])</f>
        <v>7</v>
      </c>
      <c r="E5075" s="47">
        <v>0.34375</v>
      </c>
      <c r="F5075" s="47">
        <v>0.51041666666666696</v>
      </c>
      <c r="G5075" s="46" t="str">
        <f>IF(NOT(ISBLANK(Tableau645[heure
début])),IF(VALUE(MID(TEXT(Tableau645[heure
début],"hh"),1,2))&lt;13,"AM","PM"),"")</f>
        <v>AM</v>
      </c>
      <c r="H5075" s="47">
        <f>F5075-E5075</f>
        <v>0.16666666666666696</v>
      </c>
      <c r="I5075" s="47"/>
      <c r="J5075" s="47"/>
      <c r="K5075" s="65"/>
      <c r="L5075" s="45" t="e">
        <f ca="1">VLOOKUP(Tableau645[[#This Row],[module]],OFFSET(INDIRECT(A5075&amp;"_code"),0,2,,2),2,0)</f>
        <v>#N/A</v>
      </c>
      <c r="M5075" s="45"/>
      <c r="N5075" s="47"/>
      <c r="O5075" s="45"/>
    </row>
    <row r="5076" spans="1:15" hidden="1" x14ac:dyDescent="0.2">
      <c r="A5076" s="45" t="s">
        <v>671</v>
      </c>
      <c r="B5076" s="65" t="str">
        <f>YEAR(C5076)&amp;"-"&amp;WEEKNUM(C5076)</f>
        <v>2018-27</v>
      </c>
      <c r="C5076" s="46">
        <v>43288</v>
      </c>
      <c r="D5076" s="67">
        <f>WEEKDAY(Tableau645[[#This Row],[date]])</f>
        <v>7</v>
      </c>
      <c r="E5076" s="47">
        <v>0.34375</v>
      </c>
      <c r="F5076" s="47">
        <v>0.51041666666666696</v>
      </c>
      <c r="G5076" s="46" t="str">
        <f>IF(NOT(ISBLANK(Tableau645[heure
début])),IF(VALUE(MID(TEXT(Tableau645[heure
début],"hh"),1,2))&lt;13,"AM","PM"),"")</f>
        <v>AM</v>
      </c>
      <c r="H5076" s="47">
        <f>F5076-E5076</f>
        <v>0.16666666666666696</v>
      </c>
      <c r="I5076" s="47"/>
      <c r="J5076" s="47"/>
      <c r="K5076" s="65"/>
      <c r="L5076" s="45" t="e">
        <f ca="1">VLOOKUP(Tableau645[[#This Row],[module]],OFFSET(INDIRECT(A5076&amp;"_code"),0,2,,2),2,0)</f>
        <v>#N/A</v>
      </c>
      <c r="M5076" s="45"/>
      <c r="N5076" s="47"/>
      <c r="O5076" s="45"/>
    </row>
    <row r="5077" spans="1:15" hidden="1" x14ac:dyDescent="0.2">
      <c r="A5077" s="61" t="s">
        <v>669</v>
      </c>
      <c r="B5077" s="65" t="str">
        <f>YEAR(C5077)&amp;"-"&amp;WEEKNUM(C5077)</f>
        <v>2018-27</v>
      </c>
      <c r="C5077" s="46">
        <v>43288</v>
      </c>
      <c r="D5077" s="67">
        <f>WEEKDAY(Tableau645[[#This Row],[date]])</f>
        <v>7</v>
      </c>
      <c r="E5077" s="63">
        <v>0.57291666666666696</v>
      </c>
      <c r="F5077" s="63">
        <v>0.73958333333333404</v>
      </c>
      <c r="G5077" s="46" t="str">
        <f>IF(NOT(ISBLANK(Tableau645[heure
début])),IF(VALUE(MID(TEXT(Tableau645[heure
début],"hh"),1,2))&lt;13,"AM","PM"),"")</f>
        <v>PM</v>
      </c>
      <c r="H5077" s="47">
        <f>F5077-E5077</f>
        <v>0.16666666666666707</v>
      </c>
      <c r="I5077" s="47"/>
      <c r="J5077" s="47"/>
      <c r="K5077" s="65"/>
      <c r="L5077" s="45" t="e">
        <f ca="1">VLOOKUP(Tableau645[[#This Row],[module]],OFFSET(INDIRECT(A5077&amp;"_code"),0,2,,2),2,0)</f>
        <v>#N/A</v>
      </c>
      <c r="M5077" s="45"/>
      <c r="N5077" s="47"/>
      <c r="O5077" s="45"/>
    </row>
    <row r="5078" spans="1:15" hidden="1" x14ac:dyDescent="0.2">
      <c r="A5078" s="45" t="s">
        <v>670</v>
      </c>
      <c r="B5078" s="65" t="str">
        <f>YEAR(C5078)&amp;"-"&amp;WEEKNUM(C5078)</f>
        <v>2018-27</v>
      </c>
      <c r="C5078" s="46">
        <v>43288</v>
      </c>
      <c r="D5078" s="67">
        <f>WEEKDAY(Tableau645[[#This Row],[date]])</f>
        <v>7</v>
      </c>
      <c r="E5078" s="47">
        <v>0.57291666666666696</v>
      </c>
      <c r="F5078" s="47">
        <v>0.73958333333333404</v>
      </c>
      <c r="G5078" s="46" t="str">
        <f>IF(NOT(ISBLANK(Tableau645[heure
début])),IF(VALUE(MID(TEXT(Tableau645[heure
début],"hh"),1,2))&lt;13,"AM","PM"),"")</f>
        <v>PM</v>
      </c>
      <c r="H5078" s="47">
        <f>F5078-E5078</f>
        <v>0.16666666666666707</v>
      </c>
      <c r="I5078" s="47"/>
      <c r="J5078" s="47"/>
      <c r="K5078" s="65"/>
      <c r="L5078" s="45" t="e">
        <f ca="1">VLOOKUP(Tableau645[[#This Row],[module]],OFFSET(INDIRECT(A5078&amp;"_code"),0,2,,2),2,0)</f>
        <v>#N/A</v>
      </c>
      <c r="M5078" s="45"/>
      <c r="N5078" s="47"/>
      <c r="O5078" s="45"/>
    </row>
    <row r="5079" spans="1:15" hidden="1" x14ac:dyDescent="0.2">
      <c r="A5079" s="45" t="s">
        <v>657</v>
      </c>
      <c r="B5079" s="65" t="str">
        <f>YEAR(C5079)&amp;"-"&amp;WEEKNUM(C5079)</f>
        <v>2018-27</v>
      </c>
      <c r="C5079" s="46">
        <v>43288</v>
      </c>
      <c r="D5079" s="67">
        <f>WEEKDAY(Tableau645[[#This Row],[date]])</f>
        <v>7</v>
      </c>
      <c r="E5079" s="47">
        <v>0.57291666666666696</v>
      </c>
      <c r="F5079" s="47">
        <v>0.73958333333333404</v>
      </c>
      <c r="G5079" s="46" t="str">
        <f>IF(NOT(ISBLANK(Tableau645[heure
début])),IF(VALUE(MID(TEXT(Tableau645[heure
début],"hh"),1,2))&lt;13,"AM","PM"),"")</f>
        <v>PM</v>
      </c>
      <c r="H5079" s="47">
        <f>F5079-E5079</f>
        <v>0.16666666666666707</v>
      </c>
      <c r="I5079" s="123"/>
      <c r="J5079" s="47"/>
      <c r="K5079" s="65"/>
      <c r="L5079" s="45" t="e">
        <f ca="1">VLOOKUP(Tableau645[[#This Row],[module]],OFFSET(INDIRECT(A5079&amp;"_code"),0,2,,2),2,0)</f>
        <v>#N/A</v>
      </c>
      <c r="M5079" s="45"/>
      <c r="N5079" s="47"/>
      <c r="O5079" s="45"/>
    </row>
    <row r="5080" spans="1:15" hidden="1" x14ac:dyDescent="0.2">
      <c r="A5080" s="45" t="s">
        <v>672</v>
      </c>
      <c r="B5080" s="65" t="str">
        <f>YEAR(C5080)&amp;"-"&amp;WEEKNUM(C5080)</f>
        <v>2018-27</v>
      </c>
      <c r="C5080" s="46">
        <v>43288</v>
      </c>
      <c r="D5080" s="67">
        <f>WEEKDAY(Tableau645[[#This Row],[date]])</f>
        <v>7</v>
      </c>
      <c r="E5080" s="47">
        <v>0.57291666666666696</v>
      </c>
      <c r="F5080" s="47">
        <v>0.73958333333333404</v>
      </c>
      <c r="G5080" s="46" t="str">
        <f>IF(NOT(ISBLANK(Tableau645[heure
début])),IF(VALUE(MID(TEXT(Tableau645[heure
début],"hh"),1,2))&lt;13,"AM","PM"),"")</f>
        <v>PM</v>
      </c>
      <c r="H5080" s="47">
        <f>F5080-E5080</f>
        <v>0.16666666666666707</v>
      </c>
      <c r="I5080" s="47"/>
      <c r="J5080" s="47"/>
      <c r="K5080" s="65"/>
      <c r="L5080" s="45" t="e">
        <f ca="1">VLOOKUP(Tableau645[[#This Row],[module]],OFFSET(INDIRECT(A5080&amp;"_code"),0,2,,2),2,0)</f>
        <v>#N/A</v>
      </c>
      <c r="M5080" s="45"/>
      <c r="N5080" s="47"/>
      <c r="O5080" s="45"/>
    </row>
    <row r="5081" spans="1:15" hidden="1" x14ac:dyDescent="0.2">
      <c r="A5081" s="45" t="s">
        <v>676</v>
      </c>
      <c r="B5081" s="65" t="str">
        <f>YEAR(C5081)&amp;"-"&amp;WEEKNUM(C5081)</f>
        <v>2018-27</v>
      </c>
      <c r="C5081" s="46">
        <v>43288</v>
      </c>
      <c r="D5081" s="67">
        <f>WEEKDAY(Tableau645[[#This Row],[date]])</f>
        <v>7</v>
      </c>
      <c r="E5081" s="47">
        <v>0.57291666666666696</v>
      </c>
      <c r="F5081" s="47">
        <v>0.69791666666666663</v>
      </c>
      <c r="G5081" s="46" t="str">
        <f>IF(NOT(ISBLANK(Tableau645[heure
début])),IF(VALUE(MID(TEXT(Tableau645[heure
début],"hh"),1,2))&lt;13,"AM","PM"),"")</f>
        <v>PM</v>
      </c>
      <c r="H5081" s="47">
        <f>F5081-E5081</f>
        <v>0.12499999999999967</v>
      </c>
      <c r="I5081" s="47"/>
      <c r="J5081" s="47"/>
      <c r="K5081" s="65"/>
      <c r="L5081" s="45" t="e">
        <f ca="1">VLOOKUP(Tableau645[[#This Row],[module]],OFFSET(INDIRECT(A5081&amp;"_code"),0,2,,2),2,0)</f>
        <v>#N/A</v>
      </c>
      <c r="M5081" s="45"/>
      <c r="N5081" s="47"/>
      <c r="O5081" s="45"/>
    </row>
    <row r="5082" spans="1:15" hidden="1" x14ac:dyDescent="0.2">
      <c r="A5082" s="45" t="s">
        <v>677</v>
      </c>
      <c r="B5082" s="65" t="str">
        <f>YEAR(C5082)&amp;"-"&amp;WEEKNUM(C5082)</f>
        <v>2018-27</v>
      </c>
      <c r="C5082" s="46">
        <v>43288</v>
      </c>
      <c r="D5082" s="67">
        <f>WEEKDAY(Tableau645[[#This Row],[date]])</f>
        <v>7</v>
      </c>
      <c r="E5082" s="47">
        <v>0.57291666666666696</v>
      </c>
      <c r="F5082" s="47">
        <v>0.69791666666666663</v>
      </c>
      <c r="G5082" s="46" t="str">
        <f>IF(NOT(ISBLANK(Tableau645[heure
début])),IF(VALUE(MID(TEXT(Tableau645[heure
début],"hh"),1,2))&lt;13,"AM","PM"),"")</f>
        <v>PM</v>
      </c>
      <c r="H5082" s="47">
        <f>F5082-E5082</f>
        <v>0.12499999999999967</v>
      </c>
      <c r="I5082" s="47"/>
      <c r="J5082" s="47"/>
      <c r="K5082" s="65"/>
      <c r="L5082" s="45" t="e">
        <f ca="1">VLOOKUP(Tableau645[[#This Row],[module]],OFFSET(INDIRECT(A5082&amp;"_code"),0,2,,2),2,0)</f>
        <v>#N/A</v>
      </c>
      <c r="M5082" s="45"/>
      <c r="N5082" s="47"/>
      <c r="O5082" s="45"/>
    </row>
    <row r="5083" spans="1:15" hidden="1" x14ac:dyDescent="0.2">
      <c r="A5083" s="45" t="s">
        <v>671</v>
      </c>
      <c r="B5083" s="65" t="str">
        <f>YEAR(C5083)&amp;"-"&amp;WEEKNUM(C5083)</f>
        <v>2018-27</v>
      </c>
      <c r="C5083" s="46">
        <v>43288</v>
      </c>
      <c r="D5083" s="67">
        <f>WEEKDAY(Tableau645[[#This Row],[date]])</f>
        <v>7</v>
      </c>
      <c r="E5083" s="47">
        <v>0.57291666666666696</v>
      </c>
      <c r="F5083" s="47">
        <v>0.73958333333333404</v>
      </c>
      <c r="G5083" s="46" t="str">
        <f>IF(NOT(ISBLANK(Tableau645[heure
début])),IF(VALUE(MID(TEXT(Tableau645[heure
début],"hh"),1,2))&lt;13,"AM","PM"),"")</f>
        <v>PM</v>
      </c>
      <c r="H5083" s="47">
        <f>F5083-E5083</f>
        <v>0.16666666666666707</v>
      </c>
      <c r="I5083" s="47"/>
      <c r="J5083" s="47"/>
      <c r="K5083" s="65"/>
      <c r="L5083" s="45" t="e">
        <f ca="1">VLOOKUP(Tableau645[[#This Row],[module]],OFFSET(INDIRECT(A5083&amp;"_code"),0,2,,2),2,0)</f>
        <v>#N/A</v>
      </c>
      <c r="M5083" s="45"/>
      <c r="N5083" s="47"/>
      <c r="O5083" s="45"/>
    </row>
    <row r="5084" spans="1:15" hidden="1" x14ac:dyDescent="0.2">
      <c r="A5084" s="61" t="s">
        <v>669</v>
      </c>
      <c r="B5084" s="65" t="str">
        <f>YEAR(C5084)&amp;"-"&amp;WEEKNUM(C5084)</f>
        <v>2018-28</v>
      </c>
      <c r="C5084" s="46">
        <v>43289</v>
      </c>
      <c r="D5084" s="67">
        <f>WEEKDAY(Tableau645[[#This Row],[date]])</f>
        <v>1</v>
      </c>
      <c r="E5084" s="47">
        <v>0.34375</v>
      </c>
      <c r="F5084" s="47">
        <v>0.51041666666666696</v>
      </c>
      <c r="G5084" s="46" t="str">
        <f>IF(NOT(ISBLANK(Tableau645[heure
début])),IF(VALUE(MID(TEXT(Tableau645[heure
début],"hh"),1,2))&lt;13,"AM","PM"),"")</f>
        <v>AM</v>
      </c>
      <c r="H5084" s="47">
        <f>F5084-E5084</f>
        <v>0.16666666666666696</v>
      </c>
      <c r="I5084" s="47"/>
      <c r="J5084" s="47"/>
      <c r="K5084" s="65"/>
      <c r="L5084" s="45" t="e">
        <f ca="1">VLOOKUP(Tableau645[[#This Row],[module]],OFFSET(INDIRECT(A5084&amp;"_code"),0,2,,2),2,0)</f>
        <v>#N/A</v>
      </c>
      <c r="M5084" s="45"/>
      <c r="N5084" s="47"/>
      <c r="O5084" s="45"/>
    </row>
    <row r="5085" spans="1:15" hidden="1" x14ac:dyDescent="0.2">
      <c r="A5085" s="45" t="s">
        <v>670</v>
      </c>
      <c r="B5085" s="65" t="str">
        <f>YEAR(C5085)&amp;"-"&amp;WEEKNUM(C5085)</f>
        <v>2018-28</v>
      </c>
      <c r="C5085" s="46">
        <v>43289</v>
      </c>
      <c r="D5085" s="67">
        <f>WEEKDAY(Tableau645[[#This Row],[date]])</f>
        <v>1</v>
      </c>
      <c r="E5085" s="47">
        <v>0.34375</v>
      </c>
      <c r="F5085" s="47">
        <v>0.51041666666666696</v>
      </c>
      <c r="G5085" s="46" t="str">
        <f>IF(NOT(ISBLANK(Tableau645[heure
début])),IF(VALUE(MID(TEXT(Tableau645[heure
début],"hh"),1,2))&lt;13,"AM","PM"),"")</f>
        <v>AM</v>
      </c>
      <c r="H5085" s="47">
        <f>F5085-E5085</f>
        <v>0.16666666666666696</v>
      </c>
      <c r="I5085" s="47"/>
      <c r="J5085" s="47"/>
      <c r="K5085" s="65"/>
      <c r="L5085" s="45" t="e">
        <f ca="1">VLOOKUP(Tableau645[[#This Row],[module]],OFFSET(INDIRECT(A5085&amp;"_code"),0,2,,2),2,0)</f>
        <v>#N/A</v>
      </c>
      <c r="M5085" s="45"/>
      <c r="N5085" s="47"/>
      <c r="O5085" s="45"/>
    </row>
    <row r="5086" spans="1:15" hidden="1" x14ac:dyDescent="0.2">
      <c r="A5086" s="45" t="s">
        <v>657</v>
      </c>
      <c r="B5086" s="65" t="str">
        <f>YEAR(C5086)&amp;"-"&amp;WEEKNUM(C5086)</f>
        <v>2018-28</v>
      </c>
      <c r="C5086" s="46">
        <v>43289</v>
      </c>
      <c r="D5086" s="67">
        <f>WEEKDAY(Tableau645[[#This Row],[date]])</f>
        <v>1</v>
      </c>
      <c r="E5086" s="47">
        <v>0.34375</v>
      </c>
      <c r="F5086" s="47">
        <v>0.51041666666666696</v>
      </c>
      <c r="G5086" s="46" t="str">
        <f>IF(NOT(ISBLANK(Tableau645[heure
début])),IF(VALUE(MID(TEXT(Tableau645[heure
début],"hh"),1,2))&lt;13,"AM","PM"),"")</f>
        <v>AM</v>
      </c>
      <c r="H5086" s="47">
        <f>F5086-E5086</f>
        <v>0.16666666666666696</v>
      </c>
      <c r="I5086" s="123"/>
      <c r="J5086" s="47"/>
      <c r="K5086" s="65"/>
      <c r="L5086" s="45" t="e">
        <f ca="1">VLOOKUP(Tableau645[[#This Row],[module]],OFFSET(INDIRECT(A5086&amp;"_code"),0,2,,2),2,0)</f>
        <v>#N/A</v>
      </c>
      <c r="M5086" s="45"/>
      <c r="N5086" s="47"/>
      <c r="O5086" s="45"/>
    </row>
    <row r="5087" spans="1:15" hidden="1" x14ac:dyDescent="0.2">
      <c r="A5087" s="45" t="s">
        <v>672</v>
      </c>
      <c r="B5087" s="65" t="str">
        <f>YEAR(C5087)&amp;"-"&amp;WEEKNUM(C5087)</f>
        <v>2018-28</v>
      </c>
      <c r="C5087" s="46">
        <v>43289</v>
      </c>
      <c r="D5087" s="67">
        <f>WEEKDAY(Tableau645[[#This Row],[date]])</f>
        <v>1</v>
      </c>
      <c r="E5087" s="47">
        <v>0.34375</v>
      </c>
      <c r="F5087" s="47">
        <v>0.51041666666666696</v>
      </c>
      <c r="G5087" s="46" t="str">
        <f>IF(NOT(ISBLANK(Tableau645[heure
début])),IF(VALUE(MID(TEXT(Tableau645[heure
début],"hh"),1,2))&lt;13,"AM","PM"),"")</f>
        <v>AM</v>
      </c>
      <c r="H5087" s="47">
        <f>F5087-E5087</f>
        <v>0.16666666666666696</v>
      </c>
      <c r="I5087" s="47"/>
      <c r="J5087" s="47"/>
      <c r="K5087" s="65"/>
      <c r="L5087" s="45" t="e">
        <f ca="1">VLOOKUP(Tableau645[[#This Row],[module]],OFFSET(INDIRECT(A5087&amp;"_code"),0,2,,2),2,0)</f>
        <v>#N/A</v>
      </c>
      <c r="M5087" s="45"/>
      <c r="N5087" s="47"/>
      <c r="O5087" s="45"/>
    </row>
    <row r="5088" spans="1:15" hidden="1" x14ac:dyDescent="0.2">
      <c r="A5088" s="45" t="s">
        <v>676</v>
      </c>
      <c r="B5088" s="65" t="str">
        <f>YEAR(C5088)&amp;"-"&amp;WEEKNUM(C5088)</f>
        <v>2018-28</v>
      </c>
      <c r="C5088" s="46">
        <v>43289</v>
      </c>
      <c r="D5088" s="67">
        <f>WEEKDAY(Tableau645[[#This Row],[date]])</f>
        <v>1</v>
      </c>
      <c r="E5088" s="47">
        <v>0.34375</v>
      </c>
      <c r="F5088" s="47">
        <v>0.51041666666666696</v>
      </c>
      <c r="G5088" s="46" t="str">
        <f>IF(NOT(ISBLANK(Tableau645[heure
début])),IF(VALUE(MID(TEXT(Tableau645[heure
début],"hh"),1,2))&lt;13,"AM","PM"),"")</f>
        <v>AM</v>
      </c>
      <c r="H5088" s="47">
        <f>F5088-E5088</f>
        <v>0.16666666666666696</v>
      </c>
      <c r="I5088" s="47"/>
      <c r="J5088" s="47"/>
      <c r="K5088" s="65"/>
      <c r="L5088" s="45" t="e">
        <f ca="1">VLOOKUP(Tableau645[[#This Row],[module]],OFFSET(INDIRECT(A5088&amp;"_code"),0,2,,2),2,0)</f>
        <v>#N/A</v>
      </c>
      <c r="M5088" s="45"/>
      <c r="N5088" s="47"/>
      <c r="O5088" s="45"/>
    </row>
    <row r="5089" spans="1:15" hidden="1" x14ac:dyDescent="0.2">
      <c r="A5089" s="45" t="s">
        <v>677</v>
      </c>
      <c r="B5089" s="65" t="str">
        <f>YEAR(C5089)&amp;"-"&amp;WEEKNUM(C5089)</f>
        <v>2018-28</v>
      </c>
      <c r="C5089" s="46">
        <v>43289</v>
      </c>
      <c r="D5089" s="67">
        <f>WEEKDAY(Tableau645[[#This Row],[date]])</f>
        <v>1</v>
      </c>
      <c r="E5089" s="47">
        <v>0.34375</v>
      </c>
      <c r="F5089" s="47">
        <v>0.51041666666666696</v>
      </c>
      <c r="G5089" s="46" t="str">
        <f>IF(NOT(ISBLANK(Tableau645[heure
début])),IF(VALUE(MID(TEXT(Tableau645[heure
début],"hh"),1,2))&lt;13,"AM","PM"),"")</f>
        <v>AM</v>
      </c>
      <c r="H5089" s="47">
        <f>F5089-E5089</f>
        <v>0.16666666666666696</v>
      </c>
      <c r="I5089" s="47"/>
      <c r="J5089" s="47"/>
      <c r="K5089" s="65"/>
      <c r="L5089" s="45" t="e">
        <f ca="1">VLOOKUP(Tableau645[[#This Row],[module]],OFFSET(INDIRECT(A5089&amp;"_code"),0,2,,2),2,0)</f>
        <v>#N/A</v>
      </c>
      <c r="M5089" s="45"/>
      <c r="N5089" s="47"/>
      <c r="O5089" s="45"/>
    </row>
    <row r="5090" spans="1:15" hidden="1" x14ac:dyDescent="0.2">
      <c r="A5090" s="45" t="s">
        <v>671</v>
      </c>
      <c r="B5090" s="65" t="str">
        <f>YEAR(C5090)&amp;"-"&amp;WEEKNUM(C5090)</f>
        <v>2018-28</v>
      </c>
      <c r="C5090" s="46">
        <v>43289</v>
      </c>
      <c r="D5090" s="67">
        <f>WEEKDAY(Tableau645[[#This Row],[date]])</f>
        <v>1</v>
      </c>
      <c r="E5090" s="47">
        <v>0.34375</v>
      </c>
      <c r="F5090" s="47">
        <v>0.51041666666666696</v>
      </c>
      <c r="G5090" s="46" t="str">
        <f>IF(NOT(ISBLANK(Tableau645[heure
début])),IF(VALUE(MID(TEXT(Tableau645[heure
début],"hh"),1,2))&lt;13,"AM","PM"),"")</f>
        <v>AM</v>
      </c>
      <c r="H5090" s="47">
        <f>F5090-E5090</f>
        <v>0.16666666666666696</v>
      </c>
      <c r="I5090" s="47"/>
      <c r="J5090" s="47"/>
      <c r="K5090" s="65"/>
      <c r="L5090" s="45" t="e">
        <f ca="1">VLOOKUP(Tableau645[[#This Row],[module]],OFFSET(INDIRECT(A5090&amp;"_code"),0,2,,2),2,0)</f>
        <v>#N/A</v>
      </c>
      <c r="M5090" s="45"/>
      <c r="N5090" s="47"/>
      <c r="O5090" s="45"/>
    </row>
    <row r="5091" spans="1:15" hidden="1" x14ac:dyDescent="0.2">
      <c r="A5091" s="61" t="s">
        <v>669</v>
      </c>
      <c r="B5091" s="65" t="str">
        <f>YEAR(C5091)&amp;"-"&amp;WEEKNUM(C5091)</f>
        <v>2018-28</v>
      </c>
      <c r="C5091" s="46">
        <v>43289</v>
      </c>
      <c r="D5091" s="67">
        <f>WEEKDAY(Tableau645[[#This Row],[date]])</f>
        <v>1</v>
      </c>
      <c r="E5091" s="63">
        <v>0.57291666666666696</v>
      </c>
      <c r="F5091" s="63">
        <v>0.73958333333333404</v>
      </c>
      <c r="G5091" s="46" t="str">
        <f>IF(NOT(ISBLANK(Tableau645[heure
début])),IF(VALUE(MID(TEXT(Tableau645[heure
début],"hh"),1,2))&lt;13,"AM","PM"),"")</f>
        <v>PM</v>
      </c>
      <c r="H5091" s="47">
        <f>F5091-E5091</f>
        <v>0.16666666666666707</v>
      </c>
      <c r="I5091" s="47"/>
      <c r="J5091" s="47"/>
      <c r="K5091" s="65"/>
      <c r="L5091" s="45" t="e">
        <f ca="1">VLOOKUP(Tableau645[[#This Row],[module]],OFFSET(INDIRECT(A5091&amp;"_code"),0,2,,2),2,0)</f>
        <v>#N/A</v>
      </c>
      <c r="M5091" s="45"/>
      <c r="N5091" s="47"/>
      <c r="O5091" s="45"/>
    </row>
    <row r="5092" spans="1:15" hidden="1" x14ac:dyDescent="0.2">
      <c r="A5092" s="45" t="s">
        <v>670</v>
      </c>
      <c r="B5092" s="65" t="str">
        <f>YEAR(C5092)&amp;"-"&amp;WEEKNUM(C5092)</f>
        <v>2018-28</v>
      </c>
      <c r="C5092" s="46">
        <v>43289</v>
      </c>
      <c r="D5092" s="67">
        <f>WEEKDAY(Tableau645[[#This Row],[date]])</f>
        <v>1</v>
      </c>
      <c r="E5092" s="47">
        <v>0.57291666666666696</v>
      </c>
      <c r="F5092" s="47">
        <v>0.73958333333333404</v>
      </c>
      <c r="G5092" s="46" t="str">
        <f>IF(NOT(ISBLANK(Tableau645[heure
début])),IF(VALUE(MID(TEXT(Tableau645[heure
début],"hh"),1,2))&lt;13,"AM","PM"),"")</f>
        <v>PM</v>
      </c>
      <c r="H5092" s="47">
        <f>F5092-E5092</f>
        <v>0.16666666666666707</v>
      </c>
      <c r="I5092" s="47"/>
      <c r="J5092" s="47"/>
      <c r="K5092" s="65"/>
      <c r="L5092" s="45" t="e">
        <f ca="1">VLOOKUP(Tableau645[[#This Row],[module]],OFFSET(INDIRECT(A5092&amp;"_code"),0,2,,2),2,0)</f>
        <v>#N/A</v>
      </c>
      <c r="M5092" s="45"/>
      <c r="N5092" s="47"/>
      <c r="O5092" s="45"/>
    </row>
    <row r="5093" spans="1:15" hidden="1" x14ac:dyDescent="0.2">
      <c r="A5093" s="45" t="s">
        <v>657</v>
      </c>
      <c r="B5093" s="65" t="str">
        <f>YEAR(C5093)&amp;"-"&amp;WEEKNUM(C5093)</f>
        <v>2018-28</v>
      </c>
      <c r="C5093" s="46">
        <v>43289</v>
      </c>
      <c r="D5093" s="67">
        <f>WEEKDAY(Tableau645[[#This Row],[date]])</f>
        <v>1</v>
      </c>
      <c r="E5093" s="47">
        <v>0.57291666666666696</v>
      </c>
      <c r="F5093" s="47">
        <v>0.73958333333333404</v>
      </c>
      <c r="G5093" s="46" t="str">
        <f>IF(NOT(ISBLANK(Tableau645[heure
début])),IF(VALUE(MID(TEXT(Tableau645[heure
début],"hh"),1,2))&lt;13,"AM","PM"),"")</f>
        <v>PM</v>
      </c>
      <c r="H5093" s="47">
        <f>F5093-E5093</f>
        <v>0.16666666666666707</v>
      </c>
      <c r="I5093" s="123"/>
      <c r="J5093" s="47"/>
      <c r="K5093" s="65"/>
      <c r="L5093" s="45" t="e">
        <f ca="1">VLOOKUP(Tableau645[[#This Row],[module]],OFFSET(INDIRECT(A5093&amp;"_code"),0,2,,2),2,0)</f>
        <v>#N/A</v>
      </c>
      <c r="M5093" s="45"/>
      <c r="N5093" s="47"/>
      <c r="O5093" s="45"/>
    </row>
    <row r="5094" spans="1:15" hidden="1" x14ac:dyDescent="0.2">
      <c r="A5094" s="45" t="s">
        <v>672</v>
      </c>
      <c r="B5094" s="65" t="str">
        <f>YEAR(C5094)&amp;"-"&amp;WEEKNUM(C5094)</f>
        <v>2018-28</v>
      </c>
      <c r="C5094" s="46">
        <v>43289</v>
      </c>
      <c r="D5094" s="67">
        <f>WEEKDAY(Tableau645[[#This Row],[date]])</f>
        <v>1</v>
      </c>
      <c r="E5094" s="47">
        <v>0.57291666666666696</v>
      </c>
      <c r="F5094" s="47">
        <v>0.73958333333333404</v>
      </c>
      <c r="G5094" s="46" t="str">
        <f>IF(NOT(ISBLANK(Tableau645[heure
début])),IF(VALUE(MID(TEXT(Tableau645[heure
début],"hh"),1,2))&lt;13,"AM","PM"),"")</f>
        <v>PM</v>
      </c>
      <c r="H5094" s="47">
        <f>F5094-E5094</f>
        <v>0.16666666666666707</v>
      </c>
      <c r="I5094" s="47"/>
      <c r="J5094" s="47"/>
      <c r="K5094" s="65"/>
      <c r="L5094" s="45" t="e">
        <f ca="1">VLOOKUP(Tableau645[[#This Row],[module]],OFFSET(INDIRECT(A5094&amp;"_code"),0,2,,2),2,0)</f>
        <v>#N/A</v>
      </c>
      <c r="M5094" s="45"/>
      <c r="N5094" s="47"/>
      <c r="O5094" s="45"/>
    </row>
    <row r="5095" spans="1:15" hidden="1" x14ac:dyDescent="0.2">
      <c r="A5095" s="45" t="s">
        <v>676</v>
      </c>
      <c r="B5095" s="65" t="str">
        <f>YEAR(C5095)&amp;"-"&amp;WEEKNUM(C5095)</f>
        <v>2018-28</v>
      </c>
      <c r="C5095" s="46">
        <v>43289</v>
      </c>
      <c r="D5095" s="67">
        <f>WEEKDAY(Tableau645[[#This Row],[date]])</f>
        <v>1</v>
      </c>
      <c r="E5095" s="47">
        <v>0.57291666666666696</v>
      </c>
      <c r="F5095" s="47">
        <v>0.69791666666666663</v>
      </c>
      <c r="G5095" s="46" t="str">
        <f>IF(NOT(ISBLANK(Tableau645[heure
début])),IF(VALUE(MID(TEXT(Tableau645[heure
début],"hh"),1,2))&lt;13,"AM","PM"),"")</f>
        <v>PM</v>
      </c>
      <c r="H5095" s="47">
        <f>F5095-E5095</f>
        <v>0.12499999999999967</v>
      </c>
      <c r="I5095" s="47"/>
      <c r="J5095" s="47"/>
      <c r="K5095" s="65"/>
      <c r="L5095" s="45" t="e">
        <f ca="1">VLOOKUP(Tableau645[[#This Row],[module]],OFFSET(INDIRECT(A5095&amp;"_code"),0,2,,2),2,0)</f>
        <v>#N/A</v>
      </c>
      <c r="M5095" s="45"/>
      <c r="N5095" s="47"/>
      <c r="O5095" s="45"/>
    </row>
    <row r="5096" spans="1:15" hidden="1" x14ac:dyDescent="0.2">
      <c r="A5096" s="45" t="s">
        <v>677</v>
      </c>
      <c r="B5096" s="65" t="str">
        <f>YEAR(C5096)&amp;"-"&amp;WEEKNUM(C5096)</f>
        <v>2018-28</v>
      </c>
      <c r="C5096" s="46">
        <v>43289</v>
      </c>
      <c r="D5096" s="67">
        <f>WEEKDAY(Tableau645[[#This Row],[date]])</f>
        <v>1</v>
      </c>
      <c r="E5096" s="47">
        <v>0.57291666666666696</v>
      </c>
      <c r="F5096" s="47">
        <v>0.69791666666666663</v>
      </c>
      <c r="G5096" s="46" t="str">
        <f>IF(NOT(ISBLANK(Tableau645[heure
début])),IF(VALUE(MID(TEXT(Tableau645[heure
début],"hh"),1,2))&lt;13,"AM","PM"),"")</f>
        <v>PM</v>
      </c>
      <c r="H5096" s="47">
        <f>F5096-E5096</f>
        <v>0.12499999999999967</v>
      </c>
      <c r="I5096" s="47"/>
      <c r="J5096" s="47"/>
      <c r="K5096" s="65"/>
      <c r="L5096" s="45" t="e">
        <f ca="1">VLOOKUP(Tableau645[[#This Row],[module]],OFFSET(INDIRECT(A5096&amp;"_code"),0,2,,2),2,0)</f>
        <v>#N/A</v>
      </c>
      <c r="M5096" s="45"/>
      <c r="N5096" s="47"/>
      <c r="O5096" s="45"/>
    </row>
    <row r="5097" spans="1:15" hidden="1" x14ac:dyDescent="0.2">
      <c r="A5097" s="45" t="s">
        <v>671</v>
      </c>
      <c r="B5097" s="65" t="str">
        <f>YEAR(C5097)&amp;"-"&amp;WEEKNUM(C5097)</f>
        <v>2018-28</v>
      </c>
      <c r="C5097" s="46">
        <v>43289</v>
      </c>
      <c r="D5097" s="67">
        <f>WEEKDAY(Tableau645[[#This Row],[date]])</f>
        <v>1</v>
      </c>
      <c r="E5097" s="47">
        <v>0.57291666666666696</v>
      </c>
      <c r="F5097" s="47">
        <v>0.73958333333333404</v>
      </c>
      <c r="G5097" s="46" t="str">
        <f>IF(NOT(ISBLANK(Tableau645[heure
début])),IF(VALUE(MID(TEXT(Tableau645[heure
début],"hh"),1,2))&lt;13,"AM","PM"),"")</f>
        <v>PM</v>
      </c>
      <c r="H5097" s="47">
        <f>F5097-E5097</f>
        <v>0.16666666666666707</v>
      </c>
      <c r="I5097" s="47"/>
      <c r="J5097" s="47"/>
      <c r="K5097" s="65"/>
      <c r="L5097" s="45" t="e">
        <f ca="1">VLOOKUP(Tableau645[[#This Row],[module]],OFFSET(INDIRECT(A5097&amp;"_code"),0,2,,2),2,0)</f>
        <v>#N/A</v>
      </c>
      <c r="M5097" s="45"/>
      <c r="N5097" s="47"/>
      <c r="O5097" s="45"/>
    </row>
    <row r="5098" spans="1:15" hidden="1" x14ac:dyDescent="0.2">
      <c r="A5098" s="61" t="s">
        <v>669</v>
      </c>
      <c r="B5098" s="65" t="str">
        <f>YEAR(C5098)&amp;"-"&amp;WEEKNUM(C5098)</f>
        <v>2018-28</v>
      </c>
      <c r="C5098" s="46">
        <v>43290</v>
      </c>
      <c r="D5098" s="67">
        <f>WEEKDAY(Tableau645[[#This Row],[date]])</f>
        <v>2</v>
      </c>
      <c r="E5098" s="47">
        <v>0.34375</v>
      </c>
      <c r="F5098" s="47">
        <v>0.51041666666666696</v>
      </c>
      <c r="G5098" s="46" t="str">
        <f>IF(NOT(ISBLANK(Tableau645[heure
début])),IF(VALUE(MID(TEXT(Tableau645[heure
début],"hh"),1,2))&lt;13,"AM","PM"),"")</f>
        <v>AM</v>
      </c>
      <c r="H5098" s="47">
        <f>F5098-E5098</f>
        <v>0.16666666666666696</v>
      </c>
      <c r="I5098" s="47"/>
      <c r="J5098" s="47"/>
      <c r="K5098" s="45" t="s">
        <v>809</v>
      </c>
      <c r="L5098" s="45" t="str">
        <f ca="1">VLOOKUP(Tableau645[[#This Row],[module]],OFFSET(INDIRECT(A5098&amp;"_code"),0,2,,2),2,0)</f>
        <v>n/a</v>
      </c>
      <c r="M5098" s="45"/>
      <c r="N5098" s="47"/>
      <c r="O5098" s="45"/>
    </row>
    <row r="5099" spans="1:15" hidden="1" x14ac:dyDescent="0.2">
      <c r="A5099" s="45" t="s">
        <v>670</v>
      </c>
      <c r="B5099" s="65" t="str">
        <f>YEAR(C5099)&amp;"-"&amp;WEEKNUM(C5099)</f>
        <v>2018-28</v>
      </c>
      <c r="C5099" s="46">
        <v>43290</v>
      </c>
      <c r="D5099" s="67">
        <f>WEEKDAY(Tableau645[[#This Row],[date]])</f>
        <v>2</v>
      </c>
      <c r="E5099" s="47">
        <v>0.34375</v>
      </c>
      <c r="F5099" s="47">
        <v>0.51041666666666696</v>
      </c>
      <c r="G5099" s="46" t="str">
        <f>IF(NOT(ISBLANK(Tableau645[heure
début])),IF(VALUE(MID(TEXT(Tableau645[heure
début],"hh"),1,2))&lt;13,"AM","PM"),"")</f>
        <v>AM</v>
      </c>
      <c r="H5099" s="47">
        <f>F5099-E5099</f>
        <v>0.16666666666666696</v>
      </c>
      <c r="I5099" s="47"/>
      <c r="J5099" s="47"/>
      <c r="K5099" s="65" t="s">
        <v>809</v>
      </c>
      <c r="L5099" s="45" t="str">
        <f ca="1">VLOOKUP(Tableau645[[#This Row],[module]],OFFSET(INDIRECT(A5099&amp;"_code"),0,2,,2),2,0)</f>
        <v>n/a</v>
      </c>
      <c r="M5099" s="45"/>
      <c r="N5099" s="47"/>
      <c r="O5099" s="45"/>
    </row>
    <row r="5100" spans="1:15" hidden="1" x14ac:dyDescent="0.2">
      <c r="A5100" s="45" t="s">
        <v>657</v>
      </c>
      <c r="B5100" s="65" t="str">
        <f>YEAR(C5100)&amp;"-"&amp;WEEKNUM(C5100)</f>
        <v>2018-28</v>
      </c>
      <c r="C5100" s="46">
        <v>43290</v>
      </c>
      <c r="D5100" s="67">
        <f>WEEKDAY(Tableau645[[#This Row],[date]])</f>
        <v>2</v>
      </c>
      <c r="E5100" s="47">
        <v>0.34375</v>
      </c>
      <c r="F5100" s="47">
        <v>0.51041666666666696</v>
      </c>
      <c r="G5100" s="46" t="str">
        <f>IF(NOT(ISBLANK(Tableau645[heure
début])),IF(VALUE(MID(TEXT(Tableau645[heure
début],"hh"),1,2))&lt;13,"AM","PM"),"")</f>
        <v>AM</v>
      </c>
      <c r="H5100" s="47">
        <f>F5100-E5100</f>
        <v>0.16666666666666696</v>
      </c>
      <c r="I5100" s="123"/>
      <c r="J5100" s="47" t="s">
        <v>833</v>
      </c>
      <c r="K5100" s="65" t="s">
        <v>817</v>
      </c>
      <c r="L5100" s="45" t="str">
        <f ca="1">VLOOKUP(Tableau645[[#This Row],[module]],OFFSET(INDIRECT(A5100&amp;"_code"),0,2,,2),2,0)</f>
        <v>n/a</v>
      </c>
      <c r="M5100" s="45"/>
      <c r="N5100" s="47"/>
      <c r="O5100" s="45"/>
    </row>
    <row r="5101" spans="1:15" hidden="1" x14ac:dyDescent="0.2">
      <c r="A5101" s="45" t="s">
        <v>657</v>
      </c>
      <c r="B5101" s="65" t="str">
        <f>YEAR(C5101)&amp;"-"&amp;WEEKNUM(C5101)</f>
        <v>2018-28</v>
      </c>
      <c r="C5101" s="46">
        <v>43290</v>
      </c>
      <c r="D5101" s="67">
        <f>WEEKDAY(Tableau645[[#This Row],[date]])</f>
        <v>2</v>
      </c>
      <c r="E5101" s="47">
        <v>0.34375</v>
      </c>
      <c r="F5101" s="47">
        <v>0.51041666666666696</v>
      </c>
      <c r="G5101" s="46" t="str">
        <f>IF(NOT(ISBLANK(Tableau645[heure
début])),IF(VALUE(MID(TEXT(Tableau645[heure
début],"hh"),1,2))&lt;13,"AM","PM"),"")</f>
        <v>AM</v>
      </c>
      <c r="H5101" s="47">
        <f>F5101-E5101</f>
        <v>0.16666666666666696</v>
      </c>
      <c r="I5101" s="123"/>
      <c r="J5101" s="47" t="s">
        <v>832</v>
      </c>
      <c r="K5101" s="65"/>
      <c r="L5101" s="45" t="e">
        <f ca="1">VLOOKUP(Tableau645[[#This Row],[module]],OFFSET(INDIRECT(A5101&amp;"_code"),0,2,,2),2,0)</f>
        <v>#N/A</v>
      </c>
      <c r="M5101" s="45"/>
      <c r="N5101" s="47"/>
      <c r="O5101" s="45"/>
    </row>
    <row r="5102" spans="1:15" hidden="1" x14ac:dyDescent="0.2">
      <c r="A5102" s="45" t="s">
        <v>672</v>
      </c>
      <c r="B5102" s="65" t="str">
        <f>YEAR(C5102)&amp;"-"&amp;WEEKNUM(C5102)</f>
        <v>2018-28</v>
      </c>
      <c r="C5102" s="46">
        <v>43290</v>
      </c>
      <c r="D5102" s="67">
        <f>WEEKDAY(Tableau645[[#This Row],[date]])</f>
        <v>2</v>
      </c>
      <c r="E5102" s="47">
        <v>0.34375</v>
      </c>
      <c r="F5102" s="47">
        <v>0.51041666666666696</v>
      </c>
      <c r="G5102" s="46" t="str">
        <f>IF(NOT(ISBLANK(Tableau645[heure
début])),IF(VALUE(MID(TEXT(Tableau645[heure
début],"hh"),1,2))&lt;13,"AM","PM"),"")</f>
        <v>AM</v>
      </c>
      <c r="H5102" s="47">
        <f>F5102-E5102</f>
        <v>0.16666666666666696</v>
      </c>
      <c r="I5102" s="47"/>
      <c r="J5102" s="47"/>
      <c r="K5102" s="65" t="s">
        <v>809</v>
      </c>
      <c r="L5102" s="45" t="str">
        <f ca="1">VLOOKUP(Tableau645[[#This Row],[module]],OFFSET(INDIRECT(A5102&amp;"_code"),0,2,,2),2,0)</f>
        <v>n/a</v>
      </c>
      <c r="M5102" s="45"/>
      <c r="N5102" s="47"/>
      <c r="O5102" s="45"/>
    </row>
    <row r="5103" spans="1:15" hidden="1" x14ac:dyDescent="0.2">
      <c r="A5103" s="45" t="s">
        <v>676</v>
      </c>
      <c r="B5103" s="65" t="str">
        <f>YEAR(C5103)&amp;"-"&amp;WEEKNUM(C5103)</f>
        <v>2018-28</v>
      </c>
      <c r="C5103" s="46">
        <v>43290</v>
      </c>
      <c r="D5103" s="67">
        <f>WEEKDAY(Tableau645[[#This Row],[date]])</f>
        <v>2</v>
      </c>
      <c r="E5103" s="47">
        <v>0.34375</v>
      </c>
      <c r="F5103" s="47">
        <v>0.51041666666666696</v>
      </c>
      <c r="G5103" s="46" t="str">
        <f>IF(NOT(ISBLANK(Tableau645[heure
début])),IF(VALUE(MID(TEXT(Tableau645[heure
début],"hh"),1,2))&lt;13,"AM","PM"),"")</f>
        <v>AM</v>
      </c>
      <c r="H5103" s="47">
        <f>F5103-E5103</f>
        <v>0.16666666666666696</v>
      </c>
      <c r="I5103" s="47"/>
      <c r="J5103" s="47"/>
      <c r="K5103" s="65" t="s">
        <v>809</v>
      </c>
      <c r="L5103" s="45" t="str">
        <f ca="1">VLOOKUP(Tableau645[[#This Row],[module]],OFFSET(INDIRECT(A5103&amp;"_code"),0,2,,2),2,0)</f>
        <v>n/a</v>
      </c>
      <c r="M5103" s="45"/>
      <c r="N5103" s="47"/>
      <c r="O5103" s="45"/>
    </row>
    <row r="5104" spans="1:15" hidden="1" x14ac:dyDescent="0.2">
      <c r="A5104" s="45" t="s">
        <v>677</v>
      </c>
      <c r="B5104" s="65" t="str">
        <f>YEAR(C5104)&amp;"-"&amp;WEEKNUM(C5104)</f>
        <v>2018-28</v>
      </c>
      <c r="C5104" s="46">
        <v>43290</v>
      </c>
      <c r="D5104" s="67">
        <f>WEEKDAY(Tableau645[[#This Row],[date]])</f>
        <v>2</v>
      </c>
      <c r="E5104" s="47">
        <v>0.34375</v>
      </c>
      <c r="F5104" s="47">
        <v>0.51041666666666696</v>
      </c>
      <c r="G5104" s="46" t="str">
        <f>IF(NOT(ISBLANK(Tableau645[heure
début])),IF(VALUE(MID(TEXT(Tableau645[heure
début],"hh"),1,2))&lt;13,"AM","PM"),"")</f>
        <v>AM</v>
      </c>
      <c r="H5104" s="47">
        <f>F5104-E5104</f>
        <v>0.16666666666666696</v>
      </c>
      <c r="I5104" s="47"/>
      <c r="J5104" s="47"/>
      <c r="K5104" s="65" t="s">
        <v>1168</v>
      </c>
      <c r="L5104" s="45" t="str">
        <f ca="1">VLOOKUP(Tableau645[[#This Row],[module]],OFFSET(INDIRECT(A5104&amp;"_code"),0,2,,2),2,0)</f>
        <v>n/a</v>
      </c>
      <c r="M5104" s="45"/>
      <c r="N5104" s="47"/>
      <c r="O5104" s="45"/>
    </row>
    <row r="5105" spans="1:15" hidden="1" x14ac:dyDescent="0.2">
      <c r="A5105" s="45" t="s">
        <v>671</v>
      </c>
      <c r="B5105" s="65" t="str">
        <f>YEAR(C5105)&amp;"-"&amp;WEEKNUM(C5105)</f>
        <v>2018-28</v>
      </c>
      <c r="C5105" s="46">
        <v>43290</v>
      </c>
      <c r="D5105" s="67">
        <f>WEEKDAY(Tableau645[[#This Row],[date]])</f>
        <v>2</v>
      </c>
      <c r="E5105" s="47">
        <v>0.34375</v>
      </c>
      <c r="F5105" s="47">
        <v>0.51041666666666696</v>
      </c>
      <c r="G5105" s="46" t="str">
        <f>IF(NOT(ISBLANK(Tableau645[heure
début])),IF(VALUE(MID(TEXT(Tableau645[heure
début],"hh"),1,2))&lt;13,"AM","PM"),"")</f>
        <v>AM</v>
      </c>
      <c r="H5105" s="47">
        <f>F5105-E5105</f>
        <v>0.16666666666666696</v>
      </c>
      <c r="I5105" s="47"/>
      <c r="J5105" s="47"/>
      <c r="K5105" s="65" t="s">
        <v>1017</v>
      </c>
      <c r="L5105" s="45" t="str">
        <f ca="1">VLOOKUP(Tableau645[[#This Row],[module]],OFFSET(INDIRECT(A5105&amp;"_code"),0,2,,2),2,0)</f>
        <v>HARDSTAFF Debra</v>
      </c>
      <c r="M5105" s="45"/>
      <c r="N5105" s="47"/>
      <c r="O5105" s="45"/>
    </row>
    <row r="5106" spans="1:15" hidden="1" x14ac:dyDescent="0.2">
      <c r="A5106" s="61" t="s">
        <v>669</v>
      </c>
      <c r="B5106" s="65" t="str">
        <f>YEAR(C5106)&amp;"-"&amp;WEEKNUM(C5106)</f>
        <v>2018-28</v>
      </c>
      <c r="C5106" s="46">
        <v>43290</v>
      </c>
      <c r="D5106" s="67">
        <f>WEEKDAY(Tableau645[[#This Row],[date]])</f>
        <v>2</v>
      </c>
      <c r="E5106" s="63">
        <v>0.57291666666666696</v>
      </c>
      <c r="F5106" s="63">
        <v>0.73958333333333404</v>
      </c>
      <c r="G5106" s="46" t="str">
        <f>IF(NOT(ISBLANK(Tableau645[heure
début])),IF(VALUE(MID(TEXT(Tableau645[heure
début],"hh"),1,2))&lt;13,"AM","PM"),"")</f>
        <v>PM</v>
      </c>
      <c r="H5106" s="47">
        <f>F5106-E5106</f>
        <v>0.16666666666666707</v>
      </c>
      <c r="I5106" s="47"/>
      <c r="J5106" s="47"/>
      <c r="K5106" s="45" t="s">
        <v>809</v>
      </c>
      <c r="L5106" s="45" t="str">
        <f ca="1">VLOOKUP(Tableau645[[#This Row],[module]],OFFSET(INDIRECT(A5106&amp;"_code"),0,2,,2),2,0)</f>
        <v>n/a</v>
      </c>
      <c r="M5106" s="45"/>
      <c r="N5106" s="47"/>
      <c r="O5106" s="45"/>
    </row>
    <row r="5107" spans="1:15" hidden="1" x14ac:dyDescent="0.2">
      <c r="A5107" s="45" t="s">
        <v>670</v>
      </c>
      <c r="B5107" s="65" t="str">
        <f>YEAR(C5107)&amp;"-"&amp;WEEKNUM(C5107)</f>
        <v>2018-28</v>
      </c>
      <c r="C5107" s="46">
        <v>43290</v>
      </c>
      <c r="D5107" s="67">
        <f>WEEKDAY(Tableau645[[#This Row],[date]])</f>
        <v>2</v>
      </c>
      <c r="E5107" s="47">
        <v>0.57291666666666696</v>
      </c>
      <c r="F5107" s="47">
        <v>0.73958333333333404</v>
      </c>
      <c r="G5107" s="46" t="str">
        <f>IF(NOT(ISBLANK(Tableau645[heure
début])),IF(VALUE(MID(TEXT(Tableau645[heure
début],"hh"),1,2))&lt;13,"AM","PM"),"")</f>
        <v>PM</v>
      </c>
      <c r="H5107" s="47">
        <f>F5107-E5107</f>
        <v>0.16666666666666707</v>
      </c>
      <c r="I5107" s="47"/>
      <c r="J5107" s="47"/>
      <c r="K5107" s="65" t="s">
        <v>809</v>
      </c>
      <c r="L5107" s="45" t="str">
        <f ca="1">VLOOKUP(Tableau645[[#This Row],[module]],OFFSET(INDIRECT(A5107&amp;"_code"),0,2,,2),2,0)</f>
        <v>n/a</v>
      </c>
      <c r="M5107" s="45"/>
      <c r="N5107" s="47"/>
      <c r="O5107" s="45"/>
    </row>
    <row r="5108" spans="1:15" hidden="1" x14ac:dyDescent="0.2">
      <c r="A5108" s="45" t="s">
        <v>657</v>
      </c>
      <c r="B5108" s="65" t="str">
        <f>YEAR(C5108)&amp;"-"&amp;WEEKNUM(C5108)</f>
        <v>2018-28</v>
      </c>
      <c r="C5108" s="46">
        <v>43290</v>
      </c>
      <c r="D5108" s="67">
        <f>WEEKDAY(Tableau645[[#This Row],[date]])</f>
        <v>2</v>
      </c>
      <c r="E5108" s="47">
        <v>0.57291666666666696</v>
      </c>
      <c r="F5108" s="47">
        <v>0.73958333333333404</v>
      </c>
      <c r="G5108" s="46" t="str">
        <f>IF(NOT(ISBLANK(Tableau645[heure
début])),IF(VALUE(MID(TEXT(Tableau645[heure
début],"hh"),1,2))&lt;13,"AM","PM"),"")</f>
        <v>PM</v>
      </c>
      <c r="H5108" s="47">
        <f>F5108-E5108</f>
        <v>0.16666666666666707</v>
      </c>
      <c r="I5108" s="123"/>
      <c r="J5108" s="47" t="s">
        <v>833</v>
      </c>
      <c r="K5108" s="65" t="s">
        <v>817</v>
      </c>
      <c r="L5108" s="45" t="str">
        <f ca="1">VLOOKUP(Tableau645[[#This Row],[module]],OFFSET(INDIRECT(A5108&amp;"_code"),0,2,,2),2,0)</f>
        <v>n/a</v>
      </c>
      <c r="M5108" s="45"/>
      <c r="N5108" s="47"/>
      <c r="O5108" s="45"/>
    </row>
    <row r="5109" spans="1:15" hidden="1" x14ac:dyDescent="0.2">
      <c r="A5109" s="45" t="s">
        <v>657</v>
      </c>
      <c r="B5109" s="65" t="str">
        <f>YEAR(C5109)&amp;"-"&amp;WEEKNUM(C5109)</f>
        <v>2018-28</v>
      </c>
      <c r="C5109" s="46">
        <v>43290</v>
      </c>
      <c r="D5109" s="67">
        <f>WEEKDAY(Tableau645[[#This Row],[date]])</f>
        <v>2</v>
      </c>
      <c r="E5109" s="47">
        <v>0.57291666666666696</v>
      </c>
      <c r="F5109" s="47">
        <v>0.73958333333333404</v>
      </c>
      <c r="G5109" s="46" t="str">
        <f>IF(NOT(ISBLANK(Tableau645[heure
début])),IF(VALUE(MID(TEXT(Tableau645[heure
début],"hh"),1,2))&lt;13,"AM","PM"),"")</f>
        <v>PM</v>
      </c>
      <c r="H5109" s="47">
        <f>F5109-E5109</f>
        <v>0.16666666666666707</v>
      </c>
      <c r="I5109" s="123"/>
      <c r="J5109" s="47" t="s">
        <v>832</v>
      </c>
      <c r="K5109" s="65"/>
      <c r="L5109" s="45" t="e">
        <f ca="1">VLOOKUP(Tableau645[[#This Row],[module]],OFFSET(INDIRECT(A5109&amp;"_code"),0,2,,2),2,0)</f>
        <v>#N/A</v>
      </c>
      <c r="M5109" s="45"/>
      <c r="N5109" s="47"/>
      <c r="O5109" s="45"/>
    </row>
    <row r="5110" spans="1:15" hidden="1" x14ac:dyDescent="0.2">
      <c r="A5110" s="45" t="s">
        <v>672</v>
      </c>
      <c r="B5110" s="65" t="str">
        <f>YEAR(C5110)&amp;"-"&amp;WEEKNUM(C5110)</f>
        <v>2018-28</v>
      </c>
      <c r="C5110" s="46">
        <v>43290</v>
      </c>
      <c r="D5110" s="67">
        <f>WEEKDAY(Tableau645[[#This Row],[date]])</f>
        <v>2</v>
      </c>
      <c r="E5110" s="47">
        <v>0.57291666666666696</v>
      </c>
      <c r="F5110" s="47">
        <v>0.73958333333333404</v>
      </c>
      <c r="G5110" s="46" t="str">
        <f>IF(NOT(ISBLANK(Tableau645[heure
début])),IF(VALUE(MID(TEXT(Tableau645[heure
début],"hh"),1,2))&lt;13,"AM","PM"),"")</f>
        <v>PM</v>
      </c>
      <c r="H5110" s="47">
        <f>F5110-E5110</f>
        <v>0.16666666666666707</v>
      </c>
      <c r="I5110" s="47"/>
      <c r="J5110" s="47"/>
      <c r="K5110" s="65" t="s">
        <v>809</v>
      </c>
      <c r="L5110" s="45" t="str">
        <f ca="1">VLOOKUP(Tableau645[[#This Row],[module]],OFFSET(INDIRECT(A5110&amp;"_code"),0,2,,2),2,0)</f>
        <v>n/a</v>
      </c>
      <c r="M5110" s="45"/>
      <c r="N5110" s="47"/>
      <c r="O5110" s="45"/>
    </row>
    <row r="5111" spans="1:15" hidden="1" x14ac:dyDescent="0.2">
      <c r="A5111" s="45" t="s">
        <v>676</v>
      </c>
      <c r="B5111" s="65" t="str">
        <f>YEAR(C5111)&amp;"-"&amp;WEEKNUM(C5111)</f>
        <v>2018-28</v>
      </c>
      <c r="C5111" s="46">
        <v>43290</v>
      </c>
      <c r="D5111" s="67">
        <f>WEEKDAY(Tableau645[[#This Row],[date]])</f>
        <v>2</v>
      </c>
      <c r="E5111" s="47">
        <v>0.57291666666666696</v>
      </c>
      <c r="F5111" s="47">
        <v>0.69791666666666663</v>
      </c>
      <c r="G5111" s="46" t="str">
        <f>IF(NOT(ISBLANK(Tableau645[heure
début])),IF(VALUE(MID(TEXT(Tableau645[heure
début],"hh"),1,2))&lt;13,"AM","PM"),"")</f>
        <v>PM</v>
      </c>
      <c r="H5111" s="47">
        <f>F5111-E5111</f>
        <v>0.12499999999999967</v>
      </c>
      <c r="I5111" s="47"/>
      <c r="J5111" s="47"/>
      <c r="K5111" s="65" t="s">
        <v>809</v>
      </c>
      <c r="L5111" s="45" t="str">
        <f ca="1">VLOOKUP(Tableau645[[#This Row],[module]],OFFSET(INDIRECT(A5111&amp;"_code"),0,2,,2),2,0)</f>
        <v>n/a</v>
      </c>
      <c r="M5111" s="45"/>
      <c r="N5111" s="47"/>
      <c r="O5111" s="45"/>
    </row>
    <row r="5112" spans="1:15" hidden="1" x14ac:dyDescent="0.2">
      <c r="A5112" s="45" t="s">
        <v>677</v>
      </c>
      <c r="B5112" s="65" t="str">
        <f>YEAR(C5112)&amp;"-"&amp;WEEKNUM(C5112)</f>
        <v>2018-28</v>
      </c>
      <c r="C5112" s="46">
        <v>43290</v>
      </c>
      <c r="D5112" s="67">
        <f>WEEKDAY(Tableau645[[#This Row],[date]])</f>
        <v>2</v>
      </c>
      <c r="E5112" s="47">
        <v>0.57291666666666696</v>
      </c>
      <c r="F5112" s="47">
        <v>0.69791666666666663</v>
      </c>
      <c r="G5112" s="46" t="str">
        <f>IF(NOT(ISBLANK(Tableau645[heure
début])),IF(VALUE(MID(TEXT(Tableau645[heure
début],"hh"),1,2))&lt;13,"AM","PM"),"")</f>
        <v>PM</v>
      </c>
      <c r="H5112" s="47">
        <f>F5112-E5112</f>
        <v>0.12499999999999967</v>
      </c>
      <c r="I5112" s="47"/>
      <c r="J5112" s="47"/>
      <c r="K5112" s="65" t="s">
        <v>1168</v>
      </c>
      <c r="L5112" s="45" t="str">
        <f ca="1">VLOOKUP(Tableau645[[#This Row],[module]],OFFSET(INDIRECT(A5112&amp;"_code"),0,2,,2),2,0)</f>
        <v>n/a</v>
      </c>
      <c r="M5112" s="45"/>
      <c r="N5112" s="47"/>
      <c r="O5112" s="45"/>
    </row>
    <row r="5113" spans="1:15" hidden="1" x14ac:dyDescent="0.2">
      <c r="A5113" s="45" t="s">
        <v>671</v>
      </c>
      <c r="B5113" s="92" t="str">
        <f>YEAR(C5113)&amp;"-"&amp;WEEKNUM(C5113)</f>
        <v>2018-28</v>
      </c>
      <c r="C5113" s="46">
        <v>43290</v>
      </c>
      <c r="D5113" s="94">
        <f>WEEKDAY(Tableau645[[#This Row],[date]])</f>
        <v>2</v>
      </c>
      <c r="E5113" s="47">
        <v>0.57291666666666696</v>
      </c>
      <c r="F5113" s="95">
        <v>0.65625</v>
      </c>
      <c r="G5113" s="93" t="str">
        <f>IF(NOT(ISBLANK(Tableau645[heure
début])),IF(VALUE(MID(TEXT(Tableau645[heure
début],"hh"),1,2))&lt;13,"AM","PM"),"")</f>
        <v>PM</v>
      </c>
      <c r="H5113" s="95">
        <f>F5113-E5113</f>
        <v>8.3333333333333037E-2</v>
      </c>
      <c r="I5113" s="95"/>
      <c r="J5113" s="95"/>
      <c r="K5113" s="65" t="s">
        <v>1072</v>
      </c>
      <c r="L5113" s="92" t="str">
        <f ca="1">VLOOKUP(Tableau645[[#This Row],[module]],OFFSET(INDIRECT(A5113&amp;"_code"),0,2,,2),2,0)</f>
        <v>DOCO David</v>
      </c>
      <c r="M5113" s="91"/>
      <c r="N5113" s="95"/>
      <c r="O5113" s="91"/>
    </row>
    <row r="5114" spans="1:15" hidden="1" x14ac:dyDescent="0.2">
      <c r="A5114" s="45" t="s">
        <v>671</v>
      </c>
      <c r="B5114" s="65" t="str">
        <f>YEAR(C5114)&amp;"-"&amp;WEEKNUM(C5114)</f>
        <v>2018-28</v>
      </c>
      <c r="C5114" s="46">
        <v>43290</v>
      </c>
      <c r="D5114" s="67">
        <f>WEEKDAY(Tableau645[[#This Row],[date]])</f>
        <v>2</v>
      </c>
      <c r="E5114" s="95">
        <v>0.65625</v>
      </c>
      <c r="F5114" s="47">
        <v>0.73958333333333404</v>
      </c>
      <c r="G5114" s="46" t="str">
        <f>IF(NOT(ISBLANK(Tableau645[heure
début])),IF(VALUE(MID(TEXT(Tableau645[heure
début],"hh"),1,2))&lt;13,"AM","PM"),"")</f>
        <v>PM</v>
      </c>
      <c r="H5114" s="47">
        <f>F5114-E5114</f>
        <v>8.3333333333334036E-2</v>
      </c>
      <c r="I5114" s="47"/>
      <c r="J5114" s="47"/>
      <c r="K5114" s="65" t="s">
        <v>1072</v>
      </c>
      <c r="L5114" s="45" t="str">
        <f ca="1">VLOOKUP(Tableau645[[#This Row],[module]],OFFSET(INDIRECT(A5114&amp;"_code"),0,2,,2),2,0)</f>
        <v>DOCO David</v>
      </c>
      <c r="M5114" s="45"/>
      <c r="N5114" s="47"/>
      <c r="O5114" s="45"/>
    </row>
    <row r="5115" spans="1:15" hidden="1" x14ac:dyDescent="0.2">
      <c r="A5115" s="61" t="s">
        <v>669</v>
      </c>
      <c r="B5115" s="65" t="str">
        <f>YEAR(C5115)&amp;"-"&amp;WEEKNUM(C5115)</f>
        <v>2018-28</v>
      </c>
      <c r="C5115" s="46">
        <v>43291</v>
      </c>
      <c r="D5115" s="67">
        <f>WEEKDAY(Tableau645[[#This Row],[date]])</f>
        <v>3</v>
      </c>
      <c r="E5115" s="47">
        <v>0.34375</v>
      </c>
      <c r="F5115" s="47">
        <v>0.51041666666666696</v>
      </c>
      <c r="G5115" s="46" t="str">
        <f>IF(NOT(ISBLANK(Tableau645[heure
début])),IF(VALUE(MID(TEXT(Tableau645[heure
début],"hh"),1,2))&lt;13,"AM","PM"),"")</f>
        <v>AM</v>
      </c>
      <c r="H5115" s="47">
        <f>F5115-E5115</f>
        <v>0.16666666666666696</v>
      </c>
      <c r="I5115" s="47"/>
      <c r="J5115" s="47"/>
      <c r="K5115" s="45" t="s">
        <v>809</v>
      </c>
      <c r="L5115" s="45" t="str">
        <f ca="1">VLOOKUP(Tableau645[[#This Row],[module]],OFFSET(INDIRECT(A5115&amp;"_code"),0,2,,2),2,0)</f>
        <v>n/a</v>
      </c>
      <c r="M5115" s="45"/>
      <c r="N5115" s="47"/>
      <c r="O5115" s="45"/>
    </row>
    <row r="5116" spans="1:15" hidden="1" x14ac:dyDescent="0.2">
      <c r="A5116" s="45" t="s">
        <v>670</v>
      </c>
      <c r="B5116" s="65" t="str">
        <f>YEAR(C5116)&amp;"-"&amp;WEEKNUM(C5116)</f>
        <v>2018-28</v>
      </c>
      <c r="C5116" s="46">
        <v>43291</v>
      </c>
      <c r="D5116" s="67">
        <f>WEEKDAY(Tableau645[[#This Row],[date]])</f>
        <v>3</v>
      </c>
      <c r="E5116" s="47">
        <v>0.34375</v>
      </c>
      <c r="F5116" s="47">
        <v>0.51041666666666696</v>
      </c>
      <c r="G5116" s="46" t="str">
        <f>IF(NOT(ISBLANK(Tableau645[heure
début])),IF(VALUE(MID(TEXT(Tableau645[heure
début],"hh"),1,2))&lt;13,"AM","PM"),"")</f>
        <v>AM</v>
      </c>
      <c r="H5116" s="47">
        <f>F5116-E5116</f>
        <v>0.16666666666666696</v>
      </c>
      <c r="I5116" s="47"/>
      <c r="J5116" s="47"/>
      <c r="K5116" s="65" t="s">
        <v>809</v>
      </c>
      <c r="L5116" s="45" t="str">
        <f ca="1">VLOOKUP(Tableau645[[#This Row],[module]],OFFSET(INDIRECT(A5116&amp;"_code"),0,2,,2),2,0)</f>
        <v>n/a</v>
      </c>
      <c r="M5116" s="45"/>
      <c r="N5116" s="47"/>
      <c r="O5116" s="45"/>
    </row>
    <row r="5117" spans="1:15" hidden="1" x14ac:dyDescent="0.2">
      <c r="A5117" s="45" t="s">
        <v>657</v>
      </c>
      <c r="B5117" s="65" t="str">
        <f>YEAR(C5117)&amp;"-"&amp;WEEKNUM(C5117)</f>
        <v>2018-28</v>
      </c>
      <c r="C5117" s="46">
        <v>43291</v>
      </c>
      <c r="D5117" s="67">
        <f>WEEKDAY(Tableau645[[#This Row],[date]])</f>
        <v>3</v>
      </c>
      <c r="E5117" s="47">
        <v>0.34375</v>
      </c>
      <c r="F5117" s="47">
        <v>0.51041666666666696</v>
      </c>
      <c r="G5117" s="46" t="str">
        <f>IF(NOT(ISBLANK(Tableau645[heure
début])),IF(VALUE(MID(TEXT(Tableau645[heure
début],"hh"),1,2))&lt;13,"AM","PM"),"")</f>
        <v>AM</v>
      </c>
      <c r="H5117" s="47">
        <f>F5117-E5117</f>
        <v>0.16666666666666696</v>
      </c>
      <c r="I5117" s="123"/>
      <c r="J5117" s="47" t="s">
        <v>833</v>
      </c>
      <c r="K5117" s="65" t="s">
        <v>817</v>
      </c>
      <c r="L5117" s="45" t="str">
        <f ca="1">VLOOKUP(Tableau645[[#This Row],[module]],OFFSET(INDIRECT(A5117&amp;"_code"),0,2,,2),2,0)</f>
        <v>n/a</v>
      </c>
      <c r="M5117" s="45"/>
      <c r="N5117" s="47"/>
      <c r="O5117" s="45"/>
    </row>
    <row r="5118" spans="1:15" hidden="1" x14ac:dyDescent="0.2">
      <c r="A5118" s="45" t="s">
        <v>657</v>
      </c>
      <c r="B5118" s="65" t="str">
        <f>YEAR(C5118)&amp;"-"&amp;WEEKNUM(C5118)</f>
        <v>2018-28</v>
      </c>
      <c r="C5118" s="46">
        <v>43291</v>
      </c>
      <c r="D5118" s="67">
        <f>WEEKDAY(Tableau645[[#This Row],[date]])</f>
        <v>3</v>
      </c>
      <c r="E5118" s="47">
        <v>0.34375</v>
      </c>
      <c r="F5118" s="47">
        <v>0.51041666666666696</v>
      </c>
      <c r="G5118" s="46" t="str">
        <f>IF(NOT(ISBLANK(Tableau645[heure
début])),IF(VALUE(MID(TEXT(Tableau645[heure
début],"hh"),1,2))&lt;13,"AM","PM"),"")</f>
        <v>AM</v>
      </c>
      <c r="H5118" s="47">
        <f>F5118-E5118</f>
        <v>0.16666666666666696</v>
      </c>
      <c r="I5118" s="123"/>
      <c r="J5118" s="47" t="s">
        <v>832</v>
      </c>
      <c r="K5118" s="65"/>
      <c r="L5118" s="45" t="e">
        <f ca="1">VLOOKUP(Tableau645[[#This Row],[module]],OFFSET(INDIRECT(A5118&amp;"_code"),0,2,,2),2,0)</f>
        <v>#N/A</v>
      </c>
      <c r="M5118" s="45"/>
      <c r="N5118" s="47"/>
      <c r="O5118" s="45"/>
    </row>
    <row r="5119" spans="1:15" hidden="1" x14ac:dyDescent="0.2">
      <c r="A5119" s="45" t="s">
        <v>672</v>
      </c>
      <c r="B5119" s="65" t="str">
        <f>YEAR(C5119)&amp;"-"&amp;WEEKNUM(C5119)</f>
        <v>2018-28</v>
      </c>
      <c r="C5119" s="46">
        <v>43291</v>
      </c>
      <c r="D5119" s="67">
        <f>WEEKDAY(Tableau645[[#This Row],[date]])</f>
        <v>3</v>
      </c>
      <c r="E5119" s="47">
        <v>0.34375</v>
      </c>
      <c r="F5119" s="47">
        <v>0.51041666666666696</v>
      </c>
      <c r="G5119" s="46" t="str">
        <f>IF(NOT(ISBLANK(Tableau645[heure
début])),IF(VALUE(MID(TEXT(Tableau645[heure
début],"hh"),1,2))&lt;13,"AM","PM"),"")</f>
        <v>AM</v>
      </c>
      <c r="H5119" s="47">
        <f>F5119-E5119</f>
        <v>0.16666666666666696</v>
      </c>
      <c r="I5119" s="47"/>
      <c r="J5119" s="47"/>
      <c r="K5119" s="65" t="s">
        <v>809</v>
      </c>
      <c r="L5119" s="45" t="str">
        <f ca="1">VLOOKUP(Tableau645[[#This Row],[module]],OFFSET(INDIRECT(A5119&amp;"_code"),0,2,,2),2,0)</f>
        <v>n/a</v>
      </c>
      <c r="M5119" s="45"/>
      <c r="N5119" s="47"/>
      <c r="O5119" s="45"/>
    </row>
    <row r="5120" spans="1:15" hidden="1" x14ac:dyDescent="0.2">
      <c r="A5120" s="45" t="s">
        <v>676</v>
      </c>
      <c r="B5120" s="65" t="str">
        <f>YEAR(C5120)&amp;"-"&amp;WEEKNUM(C5120)</f>
        <v>2018-28</v>
      </c>
      <c r="C5120" s="46">
        <v>43291</v>
      </c>
      <c r="D5120" s="67">
        <f>WEEKDAY(Tableau645[[#This Row],[date]])</f>
        <v>3</v>
      </c>
      <c r="E5120" s="47">
        <v>0.34375</v>
      </c>
      <c r="F5120" s="47">
        <v>0.51041666666666696</v>
      </c>
      <c r="G5120" s="46" t="str">
        <f>IF(NOT(ISBLANK(Tableau645[heure
début])),IF(VALUE(MID(TEXT(Tableau645[heure
début],"hh"),1,2))&lt;13,"AM","PM"),"")</f>
        <v>AM</v>
      </c>
      <c r="H5120" s="47">
        <f>F5120-E5120</f>
        <v>0.16666666666666696</v>
      </c>
      <c r="I5120" s="47"/>
      <c r="J5120" s="47"/>
      <c r="K5120" s="65" t="s">
        <v>809</v>
      </c>
      <c r="L5120" s="45" t="str">
        <f ca="1">VLOOKUP(Tableau645[[#This Row],[module]],OFFSET(INDIRECT(A5120&amp;"_code"),0,2,,2),2,0)</f>
        <v>n/a</v>
      </c>
      <c r="M5120" s="45"/>
      <c r="N5120" s="47"/>
      <c r="O5120" s="45"/>
    </row>
    <row r="5121" spans="1:15" hidden="1" x14ac:dyDescent="0.2">
      <c r="A5121" s="45" t="s">
        <v>677</v>
      </c>
      <c r="B5121" s="65" t="str">
        <f>YEAR(C5121)&amp;"-"&amp;WEEKNUM(C5121)</f>
        <v>2018-28</v>
      </c>
      <c r="C5121" s="46">
        <v>43291</v>
      </c>
      <c r="D5121" s="67">
        <f>WEEKDAY(Tableau645[[#This Row],[date]])</f>
        <v>3</v>
      </c>
      <c r="E5121" s="47">
        <v>0.34375</v>
      </c>
      <c r="F5121" s="47">
        <v>0.51041666666666696</v>
      </c>
      <c r="G5121" s="46" t="str">
        <f>IF(NOT(ISBLANK(Tableau645[heure
début])),IF(VALUE(MID(TEXT(Tableau645[heure
début],"hh"),1,2))&lt;13,"AM","PM"),"")</f>
        <v>AM</v>
      </c>
      <c r="H5121" s="47">
        <f>F5121-E5121</f>
        <v>0.16666666666666696</v>
      </c>
      <c r="I5121" s="47"/>
      <c r="J5121" s="47"/>
      <c r="K5121" s="65" t="s">
        <v>1168</v>
      </c>
      <c r="L5121" s="45" t="str">
        <f ca="1">VLOOKUP(Tableau645[[#This Row],[module]],OFFSET(INDIRECT(A5121&amp;"_code"),0,2,,2),2,0)</f>
        <v>n/a</v>
      </c>
      <c r="M5121" s="45"/>
      <c r="N5121" s="47"/>
      <c r="O5121" s="45"/>
    </row>
    <row r="5122" spans="1:15" hidden="1" x14ac:dyDescent="0.2">
      <c r="A5122" s="45" t="s">
        <v>671</v>
      </c>
      <c r="B5122" s="65" t="str">
        <f>YEAR(C5122)&amp;"-"&amp;WEEKNUM(C5122)</f>
        <v>2018-28</v>
      </c>
      <c r="C5122" s="46">
        <v>43291</v>
      </c>
      <c r="D5122" s="67">
        <f>WEEKDAY(Tableau645[[#This Row],[date]])</f>
        <v>3</v>
      </c>
      <c r="E5122" s="47">
        <v>0.34375</v>
      </c>
      <c r="F5122" s="47">
        <v>0.51041666666666696</v>
      </c>
      <c r="G5122" s="46" t="str">
        <f>IF(NOT(ISBLANK(Tableau645[heure
début])),IF(VALUE(MID(TEXT(Tableau645[heure
début],"hh"),1,2))&lt;13,"AM","PM"),"")</f>
        <v>AM</v>
      </c>
      <c r="H5122" s="47">
        <f>F5122-E5122</f>
        <v>0.16666666666666696</v>
      </c>
      <c r="I5122" s="47"/>
      <c r="J5122" s="47"/>
      <c r="K5122" s="65" t="s">
        <v>841</v>
      </c>
      <c r="L5122" s="45" t="str">
        <f ca="1">VLOOKUP(Tableau645[[#This Row],[module]],OFFSET(INDIRECT(A5122&amp;"_code"),0,2,,2),2,0)</f>
        <v>DECROIX Sébastien</v>
      </c>
      <c r="M5122" s="45"/>
      <c r="N5122" s="47"/>
      <c r="O5122" s="45"/>
    </row>
    <row r="5123" spans="1:15" hidden="1" x14ac:dyDescent="0.2">
      <c r="A5123" s="61" t="s">
        <v>669</v>
      </c>
      <c r="B5123" s="65" t="str">
        <f>YEAR(C5123)&amp;"-"&amp;WEEKNUM(C5123)</f>
        <v>2018-28</v>
      </c>
      <c r="C5123" s="46">
        <v>43291</v>
      </c>
      <c r="D5123" s="67">
        <f>WEEKDAY(Tableau645[[#This Row],[date]])</f>
        <v>3</v>
      </c>
      <c r="E5123" s="63">
        <v>0.57291666666666696</v>
      </c>
      <c r="F5123" s="63">
        <v>0.73958333333333404</v>
      </c>
      <c r="G5123" s="46" t="str">
        <f>IF(NOT(ISBLANK(Tableau645[heure
début])),IF(VALUE(MID(TEXT(Tableau645[heure
début],"hh"),1,2))&lt;13,"AM","PM"),"")</f>
        <v>PM</v>
      </c>
      <c r="H5123" s="47">
        <f>F5123-E5123</f>
        <v>0.16666666666666707</v>
      </c>
      <c r="I5123" s="47"/>
      <c r="J5123" s="47"/>
      <c r="K5123" s="45" t="s">
        <v>809</v>
      </c>
      <c r="L5123" s="45" t="str">
        <f ca="1">VLOOKUP(Tableau645[[#This Row],[module]],OFFSET(INDIRECT(A5123&amp;"_code"),0,2,,2),2,0)</f>
        <v>n/a</v>
      </c>
      <c r="M5123" s="45"/>
      <c r="N5123" s="47"/>
      <c r="O5123" s="45"/>
    </row>
    <row r="5124" spans="1:15" hidden="1" x14ac:dyDescent="0.2">
      <c r="A5124" s="45" t="s">
        <v>670</v>
      </c>
      <c r="B5124" s="65" t="str">
        <f>YEAR(C5124)&amp;"-"&amp;WEEKNUM(C5124)</f>
        <v>2018-28</v>
      </c>
      <c r="C5124" s="46">
        <v>43291</v>
      </c>
      <c r="D5124" s="67">
        <f>WEEKDAY(Tableau645[[#This Row],[date]])</f>
        <v>3</v>
      </c>
      <c r="E5124" s="47">
        <v>0.57291666666666696</v>
      </c>
      <c r="F5124" s="47">
        <v>0.73958333333333404</v>
      </c>
      <c r="G5124" s="46" t="str">
        <f>IF(NOT(ISBLANK(Tableau645[heure
début])),IF(VALUE(MID(TEXT(Tableau645[heure
début],"hh"),1,2))&lt;13,"AM","PM"),"")</f>
        <v>PM</v>
      </c>
      <c r="H5124" s="47">
        <f>F5124-E5124</f>
        <v>0.16666666666666707</v>
      </c>
      <c r="I5124" s="47"/>
      <c r="J5124" s="47"/>
      <c r="K5124" s="65" t="s">
        <v>809</v>
      </c>
      <c r="L5124" s="45" t="str">
        <f ca="1">VLOOKUP(Tableau645[[#This Row],[module]],OFFSET(INDIRECT(A5124&amp;"_code"),0,2,,2),2,0)</f>
        <v>n/a</v>
      </c>
      <c r="M5124" s="45"/>
      <c r="N5124" s="47"/>
      <c r="O5124" s="45"/>
    </row>
    <row r="5125" spans="1:15" hidden="1" x14ac:dyDescent="0.2">
      <c r="A5125" s="45" t="s">
        <v>657</v>
      </c>
      <c r="B5125" s="65" t="str">
        <f>YEAR(C5125)&amp;"-"&amp;WEEKNUM(C5125)</f>
        <v>2018-28</v>
      </c>
      <c r="C5125" s="46">
        <v>43291</v>
      </c>
      <c r="D5125" s="67">
        <f>WEEKDAY(Tableau645[[#This Row],[date]])</f>
        <v>3</v>
      </c>
      <c r="E5125" s="47">
        <v>0.57291666666666696</v>
      </c>
      <c r="F5125" s="47">
        <v>0.73958333333333404</v>
      </c>
      <c r="G5125" s="46" t="str">
        <f>IF(NOT(ISBLANK(Tableau645[heure
début])),IF(VALUE(MID(TEXT(Tableau645[heure
début],"hh"),1,2))&lt;13,"AM","PM"),"")</f>
        <v>PM</v>
      </c>
      <c r="H5125" s="47">
        <f>F5125-E5125</f>
        <v>0.16666666666666707</v>
      </c>
      <c r="I5125" s="123"/>
      <c r="J5125" s="47" t="s">
        <v>833</v>
      </c>
      <c r="K5125" s="65" t="s">
        <v>817</v>
      </c>
      <c r="L5125" s="45" t="str">
        <f ca="1">VLOOKUP(Tableau645[[#This Row],[module]],OFFSET(INDIRECT(A5125&amp;"_code"),0,2,,2),2,0)</f>
        <v>n/a</v>
      </c>
      <c r="M5125" s="45"/>
      <c r="N5125" s="47"/>
      <c r="O5125" s="45"/>
    </row>
    <row r="5126" spans="1:15" hidden="1" x14ac:dyDescent="0.2">
      <c r="A5126" s="45" t="s">
        <v>657</v>
      </c>
      <c r="B5126" s="65" t="str">
        <f>YEAR(C5126)&amp;"-"&amp;WEEKNUM(C5126)</f>
        <v>2018-28</v>
      </c>
      <c r="C5126" s="46">
        <v>43291</v>
      </c>
      <c r="D5126" s="67">
        <f>WEEKDAY(Tableau645[[#This Row],[date]])</f>
        <v>3</v>
      </c>
      <c r="E5126" s="47">
        <v>0.57291666666666696</v>
      </c>
      <c r="F5126" s="47">
        <v>0.73958333333333404</v>
      </c>
      <c r="G5126" s="46" t="str">
        <f>IF(NOT(ISBLANK(Tableau645[heure
début])),IF(VALUE(MID(TEXT(Tableau645[heure
début],"hh"),1,2))&lt;13,"AM","PM"),"")</f>
        <v>PM</v>
      </c>
      <c r="H5126" s="47">
        <f>F5126-E5126</f>
        <v>0.16666666666666707</v>
      </c>
      <c r="I5126" s="123"/>
      <c r="J5126" s="47" t="s">
        <v>832</v>
      </c>
      <c r="K5126" s="65"/>
      <c r="L5126" s="45" t="e">
        <f ca="1">VLOOKUP(Tableau645[[#This Row],[module]],OFFSET(INDIRECT(A5126&amp;"_code"),0,2,,2),2,0)</f>
        <v>#N/A</v>
      </c>
      <c r="M5126" s="45"/>
      <c r="N5126" s="47"/>
      <c r="O5126" s="45"/>
    </row>
    <row r="5127" spans="1:15" hidden="1" x14ac:dyDescent="0.2">
      <c r="A5127" s="45" t="s">
        <v>672</v>
      </c>
      <c r="B5127" s="65" t="str">
        <f>YEAR(C5127)&amp;"-"&amp;WEEKNUM(C5127)</f>
        <v>2018-28</v>
      </c>
      <c r="C5127" s="46">
        <v>43291</v>
      </c>
      <c r="D5127" s="67">
        <f>WEEKDAY(Tableau645[[#This Row],[date]])</f>
        <v>3</v>
      </c>
      <c r="E5127" s="47">
        <v>0.57291666666666696</v>
      </c>
      <c r="F5127" s="47">
        <v>0.73958333333333404</v>
      </c>
      <c r="G5127" s="46" t="str">
        <f>IF(NOT(ISBLANK(Tableau645[heure
début])),IF(VALUE(MID(TEXT(Tableau645[heure
début],"hh"),1,2))&lt;13,"AM","PM"),"")</f>
        <v>PM</v>
      </c>
      <c r="H5127" s="47">
        <f>F5127-E5127</f>
        <v>0.16666666666666707</v>
      </c>
      <c r="I5127" s="47"/>
      <c r="J5127" s="47"/>
      <c r="K5127" s="65" t="s">
        <v>809</v>
      </c>
      <c r="L5127" s="45" t="str">
        <f ca="1">VLOOKUP(Tableau645[[#This Row],[module]],OFFSET(INDIRECT(A5127&amp;"_code"),0,2,,2),2,0)</f>
        <v>n/a</v>
      </c>
      <c r="M5127" s="45"/>
      <c r="N5127" s="47"/>
      <c r="O5127" s="45"/>
    </row>
    <row r="5128" spans="1:15" hidden="1" x14ac:dyDescent="0.2">
      <c r="A5128" s="45" t="s">
        <v>676</v>
      </c>
      <c r="B5128" s="65" t="str">
        <f>YEAR(C5128)&amp;"-"&amp;WEEKNUM(C5128)</f>
        <v>2018-28</v>
      </c>
      <c r="C5128" s="46">
        <v>43291</v>
      </c>
      <c r="D5128" s="67">
        <f>WEEKDAY(Tableau645[[#This Row],[date]])</f>
        <v>3</v>
      </c>
      <c r="E5128" s="47">
        <v>0.57291666666666696</v>
      </c>
      <c r="F5128" s="47">
        <v>0.69791666666666663</v>
      </c>
      <c r="G5128" s="46" t="str">
        <f>IF(NOT(ISBLANK(Tableau645[heure
début])),IF(VALUE(MID(TEXT(Tableau645[heure
début],"hh"),1,2))&lt;13,"AM","PM"),"")</f>
        <v>PM</v>
      </c>
      <c r="H5128" s="47">
        <f>F5128-E5128</f>
        <v>0.12499999999999967</v>
      </c>
      <c r="I5128" s="47"/>
      <c r="J5128" s="47"/>
      <c r="K5128" s="65" t="s">
        <v>809</v>
      </c>
      <c r="L5128" s="45" t="str">
        <f ca="1">VLOOKUP(Tableau645[[#This Row],[module]],OFFSET(INDIRECT(A5128&amp;"_code"),0,2,,2),2,0)</f>
        <v>n/a</v>
      </c>
      <c r="M5128" s="45"/>
      <c r="N5128" s="47"/>
      <c r="O5128" s="45"/>
    </row>
    <row r="5129" spans="1:15" hidden="1" x14ac:dyDescent="0.2">
      <c r="A5129" s="45" t="s">
        <v>677</v>
      </c>
      <c r="B5129" s="65" t="str">
        <f>YEAR(C5129)&amp;"-"&amp;WEEKNUM(C5129)</f>
        <v>2018-28</v>
      </c>
      <c r="C5129" s="46">
        <v>43291</v>
      </c>
      <c r="D5129" s="67">
        <f>WEEKDAY(Tableau645[[#This Row],[date]])</f>
        <v>3</v>
      </c>
      <c r="E5129" s="47">
        <v>0.57291666666666696</v>
      </c>
      <c r="F5129" s="47">
        <v>0.69791666666666663</v>
      </c>
      <c r="G5129" s="46" t="str">
        <f>IF(NOT(ISBLANK(Tableau645[heure
début])),IF(VALUE(MID(TEXT(Tableau645[heure
début],"hh"),1,2))&lt;13,"AM","PM"),"")</f>
        <v>PM</v>
      </c>
      <c r="H5129" s="47">
        <f>F5129-E5129</f>
        <v>0.12499999999999967</v>
      </c>
      <c r="I5129" s="47"/>
      <c r="J5129" s="47"/>
      <c r="K5129" s="65" t="s">
        <v>1168</v>
      </c>
      <c r="L5129" s="45" t="str">
        <f ca="1">VLOOKUP(Tableau645[[#This Row],[module]],OFFSET(INDIRECT(A5129&amp;"_code"),0,2,,2),2,0)</f>
        <v>n/a</v>
      </c>
      <c r="M5129" s="45"/>
      <c r="N5129" s="47"/>
      <c r="O5129" s="45"/>
    </row>
    <row r="5130" spans="1:15" hidden="1" x14ac:dyDescent="0.2">
      <c r="A5130" s="45" t="s">
        <v>671</v>
      </c>
      <c r="B5130" s="65" t="str">
        <f>YEAR(C5130)&amp;"-"&amp;WEEKNUM(C5130)</f>
        <v>2018-28</v>
      </c>
      <c r="C5130" s="46">
        <v>43291</v>
      </c>
      <c r="D5130" s="67">
        <f>WEEKDAY(Tableau645[[#This Row],[date]])</f>
        <v>3</v>
      </c>
      <c r="E5130" s="47">
        <v>0.57291666666666696</v>
      </c>
      <c r="F5130" s="47">
        <v>0.73958333333333404</v>
      </c>
      <c r="G5130" s="46" t="str">
        <f>IF(NOT(ISBLANK(Tableau645[heure
début])),IF(VALUE(MID(TEXT(Tableau645[heure
début],"hh"),1,2))&lt;13,"AM","PM"),"")</f>
        <v>PM</v>
      </c>
      <c r="H5130" s="47">
        <f>F5130-E5130</f>
        <v>0.16666666666666707</v>
      </c>
      <c r="I5130" s="47"/>
      <c r="J5130" s="47"/>
      <c r="K5130" s="65" t="s">
        <v>852</v>
      </c>
      <c r="L5130" s="45" t="str">
        <f ca="1">VLOOKUP(Tableau645[[#This Row],[module]],OFFSET(INDIRECT(A5130&amp;"_code"),0,2,,2),2,0)</f>
        <v>GABER Khalid</v>
      </c>
      <c r="M5130" s="45"/>
      <c r="N5130" s="47"/>
      <c r="O5130" s="45"/>
    </row>
    <row r="5131" spans="1:15" hidden="1" x14ac:dyDescent="0.2">
      <c r="A5131" s="61" t="s">
        <v>669</v>
      </c>
      <c r="B5131" s="65" t="str">
        <f>YEAR(C5131)&amp;"-"&amp;WEEKNUM(C5131)</f>
        <v>2018-28</v>
      </c>
      <c r="C5131" s="46">
        <v>43292</v>
      </c>
      <c r="D5131" s="67">
        <f>WEEKDAY(Tableau645[[#This Row],[date]])</f>
        <v>4</v>
      </c>
      <c r="E5131" s="47">
        <v>0.34375</v>
      </c>
      <c r="F5131" s="47">
        <v>0.51041666666666696</v>
      </c>
      <c r="G5131" s="46" t="str">
        <f>IF(NOT(ISBLANK(Tableau645[heure
début])),IF(VALUE(MID(TEXT(Tableau645[heure
début],"hh"),1,2))&lt;13,"AM","PM"),"")</f>
        <v>AM</v>
      </c>
      <c r="H5131" s="47">
        <f>F5131-E5131</f>
        <v>0.16666666666666696</v>
      </c>
      <c r="I5131" s="47"/>
      <c r="J5131" s="47"/>
      <c r="K5131" s="45" t="s">
        <v>809</v>
      </c>
      <c r="L5131" s="45" t="str">
        <f ca="1">VLOOKUP(Tableau645[[#This Row],[module]],OFFSET(INDIRECT(A5131&amp;"_code"),0,2,,2),2,0)</f>
        <v>n/a</v>
      </c>
      <c r="M5131" s="45"/>
      <c r="N5131" s="47"/>
      <c r="O5131" s="45"/>
    </row>
    <row r="5132" spans="1:15" hidden="1" x14ac:dyDescent="0.2">
      <c r="A5132" s="45" t="s">
        <v>670</v>
      </c>
      <c r="B5132" s="65" t="str">
        <f>YEAR(C5132)&amp;"-"&amp;WEEKNUM(C5132)</f>
        <v>2018-28</v>
      </c>
      <c r="C5132" s="46">
        <v>43292</v>
      </c>
      <c r="D5132" s="67">
        <f>WEEKDAY(Tableau645[[#This Row],[date]])</f>
        <v>4</v>
      </c>
      <c r="E5132" s="47">
        <v>0.34375</v>
      </c>
      <c r="F5132" s="47">
        <v>0.51041666666666696</v>
      </c>
      <c r="G5132" s="46" t="str">
        <f>IF(NOT(ISBLANK(Tableau645[heure
début])),IF(VALUE(MID(TEXT(Tableau645[heure
début],"hh"),1,2))&lt;13,"AM","PM"),"")</f>
        <v>AM</v>
      </c>
      <c r="H5132" s="47">
        <f>F5132-E5132</f>
        <v>0.16666666666666696</v>
      </c>
      <c r="I5132" s="47"/>
      <c r="J5132" s="47"/>
      <c r="K5132" s="65" t="s">
        <v>809</v>
      </c>
      <c r="L5132" s="45" t="str">
        <f ca="1">VLOOKUP(Tableau645[[#This Row],[module]],OFFSET(INDIRECT(A5132&amp;"_code"),0,2,,2),2,0)</f>
        <v>n/a</v>
      </c>
      <c r="M5132" s="45"/>
      <c r="N5132" s="47"/>
      <c r="O5132" s="45"/>
    </row>
    <row r="5133" spans="1:15" hidden="1" x14ac:dyDescent="0.2">
      <c r="A5133" s="45" t="s">
        <v>657</v>
      </c>
      <c r="B5133" s="65" t="str">
        <f>YEAR(C5133)&amp;"-"&amp;WEEKNUM(C5133)</f>
        <v>2018-28</v>
      </c>
      <c r="C5133" s="46">
        <v>43292</v>
      </c>
      <c r="D5133" s="67">
        <f>WEEKDAY(Tableau645[[#This Row],[date]])</f>
        <v>4</v>
      </c>
      <c r="E5133" s="47">
        <v>0.34375</v>
      </c>
      <c r="F5133" s="47">
        <v>0.51041666666666696</v>
      </c>
      <c r="G5133" s="46" t="str">
        <f>IF(NOT(ISBLANK(Tableau645[heure
début])),IF(VALUE(MID(TEXT(Tableau645[heure
début],"hh"),1,2))&lt;13,"AM","PM"),"")</f>
        <v>AM</v>
      </c>
      <c r="H5133" s="47">
        <f>F5133-E5133</f>
        <v>0.16666666666666696</v>
      </c>
      <c r="I5133" s="123"/>
      <c r="J5133" s="47" t="s">
        <v>833</v>
      </c>
      <c r="K5133" s="65" t="s">
        <v>817</v>
      </c>
      <c r="L5133" s="45" t="str">
        <f ca="1">VLOOKUP(Tableau645[[#This Row],[module]],OFFSET(INDIRECT(A5133&amp;"_code"),0,2,,2),2,0)</f>
        <v>n/a</v>
      </c>
      <c r="M5133" s="45"/>
      <c r="N5133" s="47"/>
      <c r="O5133" s="45"/>
    </row>
    <row r="5134" spans="1:15" hidden="1" x14ac:dyDescent="0.2">
      <c r="A5134" s="45" t="s">
        <v>657</v>
      </c>
      <c r="B5134" s="65" t="str">
        <f>YEAR(C5134)&amp;"-"&amp;WEEKNUM(C5134)</f>
        <v>2018-28</v>
      </c>
      <c r="C5134" s="46">
        <v>43292</v>
      </c>
      <c r="D5134" s="67">
        <f>WEEKDAY(Tableau645[[#This Row],[date]])</f>
        <v>4</v>
      </c>
      <c r="E5134" s="47">
        <v>0.34375</v>
      </c>
      <c r="F5134" s="47">
        <v>0.51041666666666696</v>
      </c>
      <c r="G5134" s="46" t="str">
        <f>IF(NOT(ISBLANK(Tableau645[heure
début])),IF(VALUE(MID(TEXT(Tableau645[heure
début],"hh"),1,2))&lt;13,"AM","PM"),"")</f>
        <v>AM</v>
      </c>
      <c r="H5134" s="47">
        <f>F5134-E5134</f>
        <v>0.16666666666666696</v>
      </c>
      <c r="I5134" s="123"/>
      <c r="J5134" s="47" t="s">
        <v>832</v>
      </c>
      <c r="K5134" s="65"/>
      <c r="L5134" s="45" t="e">
        <f ca="1">VLOOKUP(Tableau645[[#This Row],[module]],OFFSET(INDIRECT(A5134&amp;"_code"),0,2,,2),2,0)</f>
        <v>#N/A</v>
      </c>
      <c r="M5134" s="45"/>
      <c r="N5134" s="47"/>
      <c r="O5134" s="45"/>
    </row>
    <row r="5135" spans="1:15" hidden="1" x14ac:dyDescent="0.2">
      <c r="A5135" s="45" t="s">
        <v>672</v>
      </c>
      <c r="B5135" s="65" t="str">
        <f>YEAR(C5135)&amp;"-"&amp;WEEKNUM(C5135)</f>
        <v>2018-28</v>
      </c>
      <c r="C5135" s="46">
        <v>43292</v>
      </c>
      <c r="D5135" s="67">
        <f>WEEKDAY(Tableau645[[#This Row],[date]])</f>
        <v>4</v>
      </c>
      <c r="E5135" s="47">
        <v>0.34375</v>
      </c>
      <c r="F5135" s="47">
        <v>0.51041666666666696</v>
      </c>
      <c r="G5135" s="46" t="str">
        <f>IF(NOT(ISBLANK(Tableau645[heure
début])),IF(VALUE(MID(TEXT(Tableau645[heure
début],"hh"),1,2))&lt;13,"AM","PM"),"")</f>
        <v>AM</v>
      </c>
      <c r="H5135" s="47">
        <f>F5135-E5135</f>
        <v>0.16666666666666696</v>
      </c>
      <c r="I5135" s="47"/>
      <c r="J5135" s="47"/>
      <c r="K5135" s="65" t="s">
        <v>809</v>
      </c>
      <c r="L5135" s="45" t="str">
        <f ca="1">VLOOKUP(Tableau645[[#This Row],[module]],OFFSET(INDIRECT(A5135&amp;"_code"),0,2,,2),2,0)</f>
        <v>n/a</v>
      </c>
      <c r="M5135" s="45"/>
      <c r="N5135" s="47"/>
      <c r="O5135" s="45"/>
    </row>
    <row r="5136" spans="1:15" hidden="1" x14ac:dyDescent="0.2">
      <c r="A5136" s="45" t="s">
        <v>676</v>
      </c>
      <c r="B5136" s="65" t="str">
        <f>YEAR(C5136)&amp;"-"&amp;WEEKNUM(C5136)</f>
        <v>2018-28</v>
      </c>
      <c r="C5136" s="46">
        <v>43292</v>
      </c>
      <c r="D5136" s="67">
        <f>WEEKDAY(Tableau645[[#This Row],[date]])</f>
        <v>4</v>
      </c>
      <c r="E5136" s="47">
        <v>0.34375</v>
      </c>
      <c r="F5136" s="47">
        <v>0.51041666666666696</v>
      </c>
      <c r="G5136" s="46" t="str">
        <f>IF(NOT(ISBLANK(Tableau645[heure
début])),IF(VALUE(MID(TEXT(Tableau645[heure
début],"hh"),1,2))&lt;13,"AM","PM"),"")</f>
        <v>AM</v>
      </c>
      <c r="H5136" s="47">
        <f>F5136-E5136</f>
        <v>0.16666666666666696</v>
      </c>
      <c r="I5136" s="47"/>
      <c r="J5136" s="47"/>
      <c r="K5136" s="65" t="s">
        <v>809</v>
      </c>
      <c r="L5136" s="45" t="str">
        <f ca="1">VLOOKUP(Tableau645[[#This Row],[module]],OFFSET(INDIRECT(A5136&amp;"_code"),0,2,,2),2,0)</f>
        <v>n/a</v>
      </c>
      <c r="M5136" s="45"/>
      <c r="N5136" s="47"/>
      <c r="O5136" s="45"/>
    </row>
    <row r="5137" spans="1:15" hidden="1" x14ac:dyDescent="0.2">
      <c r="A5137" s="45" t="s">
        <v>677</v>
      </c>
      <c r="B5137" s="65" t="str">
        <f>YEAR(C5137)&amp;"-"&amp;WEEKNUM(C5137)</f>
        <v>2018-28</v>
      </c>
      <c r="C5137" s="46">
        <v>43292</v>
      </c>
      <c r="D5137" s="67">
        <f>WEEKDAY(Tableau645[[#This Row],[date]])</f>
        <v>4</v>
      </c>
      <c r="E5137" s="47">
        <v>0.34375</v>
      </c>
      <c r="F5137" s="47">
        <v>0.51041666666666696</v>
      </c>
      <c r="G5137" s="46" t="str">
        <f>IF(NOT(ISBLANK(Tableau645[heure
début])),IF(VALUE(MID(TEXT(Tableau645[heure
début],"hh"),1,2))&lt;13,"AM","PM"),"")</f>
        <v>AM</v>
      </c>
      <c r="H5137" s="47">
        <f>F5137-E5137</f>
        <v>0.16666666666666696</v>
      </c>
      <c r="I5137" s="47"/>
      <c r="J5137" s="47"/>
      <c r="K5137" s="65" t="s">
        <v>1168</v>
      </c>
      <c r="L5137" s="45" t="str">
        <f ca="1">VLOOKUP(Tableau645[[#This Row],[module]],OFFSET(INDIRECT(A5137&amp;"_code"),0,2,,2),2,0)</f>
        <v>n/a</v>
      </c>
      <c r="M5137" s="45"/>
      <c r="N5137" s="47"/>
      <c r="O5137" s="45"/>
    </row>
    <row r="5138" spans="1:15" hidden="1" x14ac:dyDescent="0.2">
      <c r="A5138" s="45" t="s">
        <v>671</v>
      </c>
      <c r="B5138" s="65" t="str">
        <f>YEAR(C5138)&amp;"-"&amp;WEEKNUM(C5138)</f>
        <v>2018-28</v>
      </c>
      <c r="C5138" s="46">
        <v>43292</v>
      </c>
      <c r="D5138" s="67">
        <f>WEEKDAY(Tableau645[[#This Row],[date]])</f>
        <v>4</v>
      </c>
      <c r="E5138" s="47">
        <v>0.34375</v>
      </c>
      <c r="F5138" s="47">
        <v>0.51041666666666696</v>
      </c>
      <c r="G5138" s="46" t="str">
        <f>IF(NOT(ISBLANK(Tableau645[heure
début])),IF(VALUE(MID(TEXT(Tableau645[heure
début],"hh"),1,2))&lt;13,"AM","PM"),"")</f>
        <v>AM</v>
      </c>
      <c r="H5138" s="47">
        <f>F5138-E5138</f>
        <v>0.16666666666666696</v>
      </c>
      <c r="I5138" s="47"/>
      <c r="J5138" s="47"/>
      <c r="K5138" s="65" t="s">
        <v>841</v>
      </c>
      <c r="L5138" s="45" t="str">
        <f ca="1">VLOOKUP(Tableau645[[#This Row],[module]],OFFSET(INDIRECT(A5138&amp;"_code"),0,2,,2),2,0)</f>
        <v>DECROIX Sébastien</v>
      </c>
      <c r="M5138" s="45"/>
      <c r="N5138" s="47"/>
      <c r="O5138" s="45"/>
    </row>
    <row r="5139" spans="1:15" hidden="1" x14ac:dyDescent="0.2">
      <c r="A5139" s="61" t="s">
        <v>669</v>
      </c>
      <c r="B5139" s="65" t="str">
        <f>YEAR(C5139)&amp;"-"&amp;WEEKNUM(C5139)</f>
        <v>2018-28</v>
      </c>
      <c r="C5139" s="46">
        <v>43292</v>
      </c>
      <c r="D5139" s="67">
        <f>WEEKDAY(Tableau645[[#This Row],[date]])</f>
        <v>4</v>
      </c>
      <c r="E5139" s="63">
        <v>0.57291666666666696</v>
      </c>
      <c r="F5139" s="63">
        <v>0.73958333333333404</v>
      </c>
      <c r="G5139" s="46" t="str">
        <f>IF(NOT(ISBLANK(Tableau645[heure
début])),IF(VALUE(MID(TEXT(Tableau645[heure
début],"hh"),1,2))&lt;13,"AM","PM"),"")</f>
        <v>PM</v>
      </c>
      <c r="H5139" s="47">
        <f>F5139-E5139</f>
        <v>0.16666666666666707</v>
      </c>
      <c r="I5139" s="47"/>
      <c r="J5139" s="47"/>
      <c r="K5139" s="45" t="s">
        <v>809</v>
      </c>
      <c r="L5139" s="45" t="str">
        <f ca="1">VLOOKUP(Tableau645[[#This Row],[module]],OFFSET(INDIRECT(A5139&amp;"_code"),0,2,,2),2,0)</f>
        <v>n/a</v>
      </c>
      <c r="M5139" s="45"/>
      <c r="N5139" s="47"/>
      <c r="O5139" s="45"/>
    </row>
    <row r="5140" spans="1:15" hidden="1" x14ac:dyDescent="0.2">
      <c r="A5140" s="45" t="s">
        <v>670</v>
      </c>
      <c r="B5140" s="65" t="str">
        <f>YEAR(C5140)&amp;"-"&amp;WEEKNUM(C5140)</f>
        <v>2018-28</v>
      </c>
      <c r="C5140" s="46">
        <v>43292</v>
      </c>
      <c r="D5140" s="67">
        <f>WEEKDAY(Tableau645[[#This Row],[date]])</f>
        <v>4</v>
      </c>
      <c r="E5140" s="47">
        <v>0.57291666666666696</v>
      </c>
      <c r="F5140" s="47">
        <v>0.73958333333333404</v>
      </c>
      <c r="G5140" s="46" t="str">
        <f>IF(NOT(ISBLANK(Tableau645[heure
début])),IF(VALUE(MID(TEXT(Tableau645[heure
début],"hh"),1,2))&lt;13,"AM","PM"),"")</f>
        <v>PM</v>
      </c>
      <c r="H5140" s="47">
        <f>F5140-E5140</f>
        <v>0.16666666666666707</v>
      </c>
      <c r="I5140" s="47"/>
      <c r="J5140" s="47"/>
      <c r="K5140" s="65" t="s">
        <v>809</v>
      </c>
      <c r="L5140" s="45" t="str">
        <f ca="1">VLOOKUP(Tableau645[[#This Row],[module]],OFFSET(INDIRECT(A5140&amp;"_code"),0,2,,2),2,0)</f>
        <v>n/a</v>
      </c>
      <c r="M5140" s="45"/>
      <c r="N5140" s="47"/>
      <c r="O5140" s="45"/>
    </row>
    <row r="5141" spans="1:15" hidden="1" x14ac:dyDescent="0.2">
      <c r="A5141" s="45" t="s">
        <v>657</v>
      </c>
      <c r="B5141" s="65" t="str">
        <f>YEAR(C5141)&amp;"-"&amp;WEEKNUM(C5141)</f>
        <v>2018-28</v>
      </c>
      <c r="C5141" s="46">
        <v>43292</v>
      </c>
      <c r="D5141" s="67">
        <f>WEEKDAY(Tableau645[[#This Row],[date]])</f>
        <v>4</v>
      </c>
      <c r="E5141" s="47">
        <v>0.57291666666666696</v>
      </c>
      <c r="F5141" s="47">
        <v>0.73958333333333404</v>
      </c>
      <c r="G5141" s="46" t="str">
        <f>IF(NOT(ISBLANK(Tableau645[heure
début])),IF(VALUE(MID(TEXT(Tableau645[heure
début],"hh"),1,2))&lt;13,"AM","PM"),"")</f>
        <v>PM</v>
      </c>
      <c r="H5141" s="47">
        <f>F5141-E5141</f>
        <v>0.16666666666666707</v>
      </c>
      <c r="I5141" s="123"/>
      <c r="J5141" s="47" t="s">
        <v>833</v>
      </c>
      <c r="K5141" s="65" t="s">
        <v>817</v>
      </c>
      <c r="L5141" s="45" t="str">
        <f ca="1">VLOOKUP(Tableau645[[#This Row],[module]],OFFSET(INDIRECT(A5141&amp;"_code"),0,2,,2),2,0)</f>
        <v>n/a</v>
      </c>
      <c r="M5141" s="45"/>
      <c r="N5141" s="47"/>
      <c r="O5141" s="45"/>
    </row>
    <row r="5142" spans="1:15" hidden="1" x14ac:dyDescent="0.2">
      <c r="A5142" s="45" t="s">
        <v>657</v>
      </c>
      <c r="B5142" s="65" t="str">
        <f>YEAR(C5142)&amp;"-"&amp;WEEKNUM(C5142)</f>
        <v>2018-28</v>
      </c>
      <c r="C5142" s="46">
        <v>43292</v>
      </c>
      <c r="D5142" s="67">
        <f>WEEKDAY(Tableau645[[#This Row],[date]])</f>
        <v>4</v>
      </c>
      <c r="E5142" s="47">
        <v>0.57291666666666696</v>
      </c>
      <c r="F5142" s="47">
        <v>0.73958333333333404</v>
      </c>
      <c r="G5142" s="46" t="str">
        <f>IF(NOT(ISBLANK(Tableau645[heure
début])),IF(VALUE(MID(TEXT(Tableau645[heure
début],"hh"),1,2))&lt;13,"AM","PM"),"")</f>
        <v>PM</v>
      </c>
      <c r="H5142" s="47">
        <f>F5142-E5142</f>
        <v>0.16666666666666707</v>
      </c>
      <c r="I5142" s="123"/>
      <c r="J5142" s="47" t="s">
        <v>832</v>
      </c>
      <c r="K5142" s="65"/>
      <c r="L5142" s="45" t="e">
        <f ca="1">VLOOKUP(Tableau645[[#This Row],[module]],OFFSET(INDIRECT(A5142&amp;"_code"),0,2,,2),2,0)</f>
        <v>#N/A</v>
      </c>
      <c r="M5142" s="45"/>
      <c r="N5142" s="47"/>
      <c r="O5142" s="45"/>
    </row>
    <row r="5143" spans="1:15" hidden="1" x14ac:dyDescent="0.2">
      <c r="A5143" s="45" t="s">
        <v>672</v>
      </c>
      <c r="B5143" s="65" t="str">
        <f>YEAR(C5143)&amp;"-"&amp;WEEKNUM(C5143)</f>
        <v>2018-28</v>
      </c>
      <c r="C5143" s="46">
        <v>43292</v>
      </c>
      <c r="D5143" s="67">
        <f>WEEKDAY(Tableau645[[#This Row],[date]])</f>
        <v>4</v>
      </c>
      <c r="E5143" s="47">
        <v>0.57291666666666696</v>
      </c>
      <c r="F5143" s="47">
        <v>0.73958333333333404</v>
      </c>
      <c r="G5143" s="46" t="str">
        <f>IF(NOT(ISBLANK(Tableau645[heure
début])),IF(VALUE(MID(TEXT(Tableau645[heure
début],"hh"),1,2))&lt;13,"AM","PM"),"")</f>
        <v>PM</v>
      </c>
      <c r="H5143" s="47">
        <f>F5143-E5143</f>
        <v>0.16666666666666707</v>
      </c>
      <c r="I5143" s="47"/>
      <c r="J5143" s="47"/>
      <c r="K5143" s="65" t="s">
        <v>809</v>
      </c>
      <c r="L5143" s="45" t="str">
        <f ca="1">VLOOKUP(Tableau645[[#This Row],[module]],OFFSET(INDIRECT(A5143&amp;"_code"),0,2,,2),2,0)</f>
        <v>n/a</v>
      </c>
      <c r="M5143" s="45"/>
      <c r="N5143" s="47"/>
      <c r="O5143" s="45"/>
    </row>
    <row r="5144" spans="1:15" hidden="1" x14ac:dyDescent="0.2">
      <c r="A5144" s="45" t="s">
        <v>676</v>
      </c>
      <c r="B5144" s="65" t="str">
        <f>YEAR(C5144)&amp;"-"&amp;WEEKNUM(C5144)</f>
        <v>2018-28</v>
      </c>
      <c r="C5144" s="46">
        <v>43292</v>
      </c>
      <c r="D5144" s="67">
        <f>WEEKDAY(Tableau645[[#This Row],[date]])</f>
        <v>4</v>
      </c>
      <c r="E5144" s="47">
        <v>0.57291666666666696</v>
      </c>
      <c r="F5144" s="47">
        <v>0.69791666666666663</v>
      </c>
      <c r="G5144" s="46" t="str">
        <f>IF(NOT(ISBLANK(Tableau645[heure
début])),IF(VALUE(MID(TEXT(Tableau645[heure
début],"hh"),1,2))&lt;13,"AM","PM"),"")</f>
        <v>PM</v>
      </c>
      <c r="H5144" s="47">
        <f>F5144-E5144</f>
        <v>0.12499999999999967</v>
      </c>
      <c r="I5144" s="47"/>
      <c r="J5144" s="47"/>
      <c r="K5144" s="65" t="s">
        <v>809</v>
      </c>
      <c r="L5144" s="45" t="str">
        <f ca="1">VLOOKUP(Tableau645[[#This Row],[module]],OFFSET(INDIRECT(A5144&amp;"_code"),0,2,,2),2,0)</f>
        <v>n/a</v>
      </c>
      <c r="M5144" s="45"/>
      <c r="N5144" s="47"/>
      <c r="O5144" s="45"/>
    </row>
    <row r="5145" spans="1:15" hidden="1" x14ac:dyDescent="0.2">
      <c r="A5145" s="45" t="s">
        <v>677</v>
      </c>
      <c r="B5145" s="65" t="str">
        <f>YEAR(C5145)&amp;"-"&amp;WEEKNUM(C5145)</f>
        <v>2018-28</v>
      </c>
      <c r="C5145" s="46">
        <v>43292</v>
      </c>
      <c r="D5145" s="67">
        <f>WEEKDAY(Tableau645[[#This Row],[date]])</f>
        <v>4</v>
      </c>
      <c r="E5145" s="47">
        <v>0.57291666666666696</v>
      </c>
      <c r="F5145" s="47">
        <v>0.69791666666666663</v>
      </c>
      <c r="G5145" s="46" t="str">
        <f>IF(NOT(ISBLANK(Tableau645[heure
début])),IF(VALUE(MID(TEXT(Tableau645[heure
début],"hh"),1,2))&lt;13,"AM","PM"),"")</f>
        <v>PM</v>
      </c>
      <c r="H5145" s="47">
        <f>F5145-E5145</f>
        <v>0.12499999999999967</v>
      </c>
      <c r="I5145" s="47"/>
      <c r="J5145" s="47"/>
      <c r="K5145" s="65" t="s">
        <v>1168</v>
      </c>
      <c r="L5145" s="45" t="str">
        <f ca="1">VLOOKUP(Tableau645[[#This Row],[module]],OFFSET(INDIRECT(A5145&amp;"_code"),0,2,,2),2,0)</f>
        <v>n/a</v>
      </c>
      <c r="M5145" s="45"/>
      <c r="N5145" s="47"/>
      <c r="O5145" s="45"/>
    </row>
    <row r="5146" spans="1:15" hidden="1" x14ac:dyDescent="0.2">
      <c r="A5146" s="45" t="s">
        <v>671</v>
      </c>
      <c r="B5146" s="92" t="str">
        <f>YEAR(C5146)&amp;"-"&amp;WEEKNUM(C5146)</f>
        <v>2018-28</v>
      </c>
      <c r="C5146" s="46">
        <v>43292</v>
      </c>
      <c r="D5146" s="94">
        <f>WEEKDAY(Tableau645[[#This Row],[date]])</f>
        <v>4</v>
      </c>
      <c r="E5146" s="47">
        <v>0.57291666666666696</v>
      </c>
      <c r="F5146" s="95">
        <v>0.65625</v>
      </c>
      <c r="G5146" s="93" t="str">
        <f>IF(NOT(ISBLANK(Tableau645[heure
début])),IF(VALUE(MID(TEXT(Tableau645[heure
début],"hh"),1,2))&lt;13,"AM","PM"),"")</f>
        <v>PM</v>
      </c>
      <c r="H5146" s="95">
        <f>F5146-E5146</f>
        <v>8.3333333333333037E-2</v>
      </c>
      <c r="I5146" s="95"/>
      <c r="J5146" s="95"/>
      <c r="K5146" s="92" t="s">
        <v>841</v>
      </c>
      <c r="L5146" s="92" t="str">
        <f ca="1">VLOOKUP(Tableau645[[#This Row],[module]],OFFSET(INDIRECT(A5146&amp;"_code"),0,2,,2),2,0)</f>
        <v>DECROIX Sébastien</v>
      </c>
      <c r="M5146" s="91"/>
      <c r="N5146" s="95"/>
      <c r="O5146" s="91"/>
    </row>
    <row r="5147" spans="1:15" hidden="1" x14ac:dyDescent="0.2">
      <c r="A5147" s="45" t="s">
        <v>671</v>
      </c>
      <c r="B5147" s="65" t="str">
        <f>YEAR(C5147)&amp;"-"&amp;WEEKNUM(C5147)</f>
        <v>2018-28</v>
      </c>
      <c r="C5147" s="46">
        <v>43292</v>
      </c>
      <c r="D5147" s="67">
        <f>WEEKDAY(Tableau645[[#This Row],[date]])</f>
        <v>4</v>
      </c>
      <c r="E5147" s="95">
        <v>0.65625</v>
      </c>
      <c r="F5147" s="47">
        <v>0.73958333333333404</v>
      </c>
      <c r="G5147" s="46" t="str">
        <f>IF(NOT(ISBLANK(Tableau645[heure
début])),IF(VALUE(MID(TEXT(Tableau645[heure
début],"hh"),1,2))&lt;13,"AM","PM"),"")</f>
        <v>PM</v>
      </c>
      <c r="H5147" s="47">
        <f>F5147-E5147</f>
        <v>8.3333333333334036E-2</v>
      </c>
      <c r="I5147" s="47"/>
      <c r="J5147" s="47" t="s">
        <v>825</v>
      </c>
      <c r="K5147" s="65" t="s">
        <v>1091</v>
      </c>
      <c r="L5147" s="45" t="str">
        <f ca="1">VLOOKUP(Tableau645[[#This Row],[module]],OFFSET(INDIRECT(A5147&amp;"_code"),0,2,,2),2,0)</f>
        <v>CENISIS CENISIS</v>
      </c>
      <c r="M5147" s="45"/>
      <c r="N5147" s="47"/>
      <c r="O5147" s="45"/>
    </row>
    <row r="5148" spans="1:15" hidden="1" x14ac:dyDescent="0.2">
      <c r="A5148" s="61" t="s">
        <v>669</v>
      </c>
      <c r="B5148" s="65" t="str">
        <f>YEAR(C5148)&amp;"-"&amp;WEEKNUM(C5148)</f>
        <v>2018-28</v>
      </c>
      <c r="C5148" s="46">
        <v>43293</v>
      </c>
      <c r="D5148" s="67">
        <f>WEEKDAY(Tableau645[[#This Row],[date]])</f>
        <v>5</v>
      </c>
      <c r="E5148" s="47">
        <v>0.34375</v>
      </c>
      <c r="F5148" s="47">
        <v>0.51041666666666696</v>
      </c>
      <c r="G5148" s="46" t="str">
        <f>IF(NOT(ISBLANK(Tableau645[heure
début])),IF(VALUE(MID(TEXT(Tableau645[heure
début],"hh"),1,2))&lt;13,"AM","PM"),"")</f>
        <v>AM</v>
      </c>
      <c r="H5148" s="47">
        <f>F5148-E5148</f>
        <v>0.16666666666666696</v>
      </c>
      <c r="I5148" s="47"/>
      <c r="J5148" s="47"/>
      <c r="K5148" s="45" t="s">
        <v>809</v>
      </c>
      <c r="L5148" s="45" t="str">
        <f ca="1">VLOOKUP(Tableau645[[#This Row],[module]],OFFSET(INDIRECT(A5148&amp;"_code"),0,2,,2),2,0)</f>
        <v>n/a</v>
      </c>
      <c r="M5148" s="45"/>
      <c r="N5148" s="47"/>
      <c r="O5148" s="45"/>
    </row>
    <row r="5149" spans="1:15" hidden="1" x14ac:dyDescent="0.2">
      <c r="A5149" s="45" t="s">
        <v>670</v>
      </c>
      <c r="B5149" s="65" t="str">
        <f>YEAR(C5149)&amp;"-"&amp;WEEKNUM(C5149)</f>
        <v>2018-28</v>
      </c>
      <c r="C5149" s="46">
        <v>43293</v>
      </c>
      <c r="D5149" s="67">
        <f>WEEKDAY(Tableau645[[#This Row],[date]])</f>
        <v>5</v>
      </c>
      <c r="E5149" s="47">
        <v>0.34375</v>
      </c>
      <c r="F5149" s="47">
        <v>0.51041666666666696</v>
      </c>
      <c r="G5149" s="46" t="str">
        <f>IF(NOT(ISBLANK(Tableau645[heure
début])),IF(VALUE(MID(TEXT(Tableau645[heure
début],"hh"),1,2))&lt;13,"AM","PM"),"")</f>
        <v>AM</v>
      </c>
      <c r="H5149" s="47">
        <f>F5149-E5149</f>
        <v>0.16666666666666696</v>
      </c>
      <c r="I5149" s="47"/>
      <c r="J5149" s="47"/>
      <c r="K5149" s="65" t="s">
        <v>809</v>
      </c>
      <c r="L5149" s="45" t="str">
        <f ca="1">VLOOKUP(Tableau645[[#This Row],[module]],OFFSET(INDIRECT(A5149&amp;"_code"),0,2,,2),2,0)</f>
        <v>n/a</v>
      </c>
      <c r="M5149" s="45"/>
      <c r="N5149" s="47"/>
      <c r="O5149" s="45"/>
    </row>
    <row r="5150" spans="1:15" hidden="1" x14ac:dyDescent="0.2">
      <c r="A5150" s="45" t="s">
        <v>657</v>
      </c>
      <c r="B5150" s="65" t="str">
        <f>YEAR(C5150)&amp;"-"&amp;WEEKNUM(C5150)</f>
        <v>2018-28</v>
      </c>
      <c r="C5150" s="46">
        <v>43293</v>
      </c>
      <c r="D5150" s="67">
        <f>WEEKDAY(Tableau645[[#This Row],[date]])</f>
        <v>5</v>
      </c>
      <c r="E5150" s="47">
        <v>0.34375</v>
      </c>
      <c r="F5150" s="47">
        <v>0.51041666666666696</v>
      </c>
      <c r="G5150" s="46" t="str">
        <f>IF(NOT(ISBLANK(Tableau645[heure
début])),IF(VALUE(MID(TEXT(Tableau645[heure
début],"hh"),1,2))&lt;13,"AM","PM"),"")</f>
        <v>AM</v>
      </c>
      <c r="H5150" s="47">
        <f>F5150-E5150</f>
        <v>0.16666666666666696</v>
      </c>
      <c r="I5150" s="123"/>
      <c r="J5150" s="47" t="s">
        <v>833</v>
      </c>
      <c r="K5150" s="65" t="s">
        <v>817</v>
      </c>
      <c r="L5150" s="45" t="str">
        <f ca="1">VLOOKUP(Tableau645[[#This Row],[module]],OFFSET(INDIRECT(A5150&amp;"_code"),0,2,,2),2,0)</f>
        <v>n/a</v>
      </c>
      <c r="M5150" s="45"/>
      <c r="N5150" s="47"/>
      <c r="O5150" s="45"/>
    </row>
    <row r="5151" spans="1:15" hidden="1" x14ac:dyDescent="0.2">
      <c r="A5151" s="45" t="s">
        <v>657</v>
      </c>
      <c r="B5151" s="65" t="str">
        <f>YEAR(C5151)&amp;"-"&amp;WEEKNUM(C5151)</f>
        <v>2018-28</v>
      </c>
      <c r="C5151" s="46">
        <v>43293</v>
      </c>
      <c r="D5151" s="67">
        <f>WEEKDAY(Tableau645[[#This Row],[date]])</f>
        <v>5</v>
      </c>
      <c r="E5151" s="47">
        <v>0.34375</v>
      </c>
      <c r="F5151" s="47">
        <v>0.51041666666666696</v>
      </c>
      <c r="G5151" s="46" t="str">
        <f>IF(NOT(ISBLANK(Tableau645[heure
début])),IF(VALUE(MID(TEXT(Tableau645[heure
début],"hh"),1,2))&lt;13,"AM","PM"),"")</f>
        <v>AM</v>
      </c>
      <c r="H5151" s="47">
        <f>F5151-E5151</f>
        <v>0.16666666666666696</v>
      </c>
      <c r="I5151" s="123"/>
      <c r="J5151" s="47" t="s">
        <v>832</v>
      </c>
      <c r="K5151" s="65"/>
      <c r="L5151" s="45" t="e">
        <f ca="1">VLOOKUP(Tableau645[[#This Row],[module]],OFFSET(INDIRECT(A5151&amp;"_code"),0,2,,2),2,0)</f>
        <v>#N/A</v>
      </c>
      <c r="M5151" s="45"/>
      <c r="N5151" s="47"/>
      <c r="O5151" s="45"/>
    </row>
    <row r="5152" spans="1:15" hidden="1" x14ac:dyDescent="0.2">
      <c r="A5152" s="45" t="s">
        <v>672</v>
      </c>
      <c r="B5152" s="65" t="str">
        <f>YEAR(C5152)&amp;"-"&amp;WEEKNUM(C5152)</f>
        <v>2018-28</v>
      </c>
      <c r="C5152" s="46">
        <v>43293</v>
      </c>
      <c r="D5152" s="67">
        <f>WEEKDAY(Tableau645[[#This Row],[date]])</f>
        <v>5</v>
      </c>
      <c r="E5152" s="47">
        <v>0.34375</v>
      </c>
      <c r="F5152" s="47">
        <v>0.51041666666666696</v>
      </c>
      <c r="G5152" s="46" t="str">
        <f>IF(NOT(ISBLANK(Tableau645[heure
début])),IF(VALUE(MID(TEXT(Tableau645[heure
début],"hh"),1,2))&lt;13,"AM","PM"),"")</f>
        <v>AM</v>
      </c>
      <c r="H5152" s="47">
        <f>F5152-E5152</f>
        <v>0.16666666666666696</v>
      </c>
      <c r="I5152" s="47"/>
      <c r="J5152" s="47"/>
      <c r="K5152" s="65" t="s">
        <v>809</v>
      </c>
      <c r="L5152" s="45" t="str">
        <f ca="1">VLOOKUP(Tableau645[[#This Row],[module]],OFFSET(INDIRECT(A5152&amp;"_code"),0,2,,2),2,0)</f>
        <v>n/a</v>
      </c>
      <c r="M5152" s="45"/>
      <c r="N5152" s="47"/>
      <c r="O5152" s="45"/>
    </row>
    <row r="5153" spans="1:15" hidden="1" x14ac:dyDescent="0.2">
      <c r="A5153" s="45" t="s">
        <v>676</v>
      </c>
      <c r="B5153" s="65" t="str">
        <f>YEAR(C5153)&amp;"-"&amp;WEEKNUM(C5153)</f>
        <v>2018-28</v>
      </c>
      <c r="C5153" s="46">
        <v>43293</v>
      </c>
      <c r="D5153" s="67">
        <f>WEEKDAY(Tableau645[[#This Row],[date]])</f>
        <v>5</v>
      </c>
      <c r="E5153" s="47">
        <v>0.34375</v>
      </c>
      <c r="F5153" s="47">
        <v>0.51041666666666696</v>
      </c>
      <c r="G5153" s="46" t="str">
        <f>IF(NOT(ISBLANK(Tableau645[heure
début])),IF(VALUE(MID(TEXT(Tableau645[heure
début],"hh"),1,2))&lt;13,"AM","PM"),"")</f>
        <v>AM</v>
      </c>
      <c r="H5153" s="47">
        <f>F5153-E5153</f>
        <v>0.16666666666666696</v>
      </c>
      <c r="I5153" s="47"/>
      <c r="J5153" s="47"/>
      <c r="K5153" s="65" t="s">
        <v>809</v>
      </c>
      <c r="L5153" s="45" t="str">
        <f ca="1">VLOOKUP(Tableau645[[#This Row],[module]],OFFSET(INDIRECT(A5153&amp;"_code"),0,2,,2),2,0)</f>
        <v>n/a</v>
      </c>
      <c r="M5153" s="45"/>
      <c r="N5153" s="47"/>
      <c r="O5153" s="45"/>
    </row>
    <row r="5154" spans="1:15" hidden="1" x14ac:dyDescent="0.2">
      <c r="A5154" s="45" t="s">
        <v>677</v>
      </c>
      <c r="B5154" s="65" t="str">
        <f>YEAR(C5154)&amp;"-"&amp;WEEKNUM(C5154)</f>
        <v>2018-28</v>
      </c>
      <c r="C5154" s="46">
        <v>43293</v>
      </c>
      <c r="D5154" s="67">
        <f>WEEKDAY(Tableau645[[#This Row],[date]])</f>
        <v>5</v>
      </c>
      <c r="E5154" s="47">
        <v>0.34375</v>
      </c>
      <c r="F5154" s="47">
        <v>0.51041666666666696</v>
      </c>
      <c r="G5154" s="46" t="str">
        <f>IF(NOT(ISBLANK(Tableau645[heure
début])),IF(VALUE(MID(TEXT(Tableau645[heure
début],"hh"),1,2))&lt;13,"AM","PM"),"")</f>
        <v>AM</v>
      </c>
      <c r="H5154" s="47">
        <f>F5154-E5154</f>
        <v>0.16666666666666696</v>
      </c>
      <c r="I5154" s="47"/>
      <c r="J5154" s="47"/>
      <c r="K5154" s="65" t="s">
        <v>1168</v>
      </c>
      <c r="L5154" s="45" t="str">
        <f ca="1">VLOOKUP(Tableau645[[#This Row],[module]],OFFSET(INDIRECT(A5154&amp;"_code"),0,2,,2),2,0)</f>
        <v>n/a</v>
      </c>
      <c r="M5154" s="45"/>
      <c r="N5154" s="47"/>
      <c r="O5154" s="45"/>
    </row>
    <row r="5155" spans="1:15" hidden="1" x14ac:dyDescent="0.2">
      <c r="A5155" s="45" t="s">
        <v>671</v>
      </c>
      <c r="B5155" s="65" t="str">
        <f>YEAR(C5155)&amp;"-"&amp;WEEKNUM(C5155)</f>
        <v>2018-28</v>
      </c>
      <c r="C5155" s="46">
        <v>43293</v>
      </c>
      <c r="D5155" s="67">
        <f>WEEKDAY(Tableau645[[#This Row],[date]])</f>
        <v>5</v>
      </c>
      <c r="E5155" s="47">
        <v>0.34375</v>
      </c>
      <c r="F5155" s="47">
        <v>0.51041666666666696</v>
      </c>
      <c r="G5155" s="46" t="str">
        <f>IF(NOT(ISBLANK(Tableau645[heure
début])),IF(VALUE(MID(TEXT(Tableau645[heure
début],"hh"),1,2))&lt;13,"AM","PM"),"")</f>
        <v>AM</v>
      </c>
      <c r="H5155" s="47">
        <f>F5155-E5155</f>
        <v>0.16666666666666696</v>
      </c>
      <c r="I5155" s="47"/>
      <c r="J5155" s="47"/>
      <c r="K5155" s="65" t="s">
        <v>1017</v>
      </c>
      <c r="L5155" s="45" t="str">
        <f ca="1">VLOOKUP(Tableau645[[#This Row],[module]],OFFSET(INDIRECT(A5155&amp;"_code"),0,2,,2),2,0)</f>
        <v>HARDSTAFF Debra</v>
      </c>
      <c r="M5155" s="45"/>
      <c r="N5155" s="47"/>
      <c r="O5155" s="45"/>
    </row>
    <row r="5156" spans="1:15" hidden="1" x14ac:dyDescent="0.2">
      <c r="A5156" s="61" t="s">
        <v>669</v>
      </c>
      <c r="B5156" s="65" t="str">
        <f>YEAR(C5156)&amp;"-"&amp;WEEKNUM(C5156)</f>
        <v>2018-28</v>
      </c>
      <c r="C5156" s="46">
        <v>43293</v>
      </c>
      <c r="D5156" s="67">
        <f>WEEKDAY(Tableau645[[#This Row],[date]])</f>
        <v>5</v>
      </c>
      <c r="E5156" s="63">
        <v>0.57291666666666696</v>
      </c>
      <c r="F5156" s="63">
        <v>0.73958333333333404</v>
      </c>
      <c r="G5156" s="46" t="str">
        <f>IF(NOT(ISBLANK(Tableau645[heure
début])),IF(VALUE(MID(TEXT(Tableau645[heure
début],"hh"),1,2))&lt;13,"AM","PM"),"")</f>
        <v>PM</v>
      </c>
      <c r="H5156" s="47">
        <f>F5156-E5156</f>
        <v>0.16666666666666707</v>
      </c>
      <c r="I5156" s="47"/>
      <c r="J5156" s="47"/>
      <c r="K5156" s="45" t="s">
        <v>809</v>
      </c>
      <c r="L5156" s="45" t="str">
        <f ca="1">VLOOKUP(Tableau645[[#This Row],[module]],OFFSET(INDIRECT(A5156&amp;"_code"),0,2,,2),2,0)</f>
        <v>n/a</v>
      </c>
      <c r="M5156" s="45"/>
      <c r="N5156" s="47"/>
      <c r="O5156" s="45"/>
    </row>
    <row r="5157" spans="1:15" hidden="1" x14ac:dyDescent="0.2">
      <c r="A5157" s="45" t="s">
        <v>670</v>
      </c>
      <c r="B5157" s="65" t="str">
        <f>YEAR(C5157)&amp;"-"&amp;WEEKNUM(C5157)</f>
        <v>2018-28</v>
      </c>
      <c r="C5157" s="46">
        <v>43293</v>
      </c>
      <c r="D5157" s="67">
        <f>WEEKDAY(Tableau645[[#This Row],[date]])</f>
        <v>5</v>
      </c>
      <c r="E5157" s="47">
        <v>0.57291666666666696</v>
      </c>
      <c r="F5157" s="47">
        <v>0.73958333333333404</v>
      </c>
      <c r="G5157" s="46" t="str">
        <f>IF(NOT(ISBLANK(Tableau645[heure
début])),IF(VALUE(MID(TEXT(Tableau645[heure
début],"hh"),1,2))&lt;13,"AM","PM"),"")</f>
        <v>PM</v>
      </c>
      <c r="H5157" s="47">
        <f>F5157-E5157</f>
        <v>0.16666666666666707</v>
      </c>
      <c r="I5157" s="47"/>
      <c r="J5157" s="47"/>
      <c r="K5157" s="65" t="s">
        <v>809</v>
      </c>
      <c r="L5157" s="45" t="str">
        <f ca="1">VLOOKUP(Tableau645[[#This Row],[module]],OFFSET(INDIRECT(A5157&amp;"_code"),0,2,,2),2,0)</f>
        <v>n/a</v>
      </c>
      <c r="M5157" s="45"/>
      <c r="N5157" s="47"/>
      <c r="O5157" s="45"/>
    </row>
    <row r="5158" spans="1:15" hidden="1" x14ac:dyDescent="0.2">
      <c r="A5158" s="45" t="s">
        <v>657</v>
      </c>
      <c r="B5158" s="65" t="str">
        <f>YEAR(C5158)&amp;"-"&amp;WEEKNUM(C5158)</f>
        <v>2018-28</v>
      </c>
      <c r="C5158" s="46">
        <v>43293</v>
      </c>
      <c r="D5158" s="67">
        <f>WEEKDAY(Tableau645[[#This Row],[date]])</f>
        <v>5</v>
      </c>
      <c r="E5158" s="47">
        <v>0.57291666666666696</v>
      </c>
      <c r="F5158" s="47">
        <v>0.73958333333333404</v>
      </c>
      <c r="G5158" s="46" t="str">
        <f>IF(NOT(ISBLANK(Tableau645[heure
début])),IF(VALUE(MID(TEXT(Tableau645[heure
début],"hh"),1,2))&lt;13,"AM","PM"),"")</f>
        <v>PM</v>
      </c>
      <c r="H5158" s="47">
        <f>F5158-E5158</f>
        <v>0.16666666666666707</v>
      </c>
      <c r="I5158" s="123"/>
      <c r="J5158" s="47" t="s">
        <v>833</v>
      </c>
      <c r="K5158" s="65" t="s">
        <v>817</v>
      </c>
      <c r="L5158" s="45" t="str">
        <f ca="1">VLOOKUP(Tableau645[[#This Row],[module]],OFFSET(INDIRECT(A5158&amp;"_code"),0,2,,2),2,0)</f>
        <v>n/a</v>
      </c>
      <c r="M5158" s="45"/>
      <c r="N5158" s="47"/>
      <c r="O5158" s="45"/>
    </row>
    <row r="5159" spans="1:15" hidden="1" x14ac:dyDescent="0.2">
      <c r="A5159" s="45" t="s">
        <v>657</v>
      </c>
      <c r="B5159" s="65" t="str">
        <f>YEAR(C5159)&amp;"-"&amp;WEEKNUM(C5159)</f>
        <v>2018-28</v>
      </c>
      <c r="C5159" s="46">
        <v>43293</v>
      </c>
      <c r="D5159" s="67">
        <f>WEEKDAY(Tableau645[[#This Row],[date]])</f>
        <v>5</v>
      </c>
      <c r="E5159" s="47">
        <v>0.57291666666666696</v>
      </c>
      <c r="F5159" s="47">
        <v>0.73958333333333404</v>
      </c>
      <c r="G5159" s="46" t="str">
        <f>IF(NOT(ISBLANK(Tableau645[heure
début])),IF(VALUE(MID(TEXT(Tableau645[heure
début],"hh"),1,2))&lt;13,"AM","PM"),"")</f>
        <v>PM</v>
      </c>
      <c r="H5159" s="47">
        <f>F5159-E5159</f>
        <v>0.16666666666666707</v>
      </c>
      <c r="I5159" s="123"/>
      <c r="J5159" s="47" t="s">
        <v>832</v>
      </c>
      <c r="K5159" s="65"/>
      <c r="L5159" s="45" t="e">
        <f ca="1">VLOOKUP(Tableau645[[#This Row],[module]],OFFSET(INDIRECT(A5159&amp;"_code"),0,2,,2),2,0)</f>
        <v>#N/A</v>
      </c>
      <c r="M5159" s="45"/>
      <c r="N5159" s="47"/>
      <c r="O5159" s="45"/>
    </row>
    <row r="5160" spans="1:15" hidden="1" x14ac:dyDescent="0.2">
      <c r="A5160" s="45" t="s">
        <v>672</v>
      </c>
      <c r="B5160" s="65" t="str">
        <f>YEAR(C5160)&amp;"-"&amp;WEEKNUM(C5160)</f>
        <v>2018-28</v>
      </c>
      <c r="C5160" s="46">
        <v>43293</v>
      </c>
      <c r="D5160" s="67">
        <f>WEEKDAY(Tableau645[[#This Row],[date]])</f>
        <v>5</v>
      </c>
      <c r="E5160" s="47">
        <v>0.57291666666666696</v>
      </c>
      <c r="F5160" s="47">
        <v>0.73958333333333404</v>
      </c>
      <c r="G5160" s="46" t="str">
        <f>IF(NOT(ISBLANK(Tableau645[heure
début])),IF(VALUE(MID(TEXT(Tableau645[heure
début],"hh"),1,2))&lt;13,"AM","PM"),"")</f>
        <v>PM</v>
      </c>
      <c r="H5160" s="47">
        <f>F5160-E5160</f>
        <v>0.16666666666666707</v>
      </c>
      <c r="I5160" s="47"/>
      <c r="J5160" s="47"/>
      <c r="K5160" s="65" t="s">
        <v>809</v>
      </c>
      <c r="L5160" s="45" t="str">
        <f ca="1">VLOOKUP(Tableau645[[#This Row],[module]],OFFSET(INDIRECT(A5160&amp;"_code"),0,2,,2),2,0)</f>
        <v>n/a</v>
      </c>
      <c r="M5160" s="45"/>
      <c r="N5160" s="47"/>
      <c r="O5160" s="45"/>
    </row>
    <row r="5161" spans="1:15" hidden="1" x14ac:dyDescent="0.2">
      <c r="A5161" s="45" t="s">
        <v>676</v>
      </c>
      <c r="B5161" s="65" t="str">
        <f>YEAR(C5161)&amp;"-"&amp;WEEKNUM(C5161)</f>
        <v>2018-28</v>
      </c>
      <c r="C5161" s="46">
        <v>43293</v>
      </c>
      <c r="D5161" s="67">
        <f>WEEKDAY(Tableau645[[#This Row],[date]])</f>
        <v>5</v>
      </c>
      <c r="E5161" s="47">
        <v>0.57291666666666696</v>
      </c>
      <c r="F5161" s="47">
        <v>0.69791666666666663</v>
      </c>
      <c r="G5161" s="46" t="str">
        <f>IF(NOT(ISBLANK(Tableau645[heure
début])),IF(VALUE(MID(TEXT(Tableau645[heure
début],"hh"),1,2))&lt;13,"AM","PM"),"")</f>
        <v>PM</v>
      </c>
      <c r="H5161" s="47">
        <f>F5161-E5161</f>
        <v>0.12499999999999967</v>
      </c>
      <c r="I5161" s="47"/>
      <c r="J5161" s="47"/>
      <c r="K5161" s="65" t="s">
        <v>809</v>
      </c>
      <c r="L5161" s="45" t="str">
        <f ca="1">VLOOKUP(Tableau645[[#This Row],[module]],OFFSET(INDIRECT(A5161&amp;"_code"),0,2,,2),2,0)</f>
        <v>n/a</v>
      </c>
      <c r="M5161" s="45"/>
      <c r="N5161" s="47"/>
      <c r="O5161" s="45"/>
    </row>
    <row r="5162" spans="1:15" hidden="1" x14ac:dyDescent="0.2">
      <c r="A5162" s="45" t="s">
        <v>677</v>
      </c>
      <c r="B5162" s="65" t="str">
        <f>YEAR(C5162)&amp;"-"&amp;WEEKNUM(C5162)</f>
        <v>2018-28</v>
      </c>
      <c r="C5162" s="46">
        <v>43293</v>
      </c>
      <c r="D5162" s="67">
        <f>WEEKDAY(Tableau645[[#This Row],[date]])</f>
        <v>5</v>
      </c>
      <c r="E5162" s="47">
        <v>0.57291666666666696</v>
      </c>
      <c r="F5162" s="47">
        <v>0.69791666666666663</v>
      </c>
      <c r="G5162" s="46" t="str">
        <f>IF(NOT(ISBLANK(Tableau645[heure
début])),IF(VALUE(MID(TEXT(Tableau645[heure
début],"hh"),1,2))&lt;13,"AM","PM"),"")</f>
        <v>PM</v>
      </c>
      <c r="H5162" s="47">
        <f>F5162-E5162</f>
        <v>0.12499999999999967</v>
      </c>
      <c r="I5162" s="47"/>
      <c r="J5162" s="47"/>
      <c r="K5162" s="65" t="s">
        <v>1168</v>
      </c>
      <c r="L5162" s="45" t="str">
        <f ca="1">VLOOKUP(Tableau645[[#This Row],[module]],OFFSET(INDIRECT(A5162&amp;"_code"),0,2,,2),2,0)</f>
        <v>n/a</v>
      </c>
      <c r="M5162" s="45"/>
      <c r="N5162" s="47"/>
      <c r="O5162" s="45"/>
    </row>
    <row r="5163" spans="1:15" hidden="1" x14ac:dyDescent="0.2">
      <c r="A5163" s="45" t="s">
        <v>671</v>
      </c>
      <c r="B5163" s="65" t="str">
        <f>YEAR(C5163)&amp;"-"&amp;WEEKNUM(C5163)</f>
        <v>2018-28</v>
      </c>
      <c r="C5163" s="46">
        <v>43293</v>
      </c>
      <c r="D5163" s="67">
        <f>WEEKDAY(Tableau645[[#This Row],[date]])</f>
        <v>5</v>
      </c>
      <c r="E5163" s="47">
        <v>0.57291666666666696</v>
      </c>
      <c r="F5163" s="47">
        <v>0.76041666666666696</v>
      </c>
      <c r="G5163" s="46" t="str">
        <f>IF(NOT(ISBLANK(Tableau645[heure
début])),IF(VALUE(MID(TEXT(Tableau645[heure
début],"hh"),1,2))&lt;13,"AM","PM"),"")</f>
        <v>PM</v>
      </c>
      <c r="H5163" s="47">
        <f>F5163-E5163</f>
        <v>0.1875</v>
      </c>
      <c r="I5163" s="47"/>
      <c r="J5163" s="47"/>
      <c r="K5163" s="65" t="s">
        <v>1101</v>
      </c>
      <c r="L5163" s="45" t="str">
        <f ca="1">VLOOKUP(Tableau645[[#This Row],[module]],OFFSET(INDIRECT(A5163&amp;"_code"),0,2,,2),2,0)</f>
        <v>DELIESSCHE Christian</v>
      </c>
      <c r="M5163" s="45"/>
      <c r="N5163" s="47"/>
      <c r="O5163" s="45"/>
    </row>
    <row r="5164" spans="1:15" hidden="1" x14ac:dyDescent="0.2">
      <c r="A5164" s="61" t="s">
        <v>669</v>
      </c>
      <c r="B5164" s="65" t="str">
        <f>YEAR(C5164)&amp;"-"&amp;WEEKNUM(C5164)</f>
        <v>2018-28</v>
      </c>
      <c r="C5164" s="46">
        <v>43294</v>
      </c>
      <c r="D5164" s="67">
        <f>WEEKDAY(Tableau645[[#This Row],[date]])</f>
        <v>6</v>
      </c>
      <c r="E5164" s="47">
        <v>0.34375</v>
      </c>
      <c r="F5164" s="47">
        <v>0.51041666666666696</v>
      </c>
      <c r="G5164" s="46" t="str">
        <f>IF(NOT(ISBLANK(Tableau645[heure
début])),IF(VALUE(MID(TEXT(Tableau645[heure
début],"hh"),1,2))&lt;13,"AM","PM"),"")</f>
        <v>AM</v>
      </c>
      <c r="H5164" s="47">
        <f>F5164-E5164</f>
        <v>0.16666666666666696</v>
      </c>
      <c r="I5164" s="47"/>
      <c r="J5164" s="47"/>
      <c r="K5164" s="45" t="s">
        <v>809</v>
      </c>
      <c r="L5164" s="45" t="str">
        <f ca="1">VLOOKUP(Tableau645[[#This Row],[module]],OFFSET(INDIRECT(A5164&amp;"_code"),0,2,,2),2,0)</f>
        <v>n/a</v>
      </c>
      <c r="M5164" s="45"/>
      <c r="N5164" s="47"/>
      <c r="O5164" s="45"/>
    </row>
    <row r="5165" spans="1:15" hidden="1" x14ac:dyDescent="0.2">
      <c r="A5165" s="45" t="s">
        <v>670</v>
      </c>
      <c r="B5165" s="65" t="str">
        <f>YEAR(C5165)&amp;"-"&amp;WEEKNUM(C5165)</f>
        <v>2018-28</v>
      </c>
      <c r="C5165" s="46">
        <v>43294</v>
      </c>
      <c r="D5165" s="67">
        <f>WEEKDAY(Tableau645[[#This Row],[date]])</f>
        <v>6</v>
      </c>
      <c r="E5165" s="47">
        <v>0.34375</v>
      </c>
      <c r="F5165" s="47">
        <v>0.51041666666666696</v>
      </c>
      <c r="G5165" s="46" t="str">
        <f>IF(NOT(ISBLANK(Tableau645[heure
début])),IF(VALUE(MID(TEXT(Tableau645[heure
début],"hh"),1,2))&lt;13,"AM","PM"),"")</f>
        <v>AM</v>
      </c>
      <c r="H5165" s="47">
        <f>F5165-E5165</f>
        <v>0.16666666666666696</v>
      </c>
      <c r="I5165" s="47"/>
      <c r="J5165" s="47"/>
      <c r="K5165" s="65" t="s">
        <v>809</v>
      </c>
      <c r="L5165" s="45" t="str">
        <f ca="1">VLOOKUP(Tableau645[[#This Row],[module]],OFFSET(INDIRECT(A5165&amp;"_code"),0,2,,2),2,0)</f>
        <v>n/a</v>
      </c>
      <c r="M5165" s="45"/>
      <c r="N5165" s="47"/>
      <c r="O5165" s="45"/>
    </row>
    <row r="5166" spans="1:15" hidden="1" x14ac:dyDescent="0.2">
      <c r="A5166" s="45" t="s">
        <v>657</v>
      </c>
      <c r="B5166" s="65" t="str">
        <f>YEAR(C5166)&amp;"-"&amp;WEEKNUM(C5166)</f>
        <v>2018-28</v>
      </c>
      <c r="C5166" s="46">
        <v>43294</v>
      </c>
      <c r="D5166" s="67">
        <f>WEEKDAY(Tableau645[[#This Row],[date]])</f>
        <v>6</v>
      </c>
      <c r="E5166" s="47">
        <v>0.34375</v>
      </c>
      <c r="F5166" s="47">
        <v>0.51041666666666696</v>
      </c>
      <c r="G5166" s="46" t="str">
        <f>IF(NOT(ISBLANK(Tableau645[heure
début])),IF(VALUE(MID(TEXT(Tableau645[heure
début],"hh"),1,2))&lt;13,"AM","PM"),"")</f>
        <v>AM</v>
      </c>
      <c r="H5166" s="47">
        <f>F5166-E5166</f>
        <v>0.16666666666666696</v>
      </c>
      <c r="I5166" s="123"/>
      <c r="J5166" s="47" t="s">
        <v>833</v>
      </c>
      <c r="K5166" s="65" t="s">
        <v>817</v>
      </c>
      <c r="L5166" s="45" t="str">
        <f ca="1">VLOOKUP(Tableau645[[#This Row],[module]],OFFSET(INDIRECT(A5166&amp;"_code"),0,2,,2),2,0)</f>
        <v>n/a</v>
      </c>
      <c r="M5166" s="45"/>
      <c r="N5166" s="47"/>
      <c r="O5166" s="45"/>
    </row>
    <row r="5167" spans="1:15" hidden="1" x14ac:dyDescent="0.2">
      <c r="A5167" s="45" t="s">
        <v>657</v>
      </c>
      <c r="B5167" s="65" t="str">
        <f>YEAR(C5167)&amp;"-"&amp;WEEKNUM(C5167)</f>
        <v>2018-28</v>
      </c>
      <c r="C5167" s="46">
        <v>43294</v>
      </c>
      <c r="D5167" s="67">
        <f>WEEKDAY(Tableau645[[#This Row],[date]])</f>
        <v>6</v>
      </c>
      <c r="E5167" s="47">
        <v>0.34375</v>
      </c>
      <c r="F5167" s="47">
        <v>0.51041666666666696</v>
      </c>
      <c r="G5167" s="46" t="str">
        <f>IF(NOT(ISBLANK(Tableau645[heure
début])),IF(VALUE(MID(TEXT(Tableau645[heure
début],"hh"),1,2))&lt;13,"AM","PM"),"")</f>
        <v>AM</v>
      </c>
      <c r="H5167" s="47">
        <f>F5167-E5167</f>
        <v>0.16666666666666696</v>
      </c>
      <c r="I5167" s="123"/>
      <c r="J5167" s="47" t="s">
        <v>832</v>
      </c>
      <c r="K5167" s="65"/>
      <c r="L5167" s="45" t="e">
        <f ca="1">VLOOKUP(Tableau645[[#This Row],[module]],OFFSET(INDIRECT(A5167&amp;"_code"),0,2,,2),2,0)</f>
        <v>#N/A</v>
      </c>
      <c r="M5167" s="45"/>
      <c r="N5167" s="47"/>
      <c r="O5167" s="45"/>
    </row>
    <row r="5168" spans="1:15" hidden="1" x14ac:dyDescent="0.2">
      <c r="A5168" s="45" t="s">
        <v>672</v>
      </c>
      <c r="B5168" s="65" t="str">
        <f>YEAR(C5168)&amp;"-"&amp;WEEKNUM(C5168)</f>
        <v>2018-28</v>
      </c>
      <c r="C5168" s="46">
        <v>43294</v>
      </c>
      <c r="D5168" s="67">
        <f>WEEKDAY(Tableau645[[#This Row],[date]])</f>
        <v>6</v>
      </c>
      <c r="E5168" s="47">
        <v>0.34375</v>
      </c>
      <c r="F5168" s="47">
        <v>0.51041666666666696</v>
      </c>
      <c r="G5168" s="46" t="str">
        <f>IF(NOT(ISBLANK(Tableau645[heure
début])),IF(VALUE(MID(TEXT(Tableau645[heure
début],"hh"),1,2))&lt;13,"AM","PM"),"")</f>
        <v>AM</v>
      </c>
      <c r="H5168" s="47">
        <f>F5168-E5168</f>
        <v>0.16666666666666696</v>
      </c>
      <c r="I5168" s="47"/>
      <c r="J5168" s="47"/>
      <c r="K5168" s="65" t="s">
        <v>809</v>
      </c>
      <c r="L5168" s="45" t="str">
        <f ca="1">VLOOKUP(Tableau645[[#This Row],[module]],OFFSET(INDIRECT(A5168&amp;"_code"),0,2,,2),2,0)</f>
        <v>n/a</v>
      </c>
      <c r="M5168" s="45"/>
      <c r="N5168" s="47"/>
      <c r="O5168" s="45"/>
    </row>
    <row r="5169" spans="1:15" hidden="1" x14ac:dyDescent="0.2">
      <c r="A5169" s="45" t="s">
        <v>676</v>
      </c>
      <c r="B5169" s="65" t="str">
        <f>YEAR(C5169)&amp;"-"&amp;WEEKNUM(C5169)</f>
        <v>2018-28</v>
      </c>
      <c r="C5169" s="46">
        <v>43294</v>
      </c>
      <c r="D5169" s="67">
        <f>WEEKDAY(Tableau645[[#This Row],[date]])</f>
        <v>6</v>
      </c>
      <c r="E5169" s="47">
        <v>0.34375</v>
      </c>
      <c r="F5169" s="47">
        <v>0.51041666666666696</v>
      </c>
      <c r="G5169" s="46" t="str">
        <f>IF(NOT(ISBLANK(Tableau645[heure
début])),IF(VALUE(MID(TEXT(Tableau645[heure
début],"hh"),1,2))&lt;13,"AM","PM"),"")</f>
        <v>AM</v>
      </c>
      <c r="H5169" s="47">
        <f>F5169-E5169</f>
        <v>0.16666666666666696</v>
      </c>
      <c r="I5169" s="47"/>
      <c r="J5169" s="47"/>
      <c r="K5169" s="65" t="s">
        <v>809</v>
      </c>
      <c r="L5169" s="45" t="str">
        <f ca="1">VLOOKUP(Tableau645[[#This Row],[module]],OFFSET(INDIRECT(A5169&amp;"_code"),0,2,,2),2,0)</f>
        <v>n/a</v>
      </c>
      <c r="M5169" s="45"/>
      <c r="N5169" s="47"/>
      <c r="O5169" s="45"/>
    </row>
    <row r="5170" spans="1:15" hidden="1" x14ac:dyDescent="0.2">
      <c r="A5170" s="45" t="s">
        <v>677</v>
      </c>
      <c r="B5170" s="65" t="str">
        <f>YEAR(C5170)&amp;"-"&amp;WEEKNUM(C5170)</f>
        <v>2018-28</v>
      </c>
      <c r="C5170" s="46">
        <v>43294</v>
      </c>
      <c r="D5170" s="67">
        <f>WEEKDAY(Tableau645[[#This Row],[date]])</f>
        <v>6</v>
      </c>
      <c r="E5170" s="47">
        <v>0.34375</v>
      </c>
      <c r="F5170" s="47">
        <v>0.51041666666666696</v>
      </c>
      <c r="G5170" s="46" t="str">
        <f>IF(NOT(ISBLANK(Tableau645[heure
début])),IF(VALUE(MID(TEXT(Tableau645[heure
début],"hh"),1,2))&lt;13,"AM","PM"),"")</f>
        <v>AM</v>
      </c>
      <c r="H5170" s="47">
        <f>F5170-E5170</f>
        <v>0.16666666666666696</v>
      </c>
      <c r="I5170" s="47"/>
      <c r="J5170" s="47"/>
      <c r="K5170" s="65" t="s">
        <v>1168</v>
      </c>
      <c r="L5170" s="45" t="str">
        <f ca="1">VLOOKUP(Tableau645[[#This Row],[module]],OFFSET(INDIRECT(A5170&amp;"_code"),0,2,,2),2,0)</f>
        <v>n/a</v>
      </c>
      <c r="M5170" s="45"/>
      <c r="N5170" s="47"/>
      <c r="O5170" s="45"/>
    </row>
    <row r="5171" spans="1:15" hidden="1" x14ac:dyDescent="0.2">
      <c r="A5171" s="45" t="s">
        <v>671</v>
      </c>
      <c r="B5171" s="65" t="str">
        <f>YEAR(C5171)&amp;"-"&amp;WEEKNUM(C5171)</f>
        <v>2018-28</v>
      </c>
      <c r="C5171" s="46">
        <v>43294</v>
      </c>
      <c r="D5171" s="67">
        <f>WEEKDAY(Tableau645[[#This Row],[date]])</f>
        <v>6</v>
      </c>
      <c r="E5171" s="47">
        <v>0.34375</v>
      </c>
      <c r="F5171" s="47">
        <v>0.51041666666666696</v>
      </c>
      <c r="G5171" s="46" t="str">
        <f>IF(NOT(ISBLANK(Tableau645[heure
début])),IF(VALUE(MID(TEXT(Tableau645[heure
début],"hh"),1,2))&lt;13,"AM","PM"),"")</f>
        <v>AM</v>
      </c>
      <c r="H5171" s="47">
        <f>F5171-E5171</f>
        <v>0.16666666666666696</v>
      </c>
      <c r="I5171" s="47"/>
      <c r="J5171" s="47"/>
      <c r="K5171" s="65" t="s">
        <v>1072</v>
      </c>
      <c r="L5171" s="45" t="str">
        <f ca="1">VLOOKUP(Tableau645[[#This Row],[module]],OFFSET(INDIRECT(A5171&amp;"_code"),0,2,,2),2,0)</f>
        <v>DOCO David</v>
      </c>
      <c r="M5171" s="45"/>
      <c r="N5171" s="47"/>
      <c r="O5171" s="45"/>
    </row>
    <row r="5172" spans="1:15" hidden="1" x14ac:dyDescent="0.2">
      <c r="A5172" s="61" t="s">
        <v>669</v>
      </c>
      <c r="B5172" s="65" t="str">
        <f>YEAR(C5172)&amp;"-"&amp;WEEKNUM(C5172)</f>
        <v>2018-28</v>
      </c>
      <c r="C5172" s="46">
        <v>43294</v>
      </c>
      <c r="D5172" s="67">
        <f>WEEKDAY(Tableau645[[#This Row],[date]])</f>
        <v>6</v>
      </c>
      <c r="E5172" s="63">
        <v>0.57291666666666696</v>
      </c>
      <c r="F5172" s="63">
        <v>0.73958333333333404</v>
      </c>
      <c r="G5172" s="46" t="str">
        <f>IF(NOT(ISBLANK(Tableau645[heure
début])),IF(VALUE(MID(TEXT(Tableau645[heure
début],"hh"),1,2))&lt;13,"AM","PM"),"")</f>
        <v>PM</v>
      </c>
      <c r="H5172" s="47">
        <f>F5172-E5172</f>
        <v>0.16666666666666707</v>
      </c>
      <c r="I5172" s="47"/>
      <c r="J5172" s="47"/>
      <c r="K5172" s="45" t="s">
        <v>809</v>
      </c>
      <c r="L5172" s="45" t="str">
        <f ca="1">VLOOKUP(Tableau645[[#This Row],[module]],OFFSET(INDIRECT(A5172&amp;"_code"),0,2,,2),2,0)</f>
        <v>n/a</v>
      </c>
      <c r="M5172" s="45"/>
      <c r="N5172" s="47"/>
      <c r="O5172" s="45"/>
    </row>
    <row r="5173" spans="1:15" hidden="1" x14ac:dyDescent="0.2">
      <c r="A5173" s="45" t="s">
        <v>670</v>
      </c>
      <c r="B5173" s="65" t="str">
        <f>YEAR(C5173)&amp;"-"&amp;WEEKNUM(C5173)</f>
        <v>2018-28</v>
      </c>
      <c r="C5173" s="46">
        <v>43294</v>
      </c>
      <c r="D5173" s="67">
        <f>WEEKDAY(Tableau645[[#This Row],[date]])</f>
        <v>6</v>
      </c>
      <c r="E5173" s="47">
        <v>0.57291666666666696</v>
      </c>
      <c r="F5173" s="47">
        <v>0.73958333333333404</v>
      </c>
      <c r="G5173" s="46" t="str">
        <f>IF(NOT(ISBLANK(Tableau645[heure
début])),IF(VALUE(MID(TEXT(Tableau645[heure
début],"hh"),1,2))&lt;13,"AM","PM"),"")</f>
        <v>PM</v>
      </c>
      <c r="H5173" s="47">
        <f>F5173-E5173</f>
        <v>0.16666666666666707</v>
      </c>
      <c r="I5173" s="47"/>
      <c r="J5173" s="47"/>
      <c r="K5173" s="65" t="s">
        <v>809</v>
      </c>
      <c r="L5173" s="45" t="str">
        <f ca="1">VLOOKUP(Tableau645[[#This Row],[module]],OFFSET(INDIRECT(A5173&amp;"_code"),0,2,,2),2,0)</f>
        <v>n/a</v>
      </c>
      <c r="M5173" s="45"/>
      <c r="N5173" s="47"/>
      <c r="O5173" s="45"/>
    </row>
    <row r="5174" spans="1:15" hidden="1" x14ac:dyDescent="0.2">
      <c r="A5174" s="45" t="s">
        <v>657</v>
      </c>
      <c r="B5174" s="65" t="str">
        <f>YEAR(C5174)&amp;"-"&amp;WEEKNUM(C5174)</f>
        <v>2018-28</v>
      </c>
      <c r="C5174" s="46">
        <v>43294</v>
      </c>
      <c r="D5174" s="67">
        <f>WEEKDAY(Tableau645[[#This Row],[date]])</f>
        <v>6</v>
      </c>
      <c r="E5174" s="47">
        <v>0.57291666666666696</v>
      </c>
      <c r="F5174" s="47">
        <v>0.73958333333333404</v>
      </c>
      <c r="G5174" s="46" t="str">
        <f>IF(NOT(ISBLANK(Tableau645[heure
début])),IF(VALUE(MID(TEXT(Tableau645[heure
début],"hh"),1,2))&lt;13,"AM","PM"),"")</f>
        <v>PM</v>
      </c>
      <c r="H5174" s="47">
        <f>F5174-E5174</f>
        <v>0.16666666666666707</v>
      </c>
      <c r="I5174" s="123"/>
      <c r="J5174" s="47" t="s">
        <v>833</v>
      </c>
      <c r="K5174" s="65" t="s">
        <v>817</v>
      </c>
      <c r="L5174" s="45" t="str">
        <f ca="1">VLOOKUP(Tableau645[[#This Row],[module]],OFFSET(INDIRECT(A5174&amp;"_code"),0,2,,2),2,0)</f>
        <v>n/a</v>
      </c>
      <c r="M5174" s="45"/>
      <c r="N5174" s="47"/>
      <c r="O5174" s="45"/>
    </row>
    <row r="5175" spans="1:15" hidden="1" x14ac:dyDescent="0.2">
      <c r="A5175" s="45" t="s">
        <v>671</v>
      </c>
      <c r="B5175" s="65" t="str">
        <f>YEAR(C5175)&amp;"-"&amp;WEEKNUM(C5175)</f>
        <v>2018-28</v>
      </c>
      <c r="C5175" s="46">
        <v>43294</v>
      </c>
      <c r="D5175" s="67">
        <f>WEEKDAY(Tableau645[[#This Row],[date]])</f>
        <v>6</v>
      </c>
      <c r="E5175" s="47">
        <v>0.57291666666666696</v>
      </c>
      <c r="F5175" s="47">
        <v>0.73958333333333404</v>
      </c>
      <c r="G5175" s="46" t="str">
        <f>IF(NOT(ISBLANK(Tableau645[heure
début])),IF(VALUE(MID(TEXT(Tableau645[heure
début],"hh"),1,2))&lt;13,"AM","PM"),"")</f>
        <v>PM</v>
      </c>
      <c r="H5175" s="47">
        <f>F5175-E5175</f>
        <v>0.16666666666666707</v>
      </c>
      <c r="I5175" s="47"/>
      <c r="J5175" s="47"/>
      <c r="K5175" s="65" t="s">
        <v>1072</v>
      </c>
      <c r="L5175" s="45" t="str">
        <f ca="1">VLOOKUP(Tableau645[[#This Row],[module]],OFFSET(INDIRECT(A5175&amp;"_code"),0,2,,2),2,0)</f>
        <v>DOCO David</v>
      </c>
      <c r="M5175" s="45"/>
      <c r="N5175" s="47"/>
      <c r="O5175" s="45"/>
    </row>
    <row r="5176" spans="1:15" hidden="1" x14ac:dyDescent="0.2">
      <c r="A5176" s="45" t="s">
        <v>672</v>
      </c>
      <c r="B5176" s="65" t="str">
        <f>YEAR(C5176)&amp;"-"&amp;WEEKNUM(C5176)</f>
        <v>2018-28</v>
      </c>
      <c r="C5176" s="46">
        <v>43294</v>
      </c>
      <c r="D5176" s="67">
        <f>WEEKDAY(Tableau645[[#This Row],[date]])</f>
        <v>6</v>
      </c>
      <c r="E5176" s="47">
        <v>0.57291666666666696</v>
      </c>
      <c r="F5176" s="47">
        <v>0.73958333333333404</v>
      </c>
      <c r="G5176" s="46" t="str">
        <f>IF(NOT(ISBLANK(Tableau645[heure
début])),IF(VALUE(MID(TEXT(Tableau645[heure
début],"hh"),1,2))&lt;13,"AM","PM"),"")</f>
        <v>PM</v>
      </c>
      <c r="H5176" s="47">
        <f>F5176-E5176</f>
        <v>0.16666666666666707</v>
      </c>
      <c r="I5176" s="47"/>
      <c r="J5176" s="47"/>
      <c r="K5176" s="65" t="s">
        <v>809</v>
      </c>
      <c r="L5176" s="45" t="str">
        <f ca="1">VLOOKUP(Tableau645[[#This Row],[module]],OFFSET(INDIRECT(A5176&amp;"_code"),0,2,,2),2,0)</f>
        <v>n/a</v>
      </c>
      <c r="M5176" s="45"/>
      <c r="N5176" s="47"/>
      <c r="O5176" s="45"/>
    </row>
    <row r="5177" spans="1:15" hidden="1" x14ac:dyDescent="0.2">
      <c r="A5177" s="45" t="s">
        <v>676</v>
      </c>
      <c r="B5177" s="65" t="str">
        <f>YEAR(C5177)&amp;"-"&amp;WEEKNUM(C5177)</f>
        <v>2018-28</v>
      </c>
      <c r="C5177" s="46">
        <v>43294</v>
      </c>
      <c r="D5177" s="67">
        <f>WEEKDAY(Tableau645[[#This Row],[date]])</f>
        <v>6</v>
      </c>
      <c r="E5177" s="47">
        <v>0.57291666666666696</v>
      </c>
      <c r="F5177" s="47">
        <v>0.69791666666666663</v>
      </c>
      <c r="G5177" s="46" t="str">
        <f>IF(NOT(ISBLANK(Tableau645[heure
début])),IF(VALUE(MID(TEXT(Tableau645[heure
début],"hh"),1,2))&lt;13,"AM","PM"),"")</f>
        <v>PM</v>
      </c>
      <c r="H5177" s="47">
        <f>F5177-E5177</f>
        <v>0.12499999999999967</v>
      </c>
      <c r="I5177" s="47"/>
      <c r="J5177" s="47"/>
      <c r="K5177" s="65" t="s">
        <v>809</v>
      </c>
      <c r="L5177" s="45" t="str">
        <f ca="1">VLOOKUP(Tableau645[[#This Row],[module]],OFFSET(INDIRECT(A5177&amp;"_code"),0,2,,2),2,0)</f>
        <v>n/a</v>
      </c>
      <c r="M5177" s="45"/>
      <c r="N5177" s="47"/>
      <c r="O5177" s="45"/>
    </row>
    <row r="5178" spans="1:15" hidden="1" x14ac:dyDescent="0.2">
      <c r="A5178" s="45" t="s">
        <v>677</v>
      </c>
      <c r="B5178" s="65" t="str">
        <f>YEAR(C5178)&amp;"-"&amp;WEEKNUM(C5178)</f>
        <v>2018-28</v>
      </c>
      <c r="C5178" s="46">
        <v>43294</v>
      </c>
      <c r="D5178" s="67">
        <f>WEEKDAY(Tableau645[[#This Row],[date]])</f>
        <v>6</v>
      </c>
      <c r="E5178" s="47">
        <v>0.57291666666666696</v>
      </c>
      <c r="F5178" s="47">
        <v>0.69791666666666663</v>
      </c>
      <c r="G5178" s="46" t="str">
        <f>IF(NOT(ISBLANK(Tableau645[heure
début])),IF(VALUE(MID(TEXT(Tableau645[heure
début],"hh"),1,2))&lt;13,"AM","PM"),"")</f>
        <v>PM</v>
      </c>
      <c r="H5178" s="47">
        <f>F5178-E5178</f>
        <v>0.12499999999999967</v>
      </c>
      <c r="I5178" s="47"/>
      <c r="J5178" s="47"/>
      <c r="K5178" s="65" t="s">
        <v>1168</v>
      </c>
      <c r="L5178" s="45" t="str">
        <f ca="1">VLOOKUP(Tableau645[[#This Row],[module]],OFFSET(INDIRECT(A5178&amp;"_code"),0,2,,2),2,0)</f>
        <v>n/a</v>
      </c>
      <c r="M5178" s="45"/>
      <c r="N5178" s="47"/>
      <c r="O5178" s="45"/>
    </row>
    <row r="5179" spans="1:15" hidden="1" x14ac:dyDescent="0.2">
      <c r="A5179" s="45" t="s">
        <v>657</v>
      </c>
      <c r="B5179" s="65" t="str">
        <f>YEAR(C5179)&amp;"-"&amp;WEEKNUM(C5179)</f>
        <v>2018-28</v>
      </c>
      <c r="C5179" s="46">
        <v>43294</v>
      </c>
      <c r="D5179" s="67">
        <f>WEEKDAY(Tableau645[[#This Row],[date]])</f>
        <v>6</v>
      </c>
      <c r="E5179" s="47">
        <v>0.57291666666666696</v>
      </c>
      <c r="F5179" s="47">
        <v>0.73958333333333404</v>
      </c>
      <c r="G5179" s="46" t="str">
        <f>IF(NOT(ISBLANK(Tableau645[heure
début])),IF(VALUE(MID(TEXT(Tableau645[heure
début],"hh"),1,2))&lt;13,"AM","PM"),"")</f>
        <v>PM</v>
      </c>
      <c r="H5179" s="47">
        <f>F5179-E5179</f>
        <v>0.16666666666666707</v>
      </c>
      <c r="I5179" s="123"/>
      <c r="J5179" s="47" t="s">
        <v>832</v>
      </c>
      <c r="K5179" s="65"/>
      <c r="L5179" s="45" t="e">
        <f ca="1">VLOOKUP(Tableau645[[#This Row],[module]],OFFSET(INDIRECT(A5179&amp;"_code"),0,2,,2),2,0)</f>
        <v>#N/A</v>
      </c>
      <c r="M5179" s="45"/>
      <c r="N5179" s="47"/>
      <c r="O5179" s="45"/>
    </row>
    <row r="5180" spans="1:15" hidden="1" x14ac:dyDescent="0.2">
      <c r="A5180" s="61" t="s">
        <v>669</v>
      </c>
      <c r="B5180" s="65" t="str">
        <f>YEAR(C5180)&amp;"-"&amp;WEEKNUM(C5180)</f>
        <v>2018-28</v>
      </c>
      <c r="C5180" s="46">
        <v>43295</v>
      </c>
      <c r="D5180" s="67">
        <f>WEEKDAY(Tableau645[[#This Row],[date]])</f>
        <v>7</v>
      </c>
      <c r="E5180" s="47">
        <v>0.34375</v>
      </c>
      <c r="F5180" s="47">
        <v>0.51041666666666696</v>
      </c>
      <c r="G5180" s="46" t="str">
        <f>IF(NOT(ISBLANK(Tableau645[heure
début])),IF(VALUE(MID(TEXT(Tableau645[heure
début],"hh"),1,2))&lt;13,"AM","PM"),"")</f>
        <v>AM</v>
      </c>
      <c r="H5180" s="47">
        <f>F5180-E5180</f>
        <v>0.16666666666666696</v>
      </c>
      <c r="I5180" s="47"/>
      <c r="J5180" s="47"/>
      <c r="K5180" s="65"/>
      <c r="L5180" s="45" t="e">
        <f ca="1">VLOOKUP(Tableau645[[#This Row],[module]],OFFSET(INDIRECT(A5180&amp;"_code"),0,2,,2),2,0)</f>
        <v>#N/A</v>
      </c>
      <c r="M5180" s="45"/>
      <c r="N5180" s="47"/>
      <c r="O5180" s="45"/>
    </row>
    <row r="5181" spans="1:15" hidden="1" x14ac:dyDescent="0.2">
      <c r="A5181" s="45" t="s">
        <v>670</v>
      </c>
      <c r="B5181" s="65" t="str">
        <f>YEAR(C5181)&amp;"-"&amp;WEEKNUM(C5181)</f>
        <v>2018-28</v>
      </c>
      <c r="C5181" s="46">
        <v>43295</v>
      </c>
      <c r="D5181" s="67">
        <f>WEEKDAY(Tableau645[[#This Row],[date]])</f>
        <v>7</v>
      </c>
      <c r="E5181" s="47">
        <v>0.34375</v>
      </c>
      <c r="F5181" s="47">
        <v>0.51041666666666696</v>
      </c>
      <c r="G5181" s="46" t="str">
        <f>IF(NOT(ISBLANK(Tableau645[heure
début])),IF(VALUE(MID(TEXT(Tableau645[heure
début],"hh"),1,2))&lt;13,"AM","PM"),"")</f>
        <v>AM</v>
      </c>
      <c r="H5181" s="47">
        <f>F5181-E5181</f>
        <v>0.16666666666666696</v>
      </c>
      <c r="I5181" s="47"/>
      <c r="J5181" s="47"/>
      <c r="K5181" s="65"/>
      <c r="L5181" s="45" t="e">
        <f ca="1">VLOOKUP(Tableau645[[#This Row],[module]],OFFSET(INDIRECT(A5181&amp;"_code"),0,2,,2),2,0)</f>
        <v>#N/A</v>
      </c>
      <c r="M5181" s="45"/>
      <c r="N5181" s="47"/>
      <c r="O5181" s="45"/>
    </row>
    <row r="5182" spans="1:15" hidden="1" x14ac:dyDescent="0.2">
      <c r="A5182" s="45" t="s">
        <v>671</v>
      </c>
      <c r="B5182" s="65" t="str">
        <f>YEAR(C5182)&amp;"-"&amp;WEEKNUM(C5182)</f>
        <v>2018-28</v>
      </c>
      <c r="C5182" s="46">
        <v>43295</v>
      </c>
      <c r="D5182" s="67">
        <f>WEEKDAY(Tableau645[[#This Row],[date]])</f>
        <v>7</v>
      </c>
      <c r="E5182" s="47">
        <v>0.34375</v>
      </c>
      <c r="F5182" s="47">
        <v>0.51041666666666696</v>
      </c>
      <c r="G5182" s="46" t="str">
        <f>IF(NOT(ISBLANK(Tableau645[heure
début])),IF(VALUE(MID(TEXT(Tableau645[heure
début],"hh"),1,2))&lt;13,"AM","PM"),"")</f>
        <v>AM</v>
      </c>
      <c r="H5182" s="47">
        <f>F5182-E5182</f>
        <v>0.16666666666666696</v>
      </c>
      <c r="I5182" s="47"/>
      <c r="J5182" s="47"/>
      <c r="K5182" s="65"/>
      <c r="L5182" s="45" t="e">
        <f ca="1">VLOOKUP(Tableau645[[#This Row],[module]],OFFSET(INDIRECT(A5182&amp;"_code"),0,2,,2),2,0)</f>
        <v>#N/A</v>
      </c>
      <c r="M5182" s="45"/>
      <c r="N5182" s="47"/>
      <c r="O5182" s="45"/>
    </row>
    <row r="5183" spans="1:15" hidden="1" x14ac:dyDescent="0.2">
      <c r="A5183" s="45" t="s">
        <v>672</v>
      </c>
      <c r="B5183" s="65" t="str">
        <f>YEAR(C5183)&amp;"-"&amp;WEEKNUM(C5183)</f>
        <v>2018-28</v>
      </c>
      <c r="C5183" s="46">
        <v>43295</v>
      </c>
      <c r="D5183" s="67">
        <f>WEEKDAY(Tableau645[[#This Row],[date]])</f>
        <v>7</v>
      </c>
      <c r="E5183" s="47">
        <v>0.34375</v>
      </c>
      <c r="F5183" s="47">
        <v>0.51041666666666696</v>
      </c>
      <c r="G5183" s="46" t="str">
        <f>IF(NOT(ISBLANK(Tableau645[heure
début])),IF(VALUE(MID(TEXT(Tableau645[heure
début],"hh"),1,2))&lt;13,"AM","PM"),"")</f>
        <v>AM</v>
      </c>
      <c r="H5183" s="47">
        <f>F5183-E5183</f>
        <v>0.16666666666666696</v>
      </c>
      <c r="I5183" s="47"/>
      <c r="J5183" s="47"/>
      <c r="K5183" s="65"/>
      <c r="L5183" s="45" t="e">
        <f ca="1">VLOOKUP(Tableau645[[#This Row],[module]],OFFSET(INDIRECT(A5183&amp;"_code"),0,2,,2),2,0)</f>
        <v>#N/A</v>
      </c>
      <c r="M5183" s="45"/>
      <c r="N5183" s="47"/>
      <c r="O5183" s="45"/>
    </row>
    <row r="5184" spans="1:15" hidden="1" x14ac:dyDescent="0.2">
      <c r="A5184" s="45" t="s">
        <v>676</v>
      </c>
      <c r="B5184" s="65" t="str">
        <f>YEAR(C5184)&amp;"-"&amp;WEEKNUM(C5184)</f>
        <v>2018-28</v>
      </c>
      <c r="C5184" s="46">
        <v>43295</v>
      </c>
      <c r="D5184" s="67">
        <f>WEEKDAY(Tableau645[[#This Row],[date]])</f>
        <v>7</v>
      </c>
      <c r="E5184" s="47">
        <v>0.34375</v>
      </c>
      <c r="F5184" s="47">
        <v>0.51041666666666696</v>
      </c>
      <c r="G5184" s="46" t="str">
        <f>IF(NOT(ISBLANK(Tableau645[heure
début])),IF(VALUE(MID(TEXT(Tableau645[heure
début],"hh"),1,2))&lt;13,"AM","PM"),"")</f>
        <v>AM</v>
      </c>
      <c r="H5184" s="47">
        <f>F5184-E5184</f>
        <v>0.16666666666666696</v>
      </c>
      <c r="I5184" s="47"/>
      <c r="J5184" s="47"/>
      <c r="K5184" s="65"/>
      <c r="L5184" s="45" t="e">
        <f ca="1">VLOOKUP(Tableau645[[#This Row],[module]],OFFSET(INDIRECT(A5184&amp;"_code"),0,2,,2),2,0)</f>
        <v>#N/A</v>
      </c>
      <c r="M5184" s="45"/>
      <c r="N5184" s="47"/>
      <c r="O5184" s="45"/>
    </row>
    <row r="5185" spans="1:15" hidden="1" x14ac:dyDescent="0.2">
      <c r="A5185" s="45" t="s">
        <v>677</v>
      </c>
      <c r="B5185" s="65" t="str">
        <f>YEAR(C5185)&amp;"-"&amp;WEEKNUM(C5185)</f>
        <v>2018-28</v>
      </c>
      <c r="C5185" s="46">
        <v>43295</v>
      </c>
      <c r="D5185" s="67">
        <f>WEEKDAY(Tableau645[[#This Row],[date]])</f>
        <v>7</v>
      </c>
      <c r="E5185" s="47">
        <v>0.34375</v>
      </c>
      <c r="F5185" s="47">
        <v>0.51041666666666696</v>
      </c>
      <c r="G5185" s="46" t="str">
        <f>IF(NOT(ISBLANK(Tableau645[heure
début])),IF(VALUE(MID(TEXT(Tableau645[heure
début],"hh"),1,2))&lt;13,"AM","PM"),"")</f>
        <v>AM</v>
      </c>
      <c r="H5185" s="47">
        <f>F5185-E5185</f>
        <v>0.16666666666666696</v>
      </c>
      <c r="I5185" s="47"/>
      <c r="J5185" s="47"/>
      <c r="K5185" s="65"/>
      <c r="L5185" s="45" t="e">
        <f ca="1">VLOOKUP(Tableau645[[#This Row],[module]],OFFSET(INDIRECT(A5185&amp;"_code"),0,2,,2),2,0)</f>
        <v>#N/A</v>
      </c>
      <c r="M5185" s="45"/>
      <c r="N5185" s="47"/>
      <c r="O5185" s="45"/>
    </row>
    <row r="5186" spans="1:15" hidden="1" x14ac:dyDescent="0.2">
      <c r="A5186" s="45" t="s">
        <v>657</v>
      </c>
      <c r="B5186" s="65" t="str">
        <f>YEAR(C5186)&amp;"-"&amp;WEEKNUM(C5186)</f>
        <v>2018-28</v>
      </c>
      <c r="C5186" s="46">
        <v>43295</v>
      </c>
      <c r="D5186" s="67">
        <f>WEEKDAY(Tableau645[[#This Row],[date]])</f>
        <v>7</v>
      </c>
      <c r="E5186" s="47">
        <v>0.34375</v>
      </c>
      <c r="F5186" s="47">
        <v>0.51041666666666696</v>
      </c>
      <c r="G5186" s="46" t="str">
        <f>IF(NOT(ISBLANK(Tableau645[heure
début])),IF(VALUE(MID(TEXT(Tableau645[heure
début],"hh"),1,2))&lt;13,"AM","PM"),"")</f>
        <v>AM</v>
      </c>
      <c r="H5186" s="47">
        <f>F5186-E5186</f>
        <v>0.16666666666666696</v>
      </c>
      <c r="I5186" s="123"/>
      <c r="J5186" s="47"/>
      <c r="K5186" s="65"/>
      <c r="L5186" s="45" t="e">
        <f ca="1">VLOOKUP(Tableau645[[#This Row],[module]],OFFSET(INDIRECT(A5186&amp;"_code"),0,2,,2),2,0)</f>
        <v>#N/A</v>
      </c>
      <c r="M5186" s="45"/>
      <c r="N5186" s="47"/>
      <c r="O5186" s="45"/>
    </row>
    <row r="5187" spans="1:15" hidden="1" x14ac:dyDescent="0.2">
      <c r="A5187" s="61" t="s">
        <v>669</v>
      </c>
      <c r="B5187" s="65" t="str">
        <f>YEAR(C5187)&amp;"-"&amp;WEEKNUM(C5187)</f>
        <v>2018-28</v>
      </c>
      <c r="C5187" s="46">
        <v>43295</v>
      </c>
      <c r="D5187" s="67">
        <f>WEEKDAY(Tableau645[[#This Row],[date]])</f>
        <v>7</v>
      </c>
      <c r="E5187" s="63">
        <v>0.57291666666666696</v>
      </c>
      <c r="F5187" s="63">
        <v>0.73958333333333404</v>
      </c>
      <c r="G5187" s="46" t="str">
        <f>IF(NOT(ISBLANK(Tableau645[heure
début])),IF(VALUE(MID(TEXT(Tableau645[heure
début],"hh"),1,2))&lt;13,"AM","PM"),"")</f>
        <v>PM</v>
      </c>
      <c r="H5187" s="47">
        <f>F5187-E5187</f>
        <v>0.16666666666666707</v>
      </c>
      <c r="I5187" s="47"/>
      <c r="J5187" s="47"/>
      <c r="K5187" s="65"/>
      <c r="L5187" s="45" t="e">
        <f ca="1">VLOOKUP(Tableau645[[#This Row],[module]],OFFSET(INDIRECT(A5187&amp;"_code"),0,2,,2),2,0)</f>
        <v>#N/A</v>
      </c>
      <c r="M5187" s="45"/>
      <c r="N5187" s="47"/>
      <c r="O5187" s="45"/>
    </row>
    <row r="5188" spans="1:15" hidden="1" x14ac:dyDescent="0.2">
      <c r="A5188" s="45" t="s">
        <v>670</v>
      </c>
      <c r="B5188" s="65" t="str">
        <f>YEAR(C5188)&amp;"-"&amp;WEEKNUM(C5188)</f>
        <v>2018-28</v>
      </c>
      <c r="C5188" s="46">
        <v>43295</v>
      </c>
      <c r="D5188" s="67">
        <f>WEEKDAY(Tableau645[[#This Row],[date]])</f>
        <v>7</v>
      </c>
      <c r="E5188" s="47">
        <v>0.57291666666666696</v>
      </c>
      <c r="F5188" s="47">
        <v>0.73958333333333404</v>
      </c>
      <c r="G5188" s="46" t="str">
        <f>IF(NOT(ISBLANK(Tableau645[heure
début])),IF(VALUE(MID(TEXT(Tableau645[heure
début],"hh"),1,2))&lt;13,"AM","PM"),"")</f>
        <v>PM</v>
      </c>
      <c r="H5188" s="47">
        <f>F5188-E5188</f>
        <v>0.16666666666666707</v>
      </c>
      <c r="I5188" s="47"/>
      <c r="J5188" s="47"/>
      <c r="K5188" s="65"/>
      <c r="L5188" s="45" t="e">
        <f ca="1">VLOOKUP(Tableau645[[#This Row],[module]],OFFSET(INDIRECT(A5188&amp;"_code"),0,2,,2),2,0)</f>
        <v>#N/A</v>
      </c>
      <c r="M5188" s="45"/>
      <c r="N5188" s="47"/>
      <c r="O5188" s="45"/>
    </row>
    <row r="5189" spans="1:15" hidden="1" x14ac:dyDescent="0.2">
      <c r="A5189" s="45" t="s">
        <v>671</v>
      </c>
      <c r="B5189" s="65" t="str">
        <f>YEAR(C5189)&amp;"-"&amp;WEEKNUM(C5189)</f>
        <v>2018-28</v>
      </c>
      <c r="C5189" s="46">
        <v>43295</v>
      </c>
      <c r="D5189" s="67">
        <f>WEEKDAY(Tableau645[[#This Row],[date]])</f>
        <v>7</v>
      </c>
      <c r="E5189" s="47">
        <v>0.57291666666666696</v>
      </c>
      <c r="F5189" s="47">
        <v>0.73958333333333404</v>
      </c>
      <c r="G5189" s="46" t="str">
        <f>IF(NOT(ISBLANK(Tableau645[heure
début])),IF(VALUE(MID(TEXT(Tableau645[heure
début],"hh"),1,2))&lt;13,"AM","PM"),"")</f>
        <v>PM</v>
      </c>
      <c r="H5189" s="47">
        <f>F5189-E5189</f>
        <v>0.16666666666666707</v>
      </c>
      <c r="I5189" s="47"/>
      <c r="J5189" s="47"/>
      <c r="K5189" s="65"/>
      <c r="L5189" s="45" t="e">
        <f ca="1">VLOOKUP(Tableau645[[#This Row],[module]],OFFSET(INDIRECT(A5189&amp;"_code"),0,2,,2),2,0)</f>
        <v>#N/A</v>
      </c>
      <c r="M5189" s="45"/>
      <c r="N5189" s="47"/>
      <c r="O5189" s="45"/>
    </row>
    <row r="5190" spans="1:15" hidden="1" x14ac:dyDescent="0.2">
      <c r="A5190" s="45" t="s">
        <v>672</v>
      </c>
      <c r="B5190" s="65" t="str">
        <f>YEAR(C5190)&amp;"-"&amp;WEEKNUM(C5190)</f>
        <v>2018-28</v>
      </c>
      <c r="C5190" s="46">
        <v>43295</v>
      </c>
      <c r="D5190" s="67">
        <f>WEEKDAY(Tableau645[[#This Row],[date]])</f>
        <v>7</v>
      </c>
      <c r="E5190" s="47">
        <v>0.57291666666666696</v>
      </c>
      <c r="F5190" s="47">
        <v>0.73958333333333404</v>
      </c>
      <c r="G5190" s="46" t="str">
        <f>IF(NOT(ISBLANK(Tableau645[heure
début])),IF(VALUE(MID(TEXT(Tableau645[heure
début],"hh"),1,2))&lt;13,"AM","PM"),"")</f>
        <v>PM</v>
      </c>
      <c r="H5190" s="47">
        <f>F5190-E5190</f>
        <v>0.16666666666666707</v>
      </c>
      <c r="I5190" s="47"/>
      <c r="J5190" s="47"/>
      <c r="K5190" s="65"/>
      <c r="L5190" s="45" t="e">
        <f ca="1">VLOOKUP(Tableau645[[#This Row],[module]],OFFSET(INDIRECT(A5190&amp;"_code"),0,2,,2),2,0)</f>
        <v>#N/A</v>
      </c>
      <c r="M5190" s="45"/>
      <c r="N5190" s="47"/>
      <c r="O5190" s="45"/>
    </row>
    <row r="5191" spans="1:15" hidden="1" x14ac:dyDescent="0.2">
      <c r="A5191" s="45" t="s">
        <v>676</v>
      </c>
      <c r="B5191" s="65" t="str">
        <f>YEAR(C5191)&amp;"-"&amp;WEEKNUM(C5191)</f>
        <v>2018-28</v>
      </c>
      <c r="C5191" s="46">
        <v>43295</v>
      </c>
      <c r="D5191" s="67">
        <f>WEEKDAY(Tableau645[[#This Row],[date]])</f>
        <v>7</v>
      </c>
      <c r="E5191" s="47">
        <v>0.57291666666666696</v>
      </c>
      <c r="F5191" s="47">
        <v>0.69791666666666663</v>
      </c>
      <c r="G5191" s="46" t="str">
        <f>IF(NOT(ISBLANK(Tableau645[heure
début])),IF(VALUE(MID(TEXT(Tableau645[heure
début],"hh"),1,2))&lt;13,"AM","PM"),"")</f>
        <v>PM</v>
      </c>
      <c r="H5191" s="47">
        <f>F5191-E5191</f>
        <v>0.12499999999999967</v>
      </c>
      <c r="I5191" s="47"/>
      <c r="J5191" s="47"/>
      <c r="K5191" s="65"/>
      <c r="L5191" s="45" t="e">
        <f ca="1">VLOOKUP(Tableau645[[#This Row],[module]],OFFSET(INDIRECT(A5191&amp;"_code"),0,2,,2),2,0)</f>
        <v>#N/A</v>
      </c>
      <c r="M5191" s="45"/>
      <c r="N5191" s="47"/>
      <c r="O5191" s="45"/>
    </row>
    <row r="5192" spans="1:15" hidden="1" x14ac:dyDescent="0.2">
      <c r="A5192" s="45" t="s">
        <v>677</v>
      </c>
      <c r="B5192" s="65" t="str">
        <f>YEAR(C5192)&amp;"-"&amp;WEEKNUM(C5192)</f>
        <v>2018-28</v>
      </c>
      <c r="C5192" s="46">
        <v>43295</v>
      </c>
      <c r="D5192" s="67">
        <f>WEEKDAY(Tableau645[[#This Row],[date]])</f>
        <v>7</v>
      </c>
      <c r="E5192" s="47">
        <v>0.57291666666666696</v>
      </c>
      <c r="F5192" s="47">
        <v>0.69791666666666663</v>
      </c>
      <c r="G5192" s="46" t="str">
        <f>IF(NOT(ISBLANK(Tableau645[heure
début])),IF(VALUE(MID(TEXT(Tableau645[heure
début],"hh"),1,2))&lt;13,"AM","PM"),"")</f>
        <v>PM</v>
      </c>
      <c r="H5192" s="47">
        <f>F5192-E5192</f>
        <v>0.12499999999999967</v>
      </c>
      <c r="I5192" s="47"/>
      <c r="J5192" s="47"/>
      <c r="K5192" s="65"/>
      <c r="L5192" s="45" t="e">
        <f ca="1">VLOOKUP(Tableau645[[#This Row],[module]],OFFSET(INDIRECT(A5192&amp;"_code"),0,2,,2),2,0)</f>
        <v>#N/A</v>
      </c>
      <c r="M5192" s="45"/>
      <c r="N5192" s="47"/>
      <c r="O5192" s="45"/>
    </row>
    <row r="5193" spans="1:15" hidden="1" x14ac:dyDescent="0.2">
      <c r="A5193" s="45" t="s">
        <v>657</v>
      </c>
      <c r="B5193" s="65" t="str">
        <f>YEAR(C5193)&amp;"-"&amp;WEEKNUM(C5193)</f>
        <v>2018-28</v>
      </c>
      <c r="C5193" s="46">
        <v>43295</v>
      </c>
      <c r="D5193" s="67">
        <f>WEEKDAY(Tableau645[[#This Row],[date]])</f>
        <v>7</v>
      </c>
      <c r="E5193" s="47">
        <v>0.57291666666666696</v>
      </c>
      <c r="F5193" s="47">
        <v>0.73958333333333404</v>
      </c>
      <c r="G5193" s="46" t="str">
        <f>IF(NOT(ISBLANK(Tableau645[heure
début])),IF(VALUE(MID(TEXT(Tableau645[heure
début],"hh"),1,2))&lt;13,"AM","PM"),"")</f>
        <v>PM</v>
      </c>
      <c r="H5193" s="47">
        <f>F5193-E5193</f>
        <v>0.16666666666666707</v>
      </c>
      <c r="I5193" s="123"/>
      <c r="J5193" s="47"/>
      <c r="K5193" s="65"/>
      <c r="L5193" s="45" t="e">
        <f ca="1">VLOOKUP(Tableau645[[#This Row],[module]],OFFSET(INDIRECT(A5193&amp;"_code"),0,2,,2),2,0)</f>
        <v>#N/A</v>
      </c>
      <c r="M5193" s="45"/>
      <c r="N5193" s="47"/>
      <c r="O5193" s="45"/>
    </row>
    <row r="5194" spans="1:15" hidden="1" x14ac:dyDescent="0.2">
      <c r="A5194" s="61" t="s">
        <v>669</v>
      </c>
      <c r="B5194" s="65" t="str">
        <f>YEAR(C5194)&amp;"-"&amp;WEEKNUM(C5194)</f>
        <v>2018-29</v>
      </c>
      <c r="C5194" s="46">
        <v>43296</v>
      </c>
      <c r="D5194" s="67">
        <f>WEEKDAY(Tableau645[[#This Row],[date]])</f>
        <v>1</v>
      </c>
      <c r="E5194" s="47">
        <v>0.34375</v>
      </c>
      <c r="F5194" s="47">
        <v>0.51041666666666696</v>
      </c>
      <c r="G5194" s="46" t="str">
        <f>IF(NOT(ISBLANK(Tableau645[heure
début])),IF(VALUE(MID(TEXT(Tableau645[heure
début],"hh"),1,2))&lt;13,"AM","PM"),"")</f>
        <v>AM</v>
      </c>
      <c r="H5194" s="47">
        <f>F5194-E5194</f>
        <v>0.16666666666666696</v>
      </c>
      <c r="I5194" s="47"/>
      <c r="J5194" s="47"/>
      <c r="K5194" s="65"/>
      <c r="L5194" s="45" t="e">
        <f ca="1">VLOOKUP(Tableau645[[#This Row],[module]],OFFSET(INDIRECT(A5194&amp;"_code"),0,2,,2),2,0)</f>
        <v>#N/A</v>
      </c>
      <c r="M5194" s="45"/>
      <c r="N5194" s="47"/>
      <c r="O5194" s="45"/>
    </row>
    <row r="5195" spans="1:15" hidden="1" x14ac:dyDescent="0.2">
      <c r="A5195" s="45" t="s">
        <v>670</v>
      </c>
      <c r="B5195" s="65" t="str">
        <f>YEAR(C5195)&amp;"-"&amp;WEEKNUM(C5195)</f>
        <v>2018-29</v>
      </c>
      <c r="C5195" s="46">
        <v>43296</v>
      </c>
      <c r="D5195" s="67">
        <f>WEEKDAY(Tableau645[[#This Row],[date]])</f>
        <v>1</v>
      </c>
      <c r="E5195" s="47">
        <v>0.34375</v>
      </c>
      <c r="F5195" s="47">
        <v>0.51041666666666696</v>
      </c>
      <c r="G5195" s="46" t="str">
        <f>IF(NOT(ISBLANK(Tableau645[heure
début])),IF(VALUE(MID(TEXT(Tableau645[heure
début],"hh"),1,2))&lt;13,"AM","PM"),"")</f>
        <v>AM</v>
      </c>
      <c r="H5195" s="47">
        <f>F5195-E5195</f>
        <v>0.16666666666666696</v>
      </c>
      <c r="I5195" s="47"/>
      <c r="J5195" s="47"/>
      <c r="K5195" s="65"/>
      <c r="L5195" s="45" t="e">
        <f ca="1">VLOOKUP(Tableau645[[#This Row],[module]],OFFSET(INDIRECT(A5195&amp;"_code"),0,2,,2),2,0)</f>
        <v>#N/A</v>
      </c>
      <c r="M5195" s="45"/>
      <c r="N5195" s="47"/>
      <c r="O5195" s="45"/>
    </row>
    <row r="5196" spans="1:15" hidden="1" x14ac:dyDescent="0.2">
      <c r="A5196" s="45" t="s">
        <v>671</v>
      </c>
      <c r="B5196" s="65" t="str">
        <f>YEAR(C5196)&amp;"-"&amp;WEEKNUM(C5196)</f>
        <v>2018-29</v>
      </c>
      <c r="C5196" s="46">
        <v>43296</v>
      </c>
      <c r="D5196" s="67">
        <f>WEEKDAY(Tableau645[[#This Row],[date]])</f>
        <v>1</v>
      </c>
      <c r="E5196" s="47">
        <v>0.34375</v>
      </c>
      <c r="F5196" s="47">
        <v>0.51041666666666696</v>
      </c>
      <c r="G5196" s="46" t="str">
        <f>IF(NOT(ISBLANK(Tableau645[heure
début])),IF(VALUE(MID(TEXT(Tableau645[heure
début],"hh"),1,2))&lt;13,"AM","PM"),"")</f>
        <v>AM</v>
      </c>
      <c r="H5196" s="47">
        <f>F5196-E5196</f>
        <v>0.16666666666666696</v>
      </c>
      <c r="I5196" s="47"/>
      <c r="J5196" s="47"/>
      <c r="K5196" s="65"/>
      <c r="L5196" s="45" t="e">
        <f ca="1">VLOOKUP(Tableau645[[#This Row],[module]],OFFSET(INDIRECT(A5196&amp;"_code"),0,2,,2),2,0)</f>
        <v>#N/A</v>
      </c>
      <c r="M5196" s="45"/>
      <c r="N5196" s="47"/>
      <c r="O5196" s="45"/>
    </row>
    <row r="5197" spans="1:15" hidden="1" x14ac:dyDescent="0.2">
      <c r="A5197" s="45" t="s">
        <v>672</v>
      </c>
      <c r="B5197" s="65" t="str">
        <f>YEAR(C5197)&amp;"-"&amp;WEEKNUM(C5197)</f>
        <v>2018-29</v>
      </c>
      <c r="C5197" s="46">
        <v>43296</v>
      </c>
      <c r="D5197" s="67">
        <f>WEEKDAY(Tableau645[[#This Row],[date]])</f>
        <v>1</v>
      </c>
      <c r="E5197" s="47">
        <v>0.34375</v>
      </c>
      <c r="F5197" s="47">
        <v>0.51041666666666696</v>
      </c>
      <c r="G5197" s="46" t="str">
        <f>IF(NOT(ISBLANK(Tableau645[heure
début])),IF(VALUE(MID(TEXT(Tableau645[heure
début],"hh"),1,2))&lt;13,"AM","PM"),"")</f>
        <v>AM</v>
      </c>
      <c r="H5197" s="47">
        <f>F5197-E5197</f>
        <v>0.16666666666666696</v>
      </c>
      <c r="I5197" s="47"/>
      <c r="J5197" s="47"/>
      <c r="K5197" s="65"/>
      <c r="L5197" s="45" t="e">
        <f ca="1">VLOOKUP(Tableau645[[#This Row],[module]],OFFSET(INDIRECT(A5197&amp;"_code"),0,2,,2),2,0)</f>
        <v>#N/A</v>
      </c>
      <c r="M5197" s="45"/>
      <c r="N5197" s="47"/>
      <c r="O5197" s="45"/>
    </row>
    <row r="5198" spans="1:15" hidden="1" x14ac:dyDescent="0.2">
      <c r="A5198" s="45" t="s">
        <v>676</v>
      </c>
      <c r="B5198" s="65" t="str">
        <f>YEAR(C5198)&amp;"-"&amp;WEEKNUM(C5198)</f>
        <v>2018-29</v>
      </c>
      <c r="C5198" s="46">
        <v>43296</v>
      </c>
      <c r="D5198" s="67">
        <f>WEEKDAY(Tableau645[[#This Row],[date]])</f>
        <v>1</v>
      </c>
      <c r="E5198" s="47">
        <v>0.34375</v>
      </c>
      <c r="F5198" s="47">
        <v>0.51041666666666696</v>
      </c>
      <c r="G5198" s="46" t="str">
        <f>IF(NOT(ISBLANK(Tableau645[heure
début])),IF(VALUE(MID(TEXT(Tableau645[heure
début],"hh"),1,2))&lt;13,"AM","PM"),"")</f>
        <v>AM</v>
      </c>
      <c r="H5198" s="47">
        <f>F5198-E5198</f>
        <v>0.16666666666666696</v>
      </c>
      <c r="I5198" s="47"/>
      <c r="J5198" s="47"/>
      <c r="K5198" s="65"/>
      <c r="L5198" s="45" t="e">
        <f ca="1">VLOOKUP(Tableau645[[#This Row],[module]],OFFSET(INDIRECT(A5198&amp;"_code"),0,2,,2),2,0)</f>
        <v>#N/A</v>
      </c>
      <c r="M5198" s="45"/>
      <c r="N5198" s="47"/>
      <c r="O5198" s="45"/>
    </row>
    <row r="5199" spans="1:15" hidden="1" x14ac:dyDescent="0.2">
      <c r="A5199" s="45" t="s">
        <v>677</v>
      </c>
      <c r="B5199" s="65" t="str">
        <f>YEAR(C5199)&amp;"-"&amp;WEEKNUM(C5199)</f>
        <v>2018-29</v>
      </c>
      <c r="C5199" s="46">
        <v>43296</v>
      </c>
      <c r="D5199" s="67">
        <f>WEEKDAY(Tableau645[[#This Row],[date]])</f>
        <v>1</v>
      </c>
      <c r="E5199" s="47">
        <v>0.34375</v>
      </c>
      <c r="F5199" s="47">
        <v>0.51041666666666696</v>
      </c>
      <c r="G5199" s="46" t="str">
        <f>IF(NOT(ISBLANK(Tableau645[heure
début])),IF(VALUE(MID(TEXT(Tableau645[heure
début],"hh"),1,2))&lt;13,"AM","PM"),"")</f>
        <v>AM</v>
      </c>
      <c r="H5199" s="47">
        <f>F5199-E5199</f>
        <v>0.16666666666666696</v>
      </c>
      <c r="I5199" s="47"/>
      <c r="J5199" s="47"/>
      <c r="K5199" s="65"/>
      <c r="L5199" s="45" t="e">
        <f ca="1">VLOOKUP(Tableau645[[#This Row],[module]],OFFSET(INDIRECT(A5199&amp;"_code"),0,2,,2),2,0)</f>
        <v>#N/A</v>
      </c>
      <c r="M5199" s="45"/>
      <c r="N5199" s="47"/>
      <c r="O5199" s="45"/>
    </row>
    <row r="5200" spans="1:15" hidden="1" x14ac:dyDescent="0.2">
      <c r="A5200" s="45" t="s">
        <v>657</v>
      </c>
      <c r="B5200" s="65" t="str">
        <f>YEAR(C5200)&amp;"-"&amp;WEEKNUM(C5200)</f>
        <v>2018-29</v>
      </c>
      <c r="C5200" s="46">
        <v>43296</v>
      </c>
      <c r="D5200" s="67">
        <f>WEEKDAY(Tableau645[[#This Row],[date]])</f>
        <v>1</v>
      </c>
      <c r="E5200" s="47">
        <v>0.34375</v>
      </c>
      <c r="F5200" s="47">
        <v>0.51041666666666696</v>
      </c>
      <c r="G5200" s="46" t="str">
        <f>IF(NOT(ISBLANK(Tableau645[heure
début])),IF(VALUE(MID(TEXT(Tableau645[heure
début],"hh"),1,2))&lt;13,"AM","PM"),"")</f>
        <v>AM</v>
      </c>
      <c r="H5200" s="47">
        <f>F5200-E5200</f>
        <v>0.16666666666666696</v>
      </c>
      <c r="I5200" s="123"/>
      <c r="J5200" s="47"/>
      <c r="K5200" s="65"/>
      <c r="L5200" s="45" t="e">
        <f ca="1">VLOOKUP(Tableau645[[#This Row],[module]],OFFSET(INDIRECT(A5200&amp;"_code"),0,2,,2),2,0)</f>
        <v>#N/A</v>
      </c>
      <c r="M5200" s="45"/>
      <c r="N5200" s="47"/>
      <c r="O5200" s="45"/>
    </row>
    <row r="5201" spans="1:15" hidden="1" x14ac:dyDescent="0.2">
      <c r="A5201" s="61" t="s">
        <v>669</v>
      </c>
      <c r="B5201" s="65" t="str">
        <f>YEAR(C5201)&amp;"-"&amp;WEEKNUM(C5201)</f>
        <v>2018-29</v>
      </c>
      <c r="C5201" s="46">
        <v>43296</v>
      </c>
      <c r="D5201" s="67">
        <f>WEEKDAY(Tableau645[[#This Row],[date]])</f>
        <v>1</v>
      </c>
      <c r="E5201" s="63">
        <v>0.57291666666666696</v>
      </c>
      <c r="F5201" s="63">
        <v>0.73958333333333404</v>
      </c>
      <c r="G5201" s="46" t="str">
        <f>IF(NOT(ISBLANK(Tableau645[heure
début])),IF(VALUE(MID(TEXT(Tableau645[heure
début],"hh"),1,2))&lt;13,"AM","PM"),"")</f>
        <v>PM</v>
      </c>
      <c r="H5201" s="47">
        <f>F5201-E5201</f>
        <v>0.16666666666666707</v>
      </c>
      <c r="I5201" s="47"/>
      <c r="J5201" s="47"/>
      <c r="K5201" s="65"/>
      <c r="L5201" s="45" t="e">
        <f ca="1">VLOOKUP(Tableau645[[#This Row],[module]],OFFSET(INDIRECT(A5201&amp;"_code"),0,2,,2),2,0)</f>
        <v>#N/A</v>
      </c>
      <c r="M5201" s="45"/>
      <c r="N5201" s="47"/>
      <c r="O5201" s="45"/>
    </row>
    <row r="5202" spans="1:15" hidden="1" x14ac:dyDescent="0.2">
      <c r="A5202" s="45" t="s">
        <v>670</v>
      </c>
      <c r="B5202" s="65" t="str">
        <f>YEAR(C5202)&amp;"-"&amp;WEEKNUM(C5202)</f>
        <v>2018-29</v>
      </c>
      <c r="C5202" s="46">
        <v>43296</v>
      </c>
      <c r="D5202" s="67">
        <f>WEEKDAY(Tableau645[[#This Row],[date]])</f>
        <v>1</v>
      </c>
      <c r="E5202" s="47">
        <v>0.57291666666666696</v>
      </c>
      <c r="F5202" s="47">
        <v>0.73958333333333404</v>
      </c>
      <c r="G5202" s="46" t="str">
        <f>IF(NOT(ISBLANK(Tableau645[heure
début])),IF(VALUE(MID(TEXT(Tableau645[heure
début],"hh"),1,2))&lt;13,"AM","PM"),"")</f>
        <v>PM</v>
      </c>
      <c r="H5202" s="47">
        <f>F5202-E5202</f>
        <v>0.16666666666666707</v>
      </c>
      <c r="I5202" s="47"/>
      <c r="J5202" s="47"/>
      <c r="K5202" s="65"/>
      <c r="L5202" s="45" t="e">
        <f ca="1">VLOOKUP(Tableau645[[#This Row],[module]],OFFSET(INDIRECT(A5202&amp;"_code"),0,2,,2),2,0)</f>
        <v>#N/A</v>
      </c>
      <c r="M5202" s="45"/>
      <c r="N5202" s="47"/>
      <c r="O5202" s="45"/>
    </row>
    <row r="5203" spans="1:15" hidden="1" x14ac:dyDescent="0.2">
      <c r="A5203" s="45" t="s">
        <v>671</v>
      </c>
      <c r="B5203" s="65" t="str">
        <f>YEAR(C5203)&amp;"-"&amp;WEEKNUM(C5203)</f>
        <v>2018-29</v>
      </c>
      <c r="C5203" s="46">
        <v>43296</v>
      </c>
      <c r="D5203" s="67">
        <f>WEEKDAY(Tableau645[[#This Row],[date]])</f>
        <v>1</v>
      </c>
      <c r="E5203" s="47">
        <v>0.57291666666666696</v>
      </c>
      <c r="F5203" s="47">
        <v>0.73958333333333404</v>
      </c>
      <c r="G5203" s="46" t="str">
        <f>IF(NOT(ISBLANK(Tableau645[heure
début])),IF(VALUE(MID(TEXT(Tableau645[heure
début],"hh"),1,2))&lt;13,"AM","PM"),"")</f>
        <v>PM</v>
      </c>
      <c r="H5203" s="47">
        <f>F5203-E5203</f>
        <v>0.16666666666666707</v>
      </c>
      <c r="I5203" s="47"/>
      <c r="J5203" s="47"/>
      <c r="K5203" s="65"/>
      <c r="L5203" s="45" t="e">
        <f ca="1">VLOOKUP(Tableau645[[#This Row],[module]],OFFSET(INDIRECT(A5203&amp;"_code"),0,2,,2),2,0)</f>
        <v>#N/A</v>
      </c>
      <c r="M5203" s="45"/>
      <c r="N5203" s="47"/>
      <c r="O5203" s="45"/>
    </row>
    <row r="5204" spans="1:15" hidden="1" x14ac:dyDescent="0.2">
      <c r="A5204" s="45" t="s">
        <v>672</v>
      </c>
      <c r="B5204" s="65" t="str">
        <f>YEAR(C5204)&amp;"-"&amp;WEEKNUM(C5204)</f>
        <v>2018-29</v>
      </c>
      <c r="C5204" s="46">
        <v>43296</v>
      </c>
      <c r="D5204" s="67">
        <f>WEEKDAY(Tableau645[[#This Row],[date]])</f>
        <v>1</v>
      </c>
      <c r="E5204" s="47">
        <v>0.57291666666666696</v>
      </c>
      <c r="F5204" s="47">
        <v>0.73958333333333404</v>
      </c>
      <c r="G5204" s="46" t="str">
        <f>IF(NOT(ISBLANK(Tableau645[heure
début])),IF(VALUE(MID(TEXT(Tableau645[heure
début],"hh"),1,2))&lt;13,"AM","PM"),"")</f>
        <v>PM</v>
      </c>
      <c r="H5204" s="47">
        <f>F5204-E5204</f>
        <v>0.16666666666666707</v>
      </c>
      <c r="I5204" s="47"/>
      <c r="J5204" s="47"/>
      <c r="K5204" s="65"/>
      <c r="L5204" s="45" t="e">
        <f ca="1">VLOOKUP(Tableau645[[#This Row],[module]],OFFSET(INDIRECT(A5204&amp;"_code"),0,2,,2),2,0)</f>
        <v>#N/A</v>
      </c>
      <c r="M5204" s="45"/>
      <c r="N5204" s="47"/>
      <c r="O5204" s="45"/>
    </row>
    <row r="5205" spans="1:15" hidden="1" x14ac:dyDescent="0.2">
      <c r="A5205" s="45" t="s">
        <v>676</v>
      </c>
      <c r="B5205" s="65" t="str">
        <f>YEAR(C5205)&amp;"-"&amp;WEEKNUM(C5205)</f>
        <v>2018-29</v>
      </c>
      <c r="C5205" s="46">
        <v>43296</v>
      </c>
      <c r="D5205" s="67">
        <f>WEEKDAY(Tableau645[[#This Row],[date]])</f>
        <v>1</v>
      </c>
      <c r="E5205" s="47">
        <v>0.57291666666666696</v>
      </c>
      <c r="F5205" s="47">
        <v>0.69791666666666663</v>
      </c>
      <c r="G5205" s="46" t="str">
        <f>IF(NOT(ISBLANK(Tableau645[heure
début])),IF(VALUE(MID(TEXT(Tableau645[heure
début],"hh"),1,2))&lt;13,"AM","PM"),"")</f>
        <v>PM</v>
      </c>
      <c r="H5205" s="47">
        <f>F5205-E5205</f>
        <v>0.12499999999999967</v>
      </c>
      <c r="I5205" s="47"/>
      <c r="J5205" s="47"/>
      <c r="K5205" s="65"/>
      <c r="L5205" s="45" t="e">
        <f ca="1">VLOOKUP(Tableau645[[#This Row],[module]],OFFSET(INDIRECT(A5205&amp;"_code"),0,2,,2),2,0)</f>
        <v>#N/A</v>
      </c>
      <c r="M5205" s="45"/>
      <c r="N5205" s="47"/>
      <c r="O5205" s="45"/>
    </row>
    <row r="5206" spans="1:15" hidden="1" x14ac:dyDescent="0.2">
      <c r="A5206" s="45" t="s">
        <v>677</v>
      </c>
      <c r="B5206" s="65" t="str">
        <f>YEAR(C5206)&amp;"-"&amp;WEEKNUM(C5206)</f>
        <v>2018-29</v>
      </c>
      <c r="C5206" s="46">
        <v>43296</v>
      </c>
      <c r="D5206" s="67">
        <f>WEEKDAY(Tableau645[[#This Row],[date]])</f>
        <v>1</v>
      </c>
      <c r="E5206" s="47">
        <v>0.57291666666666696</v>
      </c>
      <c r="F5206" s="47">
        <v>0.69791666666666663</v>
      </c>
      <c r="G5206" s="46" t="str">
        <f>IF(NOT(ISBLANK(Tableau645[heure
début])),IF(VALUE(MID(TEXT(Tableau645[heure
début],"hh"),1,2))&lt;13,"AM","PM"),"")</f>
        <v>PM</v>
      </c>
      <c r="H5206" s="47">
        <f>F5206-E5206</f>
        <v>0.12499999999999967</v>
      </c>
      <c r="I5206" s="47"/>
      <c r="J5206" s="47"/>
      <c r="K5206" s="65"/>
      <c r="L5206" s="45" t="e">
        <f ca="1">VLOOKUP(Tableau645[[#This Row],[module]],OFFSET(INDIRECT(A5206&amp;"_code"),0,2,,2),2,0)</f>
        <v>#N/A</v>
      </c>
      <c r="M5206" s="45"/>
      <c r="N5206" s="47"/>
      <c r="O5206" s="45"/>
    </row>
    <row r="5207" spans="1:15" hidden="1" x14ac:dyDescent="0.2">
      <c r="A5207" s="45" t="s">
        <v>657</v>
      </c>
      <c r="B5207" s="65" t="str">
        <f>YEAR(C5207)&amp;"-"&amp;WEEKNUM(C5207)</f>
        <v>2018-29</v>
      </c>
      <c r="C5207" s="46">
        <v>43296</v>
      </c>
      <c r="D5207" s="67">
        <f>WEEKDAY(Tableau645[[#This Row],[date]])</f>
        <v>1</v>
      </c>
      <c r="E5207" s="47">
        <v>0.57291666666666696</v>
      </c>
      <c r="F5207" s="47">
        <v>0.73958333333333404</v>
      </c>
      <c r="G5207" s="46" t="str">
        <f>IF(NOT(ISBLANK(Tableau645[heure
début])),IF(VALUE(MID(TEXT(Tableau645[heure
début],"hh"),1,2))&lt;13,"AM","PM"),"")</f>
        <v>PM</v>
      </c>
      <c r="H5207" s="47">
        <f>F5207-E5207</f>
        <v>0.16666666666666707</v>
      </c>
      <c r="I5207" s="123"/>
      <c r="J5207" s="47"/>
      <c r="K5207" s="65"/>
      <c r="L5207" s="45" t="e">
        <f ca="1">VLOOKUP(Tableau645[[#This Row],[module]],OFFSET(INDIRECT(A5207&amp;"_code"),0,2,,2),2,0)</f>
        <v>#N/A</v>
      </c>
      <c r="M5207" s="45"/>
      <c r="N5207" s="47"/>
      <c r="O5207" s="45"/>
    </row>
    <row r="5208" spans="1:15" hidden="1" x14ac:dyDescent="0.2">
      <c r="A5208" s="61" t="s">
        <v>669</v>
      </c>
      <c r="B5208" s="65" t="str">
        <f>YEAR(C5208)&amp;"-"&amp;WEEKNUM(C5208)</f>
        <v>2018-29</v>
      </c>
      <c r="C5208" s="46">
        <v>43297</v>
      </c>
      <c r="D5208" s="67">
        <f>WEEKDAY(Tableau645[[#This Row],[date]])</f>
        <v>2</v>
      </c>
      <c r="E5208" s="47">
        <v>0.34375</v>
      </c>
      <c r="F5208" s="47">
        <v>0.51041666666666696</v>
      </c>
      <c r="G5208" s="46" t="str">
        <f>IF(NOT(ISBLANK(Tableau645[heure
début])),IF(VALUE(MID(TEXT(Tableau645[heure
début],"hh"),1,2))&lt;13,"AM","PM"),"")</f>
        <v>AM</v>
      </c>
      <c r="H5208" s="47">
        <f>F5208-E5208</f>
        <v>0.16666666666666696</v>
      </c>
      <c r="I5208" s="47"/>
      <c r="J5208" s="47"/>
      <c r="K5208" s="45" t="s">
        <v>809</v>
      </c>
      <c r="L5208" s="45" t="str">
        <f ca="1">VLOOKUP(Tableau645[[#This Row],[module]],OFFSET(INDIRECT(A5208&amp;"_code"),0,2,,2),2,0)</f>
        <v>n/a</v>
      </c>
      <c r="M5208" s="45"/>
      <c r="N5208" s="47"/>
      <c r="O5208" s="45"/>
    </row>
    <row r="5209" spans="1:15" hidden="1" x14ac:dyDescent="0.2">
      <c r="A5209" s="45" t="s">
        <v>670</v>
      </c>
      <c r="B5209" s="65" t="str">
        <f>YEAR(C5209)&amp;"-"&amp;WEEKNUM(C5209)</f>
        <v>2018-29</v>
      </c>
      <c r="C5209" s="46">
        <v>43297</v>
      </c>
      <c r="D5209" s="67">
        <f>WEEKDAY(Tableau645[[#This Row],[date]])</f>
        <v>2</v>
      </c>
      <c r="E5209" s="47">
        <v>0.34375</v>
      </c>
      <c r="F5209" s="47">
        <v>0.51041666666666696</v>
      </c>
      <c r="G5209" s="46" t="str">
        <f>IF(NOT(ISBLANK(Tableau645[heure
début])),IF(VALUE(MID(TEXT(Tableau645[heure
début],"hh"),1,2))&lt;13,"AM","PM"),"")</f>
        <v>AM</v>
      </c>
      <c r="H5209" s="47">
        <f>F5209-E5209</f>
        <v>0.16666666666666696</v>
      </c>
      <c r="I5209" s="47"/>
      <c r="J5209" s="47"/>
      <c r="K5209" s="65" t="s">
        <v>809</v>
      </c>
      <c r="L5209" s="45" t="str">
        <f ca="1">VLOOKUP(Tableau645[[#This Row],[module]],OFFSET(INDIRECT(A5209&amp;"_code"),0,2,,2),2,0)</f>
        <v>n/a</v>
      </c>
      <c r="M5209" s="45"/>
      <c r="N5209" s="47"/>
      <c r="O5209" s="45"/>
    </row>
    <row r="5210" spans="1:15" hidden="1" x14ac:dyDescent="0.2">
      <c r="A5210" s="45" t="s">
        <v>657</v>
      </c>
      <c r="B5210" s="65" t="str">
        <f>YEAR(C5210)&amp;"-"&amp;WEEKNUM(C5210)</f>
        <v>2018-29</v>
      </c>
      <c r="C5210" s="46">
        <v>43297</v>
      </c>
      <c r="D5210" s="67">
        <f>WEEKDAY(Tableau645[[#This Row],[date]])</f>
        <v>2</v>
      </c>
      <c r="E5210" s="47">
        <v>0.34375</v>
      </c>
      <c r="F5210" s="47">
        <v>0.51041666666666696</v>
      </c>
      <c r="G5210" s="46" t="str">
        <f>IF(NOT(ISBLANK(Tableau645[heure
début])),IF(VALUE(MID(TEXT(Tableau645[heure
début],"hh"),1,2))&lt;13,"AM","PM"),"")</f>
        <v>AM</v>
      </c>
      <c r="H5210" s="47">
        <f>F5210-E5210</f>
        <v>0.16666666666666696</v>
      </c>
      <c r="I5210" s="123"/>
      <c r="J5210" s="47" t="s">
        <v>823</v>
      </c>
      <c r="K5210" s="65" t="s">
        <v>1100</v>
      </c>
      <c r="L5210" s="45" t="str">
        <f ca="1">VLOOKUP(Tableau645[[#This Row],[module]],OFFSET(INDIRECT(A5210&amp;"_code"),0,2,,2),2,0)</f>
        <v>DELIESSCHE Christian</v>
      </c>
      <c r="M5210" s="45"/>
      <c r="N5210" s="47"/>
      <c r="O5210" s="45"/>
    </row>
    <row r="5211" spans="1:15" hidden="1" x14ac:dyDescent="0.2">
      <c r="A5211" s="45" t="s">
        <v>671</v>
      </c>
      <c r="B5211" s="65" t="str">
        <f>YEAR(C5211)&amp;"-"&amp;WEEKNUM(C5211)</f>
        <v>2018-29</v>
      </c>
      <c r="C5211" s="46">
        <v>43297</v>
      </c>
      <c r="D5211" s="67">
        <f>WEEKDAY(Tableau645[[#This Row],[date]])</f>
        <v>2</v>
      </c>
      <c r="E5211" s="47">
        <v>0.34375</v>
      </c>
      <c r="F5211" s="47">
        <v>0.51041666666666696</v>
      </c>
      <c r="G5211" s="46" t="str">
        <f>IF(NOT(ISBLANK(Tableau645[heure
début])),IF(VALUE(MID(TEXT(Tableau645[heure
début],"hh"),1,2))&lt;13,"AM","PM"),"")</f>
        <v>AM</v>
      </c>
      <c r="H5211" s="47">
        <f>F5211-E5211</f>
        <v>0.16666666666666696</v>
      </c>
      <c r="I5211" s="47"/>
      <c r="J5211" s="47" t="s">
        <v>833</v>
      </c>
      <c r="K5211" s="65" t="s">
        <v>817</v>
      </c>
      <c r="L5211" s="45" t="str">
        <f ca="1">VLOOKUP(Tableau645[[#This Row],[module]],OFFSET(INDIRECT(A5211&amp;"_code"),0,2,,2),2,0)</f>
        <v>n/a</v>
      </c>
      <c r="M5211" s="45"/>
      <c r="N5211" s="47"/>
      <c r="O5211" s="45"/>
    </row>
    <row r="5212" spans="1:15" hidden="1" x14ac:dyDescent="0.2">
      <c r="A5212" s="45" t="s">
        <v>672</v>
      </c>
      <c r="B5212" s="65" t="str">
        <f>YEAR(C5212)&amp;"-"&amp;WEEKNUM(C5212)</f>
        <v>2018-29</v>
      </c>
      <c r="C5212" s="46">
        <v>43297</v>
      </c>
      <c r="D5212" s="67">
        <f>WEEKDAY(Tableau645[[#This Row],[date]])</f>
        <v>2</v>
      </c>
      <c r="E5212" s="47">
        <v>0.34375</v>
      </c>
      <c r="F5212" s="47">
        <v>0.51041666666666696</v>
      </c>
      <c r="G5212" s="46" t="str">
        <f>IF(NOT(ISBLANK(Tableau645[heure
début])),IF(VALUE(MID(TEXT(Tableau645[heure
début],"hh"),1,2))&lt;13,"AM","PM"),"")</f>
        <v>AM</v>
      </c>
      <c r="H5212" s="47">
        <f>F5212-E5212</f>
        <v>0.16666666666666696</v>
      </c>
      <c r="I5212" s="47"/>
      <c r="J5212" s="47"/>
      <c r="K5212" s="65" t="s">
        <v>809</v>
      </c>
      <c r="L5212" s="45" t="str">
        <f ca="1">VLOOKUP(Tableau645[[#This Row],[module]],OFFSET(INDIRECT(A5212&amp;"_code"),0,2,,2),2,0)</f>
        <v>n/a</v>
      </c>
      <c r="M5212" s="45"/>
      <c r="N5212" s="47"/>
      <c r="O5212" s="45"/>
    </row>
    <row r="5213" spans="1:15" hidden="1" x14ac:dyDescent="0.2">
      <c r="A5213" s="45" t="s">
        <v>676</v>
      </c>
      <c r="B5213" s="65" t="str">
        <f>YEAR(C5213)&amp;"-"&amp;WEEKNUM(C5213)</f>
        <v>2018-29</v>
      </c>
      <c r="C5213" s="46">
        <v>43297</v>
      </c>
      <c r="D5213" s="67">
        <f>WEEKDAY(Tableau645[[#This Row],[date]])</f>
        <v>2</v>
      </c>
      <c r="E5213" s="47">
        <v>0.34375</v>
      </c>
      <c r="F5213" s="47">
        <v>0.51041666666666696</v>
      </c>
      <c r="G5213" s="46" t="str">
        <f>IF(NOT(ISBLANK(Tableau645[heure
début])),IF(VALUE(MID(TEXT(Tableau645[heure
début],"hh"),1,2))&lt;13,"AM","PM"),"")</f>
        <v>AM</v>
      </c>
      <c r="H5213" s="47">
        <f>F5213-E5213</f>
        <v>0.16666666666666696</v>
      </c>
      <c r="I5213" s="47"/>
      <c r="J5213" s="47"/>
      <c r="K5213" s="65" t="s">
        <v>809</v>
      </c>
      <c r="L5213" s="45" t="str">
        <f ca="1">VLOOKUP(Tableau645[[#This Row],[module]],OFFSET(INDIRECT(A5213&amp;"_code"),0,2,,2),2,0)</f>
        <v>n/a</v>
      </c>
      <c r="M5213" s="45"/>
      <c r="N5213" s="47"/>
      <c r="O5213" s="45"/>
    </row>
    <row r="5214" spans="1:15" hidden="1" x14ac:dyDescent="0.2">
      <c r="A5214" s="45" t="s">
        <v>677</v>
      </c>
      <c r="B5214" s="65" t="str">
        <f>YEAR(C5214)&amp;"-"&amp;WEEKNUM(C5214)</f>
        <v>2018-29</v>
      </c>
      <c r="C5214" s="46">
        <v>43297</v>
      </c>
      <c r="D5214" s="67">
        <f>WEEKDAY(Tableau645[[#This Row],[date]])</f>
        <v>2</v>
      </c>
      <c r="E5214" s="47">
        <v>0.34375</v>
      </c>
      <c r="F5214" s="47">
        <v>0.51041666666666696</v>
      </c>
      <c r="G5214" s="46" t="str">
        <f>IF(NOT(ISBLANK(Tableau645[heure
début])),IF(VALUE(MID(TEXT(Tableau645[heure
début],"hh"),1,2))&lt;13,"AM","PM"),"")</f>
        <v>AM</v>
      </c>
      <c r="H5214" s="47">
        <f>F5214-E5214</f>
        <v>0.16666666666666696</v>
      </c>
      <c r="I5214" s="47"/>
      <c r="J5214" s="47"/>
      <c r="K5214" s="65" t="s">
        <v>1168</v>
      </c>
      <c r="L5214" s="45" t="str">
        <f ca="1">VLOOKUP(Tableau645[[#This Row],[module]],OFFSET(INDIRECT(A5214&amp;"_code"),0,2,,2),2,0)</f>
        <v>n/a</v>
      </c>
      <c r="M5214" s="45"/>
      <c r="N5214" s="47"/>
      <c r="O5214" s="45"/>
    </row>
    <row r="5215" spans="1:15" hidden="1" x14ac:dyDescent="0.2">
      <c r="A5215" s="45" t="s">
        <v>671</v>
      </c>
      <c r="B5215" s="65" t="str">
        <f>YEAR(C5215)&amp;"-"&amp;WEEKNUM(C5215)</f>
        <v>2018-29</v>
      </c>
      <c r="C5215" s="46">
        <v>43297</v>
      </c>
      <c r="D5215" s="67">
        <f>WEEKDAY(Tableau645[[#This Row],[date]])</f>
        <v>2</v>
      </c>
      <c r="E5215" s="47">
        <v>0.34375</v>
      </c>
      <c r="F5215" s="47">
        <v>0.51041666666666696</v>
      </c>
      <c r="G5215" s="46" t="str">
        <f>IF(NOT(ISBLANK(Tableau645[heure
début])),IF(VALUE(MID(TEXT(Tableau645[heure
début],"hh"),1,2))&lt;13,"AM","PM"),"")</f>
        <v>AM</v>
      </c>
      <c r="H5215" s="47">
        <f>F5215-E5215</f>
        <v>0.16666666666666696</v>
      </c>
      <c r="I5215" s="47"/>
      <c r="J5215" s="47" t="s">
        <v>832</v>
      </c>
      <c r="K5215" s="65"/>
      <c r="L5215" s="45" t="e">
        <f ca="1">VLOOKUP(Tableau645[[#This Row],[module]],OFFSET(INDIRECT(A5215&amp;"_code"),0,2,,2),2,0)</f>
        <v>#N/A</v>
      </c>
      <c r="M5215" s="45"/>
      <c r="N5215" s="47"/>
      <c r="O5215" s="45"/>
    </row>
    <row r="5216" spans="1:15" hidden="1" x14ac:dyDescent="0.2">
      <c r="A5216" s="61" t="s">
        <v>669</v>
      </c>
      <c r="B5216" s="65" t="str">
        <f>YEAR(C5216)&amp;"-"&amp;WEEKNUM(C5216)</f>
        <v>2018-29</v>
      </c>
      <c r="C5216" s="46">
        <v>43297</v>
      </c>
      <c r="D5216" s="67">
        <f>WEEKDAY(Tableau645[[#This Row],[date]])</f>
        <v>2</v>
      </c>
      <c r="E5216" s="63">
        <v>0.57291666666666696</v>
      </c>
      <c r="F5216" s="63">
        <v>0.73958333333333404</v>
      </c>
      <c r="G5216" s="46" t="str">
        <f>IF(NOT(ISBLANK(Tableau645[heure
début])),IF(VALUE(MID(TEXT(Tableau645[heure
début],"hh"),1,2))&lt;13,"AM","PM"),"")</f>
        <v>PM</v>
      </c>
      <c r="H5216" s="47">
        <f>F5216-E5216</f>
        <v>0.16666666666666707</v>
      </c>
      <c r="I5216" s="47"/>
      <c r="J5216" s="47"/>
      <c r="K5216" s="45" t="s">
        <v>809</v>
      </c>
      <c r="L5216" s="45" t="str">
        <f ca="1">VLOOKUP(Tableau645[[#This Row],[module]],OFFSET(INDIRECT(A5216&amp;"_code"),0,2,,2),2,0)</f>
        <v>n/a</v>
      </c>
      <c r="M5216" s="45"/>
      <c r="N5216" s="47"/>
      <c r="O5216" s="45"/>
    </row>
    <row r="5217" spans="1:15" hidden="1" x14ac:dyDescent="0.2">
      <c r="A5217" s="45" t="s">
        <v>670</v>
      </c>
      <c r="B5217" s="65" t="str">
        <f>YEAR(C5217)&amp;"-"&amp;WEEKNUM(C5217)</f>
        <v>2018-29</v>
      </c>
      <c r="C5217" s="46">
        <v>43297</v>
      </c>
      <c r="D5217" s="67">
        <f>WEEKDAY(Tableau645[[#This Row],[date]])</f>
        <v>2</v>
      </c>
      <c r="E5217" s="47">
        <v>0.57291666666666696</v>
      </c>
      <c r="F5217" s="47">
        <v>0.73958333333333404</v>
      </c>
      <c r="G5217" s="46" t="str">
        <f>IF(NOT(ISBLANK(Tableau645[heure
début])),IF(VALUE(MID(TEXT(Tableau645[heure
début],"hh"),1,2))&lt;13,"AM","PM"),"")</f>
        <v>PM</v>
      </c>
      <c r="H5217" s="47">
        <f>F5217-E5217</f>
        <v>0.16666666666666707</v>
      </c>
      <c r="I5217" s="47"/>
      <c r="J5217" s="47"/>
      <c r="K5217" s="65" t="s">
        <v>809</v>
      </c>
      <c r="L5217" s="45" t="str">
        <f ca="1">VLOOKUP(Tableau645[[#This Row],[module]],OFFSET(INDIRECT(A5217&amp;"_code"),0,2,,2),2,0)</f>
        <v>n/a</v>
      </c>
      <c r="M5217" s="45"/>
      <c r="N5217" s="47"/>
      <c r="O5217" s="45"/>
    </row>
    <row r="5218" spans="1:15" hidden="1" x14ac:dyDescent="0.2">
      <c r="A5218" s="45" t="s">
        <v>657</v>
      </c>
      <c r="B5218" s="65" t="str">
        <f>YEAR(C5218)&amp;"-"&amp;WEEKNUM(C5218)</f>
        <v>2018-29</v>
      </c>
      <c r="C5218" s="46">
        <v>43297</v>
      </c>
      <c r="D5218" s="67">
        <f>WEEKDAY(Tableau645[[#This Row],[date]])</f>
        <v>2</v>
      </c>
      <c r="E5218" s="47">
        <v>0.57291666666666696</v>
      </c>
      <c r="F5218" s="47">
        <v>0.65625</v>
      </c>
      <c r="G5218" s="46" t="str">
        <f>IF(NOT(ISBLANK(Tableau645[heure
début])),IF(VALUE(MID(TEXT(Tableau645[heure
début],"hh"),1,2))&lt;13,"AM","PM"),"")</f>
        <v>PM</v>
      </c>
      <c r="H5218" s="47">
        <f>F5218-E5218</f>
        <v>8.3333333333333037E-2</v>
      </c>
      <c r="I5218" s="123"/>
      <c r="J5218" s="119" t="s">
        <v>823</v>
      </c>
      <c r="K5218" s="116" t="s">
        <v>1099</v>
      </c>
      <c r="L5218" s="45" t="str">
        <f ca="1">VLOOKUP(Tableau645[[#This Row],[module]],OFFSET(INDIRECT(A5218&amp;"_code"),0,2,,2),2,0)</f>
        <v>DELIESSCHE Christian</v>
      </c>
      <c r="M5218" s="45"/>
      <c r="N5218" s="47"/>
      <c r="O5218" s="45"/>
    </row>
    <row r="5219" spans="1:15" hidden="1" x14ac:dyDescent="0.2">
      <c r="A5219" s="45" t="s">
        <v>671</v>
      </c>
      <c r="B5219" s="65" t="str">
        <f>YEAR(C5219)&amp;"-"&amp;WEEKNUM(C5219)</f>
        <v>2018-29</v>
      </c>
      <c r="C5219" s="46">
        <v>43297</v>
      </c>
      <c r="D5219" s="67">
        <f>WEEKDAY(Tableau645[[#This Row],[date]])</f>
        <v>2</v>
      </c>
      <c r="E5219" s="47">
        <v>0.57291666666666696</v>
      </c>
      <c r="F5219" s="47">
        <v>0.73958333333333404</v>
      </c>
      <c r="G5219" s="46" t="str">
        <f>IF(NOT(ISBLANK(Tableau645[heure
début])),IF(VALUE(MID(TEXT(Tableau645[heure
début],"hh"),1,2))&lt;13,"AM","PM"),"")</f>
        <v>PM</v>
      </c>
      <c r="H5219" s="47">
        <f>F5219-E5219</f>
        <v>0.16666666666666707</v>
      </c>
      <c r="I5219" s="47"/>
      <c r="J5219" s="47" t="s">
        <v>833</v>
      </c>
      <c r="K5219" s="65" t="s">
        <v>817</v>
      </c>
      <c r="L5219" s="45" t="str">
        <f ca="1">VLOOKUP(Tableau645[[#This Row],[module]],OFFSET(INDIRECT(A5219&amp;"_code"),0,2,,2),2,0)</f>
        <v>n/a</v>
      </c>
      <c r="M5219" s="45"/>
      <c r="N5219" s="47"/>
      <c r="O5219" s="45"/>
    </row>
    <row r="5220" spans="1:15" hidden="1" x14ac:dyDescent="0.2">
      <c r="A5220" s="45" t="s">
        <v>672</v>
      </c>
      <c r="B5220" s="65" t="str">
        <f>YEAR(C5220)&amp;"-"&amp;WEEKNUM(C5220)</f>
        <v>2018-29</v>
      </c>
      <c r="C5220" s="46">
        <v>43297</v>
      </c>
      <c r="D5220" s="67">
        <f>WEEKDAY(Tableau645[[#This Row],[date]])</f>
        <v>2</v>
      </c>
      <c r="E5220" s="47">
        <v>0.57291666666666696</v>
      </c>
      <c r="F5220" s="47">
        <v>0.73958333333333404</v>
      </c>
      <c r="G5220" s="46" t="str">
        <f>IF(NOT(ISBLANK(Tableau645[heure
début])),IF(VALUE(MID(TEXT(Tableau645[heure
début],"hh"),1,2))&lt;13,"AM","PM"),"")</f>
        <v>PM</v>
      </c>
      <c r="H5220" s="47">
        <f>F5220-E5220</f>
        <v>0.16666666666666707</v>
      </c>
      <c r="I5220" s="47"/>
      <c r="J5220" s="47"/>
      <c r="K5220" s="65" t="s">
        <v>809</v>
      </c>
      <c r="L5220" s="45" t="str">
        <f ca="1">VLOOKUP(Tableau645[[#This Row],[module]],OFFSET(INDIRECT(A5220&amp;"_code"),0,2,,2),2,0)</f>
        <v>n/a</v>
      </c>
      <c r="M5220" s="45"/>
      <c r="N5220" s="47"/>
      <c r="O5220" s="45"/>
    </row>
    <row r="5221" spans="1:15" hidden="1" x14ac:dyDescent="0.2">
      <c r="A5221" s="45" t="s">
        <v>676</v>
      </c>
      <c r="B5221" s="65" t="str">
        <f>YEAR(C5221)&amp;"-"&amp;WEEKNUM(C5221)</f>
        <v>2018-29</v>
      </c>
      <c r="C5221" s="46">
        <v>43297</v>
      </c>
      <c r="D5221" s="67">
        <f>WEEKDAY(Tableau645[[#This Row],[date]])</f>
        <v>2</v>
      </c>
      <c r="E5221" s="47">
        <v>0.57291666666666696</v>
      </c>
      <c r="F5221" s="47">
        <v>0.69791666666666663</v>
      </c>
      <c r="G5221" s="46" t="str">
        <f>IF(NOT(ISBLANK(Tableau645[heure
début])),IF(VALUE(MID(TEXT(Tableau645[heure
début],"hh"),1,2))&lt;13,"AM","PM"),"")</f>
        <v>PM</v>
      </c>
      <c r="H5221" s="47">
        <f>F5221-E5221</f>
        <v>0.12499999999999967</v>
      </c>
      <c r="I5221" s="47"/>
      <c r="J5221" s="47"/>
      <c r="K5221" s="65" t="s">
        <v>809</v>
      </c>
      <c r="L5221" s="45" t="str">
        <f ca="1">VLOOKUP(Tableau645[[#This Row],[module]],OFFSET(INDIRECT(A5221&amp;"_code"),0,2,,2),2,0)</f>
        <v>n/a</v>
      </c>
      <c r="M5221" s="45"/>
      <c r="N5221" s="47"/>
      <c r="O5221" s="45"/>
    </row>
    <row r="5222" spans="1:15" hidden="1" x14ac:dyDescent="0.2">
      <c r="A5222" s="45" t="s">
        <v>677</v>
      </c>
      <c r="B5222" s="65" t="str">
        <f>YEAR(C5222)&amp;"-"&amp;WEEKNUM(C5222)</f>
        <v>2018-29</v>
      </c>
      <c r="C5222" s="46">
        <v>43297</v>
      </c>
      <c r="D5222" s="67">
        <f>WEEKDAY(Tableau645[[#This Row],[date]])</f>
        <v>2</v>
      </c>
      <c r="E5222" s="47">
        <v>0.57291666666666696</v>
      </c>
      <c r="F5222" s="47">
        <v>0.69791666666666663</v>
      </c>
      <c r="G5222" s="46" t="str">
        <f>IF(NOT(ISBLANK(Tableau645[heure
début])),IF(VALUE(MID(TEXT(Tableau645[heure
début],"hh"),1,2))&lt;13,"AM","PM"),"")</f>
        <v>PM</v>
      </c>
      <c r="H5222" s="47">
        <f>F5222-E5222</f>
        <v>0.12499999999999967</v>
      </c>
      <c r="I5222" s="47"/>
      <c r="J5222" s="47"/>
      <c r="K5222" s="65" t="s">
        <v>1168</v>
      </c>
      <c r="L5222" s="45" t="str">
        <f ca="1">VLOOKUP(Tableau645[[#This Row],[module]],OFFSET(INDIRECT(A5222&amp;"_code"),0,2,,2),2,0)</f>
        <v>n/a</v>
      </c>
      <c r="M5222" s="45"/>
      <c r="N5222" s="47"/>
      <c r="O5222" s="45"/>
    </row>
    <row r="5223" spans="1:15" hidden="1" x14ac:dyDescent="0.2">
      <c r="A5223" s="45" t="s">
        <v>671</v>
      </c>
      <c r="B5223" s="65" t="str">
        <f>YEAR(C5223)&amp;"-"&amp;WEEKNUM(C5223)</f>
        <v>2018-29</v>
      </c>
      <c r="C5223" s="46">
        <v>43297</v>
      </c>
      <c r="D5223" s="67">
        <f>WEEKDAY(Tableau645[[#This Row],[date]])</f>
        <v>2</v>
      </c>
      <c r="E5223" s="47">
        <v>0.57291666666666696</v>
      </c>
      <c r="F5223" s="47">
        <v>0.73958333333333404</v>
      </c>
      <c r="G5223" s="46" t="str">
        <f>IF(NOT(ISBLANK(Tableau645[heure
début])),IF(VALUE(MID(TEXT(Tableau645[heure
début],"hh"),1,2))&lt;13,"AM","PM"),"")</f>
        <v>PM</v>
      </c>
      <c r="H5223" s="47">
        <f>F5223-E5223</f>
        <v>0.16666666666666707</v>
      </c>
      <c r="I5223" s="47"/>
      <c r="J5223" s="47" t="s">
        <v>832</v>
      </c>
      <c r="K5223" s="65"/>
      <c r="L5223" s="45" t="e">
        <f ca="1">VLOOKUP(Tableau645[[#This Row],[module]],OFFSET(INDIRECT(A5223&amp;"_code"),0,2,,2),2,0)</f>
        <v>#N/A</v>
      </c>
      <c r="M5223" s="45"/>
      <c r="N5223" s="47"/>
      <c r="O5223" s="45"/>
    </row>
    <row r="5224" spans="1:15" hidden="1" x14ac:dyDescent="0.2">
      <c r="A5224" s="45" t="s">
        <v>657</v>
      </c>
      <c r="B5224" s="138" t="str">
        <f>YEAR(C5224)&amp;"-"&amp;WEEKNUM(C5224)</f>
        <v>2018-29</v>
      </c>
      <c r="C5224" s="46">
        <v>43297</v>
      </c>
      <c r="D5224" s="140">
        <f>WEEKDAY(Tableau645[[#This Row],[date]])</f>
        <v>2</v>
      </c>
      <c r="E5224" s="47">
        <v>0.65625</v>
      </c>
      <c r="F5224" s="47">
        <v>0.73958333333333404</v>
      </c>
      <c r="G5224" s="139" t="str">
        <f>IF(NOT(ISBLANK(Tableau645[heure
début])),IF(VALUE(MID(TEXT(Tableau645[heure
début],"hh"),1,2))&lt;13,"AM","PM"),"")</f>
        <v>PM</v>
      </c>
      <c r="H5224" s="141">
        <f>F5224-E5224</f>
        <v>8.3333333333334036E-2</v>
      </c>
      <c r="I5224" s="141"/>
      <c r="J5224" s="141"/>
      <c r="K5224" s="138"/>
      <c r="L5224" s="138" t="e">
        <f ca="1">VLOOKUP(Tableau645[[#This Row],[module]],OFFSET(INDIRECT(A5224&amp;"_code"),0,2,,2),2,0)</f>
        <v>#N/A</v>
      </c>
      <c r="M5224" s="137"/>
      <c r="N5224" s="141"/>
      <c r="O5224" s="137"/>
    </row>
    <row r="5225" spans="1:15" hidden="1" x14ac:dyDescent="0.2">
      <c r="A5225" s="61" t="s">
        <v>669</v>
      </c>
      <c r="B5225" s="65" t="str">
        <f>YEAR(C5225)&amp;"-"&amp;WEEKNUM(C5225)</f>
        <v>2018-29</v>
      </c>
      <c r="C5225" s="46">
        <v>43298</v>
      </c>
      <c r="D5225" s="67">
        <f>WEEKDAY(Tableau645[[#This Row],[date]])</f>
        <v>3</v>
      </c>
      <c r="E5225" s="47">
        <v>0.34375</v>
      </c>
      <c r="F5225" s="47">
        <v>0.51041666666666696</v>
      </c>
      <c r="G5225" s="46" t="str">
        <f>IF(NOT(ISBLANK(Tableau645[heure
début])),IF(VALUE(MID(TEXT(Tableau645[heure
début],"hh"),1,2))&lt;13,"AM","PM"),"")</f>
        <v>AM</v>
      </c>
      <c r="H5225" s="47">
        <f>F5225-E5225</f>
        <v>0.16666666666666696</v>
      </c>
      <c r="I5225" s="47"/>
      <c r="J5225" s="47"/>
      <c r="K5225" s="45" t="s">
        <v>809</v>
      </c>
      <c r="L5225" s="45" t="str">
        <f ca="1">VLOOKUP(Tableau645[[#This Row],[module]],OFFSET(INDIRECT(A5225&amp;"_code"),0,2,,2),2,0)</f>
        <v>n/a</v>
      </c>
      <c r="M5225" s="45"/>
      <c r="N5225" s="47"/>
      <c r="O5225" s="45"/>
    </row>
    <row r="5226" spans="1:15" hidden="1" x14ac:dyDescent="0.2">
      <c r="A5226" s="45" t="s">
        <v>670</v>
      </c>
      <c r="B5226" s="65" t="str">
        <f>YEAR(C5226)&amp;"-"&amp;WEEKNUM(C5226)</f>
        <v>2018-29</v>
      </c>
      <c r="C5226" s="46">
        <v>43298</v>
      </c>
      <c r="D5226" s="67">
        <f>WEEKDAY(Tableau645[[#This Row],[date]])</f>
        <v>3</v>
      </c>
      <c r="E5226" s="47">
        <v>0.34375</v>
      </c>
      <c r="F5226" s="47">
        <v>0.51041666666666696</v>
      </c>
      <c r="G5226" s="46" t="str">
        <f>IF(NOT(ISBLANK(Tableau645[heure
début])),IF(VALUE(MID(TEXT(Tableau645[heure
début],"hh"),1,2))&lt;13,"AM","PM"),"")</f>
        <v>AM</v>
      </c>
      <c r="H5226" s="47">
        <f>F5226-E5226</f>
        <v>0.16666666666666696</v>
      </c>
      <c r="I5226" s="47"/>
      <c r="J5226" s="47"/>
      <c r="K5226" s="65" t="s">
        <v>809</v>
      </c>
      <c r="L5226" s="45" t="str">
        <f ca="1">VLOOKUP(Tableau645[[#This Row],[module]],OFFSET(INDIRECT(A5226&amp;"_code"),0,2,,2),2,0)</f>
        <v>n/a</v>
      </c>
      <c r="M5226" s="45"/>
      <c r="N5226" s="47"/>
      <c r="O5226" s="45"/>
    </row>
    <row r="5227" spans="1:15" hidden="1" x14ac:dyDescent="0.2">
      <c r="A5227" s="45" t="s">
        <v>657</v>
      </c>
      <c r="B5227" s="65" t="str">
        <f>YEAR(C5227)&amp;"-"&amp;WEEKNUM(C5227)</f>
        <v>2018-29</v>
      </c>
      <c r="C5227" s="46">
        <v>43298</v>
      </c>
      <c r="D5227" s="67">
        <f>WEEKDAY(Tableau645[[#This Row],[date]])</f>
        <v>3</v>
      </c>
      <c r="E5227" s="47">
        <v>0.34375</v>
      </c>
      <c r="F5227" s="47">
        <v>0.51041666666666696</v>
      </c>
      <c r="G5227" s="46" t="str">
        <f>IF(NOT(ISBLANK(Tableau645[heure
début])),IF(VALUE(MID(TEXT(Tableau645[heure
début],"hh"),1,2))&lt;13,"AM","PM"),"")</f>
        <v>AM</v>
      </c>
      <c r="H5227" s="47">
        <f>F5227-E5227</f>
        <v>0.16666666666666696</v>
      </c>
      <c r="I5227" s="123"/>
      <c r="J5227" s="47"/>
      <c r="K5227" s="65"/>
      <c r="L5227" s="45" t="e">
        <f ca="1">VLOOKUP(Tableau645[[#This Row],[module]],OFFSET(INDIRECT(A5227&amp;"_code"),0,2,,2),2,0)</f>
        <v>#N/A</v>
      </c>
      <c r="M5227" s="45"/>
      <c r="N5227" s="47"/>
      <c r="O5227" s="45"/>
    </row>
    <row r="5228" spans="1:15" hidden="1" x14ac:dyDescent="0.2">
      <c r="A5228" s="45" t="s">
        <v>671</v>
      </c>
      <c r="B5228" s="65" t="str">
        <f>YEAR(C5228)&amp;"-"&amp;WEEKNUM(C5228)</f>
        <v>2018-29</v>
      </c>
      <c r="C5228" s="46">
        <v>43298</v>
      </c>
      <c r="D5228" s="67">
        <f>WEEKDAY(Tableau645[[#This Row],[date]])</f>
        <v>3</v>
      </c>
      <c r="E5228" s="47">
        <v>0.34375</v>
      </c>
      <c r="F5228" s="47">
        <v>0.51041666666666696</v>
      </c>
      <c r="G5228" s="46" t="str">
        <f>IF(NOT(ISBLANK(Tableau645[heure
début])),IF(VALUE(MID(TEXT(Tableau645[heure
début],"hh"),1,2))&lt;13,"AM","PM"),"")</f>
        <v>AM</v>
      </c>
      <c r="H5228" s="47">
        <f>F5228-E5228</f>
        <v>0.16666666666666696</v>
      </c>
      <c r="I5228" s="47"/>
      <c r="J5228" s="47" t="s">
        <v>833</v>
      </c>
      <c r="K5228" s="65" t="s">
        <v>817</v>
      </c>
      <c r="L5228" s="45" t="str">
        <f ca="1">VLOOKUP(Tableau645[[#This Row],[module]],OFFSET(INDIRECT(A5228&amp;"_code"),0,2,,2),2,0)</f>
        <v>n/a</v>
      </c>
      <c r="M5228" s="45"/>
      <c r="N5228" s="47"/>
      <c r="O5228" s="45"/>
    </row>
    <row r="5229" spans="1:15" hidden="1" x14ac:dyDescent="0.2">
      <c r="A5229" s="45" t="s">
        <v>672</v>
      </c>
      <c r="B5229" s="65" t="str">
        <f>YEAR(C5229)&amp;"-"&amp;WEEKNUM(C5229)</f>
        <v>2018-29</v>
      </c>
      <c r="C5229" s="46">
        <v>43298</v>
      </c>
      <c r="D5229" s="67">
        <f>WEEKDAY(Tableau645[[#This Row],[date]])</f>
        <v>3</v>
      </c>
      <c r="E5229" s="47">
        <v>0.34375</v>
      </c>
      <c r="F5229" s="47">
        <v>0.51041666666666696</v>
      </c>
      <c r="G5229" s="46" t="str">
        <f>IF(NOT(ISBLANK(Tableau645[heure
début])),IF(VALUE(MID(TEXT(Tableau645[heure
début],"hh"),1,2))&lt;13,"AM","PM"),"")</f>
        <v>AM</v>
      </c>
      <c r="H5229" s="47">
        <f>F5229-E5229</f>
        <v>0.16666666666666696</v>
      </c>
      <c r="I5229" s="47"/>
      <c r="J5229" s="47"/>
      <c r="K5229" s="65" t="s">
        <v>809</v>
      </c>
      <c r="L5229" s="45" t="str">
        <f ca="1">VLOOKUP(Tableau645[[#This Row],[module]],OFFSET(INDIRECT(A5229&amp;"_code"),0,2,,2),2,0)</f>
        <v>n/a</v>
      </c>
      <c r="M5229" s="45"/>
      <c r="N5229" s="47"/>
      <c r="O5229" s="45"/>
    </row>
    <row r="5230" spans="1:15" hidden="1" x14ac:dyDescent="0.2">
      <c r="A5230" s="45" t="s">
        <v>676</v>
      </c>
      <c r="B5230" s="65" t="str">
        <f>YEAR(C5230)&amp;"-"&amp;WEEKNUM(C5230)</f>
        <v>2018-29</v>
      </c>
      <c r="C5230" s="46">
        <v>43298</v>
      </c>
      <c r="D5230" s="67">
        <f>WEEKDAY(Tableau645[[#This Row],[date]])</f>
        <v>3</v>
      </c>
      <c r="E5230" s="47">
        <v>0.34375</v>
      </c>
      <c r="F5230" s="47">
        <v>0.51041666666666696</v>
      </c>
      <c r="G5230" s="46" t="str">
        <f>IF(NOT(ISBLANK(Tableau645[heure
début])),IF(VALUE(MID(TEXT(Tableau645[heure
début],"hh"),1,2))&lt;13,"AM","PM"),"")</f>
        <v>AM</v>
      </c>
      <c r="H5230" s="47">
        <f>F5230-E5230</f>
        <v>0.16666666666666696</v>
      </c>
      <c r="I5230" s="47"/>
      <c r="J5230" s="47"/>
      <c r="K5230" s="65" t="s">
        <v>809</v>
      </c>
      <c r="L5230" s="45" t="str">
        <f ca="1">VLOOKUP(Tableau645[[#This Row],[module]],OFFSET(INDIRECT(A5230&amp;"_code"),0,2,,2),2,0)</f>
        <v>n/a</v>
      </c>
      <c r="M5230" s="45"/>
      <c r="N5230" s="47"/>
      <c r="O5230" s="45"/>
    </row>
    <row r="5231" spans="1:15" hidden="1" x14ac:dyDescent="0.2">
      <c r="A5231" s="45" t="s">
        <v>677</v>
      </c>
      <c r="B5231" s="65" t="str">
        <f>YEAR(C5231)&amp;"-"&amp;WEEKNUM(C5231)</f>
        <v>2018-29</v>
      </c>
      <c r="C5231" s="46">
        <v>43298</v>
      </c>
      <c r="D5231" s="67">
        <f>WEEKDAY(Tableau645[[#This Row],[date]])</f>
        <v>3</v>
      </c>
      <c r="E5231" s="47">
        <v>0.34375</v>
      </c>
      <c r="F5231" s="47">
        <v>0.51041666666666696</v>
      </c>
      <c r="G5231" s="46" t="str">
        <f>IF(NOT(ISBLANK(Tableau645[heure
début])),IF(VALUE(MID(TEXT(Tableau645[heure
début],"hh"),1,2))&lt;13,"AM","PM"),"")</f>
        <v>AM</v>
      </c>
      <c r="H5231" s="47">
        <f>F5231-E5231</f>
        <v>0.16666666666666696</v>
      </c>
      <c r="I5231" s="47"/>
      <c r="J5231" s="47"/>
      <c r="K5231" s="65" t="s">
        <v>1168</v>
      </c>
      <c r="L5231" s="45" t="str">
        <f ca="1">VLOOKUP(Tableau645[[#This Row],[module]],OFFSET(INDIRECT(A5231&amp;"_code"),0,2,,2),2,0)</f>
        <v>n/a</v>
      </c>
      <c r="M5231" s="45"/>
      <c r="N5231" s="47"/>
      <c r="O5231" s="45"/>
    </row>
    <row r="5232" spans="1:15" hidden="1" x14ac:dyDescent="0.2">
      <c r="A5232" s="45" t="s">
        <v>671</v>
      </c>
      <c r="B5232" s="65" t="str">
        <f>YEAR(C5232)&amp;"-"&amp;WEEKNUM(C5232)</f>
        <v>2018-29</v>
      </c>
      <c r="C5232" s="46">
        <v>43298</v>
      </c>
      <c r="D5232" s="67">
        <f>WEEKDAY(Tableau645[[#This Row],[date]])</f>
        <v>3</v>
      </c>
      <c r="E5232" s="47">
        <v>0.34375</v>
      </c>
      <c r="F5232" s="47">
        <v>0.51041666666666696</v>
      </c>
      <c r="G5232" s="46" t="str">
        <f>IF(NOT(ISBLANK(Tableau645[heure
début])),IF(VALUE(MID(TEXT(Tableau645[heure
début],"hh"),1,2))&lt;13,"AM","PM"),"")</f>
        <v>AM</v>
      </c>
      <c r="H5232" s="47">
        <f>F5232-E5232</f>
        <v>0.16666666666666696</v>
      </c>
      <c r="I5232" s="47"/>
      <c r="J5232" s="47" t="s">
        <v>832</v>
      </c>
      <c r="K5232" s="65"/>
      <c r="L5232" s="45" t="e">
        <f ca="1">VLOOKUP(Tableau645[[#This Row],[module]],OFFSET(INDIRECT(A5232&amp;"_code"),0,2,,2),2,0)</f>
        <v>#N/A</v>
      </c>
      <c r="M5232" s="45"/>
      <c r="N5232" s="47"/>
      <c r="O5232" s="45"/>
    </row>
    <row r="5233" spans="1:15" hidden="1" x14ac:dyDescent="0.2">
      <c r="A5233" s="61" t="s">
        <v>669</v>
      </c>
      <c r="B5233" s="65" t="str">
        <f>YEAR(C5233)&amp;"-"&amp;WEEKNUM(C5233)</f>
        <v>2018-29</v>
      </c>
      <c r="C5233" s="46">
        <v>43298</v>
      </c>
      <c r="D5233" s="67">
        <f>WEEKDAY(Tableau645[[#This Row],[date]])</f>
        <v>3</v>
      </c>
      <c r="E5233" s="63">
        <v>0.57291666666666696</v>
      </c>
      <c r="F5233" s="63">
        <v>0.73958333333333404</v>
      </c>
      <c r="G5233" s="46" t="str">
        <f>IF(NOT(ISBLANK(Tableau645[heure
début])),IF(VALUE(MID(TEXT(Tableau645[heure
début],"hh"),1,2))&lt;13,"AM","PM"),"")</f>
        <v>PM</v>
      </c>
      <c r="H5233" s="47">
        <f>F5233-E5233</f>
        <v>0.16666666666666707</v>
      </c>
      <c r="I5233" s="47"/>
      <c r="J5233" s="47"/>
      <c r="K5233" s="45" t="s">
        <v>809</v>
      </c>
      <c r="L5233" s="45" t="str">
        <f ca="1">VLOOKUP(Tableau645[[#This Row],[module]],OFFSET(INDIRECT(A5233&amp;"_code"),0,2,,2),2,0)</f>
        <v>n/a</v>
      </c>
      <c r="M5233" s="45"/>
      <c r="N5233" s="47"/>
      <c r="O5233" s="45"/>
    </row>
    <row r="5234" spans="1:15" hidden="1" x14ac:dyDescent="0.2">
      <c r="A5234" s="45" t="s">
        <v>670</v>
      </c>
      <c r="B5234" s="65" t="str">
        <f>YEAR(C5234)&amp;"-"&amp;WEEKNUM(C5234)</f>
        <v>2018-29</v>
      </c>
      <c r="C5234" s="46">
        <v>43298</v>
      </c>
      <c r="D5234" s="67">
        <f>WEEKDAY(Tableau645[[#This Row],[date]])</f>
        <v>3</v>
      </c>
      <c r="E5234" s="47">
        <v>0.57291666666666696</v>
      </c>
      <c r="F5234" s="47">
        <v>0.73958333333333404</v>
      </c>
      <c r="G5234" s="46" t="str">
        <f>IF(NOT(ISBLANK(Tableau645[heure
début])),IF(VALUE(MID(TEXT(Tableau645[heure
début],"hh"),1,2))&lt;13,"AM","PM"),"")</f>
        <v>PM</v>
      </c>
      <c r="H5234" s="47">
        <f>F5234-E5234</f>
        <v>0.16666666666666707</v>
      </c>
      <c r="I5234" s="47"/>
      <c r="J5234" s="47"/>
      <c r="K5234" s="65" t="s">
        <v>809</v>
      </c>
      <c r="L5234" s="45" t="str">
        <f ca="1">VLOOKUP(Tableau645[[#This Row],[module]],OFFSET(INDIRECT(A5234&amp;"_code"),0,2,,2),2,0)</f>
        <v>n/a</v>
      </c>
      <c r="M5234" s="45"/>
      <c r="N5234" s="47"/>
      <c r="O5234" s="45"/>
    </row>
    <row r="5235" spans="1:15" hidden="1" x14ac:dyDescent="0.2">
      <c r="A5235" s="45" t="s">
        <v>657</v>
      </c>
      <c r="B5235" s="65" t="str">
        <f>YEAR(C5235)&amp;"-"&amp;WEEKNUM(C5235)</f>
        <v>2018-29</v>
      </c>
      <c r="C5235" s="46">
        <v>43298</v>
      </c>
      <c r="D5235" s="67">
        <f>WEEKDAY(Tableau645[[#This Row],[date]])</f>
        <v>3</v>
      </c>
      <c r="E5235" s="47">
        <v>0.57291666666666696</v>
      </c>
      <c r="F5235" s="47">
        <v>0.73958333333333404</v>
      </c>
      <c r="G5235" s="46" t="str">
        <f>IF(NOT(ISBLANK(Tableau645[heure
début])),IF(VALUE(MID(TEXT(Tableau645[heure
début],"hh"),1,2))&lt;13,"AM","PM"),"")</f>
        <v>PM</v>
      </c>
      <c r="H5235" s="47">
        <f>F5235-E5235</f>
        <v>0.16666666666666707</v>
      </c>
      <c r="I5235" s="123"/>
      <c r="J5235" s="47"/>
      <c r="K5235" s="65"/>
      <c r="L5235" s="45" t="e">
        <f ca="1">VLOOKUP(Tableau645[[#This Row],[module]],OFFSET(INDIRECT(A5235&amp;"_code"),0,2,,2),2,0)</f>
        <v>#N/A</v>
      </c>
      <c r="M5235" s="45"/>
      <c r="N5235" s="47"/>
      <c r="O5235" s="45"/>
    </row>
    <row r="5236" spans="1:15" hidden="1" x14ac:dyDescent="0.2">
      <c r="A5236" s="45" t="s">
        <v>671</v>
      </c>
      <c r="B5236" s="65" t="str">
        <f>YEAR(C5236)&amp;"-"&amp;WEEKNUM(C5236)</f>
        <v>2018-29</v>
      </c>
      <c r="C5236" s="46">
        <v>43298</v>
      </c>
      <c r="D5236" s="67">
        <f>WEEKDAY(Tableau645[[#This Row],[date]])</f>
        <v>3</v>
      </c>
      <c r="E5236" s="47">
        <v>0.57291666666666696</v>
      </c>
      <c r="F5236" s="47">
        <v>0.73958333333333404</v>
      </c>
      <c r="G5236" s="46" t="str">
        <f>IF(NOT(ISBLANK(Tableau645[heure
début])),IF(VALUE(MID(TEXT(Tableau645[heure
début],"hh"),1,2))&lt;13,"AM","PM"),"")</f>
        <v>PM</v>
      </c>
      <c r="H5236" s="47">
        <f>F5236-E5236</f>
        <v>0.16666666666666707</v>
      </c>
      <c r="I5236" s="47"/>
      <c r="J5236" s="47" t="s">
        <v>833</v>
      </c>
      <c r="K5236" s="65" t="s">
        <v>817</v>
      </c>
      <c r="L5236" s="45" t="str">
        <f ca="1">VLOOKUP(Tableau645[[#This Row],[module]],OFFSET(INDIRECT(A5236&amp;"_code"),0,2,,2),2,0)</f>
        <v>n/a</v>
      </c>
      <c r="M5236" s="45"/>
      <c r="N5236" s="47"/>
      <c r="O5236" s="45"/>
    </row>
    <row r="5237" spans="1:15" hidden="1" x14ac:dyDescent="0.2">
      <c r="A5237" s="45" t="s">
        <v>672</v>
      </c>
      <c r="B5237" s="65" t="str">
        <f>YEAR(C5237)&amp;"-"&amp;WEEKNUM(C5237)</f>
        <v>2018-29</v>
      </c>
      <c r="C5237" s="46">
        <v>43298</v>
      </c>
      <c r="D5237" s="67">
        <f>WEEKDAY(Tableau645[[#This Row],[date]])</f>
        <v>3</v>
      </c>
      <c r="E5237" s="47">
        <v>0.57291666666666696</v>
      </c>
      <c r="F5237" s="47">
        <v>0.73958333333333404</v>
      </c>
      <c r="G5237" s="46" t="str">
        <f>IF(NOT(ISBLANK(Tableau645[heure
début])),IF(VALUE(MID(TEXT(Tableau645[heure
début],"hh"),1,2))&lt;13,"AM","PM"),"")</f>
        <v>PM</v>
      </c>
      <c r="H5237" s="47">
        <f>F5237-E5237</f>
        <v>0.16666666666666707</v>
      </c>
      <c r="I5237" s="47"/>
      <c r="J5237" s="47"/>
      <c r="K5237" s="65" t="s">
        <v>809</v>
      </c>
      <c r="L5237" s="45" t="str">
        <f ca="1">VLOOKUP(Tableau645[[#This Row],[module]],OFFSET(INDIRECT(A5237&amp;"_code"),0,2,,2),2,0)</f>
        <v>n/a</v>
      </c>
      <c r="M5237" s="45"/>
      <c r="N5237" s="47"/>
      <c r="O5237" s="45"/>
    </row>
    <row r="5238" spans="1:15" hidden="1" x14ac:dyDescent="0.2">
      <c r="A5238" s="45" t="s">
        <v>676</v>
      </c>
      <c r="B5238" s="65" t="str">
        <f>YEAR(C5238)&amp;"-"&amp;WEEKNUM(C5238)</f>
        <v>2018-29</v>
      </c>
      <c r="C5238" s="46">
        <v>43298</v>
      </c>
      <c r="D5238" s="67">
        <f>WEEKDAY(Tableau645[[#This Row],[date]])</f>
        <v>3</v>
      </c>
      <c r="E5238" s="47">
        <v>0.57291666666666696</v>
      </c>
      <c r="F5238" s="47">
        <v>0.69791666666666663</v>
      </c>
      <c r="G5238" s="46" t="str">
        <f>IF(NOT(ISBLANK(Tableau645[heure
début])),IF(VALUE(MID(TEXT(Tableau645[heure
début],"hh"),1,2))&lt;13,"AM","PM"),"")</f>
        <v>PM</v>
      </c>
      <c r="H5238" s="47">
        <f>F5238-E5238</f>
        <v>0.12499999999999967</v>
      </c>
      <c r="I5238" s="47"/>
      <c r="J5238" s="47"/>
      <c r="K5238" s="65" t="s">
        <v>809</v>
      </c>
      <c r="L5238" s="45" t="str">
        <f ca="1">VLOOKUP(Tableau645[[#This Row],[module]],OFFSET(INDIRECT(A5238&amp;"_code"),0,2,,2),2,0)</f>
        <v>n/a</v>
      </c>
      <c r="M5238" s="45"/>
      <c r="N5238" s="47"/>
      <c r="O5238" s="45"/>
    </row>
    <row r="5239" spans="1:15" hidden="1" x14ac:dyDescent="0.2">
      <c r="A5239" s="45" t="s">
        <v>677</v>
      </c>
      <c r="B5239" s="65" t="str">
        <f>YEAR(C5239)&amp;"-"&amp;WEEKNUM(C5239)</f>
        <v>2018-29</v>
      </c>
      <c r="C5239" s="46">
        <v>43298</v>
      </c>
      <c r="D5239" s="67">
        <f>WEEKDAY(Tableau645[[#This Row],[date]])</f>
        <v>3</v>
      </c>
      <c r="E5239" s="47">
        <v>0.57291666666666696</v>
      </c>
      <c r="F5239" s="47">
        <v>0.69791666666666663</v>
      </c>
      <c r="G5239" s="46" t="str">
        <f>IF(NOT(ISBLANK(Tableau645[heure
début])),IF(VALUE(MID(TEXT(Tableau645[heure
début],"hh"),1,2))&lt;13,"AM","PM"),"")</f>
        <v>PM</v>
      </c>
      <c r="H5239" s="47">
        <f>F5239-E5239</f>
        <v>0.12499999999999967</v>
      </c>
      <c r="I5239" s="47"/>
      <c r="J5239" s="47"/>
      <c r="K5239" s="65" t="s">
        <v>1168</v>
      </c>
      <c r="L5239" s="45" t="str">
        <f ca="1">VLOOKUP(Tableau645[[#This Row],[module]],OFFSET(INDIRECT(A5239&amp;"_code"),0,2,,2),2,0)</f>
        <v>n/a</v>
      </c>
      <c r="M5239" s="45"/>
      <c r="N5239" s="47"/>
      <c r="O5239" s="45"/>
    </row>
    <row r="5240" spans="1:15" hidden="1" x14ac:dyDescent="0.2">
      <c r="A5240" s="45" t="s">
        <v>671</v>
      </c>
      <c r="B5240" s="65" t="str">
        <f>YEAR(C5240)&amp;"-"&amp;WEEKNUM(C5240)</f>
        <v>2018-29</v>
      </c>
      <c r="C5240" s="46">
        <v>43298</v>
      </c>
      <c r="D5240" s="67">
        <f>WEEKDAY(Tableau645[[#This Row],[date]])</f>
        <v>3</v>
      </c>
      <c r="E5240" s="47">
        <v>0.57291666666666696</v>
      </c>
      <c r="F5240" s="47">
        <v>0.73958333333333404</v>
      </c>
      <c r="G5240" s="46" t="str">
        <f>IF(NOT(ISBLANK(Tableau645[heure
début])),IF(VALUE(MID(TEXT(Tableau645[heure
début],"hh"),1,2))&lt;13,"AM","PM"),"")</f>
        <v>PM</v>
      </c>
      <c r="H5240" s="47">
        <f>F5240-E5240</f>
        <v>0.16666666666666707</v>
      </c>
      <c r="I5240" s="47"/>
      <c r="J5240" s="47" t="s">
        <v>832</v>
      </c>
      <c r="K5240" s="65"/>
      <c r="L5240" s="45" t="e">
        <f ca="1">VLOOKUP(Tableau645[[#This Row],[module]],OFFSET(INDIRECT(A5240&amp;"_code"),0,2,,2),2,0)</f>
        <v>#N/A</v>
      </c>
      <c r="M5240" s="45"/>
      <c r="N5240" s="47"/>
      <c r="O5240" s="45"/>
    </row>
    <row r="5241" spans="1:15" hidden="1" x14ac:dyDescent="0.2">
      <c r="A5241" s="61" t="s">
        <v>669</v>
      </c>
      <c r="B5241" s="65" t="str">
        <f>YEAR(C5241)&amp;"-"&amp;WEEKNUM(C5241)</f>
        <v>2018-29</v>
      </c>
      <c r="C5241" s="46">
        <v>43299</v>
      </c>
      <c r="D5241" s="67">
        <f>WEEKDAY(Tableau645[[#This Row],[date]])</f>
        <v>4</v>
      </c>
      <c r="E5241" s="47">
        <v>0.34375</v>
      </c>
      <c r="F5241" s="47">
        <v>0.51041666666666696</v>
      </c>
      <c r="G5241" s="46" t="str">
        <f>IF(NOT(ISBLANK(Tableau645[heure
début])),IF(VALUE(MID(TEXT(Tableau645[heure
début],"hh"),1,2))&lt;13,"AM","PM"),"")</f>
        <v>AM</v>
      </c>
      <c r="H5241" s="47">
        <f>F5241-E5241</f>
        <v>0.16666666666666696</v>
      </c>
      <c r="I5241" s="47"/>
      <c r="J5241" s="47"/>
      <c r="K5241" s="45" t="s">
        <v>809</v>
      </c>
      <c r="L5241" s="45" t="str">
        <f ca="1">VLOOKUP(Tableau645[[#This Row],[module]],OFFSET(INDIRECT(A5241&amp;"_code"),0,2,,2),2,0)</f>
        <v>n/a</v>
      </c>
      <c r="M5241" s="45"/>
      <c r="N5241" s="47"/>
      <c r="O5241" s="45"/>
    </row>
    <row r="5242" spans="1:15" hidden="1" x14ac:dyDescent="0.2">
      <c r="A5242" s="45" t="s">
        <v>670</v>
      </c>
      <c r="B5242" s="65" t="str">
        <f>YEAR(C5242)&amp;"-"&amp;WEEKNUM(C5242)</f>
        <v>2018-29</v>
      </c>
      <c r="C5242" s="46">
        <v>43299</v>
      </c>
      <c r="D5242" s="67">
        <f>WEEKDAY(Tableau645[[#This Row],[date]])</f>
        <v>4</v>
      </c>
      <c r="E5242" s="47">
        <v>0.34375</v>
      </c>
      <c r="F5242" s="47">
        <v>0.51041666666666696</v>
      </c>
      <c r="G5242" s="46" t="str">
        <f>IF(NOT(ISBLANK(Tableau645[heure
début])),IF(VALUE(MID(TEXT(Tableau645[heure
début],"hh"),1,2))&lt;13,"AM","PM"),"")</f>
        <v>AM</v>
      </c>
      <c r="H5242" s="47">
        <f>F5242-E5242</f>
        <v>0.16666666666666696</v>
      </c>
      <c r="I5242" s="47"/>
      <c r="J5242" s="47"/>
      <c r="K5242" s="65" t="s">
        <v>809</v>
      </c>
      <c r="L5242" s="45" t="str">
        <f ca="1">VLOOKUP(Tableau645[[#This Row],[module]],OFFSET(INDIRECT(A5242&amp;"_code"),0,2,,2),2,0)</f>
        <v>n/a</v>
      </c>
      <c r="M5242" s="45"/>
      <c r="N5242" s="47"/>
      <c r="O5242" s="45"/>
    </row>
    <row r="5243" spans="1:15" hidden="1" x14ac:dyDescent="0.2">
      <c r="A5243" s="45" t="s">
        <v>657</v>
      </c>
      <c r="B5243" s="65" t="str">
        <f>YEAR(C5243)&amp;"-"&amp;WEEKNUM(C5243)</f>
        <v>2018-29</v>
      </c>
      <c r="C5243" s="46">
        <v>43299</v>
      </c>
      <c r="D5243" s="67">
        <f>WEEKDAY(Tableau645[[#This Row],[date]])</f>
        <v>4</v>
      </c>
      <c r="E5243" s="47">
        <v>0.34375</v>
      </c>
      <c r="F5243" s="47">
        <v>0.51041666666666696</v>
      </c>
      <c r="G5243" s="46" t="str">
        <f>IF(NOT(ISBLANK(Tableau645[heure
début])),IF(VALUE(MID(TEXT(Tableau645[heure
début],"hh"),1,2))&lt;13,"AM","PM"),"")</f>
        <v>AM</v>
      </c>
      <c r="H5243" s="47">
        <f>F5243-E5243</f>
        <v>0.16666666666666696</v>
      </c>
      <c r="I5243" s="123"/>
      <c r="J5243" s="47"/>
      <c r="K5243" s="65"/>
      <c r="L5243" s="45" t="e">
        <f ca="1">VLOOKUP(Tableau645[[#This Row],[module]],OFFSET(INDIRECT(A5243&amp;"_code"),0,2,,2),2,0)</f>
        <v>#N/A</v>
      </c>
      <c r="M5243" s="45"/>
      <c r="N5243" s="47"/>
      <c r="O5243" s="45"/>
    </row>
    <row r="5244" spans="1:15" hidden="1" x14ac:dyDescent="0.2">
      <c r="A5244" s="45" t="s">
        <v>671</v>
      </c>
      <c r="B5244" s="65" t="str">
        <f>YEAR(C5244)&amp;"-"&amp;WEEKNUM(C5244)</f>
        <v>2018-29</v>
      </c>
      <c r="C5244" s="46">
        <v>43299</v>
      </c>
      <c r="D5244" s="67">
        <f>WEEKDAY(Tableau645[[#This Row],[date]])</f>
        <v>4</v>
      </c>
      <c r="E5244" s="47">
        <v>0.34375</v>
      </c>
      <c r="F5244" s="47">
        <v>0.51041666666666696</v>
      </c>
      <c r="G5244" s="46" t="str">
        <f>IF(NOT(ISBLANK(Tableau645[heure
début])),IF(VALUE(MID(TEXT(Tableau645[heure
début],"hh"),1,2))&lt;13,"AM","PM"),"")</f>
        <v>AM</v>
      </c>
      <c r="H5244" s="47">
        <f>F5244-E5244</f>
        <v>0.16666666666666696</v>
      </c>
      <c r="I5244" s="47"/>
      <c r="J5244" s="47" t="s">
        <v>833</v>
      </c>
      <c r="K5244" s="65" t="s">
        <v>817</v>
      </c>
      <c r="L5244" s="45" t="str">
        <f ca="1">VLOOKUP(Tableau645[[#This Row],[module]],OFFSET(INDIRECT(A5244&amp;"_code"),0,2,,2),2,0)</f>
        <v>n/a</v>
      </c>
      <c r="M5244" s="45"/>
      <c r="N5244" s="47"/>
      <c r="O5244" s="45"/>
    </row>
    <row r="5245" spans="1:15" hidden="1" x14ac:dyDescent="0.2">
      <c r="A5245" s="45" t="s">
        <v>672</v>
      </c>
      <c r="B5245" s="65" t="str">
        <f>YEAR(C5245)&amp;"-"&amp;WEEKNUM(C5245)</f>
        <v>2018-29</v>
      </c>
      <c r="C5245" s="46">
        <v>43299</v>
      </c>
      <c r="D5245" s="67">
        <f>WEEKDAY(Tableau645[[#This Row],[date]])</f>
        <v>4</v>
      </c>
      <c r="E5245" s="47">
        <v>0.34375</v>
      </c>
      <c r="F5245" s="47">
        <v>0.51041666666666696</v>
      </c>
      <c r="G5245" s="46" t="str">
        <f>IF(NOT(ISBLANK(Tableau645[heure
début])),IF(VALUE(MID(TEXT(Tableau645[heure
début],"hh"),1,2))&lt;13,"AM","PM"),"")</f>
        <v>AM</v>
      </c>
      <c r="H5245" s="47">
        <f>F5245-E5245</f>
        <v>0.16666666666666696</v>
      </c>
      <c r="I5245" s="47"/>
      <c r="J5245" s="47"/>
      <c r="K5245" s="65" t="s">
        <v>809</v>
      </c>
      <c r="L5245" s="45" t="str">
        <f ca="1">VLOOKUP(Tableau645[[#This Row],[module]],OFFSET(INDIRECT(A5245&amp;"_code"),0,2,,2),2,0)</f>
        <v>n/a</v>
      </c>
      <c r="M5245" s="45"/>
      <c r="N5245" s="47"/>
      <c r="O5245" s="45"/>
    </row>
    <row r="5246" spans="1:15" hidden="1" x14ac:dyDescent="0.2">
      <c r="A5246" s="45" t="s">
        <v>676</v>
      </c>
      <c r="B5246" s="65" t="str">
        <f>YEAR(C5246)&amp;"-"&amp;WEEKNUM(C5246)</f>
        <v>2018-29</v>
      </c>
      <c r="C5246" s="46">
        <v>43299</v>
      </c>
      <c r="D5246" s="67">
        <f>WEEKDAY(Tableau645[[#This Row],[date]])</f>
        <v>4</v>
      </c>
      <c r="E5246" s="47">
        <v>0.34375</v>
      </c>
      <c r="F5246" s="47">
        <v>0.51041666666666696</v>
      </c>
      <c r="G5246" s="46" t="str">
        <f>IF(NOT(ISBLANK(Tableau645[heure
début])),IF(VALUE(MID(TEXT(Tableau645[heure
début],"hh"),1,2))&lt;13,"AM","PM"),"")</f>
        <v>AM</v>
      </c>
      <c r="H5246" s="47">
        <f>F5246-E5246</f>
        <v>0.16666666666666696</v>
      </c>
      <c r="I5246" s="47"/>
      <c r="J5246" s="47"/>
      <c r="K5246" s="65" t="s">
        <v>809</v>
      </c>
      <c r="L5246" s="45" t="str">
        <f ca="1">VLOOKUP(Tableau645[[#This Row],[module]],OFFSET(INDIRECT(A5246&amp;"_code"),0,2,,2),2,0)</f>
        <v>n/a</v>
      </c>
      <c r="M5246" s="45"/>
      <c r="N5246" s="47"/>
      <c r="O5246" s="45"/>
    </row>
    <row r="5247" spans="1:15" hidden="1" x14ac:dyDescent="0.2">
      <c r="A5247" s="45" t="s">
        <v>677</v>
      </c>
      <c r="B5247" s="65" t="str">
        <f>YEAR(C5247)&amp;"-"&amp;WEEKNUM(C5247)</f>
        <v>2018-29</v>
      </c>
      <c r="C5247" s="46">
        <v>43299</v>
      </c>
      <c r="D5247" s="67">
        <f>WEEKDAY(Tableau645[[#This Row],[date]])</f>
        <v>4</v>
      </c>
      <c r="E5247" s="47">
        <v>0.34375</v>
      </c>
      <c r="F5247" s="47">
        <v>0.51041666666666696</v>
      </c>
      <c r="G5247" s="46" t="str">
        <f>IF(NOT(ISBLANK(Tableau645[heure
début])),IF(VALUE(MID(TEXT(Tableau645[heure
début],"hh"),1,2))&lt;13,"AM","PM"),"")</f>
        <v>AM</v>
      </c>
      <c r="H5247" s="47">
        <f>F5247-E5247</f>
        <v>0.16666666666666696</v>
      </c>
      <c r="I5247" s="47"/>
      <c r="J5247" s="47"/>
      <c r="K5247" s="65" t="s">
        <v>1168</v>
      </c>
      <c r="L5247" s="45" t="str">
        <f ca="1">VLOOKUP(Tableau645[[#This Row],[module]],OFFSET(INDIRECT(A5247&amp;"_code"),0,2,,2),2,0)</f>
        <v>n/a</v>
      </c>
      <c r="M5247" s="45"/>
      <c r="N5247" s="47"/>
      <c r="O5247" s="45"/>
    </row>
    <row r="5248" spans="1:15" hidden="1" x14ac:dyDescent="0.2">
      <c r="A5248" s="45" t="s">
        <v>671</v>
      </c>
      <c r="B5248" s="65" t="str">
        <f>YEAR(C5248)&amp;"-"&amp;WEEKNUM(C5248)</f>
        <v>2018-29</v>
      </c>
      <c r="C5248" s="46">
        <v>43299</v>
      </c>
      <c r="D5248" s="67">
        <f>WEEKDAY(Tableau645[[#This Row],[date]])</f>
        <v>4</v>
      </c>
      <c r="E5248" s="47">
        <v>0.34375</v>
      </c>
      <c r="F5248" s="47">
        <v>0.51041666666666696</v>
      </c>
      <c r="G5248" s="46" t="str">
        <f>IF(NOT(ISBLANK(Tableau645[heure
début])),IF(VALUE(MID(TEXT(Tableau645[heure
début],"hh"),1,2))&lt;13,"AM","PM"),"")</f>
        <v>AM</v>
      </c>
      <c r="H5248" s="47">
        <f>F5248-E5248</f>
        <v>0.16666666666666696</v>
      </c>
      <c r="I5248" s="47"/>
      <c r="J5248" s="47" t="s">
        <v>832</v>
      </c>
      <c r="K5248" s="65"/>
      <c r="L5248" s="45" t="e">
        <f ca="1">VLOOKUP(Tableau645[[#This Row],[module]],OFFSET(INDIRECT(A5248&amp;"_code"),0,2,,2),2,0)</f>
        <v>#N/A</v>
      </c>
      <c r="M5248" s="45"/>
      <c r="N5248" s="47"/>
      <c r="O5248" s="45"/>
    </row>
    <row r="5249" spans="1:15" hidden="1" x14ac:dyDescent="0.2">
      <c r="A5249" s="61" t="s">
        <v>669</v>
      </c>
      <c r="B5249" s="65" t="str">
        <f>YEAR(C5249)&amp;"-"&amp;WEEKNUM(C5249)</f>
        <v>2018-29</v>
      </c>
      <c r="C5249" s="46">
        <v>43299</v>
      </c>
      <c r="D5249" s="67">
        <f>WEEKDAY(Tableau645[[#This Row],[date]])</f>
        <v>4</v>
      </c>
      <c r="E5249" s="63">
        <v>0.57291666666666696</v>
      </c>
      <c r="F5249" s="63">
        <v>0.73958333333333404</v>
      </c>
      <c r="G5249" s="46" t="str">
        <f>IF(NOT(ISBLANK(Tableau645[heure
début])),IF(VALUE(MID(TEXT(Tableau645[heure
début],"hh"),1,2))&lt;13,"AM","PM"),"")</f>
        <v>PM</v>
      </c>
      <c r="H5249" s="47">
        <f>F5249-E5249</f>
        <v>0.16666666666666707</v>
      </c>
      <c r="I5249" s="47"/>
      <c r="J5249" s="47"/>
      <c r="K5249" s="45" t="s">
        <v>809</v>
      </c>
      <c r="L5249" s="45" t="str">
        <f ca="1">VLOOKUP(Tableau645[[#This Row],[module]],OFFSET(INDIRECT(A5249&amp;"_code"),0,2,,2),2,0)</f>
        <v>n/a</v>
      </c>
      <c r="M5249" s="45"/>
      <c r="N5249" s="47"/>
      <c r="O5249" s="45"/>
    </row>
    <row r="5250" spans="1:15" hidden="1" x14ac:dyDescent="0.2">
      <c r="A5250" s="45" t="s">
        <v>670</v>
      </c>
      <c r="B5250" s="65" t="str">
        <f>YEAR(C5250)&amp;"-"&amp;WEEKNUM(C5250)</f>
        <v>2018-29</v>
      </c>
      <c r="C5250" s="46">
        <v>43299</v>
      </c>
      <c r="D5250" s="67">
        <f>WEEKDAY(Tableau645[[#This Row],[date]])</f>
        <v>4</v>
      </c>
      <c r="E5250" s="47">
        <v>0.57291666666666696</v>
      </c>
      <c r="F5250" s="47">
        <v>0.73958333333333404</v>
      </c>
      <c r="G5250" s="46" t="str">
        <f>IF(NOT(ISBLANK(Tableau645[heure
début])),IF(VALUE(MID(TEXT(Tableau645[heure
début],"hh"),1,2))&lt;13,"AM","PM"),"")</f>
        <v>PM</v>
      </c>
      <c r="H5250" s="47">
        <f>F5250-E5250</f>
        <v>0.16666666666666707</v>
      </c>
      <c r="I5250" s="47"/>
      <c r="J5250" s="47"/>
      <c r="K5250" s="65" t="s">
        <v>809</v>
      </c>
      <c r="L5250" s="45" t="str">
        <f ca="1">VLOOKUP(Tableau645[[#This Row],[module]],OFFSET(INDIRECT(A5250&amp;"_code"),0,2,,2),2,0)</f>
        <v>n/a</v>
      </c>
      <c r="M5250" s="45"/>
      <c r="N5250" s="47"/>
      <c r="O5250" s="45"/>
    </row>
    <row r="5251" spans="1:15" hidden="1" x14ac:dyDescent="0.2">
      <c r="A5251" s="45" t="s">
        <v>657</v>
      </c>
      <c r="B5251" s="65" t="str">
        <f>YEAR(C5251)&amp;"-"&amp;WEEKNUM(C5251)</f>
        <v>2018-29</v>
      </c>
      <c r="C5251" s="46">
        <v>43299</v>
      </c>
      <c r="D5251" s="67">
        <f>WEEKDAY(Tableau645[[#This Row],[date]])</f>
        <v>4</v>
      </c>
      <c r="E5251" s="47">
        <v>0.57291666666666696</v>
      </c>
      <c r="F5251" s="47">
        <v>0.73958333333333404</v>
      </c>
      <c r="G5251" s="46" t="str">
        <f>IF(NOT(ISBLANK(Tableau645[heure
début])),IF(VALUE(MID(TEXT(Tableau645[heure
début],"hh"),1,2))&lt;13,"AM","PM"),"")</f>
        <v>PM</v>
      </c>
      <c r="H5251" s="47">
        <f>F5251-E5251</f>
        <v>0.16666666666666707</v>
      </c>
      <c r="I5251" s="123"/>
      <c r="J5251" s="47"/>
      <c r="K5251" s="65"/>
      <c r="L5251" s="45" t="e">
        <f ca="1">VLOOKUP(Tableau645[[#This Row],[module]],OFFSET(INDIRECT(A5251&amp;"_code"),0,2,,2),2,0)</f>
        <v>#N/A</v>
      </c>
      <c r="M5251" s="45"/>
      <c r="N5251" s="47"/>
      <c r="O5251" s="45"/>
    </row>
    <row r="5252" spans="1:15" hidden="1" x14ac:dyDescent="0.2">
      <c r="A5252" s="45" t="s">
        <v>671</v>
      </c>
      <c r="B5252" s="65" t="str">
        <f>YEAR(C5252)&amp;"-"&amp;WEEKNUM(C5252)</f>
        <v>2018-29</v>
      </c>
      <c r="C5252" s="46">
        <v>43299</v>
      </c>
      <c r="D5252" s="67">
        <f>WEEKDAY(Tableau645[[#This Row],[date]])</f>
        <v>4</v>
      </c>
      <c r="E5252" s="47">
        <v>0.57291666666666696</v>
      </c>
      <c r="F5252" s="47">
        <v>0.73958333333333404</v>
      </c>
      <c r="G5252" s="46" t="str">
        <f>IF(NOT(ISBLANK(Tableau645[heure
début])),IF(VALUE(MID(TEXT(Tableau645[heure
début],"hh"),1,2))&lt;13,"AM","PM"),"")</f>
        <v>PM</v>
      </c>
      <c r="H5252" s="47">
        <f>F5252-E5252</f>
        <v>0.16666666666666707</v>
      </c>
      <c r="I5252" s="47"/>
      <c r="J5252" s="47" t="s">
        <v>833</v>
      </c>
      <c r="K5252" s="65" t="s">
        <v>817</v>
      </c>
      <c r="L5252" s="45" t="str">
        <f ca="1">VLOOKUP(Tableau645[[#This Row],[module]],OFFSET(INDIRECT(A5252&amp;"_code"),0,2,,2),2,0)</f>
        <v>n/a</v>
      </c>
      <c r="M5252" s="45"/>
      <c r="N5252" s="47"/>
      <c r="O5252" s="45"/>
    </row>
    <row r="5253" spans="1:15" hidden="1" x14ac:dyDescent="0.2">
      <c r="A5253" s="45" t="s">
        <v>672</v>
      </c>
      <c r="B5253" s="65" t="str">
        <f>YEAR(C5253)&amp;"-"&amp;WEEKNUM(C5253)</f>
        <v>2018-29</v>
      </c>
      <c r="C5253" s="46">
        <v>43299</v>
      </c>
      <c r="D5253" s="67">
        <f>WEEKDAY(Tableau645[[#This Row],[date]])</f>
        <v>4</v>
      </c>
      <c r="E5253" s="47">
        <v>0.57291666666666696</v>
      </c>
      <c r="F5253" s="47">
        <v>0.73958333333333404</v>
      </c>
      <c r="G5253" s="46" t="str">
        <f>IF(NOT(ISBLANK(Tableau645[heure
début])),IF(VALUE(MID(TEXT(Tableau645[heure
début],"hh"),1,2))&lt;13,"AM","PM"),"")</f>
        <v>PM</v>
      </c>
      <c r="H5253" s="47">
        <f>F5253-E5253</f>
        <v>0.16666666666666707</v>
      </c>
      <c r="I5253" s="47"/>
      <c r="J5253" s="47"/>
      <c r="K5253" s="65" t="s">
        <v>809</v>
      </c>
      <c r="L5253" s="45" t="str">
        <f ca="1">VLOOKUP(Tableau645[[#This Row],[module]],OFFSET(INDIRECT(A5253&amp;"_code"),0,2,,2),2,0)</f>
        <v>n/a</v>
      </c>
      <c r="M5253" s="45"/>
      <c r="N5253" s="47"/>
      <c r="O5253" s="45"/>
    </row>
    <row r="5254" spans="1:15" hidden="1" x14ac:dyDescent="0.2">
      <c r="A5254" s="45" t="s">
        <v>676</v>
      </c>
      <c r="B5254" s="65" t="str">
        <f>YEAR(C5254)&amp;"-"&amp;WEEKNUM(C5254)</f>
        <v>2018-29</v>
      </c>
      <c r="C5254" s="46">
        <v>43299</v>
      </c>
      <c r="D5254" s="67">
        <f>WEEKDAY(Tableau645[[#This Row],[date]])</f>
        <v>4</v>
      </c>
      <c r="E5254" s="47">
        <v>0.57291666666666696</v>
      </c>
      <c r="F5254" s="47">
        <v>0.69791666666666663</v>
      </c>
      <c r="G5254" s="46" t="str">
        <f>IF(NOT(ISBLANK(Tableau645[heure
début])),IF(VALUE(MID(TEXT(Tableau645[heure
début],"hh"),1,2))&lt;13,"AM","PM"),"")</f>
        <v>PM</v>
      </c>
      <c r="H5254" s="47">
        <f>F5254-E5254</f>
        <v>0.12499999999999967</v>
      </c>
      <c r="I5254" s="47"/>
      <c r="J5254" s="47"/>
      <c r="K5254" s="65" t="s">
        <v>809</v>
      </c>
      <c r="L5254" s="45" t="str">
        <f ca="1">VLOOKUP(Tableau645[[#This Row],[module]],OFFSET(INDIRECT(A5254&amp;"_code"),0,2,,2),2,0)</f>
        <v>n/a</v>
      </c>
      <c r="M5254" s="45"/>
      <c r="N5254" s="47"/>
      <c r="O5254" s="45"/>
    </row>
    <row r="5255" spans="1:15" hidden="1" x14ac:dyDescent="0.2">
      <c r="A5255" s="45" t="s">
        <v>677</v>
      </c>
      <c r="B5255" s="65" t="str">
        <f>YEAR(C5255)&amp;"-"&amp;WEEKNUM(C5255)</f>
        <v>2018-29</v>
      </c>
      <c r="C5255" s="46">
        <v>43299</v>
      </c>
      <c r="D5255" s="67">
        <f>WEEKDAY(Tableau645[[#This Row],[date]])</f>
        <v>4</v>
      </c>
      <c r="E5255" s="47">
        <v>0.57291666666666696</v>
      </c>
      <c r="F5255" s="47">
        <v>0.69791666666666696</v>
      </c>
      <c r="G5255" s="46" t="str">
        <f>IF(NOT(ISBLANK(Tableau645[heure
début])),IF(VALUE(MID(TEXT(Tableau645[heure
début],"hh"),1,2))&lt;13,"AM","PM"),"")</f>
        <v>PM</v>
      </c>
      <c r="H5255" s="47">
        <f>F5255-E5255</f>
        <v>0.125</v>
      </c>
      <c r="I5255" s="47"/>
      <c r="J5255" s="47"/>
      <c r="K5255" s="65" t="s">
        <v>1168</v>
      </c>
      <c r="L5255" s="45" t="str">
        <f ca="1">VLOOKUP(Tableau645[[#This Row],[module]],OFFSET(INDIRECT(A5255&amp;"_code"),0,2,,2),2,0)</f>
        <v>n/a</v>
      </c>
      <c r="M5255" s="45"/>
      <c r="N5255" s="47"/>
      <c r="O5255" s="45"/>
    </row>
    <row r="5256" spans="1:15" hidden="1" x14ac:dyDescent="0.2">
      <c r="A5256" s="45" t="s">
        <v>671</v>
      </c>
      <c r="B5256" s="65" t="str">
        <f>YEAR(C5256)&amp;"-"&amp;WEEKNUM(C5256)</f>
        <v>2018-29</v>
      </c>
      <c r="C5256" s="46">
        <v>43299</v>
      </c>
      <c r="D5256" s="67">
        <f>WEEKDAY(Tableau645[[#This Row],[date]])</f>
        <v>4</v>
      </c>
      <c r="E5256" s="47">
        <v>0.57291666666666696</v>
      </c>
      <c r="F5256" s="47">
        <v>0.73958333333333404</v>
      </c>
      <c r="G5256" s="46" t="str">
        <f>IF(NOT(ISBLANK(Tableau645[heure
début])),IF(VALUE(MID(TEXT(Tableau645[heure
début],"hh"),1,2))&lt;13,"AM","PM"),"")</f>
        <v>PM</v>
      </c>
      <c r="H5256" s="47">
        <f>F5256-E5256</f>
        <v>0.16666666666666707</v>
      </c>
      <c r="I5256" s="47"/>
      <c r="J5256" s="47" t="s">
        <v>832</v>
      </c>
      <c r="K5256" s="65"/>
      <c r="L5256" s="45" t="e">
        <f ca="1">VLOOKUP(Tableau645[[#This Row],[module]],OFFSET(INDIRECT(A5256&amp;"_code"),0,2,,2),2,0)</f>
        <v>#N/A</v>
      </c>
      <c r="M5256" s="45"/>
      <c r="N5256" s="47"/>
      <c r="O5256" s="45"/>
    </row>
    <row r="5257" spans="1:15" hidden="1" x14ac:dyDescent="0.2">
      <c r="A5257" s="61" t="s">
        <v>669</v>
      </c>
      <c r="B5257" s="65" t="str">
        <f>YEAR(C5257)&amp;"-"&amp;WEEKNUM(C5257)</f>
        <v>2018-29</v>
      </c>
      <c r="C5257" s="46">
        <v>43300</v>
      </c>
      <c r="D5257" s="67">
        <f>WEEKDAY(Tableau645[[#This Row],[date]])</f>
        <v>5</v>
      </c>
      <c r="E5257" s="47">
        <v>0.34375</v>
      </c>
      <c r="F5257" s="47">
        <v>0.51041666666666696</v>
      </c>
      <c r="G5257" s="46" t="str">
        <f>IF(NOT(ISBLANK(Tableau645[heure
début])),IF(VALUE(MID(TEXT(Tableau645[heure
début],"hh"),1,2))&lt;13,"AM","PM"),"")</f>
        <v>AM</v>
      </c>
      <c r="H5257" s="47">
        <f>F5257-E5257</f>
        <v>0.16666666666666696</v>
      </c>
      <c r="I5257" s="47"/>
      <c r="J5257" s="47"/>
      <c r="K5257" s="45" t="s">
        <v>809</v>
      </c>
      <c r="L5257" s="45" t="str">
        <f ca="1">VLOOKUP(Tableau645[[#This Row],[module]],OFFSET(INDIRECT(A5257&amp;"_code"),0,2,,2),2,0)</f>
        <v>n/a</v>
      </c>
      <c r="M5257" s="45"/>
      <c r="N5257" s="47"/>
      <c r="O5257" s="45"/>
    </row>
    <row r="5258" spans="1:15" hidden="1" x14ac:dyDescent="0.2">
      <c r="A5258" s="45" t="s">
        <v>670</v>
      </c>
      <c r="B5258" s="65" t="str">
        <f>YEAR(C5258)&amp;"-"&amp;WEEKNUM(C5258)</f>
        <v>2018-29</v>
      </c>
      <c r="C5258" s="46">
        <v>43300</v>
      </c>
      <c r="D5258" s="67">
        <f>WEEKDAY(Tableau645[[#This Row],[date]])</f>
        <v>5</v>
      </c>
      <c r="E5258" s="47">
        <v>0.34375</v>
      </c>
      <c r="F5258" s="47">
        <v>0.51041666666666696</v>
      </c>
      <c r="G5258" s="46" t="str">
        <f>IF(NOT(ISBLANK(Tableau645[heure
début])),IF(VALUE(MID(TEXT(Tableau645[heure
début],"hh"),1,2))&lt;13,"AM","PM"),"")</f>
        <v>AM</v>
      </c>
      <c r="H5258" s="47">
        <f>F5258-E5258</f>
        <v>0.16666666666666696</v>
      </c>
      <c r="I5258" s="47"/>
      <c r="J5258" s="47"/>
      <c r="K5258" s="65" t="s">
        <v>809</v>
      </c>
      <c r="L5258" s="45" t="str">
        <f ca="1">VLOOKUP(Tableau645[[#This Row],[module]],OFFSET(INDIRECT(A5258&amp;"_code"),0,2,,2),2,0)</f>
        <v>n/a</v>
      </c>
      <c r="M5258" s="45"/>
      <c r="N5258" s="47"/>
      <c r="O5258" s="45"/>
    </row>
    <row r="5259" spans="1:15" hidden="1" x14ac:dyDescent="0.2">
      <c r="A5259" s="115" t="s">
        <v>657</v>
      </c>
      <c r="B5259" s="116" t="str">
        <f>YEAR(C5259)&amp;"-"&amp;WEEKNUM(C5259)</f>
        <v>2018-29</v>
      </c>
      <c r="C5259" s="117">
        <v>43300</v>
      </c>
      <c r="D5259" s="118">
        <f>WEEKDAY(Tableau645[[#This Row],[date]])</f>
        <v>5</v>
      </c>
      <c r="E5259" s="119">
        <v>0.34375</v>
      </c>
      <c r="F5259" s="119">
        <v>0.51041666666666696</v>
      </c>
      <c r="G5259" s="117" t="str">
        <f>IF(NOT(ISBLANK(Tableau645[heure
début])),IF(VALUE(MID(TEXT(Tableau645[heure
début],"hh"),1,2))&lt;13,"AM","PM"),"")</f>
        <v>AM</v>
      </c>
      <c r="H5259" s="119">
        <f>F5259-E5259</f>
        <v>0.16666666666666696</v>
      </c>
      <c r="I5259" s="119"/>
      <c r="J5259" s="119" t="s">
        <v>823</v>
      </c>
      <c r="K5259" s="116" t="s">
        <v>1099</v>
      </c>
      <c r="L5259" s="116" t="str">
        <f ca="1">VLOOKUP(Tableau645[[#This Row],[module]],OFFSET(INDIRECT(A5259&amp;"_code"),0,2,,2),2,0)</f>
        <v>DELIESSCHE Christian</v>
      </c>
      <c r="M5259" s="115"/>
      <c r="N5259" s="119"/>
      <c r="O5259" s="115"/>
    </row>
    <row r="5260" spans="1:15" hidden="1" x14ac:dyDescent="0.2">
      <c r="A5260" s="115" t="s">
        <v>657</v>
      </c>
      <c r="B5260" s="116" t="str">
        <f>YEAR(C5260)&amp;"-"&amp;WEEKNUM(C5260)</f>
        <v>2018-29</v>
      </c>
      <c r="C5260" s="117">
        <v>43300</v>
      </c>
      <c r="D5260" s="118">
        <f>WEEKDAY(Tableau645[[#This Row],[date]])</f>
        <v>5</v>
      </c>
      <c r="E5260" s="119">
        <v>0.34375</v>
      </c>
      <c r="F5260" s="119">
        <v>0.51041666666666696</v>
      </c>
      <c r="G5260" s="117" t="str">
        <f>IF(NOT(ISBLANK(Tableau645[heure
début])),IF(VALUE(MID(TEXT(Tableau645[heure
début],"hh"),1,2))&lt;13,"AM","PM"),"")</f>
        <v>AM</v>
      </c>
      <c r="H5260" s="119">
        <f>F5260-E5260</f>
        <v>0.16666666666666696</v>
      </c>
      <c r="I5260" s="119"/>
      <c r="J5260" s="119"/>
      <c r="K5260" s="116"/>
      <c r="L5260" s="116" t="e">
        <f ca="1">VLOOKUP(Tableau645[[#This Row],[module]],OFFSET(INDIRECT(A5260&amp;"_code"),0,2,,2),2,0)</f>
        <v>#N/A</v>
      </c>
      <c r="M5260" s="115"/>
      <c r="N5260" s="119"/>
      <c r="O5260" s="115"/>
    </row>
    <row r="5261" spans="1:15" hidden="1" x14ac:dyDescent="0.2">
      <c r="A5261" s="115" t="s">
        <v>671</v>
      </c>
      <c r="B5261" s="116" t="str">
        <f>YEAR(C5261)&amp;"-"&amp;WEEKNUM(C5261)</f>
        <v>2018-29</v>
      </c>
      <c r="C5261" s="117">
        <v>43300</v>
      </c>
      <c r="D5261" s="118">
        <f>WEEKDAY(Tableau645[[#This Row],[date]])</f>
        <v>5</v>
      </c>
      <c r="E5261" s="119">
        <v>0.34375</v>
      </c>
      <c r="F5261" s="119">
        <v>0.51041666666666696</v>
      </c>
      <c r="G5261" s="117" t="str">
        <f>IF(NOT(ISBLANK(Tableau645[heure
début])),IF(VALUE(MID(TEXT(Tableau645[heure
début],"hh"),1,2))&lt;13,"AM","PM"),"")</f>
        <v>AM</v>
      </c>
      <c r="H5261" s="119">
        <f>F5261-E5261</f>
        <v>0.16666666666666696</v>
      </c>
      <c r="I5261" s="119"/>
      <c r="J5261" s="119" t="s">
        <v>833</v>
      </c>
      <c r="K5261" s="116" t="s">
        <v>817</v>
      </c>
      <c r="L5261" s="116" t="str">
        <f ca="1">VLOOKUP(Tableau645[[#This Row],[module]],OFFSET(INDIRECT(A5261&amp;"_code"),0,2,,2),2,0)</f>
        <v>n/a</v>
      </c>
      <c r="M5261" s="115"/>
      <c r="N5261" s="119"/>
      <c r="O5261" s="115"/>
    </row>
    <row r="5262" spans="1:15" hidden="1" x14ac:dyDescent="0.2">
      <c r="A5262" s="115" t="s">
        <v>672</v>
      </c>
      <c r="B5262" s="116" t="str">
        <f>YEAR(C5262)&amp;"-"&amp;WEEKNUM(C5262)</f>
        <v>2018-29</v>
      </c>
      <c r="C5262" s="117">
        <v>43300</v>
      </c>
      <c r="D5262" s="118">
        <f>WEEKDAY(Tableau645[[#This Row],[date]])</f>
        <v>5</v>
      </c>
      <c r="E5262" s="119">
        <v>0.34375</v>
      </c>
      <c r="F5262" s="119">
        <v>0.51041666666666696</v>
      </c>
      <c r="G5262" s="117" t="str">
        <f>IF(NOT(ISBLANK(Tableau645[heure
début])),IF(VALUE(MID(TEXT(Tableau645[heure
début],"hh"),1,2))&lt;13,"AM","PM"),"")</f>
        <v>AM</v>
      </c>
      <c r="H5262" s="119">
        <f>F5262-E5262</f>
        <v>0.16666666666666696</v>
      </c>
      <c r="I5262" s="119"/>
      <c r="J5262" s="119"/>
      <c r="K5262" s="116" t="s">
        <v>809</v>
      </c>
      <c r="L5262" s="116" t="str">
        <f ca="1">VLOOKUP(Tableau645[[#This Row],[module]],OFFSET(INDIRECT(A5262&amp;"_code"),0,2,,2),2,0)</f>
        <v>n/a</v>
      </c>
      <c r="M5262" s="115"/>
      <c r="N5262" s="119"/>
      <c r="O5262" s="115"/>
    </row>
    <row r="5263" spans="1:15" hidden="1" x14ac:dyDescent="0.2">
      <c r="A5263" s="115" t="s">
        <v>676</v>
      </c>
      <c r="B5263" s="116" t="str">
        <f>YEAR(C5263)&amp;"-"&amp;WEEKNUM(C5263)</f>
        <v>2018-29</v>
      </c>
      <c r="C5263" s="117">
        <v>43300</v>
      </c>
      <c r="D5263" s="118">
        <f>WEEKDAY(Tableau645[[#This Row],[date]])</f>
        <v>5</v>
      </c>
      <c r="E5263" s="119">
        <v>0.34375</v>
      </c>
      <c r="F5263" s="119">
        <v>0.51041666666666696</v>
      </c>
      <c r="G5263" s="117" t="str">
        <f>IF(NOT(ISBLANK(Tableau645[heure
début])),IF(VALUE(MID(TEXT(Tableau645[heure
début],"hh"),1,2))&lt;13,"AM","PM"),"")</f>
        <v>AM</v>
      </c>
      <c r="H5263" s="119">
        <f>F5263-E5263</f>
        <v>0.16666666666666696</v>
      </c>
      <c r="I5263" s="119"/>
      <c r="J5263" s="119"/>
      <c r="K5263" s="116" t="s">
        <v>809</v>
      </c>
      <c r="L5263" s="116" t="str">
        <f ca="1">VLOOKUP(Tableau645[[#This Row],[module]],OFFSET(INDIRECT(A5263&amp;"_code"),0,2,,2),2,0)</f>
        <v>n/a</v>
      </c>
      <c r="M5263" s="115"/>
      <c r="N5263" s="119"/>
      <c r="O5263" s="115"/>
    </row>
    <row r="5264" spans="1:15" hidden="1" x14ac:dyDescent="0.2">
      <c r="A5264" s="115" t="s">
        <v>677</v>
      </c>
      <c r="B5264" s="116" t="str">
        <f>YEAR(C5264)&amp;"-"&amp;WEEKNUM(C5264)</f>
        <v>2018-29</v>
      </c>
      <c r="C5264" s="117">
        <v>43300</v>
      </c>
      <c r="D5264" s="118">
        <f>WEEKDAY(Tableau645[[#This Row],[date]])</f>
        <v>5</v>
      </c>
      <c r="E5264" s="119">
        <v>0.34375</v>
      </c>
      <c r="F5264" s="119">
        <v>0.51041666666666696</v>
      </c>
      <c r="G5264" s="117" t="str">
        <f>IF(NOT(ISBLANK(Tableau645[heure
début])),IF(VALUE(MID(TEXT(Tableau645[heure
début],"hh"),1,2))&lt;13,"AM","PM"),"")</f>
        <v>AM</v>
      </c>
      <c r="H5264" s="119">
        <f>F5264-E5264</f>
        <v>0.16666666666666696</v>
      </c>
      <c r="I5264" s="119"/>
      <c r="J5264" s="119"/>
      <c r="K5264" s="116" t="s">
        <v>1168</v>
      </c>
      <c r="L5264" s="116" t="str">
        <f ca="1">VLOOKUP(Tableau645[[#This Row],[module]],OFFSET(INDIRECT(A5264&amp;"_code"),0,2,,2),2,0)</f>
        <v>n/a</v>
      </c>
      <c r="M5264" s="115"/>
      <c r="N5264" s="119"/>
      <c r="O5264" s="115"/>
    </row>
    <row r="5265" spans="1:15" hidden="1" x14ac:dyDescent="0.2">
      <c r="A5265" s="115" t="s">
        <v>671</v>
      </c>
      <c r="B5265" s="116" t="str">
        <f>YEAR(C5265)&amp;"-"&amp;WEEKNUM(C5265)</f>
        <v>2018-29</v>
      </c>
      <c r="C5265" s="117">
        <v>43300</v>
      </c>
      <c r="D5265" s="118">
        <f>WEEKDAY(Tableau645[[#This Row],[date]])</f>
        <v>5</v>
      </c>
      <c r="E5265" s="119">
        <v>0.34375</v>
      </c>
      <c r="F5265" s="119">
        <v>0.51041666666666696</v>
      </c>
      <c r="G5265" s="117" t="str">
        <f>IF(NOT(ISBLANK(Tableau645[heure
début])),IF(VALUE(MID(TEXT(Tableau645[heure
début],"hh"),1,2))&lt;13,"AM","PM"),"")</f>
        <v>AM</v>
      </c>
      <c r="H5265" s="119">
        <f>F5265-E5265</f>
        <v>0.16666666666666696</v>
      </c>
      <c r="I5265" s="119"/>
      <c r="J5265" s="119" t="s">
        <v>832</v>
      </c>
      <c r="K5265" s="116"/>
      <c r="L5265" s="116" t="e">
        <f ca="1">VLOOKUP(Tableau645[[#This Row],[module]],OFFSET(INDIRECT(A5265&amp;"_code"),0,2,,2),2,0)</f>
        <v>#N/A</v>
      </c>
      <c r="M5265" s="115"/>
      <c r="N5265" s="119"/>
      <c r="O5265" s="115"/>
    </row>
    <row r="5266" spans="1:15" hidden="1" x14ac:dyDescent="0.2">
      <c r="A5266" s="115" t="s">
        <v>657</v>
      </c>
      <c r="B5266" s="116" t="str">
        <f>YEAR(C5266)&amp;"-"&amp;WEEKNUM(C5266)</f>
        <v>2018-29</v>
      </c>
      <c r="C5266" s="117">
        <v>43300</v>
      </c>
      <c r="D5266" s="118">
        <f>WEEKDAY(Tableau645[[#This Row],[date]])</f>
        <v>5</v>
      </c>
      <c r="E5266" s="47">
        <v>0.57291666666666696</v>
      </c>
      <c r="F5266" s="47">
        <v>0.73958333333333404</v>
      </c>
      <c r="G5266" s="117" t="str">
        <f>IF(NOT(ISBLANK(Tableau645[heure
début])),IF(VALUE(MID(TEXT(Tableau645[heure
début],"hh"),1,2))&lt;13,"AM","PM"),"")</f>
        <v>PM</v>
      </c>
      <c r="H5266" s="119">
        <f>F5266-E5266</f>
        <v>0.16666666666666707</v>
      </c>
      <c r="I5266" s="119"/>
      <c r="J5266" s="119" t="s">
        <v>823</v>
      </c>
      <c r="K5266" s="116" t="s">
        <v>1099</v>
      </c>
      <c r="L5266" s="116" t="str">
        <f ca="1">VLOOKUP(Tableau645[[#This Row],[module]],OFFSET(INDIRECT(A5266&amp;"_code"),0,2,,2),2,0)</f>
        <v>DELIESSCHE Christian</v>
      </c>
      <c r="M5266" s="115"/>
      <c r="N5266" s="119"/>
      <c r="O5266" s="115"/>
    </row>
    <row r="5267" spans="1:15" hidden="1" x14ac:dyDescent="0.2">
      <c r="A5267" s="115" t="s">
        <v>669</v>
      </c>
      <c r="B5267" s="116" t="str">
        <f>YEAR(C5267)&amp;"-"&amp;WEEKNUM(C5267)</f>
        <v>2018-29</v>
      </c>
      <c r="C5267" s="117">
        <v>43300</v>
      </c>
      <c r="D5267" s="118">
        <f>WEEKDAY(Tableau645[[#This Row],[date]])</f>
        <v>5</v>
      </c>
      <c r="E5267" s="119">
        <v>0.57291666666666696</v>
      </c>
      <c r="F5267" s="119">
        <v>0.73958333333333404</v>
      </c>
      <c r="G5267" s="117" t="str">
        <f>IF(NOT(ISBLANK(Tableau645[heure
début])),IF(VALUE(MID(TEXT(Tableau645[heure
début],"hh"),1,2))&lt;13,"AM","PM"),"")</f>
        <v>PM</v>
      </c>
      <c r="H5267" s="119">
        <f>F5267-E5267</f>
        <v>0.16666666666666707</v>
      </c>
      <c r="I5267" s="119"/>
      <c r="J5267" s="119"/>
      <c r="K5267" s="116" t="s">
        <v>809</v>
      </c>
      <c r="L5267" s="116" t="str">
        <f ca="1">VLOOKUP(Tableau645[[#This Row],[module]],OFFSET(INDIRECT(A5267&amp;"_code"),0,2,,2),2,0)</f>
        <v>n/a</v>
      </c>
      <c r="M5267" s="115"/>
      <c r="N5267" s="119"/>
      <c r="O5267" s="115"/>
    </row>
    <row r="5268" spans="1:15" hidden="1" x14ac:dyDescent="0.2">
      <c r="A5268" s="45" t="s">
        <v>670</v>
      </c>
      <c r="B5268" s="65" t="str">
        <f>YEAR(C5268)&amp;"-"&amp;WEEKNUM(C5268)</f>
        <v>2018-29</v>
      </c>
      <c r="C5268" s="46">
        <v>43300</v>
      </c>
      <c r="D5268" s="67">
        <f>WEEKDAY(Tableau645[[#This Row],[date]])</f>
        <v>5</v>
      </c>
      <c r="E5268" s="47">
        <v>0.57291666666666696</v>
      </c>
      <c r="F5268" s="47">
        <v>0.73958333333333404</v>
      </c>
      <c r="G5268" s="46" t="str">
        <f>IF(NOT(ISBLANK(Tableau645[heure
début])),IF(VALUE(MID(TEXT(Tableau645[heure
début],"hh"),1,2))&lt;13,"AM","PM"),"")</f>
        <v>PM</v>
      </c>
      <c r="H5268" s="47">
        <f>F5268-E5268</f>
        <v>0.16666666666666707</v>
      </c>
      <c r="I5268" s="47"/>
      <c r="J5268" s="47"/>
      <c r="K5268" s="65" t="s">
        <v>809</v>
      </c>
      <c r="L5268" s="45" t="str">
        <f ca="1">VLOOKUP(Tableau645[[#This Row],[module]],OFFSET(INDIRECT(A5268&amp;"_code"),0,2,,2),2,0)</f>
        <v>n/a</v>
      </c>
      <c r="M5268" s="45"/>
      <c r="N5268" s="47"/>
      <c r="O5268" s="45"/>
    </row>
    <row r="5269" spans="1:15" hidden="1" x14ac:dyDescent="0.2">
      <c r="A5269" s="45" t="s">
        <v>657</v>
      </c>
      <c r="B5269" s="65" t="str">
        <f>YEAR(C5269)&amp;"-"&amp;WEEKNUM(C5269)</f>
        <v>2018-29</v>
      </c>
      <c r="C5269" s="46">
        <v>43300</v>
      </c>
      <c r="D5269" s="67">
        <f>WEEKDAY(Tableau645[[#This Row],[date]])</f>
        <v>5</v>
      </c>
      <c r="E5269" s="47">
        <v>0.57291666666666696</v>
      </c>
      <c r="F5269" s="47">
        <v>0.73958333333333404</v>
      </c>
      <c r="G5269" s="46" t="str">
        <f>IF(NOT(ISBLANK(Tableau645[heure
début])),IF(VALUE(MID(TEXT(Tableau645[heure
début],"hh"),1,2))&lt;13,"AM","PM"),"")</f>
        <v>PM</v>
      </c>
      <c r="H5269" s="47">
        <f>F5269-E5269</f>
        <v>0.16666666666666707</v>
      </c>
      <c r="I5269" s="123"/>
      <c r="J5269" s="47"/>
      <c r="K5269" s="65"/>
      <c r="L5269" s="45" t="e">
        <f ca="1">VLOOKUP(Tableau645[[#This Row],[module]],OFFSET(INDIRECT(A5269&amp;"_code"),0,2,,2),2,0)</f>
        <v>#N/A</v>
      </c>
      <c r="M5269" s="45"/>
      <c r="N5269" s="47"/>
      <c r="O5269" s="45"/>
    </row>
    <row r="5270" spans="1:15" hidden="1" x14ac:dyDescent="0.2">
      <c r="A5270" s="45" t="s">
        <v>671</v>
      </c>
      <c r="B5270" s="65" t="str">
        <f>YEAR(C5270)&amp;"-"&amp;WEEKNUM(C5270)</f>
        <v>2018-29</v>
      </c>
      <c r="C5270" s="46">
        <v>43300</v>
      </c>
      <c r="D5270" s="67">
        <f>WEEKDAY(Tableau645[[#This Row],[date]])</f>
        <v>5</v>
      </c>
      <c r="E5270" s="47">
        <v>0.57291666666666696</v>
      </c>
      <c r="F5270" s="47">
        <v>0.73958333333333404</v>
      </c>
      <c r="G5270" s="46" t="str">
        <f>IF(NOT(ISBLANK(Tableau645[heure
début])),IF(VALUE(MID(TEXT(Tableau645[heure
début],"hh"),1,2))&lt;13,"AM","PM"),"")</f>
        <v>PM</v>
      </c>
      <c r="H5270" s="47">
        <f>F5270-E5270</f>
        <v>0.16666666666666707</v>
      </c>
      <c r="I5270" s="47"/>
      <c r="J5270" s="47" t="s">
        <v>833</v>
      </c>
      <c r="K5270" s="65" t="s">
        <v>817</v>
      </c>
      <c r="L5270" s="45" t="str">
        <f ca="1">VLOOKUP(Tableau645[[#This Row],[module]],OFFSET(INDIRECT(A5270&amp;"_code"),0,2,,2),2,0)</f>
        <v>n/a</v>
      </c>
      <c r="M5270" s="45"/>
      <c r="N5270" s="47"/>
      <c r="O5270" s="45"/>
    </row>
    <row r="5271" spans="1:15" hidden="1" x14ac:dyDescent="0.2">
      <c r="A5271" s="45" t="s">
        <v>672</v>
      </c>
      <c r="B5271" s="65" t="str">
        <f>YEAR(C5271)&amp;"-"&amp;WEEKNUM(C5271)</f>
        <v>2018-29</v>
      </c>
      <c r="C5271" s="46">
        <v>43300</v>
      </c>
      <c r="D5271" s="67">
        <f>WEEKDAY(Tableau645[[#This Row],[date]])</f>
        <v>5</v>
      </c>
      <c r="E5271" s="47">
        <v>0.57291666666666696</v>
      </c>
      <c r="F5271" s="47">
        <v>0.73958333333333404</v>
      </c>
      <c r="G5271" s="46" t="str">
        <f>IF(NOT(ISBLANK(Tableau645[heure
début])),IF(VALUE(MID(TEXT(Tableau645[heure
début],"hh"),1,2))&lt;13,"AM","PM"),"")</f>
        <v>PM</v>
      </c>
      <c r="H5271" s="47">
        <f>F5271-E5271</f>
        <v>0.16666666666666707</v>
      </c>
      <c r="I5271" s="47"/>
      <c r="J5271" s="47"/>
      <c r="K5271" s="65" t="s">
        <v>809</v>
      </c>
      <c r="L5271" s="45" t="str">
        <f ca="1">VLOOKUP(Tableau645[[#This Row],[module]],OFFSET(INDIRECT(A5271&amp;"_code"),0,2,,2),2,0)</f>
        <v>n/a</v>
      </c>
      <c r="M5271" s="45"/>
      <c r="N5271" s="47"/>
      <c r="O5271" s="45"/>
    </row>
    <row r="5272" spans="1:15" hidden="1" x14ac:dyDescent="0.2">
      <c r="A5272" s="45" t="s">
        <v>676</v>
      </c>
      <c r="B5272" s="65" t="str">
        <f>YEAR(C5272)&amp;"-"&amp;WEEKNUM(C5272)</f>
        <v>2018-29</v>
      </c>
      <c r="C5272" s="46">
        <v>43300</v>
      </c>
      <c r="D5272" s="67">
        <f>WEEKDAY(Tableau645[[#This Row],[date]])</f>
        <v>5</v>
      </c>
      <c r="E5272" s="47">
        <v>0.57291666666666696</v>
      </c>
      <c r="F5272" s="47">
        <v>0.69791666666666663</v>
      </c>
      <c r="G5272" s="46" t="str">
        <f>IF(NOT(ISBLANK(Tableau645[heure
début])),IF(VALUE(MID(TEXT(Tableau645[heure
début],"hh"),1,2))&lt;13,"AM","PM"),"")</f>
        <v>PM</v>
      </c>
      <c r="H5272" s="47">
        <f>F5272-E5272</f>
        <v>0.12499999999999967</v>
      </c>
      <c r="I5272" s="47"/>
      <c r="J5272" s="47"/>
      <c r="K5272" s="65" t="s">
        <v>809</v>
      </c>
      <c r="L5272" s="45" t="str">
        <f ca="1">VLOOKUP(Tableau645[[#This Row],[module]],OFFSET(INDIRECT(A5272&amp;"_code"),0,2,,2),2,0)</f>
        <v>n/a</v>
      </c>
      <c r="M5272" s="45"/>
      <c r="N5272" s="47"/>
      <c r="O5272" s="45"/>
    </row>
    <row r="5273" spans="1:15" hidden="1" x14ac:dyDescent="0.2">
      <c r="A5273" s="45" t="s">
        <v>677</v>
      </c>
      <c r="B5273" s="65" t="str">
        <f>YEAR(C5273)&amp;"-"&amp;WEEKNUM(C5273)</f>
        <v>2018-29</v>
      </c>
      <c r="C5273" s="46">
        <v>43300</v>
      </c>
      <c r="D5273" s="67">
        <f>WEEKDAY(Tableau645[[#This Row],[date]])</f>
        <v>5</v>
      </c>
      <c r="E5273" s="47">
        <v>0.57291666666666696</v>
      </c>
      <c r="F5273" s="47">
        <v>0.69791666666666696</v>
      </c>
      <c r="G5273" s="46" t="str">
        <f>IF(NOT(ISBLANK(Tableau645[heure
début])),IF(VALUE(MID(TEXT(Tableau645[heure
début],"hh"),1,2))&lt;13,"AM","PM"),"")</f>
        <v>PM</v>
      </c>
      <c r="H5273" s="47">
        <f>F5273-E5273</f>
        <v>0.125</v>
      </c>
      <c r="I5273" s="47"/>
      <c r="J5273" s="47"/>
      <c r="K5273" s="65" t="s">
        <v>1168</v>
      </c>
      <c r="L5273" s="45" t="str">
        <f ca="1">VLOOKUP(Tableau645[[#This Row],[module]],OFFSET(INDIRECT(A5273&amp;"_code"),0,2,,2),2,0)</f>
        <v>n/a</v>
      </c>
      <c r="M5273" s="45"/>
      <c r="N5273" s="47"/>
      <c r="O5273" s="45"/>
    </row>
    <row r="5274" spans="1:15" hidden="1" x14ac:dyDescent="0.2">
      <c r="A5274" s="45" t="s">
        <v>671</v>
      </c>
      <c r="B5274" s="65" t="str">
        <f>YEAR(C5274)&amp;"-"&amp;WEEKNUM(C5274)</f>
        <v>2018-29</v>
      </c>
      <c r="C5274" s="46">
        <v>43300</v>
      </c>
      <c r="D5274" s="67">
        <f>WEEKDAY(Tableau645[[#This Row],[date]])</f>
        <v>5</v>
      </c>
      <c r="E5274" s="47">
        <v>0.57291666666666696</v>
      </c>
      <c r="F5274" s="47">
        <v>0.73958333333333404</v>
      </c>
      <c r="G5274" s="46" t="str">
        <f>IF(NOT(ISBLANK(Tableau645[heure
début])),IF(VALUE(MID(TEXT(Tableau645[heure
début],"hh"),1,2))&lt;13,"AM","PM"),"")</f>
        <v>PM</v>
      </c>
      <c r="H5274" s="47">
        <f>F5274-E5274</f>
        <v>0.16666666666666707</v>
      </c>
      <c r="I5274" s="47"/>
      <c r="J5274" s="47" t="s">
        <v>832</v>
      </c>
      <c r="K5274" s="65"/>
      <c r="L5274" s="45" t="e">
        <f ca="1">VLOOKUP(Tableau645[[#This Row],[module]],OFFSET(INDIRECT(A5274&amp;"_code"),0,2,,2),2,0)</f>
        <v>#N/A</v>
      </c>
      <c r="M5274" s="45"/>
      <c r="N5274" s="47"/>
      <c r="O5274" s="45"/>
    </row>
    <row r="5275" spans="1:15" hidden="1" x14ac:dyDescent="0.2">
      <c r="A5275" s="61" t="s">
        <v>669</v>
      </c>
      <c r="B5275" s="65" t="str">
        <f>YEAR(C5275)&amp;"-"&amp;WEEKNUM(C5275)</f>
        <v>2018-29</v>
      </c>
      <c r="C5275" s="46">
        <v>43301</v>
      </c>
      <c r="D5275" s="67">
        <f>WEEKDAY(Tableau645[[#This Row],[date]])</f>
        <v>6</v>
      </c>
      <c r="E5275" s="47">
        <v>0.34375</v>
      </c>
      <c r="F5275" s="47">
        <v>0.51041666666666696</v>
      </c>
      <c r="G5275" s="46" t="str">
        <f>IF(NOT(ISBLANK(Tableau645[heure
début])),IF(VALUE(MID(TEXT(Tableau645[heure
début],"hh"),1,2))&lt;13,"AM","PM"),"")</f>
        <v>AM</v>
      </c>
      <c r="H5275" s="47">
        <f>F5275-E5275</f>
        <v>0.16666666666666696</v>
      </c>
      <c r="I5275" s="47"/>
      <c r="J5275" s="47"/>
      <c r="K5275" s="45" t="s">
        <v>809</v>
      </c>
      <c r="L5275" s="45" t="str">
        <f ca="1">VLOOKUP(Tableau645[[#This Row],[module]],OFFSET(INDIRECT(A5275&amp;"_code"),0,2,,2),2,0)</f>
        <v>n/a</v>
      </c>
      <c r="M5275" s="45"/>
      <c r="N5275" s="47"/>
      <c r="O5275" s="45"/>
    </row>
    <row r="5276" spans="1:15" hidden="1" x14ac:dyDescent="0.2">
      <c r="A5276" s="45" t="s">
        <v>670</v>
      </c>
      <c r="B5276" s="65" t="str">
        <f>YEAR(C5276)&amp;"-"&amp;WEEKNUM(C5276)</f>
        <v>2018-29</v>
      </c>
      <c r="C5276" s="46">
        <v>43301</v>
      </c>
      <c r="D5276" s="67">
        <f>WEEKDAY(Tableau645[[#This Row],[date]])</f>
        <v>6</v>
      </c>
      <c r="E5276" s="47">
        <v>0.34375</v>
      </c>
      <c r="F5276" s="47">
        <v>0.51041666666666696</v>
      </c>
      <c r="G5276" s="46" t="str">
        <f>IF(NOT(ISBLANK(Tableau645[heure
début])),IF(VALUE(MID(TEXT(Tableau645[heure
début],"hh"),1,2))&lt;13,"AM","PM"),"")</f>
        <v>AM</v>
      </c>
      <c r="H5276" s="47">
        <f>F5276-E5276</f>
        <v>0.16666666666666696</v>
      </c>
      <c r="I5276" s="47"/>
      <c r="J5276" s="47"/>
      <c r="K5276" s="65" t="s">
        <v>809</v>
      </c>
      <c r="L5276" s="45" t="str">
        <f ca="1">VLOOKUP(Tableau645[[#This Row],[module]],OFFSET(INDIRECT(A5276&amp;"_code"),0,2,,2),2,0)</f>
        <v>n/a</v>
      </c>
      <c r="M5276" s="45"/>
      <c r="N5276" s="47"/>
      <c r="O5276" s="45"/>
    </row>
    <row r="5277" spans="1:15" hidden="1" x14ac:dyDescent="0.2">
      <c r="A5277" s="115" t="s">
        <v>657</v>
      </c>
      <c r="B5277" s="116" t="str">
        <f>YEAR(C5277)&amp;"-"&amp;WEEKNUM(C5277)</f>
        <v>2018-29</v>
      </c>
      <c r="C5277" s="117">
        <v>43301</v>
      </c>
      <c r="D5277" s="118">
        <f>WEEKDAY(Tableau645[[#This Row],[date]])</f>
        <v>6</v>
      </c>
      <c r="E5277" s="119">
        <v>0.34375</v>
      </c>
      <c r="F5277" s="119">
        <v>0.51041666666666696</v>
      </c>
      <c r="G5277" s="117" t="str">
        <f>IF(NOT(ISBLANK(Tableau645[heure
début])),IF(VALUE(MID(TEXT(Tableau645[heure
début],"hh"),1,2))&lt;13,"AM","PM"),"")</f>
        <v>AM</v>
      </c>
      <c r="H5277" s="119">
        <f>F5277-E5277</f>
        <v>0.16666666666666696</v>
      </c>
      <c r="I5277" s="119"/>
      <c r="J5277" s="119" t="s">
        <v>823</v>
      </c>
      <c r="K5277" s="116" t="s">
        <v>1099</v>
      </c>
      <c r="L5277" s="116" t="str">
        <f ca="1">VLOOKUP(Tableau645[[#This Row],[module]],OFFSET(INDIRECT(A5277&amp;"_code"),0,2,,2),2,0)</f>
        <v>DELIESSCHE Christian</v>
      </c>
      <c r="M5277" s="115"/>
      <c r="N5277" s="119"/>
      <c r="O5277" s="115"/>
    </row>
    <row r="5278" spans="1:15" hidden="1" x14ac:dyDescent="0.2">
      <c r="A5278" s="115" t="s">
        <v>657</v>
      </c>
      <c r="B5278" s="116" t="str">
        <f>YEAR(C5278)&amp;"-"&amp;WEEKNUM(C5278)</f>
        <v>2018-29</v>
      </c>
      <c r="C5278" s="117">
        <v>43301</v>
      </c>
      <c r="D5278" s="118">
        <f>WEEKDAY(Tableau645[[#This Row],[date]])</f>
        <v>6</v>
      </c>
      <c r="E5278" s="119">
        <v>0.34375</v>
      </c>
      <c r="F5278" s="119">
        <v>0.51041666666666696</v>
      </c>
      <c r="G5278" s="117" t="str">
        <f>IF(NOT(ISBLANK(Tableau645[heure
début])),IF(VALUE(MID(TEXT(Tableau645[heure
début],"hh"),1,2))&lt;13,"AM","PM"),"")</f>
        <v>AM</v>
      </c>
      <c r="H5278" s="119">
        <f>F5278-E5278</f>
        <v>0.16666666666666696</v>
      </c>
      <c r="I5278" s="119"/>
      <c r="J5278" s="119"/>
      <c r="K5278" s="116"/>
      <c r="L5278" s="116" t="e">
        <f ca="1">VLOOKUP(Tableau645[[#This Row],[module]],OFFSET(INDIRECT(A5278&amp;"_code"),0,2,,2),2,0)</f>
        <v>#N/A</v>
      </c>
      <c r="M5278" s="115"/>
      <c r="N5278" s="119"/>
      <c r="O5278" s="115"/>
    </row>
    <row r="5279" spans="1:15" hidden="1" x14ac:dyDescent="0.2">
      <c r="A5279" s="115" t="s">
        <v>671</v>
      </c>
      <c r="B5279" s="116" t="str">
        <f>YEAR(C5279)&amp;"-"&amp;WEEKNUM(C5279)</f>
        <v>2018-29</v>
      </c>
      <c r="C5279" s="117">
        <v>43301</v>
      </c>
      <c r="D5279" s="118">
        <f>WEEKDAY(Tableau645[[#This Row],[date]])</f>
        <v>6</v>
      </c>
      <c r="E5279" s="119">
        <v>0.34375</v>
      </c>
      <c r="F5279" s="119">
        <v>0.51041666666666696</v>
      </c>
      <c r="G5279" s="117" t="str">
        <f>IF(NOT(ISBLANK(Tableau645[heure
début])),IF(VALUE(MID(TEXT(Tableau645[heure
début],"hh"),1,2))&lt;13,"AM","PM"),"")</f>
        <v>AM</v>
      </c>
      <c r="H5279" s="119">
        <f>F5279-E5279</f>
        <v>0.16666666666666696</v>
      </c>
      <c r="I5279" s="119"/>
      <c r="J5279" s="119" t="s">
        <v>833</v>
      </c>
      <c r="K5279" s="116" t="s">
        <v>817</v>
      </c>
      <c r="L5279" s="116" t="str">
        <f ca="1">VLOOKUP(Tableau645[[#This Row],[module]],OFFSET(INDIRECT(A5279&amp;"_code"),0,2,,2),2,0)</f>
        <v>n/a</v>
      </c>
      <c r="M5279" s="115"/>
      <c r="N5279" s="119"/>
      <c r="O5279" s="115"/>
    </row>
    <row r="5280" spans="1:15" hidden="1" x14ac:dyDescent="0.2">
      <c r="A5280" s="115" t="s">
        <v>672</v>
      </c>
      <c r="B5280" s="116" t="str">
        <f>YEAR(C5280)&amp;"-"&amp;WEEKNUM(C5280)</f>
        <v>2018-29</v>
      </c>
      <c r="C5280" s="117">
        <v>43301</v>
      </c>
      <c r="D5280" s="118">
        <f>WEEKDAY(Tableau645[[#This Row],[date]])</f>
        <v>6</v>
      </c>
      <c r="E5280" s="119">
        <v>0.34375</v>
      </c>
      <c r="F5280" s="119">
        <v>0.51041666666666696</v>
      </c>
      <c r="G5280" s="117" t="str">
        <f>IF(NOT(ISBLANK(Tableau645[heure
début])),IF(VALUE(MID(TEXT(Tableau645[heure
début],"hh"),1,2))&lt;13,"AM","PM"),"")</f>
        <v>AM</v>
      </c>
      <c r="H5280" s="119">
        <f>F5280-E5280</f>
        <v>0.16666666666666696</v>
      </c>
      <c r="I5280" s="119"/>
      <c r="J5280" s="119"/>
      <c r="K5280" s="116" t="s">
        <v>809</v>
      </c>
      <c r="L5280" s="116" t="str">
        <f ca="1">VLOOKUP(Tableau645[[#This Row],[module]],OFFSET(INDIRECT(A5280&amp;"_code"),0,2,,2),2,0)</f>
        <v>n/a</v>
      </c>
      <c r="M5280" s="115"/>
      <c r="N5280" s="119"/>
      <c r="O5280" s="115"/>
    </row>
    <row r="5281" spans="1:15" hidden="1" x14ac:dyDescent="0.2">
      <c r="A5281" s="115" t="s">
        <v>676</v>
      </c>
      <c r="B5281" s="116" t="str">
        <f>YEAR(C5281)&amp;"-"&amp;WEEKNUM(C5281)</f>
        <v>2018-29</v>
      </c>
      <c r="C5281" s="117">
        <v>43301</v>
      </c>
      <c r="D5281" s="118">
        <f>WEEKDAY(Tableau645[[#This Row],[date]])</f>
        <v>6</v>
      </c>
      <c r="E5281" s="119">
        <v>0.34375</v>
      </c>
      <c r="F5281" s="119">
        <v>0.51041666666666696</v>
      </c>
      <c r="G5281" s="117" t="str">
        <f>IF(NOT(ISBLANK(Tableau645[heure
début])),IF(VALUE(MID(TEXT(Tableau645[heure
début],"hh"),1,2))&lt;13,"AM","PM"),"")</f>
        <v>AM</v>
      </c>
      <c r="H5281" s="119">
        <f>F5281-E5281</f>
        <v>0.16666666666666696</v>
      </c>
      <c r="I5281" s="119"/>
      <c r="J5281" s="119"/>
      <c r="K5281" s="116" t="s">
        <v>809</v>
      </c>
      <c r="L5281" s="116" t="str">
        <f ca="1">VLOOKUP(Tableau645[[#This Row],[module]],OFFSET(INDIRECT(A5281&amp;"_code"),0,2,,2),2,0)</f>
        <v>n/a</v>
      </c>
      <c r="M5281" s="115"/>
      <c r="N5281" s="119"/>
      <c r="O5281" s="115"/>
    </row>
    <row r="5282" spans="1:15" hidden="1" x14ac:dyDescent="0.2">
      <c r="A5282" s="115" t="s">
        <v>677</v>
      </c>
      <c r="B5282" s="116" t="str">
        <f>YEAR(C5282)&amp;"-"&amp;WEEKNUM(C5282)</f>
        <v>2018-29</v>
      </c>
      <c r="C5282" s="117">
        <v>43301</v>
      </c>
      <c r="D5282" s="118">
        <f>WEEKDAY(Tableau645[[#This Row],[date]])</f>
        <v>6</v>
      </c>
      <c r="E5282" s="119">
        <v>0.34375</v>
      </c>
      <c r="F5282" s="119">
        <v>0.51041666666666696</v>
      </c>
      <c r="G5282" s="117" t="str">
        <f>IF(NOT(ISBLANK(Tableau645[heure
début])),IF(VALUE(MID(TEXT(Tableau645[heure
début],"hh"),1,2))&lt;13,"AM","PM"),"")</f>
        <v>AM</v>
      </c>
      <c r="H5282" s="119">
        <f>F5282-E5282</f>
        <v>0.16666666666666696</v>
      </c>
      <c r="I5282" s="119"/>
      <c r="J5282" s="119"/>
      <c r="K5282" s="116" t="s">
        <v>1168</v>
      </c>
      <c r="L5282" s="116" t="str">
        <f ca="1">VLOOKUP(Tableau645[[#This Row],[module]],OFFSET(INDIRECT(A5282&amp;"_code"),0,2,,2),2,0)</f>
        <v>n/a</v>
      </c>
      <c r="M5282" s="115"/>
      <c r="N5282" s="119"/>
      <c r="O5282" s="115"/>
    </row>
    <row r="5283" spans="1:15" hidden="1" x14ac:dyDescent="0.2">
      <c r="A5283" s="115" t="s">
        <v>671</v>
      </c>
      <c r="B5283" s="116" t="str">
        <f>YEAR(C5283)&amp;"-"&amp;WEEKNUM(C5283)</f>
        <v>2018-29</v>
      </c>
      <c r="C5283" s="117">
        <v>43301</v>
      </c>
      <c r="D5283" s="118">
        <f>WEEKDAY(Tableau645[[#This Row],[date]])</f>
        <v>6</v>
      </c>
      <c r="E5283" s="119">
        <v>0.34375</v>
      </c>
      <c r="F5283" s="119">
        <v>0.51041666666666696</v>
      </c>
      <c r="G5283" s="117" t="str">
        <f>IF(NOT(ISBLANK(Tableau645[heure
début])),IF(VALUE(MID(TEXT(Tableau645[heure
début],"hh"),1,2))&lt;13,"AM","PM"),"")</f>
        <v>AM</v>
      </c>
      <c r="H5283" s="119">
        <f>F5283-E5283</f>
        <v>0.16666666666666696</v>
      </c>
      <c r="I5283" s="119"/>
      <c r="J5283" s="119" t="s">
        <v>832</v>
      </c>
      <c r="K5283" s="116"/>
      <c r="L5283" s="116" t="e">
        <f ca="1">VLOOKUP(Tableau645[[#This Row],[module]],OFFSET(INDIRECT(A5283&amp;"_code"),0,2,,2),2,0)</f>
        <v>#N/A</v>
      </c>
      <c r="M5283" s="115"/>
      <c r="N5283" s="119"/>
      <c r="O5283" s="115"/>
    </row>
    <row r="5284" spans="1:15" hidden="1" x14ac:dyDescent="0.2">
      <c r="A5284" s="115" t="s">
        <v>657</v>
      </c>
      <c r="B5284" s="116" t="str">
        <f>YEAR(C5284)&amp;"-"&amp;WEEKNUM(C5284)</f>
        <v>2018-29</v>
      </c>
      <c r="C5284" s="117">
        <v>43301</v>
      </c>
      <c r="D5284" s="118">
        <f>WEEKDAY(Tableau645[[#This Row],[date]])</f>
        <v>6</v>
      </c>
      <c r="E5284" s="47">
        <v>0.57291666666666696</v>
      </c>
      <c r="F5284" s="47">
        <v>0.73958333333333404</v>
      </c>
      <c r="G5284" s="117" t="str">
        <f>IF(NOT(ISBLANK(Tableau645[heure
début])),IF(VALUE(MID(TEXT(Tableau645[heure
début],"hh"),1,2))&lt;13,"AM","PM"),"")</f>
        <v>PM</v>
      </c>
      <c r="H5284" s="119">
        <f>F5284-E5284</f>
        <v>0.16666666666666707</v>
      </c>
      <c r="I5284" s="119"/>
      <c r="J5284" s="119" t="s">
        <v>823</v>
      </c>
      <c r="K5284" s="116" t="s">
        <v>1099</v>
      </c>
      <c r="L5284" s="116" t="str">
        <f ca="1">VLOOKUP(Tableau645[[#This Row],[module]],OFFSET(INDIRECT(A5284&amp;"_code"),0,2,,2),2,0)</f>
        <v>DELIESSCHE Christian</v>
      </c>
      <c r="M5284" s="115"/>
      <c r="N5284" s="119"/>
      <c r="O5284" s="115"/>
    </row>
    <row r="5285" spans="1:15" hidden="1" x14ac:dyDescent="0.2">
      <c r="A5285" s="115" t="s">
        <v>669</v>
      </c>
      <c r="B5285" s="116" t="str">
        <f>YEAR(C5285)&amp;"-"&amp;WEEKNUM(C5285)</f>
        <v>2018-29</v>
      </c>
      <c r="C5285" s="117">
        <v>43301</v>
      </c>
      <c r="D5285" s="118">
        <f>WEEKDAY(Tableau645[[#This Row],[date]])</f>
        <v>6</v>
      </c>
      <c r="E5285" s="119">
        <v>0.57291666666666696</v>
      </c>
      <c r="F5285" s="119">
        <v>0.73958333333333404</v>
      </c>
      <c r="G5285" s="117" t="str">
        <f>IF(NOT(ISBLANK(Tableau645[heure
début])),IF(VALUE(MID(TEXT(Tableau645[heure
début],"hh"),1,2))&lt;13,"AM","PM"),"")</f>
        <v>PM</v>
      </c>
      <c r="H5285" s="119">
        <f>F5285-E5285</f>
        <v>0.16666666666666707</v>
      </c>
      <c r="I5285" s="119"/>
      <c r="J5285" s="119"/>
      <c r="K5285" s="116" t="s">
        <v>809</v>
      </c>
      <c r="L5285" s="116" t="str">
        <f ca="1">VLOOKUP(Tableau645[[#This Row],[module]],OFFSET(INDIRECT(A5285&amp;"_code"),0,2,,2),2,0)</f>
        <v>n/a</v>
      </c>
      <c r="M5285" s="115"/>
      <c r="N5285" s="119"/>
      <c r="O5285" s="115"/>
    </row>
    <row r="5286" spans="1:15" hidden="1" x14ac:dyDescent="0.2">
      <c r="A5286" s="45" t="s">
        <v>670</v>
      </c>
      <c r="B5286" s="65" t="str">
        <f>YEAR(C5286)&amp;"-"&amp;WEEKNUM(C5286)</f>
        <v>2018-29</v>
      </c>
      <c r="C5286" s="46">
        <v>43301</v>
      </c>
      <c r="D5286" s="67">
        <f>WEEKDAY(Tableau645[[#This Row],[date]])</f>
        <v>6</v>
      </c>
      <c r="E5286" s="47">
        <v>0.57291666666666696</v>
      </c>
      <c r="F5286" s="47">
        <v>0.73958333333333404</v>
      </c>
      <c r="G5286" s="46" t="str">
        <f>IF(NOT(ISBLANK(Tableau645[heure
début])),IF(VALUE(MID(TEXT(Tableau645[heure
début],"hh"),1,2))&lt;13,"AM","PM"),"")</f>
        <v>PM</v>
      </c>
      <c r="H5286" s="47">
        <f>F5286-E5286</f>
        <v>0.16666666666666707</v>
      </c>
      <c r="I5286" s="47"/>
      <c r="J5286" s="47"/>
      <c r="K5286" s="65" t="s">
        <v>809</v>
      </c>
      <c r="L5286" s="45" t="str">
        <f ca="1">VLOOKUP(Tableau645[[#This Row],[module]],OFFSET(INDIRECT(A5286&amp;"_code"),0,2,,2),2,0)</f>
        <v>n/a</v>
      </c>
      <c r="M5286" s="45"/>
      <c r="N5286" s="47"/>
      <c r="O5286" s="45"/>
    </row>
    <row r="5287" spans="1:15" hidden="1" x14ac:dyDescent="0.2">
      <c r="A5287" s="45" t="s">
        <v>657</v>
      </c>
      <c r="B5287" s="65" t="str">
        <f>YEAR(C5287)&amp;"-"&amp;WEEKNUM(C5287)</f>
        <v>2018-29</v>
      </c>
      <c r="C5287" s="46">
        <v>43301</v>
      </c>
      <c r="D5287" s="67">
        <f>WEEKDAY(Tableau645[[#This Row],[date]])</f>
        <v>6</v>
      </c>
      <c r="E5287" s="47">
        <v>0.57291666666666696</v>
      </c>
      <c r="F5287" s="47">
        <v>0.65625</v>
      </c>
      <c r="G5287" s="46" t="str">
        <f>IF(NOT(ISBLANK(Tableau645[heure
début])),IF(VALUE(MID(TEXT(Tableau645[heure
début],"hh"),1,2))&lt;13,"AM","PM"),"")</f>
        <v>PM</v>
      </c>
      <c r="H5287" s="47">
        <f>F5287-E5287</f>
        <v>8.3333333333333037E-2</v>
      </c>
      <c r="I5287" s="123"/>
      <c r="J5287" s="47"/>
      <c r="K5287" s="65"/>
      <c r="L5287" s="65" t="e">
        <f ca="1">VLOOKUP(Tableau645[[#This Row],[module]],OFFSET(INDIRECT(A5287&amp;"_code"),0,2,,2),2,0)</f>
        <v>#N/A</v>
      </c>
      <c r="M5287" s="45"/>
      <c r="N5287" s="47"/>
      <c r="O5287" s="45"/>
    </row>
    <row r="5288" spans="1:15" hidden="1" x14ac:dyDescent="0.2">
      <c r="A5288" s="45" t="s">
        <v>671</v>
      </c>
      <c r="B5288" s="65" t="str">
        <f>YEAR(C5288)&amp;"-"&amp;WEEKNUM(C5288)</f>
        <v>2018-29</v>
      </c>
      <c r="C5288" s="46">
        <v>43301</v>
      </c>
      <c r="D5288" s="67">
        <f>WEEKDAY(Tableau645[[#This Row],[date]])</f>
        <v>6</v>
      </c>
      <c r="E5288" s="47">
        <v>0.57291666666666696</v>
      </c>
      <c r="F5288" s="47">
        <v>0.73958333333333404</v>
      </c>
      <c r="G5288" s="46" t="str">
        <f>IF(NOT(ISBLANK(Tableau645[heure
début])),IF(VALUE(MID(TEXT(Tableau645[heure
début],"hh"),1,2))&lt;13,"AM","PM"),"")</f>
        <v>PM</v>
      </c>
      <c r="H5288" s="47">
        <f>F5288-E5288</f>
        <v>0.16666666666666707</v>
      </c>
      <c r="I5288" s="47"/>
      <c r="J5288" s="47" t="s">
        <v>833</v>
      </c>
      <c r="K5288" s="65" t="s">
        <v>817</v>
      </c>
      <c r="L5288" s="45" t="str">
        <f ca="1">VLOOKUP(Tableau645[[#This Row],[module]],OFFSET(INDIRECT(A5288&amp;"_code"),0,2,,2),2,0)</f>
        <v>n/a</v>
      </c>
      <c r="M5288" s="45"/>
      <c r="N5288" s="47"/>
      <c r="O5288" s="45"/>
    </row>
    <row r="5289" spans="1:15" hidden="1" x14ac:dyDescent="0.2">
      <c r="A5289" s="45" t="s">
        <v>672</v>
      </c>
      <c r="B5289" s="65" t="str">
        <f>YEAR(C5289)&amp;"-"&amp;WEEKNUM(C5289)</f>
        <v>2018-29</v>
      </c>
      <c r="C5289" s="46">
        <v>43301</v>
      </c>
      <c r="D5289" s="67">
        <f>WEEKDAY(Tableau645[[#This Row],[date]])</f>
        <v>6</v>
      </c>
      <c r="E5289" s="47">
        <v>0.57291666666666696</v>
      </c>
      <c r="F5289" s="47">
        <v>0.73958333333333404</v>
      </c>
      <c r="G5289" s="46" t="str">
        <f>IF(NOT(ISBLANK(Tableau645[heure
début])),IF(VALUE(MID(TEXT(Tableau645[heure
début],"hh"),1,2))&lt;13,"AM","PM"),"")</f>
        <v>PM</v>
      </c>
      <c r="H5289" s="47">
        <f>F5289-E5289</f>
        <v>0.16666666666666707</v>
      </c>
      <c r="I5289" s="47"/>
      <c r="J5289" s="47"/>
      <c r="K5289" s="65" t="s">
        <v>809</v>
      </c>
      <c r="L5289" s="45" t="str">
        <f ca="1">VLOOKUP(Tableau645[[#This Row],[module]],OFFSET(INDIRECT(A5289&amp;"_code"),0,2,,2),2,0)</f>
        <v>n/a</v>
      </c>
      <c r="M5289" s="45"/>
      <c r="N5289" s="47"/>
      <c r="O5289" s="45"/>
    </row>
    <row r="5290" spans="1:15" hidden="1" x14ac:dyDescent="0.2">
      <c r="A5290" s="45" t="s">
        <v>676</v>
      </c>
      <c r="B5290" s="65" t="str">
        <f>YEAR(C5290)&amp;"-"&amp;WEEKNUM(C5290)</f>
        <v>2018-29</v>
      </c>
      <c r="C5290" s="46">
        <v>43301</v>
      </c>
      <c r="D5290" s="67">
        <f>WEEKDAY(Tableau645[[#This Row],[date]])</f>
        <v>6</v>
      </c>
      <c r="E5290" s="47">
        <v>0.57291666666666696</v>
      </c>
      <c r="F5290" s="47">
        <v>0.69791666666666663</v>
      </c>
      <c r="G5290" s="46" t="str">
        <f>IF(NOT(ISBLANK(Tableau645[heure
début])),IF(VALUE(MID(TEXT(Tableau645[heure
début],"hh"),1,2))&lt;13,"AM","PM"),"")</f>
        <v>PM</v>
      </c>
      <c r="H5290" s="47">
        <f>F5290-E5290</f>
        <v>0.12499999999999967</v>
      </c>
      <c r="I5290" s="47"/>
      <c r="J5290" s="47"/>
      <c r="K5290" s="65" t="s">
        <v>809</v>
      </c>
      <c r="L5290" s="45" t="str">
        <f ca="1">VLOOKUP(Tableau645[[#This Row],[module]],OFFSET(INDIRECT(A5290&amp;"_code"),0,2,,2),2,0)</f>
        <v>n/a</v>
      </c>
      <c r="M5290" s="45"/>
      <c r="N5290" s="47"/>
      <c r="O5290" s="45"/>
    </row>
    <row r="5291" spans="1:15" hidden="1" x14ac:dyDescent="0.2">
      <c r="A5291" s="45" t="s">
        <v>677</v>
      </c>
      <c r="B5291" s="65" t="str">
        <f>YEAR(C5291)&amp;"-"&amp;WEEKNUM(C5291)</f>
        <v>2018-29</v>
      </c>
      <c r="C5291" s="46">
        <v>43301</v>
      </c>
      <c r="D5291" s="67">
        <f>WEEKDAY(Tableau645[[#This Row],[date]])</f>
        <v>6</v>
      </c>
      <c r="E5291" s="47">
        <v>0.57291666666666696</v>
      </c>
      <c r="F5291" s="47">
        <v>0.69791666666666696</v>
      </c>
      <c r="G5291" s="46" t="str">
        <f>IF(NOT(ISBLANK(Tableau645[heure
début])),IF(VALUE(MID(TEXT(Tableau645[heure
début],"hh"),1,2))&lt;13,"AM","PM"),"")</f>
        <v>PM</v>
      </c>
      <c r="H5291" s="47">
        <f>F5291-E5291</f>
        <v>0.125</v>
      </c>
      <c r="I5291" s="47"/>
      <c r="J5291" s="47"/>
      <c r="K5291" s="65" t="s">
        <v>1168</v>
      </c>
      <c r="L5291" s="45" t="str">
        <f ca="1">VLOOKUP(Tableau645[[#This Row],[module]],OFFSET(INDIRECT(A5291&amp;"_code"),0,2,,2),2,0)</f>
        <v>n/a</v>
      </c>
      <c r="M5291" s="45"/>
      <c r="N5291" s="47"/>
      <c r="O5291" s="45"/>
    </row>
    <row r="5292" spans="1:15" hidden="1" x14ac:dyDescent="0.2">
      <c r="A5292" s="45" t="s">
        <v>671</v>
      </c>
      <c r="B5292" s="65" t="str">
        <f>YEAR(C5292)&amp;"-"&amp;WEEKNUM(C5292)</f>
        <v>2018-29</v>
      </c>
      <c r="C5292" s="46">
        <v>43301</v>
      </c>
      <c r="D5292" s="67">
        <f>WEEKDAY(Tableau645[[#This Row],[date]])</f>
        <v>6</v>
      </c>
      <c r="E5292" s="47">
        <v>0.57291666666666696</v>
      </c>
      <c r="F5292" s="47">
        <v>0.73958333333333404</v>
      </c>
      <c r="G5292" s="46" t="str">
        <f>IF(NOT(ISBLANK(Tableau645[heure
début])),IF(VALUE(MID(TEXT(Tableau645[heure
début],"hh"),1,2))&lt;13,"AM","PM"),"")</f>
        <v>PM</v>
      </c>
      <c r="H5292" s="47">
        <f>F5292-E5292</f>
        <v>0.16666666666666707</v>
      </c>
      <c r="I5292" s="47"/>
      <c r="J5292" s="47" t="s">
        <v>832</v>
      </c>
      <c r="K5292" s="65"/>
      <c r="L5292" s="45" t="e">
        <f ca="1">VLOOKUP(Tableau645[[#This Row],[module]],OFFSET(INDIRECT(A5292&amp;"_code"),0,2,,2),2,0)</f>
        <v>#N/A</v>
      </c>
      <c r="M5292" s="45"/>
      <c r="N5292" s="47"/>
      <c r="O5292" s="45"/>
    </row>
    <row r="5293" spans="1:15" hidden="1" x14ac:dyDescent="0.2">
      <c r="A5293" s="45" t="s">
        <v>657</v>
      </c>
      <c r="B5293" s="65" t="str">
        <f>YEAR(C5293)&amp;"-"&amp;WEEKNUM(C5293)</f>
        <v>2018-29</v>
      </c>
      <c r="C5293" s="46">
        <v>43301</v>
      </c>
      <c r="D5293" s="67">
        <f>WEEKDAY(Tableau645[[#This Row],[date]])</f>
        <v>6</v>
      </c>
      <c r="E5293" s="47">
        <v>0.65625</v>
      </c>
      <c r="F5293" s="47">
        <v>0.73958333333333404</v>
      </c>
      <c r="G5293" s="46" t="str">
        <f>IF(NOT(ISBLANK(Tableau645[heure
début])),IF(VALUE(MID(TEXT(Tableau645[heure
début],"hh"),1,2))&lt;13,"AM","PM"),"")</f>
        <v>PM</v>
      </c>
      <c r="H5293" s="47">
        <f>F5293-E5293</f>
        <v>8.3333333333334036E-2</v>
      </c>
      <c r="I5293" s="123"/>
      <c r="J5293" s="47"/>
      <c r="K5293" s="65" t="s">
        <v>849</v>
      </c>
      <c r="L5293" s="45" t="str">
        <f ca="1">VLOOKUP(Tableau645[[#This Row],[module]],OFFSET(INDIRECT(A5293&amp;"_code"),0,2,,2),2,0)</f>
        <v>GABER Khalid</v>
      </c>
      <c r="M5293" s="45"/>
      <c r="N5293" s="47"/>
      <c r="O5293" s="45" t="s">
        <v>807</v>
      </c>
    </row>
    <row r="5294" spans="1:15" hidden="1" x14ac:dyDescent="0.2">
      <c r="A5294" s="61" t="s">
        <v>669</v>
      </c>
      <c r="B5294" s="65" t="str">
        <f>YEAR(C5294)&amp;"-"&amp;WEEKNUM(C5294)</f>
        <v>2018-29</v>
      </c>
      <c r="C5294" s="46">
        <v>43302</v>
      </c>
      <c r="D5294" s="67">
        <f>WEEKDAY(Tableau645[[#This Row],[date]])</f>
        <v>7</v>
      </c>
      <c r="E5294" s="47">
        <v>0.34375</v>
      </c>
      <c r="F5294" s="47">
        <v>0.51041666666666696</v>
      </c>
      <c r="G5294" s="46" t="str">
        <f>IF(NOT(ISBLANK(Tableau645[heure
début])),IF(VALUE(MID(TEXT(Tableau645[heure
début],"hh"),1,2))&lt;13,"AM","PM"),"")</f>
        <v>AM</v>
      </c>
      <c r="H5294" s="47">
        <f>F5294-E5294</f>
        <v>0.16666666666666696</v>
      </c>
      <c r="I5294" s="47"/>
      <c r="J5294" s="47"/>
      <c r="K5294" s="65"/>
      <c r="L5294" s="45" t="e">
        <f ca="1">VLOOKUP(Tableau645[[#This Row],[module]],OFFSET(INDIRECT(A5294&amp;"_code"),0,2,,2),2,0)</f>
        <v>#N/A</v>
      </c>
      <c r="M5294" s="45"/>
      <c r="N5294" s="47"/>
      <c r="O5294" s="45"/>
    </row>
    <row r="5295" spans="1:15" hidden="1" x14ac:dyDescent="0.2">
      <c r="A5295" s="45" t="s">
        <v>670</v>
      </c>
      <c r="B5295" s="65" t="str">
        <f>YEAR(C5295)&amp;"-"&amp;WEEKNUM(C5295)</f>
        <v>2018-29</v>
      </c>
      <c r="C5295" s="46">
        <v>43302</v>
      </c>
      <c r="D5295" s="67">
        <f>WEEKDAY(Tableau645[[#This Row],[date]])</f>
        <v>7</v>
      </c>
      <c r="E5295" s="47">
        <v>0.34375</v>
      </c>
      <c r="F5295" s="47">
        <v>0.51041666666666696</v>
      </c>
      <c r="G5295" s="46" t="str">
        <f>IF(NOT(ISBLANK(Tableau645[heure
début])),IF(VALUE(MID(TEXT(Tableau645[heure
début],"hh"),1,2))&lt;13,"AM","PM"),"")</f>
        <v>AM</v>
      </c>
      <c r="H5295" s="47">
        <f>F5295-E5295</f>
        <v>0.16666666666666696</v>
      </c>
      <c r="I5295" s="47"/>
      <c r="J5295" s="47"/>
      <c r="K5295" s="65"/>
      <c r="L5295" s="45" t="e">
        <f ca="1">VLOOKUP(Tableau645[[#This Row],[module]],OFFSET(INDIRECT(A5295&amp;"_code"),0,2,,2),2,0)</f>
        <v>#N/A</v>
      </c>
      <c r="M5295" s="45"/>
      <c r="N5295" s="47"/>
      <c r="O5295" s="45"/>
    </row>
    <row r="5296" spans="1:15" hidden="1" x14ac:dyDescent="0.2">
      <c r="A5296" s="45" t="s">
        <v>671</v>
      </c>
      <c r="B5296" s="65" t="str">
        <f>YEAR(C5296)&amp;"-"&amp;WEEKNUM(C5296)</f>
        <v>2018-29</v>
      </c>
      <c r="C5296" s="46">
        <v>43302</v>
      </c>
      <c r="D5296" s="67">
        <f>WEEKDAY(Tableau645[[#This Row],[date]])</f>
        <v>7</v>
      </c>
      <c r="E5296" s="47">
        <v>0.34375</v>
      </c>
      <c r="F5296" s="47">
        <v>0.51041666666666696</v>
      </c>
      <c r="G5296" s="46" t="str">
        <f>IF(NOT(ISBLANK(Tableau645[heure
début])),IF(VALUE(MID(TEXT(Tableau645[heure
début],"hh"),1,2))&lt;13,"AM","PM"),"")</f>
        <v>AM</v>
      </c>
      <c r="H5296" s="47">
        <f>F5296-E5296</f>
        <v>0.16666666666666696</v>
      </c>
      <c r="I5296" s="47"/>
      <c r="J5296" s="47"/>
      <c r="K5296" s="65"/>
      <c r="L5296" s="45" t="e">
        <f ca="1">VLOOKUP(Tableau645[[#This Row],[module]],OFFSET(INDIRECT(A5296&amp;"_code"),0,2,,2),2,0)</f>
        <v>#N/A</v>
      </c>
      <c r="M5296" s="45"/>
      <c r="N5296" s="47"/>
      <c r="O5296" s="45"/>
    </row>
    <row r="5297" spans="1:15" hidden="1" x14ac:dyDescent="0.2">
      <c r="A5297" s="45" t="s">
        <v>672</v>
      </c>
      <c r="B5297" s="65" t="str">
        <f>YEAR(C5297)&amp;"-"&amp;WEEKNUM(C5297)</f>
        <v>2018-29</v>
      </c>
      <c r="C5297" s="46">
        <v>43302</v>
      </c>
      <c r="D5297" s="67">
        <f>WEEKDAY(Tableau645[[#This Row],[date]])</f>
        <v>7</v>
      </c>
      <c r="E5297" s="47">
        <v>0.34375</v>
      </c>
      <c r="F5297" s="47">
        <v>0.51041666666666696</v>
      </c>
      <c r="G5297" s="46" t="str">
        <f>IF(NOT(ISBLANK(Tableau645[heure
début])),IF(VALUE(MID(TEXT(Tableau645[heure
début],"hh"),1,2))&lt;13,"AM","PM"),"")</f>
        <v>AM</v>
      </c>
      <c r="H5297" s="47">
        <f>F5297-E5297</f>
        <v>0.16666666666666696</v>
      </c>
      <c r="I5297" s="47"/>
      <c r="J5297" s="47"/>
      <c r="K5297" s="65"/>
      <c r="L5297" s="45" t="e">
        <f ca="1">VLOOKUP(Tableau645[[#This Row],[module]],OFFSET(INDIRECT(A5297&amp;"_code"),0,2,,2),2,0)</f>
        <v>#N/A</v>
      </c>
      <c r="M5297" s="45"/>
      <c r="N5297" s="47"/>
      <c r="O5297" s="45"/>
    </row>
    <row r="5298" spans="1:15" hidden="1" x14ac:dyDescent="0.2">
      <c r="A5298" s="45" t="s">
        <v>676</v>
      </c>
      <c r="B5298" s="65" t="str">
        <f>YEAR(C5298)&amp;"-"&amp;WEEKNUM(C5298)</f>
        <v>2018-29</v>
      </c>
      <c r="C5298" s="46">
        <v>43302</v>
      </c>
      <c r="D5298" s="67">
        <f>WEEKDAY(Tableau645[[#This Row],[date]])</f>
        <v>7</v>
      </c>
      <c r="E5298" s="47">
        <v>0.34375</v>
      </c>
      <c r="F5298" s="47">
        <v>0.51041666666666696</v>
      </c>
      <c r="G5298" s="46" t="str">
        <f>IF(NOT(ISBLANK(Tableau645[heure
début])),IF(VALUE(MID(TEXT(Tableau645[heure
début],"hh"),1,2))&lt;13,"AM","PM"),"")</f>
        <v>AM</v>
      </c>
      <c r="H5298" s="47">
        <f>F5298-E5298</f>
        <v>0.16666666666666696</v>
      </c>
      <c r="I5298" s="47"/>
      <c r="J5298" s="47"/>
      <c r="K5298" s="65"/>
      <c r="L5298" s="45" t="e">
        <f ca="1">VLOOKUP(Tableau645[[#This Row],[module]],OFFSET(INDIRECT(A5298&amp;"_code"),0,2,,2),2,0)</f>
        <v>#N/A</v>
      </c>
      <c r="M5298" s="45"/>
      <c r="N5298" s="47"/>
      <c r="O5298" s="45"/>
    </row>
    <row r="5299" spans="1:15" hidden="1" x14ac:dyDescent="0.2">
      <c r="A5299" s="45" t="s">
        <v>677</v>
      </c>
      <c r="B5299" s="65" t="str">
        <f>YEAR(C5299)&amp;"-"&amp;WEEKNUM(C5299)</f>
        <v>2018-29</v>
      </c>
      <c r="C5299" s="46">
        <v>43302</v>
      </c>
      <c r="D5299" s="67">
        <f>WEEKDAY(Tableau645[[#This Row],[date]])</f>
        <v>7</v>
      </c>
      <c r="E5299" s="47">
        <v>0.34375</v>
      </c>
      <c r="F5299" s="47">
        <v>0.51041666666666696</v>
      </c>
      <c r="G5299" s="46" t="str">
        <f>IF(NOT(ISBLANK(Tableau645[heure
début])),IF(VALUE(MID(TEXT(Tableau645[heure
début],"hh"),1,2))&lt;13,"AM","PM"),"")</f>
        <v>AM</v>
      </c>
      <c r="H5299" s="47">
        <f>F5299-E5299</f>
        <v>0.16666666666666696</v>
      </c>
      <c r="I5299" s="47"/>
      <c r="J5299" s="47"/>
      <c r="K5299" s="65"/>
      <c r="L5299" s="45" t="e">
        <f ca="1">VLOOKUP(Tableau645[[#This Row],[module]],OFFSET(INDIRECT(A5299&amp;"_code"),0,2,,2),2,0)</f>
        <v>#N/A</v>
      </c>
      <c r="M5299" s="45"/>
      <c r="N5299" s="47"/>
      <c r="O5299" s="45"/>
    </row>
    <row r="5300" spans="1:15" hidden="1" x14ac:dyDescent="0.2">
      <c r="A5300" s="45" t="s">
        <v>657</v>
      </c>
      <c r="B5300" s="65" t="str">
        <f>YEAR(C5300)&amp;"-"&amp;WEEKNUM(C5300)</f>
        <v>2018-29</v>
      </c>
      <c r="C5300" s="46">
        <v>43302</v>
      </c>
      <c r="D5300" s="67">
        <f>WEEKDAY(Tableau645[[#This Row],[date]])</f>
        <v>7</v>
      </c>
      <c r="E5300" s="47">
        <v>0.34375</v>
      </c>
      <c r="F5300" s="47">
        <v>0.51041666666666696</v>
      </c>
      <c r="G5300" s="46" t="str">
        <f>IF(NOT(ISBLANK(Tableau645[heure
début])),IF(VALUE(MID(TEXT(Tableau645[heure
début],"hh"),1,2))&lt;13,"AM","PM"),"")</f>
        <v>AM</v>
      </c>
      <c r="H5300" s="47">
        <f>F5300-E5300</f>
        <v>0.16666666666666696</v>
      </c>
      <c r="I5300" s="123"/>
      <c r="J5300" s="47"/>
      <c r="K5300" s="65"/>
      <c r="L5300" s="45" t="e">
        <f ca="1">VLOOKUP(Tableau645[[#This Row],[module]],OFFSET(INDIRECT(A5300&amp;"_code"),0,2,,2),2,0)</f>
        <v>#N/A</v>
      </c>
      <c r="M5300" s="45"/>
      <c r="N5300" s="47"/>
      <c r="O5300" s="45"/>
    </row>
    <row r="5301" spans="1:15" hidden="1" x14ac:dyDescent="0.2">
      <c r="A5301" s="61" t="s">
        <v>669</v>
      </c>
      <c r="B5301" s="65" t="str">
        <f>YEAR(C5301)&amp;"-"&amp;WEEKNUM(C5301)</f>
        <v>2018-29</v>
      </c>
      <c r="C5301" s="46">
        <v>43302</v>
      </c>
      <c r="D5301" s="67">
        <f>WEEKDAY(Tableau645[[#This Row],[date]])</f>
        <v>7</v>
      </c>
      <c r="E5301" s="63">
        <v>0.57291666666666696</v>
      </c>
      <c r="F5301" s="63">
        <v>0.73958333333333404</v>
      </c>
      <c r="G5301" s="46" t="str">
        <f>IF(NOT(ISBLANK(Tableau645[heure
début])),IF(VALUE(MID(TEXT(Tableau645[heure
début],"hh"),1,2))&lt;13,"AM","PM"),"")</f>
        <v>PM</v>
      </c>
      <c r="H5301" s="47">
        <f>F5301-E5301</f>
        <v>0.16666666666666707</v>
      </c>
      <c r="I5301" s="47"/>
      <c r="J5301" s="47"/>
      <c r="K5301" s="65"/>
      <c r="L5301" s="45" t="e">
        <f ca="1">VLOOKUP(Tableau645[[#This Row],[module]],OFFSET(INDIRECT(A5301&amp;"_code"),0,2,,2),2,0)</f>
        <v>#N/A</v>
      </c>
      <c r="M5301" s="45"/>
      <c r="N5301" s="47"/>
      <c r="O5301" s="45"/>
    </row>
    <row r="5302" spans="1:15" hidden="1" x14ac:dyDescent="0.2">
      <c r="A5302" s="45" t="s">
        <v>670</v>
      </c>
      <c r="B5302" s="65" t="str">
        <f>YEAR(C5302)&amp;"-"&amp;WEEKNUM(C5302)</f>
        <v>2018-29</v>
      </c>
      <c r="C5302" s="46">
        <v>43302</v>
      </c>
      <c r="D5302" s="67">
        <f>WEEKDAY(Tableau645[[#This Row],[date]])</f>
        <v>7</v>
      </c>
      <c r="E5302" s="47">
        <v>0.57291666666666696</v>
      </c>
      <c r="F5302" s="47">
        <v>0.73958333333333404</v>
      </c>
      <c r="G5302" s="46" t="str">
        <f>IF(NOT(ISBLANK(Tableau645[heure
début])),IF(VALUE(MID(TEXT(Tableau645[heure
début],"hh"),1,2))&lt;13,"AM","PM"),"")</f>
        <v>PM</v>
      </c>
      <c r="H5302" s="47">
        <f>F5302-E5302</f>
        <v>0.16666666666666707</v>
      </c>
      <c r="I5302" s="47"/>
      <c r="J5302" s="47"/>
      <c r="K5302" s="65"/>
      <c r="L5302" s="45" t="e">
        <f ca="1">VLOOKUP(Tableau645[[#This Row],[module]],OFFSET(INDIRECT(A5302&amp;"_code"),0,2,,2),2,0)</f>
        <v>#N/A</v>
      </c>
      <c r="M5302" s="45"/>
      <c r="N5302" s="47"/>
      <c r="O5302" s="45"/>
    </row>
    <row r="5303" spans="1:15" hidden="1" x14ac:dyDescent="0.2">
      <c r="A5303" s="45" t="s">
        <v>671</v>
      </c>
      <c r="B5303" s="65" t="str">
        <f>YEAR(C5303)&amp;"-"&amp;WEEKNUM(C5303)</f>
        <v>2018-29</v>
      </c>
      <c r="C5303" s="46">
        <v>43302</v>
      </c>
      <c r="D5303" s="67">
        <f>WEEKDAY(Tableau645[[#This Row],[date]])</f>
        <v>7</v>
      </c>
      <c r="E5303" s="47">
        <v>0.57291666666666696</v>
      </c>
      <c r="F5303" s="47">
        <v>0.73958333333333404</v>
      </c>
      <c r="G5303" s="46" t="str">
        <f>IF(NOT(ISBLANK(Tableau645[heure
début])),IF(VALUE(MID(TEXT(Tableau645[heure
début],"hh"),1,2))&lt;13,"AM","PM"),"")</f>
        <v>PM</v>
      </c>
      <c r="H5303" s="47">
        <f>F5303-E5303</f>
        <v>0.16666666666666707</v>
      </c>
      <c r="I5303" s="47"/>
      <c r="J5303" s="47"/>
      <c r="K5303" s="65"/>
      <c r="L5303" s="45" t="e">
        <f ca="1">VLOOKUP(Tableau645[[#This Row],[module]],OFFSET(INDIRECT(A5303&amp;"_code"),0,2,,2),2,0)</f>
        <v>#N/A</v>
      </c>
      <c r="M5303" s="45"/>
      <c r="N5303" s="47"/>
      <c r="O5303" s="45"/>
    </row>
    <row r="5304" spans="1:15" hidden="1" x14ac:dyDescent="0.2">
      <c r="A5304" s="45" t="s">
        <v>672</v>
      </c>
      <c r="B5304" s="65" t="str">
        <f>YEAR(C5304)&amp;"-"&amp;WEEKNUM(C5304)</f>
        <v>2018-29</v>
      </c>
      <c r="C5304" s="46">
        <v>43302</v>
      </c>
      <c r="D5304" s="67">
        <f>WEEKDAY(Tableau645[[#This Row],[date]])</f>
        <v>7</v>
      </c>
      <c r="E5304" s="47">
        <v>0.57291666666666696</v>
      </c>
      <c r="F5304" s="47">
        <v>0.73958333333333404</v>
      </c>
      <c r="G5304" s="46" t="str">
        <f>IF(NOT(ISBLANK(Tableau645[heure
début])),IF(VALUE(MID(TEXT(Tableau645[heure
début],"hh"),1,2))&lt;13,"AM","PM"),"")</f>
        <v>PM</v>
      </c>
      <c r="H5304" s="47">
        <f>F5304-E5304</f>
        <v>0.16666666666666707</v>
      </c>
      <c r="I5304" s="47"/>
      <c r="J5304" s="47"/>
      <c r="K5304" s="65"/>
      <c r="L5304" s="45" t="e">
        <f ca="1">VLOOKUP(Tableau645[[#This Row],[module]],OFFSET(INDIRECT(A5304&amp;"_code"),0,2,,2),2,0)</f>
        <v>#N/A</v>
      </c>
      <c r="M5304" s="45"/>
      <c r="N5304" s="47"/>
      <c r="O5304" s="45"/>
    </row>
    <row r="5305" spans="1:15" hidden="1" x14ac:dyDescent="0.2">
      <c r="A5305" s="45" t="s">
        <v>676</v>
      </c>
      <c r="B5305" s="65" t="str">
        <f>YEAR(C5305)&amp;"-"&amp;WEEKNUM(C5305)</f>
        <v>2018-29</v>
      </c>
      <c r="C5305" s="46">
        <v>43302</v>
      </c>
      <c r="D5305" s="67">
        <f>WEEKDAY(Tableau645[[#This Row],[date]])</f>
        <v>7</v>
      </c>
      <c r="E5305" s="47">
        <v>0.57291666666666696</v>
      </c>
      <c r="F5305" s="47">
        <v>0.69791666666666663</v>
      </c>
      <c r="G5305" s="46" t="str">
        <f>IF(NOT(ISBLANK(Tableau645[heure
début])),IF(VALUE(MID(TEXT(Tableau645[heure
début],"hh"),1,2))&lt;13,"AM","PM"),"")</f>
        <v>PM</v>
      </c>
      <c r="H5305" s="47">
        <f>F5305-E5305</f>
        <v>0.12499999999999967</v>
      </c>
      <c r="I5305" s="47"/>
      <c r="J5305" s="47"/>
      <c r="K5305" s="65"/>
      <c r="L5305" s="45" t="e">
        <f ca="1">VLOOKUP(Tableau645[[#This Row],[module]],OFFSET(INDIRECT(A5305&amp;"_code"),0,2,,2),2,0)</f>
        <v>#N/A</v>
      </c>
      <c r="M5305" s="45"/>
      <c r="N5305" s="47"/>
      <c r="O5305" s="45"/>
    </row>
    <row r="5306" spans="1:15" hidden="1" x14ac:dyDescent="0.2">
      <c r="A5306" s="45" t="s">
        <v>677</v>
      </c>
      <c r="B5306" s="65" t="str">
        <f>YEAR(C5306)&amp;"-"&amp;WEEKNUM(C5306)</f>
        <v>2018-29</v>
      </c>
      <c r="C5306" s="46">
        <v>43302</v>
      </c>
      <c r="D5306" s="67">
        <f>WEEKDAY(Tableau645[[#This Row],[date]])</f>
        <v>7</v>
      </c>
      <c r="E5306" s="47">
        <v>0.57291666666666696</v>
      </c>
      <c r="F5306" s="47">
        <v>0.69791666666666663</v>
      </c>
      <c r="G5306" s="46" t="str">
        <f>IF(NOT(ISBLANK(Tableau645[heure
début])),IF(VALUE(MID(TEXT(Tableau645[heure
début],"hh"),1,2))&lt;13,"AM","PM"),"")</f>
        <v>PM</v>
      </c>
      <c r="H5306" s="47">
        <f>F5306-E5306</f>
        <v>0.12499999999999967</v>
      </c>
      <c r="I5306" s="47"/>
      <c r="J5306" s="47"/>
      <c r="K5306" s="65"/>
      <c r="L5306" s="45" t="e">
        <f ca="1">VLOOKUP(Tableau645[[#This Row],[module]],OFFSET(INDIRECT(A5306&amp;"_code"),0,2,,2),2,0)</f>
        <v>#N/A</v>
      </c>
      <c r="M5306" s="45"/>
      <c r="N5306" s="47"/>
      <c r="O5306" s="45"/>
    </row>
    <row r="5307" spans="1:15" hidden="1" x14ac:dyDescent="0.2">
      <c r="A5307" s="45" t="s">
        <v>657</v>
      </c>
      <c r="B5307" s="65" t="str">
        <f>YEAR(C5307)&amp;"-"&amp;WEEKNUM(C5307)</f>
        <v>2018-29</v>
      </c>
      <c r="C5307" s="46">
        <v>43302</v>
      </c>
      <c r="D5307" s="67">
        <f>WEEKDAY(Tableau645[[#This Row],[date]])</f>
        <v>7</v>
      </c>
      <c r="E5307" s="47">
        <v>0.57291666666666696</v>
      </c>
      <c r="F5307" s="47">
        <v>0.73958333333333404</v>
      </c>
      <c r="G5307" s="46" t="str">
        <f>IF(NOT(ISBLANK(Tableau645[heure
début])),IF(VALUE(MID(TEXT(Tableau645[heure
début],"hh"),1,2))&lt;13,"AM","PM"),"")</f>
        <v>PM</v>
      </c>
      <c r="H5307" s="47">
        <f>F5307-E5307</f>
        <v>0.16666666666666707</v>
      </c>
      <c r="I5307" s="123"/>
      <c r="J5307" s="47"/>
      <c r="K5307" s="65"/>
      <c r="L5307" s="45" t="e">
        <f ca="1">VLOOKUP(Tableau645[[#This Row],[module]],OFFSET(INDIRECT(A5307&amp;"_code"),0,2,,2),2,0)</f>
        <v>#N/A</v>
      </c>
      <c r="M5307" s="45"/>
      <c r="N5307" s="47"/>
      <c r="O5307" s="45"/>
    </row>
    <row r="5308" spans="1:15" hidden="1" x14ac:dyDescent="0.2">
      <c r="A5308" s="61" t="s">
        <v>669</v>
      </c>
      <c r="B5308" s="65" t="str">
        <f>YEAR(C5308)&amp;"-"&amp;WEEKNUM(C5308)</f>
        <v>2018-30</v>
      </c>
      <c r="C5308" s="46">
        <v>43303</v>
      </c>
      <c r="D5308" s="67">
        <f>WEEKDAY(Tableau645[[#This Row],[date]])</f>
        <v>1</v>
      </c>
      <c r="E5308" s="47">
        <v>0.34375</v>
      </c>
      <c r="F5308" s="47">
        <v>0.51041666666666696</v>
      </c>
      <c r="G5308" s="46" t="str">
        <f>IF(NOT(ISBLANK(Tableau645[heure
début])),IF(VALUE(MID(TEXT(Tableau645[heure
début],"hh"),1,2))&lt;13,"AM","PM"),"")</f>
        <v>AM</v>
      </c>
      <c r="H5308" s="47">
        <f>F5308-E5308</f>
        <v>0.16666666666666696</v>
      </c>
      <c r="I5308" s="47"/>
      <c r="J5308" s="47"/>
      <c r="K5308" s="65"/>
      <c r="L5308" s="45" t="e">
        <f ca="1">VLOOKUP(Tableau645[[#This Row],[module]],OFFSET(INDIRECT(A5308&amp;"_code"),0,2,,2),2,0)</f>
        <v>#N/A</v>
      </c>
      <c r="M5308" s="45"/>
      <c r="N5308" s="47"/>
      <c r="O5308" s="45"/>
    </row>
    <row r="5309" spans="1:15" hidden="1" x14ac:dyDescent="0.2">
      <c r="A5309" s="45" t="s">
        <v>670</v>
      </c>
      <c r="B5309" s="65" t="str">
        <f>YEAR(C5309)&amp;"-"&amp;WEEKNUM(C5309)</f>
        <v>2018-30</v>
      </c>
      <c r="C5309" s="46">
        <v>43303</v>
      </c>
      <c r="D5309" s="67">
        <f>WEEKDAY(Tableau645[[#This Row],[date]])</f>
        <v>1</v>
      </c>
      <c r="E5309" s="47">
        <v>0.34375</v>
      </c>
      <c r="F5309" s="47">
        <v>0.51041666666666696</v>
      </c>
      <c r="G5309" s="46" t="str">
        <f>IF(NOT(ISBLANK(Tableau645[heure
début])),IF(VALUE(MID(TEXT(Tableau645[heure
début],"hh"),1,2))&lt;13,"AM","PM"),"")</f>
        <v>AM</v>
      </c>
      <c r="H5309" s="47">
        <f>F5309-E5309</f>
        <v>0.16666666666666696</v>
      </c>
      <c r="I5309" s="47"/>
      <c r="J5309" s="47"/>
      <c r="K5309" s="65"/>
      <c r="L5309" s="45" t="e">
        <f ca="1">VLOOKUP(Tableau645[[#This Row],[module]],OFFSET(INDIRECT(A5309&amp;"_code"),0,2,,2),2,0)</f>
        <v>#N/A</v>
      </c>
      <c r="M5309" s="45"/>
      <c r="N5309" s="47"/>
      <c r="O5309" s="45"/>
    </row>
    <row r="5310" spans="1:15" hidden="1" x14ac:dyDescent="0.2">
      <c r="A5310" s="45" t="s">
        <v>671</v>
      </c>
      <c r="B5310" s="65" t="str">
        <f>YEAR(C5310)&amp;"-"&amp;WEEKNUM(C5310)</f>
        <v>2018-30</v>
      </c>
      <c r="C5310" s="46">
        <v>43303</v>
      </c>
      <c r="D5310" s="67">
        <f>WEEKDAY(Tableau645[[#This Row],[date]])</f>
        <v>1</v>
      </c>
      <c r="E5310" s="47">
        <v>0.34375</v>
      </c>
      <c r="F5310" s="47">
        <v>0.51041666666666696</v>
      </c>
      <c r="G5310" s="46" t="str">
        <f>IF(NOT(ISBLANK(Tableau645[heure
début])),IF(VALUE(MID(TEXT(Tableau645[heure
début],"hh"),1,2))&lt;13,"AM","PM"),"")</f>
        <v>AM</v>
      </c>
      <c r="H5310" s="47">
        <f>F5310-E5310</f>
        <v>0.16666666666666696</v>
      </c>
      <c r="I5310" s="47"/>
      <c r="J5310" s="47"/>
      <c r="K5310" s="65"/>
      <c r="L5310" s="45" t="e">
        <f ca="1">VLOOKUP(Tableau645[[#This Row],[module]],OFFSET(INDIRECT(A5310&amp;"_code"),0,2,,2),2,0)</f>
        <v>#N/A</v>
      </c>
      <c r="M5310" s="45"/>
      <c r="N5310" s="47"/>
      <c r="O5310" s="45"/>
    </row>
    <row r="5311" spans="1:15" hidden="1" x14ac:dyDescent="0.2">
      <c r="A5311" s="45" t="s">
        <v>672</v>
      </c>
      <c r="B5311" s="65" t="str">
        <f>YEAR(C5311)&amp;"-"&amp;WEEKNUM(C5311)</f>
        <v>2018-30</v>
      </c>
      <c r="C5311" s="46">
        <v>43303</v>
      </c>
      <c r="D5311" s="67">
        <f>WEEKDAY(Tableau645[[#This Row],[date]])</f>
        <v>1</v>
      </c>
      <c r="E5311" s="47">
        <v>0.34375</v>
      </c>
      <c r="F5311" s="47">
        <v>0.51041666666666696</v>
      </c>
      <c r="G5311" s="46" t="str">
        <f>IF(NOT(ISBLANK(Tableau645[heure
début])),IF(VALUE(MID(TEXT(Tableau645[heure
début],"hh"),1,2))&lt;13,"AM","PM"),"")</f>
        <v>AM</v>
      </c>
      <c r="H5311" s="47">
        <f>F5311-E5311</f>
        <v>0.16666666666666696</v>
      </c>
      <c r="I5311" s="47"/>
      <c r="J5311" s="47"/>
      <c r="K5311" s="65"/>
      <c r="L5311" s="45" t="e">
        <f ca="1">VLOOKUP(Tableau645[[#This Row],[module]],OFFSET(INDIRECT(A5311&amp;"_code"),0,2,,2),2,0)</f>
        <v>#N/A</v>
      </c>
      <c r="M5311" s="45"/>
      <c r="N5311" s="47"/>
      <c r="O5311" s="45"/>
    </row>
    <row r="5312" spans="1:15" hidden="1" x14ac:dyDescent="0.2">
      <c r="A5312" s="45" t="s">
        <v>676</v>
      </c>
      <c r="B5312" s="65" t="str">
        <f>YEAR(C5312)&amp;"-"&amp;WEEKNUM(C5312)</f>
        <v>2018-30</v>
      </c>
      <c r="C5312" s="46">
        <v>43303</v>
      </c>
      <c r="D5312" s="67">
        <f>WEEKDAY(Tableau645[[#This Row],[date]])</f>
        <v>1</v>
      </c>
      <c r="E5312" s="47">
        <v>0.34375</v>
      </c>
      <c r="F5312" s="47">
        <v>0.51041666666666696</v>
      </c>
      <c r="G5312" s="46" t="str">
        <f>IF(NOT(ISBLANK(Tableau645[heure
début])),IF(VALUE(MID(TEXT(Tableau645[heure
début],"hh"),1,2))&lt;13,"AM","PM"),"")</f>
        <v>AM</v>
      </c>
      <c r="H5312" s="47">
        <f>F5312-E5312</f>
        <v>0.16666666666666696</v>
      </c>
      <c r="I5312" s="47"/>
      <c r="J5312" s="47"/>
      <c r="K5312" s="65"/>
      <c r="L5312" s="45" t="e">
        <f ca="1">VLOOKUP(Tableau645[[#This Row],[module]],OFFSET(INDIRECT(A5312&amp;"_code"),0,2,,2),2,0)</f>
        <v>#N/A</v>
      </c>
      <c r="M5312" s="45"/>
      <c r="N5312" s="47"/>
      <c r="O5312" s="45"/>
    </row>
    <row r="5313" spans="1:15" hidden="1" x14ac:dyDescent="0.2">
      <c r="A5313" s="45" t="s">
        <v>677</v>
      </c>
      <c r="B5313" s="65" t="str">
        <f>YEAR(C5313)&amp;"-"&amp;WEEKNUM(C5313)</f>
        <v>2018-30</v>
      </c>
      <c r="C5313" s="46">
        <v>43303</v>
      </c>
      <c r="D5313" s="67">
        <f>WEEKDAY(Tableau645[[#This Row],[date]])</f>
        <v>1</v>
      </c>
      <c r="E5313" s="47">
        <v>0.34375</v>
      </c>
      <c r="F5313" s="47">
        <v>0.51041666666666696</v>
      </c>
      <c r="G5313" s="46" t="str">
        <f>IF(NOT(ISBLANK(Tableau645[heure
début])),IF(VALUE(MID(TEXT(Tableau645[heure
début],"hh"),1,2))&lt;13,"AM","PM"),"")</f>
        <v>AM</v>
      </c>
      <c r="H5313" s="47">
        <f>F5313-E5313</f>
        <v>0.16666666666666696</v>
      </c>
      <c r="I5313" s="47"/>
      <c r="J5313" s="47"/>
      <c r="K5313" s="65"/>
      <c r="L5313" s="45" t="e">
        <f ca="1">VLOOKUP(Tableau645[[#This Row],[module]],OFFSET(INDIRECT(A5313&amp;"_code"),0,2,,2),2,0)</f>
        <v>#N/A</v>
      </c>
      <c r="M5313" s="45"/>
      <c r="N5313" s="47"/>
      <c r="O5313" s="45"/>
    </row>
    <row r="5314" spans="1:15" hidden="1" x14ac:dyDescent="0.2">
      <c r="A5314" s="45" t="s">
        <v>657</v>
      </c>
      <c r="B5314" s="65" t="str">
        <f>YEAR(C5314)&amp;"-"&amp;WEEKNUM(C5314)</f>
        <v>2018-30</v>
      </c>
      <c r="C5314" s="46">
        <v>43303</v>
      </c>
      <c r="D5314" s="67">
        <f>WEEKDAY(Tableau645[[#This Row],[date]])</f>
        <v>1</v>
      </c>
      <c r="E5314" s="47">
        <v>0.34375</v>
      </c>
      <c r="F5314" s="47">
        <v>0.51041666666666696</v>
      </c>
      <c r="G5314" s="46" t="str">
        <f>IF(NOT(ISBLANK(Tableau645[heure
début])),IF(VALUE(MID(TEXT(Tableau645[heure
début],"hh"),1,2))&lt;13,"AM","PM"),"")</f>
        <v>AM</v>
      </c>
      <c r="H5314" s="47">
        <f>F5314-E5314</f>
        <v>0.16666666666666696</v>
      </c>
      <c r="I5314" s="123"/>
      <c r="J5314" s="47"/>
      <c r="K5314" s="65"/>
      <c r="L5314" s="45" t="e">
        <f ca="1">VLOOKUP(Tableau645[[#This Row],[module]],OFFSET(INDIRECT(A5314&amp;"_code"),0,2,,2),2,0)</f>
        <v>#N/A</v>
      </c>
      <c r="M5314" s="45"/>
      <c r="N5314" s="47"/>
      <c r="O5314" s="45"/>
    </row>
    <row r="5315" spans="1:15" hidden="1" x14ac:dyDescent="0.2">
      <c r="A5315" s="61" t="s">
        <v>669</v>
      </c>
      <c r="B5315" s="65" t="str">
        <f>YEAR(C5315)&amp;"-"&amp;WEEKNUM(C5315)</f>
        <v>2018-30</v>
      </c>
      <c r="C5315" s="46">
        <v>43303</v>
      </c>
      <c r="D5315" s="67">
        <f>WEEKDAY(Tableau645[[#This Row],[date]])</f>
        <v>1</v>
      </c>
      <c r="E5315" s="63">
        <v>0.57291666666666696</v>
      </c>
      <c r="F5315" s="63">
        <v>0.73958333333333404</v>
      </c>
      <c r="G5315" s="46" t="str">
        <f>IF(NOT(ISBLANK(Tableau645[heure
début])),IF(VALUE(MID(TEXT(Tableau645[heure
début],"hh"),1,2))&lt;13,"AM","PM"),"")</f>
        <v>PM</v>
      </c>
      <c r="H5315" s="47">
        <f>F5315-E5315</f>
        <v>0.16666666666666707</v>
      </c>
      <c r="I5315" s="47"/>
      <c r="J5315" s="47"/>
      <c r="K5315" s="65"/>
      <c r="L5315" s="45" t="e">
        <f ca="1">VLOOKUP(Tableau645[[#This Row],[module]],OFFSET(INDIRECT(A5315&amp;"_code"),0,2,,2),2,0)</f>
        <v>#N/A</v>
      </c>
      <c r="M5315" s="45"/>
      <c r="N5315" s="47"/>
      <c r="O5315" s="45"/>
    </row>
    <row r="5316" spans="1:15" hidden="1" x14ac:dyDescent="0.2">
      <c r="A5316" s="45" t="s">
        <v>670</v>
      </c>
      <c r="B5316" s="65" t="str">
        <f>YEAR(C5316)&amp;"-"&amp;WEEKNUM(C5316)</f>
        <v>2018-30</v>
      </c>
      <c r="C5316" s="46">
        <v>43303</v>
      </c>
      <c r="D5316" s="67">
        <f>WEEKDAY(Tableau645[[#This Row],[date]])</f>
        <v>1</v>
      </c>
      <c r="E5316" s="47">
        <v>0.57291666666666696</v>
      </c>
      <c r="F5316" s="47">
        <v>0.73958333333333404</v>
      </c>
      <c r="G5316" s="46" t="str">
        <f>IF(NOT(ISBLANK(Tableau645[heure
début])),IF(VALUE(MID(TEXT(Tableau645[heure
début],"hh"),1,2))&lt;13,"AM","PM"),"")</f>
        <v>PM</v>
      </c>
      <c r="H5316" s="47">
        <f>F5316-E5316</f>
        <v>0.16666666666666707</v>
      </c>
      <c r="I5316" s="47"/>
      <c r="J5316" s="47"/>
      <c r="K5316" s="65"/>
      <c r="L5316" s="45" t="e">
        <f ca="1">VLOOKUP(Tableau645[[#This Row],[module]],OFFSET(INDIRECT(A5316&amp;"_code"),0,2,,2),2,0)</f>
        <v>#N/A</v>
      </c>
      <c r="M5316" s="45"/>
      <c r="N5316" s="47"/>
      <c r="O5316" s="45"/>
    </row>
    <row r="5317" spans="1:15" hidden="1" x14ac:dyDescent="0.2">
      <c r="A5317" s="45" t="s">
        <v>671</v>
      </c>
      <c r="B5317" s="65" t="str">
        <f>YEAR(C5317)&amp;"-"&amp;WEEKNUM(C5317)</f>
        <v>2018-30</v>
      </c>
      <c r="C5317" s="46">
        <v>43303</v>
      </c>
      <c r="D5317" s="67">
        <f>WEEKDAY(Tableau645[[#This Row],[date]])</f>
        <v>1</v>
      </c>
      <c r="E5317" s="47">
        <v>0.57291666666666696</v>
      </c>
      <c r="F5317" s="47">
        <v>0.73958333333333404</v>
      </c>
      <c r="G5317" s="46" t="str">
        <f>IF(NOT(ISBLANK(Tableau645[heure
début])),IF(VALUE(MID(TEXT(Tableau645[heure
début],"hh"),1,2))&lt;13,"AM","PM"),"")</f>
        <v>PM</v>
      </c>
      <c r="H5317" s="47">
        <f>F5317-E5317</f>
        <v>0.16666666666666707</v>
      </c>
      <c r="I5317" s="47"/>
      <c r="J5317" s="47"/>
      <c r="K5317" s="65"/>
      <c r="L5317" s="45" t="e">
        <f ca="1">VLOOKUP(Tableau645[[#This Row],[module]],OFFSET(INDIRECT(A5317&amp;"_code"),0,2,,2),2,0)</f>
        <v>#N/A</v>
      </c>
      <c r="M5317" s="45"/>
      <c r="N5317" s="47"/>
      <c r="O5317" s="45"/>
    </row>
    <row r="5318" spans="1:15" hidden="1" x14ac:dyDescent="0.2">
      <c r="A5318" s="45" t="s">
        <v>672</v>
      </c>
      <c r="B5318" s="65" t="str">
        <f>YEAR(C5318)&amp;"-"&amp;WEEKNUM(C5318)</f>
        <v>2018-30</v>
      </c>
      <c r="C5318" s="46">
        <v>43303</v>
      </c>
      <c r="D5318" s="67">
        <f>WEEKDAY(Tableau645[[#This Row],[date]])</f>
        <v>1</v>
      </c>
      <c r="E5318" s="47">
        <v>0.57291666666666696</v>
      </c>
      <c r="F5318" s="47">
        <v>0.73958333333333404</v>
      </c>
      <c r="G5318" s="46" t="str">
        <f>IF(NOT(ISBLANK(Tableau645[heure
début])),IF(VALUE(MID(TEXT(Tableau645[heure
début],"hh"),1,2))&lt;13,"AM","PM"),"")</f>
        <v>PM</v>
      </c>
      <c r="H5318" s="47">
        <f>F5318-E5318</f>
        <v>0.16666666666666707</v>
      </c>
      <c r="I5318" s="47"/>
      <c r="J5318" s="47"/>
      <c r="K5318" s="65"/>
      <c r="L5318" s="45" t="e">
        <f ca="1">VLOOKUP(Tableau645[[#This Row],[module]],OFFSET(INDIRECT(A5318&amp;"_code"),0,2,,2),2,0)</f>
        <v>#N/A</v>
      </c>
      <c r="M5318" s="45"/>
      <c r="N5318" s="47"/>
      <c r="O5318" s="45"/>
    </row>
    <row r="5319" spans="1:15" hidden="1" x14ac:dyDescent="0.2">
      <c r="A5319" s="45" t="s">
        <v>676</v>
      </c>
      <c r="B5319" s="65" t="str">
        <f>YEAR(C5319)&amp;"-"&amp;WEEKNUM(C5319)</f>
        <v>2018-30</v>
      </c>
      <c r="C5319" s="46">
        <v>43303</v>
      </c>
      <c r="D5319" s="67">
        <f>WEEKDAY(Tableau645[[#This Row],[date]])</f>
        <v>1</v>
      </c>
      <c r="E5319" s="47">
        <v>0.57291666666666696</v>
      </c>
      <c r="F5319" s="47">
        <v>0.69791666666666663</v>
      </c>
      <c r="G5319" s="46" t="str">
        <f>IF(NOT(ISBLANK(Tableau645[heure
début])),IF(VALUE(MID(TEXT(Tableau645[heure
début],"hh"),1,2))&lt;13,"AM","PM"),"")</f>
        <v>PM</v>
      </c>
      <c r="H5319" s="47">
        <f>F5319-E5319</f>
        <v>0.12499999999999967</v>
      </c>
      <c r="I5319" s="47"/>
      <c r="J5319" s="47"/>
      <c r="K5319" s="65"/>
      <c r="L5319" s="45" t="e">
        <f ca="1">VLOOKUP(Tableau645[[#This Row],[module]],OFFSET(INDIRECT(A5319&amp;"_code"),0,2,,2),2,0)</f>
        <v>#N/A</v>
      </c>
      <c r="M5319" s="45"/>
      <c r="N5319" s="47"/>
      <c r="O5319" s="45"/>
    </row>
    <row r="5320" spans="1:15" hidden="1" x14ac:dyDescent="0.2">
      <c r="A5320" s="45" t="s">
        <v>677</v>
      </c>
      <c r="B5320" s="65" t="str">
        <f>YEAR(C5320)&amp;"-"&amp;WEEKNUM(C5320)</f>
        <v>2018-30</v>
      </c>
      <c r="C5320" s="46">
        <v>43303</v>
      </c>
      <c r="D5320" s="67">
        <f>WEEKDAY(Tableau645[[#This Row],[date]])</f>
        <v>1</v>
      </c>
      <c r="E5320" s="47">
        <v>0.57291666666666696</v>
      </c>
      <c r="F5320" s="47">
        <v>0.69791666666666663</v>
      </c>
      <c r="G5320" s="46" t="str">
        <f>IF(NOT(ISBLANK(Tableau645[heure
début])),IF(VALUE(MID(TEXT(Tableau645[heure
début],"hh"),1,2))&lt;13,"AM","PM"),"")</f>
        <v>PM</v>
      </c>
      <c r="H5320" s="47">
        <f>F5320-E5320</f>
        <v>0.12499999999999967</v>
      </c>
      <c r="I5320" s="47"/>
      <c r="J5320" s="47"/>
      <c r="K5320" s="65"/>
      <c r="L5320" s="45" t="e">
        <f ca="1">VLOOKUP(Tableau645[[#This Row],[module]],OFFSET(INDIRECT(A5320&amp;"_code"),0,2,,2),2,0)</f>
        <v>#N/A</v>
      </c>
      <c r="M5320" s="45"/>
      <c r="N5320" s="47"/>
      <c r="O5320" s="45"/>
    </row>
    <row r="5321" spans="1:15" hidden="1" x14ac:dyDescent="0.2">
      <c r="A5321" s="45" t="s">
        <v>657</v>
      </c>
      <c r="B5321" s="65" t="str">
        <f>YEAR(C5321)&amp;"-"&amp;WEEKNUM(C5321)</f>
        <v>2018-30</v>
      </c>
      <c r="C5321" s="46">
        <v>43303</v>
      </c>
      <c r="D5321" s="67">
        <f>WEEKDAY(Tableau645[[#This Row],[date]])</f>
        <v>1</v>
      </c>
      <c r="E5321" s="47">
        <v>0.57291666666666696</v>
      </c>
      <c r="F5321" s="47">
        <v>0.73958333333333404</v>
      </c>
      <c r="G5321" s="46" t="str">
        <f>IF(NOT(ISBLANK(Tableau645[heure
début])),IF(VALUE(MID(TEXT(Tableau645[heure
début],"hh"),1,2))&lt;13,"AM","PM"),"")</f>
        <v>PM</v>
      </c>
      <c r="H5321" s="47">
        <f>F5321-E5321</f>
        <v>0.16666666666666707</v>
      </c>
      <c r="I5321" s="123"/>
      <c r="J5321" s="47"/>
      <c r="K5321" s="65"/>
      <c r="L5321" s="45" t="e">
        <f ca="1">VLOOKUP(Tableau645[[#This Row],[module]],OFFSET(INDIRECT(A5321&amp;"_code"),0,2,,2),2,0)</f>
        <v>#N/A</v>
      </c>
      <c r="M5321" s="45"/>
      <c r="N5321" s="47"/>
      <c r="O5321" s="45"/>
    </row>
    <row r="5322" spans="1:15" hidden="1" x14ac:dyDescent="0.2">
      <c r="A5322" s="61" t="s">
        <v>669</v>
      </c>
      <c r="B5322" s="65" t="str">
        <f>YEAR(C5322)&amp;"-"&amp;WEEKNUM(C5322)</f>
        <v>2018-30</v>
      </c>
      <c r="C5322" s="46">
        <v>43304</v>
      </c>
      <c r="D5322" s="67">
        <f>WEEKDAY(Tableau645[[#This Row],[date]])</f>
        <v>2</v>
      </c>
      <c r="E5322" s="47">
        <v>0.34375</v>
      </c>
      <c r="F5322" s="47">
        <v>0.51041666666666696</v>
      </c>
      <c r="G5322" s="46" t="str">
        <f>IF(NOT(ISBLANK(Tableau645[heure
début])),IF(VALUE(MID(TEXT(Tableau645[heure
début],"hh"),1,2))&lt;13,"AM","PM"),"")</f>
        <v>AM</v>
      </c>
      <c r="H5322" s="47">
        <f>F5322-E5322</f>
        <v>0.16666666666666696</v>
      </c>
      <c r="I5322" s="47"/>
      <c r="J5322" s="47"/>
      <c r="K5322" s="45" t="s">
        <v>809</v>
      </c>
      <c r="L5322" s="45" t="str">
        <f ca="1">VLOOKUP(Tableau645[[#This Row],[module]],OFFSET(INDIRECT(A5322&amp;"_code"),0,2,,2),2,0)</f>
        <v>n/a</v>
      </c>
      <c r="M5322" s="45"/>
      <c r="N5322" s="47"/>
      <c r="O5322" s="45"/>
    </row>
    <row r="5323" spans="1:15" hidden="1" x14ac:dyDescent="0.2">
      <c r="A5323" s="45" t="s">
        <v>670</v>
      </c>
      <c r="B5323" s="65" t="str">
        <f>YEAR(C5323)&amp;"-"&amp;WEEKNUM(C5323)</f>
        <v>2018-30</v>
      </c>
      <c r="C5323" s="46">
        <v>43304</v>
      </c>
      <c r="D5323" s="67">
        <f>WEEKDAY(Tableau645[[#This Row],[date]])</f>
        <v>2</v>
      </c>
      <c r="E5323" s="47">
        <v>0.34375</v>
      </c>
      <c r="F5323" s="47">
        <v>0.51041666666666696</v>
      </c>
      <c r="G5323" s="46" t="str">
        <f>IF(NOT(ISBLANK(Tableau645[heure
début])),IF(VALUE(MID(TEXT(Tableau645[heure
début],"hh"),1,2))&lt;13,"AM","PM"),"")</f>
        <v>AM</v>
      </c>
      <c r="H5323" s="47">
        <f>F5323-E5323</f>
        <v>0.16666666666666696</v>
      </c>
      <c r="I5323" s="47"/>
      <c r="J5323" s="47"/>
      <c r="K5323" s="65" t="s">
        <v>809</v>
      </c>
      <c r="L5323" s="45" t="str">
        <f ca="1">VLOOKUP(Tableau645[[#This Row],[module]],OFFSET(INDIRECT(A5323&amp;"_code"),0,2,,2),2,0)</f>
        <v>n/a</v>
      </c>
      <c r="M5323" s="45"/>
      <c r="N5323" s="47"/>
      <c r="O5323" s="45"/>
    </row>
    <row r="5324" spans="1:15" hidden="1" x14ac:dyDescent="0.2">
      <c r="A5324" s="45" t="s">
        <v>657</v>
      </c>
      <c r="B5324" s="65" t="str">
        <f>YEAR(C5324)&amp;"-"&amp;WEEKNUM(C5324)</f>
        <v>2018-30</v>
      </c>
      <c r="C5324" s="46">
        <v>43304</v>
      </c>
      <c r="D5324" s="67">
        <f>WEEKDAY(Tableau645[[#This Row],[date]])</f>
        <v>2</v>
      </c>
      <c r="E5324" s="47">
        <v>0.34375</v>
      </c>
      <c r="F5324" s="47">
        <v>0.51041666666666696</v>
      </c>
      <c r="G5324" s="46" t="str">
        <f>IF(NOT(ISBLANK(Tableau645[heure
début])),IF(VALUE(MID(TEXT(Tableau645[heure
début],"hh"),1,2))&lt;13,"AM","PM"),"")</f>
        <v>AM</v>
      </c>
      <c r="H5324" s="47">
        <f>F5324-E5324</f>
        <v>0.16666666666666696</v>
      </c>
      <c r="I5324" s="123"/>
      <c r="J5324" s="47"/>
      <c r="K5324" s="65" t="s">
        <v>809</v>
      </c>
      <c r="L5324" s="45" t="str">
        <f ca="1">VLOOKUP(Tableau645[[#This Row],[module]],OFFSET(INDIRECT(A5324&amp;"_code"),0,2,,2),2,0)</f>
        <v>n/a</v>
      </c>
      <c r="M5324" s="45"/>
      <c r="N5324" s="47"/>
      <c r="O5324" s="45"/>
    </row>
    <row r="5325" spans="1:15" hidden="1" x14ac:dyDescent="0.2">
      <c r="A5325" s="45" t="s">
        <v>672</v>
      </c>
      <c r="B5325" s="65" t="str">
        <f>YEAR(C5325)&amp;"-"&amp;WEEKNUM(C5325)</f>
        <v>2018-30</v>
      </c>
      <c r="C5325" s="46">
        <v>43304</v>
      </c>
      <c r="D5325" s="67">
        <f>WEEKDAY(Tableau645[[#This Row],[date]])</f>
        <v>2</v>
      </c>
      <c r="E5325" s="47">
        <v>0.34375</v>
      </c>
      <c r="F5325" s="47">
        <v>0.51041666666666696</v>
      </c>
      <c r="G5325" s="46" t="str">
        <f>IF(NOT(ISBLANK(Tableau645[heure
début])),IF(VALUE(MID(TEXT(Tableau645[heure
début],"hh"),1,2))&lt;13,"AM","PM"),"")</f>
        <v>AM</v>
      </c>
      <c r="H5325" s="47">
        <f>F5325-E5325</f>
        <v>0.16666666666666696</v>
      </c>
      <c r="I5325" s="47"/>
      <c r="J5325" s="47"/>
      <c r="K5325" s="65" t="s">
        <v>809</v>
      </c>
      <c r="L5325" s="45" t="str">
        <f ca="1">VLOOKUP(Tableau645[[#This Row],[module]],OFFSET(INDIRECT(A5325&amp;"_code"),0,2,,2),2,0)</f>
        <v>n/a</v>
      </c>
      <c r="M5325" s="45"/>
      <c r="N5325" s="47"/>
      <c r="O5325" s="45"/>
    </row>
    <row r="5326" spans="1:15" hidden="1" x14ac:dyDescent="0.2">
      <c r="A5326" s="45" t="s">
        <v>676</v>
      </c>
      <c r="B5326" s="65" t="str">
        <f>YEAR(C5326)&amp;"-"&amp;WEEKNUM(C5326)</f>
        <v>2018-30</v>
      </c>
      <c r="C5326" s="46">
        <v>43304</v>
      </c>
      <c r="D5326" s="67">
        <f>WEEKDAY(Tableau645[[#This Row],[date]])</f>
        <v>2</v>
      </c>
      <c r="E5326" s="47">
        <v>0.34375</v>
      </c>
      <c r="F5326" s="47">
        <v>0.51041666666666696</v>
      </c>
      <c r="G5326" s="46" t="str">
        <f>IF(NOT(ISBLANK(Tableau645[heure
début])),IF(VALUE(MID(TEXT(Tableau645[heure
début],"hh"),1,2))&lt;13,"AM","PM"),"")</f>
        <v>AM</v>
      </c>
      <c r="H5326" s="47">
        <f>F5326-E5326</f>
        <v>0.16666666666666696</v>
      </c>
      <c r="I5326" s="47"/>
      <c r="J5326" s="47"/>
      <c r="K5326" s="65" t="s">
        <v>809</v>
      </c>
      <c r="L5326" s="45" t="str">
        <f ca="1">VLOOKUP(Tableau645[[#This Row],[module]],OFFSET(INDIRECT(A5326&amp;"_code"),0,2,,2),2,0)</f>
        <v>n/a</v>
      </c>
      <c r="M5326" s="45"/>
      <c r="N5326" s="47"/>
      <c r="O5326" s="45"/>
    </row>
    <row r="5327" spans="1:15" hidden="1" x14ac:dyDescent="0.2">
      <c r="A5327" s="45" t="s">
        <v>677</v>
      </c>
      <c r="B5327" s="65" t="str">
        <f>YEAR(C5327)&amp;"-"&amp;WEEKNUM(C5327)</f>
        <v>2018-30</v>
      </c>
      <c r="C5327" s="46">
        <v>43304</v>
      </c>
      <c r="D5327" s="67">
        <f>WEEKDAY(Tableau645[[#This Row],[date]])</f>
        <v>2</v>
      </c>
      <c r="E5327" s="47">
        <v>0.34375</v>
      </c>
      <c r="F5327" s="47">
        <v>0.51041666666666696</v>
      </c>
      <c r="G5327" s="46" t="str">
        <f>IF(NOT(ISBLANK(Tableau645[heure
début])),IF(VALUE(MID(TEXT(Tableau645[heure
début],"hh"),1,2))&lt;13,"AM","PM"),"")</f>
        <v>AM</v>
      </c>
      <c r="H5327" s="47">
        <f>F5327-E5327</f>
        <v>0.16666666666666696</v>
      </c>
      <c r="I5327" s="47"/>
      <c r="J5327" s="47"/>
      <c r="K5327" s="65" t="s">
        <v>1168</v>
      </c>
      <c r="L5327" s="45" t="str">
        <f ca="1">VLOOKUP(Tableau645[[#This Row],[module]],OFFSET(INDIRECT(A5327&amp;"_code"),0,2,,2),2,0)</f>
        <v>n/a</v>
      </c>
      <c r="M5327" s="45"/>
      <c r="N5327" s="47"/>
      <c r="O5327" s="45"/>
    </row>
    <row r="5328" spans="1:15" hidden="1" x14ac:dyDescent="0.2">
      <c r="A5328" s="45" t="s">
        <v>671</v>
      </c>
      <c r="B5328" s="65" t="str">
        <f>YEAR(C5328)&amp;"-"&amp;WEEKNUM(C5328)</f>
        <v>2018-30</v>
      </c>
      <c r="C5328" s="46">
        <v>43304</v>
      </c>
      <c r="D5328" s="67">
        <f>WEEKDAY(Tableau645[[#This Row],[date]])</f>
        <v>2</v>
      </c>
      <c r="E5328" s="47">
        <v>0.34375</v>
      </c>
      <c r="F5328" s="47">
        <v>0.51041666666666696</v>
      </c>
      <c r="G5328" s="46" t="str">
        <f>IF(NOT(ISBLANK(Tableau645[heure
début])),IF(VALUE(MID(TEXT(Tableau645[heure
début],"hh"),1,2))&lt;13,"AM","PM"),"")</f>
        <v>AM</v>
      </c>
      <c r="H5328" s="47">
        <f>F5328-E5328</f>
        <v>0.16666666666666696</v>
      </c>
      <c r="I5328" s="47"/>
      <c r="J5328" s="47"/>
      <c r="K5328" s="65" t="s">
        <v>1101</v>
      </c>
      <c r="L5328" s="45" t="str">
        <f ca="1">VLOOKUP(Tableau645[[#This Row],[module]],OFFSET(INDIRECT(A5328&amp;"_code"),0,2,,2),2,0)</f>
        <v>DELIESSCHE Christian</v>
      </c>
      <c r="M5328" s="45"/>
      <c r="N5328" s="47"/>
      <c r="O5328" s="45"/>
    </row>
    <row r="5329" spans="1:15" hidden="1" x14ac:dyDescent="0.2">
      <c r="A5329" s="61" t="s">
        <v>669</v>
      </c>
      <c r="B5329" s="65" t="str">
        <f>YEAR(C5329)&amp;"-"&amp;WEEKNUM(C5329)</f>
        <v>2018-30</v>
      </c>
      <c r="C5329" s="46">
        <v>43304</v>
      </c>
      <c r="D5329" s="67">
        <f>WEEKDAY(Tableau645[[#This Row],[date]])</f>
        <v>2</v>
      </c>
      <c r="E5329" s="63">
        <v>0.57291666666666696</v>
      </c>
      <c r="F5329" s="63">
        <v>0.73958333333333404</v>
      </c>
      <c r="G5329" s="46" t="str">
        <f>IF(NOT(ISBLANK(Tableau645[heure
début])),IF(VALUE(MID(TEXT(Tableau645[heure
début],"hh"),1,2))&lt;13,"AM","PM"),"")</f>
        <v>PM</v>
      </c>
      <c r="H5329" s="47">
        <f>F5329-E5329</f>
        <v>0.16666666666666707</v>
      </c>
      <c r="I5329" s="47"/>
      <c r="J5329" s="47"/>
      <c r="K5329" s="45" t="s">
        <v>809</v>
      </c>
      <c r="L5329" s="45" t="str">
        <f ca="1">VLOOKUP(Tableau645[[#This Row],[module]],OFFSET(INDIRECT(A5329&amp;"_code"),0,2,,2),2,0)</f>
        <v>n/a</v>
      </c>
      <c r="M5329" s="45"/>
      <c r="N5329" s="47"/>
      <c r="O5329" s="45"/>
    </row>
    <row r="5330" spans="1:15" hidden="1" x14ac:dyDescent="0.2">
      <c r="A5330" s="45" t="s">
        <v>670</v>
      </c>
      <c r="B5330" s="65" t="str">
        <f>YEAR(C5330)&amp;"-"&amp;WEEKNUM(C5330)</f>
        <v>2018-30</v>
      </c>
      <c r="C5330" s="46">
        <v>43304</v>
      </c>
      <c r="D5330" s="67">
        <f>WEEKDAY(Tableau645[[#This Row],[date]])</f>
        <v>2</v>
      </c>
      <c r="E5330" s="47">
        <v>0.57291666666666696</v>
      </c>
      <c r="F5330" s="47">
        <v>0.73958333333333404</v>
      </c>
      <c r="G5330" s="46" t="str">
        <f>IF(NOT(ISBLANK(Tableau645[heure
début])),IF(VALUE(MID(TEXT(Tableau645[heure
début],"hh"),1,2))&lt;13,"AM","PM"),"")</f>
        <v>PM</v>
      </c>
      <c r="H5330" s="47">
        <f>F5330-E5330</f>
        <v>0.16666666666666707</v>
      </c>
      <c r="I5330" s="47"/>
      <c r="J5330" s="47"/>
      <c r="K5330" s="65" t="s">
        <v>809</v>
      </c>
      <c r="L5330" s="45" t="str">
        <f ca="1">VLOOKUP(Tableau645[[#This Row],[module]],OFFSET(INDIRECT(A5330&amp;"_code"),0,2,,2),2,0)</f>
        <v>n/a</v>
      </c>
      <c r="M5330" s="45"/>
      <c r="N5330" s="47"/>
      <c r="O5330" s="45"/>
    </row>
    <row r="5331" spans="1:15" hidden="1" x14ac:dyDescent="0.2">
      <c r="A5331" s="45" t="s">
        <v>657</v>
      </c>
      <c r="B5331" s="65" t="str">
        <f>YEAR(C5331)&amp;"-"&amp;WEEKNUM(C5331)</f>
        <v>2018-30</v>
      </c>
      <c r="C5331" s="46">
        <v>43304</v>
      </c>
      <c r="D5331" s="67">
        <f>WEEKDAY(Tableau645[[#This Row],[date]])</f>
        <v>2</v>
      </c>
      <c r="E5331" s="47">
        <v>0.57291666666666696</v>
      </c>
      <c r="F5331" s="47">
        <v>0.73958333333333404</v>
      </c>
      <c r="G5331" s="46" t="str">
        <f>IF(NOT(ISBLANK(Tableau645[heure
début])),IF(VALUE(MID(TEXT(Tableau645[heure
début],"hh"),1,2))&lt;13,"AM","PM"),"")</f>
        <v>PM</v>
      </c>
      <c r="H5331" s="47">
        <f>F5331-E5331</f>
        <v>0.16666666666666707</v>
      </c>
      <c r="I5331" s="123"/>
      <c r="J5331" s="47"/>
      <c r="K5331" s="65" t="s">
        <v>809</v>
      </c>
      <c r="L5331" s="45" t="str">
        <f ca="1">VLOOKUP(Tableau645[[#This Row],[module]],OFFSET(INDIRECT(A5331&amp;"_code"),0,2,,2),2,0)</f>
        <v>n/a</v>
      </c>
      <c r="M5331" s="45"/>
      <c r="N5331" s="47"/>
      <c r="O5331" s="45"/>
    </row>
    <row r="5332" spans="1:15" hidden="1" x14ac:dyDescent="0.2">
      <c r="A5332" s="45" t="s">
        <v>672</v>
      </c>
      <c r="B5332" s="65" t="str">
        <f>YEAR(C5332)&amp;"-"&amp;WEEKNUM(C5332)</f>
        <v>2018-30</v>
      </c>
      <c r="C5332" s="46">
        <v>43304</v>
      </c>
      <c r="D5332" s="67">
        <f>WEEKDAY(Tableau645[[#This Row],[date]])</f>
        <v>2</v>
      </c>
      <c r="E5332" s="47">
        <v>0.57291666666666696</v>
      </c>
      <c r="F5332" s="47">
        <v>0.73958333333333404</v>
      </c>
      <c r="G5332" s="46" t="str">
        <f>IF(NOT(ISBLANK(Tableau645[heure
début])),IF(VALUE(MID(TEXT(Tableau645[heure
début],"hh"),1,2))&lt;13,"AM","PM"),"")</f>
        <v>PM</v>
      </c>
      <c r="H5332" s="47">
        <f>F5332-E5332</f>
        <v>0.16666666666666707</v>
      </c>
      <c r="I5332" s="47"/>
      <c r="J5332" s="47"/>
      <c r="K5332" s="65" t="s">
        <v>809</v>
      </c>
      <c r="L5332" s="45" t="str">
        <f ca="1">VLOOKUP(Tableau645[[#This Row],[module]],OFFSET(INDIRECT(A5332&amp;"_code"),0,2,,2),2,0)</f>
        <v>n/a</v>
      </c>
      <c r="M5332" s="45"/>
      <c r="N5332" s="47"/>
      <c r="O5332" s="45"/>
    </row>
    <row r="5333" spans="1:15" hidden="1" x14ac:dyDescent="0.2">
      <c r="A5333" s="45" t="s">
        <v>676</v>
      </c>
      <c r="B5333" s="65" t="str">
        <f>YEAR(C5333)&amp;"-"&amp;WEEKNUM(C5333)</f>
        <v>2018-30</v>
      </c>
      <c r="C5333" s="46">
        <v>43304</v>
      </c>
      <c r="D5333" s="67">
        <f>WEEKDAY(Tableau645[[#This Row],[date]])</f>
        <v>2</v>
      </c>
      <c r="E5333" s="47">
        <v>0.57291666666666696</v>
      </c>
      <c r="F5333" s="47">
        <v>0.69791666666666663</v>
      </c>
      <c r="G5333" s="46" t="str">
        <f>IF(NOT(ISBLANK(Tableau645[heure
début])),IF(VALUE(MID(TEXT(Tableau645[heure
début],"hh"),1,2))&lt;13,"AM","PM"),"")</f>
        <v>PM</v>
      </c>
      <c r="H5333" s="47">
        <f>F5333-E5333</f>
        <v>0.12499999999999967</v>
      </c>
      <c r="I5333" s="47"/>
      <c r="J5333" s="47"/>
      <c r="K5333" s="65" t="s">
        <v>809</v>
      </c>
      <c r="L5333" s="45" t="str">
        <f ca="1">VLOOKUP(Tableau645[[#This Row],[module]],OFFSET(INDIRECT(A5333&amp;"_code"),0,2,,2),2,0)</f>
        <v>n/a</v>
      </c>
      <c r="M5333" s="45"/>
      <c r="N5333" s="47"/>
      <c r="O5333" s="45"/>
    </row>
    <row r="5334" spans="1:15" hidden="1" x14ac:dyDescent="0.2">
      <c r="A5334" s="45" t="s">
        <v>677</v>
      </c>
      <c r="B5334" s="65" t="str">
        <f>YEAR(C5334)&amp;"-"&amp;WEEKNUM(C5334)</f>
        <v>2018-30</v>
      </c>
      <c r="C5334" s="46">
        <v>43304</v>
      </c>
      <c r="D5334" s="67">
        <f>WEEKDAY(Tableau645[[#This Row],[date]])</f>
        <v>2</v>
      </c>
      <c r="E5334" s="47">
        <v>0.57291666666666696</v>
      </c>
      <c r="F5334" s="47">
        <v>0.69791666666666663</v>
      </c>
      <c r="G5334" s="46" t="str">
        <f>IF(NOT(ISBLANK(Tableau645[heure
début])),IF(VALUE(MID(TEXT(Tableau645[heure
début],"hh"),1,2))&lt;13,"AM","PM"),"")</f>
        <v>PM</v>
      </c>
      <c r="H5334" s="47">
        <f>F5334-E5334</f>
        <v>0.12499999999999967</v>
      </c>
      <c r="I5334" s="47"/>
      <c r="J5334" s="47"/>
      <c r="K5334" s="65" t="s">
        <v>1168</v>
      </c>
      <c r="L5334" s="45" t="str">
        <f ca="1">VLOOKUP(Tableau645[[#This Row],[module]],OFFSET(INDIRECT(A5334&amp;"_code"),0,2,,2),2,0)</f>
        <v>n/a</v>
      </c>
      <c r="M5334" s="45"/>
      <c r="N5334" s="47"/>
      <c r="O5334" s="45"/>
    </row>
    <row r="5335" spans="1:15" hidden="1" x14ac:dyDescent="0.2">
      <c r="A5335" s="45" t="s">
        <v>671</v>
      </c>
      <c r="B5335" s="65" t="str">
        <f>YEAR(C5335)&amp;"-"&amp;WEEKNUM(C5335)</f>
        <v>2018-30</v>
      </c>
      <c r="C5335" s="46">
        <v>43304</v>
      </c>
      <c r="D5335" s="67">
        <f>WEEKDAY(Tableau645[[#This Row],[date]])</f>
        <v>2</v>
      </c>
      <c r="E5335" s="47">
        <v>0.57291666666666696</v>
      </c>
      <c r="F5335" s="47">
        <v>0.76041666666666696</v>
      </c>
      <c r="G5335" s="46" t="str">
        <f>IF(NOT(ISBLANK(Tableau645[heure
début])),IF(VALUE(MID(TEXT(Tableau645[heure
début],"hh"),1,2))&lt;13,"AM","PM"),"")</f>
        <v>PM</v>
      </c>
      <c r="H5335" s="47">
        <f>F5335-E5335</f>
        <v>0.1875</v>
      </c>
      <c r="I5335" s="47"/>
      <c r="J5335" s="47"/>
      <c r="K5335" s="65" t="s">
        <v>1101</v>
      </c>
      <c r="L5335" s="45" t="str">
        <f ca="1">VLOOKUP(Tableau645[[#This Row],[module]],OFFSET(INDIRECT(A5335&amp;"_code"),0,2,,2),2,0)</f>
        <v>DELIESSCHE Christian</v>
      </c>
      <c r="M5335" s="45"/>
      <c r="N5335" s="47"/>
      <c r="O5335" s="45"/>
    </row>
    <row r="5336" spans="1:15" hidden="1" x14ac:dyDescent="0.2">
      <c r="A5336" s="61" t="s">
        <v>669</v>
      </c>
      <c r="B5336" s="65" t="str">
        <f>YEAR(C5336)&amp;"-"&amp;WEEKNUM(C5336)</f>
        <v>2018-30</v>
      </c>
      <c r="C5336" s="46">
        <v>43305</v>
      </c>
      <c r="D5336" s="67">
        <f>WEEKDAY(Tableau645[[#This Row],[date]])</f>
        <v>3</v>
      </c>
      <c r="E5336" s="47">
        <v>0.34375</v>
      </c>
      <c r="F5336" s="47">
        <v>0.51041666666666696</v>
      </c>
      <c r="G5336" s="46" t="str">
        <f>IF(NOT(ISBLANK(Tableau645[heure
début])),IF(VALUE(MID(TEXT(Tableau645[heure
début],"hh"),1,2))&lt;13,"AM","PM"),"")</f>
        <v>AM</v>
      </c>
      <c r="H5336" s="47">
        <f>F5336-E5336</f>
        <v>0.16666666666666696</v>
      </c>
      <c r="I5336" s="47"/>
      <c r="J5336" s="47"/>
      <c r="K5336" s="45" t="s">
        <v>809</v>
      </c>
      <c r="L5336" s="45" t="str">
        <f ca="1">VLOOKUP(Tableau645[[#This Row],[module]],OFFSET(INDIRECT(A5336&amp;"_code"),0,2,,2),2,0)</f>
        <v>n/a</v>
      </c>
      <c r="M5336" s="45"/>
      <c r="N5336" s="47"/>
      <c r="O5336" s="45"/>
    </row>
    <row r="5337" spans="1:15" hidden="1" x14ac:dyDescent="0.2">
      <c r="A5337" s="45" t="s">
        <v>670</v>
      </c>
      <c r="B5337" s="65" t="str">
        <f>YEAR(C5337)&amp;"-"&amp;WEEKNUM(C5337)</f>
        <v>2018-30</v>
      </c>
      <c r="C5337" s="46">
        <v>43305</v>
      </c>
      <c r="D5337" s="67">
        <f>WEEKDAY(Tableau645[[#This Row],[date]])</f>
        <v>3</v>
      </c>
      <c r="E5337" s="47">
        <v>0.34375</v>
      </c>
      <c r="F5337" s="47">
        <v>0.51041666666666696</v>
      </c>
      <c r="G5337" s="46" t="str">
        <f>IF(NOT(ISBLANK(Tableau645[heure
début])),IF(VALUE(MID(TEXT(Tableau645[heure
début],"hh"),1,2))&lt;13,"AM","PM"),"")</f>
        <v>AM</v>
      </c>
      <c r="H5337" s="47">
        <f>F5337-E5337</f>
        <v>0.16666666666666696</v>
      </c>
      <c r="I5337" s="47"/>
      <c r="J5337" s="47"/>
      <c r="K5337" s="65" t="s">
        <v>809</v>
      </c>
      <c r="L5337" s="45" t="str">
        <f ca="1">VLOOKUP(Tableau645[[#This Row],[module]],OFFSET(INDIRECT(A5337&amp;"_code"),0,2,,2),2,0)</f>
        <v>n/a</v>
      </c>
      <c r="M5337" s="45"/>
      <c r="N5337" s="47"/>
      <c r="O5337" s="45"/>
    </row>
    <row r="5338" spans="1:15" hidden="1" x14ac:dyDescent="0.2">
      <c r="A5338" s="45" t="s">
        <v>657</v>
      </c>
      <c r="B5338" s="65" t="str">
        <f>YEAR(C5338)&amp;"-"&amp;WEEKNUM(C5338)</f>
        <v>2018-30</v>
      </c>
      <c r="C5338" s="46">
        <v>43305</v>
      </c>
      <c r="D5338" s="67">
        <f>WEEKDAY(Tableau645[[#This Row],[date]])</f>
        <v>3</v>
      </c>
      <c r="E5338" s="47">
        <v>0.34375</v>
      </c>
      <c r="F5338" s="47">
        <v>0.51041666666666696</v>
      </c>
      <c r="G5338" s="46" t="str">
        <f>IF(NOT(ISBLANK(Tableau645[heure
début])),IF(VALUE(MID(TEXT(Tableau645[heure
début],"hh"),1,2))&lt;13,"AM","PM"),"")</f>
        <v>AM</v>
      </c>
      <c r="H5338" s="47">
        <f>F5338-E5338</f>
        <v>0.16666666666666696</v>
      </c>
      <c r="I5338" s="123"/>
      <c r="J5338" s="47"/>
      <c r="K5338" s="65" t="s">
        <v>809</v>
      </c>
      <c r="L5338" s="45" t="str">
        <f ca="1">VLOOKUP(Tableau645[[#This Row],[module]],OFFSET(INDIRECT(A5338&amp;"_code"),0,2,,2),2,0)</f>
        <v>n/a</v>
      </c>
      <c r="M5338" s="45"/>
      <c r="N5338" s="47"/>
      <c r="O5338" s="45"/>
    </row>
    <row r="5339" spans="1:15" hidden="1" x14ac:dyDescent="0.2">
      <c r="A5339" s="45" t="s">
        <v>672</v>
      </c>
      <c r="B5339" s="65" t="str">
        <f>YEAR(C5339)&amp;"-"&amp;WEEKNUM(C5339)</f>
        <v>2018-30</v>
      </c>
      <c r="C5339" s="46">
        <v>43305</v>
      </c>
      <c r="D5339" s="67">
        <f>WEEKDAY(Tableau645[[#This Row],[date]])</f>
        <v>3</v>
      </c>
      <c r="E5339" s="47">
        <v>0.34375</v>
      </c>
      <c r="F5339" s="47">
        <v>0.51041666666666696</v>
      </c>
      <c r="G5339" s="46" t="str">
        <f>IF(NOT(ISBLANK(Tableau645[heure
début])),IF(VALUE(MID(TEXT(Tableau645[heure
début],"hh"),1,2))&lt;13,"AM","PM"),"")</f>
        <v>AM</v>
      </c>
      <c r="H5339" s="47">
        <f>F5339-E5339</f>
        <v>0.16666666666666696</v>
      </c>
      <c r="I5339" s="47"/>
      <c r="J5339" s="47"/>
      <c r="K5339" s="65" t="s">
        <v>809</v>
      </c>
      <c r="L5339" s="45" t="str">
        <f ca="1">VLOOKUP(Tableau645[[#This Row],[module]],OFFSET(INDIRECT(A5339&amp;"_code"),0,2,,2),2,0)</f>
        <v>n/a</v>
      </c>
      <c r="M5339" s="45"/>
      <c r="N5339" s="47"/>
      <c r="O5339" s="45"/>
    </row>
    <row r="5340" spans="1:15" hidden="1" x14ac:dyDescent="0.2">
      <c r="A5340" s="45" t="s">
        <v>676</v>
      </c>
      <c r="B5340" s="65" t="str">
        <f>YEAR(C5340)&amp;"-"&amp;WEEKNUM(C5340)</f>
        <v>2018-30</v>
      </c>
      <c r="C5340" s="46">
        <v>43305</v>
      </c>
      <c r="D5340" s="67">
        <f>WEEKDAY(Tableau645[[#This Row],[date]])</f>
        <v>3</v>
      </c>
      <c r="E5340" s="47">
        <v>0.34375</v>
      </c>
      <c r="F5340" s="47">
        <v>0.51041666666666696</v>
      </c>
      <c r="G5340" s="46" t="str">
        <f>IF(NOT(ISBLANK(Tableau645[heure
début])),IF(VALUE(MID(TEXT(Tableau645[heure
début],"hh"),1,2))&lt;13,"AM","PM"),"")</f>
        <v>AM</v>
      </c>
      <c r="H5340" s="47">
        <f>F5340-E5340</f>
        <v>0.16666666666666696</v>
      </c>
      <c r="I5340" s="47"/>
      <c r="J5340" s="47"/>
      <c r="K5340" s="65" t="s">
        <v>809</v>
      </c>
      <c r="L5340" s="45" t="str">
        <f ca="1">VLOOKUP(Tableau645[[#This Row],[module]],OFFSET(INDIRECT(A5340&amp;"_code"),0,2,,2),2,0)</f>
        <v>n/a</v>
      </c>
      <c r="M5340" s="45"/>
      <c r="N5340" s="47"/>
      <c r="O5340" s="45"/>
    </row>
    <row r="5341" spans="1:15" hidden="1" x14ac:dyDescent="0.2">
      <c r="A5341" s="45" t="s">
        <v>677</v>
      </c>
      <c r="B5341" s="65" t="str">
        <f>YEAR(C5341)&amp;"-"&amp;WEEKNUM(C5341)</f>
        <v>2018-30</v>
      </c>
      <c r="C5341" s="46">
        <v>43305</v>
      </c>
      <c r="D5341" s="67">
        <f>WEEKDAY(Tableau645[[#This Row],[date]])</f>
        <v>3</v>
      </c>
      <c r="E5341" s="47">
        <v>0.34375</v>
      </c>
      <c r="F5341" s="47">
        <v>0.51041666666666696</v>
      </c>
      <c r="G5341" s="46" t="str">
        <f>IF(NOT(ISBLANK(Tableau645[heure
début])),IF(VALUE(MID(TEXT(Tableau645[heure
début],"hh"),1,2))&lt;13,"AM","PM"),"")</f>
        <v>AM</v>
      </c>
      <c r="H5341" s="47">
        <f>F5341-E5341</f>
        <v>0.16666666666666696</v>
      </c>
      <c r="I5341" s="47"/>
      <c r="J5341" s="47"/>
      <c r="K5341" s="65" t="s">
        <v>1168</v>
      </c>
      <c r="L5341" s="45" t="str">
        <f ca="1">VLOOKUP(Tableau645[[#This Row],[module]],OFFSET(INDIRECT(A5341&amp;"_code"),0,2,,2),2,0)</f>
        <v>n/a</v>
      </c>
      <c r="M5341" s="45"/>
      <c r="N5341" s="47"/>
      <c r="O5341" s="45"/>
    </row>
    <row r="5342" spans="1:15" hidden="1" x14ac:dyDescent="0.2">
      <c r="A5342" s="45" t="s">
        <v>671</v>
      </c>
      <c r="B5342" s="65" t="str">
        <f>YEAR(C5342)&amp;"-"&amp;WEEKNUM(C5342)</f>
        <v>2018-30</v>
      </c>
      <c r="C5342" s="46">
        <v>43305</v>
      </c>
      <c r="D5342" s="67">
        <f>WEEKDAY(Tableau645[[#This Row],[date]])</f>
        <v>3</v>
      </c>
      <c r="E5342" s="47">
        <v>0.34375</v>
      </c>
      <c r="F5342" s="47">
        <v>0.51041666666666696</v>
      </c>
      <c r="G5342" s="46" t="str">
        <f>IF(NOT(ISBLANK(Tableau645[heure
début])),IF(VALUE(MID(TEXT(Tableau645[heure
début],"hh"),1,2))&lt;13,"AM","PM"),"")</f>
        <v>AM</v>
      </c>
      <c r="H5342" s="47">
        <f>F5342-E5342</f>
        <v>0.16666666666666696</v>
      </c>
      <c r="I5342" s="47"/>
      <c r="J5342" s="47"/>
      <c r="K5342" s="65" t="s">
        <v>1101</v>
      </c>
      <c r="L5342" s="45" t="str">
        <f ca="1">VLOOKUP(Tableau645[[#This Row],[module]],OFFSET(INDIRECT(A5342&amp;"_code"),0,2,,2),2,0)</f>
        <v>DELIESSCHE Christian</v>
      </c>
      <c r="M5342" s="45"/>
      <c r="N5342" s="47"/>
      <c r="O5342" s="45"/>
    </row>
    <row r="5343" spans="1:15" hidden="1" x14ac:dyDescent="0.2">
      <c r="A5343" s="61" t="s">
        <v>669</v>
      </c>
      <c r="B5343" s="65" t="str">
        <f>YEAR(C5343)&amp;"-"&amp;WEEKNUM(C5343)</f>
        <v>2018-30</v>
      </c>
      <c r="C5343" s="46">
        <v>43305</v>
      </c>
      <c r="D5343" s="67">
        <f>WEEKDAY(Tableau645[[#This Row],[date]])</f>
        <v>3</v>
      </c>
      <c r="E5343" s="63">
        <v>0.57291666666666696</v>
      </c>
      <c r="F5343" s="63">
        <v>0.73958333333333404</v>
      </c>
      <c r="G5343" s="46" t="str">
        <f>IF(NOT(ISBLANK(Tableau645[heure
début])),IF(VALUE(MID(TEXT(Tableau645[heure
début],"hh"),1,2))&lt;13,"AM","PM"),"")</f>
        <v>PM</v>
      </c>
      <c r="H5343" s="47">
        <f>F5343-E5343</f>
        <v>0.16666666666666707</v>
      </c>
      <c r="I5343" s="47"/>
      <c r="J5343" s="47"/>
      <c r="K5343" s="45" t="s">
        <v>809</v>
      </c>
      <c r="L5343" s="45" t="str">
        <f ca="1">VLOOKUP(Tableau645[[#This Row],[module]],OFFSET(INDIRECT(A5343&amp;"_code"),0,2,,2),2,0)</f>
        <v>n/a</v>
      </c>
      <c r="M5343" s="45"/>
      <c r="N5343" s="47"/>
      <c r="O5343" s="45"/>
    </row>
    <row r="5344" spans="1:15" hidden="1" x14ac:dyDescent="0.2">
      <c r="A5344" s="45" t="s">
        <v>670</v>
      </c>
      <c r="B5344" s="65" t="str">
        <f>YEAR(C5344)&amp;"-"&amp;WEEKNUM(C5344)</f>
        <v>2018-30</v>
      </c>
      <c r="C5344" s="46">
        <v>43305</v>
      </c>
      <c r="D5344" s="67">
        <f>WEEKDAY(Tableau645[[#This Row],[date]])</f>
        <v>3</v>
      </c>
      <c r="E5344" s="47">
        <v>0.57291666666666696</v>
      </c>
      <c r="F5344" s="47">
        <v>0.73958333333333404</v>
      </c>
      <c r="G5344" s="46" t="str">
        <f>IF(NOT(ISBLANK(Tableau645[heure
début])),IF(VALUE(MID(TEXT(Tableau645[heure
début],"hh"),1,2))&lt;13,"AM","PM"),"")</f>
        <v>PM</v>
      </c>
      <c r="H5344" s="47">
        <f>F5344-E5344</f>
        <v>0.16666666666666707</v>
      </c>
      <c r="I5344" s="47"/>
      <c r="J5344" s="47"/>
      <c r="K5344" s="65" t="s">
        <v>809</v>
      </c>
      <c r="L5344" s="45" t="str">
        <f ca="1">VLOOKUP(Tableau645[[#This Row],[module]],OFFSET(INDIRECT(A5344&amp;"_code"),0,2,,2),2,0)</f>
        <v>n/a</v>
      </c>
      <c r="M5344" s="45"/>
      <c r="N5344" s="47"/>
      <c r="O5344" s="45"/>
    </row>
    <row r="5345" spans="1:15" hidden="1" x14ac:dyDescent="0.2">
      <c r="A5345" s="45" t="s">
        <v>657</v>
      </c>
      <c r="B5345" s="65" t="str">
        <f>YEAR(C5345)&amp;"-"&amp;WEEKNUM(C5345)</f>
        <v>2018-30</v>
      </c>
      <c r="C5345" s="46">
        <v>43305</v>
      </c>
      <c r="D5345" s="67">
        <f>WEEKDAY(Tableau645[[#This Row],[date]])</f>
        <v>3</v>
      </c>
      <c r="E5345" s="47">
        <v>0.57291666666666696</v>
      </c>
      <c r="F5345" s="47">
        <v>0.73958333333333404</v>
      </c>
      <c r="G5345" s="46" t="str">
        <f>IF(NOT(ISBLANK(Tableau645[heure
début])),IF(VALUE(MID(TEXT(Tableau645[heure
début],"hh"),1,2))&lt;13,"AM","PM"),"")</f>
        <v>PM</v>
      </c>
      <c r="H5345" s="47">
        <f>F5345-E5345</f>
        <v>0.16666666666666707</v>
      </c>
      <c r="I5345" s="123"/>
      <c r="J5345" s="47"/>
      <c r="K5345" s="65" t="s">
        <v>809</v>
      </c>
      <c r="L5345" s="45" t="str">
        <f ca="1">VLOOKUP(Tableau645[[#This Row],[module]],OFFSET(INDIRECT(A5345&amp;"_code"),0,2,,2),2,0)</f>
        <v>n/a</v>
      </c>
      <c r="M5345" s="45"/>
      <c r="N5345" s="47"/>
      <c r="O5345" s="45"/>
    </row>
    <row r="5346" spans="1:15" hidden="1" x14ac:dyDescent="0.2">
      <c r="A5346" s="45" t="s">
        <v>672</v>
      </c>
      <c r="B5346" s="65" t="str">
        <f>YEAR(C5346)&amp;"-"&amp;WEEKNUM(C5346)</f>
        <v>2018-30</v>
      </c>
      <c r="C5346" s="46">
        <v>43305</v>
      </c>
      <c r="D5346" s="67">
        <f>WEEKDAY(Tableau645[[#This Row],[date]])</f>
        <v>3</v>
      </c>
      <c r="E5346" s="47">
        <v>0.57291666666666696</v>
      </c>
      <c r="F5346" s="47">
        <v>0.73958333333333404</v>
      </c>
      <c r="G5346" s="46" t="str">
        <f>IF(NOT(ISBLANK(Tableau645[heure
début])),IF(VALUE(MID(TEXT(Tableau645[heure
début],"hh"),1,2))&lt;13,"AM","PM"),"")</f>
        <v>PM</v>
      </c>
      <c r="H5346" s="47">
        <f>F5346-E5346</f>
        <v>0.16666666666666707</v>
      </c>
      <c r="I5346" s="47"/>
      <c r="J5346" s="47"/>
      <c r="K5346" s="65" t="s">
        <v>809</v>
      </c>
      <c r="L5346" s="45" t="str">
        <f ca="1">VLOOKUP(Tableau645[[#This Row],[module]],OFFSET(INDIRECT(A5346&amp;"_code"),0,2,,2),2,0)</f>
        <v>n/a</v>
      </c>
      <c r="M5346" s="45"/>
      <c r="N5346" s="47"/>
      <c r="O5346" s="45"/>
    </row>
    <row r="5347" spans="1:15" hidden="1" x14ac:dyDescent="0.2">
      <c r="A5347" s="45" t="s">
        <v>676</v>
      </c>
      <c r="B5347" s="65" t="str">
        <f>YEAR(C5347)&amp;"-"&amp;WEEKNUM(C5347)</f>
        <v>2018-30</v>
      </c>
      <c r="C5347" s="46">
        <v>43305</v>
      </c>
      <c r="D5347" s="67">
        <f>WEEKDAY(Tableau645[[#This Row],[date]])</f>
        <v>3</v>
      </c>
      <c r="E5347" s="47">
        <v>0.57291666666666696</v>
      </c>
      <c r="F5347" s="47">
        <v>0.69791666666666663</v>
      </c>
      <c r="G5347" s="46" t="str">
        <f>IF(NOT(ISBLANK(Tableau645[heure
début])),IF(VALUE(MID(TEXT(Tableau645[heure
début],"hh"),1,2))&lt;13,"AM","PM"),"")</f>
        <v>PM</v>
      </c>
      <c r="H5347" s="47">
        <f>F5347-E5347</f>
        <v>0.12499999999999967</v>
      </c>
      <c r="I5347" s="47"/>
      <c r="J5347" s="47"/>
      <c r="K5347" s="65" t="s">
        <v>809</v>
      </c>
      <c r="L5347" s="45" t="str">
        <f ca="1">VLOOKUP(Tableau645[[#This Row],[module]],OFFSET(INDIRECT(A5347&amp;"_code"),0,2,,2),2,0)</f>
        <v>n/a</v>
      </c>
      <c r="M5347" s="45"/>
      <c r="N5347" s="47"/>
      <c r="O5347" s="45"/>
    </row>
    <row r="5348" spans="1:15" hidden="1" x14ac:dyDescent="0.2">
      <c r="A5348" s="45" t="s">
        <v>677</v>
      </c>
      <c r="B5348" s="65" t="str">
        <f>YEAR(C5348)&amp;"-"&amp;WEEKNUM(C5348)</f>
        <v>2018-30</v>
      </c>
      <c r="C5348" s="46">
        <v>43305</v>
      </c>
      <c r="D5348" s="67">
        <f>WEEKDAY(Tableau645[[#This Row],[date]])</f>
        <v>3</v>
      </c>
      <c r="E5348" s="47">
        <v>0.57291666666666696</v>
      </c>
      <c r="F5348" s="47">
        <v>0.69791666666666663</v>
      </c>
      <c r="G5348" s="46" t="str">
        <f>IF(NOT(ISBLANK(Tableau645[heure
début])),IF(VALUE(MID(TEXT(Tableau645[heure
début],"hh"),1,2))&lt;13,"AM","PM"),"")</f>
        <v>PM</v>
      </c>
      <c r="H5348" s="47">
        <f>F5348-E5348</f>
        <v>0.12499999999999967</v>
      </c>
      <c r="I5348" s="47"/>
      <c r="J5348" s="47"/>
      <c r="K5348" s="65" t="s">
        <v>1168</v>
      </c>
      <c r="L5348" s="45" t="str">
        <f ca="1">VLOOKUP(Tableau645[[#This Row],[module]],OFFSET(INDIRECT(A5348&amp;"_code"),0,2,,2),2,0)</f>
        <v>n/a</v>
      </c>
      <c r="M5348" s="45"/>
      <c r="N5348" s="47"/>
      <c r="O5348" s="45"/>
    </row>
    <row r="5349" spans="1:15" hidden="1" x14ac:dyDescent="0.2">
      <c r="A5349" s="45" t="s">
        <v>671</v>
      </c>
      <c r="B5349" s="65" t="str">
        <f>YEAR(C5349)&amp;"-"&amp;WEEKNUM(C5349)</f>
        <v>2018-30</v>
      </c>
      <c r="C5349" s="46">
        <v>43305</v>
      </c>
      <c r="D5349" s="67">
        <f>WEEKDAY(Tableau645[[#This Row],[date]])</f>
        <v>3</v>
      </c>
      <c r="E5349" s="47">
        <v>0.57291666666666696</v>
      </c>
      <c r="F5349" s="47">
        <v>0.76041666666666696</v>
      </c>
      <c r="G5349" s="46" t="str">
        <f>IF(NOT(ISBLANK(Tableau645[heure
début])),IF(VALUE(MID(TEXT(Tableau645[heure
début],"hh"),1,2))&lt;13,"AM","PM"),"")</f>
        <v>PM</v>
      </c>
      <c r="H5349" s="47">
        <f>F5349-E5349</f>
        <v>0.1875</v>
      </c>
      <c r="I5349" s="47"/>
      <c r="J5349" s="47"/>
      <c r="K5349" s="65" t="s">
        <v>1101</v>
      </c>
      <c r="L5349" s="45" t="str">
        <f ca="1">VLOOKUP(Tableau645[[#This Row],[module]],OFFSET(INDIRECT(A5349&amp;"_code"),0,2,,2),2,0)</f>
        <v>DELIESSCHE Christian</v>
      </c>
      <c r="M5349" s="45"/>
      <c r="N5349" s="47"/>
      <c r="O5349" s="45"/>
    </row>
    <row r="5350" spans="1:15" hidden="1" x14ac:dyDescent="0.2">
      <c r="A5350" s="61" t="s">
        <v>669</v>
      </c>
      <c r="B5350" s="65" t="str">
        <f>YEAR(C5350)&amp;"-"&amp;WEEKNUM(C5350)</f>
        <v>2018-30</v>
      </c>
      <c r="C5350" s="46">
        <v>43306</v>
      </c>
      <c r="D5350" s="67">
        <f>WEEKDAY(Tableau645[[#This Row],[date]])</f>
        <v>4</v>
      </c>
      <c r="E5350" s="47">
        <v>0.34375</v>
      </c>
      <c r="F5350" s="47">
        <v>0.51041666666666696</v>
      </c>
      <c r="G5350" s="46" t="str">
        <f>IF(NOT(ISBLANK(Tableau645[heure
début])),IF(VALUE(MID(TEXT(Tableau645[heure
début],"hh"),1,2))&lt;13,"AM","PM"),"")</f>
        <v>AM</v>
      </c>
      <c r="H5350" s="47">
        <f>F5350-E5350</f>
        <v>0.16666666666666696</v>
      </c>
      <c r="I5350" s="47"/>
      <c r="J5350" s="47"/>
      <c r="K5350" s="45" t="s">
        <v>809</v>
      </c>
      <c r="L5350" s="45" t="str">
        <f ca="1">VLOOKUP(Tableau645[[#This Row],[module]],OFFSET(INDIRECT(A5350&amp;"_code"),0,2,,2),2,0)</f>
        <v>n/a</v>
      </c>
      <c r="M5350" s="45"/>
      <c r="N5350" s="47"/>
      <c r="O5350" s="45"/>
    </row>
    <row r="5351" spans="1:15" hidden="1" x14ac:dyDescent="0.2">
      <c r="A5351" s="45" t="s">
        <v>670</v>
      </c>
      <c r="B5351" s="65" t="str">
        <f>YEAR(C5351)&amp;"-"&amp;WEEKNUM(C5351)</f>
        <v>2018-30</v>
      </c>
      <c r="C5351" s="46">
        <v>43306</v>
      </c>
      <c r="D5351" s="67">
        <f>WEEKDAY(Tableau645[[#This Row],[date]])</f>
        <v>4</v>
      </c>
      <c r="E5351" s="47">
        <v>0.34375</v>
      </c>
      <c r="F5351" s="47">
        <v>0.51041666666666696</v>
      </c>
      <c r="G5351" s="46" t="str">
        <f>IF(NOT(ISBLANK(Tableau645[heure
début])),IF(VALUE(MID(TEXT(Tableau645[heure
début],"hh"),1,2))&lt;13,"AM","PM"),"")</f>
        <v>AM</v>
      </c>
      <c r="H5351" s="47">
        <f>F5351-E5351</f>
        <v>0.16666666666666696</v>
      </c>
      <c r="I5351" s="47"/>
      <c r="J5351" s="47"/>
      <c r="K5351" s="65" t="s">
        <v>809</v>
      </c>
      <c r="L5351" s="45" t="str">
        <f ca="1">VLOOKUP(Tableau645[[#This Row],[module]],OFFSET(INDIRECT(A5351&amp;"_code"),0,2,,2),2,0)</f>
        <v>n/a</v>
      </c>
      <c r="M5351" s="45"/>
      <c r="N5351" s="47"/>
      <c r="O5351" s="45"/>
    </row>
    <row r="5352" spans="1:15" hidden="1" x14ac:dyDescent="0.2">
      <c r="A5352" s="45" t="s">
        <v>657</v>
      </c>
      <c r="B5352" s="65" t="str">
        <f>YEAR(C5352)&amp;"-"&amp;WEEKNUM(C5352)</f>
        <v>2018-30</v>
      </c>
      <c r="C5352" s="46">
        <v>43306</v>
      </c>
      <c r="D5352" s="67">
        <f>WEEKDAY(Tableau645[[#This Row],[date]])</f>
        <v>4</v>
      </c>
      <c r="E5352" s="47">
        <v>0.34375</v>
      </c>
      <c r="F5352" s="47">
        <v>0.51041666666666696</v>
      </c>
      <c r="G5352" s="46" t="str">
        <f>IF(NOT(ISBLANK(Tableau645[heure
début])),IF(VALUE(MID(TEXT(Tableau645[heure
début],"hh"),1,2))&lt;13,"AM","PM"),"")</f>
        <v>AM</v>
      </c>
      <c r="H5352" s="47">
        <f>F5352-E5352</f>
        <v>0.16666666666666696</v>
      </c>
      <c r="I5352" s="123"/>
      <c r="J5352" s="47"/>
      <c r="K5352" s="65" t="s">
        <v>809</v>
      </c>
      <c r="L5352" s="45" t="str">
        <f ca="1">VLOOKUP(Tableau645[[#This Row],[module]],OFFSET(INDIRECT(A5352&amp;"_code"),0,2,,2),2,0)</f>
        <v>n/a</v>
      </c>
      <c r="M5352" s="45"/>
      <c r="N5352" s="47"/>
      <c r="O5352" s="45"/>
    </row>
    <row r="5353" spans="1:15" hidden="1" x14ac:dyDescent="0.2">
      <c r="A5353" s="45" t="s">
        <v>672</v>
      </c>
      <c r="B5353" s="65" t="str">
        <f>YEAR(C5353)&amp;"-"&amp;WEEKNUM(C5353)</f>
        <v>2018-30</v>
      </c>
      <c r="C5353" s="46">
        <v>43306</v>
      </c>
      <c r="D5353" s="67">
        <f>WEEKDAY(Tableau645[[#This Row],[date]])</f>
        <v>4</v>
      </c>
      <c r="E5353" s="47">
        <v>0.34375</v>
      </c>
      <c r="F5353" s="47">
        <v>0.51041666666666696</v>
      </c>
      <c r="G5353" s="46" t="str">
        <f>IF(NOT(ISBLANK(Tableau645[heure
début])),IF(VALUE(MID(TEXT(Tableau645[heure
début],"hh"),1,2))&lt;13,"AM","PM"),"")</f>
        <v>AM</v>
      </c>
      <c r="H5353" s="47">
        <f>F5353-E5353</f>
        <v>0.16666666666666696</v>
      </c>
      <c r="I5353" s="47"/>
      <c r="J5353" s="47"/>
      <c r="K5353" s="65" t="s">
        <v>809</v>
      </c>
      <c r="L5353" s="45" t="str">
        <f ca="1">VLOOKUP(Tableau645[[#This Row],[module]],OFFSET(INDIRECT(A5353&amp;"_code"),0,2,,2),2,0)</f>
        <v>n/a</v>
      </c>
      <c r="M5353" s="45"/>
      <c r="N5353" s="47"/>
      <c r="O5353" s="45"/>
    </row>
    <row r="5354" spans="1:15" hidden="1" x14ac:dyDescent="0.2">
      <c r="A5354" s="45" t="s">
        <v>676</v>
      </c>
      <c r="B5354" s="65" t="str">
        <f>YEAR(C5354)&amp;"-"&amp;WEEKNUM(C5354)</f>
        <v>2018-30</v>
      </c>
      <c r="C5354" s="46">
        <v>43306</v>
      </c>
      <c r="D5354" s="67">
        <f>WEEKDAY(Tableau645[[#This Row],[date]])</f>
        <v>4</v>
      </c>
      <c r="E5354" s="47">
        <v>0.34375</v>
      </c>
      <c r="F5354" s="47">
        <v>0.51041666666666696</v>
      </c>
      <c r="G5354" s="46" t="str">
        <f>IF(NOT(ISBLANK(Tableau645[heure
début])),IF(VALUE(MID(TEXT(Tableau645[heure
début],"hh"),1,2))&lt;13,"AM","PM"),"")</f>
        <v>AM</v>
      </c>
      <c r="H5354" s="47">
        <f>F5354-E5354</f>
        <v>0.16666666666666696</v>
      </c>
      <c r="I5354" s="47"/>
      <c r="J5354" s="47"/>
      <c r="K5354" s="65" t="s">
        <v>809</v>
      </c>
      <c r="L5354" s="45" t="str">
        <f ca="1">VLOOKUP(Tableau645[[#This Row],[module]],OFFSET(INDIRECT(A5354&amp;"_code"),0,2,,2),2,0)</f>
        <v>n/a</v>
      </c>
      <c r="M5354" s="45"/>
      <c r="N5354" s="47"/>
      <c r="O5354" s="45"/>
    </row>
    <row r="5355" spans="1:15" hidden="1" x14ac:dyDescent="0.2">
      <c r="A5355" s="45" t="s">
        <v>677</v>
      </c>
      <c r="B5355" s="65" t="str">
        <f>YEAR(C5355)&amp;"-"&amp;WEEKNUM(C5355)</f>
        <v>2018-30</v>
      </c>
      <c r="C5355" s="46">
        <v>43306</v>
      </c>
      <c r="D5355" s="67">
        <f>WEEKDAY(Tableau645[[#This Row],[date]])</f>
        <v>4</v>
      </c>
      <c r="E5355" s="47">
        <v>0.34375</v>
      </c>
      <c r="F5355" s="47">
        <v>0.51041666666666696</v>
      </c>
      <c r="G5355" s="46" t="str">
        <f>IF(NOT(ISBLANK(Tableau645[heure
début])),IF(VALUE(MID(TEXT(Tableau645[heure
début],"hh"),1,2))&lt;13,"AM","PM"),"")</f>
        <v>AM</v>
      </c>
      <c r="H5355" s="47">
        <f>F5355-E5355</f>
        <v>0.16666666666666696</v>
      </c>
      <c r="I5355" s="47"/>
      <c r="J5355" s="47"/>
      <c r="K5355" s="65" t="s">
        <v>1168</v>
      </c>
      <c r="L5355" s="45" t="str">
        <f ca="1">VLOOKUP(Tableau645[[#This Row],[module]],OFFSET(INDIRECT(A5355&amp;"_code"),0,2,,2),2,0)</f>
        <v>n/a</v>
      </c>
      <c r="M5355" s="45"/>
      <c r="N5355" s="47"/>
      <c r="O5355" s="45"/>
    </row>
    <row r="5356" spans="1:15" hidden="1" x14ac:dyDescent="0.2">
      <c r="A5356" s="45" t="s">
        <v>671</v>
      </c>
      <c r="B5356" s="65" t="str">
        <f>YEAR(C5356)&amp;"-"&amp;WEEKNUM(C5356)</f>
        <v>2018-30</v>
      </c>
      <c r="C5356" s="46">
        <v>43306</v>
      </c>
      <c r="D5356" s="67">
        <f>WEEKDAY(Tableau645[[#This Row],[date]])</f>
        <v>4</v>
      </c>
      <c r="E5356" s="47">
        <v>0.34375</v>
      </c>
      <c r="F5356" s="47">
        <v>0.42708333333333298</v>
      </c>
      <c r="G5356" s="46" t="str">
        <f>IF(NOT(ISBLANK(Tableau645[heure
début])),IF(VALUE(MID(TEXT(Tableau645[heure
début],"hh"),1,2))&lt;13,"AM","PM"),"")</f>
        <v>AM</v>
      </c>
      <c r="H5356" s="47">
        <f>F5356-E5356</f>
        <v>8.3333333333332982E-2</v>
      </c>
      <c r="I5356" s="47"/>
      <c r="J5356" s="47"/>
      <c r="K5356" s="65" t="s">
        <v>1101</v>
      </c>
      <c r="L5356" s="45" t="str">
        <f ca="1">VLOOKUP(Tableau645[[#This Row],[module]],OFFSET(INDIRECT(A5356&amp;"_code"),0,2,,2),2,0)</f>
        <v>DELIESSCHE Christian</v>
      </c>
      <c r="M5356" s="45"/>
      <c r="N5356" s="47"/>
      <c r="O5356" s="45"/>
    </row>
    <row r="5357" spans="1:15" hidden="1" x14ac:dyDescent="0.2">
      <c r="A5357" s="45" t="s">
        <v>671</v>
      </c>
      <c r="B5357" s="116" t="str">
        <f>YEAR(C5357)&amp;"-"&amp;WEEKNUM(C5357)</f>
        <v>2018-30</v>
      </c>
      <c r="C5357" s="46">
        <v>43306</v>
      </c>
      <c r="D5357" s="118">
        <f>WEEKDAY(Tableau645[[#This Row],[date]])</f>
        <v>4</v>
      </c>
      <c r="E5357" s="47">
        <v>0.42708333333333298</v>
      </c>
      <c r="F5357" s="47">
        <v>0.51041666666666696</v>
      </c>
      <c r="G5357" s="117" t="str">
        <f>IF(NOT(ISBLANK(Tableau645[heure
début])),IF(VALUE(MID(TEXT(Tableau645[heure
début],"hh"),1,2))&lt;13,"AM","PM"),"")</f>
        <v>AM</v>
      </c>
      <c r="H5357" s="119">
        <f>F5357-E5357</f>
        <v>8.3333333333333981E-2</v>
      </c>
      <c r="I5357" s="119"/>
      <c r="J5357" s="119"/>
      <c r="K5357" s="116" t="s">
        <v>771</v>
      </c>
      <c r="L5357" s="116" t="str">
        <f ca="1">VLOOKUP(Tableau645[[#This Row],[module]],OFFSET(INDIRECT(A5357&amp;"_code"),0,2,,2),2,0)</f>
        <v>NETWORX NETWORX</v>
      </c>
      <c r="M5357" s="115"/>
      <c r="N5357" s="119"/>
      <c r="O5357" s="115"/>
    </row>
    <row r="5358" spans="1:15" hidden="1" x14ac:dyDescent="0.2">
      <c r="A5358" s="61" t="s">
        <v>669</v>
      </c>
      <c r="B5358" s="65" t="str">
        <f>YEAR(C5358)&amp;"-"&amp;WEEKNUM(C5358)</f>
        <v>2018-30</v>
      </c>
      <c r="C5358" s="46">
        <v>43306</v>
      </c>
      <c r="D5358" s="67">
        <f>WEEKDAY(Tableau645[[#This Row],[date]])</f>
        <v>4</v>
      </c>
      <c r="E5358" s="63">
        <v>0.57291666666666696</v>
      </c>
      <c r="F5358" s="63">
        <v>0.73958333333333404</v>
      </c>
      <c r="G5358" s="46" t="str">
        <f>IF(NOT(ISBLANK(Tableau645[heure
début])),IF(VALUE(MID(TEXT(Tableau645[heure
début],"hh"),1,2))&lt;13,"AM","PM"),"")</f>
        <v>PM</v>
      </c>
      <c r="H5358" s="47">
        <f>F5358-E5358</f>
        <v>0.16666666666666707</v>
      </c>
      <c r="I5358" s="47"/>
      <c r="J5358" s="47"/>
      <c r="K5358" s="45" t="s">
        <v>809</v>
      </c>
      <c r="L5358" s="45" t="str">
        <f ca="1">VLOOKUP(Tableau645[[#This Row],[module]],OFFSET(INDIRECT(A5358&amp;"_code"),0,2,,2),2,0)</f>
        <v>n/a</v>
      </c>
      <c r="M5358" s="45"/>
      <c r="N5358" s="47"/>
      <c r="O5358" s="45"/>
    </row>
    <row r="5359" spans="1:15" hidden="1" x14ac:dyDescent="0.2">
      <c r="A5359" s="45" t="s">
        <v>670</v>
      </c>
      <c r="B5359" s="65" t="str">
        <f>YEAR(C5359)&amp;"-"&amp;WEEKNUM(C5359)</f>
        <v>2018-30</v>
      </c>
      <c r="C5359" s="46">
        <v>43306</v>
      </c>
      <c r="D5359" s="67">
        <f>WEEKDAY(Tableau645[[#This Row],[date]])</f>
        <v>4</v>
      </c>
      <c r="E5359" s="47">
        <v>0.57291666666666696</v>
      </c>
      <c r="F5359" s="47">
        <v>0.73958333333333404</v>
      </c>
      <c r="G5359" s="46" t="str">
        <f>IF(NOT(ISBLANK(Tableau645[heure
début])),IF(VALUE(MID(TEXT(Tableau645[heure
début],"hh"),1,2))&lt;13,"AM","PM"),"")</f>
        <v>PM</v>
      </c>
      <c r="H5359" s="47">
        <f>F5359-E5359</f>
        <v>0.16666666666666707</v>
      </c>
      <c r="I5359" s="47"/>
      <c r="J5359" s="47"/>
      <c r="K5359" s="65" t="s">
        <v>809</v>
      </c>
      <c r="L5359" s="45" t="str">
        <f ca="1">VLOOKUP(Tableau645[[#This Row],[module]],OFFSET(INDIRECT(A5359&amp;"_code"),0,2,,2),2,0)</f>
        <v>n/a</v>
      </c>
      <c r="M5359" s="45"/>
      <c r="N5359" s="47"/>
      <c r="O5359" s="45"/>
    </row>
    <row r="5360" spans="1:15" hidden="1" x14ac:dyDescent="0.2">
      <c r="A5360" s="45" t="s">
        <v>657</v>
      </c>
      <c r="B5360" s="65" t="str">
        <f>YEAR(C5360)&amp;"-"&amp;WEEKNUM(C5360)</f>
        <v>2018-30</v>
      </c>
      <c r="C5360" s="46">
        <v>43306</v>
      </c>
      <c r="D5360" s="67">
        <f>WEEKDAY(Tableau645[[#This Row],[date]])</f>
        <v>4</v>
      </c>
      <c r="E5360" s="47">
        <v>0.57291666666666696</v>
      </c>
      <c r="F5360" s="47">
        <v>0.73958333333333404</v>
      </c>
      <c r="G5360" s="46" t="str">
        <f>IF(NOT(ISBLANK(Tableau645[heure
début])),IF(VALUE(MID(TEXT(Tableau645[heure
début],"hh"),1,2))&lt;13,"AM","PM"),"")</f>
        <v>PM</v>
      </c>
      <c r="H5360" s="47">
        <f>F5360-E5360</f>
        <v>0.16666666666666707</v>
      </c>
      <c r="I5360" s="123"/>
      <c r="J5360" s="47"/>
      <c r="K5360" s="65" t="s">
        <v>809</v>
      </c>
      <c r="L5360" s="45" t="str">
        <f ca="1">VLOOKUP(Tableau645[[#This Row],[module]],OFFSET(INDIRECT(A5360&amp;"_code"),0,2,,2),2,0)</f>
        <v>n/a</v>
      </c>
      <c r="M5360" s="45"/>
      <c r="N5360" s="47"/>
      <c r="O5360" s="45"/>
    </row>
    <row r="5361" spans="1:15" hidden="1" x14ac:dyDescent="0.2">
      <c r="A5361" s="45" t="s">
        <v>672</v>
      </c>
      <c r="B5361" s="65" t="str">
        <f>YEAR(C5361)&amp;"-"&amp;WEEKNUM(C5361)</f>
        <v>2018-30</v>
      </c>
      <c r="C5361" s="46">
        <v>43306</v>
      </c>
      <c r="D5361" s="67">
        <f>WEEKDAY(Tableau645[[#This Row],[date]])</f>
        <v>4</v>
      </c>
      <c r="E5361" s="47">
        <v>0.57291666666666696</v>
      </c>
      <c r="F5361" s="47">
        <v>0.73958333333333404</v>
      </c>
      <c r="G5361" s="46" t="str">
        <f>IF(NOT(ISBLANK(Tableau645[heure
début])),IF(VALUE(MID(TEXT(Tableau645[heure
début],"hh"),1,2))&lt;13,"AM","PM"),"")</f>
        <v>PM</v>
      </c>
      <c r="H5361" s="47">
        <f>F5361-E5361</f>
        <v>0.16666666666666707</v>
      </c>
      <c r="I5361" s="47"/>
      <c r="J5361" s="47"/>
      <c r="K5361" s="65" t="s">
        <v>809</v>
      </c>
      <c r="L5361" s="45" t="str">
        <f ca="1">VLOOKUP(Tableau645[[#This Row],[module]],OFFSET(INDIRECT(A5361&amp;"_code"),0,2,,2),2,0)</f>
        <v>n/a</v>
      </c>
      <c r="M5361" s="45"/>
      <c r="N5361" s="47"/>
      <c r="O5361" s="45"/>
    </row>
    <row r="5362" spans="1:15" hidden="1" x14ac:dyDescent="0.2">
      <c r="A5362" s="45" t="s">
        <v>676</v>
      </c>
      <c r="B5362" s="65" t="str">
        <f>YEAR(C5362)&amp;"-"&amp;WEEKNUM(C5362)</f>
        <v>2018-30</v>
      </c>
      <c r="C5362" s="46">
        <v>43306</v>
      </c>
      <c r="D5362" s="67">
        <f>WEEKDAY(Tableau645[[#This Row],[date]])</f>
        <v>4</v>
      </c>
      <c r="E5362" s="47">
        <v>0.57291666666666696</v>
      </c>
      <c r="F5362" s="47">
        <v>0.69791666666666663</v>
      </c>
      <c r="G5362" s="46" t="str">
        <f>IF(NOT(ISBLANK(Tableau645[heure
début])),IF(VALUE(MID(TEXT(Tableau645[heure
début],"hh"),1,2))&lt;13,"AM","PM"),"")</f>
        <v>PM</v>
      </c>
      <c r="H5362" s="47">
        <f>F5362-E5362</f>
        <v>0.12499999999999967</v>
      </c>
      <c r="I5362" s="47"/>
      <c r="J5362" s="47"/>
      <c r="K5362" s="65" t="s">
        <v>809</v>
      </c>
      <c r="L5362" s="45" t="str">
        <f ca="1">VLOOKUP(Tableau645[[#This Row],[module]],OFFSET(INDIRECT(A5362&amp;"_code"),0,2,,2),2,0)</f>
        <v>n/a</v>
      </c>
      <c r="M5362" s="45"/>
      <c r="N5362" s="47"/>
      <c r="O5362" s="45"/>
    </row>
    <row r="5363" spans="1:15" hidden="1" x14ac:dyDescent="0.2">
      <c r="A5363" s="45" t="s">
        <v>677</v>
      </c>
      <c r="B5363" s="65" t="str">
        <f>YEAR(C5363)&amp;"-"&amp;WEEKNUM(C5363)</f>
        <v>2018-30</v>
      </c>
      <c r="C5363" s="46">
        <v>43306</v>
      </c>
      <c r="D5363" s="67">
        <f>WEEKDAY(Tableau645[[#This Row],[date]])</f>
        <v>4</v>
      </c>
      <c r="E5363" s="47">
        <v>0.57291666666666696</v>
      </c>
      <c r="F5363" s="47">
        <v>0.69791666666666663</v>
      </c>
      <c r="G5363" s="46" t="str">
        <f>IF(NOT(ISBLANK(Tableau645[heure
début])),IF(VALUE(MID(TEXT(Tableau645[heure
début],"hh"),1,2))&lt;13,"AM","PM"),"")</f>
        <v>PM</v>
      </c>
      <c r="H5363" s="47">
        <f>F5363-E5363</f>
        <v>0.12499999999999967</v>
      </c>
      <c r="I5363" s="47"/>
      <c r="J5363" s="47"/>
      <c r="K5363" s="65" t="s">
        <v>1168</v>
      </c>
      <c r="L5363" s="45" t="str">
        <f ca="1">VLOOKUP(Tableau645[[#This Row],[module]],OFFSET(INDIRECT(A5363&amp;"_code"),0,2,,2),2,0)</f>
        <v>n/a</v>
      </c>
      <c r="M5363" s="45"/>
      <c r="N5363" s="47"/>
      <c r="O5363" s="45"/>
    </row>
    <row r="5364" spans="1:15" hidden="1" x14ac:dyDescent="0.2">
      <c r="A5364" s="45" t="s">
        <v>671</v>
      </c>
      <c r="B5364" s="65" t="str">
        <f>YEAR(C5364)&amp;"-"&amp;WEEKNUM(C5364)</f>
        <v>2018-30</v>
      </c>
      <c r="C5364" s="46">
        <v>43306</v>
      </c>
      <c r="D5364" s="67">
        <f>WEEKDAY(Tableau645[[#This Row],[date]])</f>
        <v>4</v>
      </c>
      <c r="E5364" s="47">
        <v>0.57291666666666696</v>
      </c>
      <c r="F5364" s="47">
        <v>0.73958333333333404</v>
      </c>
      <c r="G5364" s="46" t="str">
        <f>IF(NOT(ISBLANK(Tableau645[heure
début])),IF(VALUE(MID(TEXT(Tableau645[heure
début],"hh"),1,2))&lt;13,"AM","PM"),"")</f>
        <v>PM</v>
      </c>
      <c r="H5364" s="47">
        <f>F5364-E5364</f>
        <v>0.16666666666666707</v>
      </c>
      <c r="I5364" s="47"/>
      <c r="J5364" s="47" t="s">
        <v>825</v>
      </c>
      <c r="K5364" s="65" t="s">
        <v>1091</v>
      </c>
      <c r="L5364" s="45" t="str">
        <f ca="1">VLOOKUP(Tableau645[[#This Row],[module]],OFFSET(INDIRECT(A5364&amp;"_code"),0,2,,2),2,0)</f>
        <v>CENISIS CENISIS</v>
      </c>
      <c r="M5364" s="45"/>
      <c r="N5364" s="47"/>
      <c r="O5364" s="45"/>
    </row>
    <row r="5365" spans="1:15" hidden="1" x14ac:dyDescent="0.2">
      <c r="A5365" s="61" t="s">
        <v>669</v>
      </c>
      <c r="B5365" s="65" t="str">
        <f>YEAR(C5365)&amp;"-"&amp;WEEKNUM(C5365)</f>
        <v>2018-30</v>
      </c>
      <c r="C5365" s="46">
        <v>43307</v>
      </c>
      <c r="D5365" s="67">
        <f>WEEKDAY(Tableau645[[#This Row],[date]])</f>
        <v>5</v>
      </c>
      <c r="E5365" s="47">
        <v>0.34375</v>
      </c>
      <c r="F5365" s="47">
        <v>0.51041666666666696</v>
      </c>
      <c r="G5365" s="46" t="str">
        <f>IF(NOT(ISBLANK(Tableau645[heure
début])),IF(VALUE(MID(TEXT(Tableau645[heure
début],"hh"),1,2))&lt;13,"AM","PM"),"")</f>
        <v>AM</v>
      </c>
      <c r="H5365" s="47">
        <f>F5365-E5365</f>
        <v>0.16666666666666696</v>
      </c>
      <c r="I5365" s="47"/>
      <c r="J5365" s="47"/>
      <c r="K5365" s="45" t="s">
        <v>809</v>
      </c>
      <c r="L5365" s="45" t="str">
        <f ca="1">VLOOKUP(Tableau645[[#This Row],[module]],OFFSET(INDIRECT(A5365&amp;"_code"),0,2,,2),2,0)</f>
        <v>n/a</v>
      </c>
      <c r="M5365" s="45"/>
      <c r="N5365" s="47"/>
      <c r="O5365" s="45"/>
    </row>
    <row r="5366" spans="1:15" hidden="1" x14ac:dyDescent="0.2">
      <c r="A5366" s="45" t="s">
        <v>670</v>
      </c>
      <c r="B5366" s="65" t="str">
        <f>YEAR(C5366)&amp;"-"&amp;WEEKNUM(C5366)</f>
        <v>2018-30</v>
      </c>
      <c r="C5366" s="46">
        <v>43307</v>
      </c>
      <c r="D5366" s="67">
        <f>WEEKDAY(Tableau645[[#This Row],[date]])</f>
        <v>5</v>
      </c>
      <c r="E5366" s="47">
        <v>0.34375</v>
      </c>
      <c r="F5366" s="47">
        <v>0.51041666666666696</v>
      </c>
      <c r="G5366" s="46" t="str">
        <f>IF(NOT(ISBLANK(Tableau645[heure
début])),IF(VALUE(MID(TEXT(Tableau645[heure
début],"hh"),1,2))&lt;13,"AM","PM"),"")</f>
        <v>AM</v>
      </c>
      <c r="H5366" s="47">
        <f>F5366-E5366</f>
        <v>0.16666666666666696</v>
      </c>
      <c r="I5366" s="47"/>
      <c r="J5366" s="47"/>
      <c r="K5366" s="65" t="s">
        <v>809</v>
      </c>
      <c r="L5366" s="45" t="str">
        <f ca="1">VLOOKUP(Tableau645[[#This Row],[module]],OFFSET(INDIRECT(A5366&amp;"_code"),0,2,,2),2,0)</f>
        <v>n/a</v>
      </c>
      <c r="M5366" s="45"/>
      <c r="N5366" s="47"/>
      <c r="O5366" s="45"/>
    </row>
    <row r="5367" spans="1:15" hidden="1" x14ac:dyDescent="0.2">
      <c r="A5367" s="45" t="s">
        <v>657</v>
      </c>
      <c r="B5367" s="65" t="str">
        <f>YEAR(C5367)&amp;"-"&amp;WEEKNUM(C5367)</f>
        <v>2018-30</v>
      </c>
      <c r="C5367" s="46">
        <v>43307</v>
      </c>
      <c r="D5367" s="67">
        <f>WEEKDAY(Tableau645[[#This Row],[date]])</f>
        <v>5</v>
      </c>
      <c r="E5367" s="47">
        <v>0.34375</v>
      </c>
      <c r="F5367" s="47">
        <v>0.51041666666666696</v>
      </c>
      <c r="G5367" s="46" t="str">
        <f>IF(NOT(ISBLANK(Tableau645[heure
début])),IF(VALUE(MID(TEXT(Tableau645[heure
début],"hh"),1,2))&lt;13,"AM","PM"),"")</f>
        <v>AM</v>
      </c>
      <c r="H5367" s="47">
        <f>F5367-E5367</f>
        <v>0.16666666666666696</v>
      </c>
      <c r="I5367" s="123"/>
      <c r="J5367" s="47"/>
      <c r="K5367" s="65" t="s">
        <v>809</v>
      </c>
      <c r="L5367" s="45" t="str">
        <f ca="1">VLOOKUP(Tableau645[[#This Row],[module]],OFFSET(INDIRECT(A5367&amp;"_code"),0,2,,2),2,0)</f>
        <v>n/a</v>
      </c>
      <c r="M5367" s="45"/>
      <c r="N5367" s="47"/>
      <c r="O5367" s="45"/>
    </row>
    <row r="5368" spans="1:15" hidden="1" x14ac:dyDescent="0.2">
      <c r="A5368" s="45" t="s">
        <v>672</v>
      </c>
      <c r="B5368" s="65" t="str">
        <f>YEAR(C5368)&amp;"-"&amp;WEEKNUM(C5368)</f>
        <v>2018-30</v>
      </c>
      <c r="C5368" s="46">
        <v>43307</v>
      </c>
      <c r="D5368" s="67">
        <f>WEEKDAY(Tableau645[[#This Row],[date]])</f>
        <v>5</v>
      </c>
      <c r="E5368" s="47">
        <v>0.34375</v>
      </c>
      <c r="F5368" s="47">
        <v>0.51041666666666696</v>
      </c>
      <c r="G5368" s="46" t="str">
        <f>IF(NOT(ISBLANK(Tableau645[heure
début])),IF(VALUE(MID(TEXT(Tableau645[heure
début],"hh"),1,2))&lt;13,"AM","PM"),"")</f>
        <v>AM</v>
      </c>
      <c r="H5368" s="47">
        <f>F5368-E5368</f>
        <v>0.16666666666666696</v>
      </c>
      <c r="I5368" s="47"/>
      <c r="J5368" s="47"/>
      <c r="K5368" s="65" t="s">
        <v>809</v>
      </c>
      <c r="L5368" s="45" t="str">
        <f ca="1">VLOOKUP(Tableau645[[#This Row],[module]],OFFSET(INDIRECT(A5368&amp;"_code"),0,2,,2),2,0)</f>
        <v>n/a</v>
      </c>
      <c r="M5368" s="45"/>
      <c r="N5368" s="47"/>
      <c r="O5368" s="45"/>
    </row>
    <row r="5369" spans="1:15" hidden="1" x14ac:dyDescent="0.2">
      <c r="A5369" s="45" t="s">
        <v>676</v>
      </c>
      <c r="B5369" s="65" t="str">
        <f>YEAR(C5369)&amp;"-"&amp;WEEKNUM(C5369)</f>
        <v>2018-30</v>
      </c>
      <c r="C5369" s="46">
        <v>43307</v>
      </c>
      <c r="D5369" s="67">
        <f>WEEKDAY(Tableau645[[#This Row],[date]])</f>
        <v>5</v>
      </c>
      <c r="E5369" s="47">
        <v>0.34375</v>
      </c>
      <c r="F5369" s="47">
        <v>0.51041666666666696</v>
      </c>
      <c r="G5369" s="46" t="str">
        <f>IF(NOT(ISBLANK(Tableau645[heure
début])),IF(VALUE(MID(TEXT(Tableau645[heure
début],"hh"),1,2))&lt;13,"AM","PM"),"")</f>
        <v>AM</v>
      </c>
      <c r="H5369" s="47">
        <f>F5369-E5369</f>
        <v>0.16666666666666696</v>
      </c>
      <c r="I5369" s="47"/>
      <c r="J5369" s="47"/>
      <c r="K5369" s="65" t="s">
        <v>809</v>
      </c>
      <c r="L5369" s="45" t="str">
        <f ca="1">VLOOKUP(Tableau645[[#This Row],[module]],OFFSET(INDIRECT(A5369&amp;"_code"),0,2,,2),2,0)</f>
        <v>n/a</v>
      </c>
      <c r="M5369" s="45"/>
      <c r="N5369" s="47"/>
      <c r="O5369" s="45"/>
    </row>
    <row r="5370" spans="1:15" hidden="1" x14ac:dyDescent="0.2">
      <c r="A5370" s="45" t="s">
        <v>677</v>
      </c>
      <c r="B5370" s="65" t="str">
        <f>YEAR(C5370)&amp;"-"&amp;WEEKNUM(C5370)</f>
        <v>2018-30</v>
      </c>
      <c r="C5370" s="46">
        <v>43307</v>
      </c>
      <c r="D5370" s="67">
        <f>WEEKDAY(Tableau645[[#This Row],[date]])</f>
        <v>5</v>
      </c>
      <c r="E5370" s="47">
        <v>0.34375</v>
      </c>
      <c r="F5370" s="47">
        <v>0.51041666666666696</v>
      </c>
      <c r="G5370" s="46" t="str">
        <f>IF(NOT(ISBLANK(Tableau645[heure
début])),IF(VALUE(MID(TEXT(Tableau645[heure
début],"hh"),1,2))&lt;13,"AM","PM"),"")</f>
        <v>AM</v>
      </c>
      <c r="H5370" s="47">
        <f>F5370-E5370</f>
        <v>0.16666666666666696</v>
      </c>
      <c r="I5370" s="47"/>
      <c r="J5370" s="47"/>
      <c r="K5370" s="65" t="s">
        <v>1168</v>
      </c>
      <c r="L5370" s="45" t="str">
        <f ca="1">VLOOKUP(Tableau645[[#This Row],[module]],OFFSET(INDIRECT(A5370&amp;"_code"),0,2,,2),2,0)</f>
        <v>n/a</v>
      </c>
      <c r="M5370" s="45"/>
      <c r="N5370" s="47"/>
      <c r="O5370" s="45"/>
    </row>
    <row r="5371" spans="1:15" hidden="1" x14ac:dyDescent="0.2">
      <c r="A5371" s="45" t="s">
        <v>671</v>
      </c>
      <c r="B5371" s="65" t="str">
        <f>YEAR(C5371)&amp;"-"&amp;WEEKNUM(C5371)</f>
        <v>2018-30</v>
      </c>
      <c r="C5371" s="46">
        <v>43307</v>
      </c>
      <c r="D5371" s="67">
        <f>WEEKDAY(Tableau645[[#This Row],[date]])</f>
        <v>5</v>
      </c>
      <c r="E5371" s="47">
        <v>0.34375</v>
      </c>
      <c r="F5371" s="47">
        <v>0.51041666666666696</v>
      </c>
      <c r="G5371" s="46" t="str">
        <f>IF(NOT(ISBLANK(Tableau645[heure
début])),IF(VALUE(MID(TEXT(Tableau645[heure
début],"hh"),1,2))&lt;13,"AM","PM"),"")</f>
        <v>AM</v>
      </c>
      <c r="H5371" s="47">
        <f>F5371-E5371</f>
        <v>0.16666666666666696</v>
      </c>
      <c r="I5371" s="47"/>
      <c r="J5371" s="47"/>
      <c r="K5371" s="116" t="s">
        <v>771</v>
      </c>
      <c r="L5371" s="45" t="str">
        <f ca="1">VLOOKUP(Tableau645[[#This Row],[module]],OFFSET(INDIRECT(A5371&amp;"_code"),0,2,,2),2,0)</f>
        <v>NETWORX NETWORX</v>
      </c>
      <c r="M5371" s="45"/>
      <c r="N5371" s="47"/>
      <c r="O5371" s="45"/>
    </row>
    <row r="5372" spans="1:15" hidden="1" x14ac:dyDescent="0.2">
      <c r="A5372" s="61" t="s">
        <v>669</v>
      </c>
      <c r="B5372" s="65" t="str">
        <f>YEAR(C5372)&amp;"-"&amp;WEEKNUM(C5372)</f>
        <v>2018-30</v>
      </c>
      <c r="C5372" s="46">
        <v>43307</v>
      </c>
      <c r="D5372" s="67">
        <f>WEEKDAY(Tableau645[[#This Row],[date]])</f>
        <v>5</v>
      </c>
      <c r="E5372" s="63">
        <v>0.57291666666666696</v>
      </c>
      <c r="F5372" s="63">
        <v>0.73958333333333404</v>
      </c>
      <c r="G5372" s="46" t="str">
        <f>IF(NOT(ISBLANK(Tableau645[heure
début])),IF(VALUE(MID(TEXT(Tableau645[heure
début],"hh"),1,2))&lt;13,"AM","PM"),"")</f>
        <v>PM</v>
      </c>
      <c r="H5372" s="47">
        <f>F5372-E5372</f>
        <v>0.16666666666666707</v>
      </c>
      <c r="I5372" s="47"/>
      <c r="J5372" s="47"/>
      <c r="K5372" s="45" t="s">
        <v>809</v>
      </c>
      <c r="L5372" s="45" t="str">
        <f ca="1">VLOOKUP(Tableau645[[#This Row],[module]],OFFSET(INDIRECT(A5372&amp;"_code"),0,2,,2),2,0)</f>
        <v>n/a</v>
      </c>
      <c r="M5372" s="45"/>
      <c r="N5372" s="47"/>
      <c r="O5372" s="45"/>
    </row>
    <row r="5373" spans="1:15" hidden="1" x14ac:dyDescent="0.2">
      <c r="A5373" s="45" t="s">
        <v>670</v>
      </c>
      <c r="B5373" s="65" t="str">
        <f>YEAR(C5373)&amp;"-"&amp;WEEKNUM(C5373)</f>
        <v>2018-30</v>
      </c>
      <c r="C5373" s="46">
        <v>43307</v>
      </c>
      <c r="D5373" s="67">
        <f>WEEKDAY(Tableau645[[#This Row],[date]])</f>
        <v>5</v>
      </c>
      <c r="E5373" s="47">
        <v>0.57291666666666696</v>
      </c>
      <c r="F5373" s="47">
        <v>0.73958333333333404</v>
      </c>
      <c r="G5373" s="46" t="str">
        <f>IF(NOT(ISBLANK(Tableau645[heure
début])),IF(VALUE(MID(TEXT(Tableau645[heure
début],"hh"),1,2))&lt;13,"AM","PM"),"")</f>
        <v>PM</v>
      </c>
      <c r="H5373" s="47">
        <f>F5373-E5373</f>
        <v>0.16666666666666707</v>
      </c>
      <c r="I5373" s="47"/>
      <c r="J5373" s="47"/>
      <c r="K5373" s="65" t="s">
        <v>809</v>
      </c>
      <c r="L5373" s="45" t="str">
        <f ca="1">VLOOKUP(Tableau645[[#This Row],[module]],OFFSET(INDIRECT(A5373&amp;"_code"),0,2,,2),2,0)</f>
        <v>n/a</v>
      </c>
      <c r="M5373" s="45"/>
      <c r="N5373" s="47"/>
      <c r="O5373" s="45"/>
    </row>
    <row r="5374" spans="1:15" hidden="1" x14ac:dyDescent="0.2">
      <c r="A5374" s="45" t="s">
        <v>657</v>
      </c>
      <c r="B5374" s="65" t="str">
        <f>YEAR(C5374)&amp;"-"&amp;WEEKNUM(C5374)</f>
        <v>2018-30</v>
      </c>
      <c r="C5374" s="46">
        <v>43307</v>
      </c>
      <c r="D5374" s="67">
        <f>WEEKDAY(Tableau645[[#This Row],[date]])</f>
        <v>5</v>
      </c>
      <c r="E5374" s="47">
        <v>0.57291666666666696</v>
      </c>
      <c r="F5374" s="47">
        <v>0.73958333333333404</v>
      </c>
      <c r="G5374" s="46" t="str">
        <f>IF(NOT(ISBLANK(Tableau645[heure
début])),IF(VALUE(MID(TEXT(Tableau645[heure
début],"hh"),1,2))&lt;13,"AM","PM"),"")</f>
        <v>PM</v>
      </c>
      <c r="H5374" s="47">
        <f>F5374-E5374</f>
        <v>0.16666666666666707</v>
      </c>
      <c r="I5374" s="123"/>
      <c r="J5374" s="47"/>
      <c r="K5374" s="65" t="s">
        <v>809</v>
      </c>
      <c r="L5374" s="45" t="str">
        <f ca="1">VLOOKUP(Tableau645[[#This Row],[module]],OFFSET(INDIRECT(A5374&amp;"_code"),0,2,,2),2,0)</f>
        <v>n/a</v>
      </c>
      <c r="M5374" s="45"/>
      <c r="N5374" s="47"/>
      <c r="O5374" s="45"/>
    </row>
    <row r="5375" spans="1:15" hidden="1" x14ac:dyDescent="0.2">
      <c r="A5375" s="45" t="s">
        <v>672</v>
      </c>
      <c r="B5375" s="65" t="str">
        <f>YEAR(C5375)&amp;"-"&amp;WEEKNUM(C5375)</f>
        <v>2018-30</v>
      </c>
      <c r="C5375" s="46">
        <v>43307</v>
      </c>
      <c r="D5375" s="67">
        <f>WEEKDAY(Tableau645[[#This Row],[date]])</f>
        <v>5</v>
      </c>
      <c r="E5375" s="47">
        <v>0.57291666666666696</v>
      </c>
      <c r="F5375" s="47">
        <v>0.73958333333333404</v>
      </c>
      <c r="G5375" s="46" t="str">
        <f>IF(NOT(ISBLANK(Tableau645[heure
début])),IF(VALUE(MID(TEXT(Tableau645[heure
début],"hh"),1,2))&lt;13,"AM","PM"),"")</f>
        <v>PM</v>
      </c>
      <c r="H5375" s="47">
        <f>F5375-E5375</f>
        <v>0.16666666666666707</v>
      </c>
      <c r="I5375" s="47"/>
      <c r="J5375" s="47"/>
      <c r="K5375" s="65" t="s">
        <v>809</v>
      </c>
      <c r="L5375" s="45" t="str">
        <f ca="1">VLOOKUP(Tableau645[[#This Row],[module]],OFFSET(INDIRECT(A5375&amp;"_code"),0,2,,2),2,0)</f>
        <v>n/a</v>
      </c>
      <c r="M5375" s="45"/>
      <c r="N5375" s="47"/>
      <c r="O5375" s="45"/>
    </row>
    <row r="5376" spans="1:15" hidden="1" x14ac:dyDescent="0.2">
      <c r="A5376" s="45" t="s">
        <v>676</v>
      </c>
      <c r="B5376" s="65" t="str">
        <f>YEAR(C5376)&amp;"-"&amp;WEEKNUM(C5376)</f>
        <v>2018-30</v>
      </c>
      <c r="C5376" s="46">
        <v>43307</v>
      </c>
      <c r="D5376" s="67">
        <f>WEEKDAY(Tableau645[[#This Row],[date]])</f>
        <v>5</v>
      </c>
      <c r="E5376" s="47">
        <v>0.57291666666666696</v>
      </c>
      <c r="F5376" s="47">
        <v>0.69791666666666663</v>
      </c>
      <c r="G5376" s="46" t="str">
        <f>IF(NOT(ISBLANK(Tableau645[heure
début])),IF(VALUE(MID(TEXT(Tableau645[heure
début],"hh"),1,2))&lt;13,"AM","PM"),"")</f>
        <v>PM</v>
      </c>
      <c r="H5376" s="47">
        <f>F5376-E5376</f>
        <v>0.12499999999999967</v>
      </c>
      <c r="I5376" s="47"/>
      <c r="J5376" s="47"/>
      <c r="K5376" s="65" t="s">
        <v>809</v>
      </c>
      <c r="L5376" s="45" t="str">
        <f ca="1">VLOOKUP(Tableau645[[#This Row],[module]],OFFSET(INDIRECT(A5376&amp;"_code"),0,2,,2),2,0)</f>
        <v>n/a</v>
      </c>
      <c r="M5376" s="45"/>
      <c r="N5376" s="47"/>
      <c r="O5376" s="45"/>
    </row>
    <row r="5377" spans="1:15" hidden="1" x14ac:dyDescent="0.2">
      <c r="A5377" s="45" t="s">
        <v>677</v>
      </c>
      <c r="B5377" s="65" t="str">
        <f>YEAR(C5377)&amp;"-"&amp;WEEKNUM(C5377)</f>
        <v>2018-30</v>
      </c>
      <c r="C5377" s="46">
        <v>43307</v>
      </c>
      <c r="D5377" s="67">
        <f>WEEKDAY(Tableau645[[#This Row],[date]])</f>
        <v>5</v>
      </c>
      <c r="E5377" s="47">
        <v>0.57291666666666696</v>
      </c>
      <c r="F5377" s="47">
        <v>0.69791666666666663</v>
      </c>
      <c r="G5377" s="46" t="str">
        <f>IF(NOT(ISBLANK(Tableau645[heure
début])),IF(VALUE(MID(TEXT(Tableau645[heure
début],"hh"),1,2))&lt;13,"AM","PM"),"")</f>
        <v>PM</v>
      </c>
      <c r="H5377" s="47">
        <f>F5377-E5377</f>
        <v>0.12499999999999967</v>
      </c>
      <c r="I5377" s="47"/>
      <c r="J5377" s="47"/>
      <c r="K5377" s="65" t="s">
        <v>1168</v>
      </c>
      <c r="L5377" s="45" t="str">
        <f ca="1">VLOOKUP(Tableau645[[#This Row],[module]],OFFSET(INDIRECT(A5377&amp;"_code"),0,2,,2),2,0)</f>
        <v>n/a</v>
      </c>
      <c r="M5377" s="45"/>
      <c r="N5377" s="47"/>
      <c r="O5377" s="45"/>
    </row>
    <row r="5378" spans="1:15" hidden="1" x14ac:dyDescent="0.2">
      <c r="A5378" s="45" t="s">
        <v>671</v>
      </c>
      <c r="B5378" s="65" t="str">
        <f>YEAR(C5378)&amp;"-"&amp;WEEKNUM(C5378)</f>
        <v>2018-30</v>
      </c>
      <c r="C5378" s="46">
        <v>43307</v>
      </c>
      <c r="D5378" s="67">
        <f>WEEKDAY(Tableau645[[#This Row],[date]])</f>
        <v>5</v>
      </c>
      <c r="E5378" s="47">
        <v>0.57291666666666696</v>
      </c>
      <c r="F5378" s="47">
        <v>0.73958333333333404</v>
      </c>
      <c r="G5378" s="46" t="str">
        <f>IF(NOT(ISBLANK(Tableau645[heure
début])),IF(VALUE(MID(TEXT(Tableau645[heure
début],"hh"),1,2))&lt;13,"AM","PM"),"")</f>
        <v>PM</v>
      </c>
      <c r="H5378" s="47">
        <f>F5378-E5378</f>
        <v>0.16666666666666707</v>
      </c>
      <c r="I5378" s="47"/>
      <c r="J5378" s="47"/>
      <c r="K5378" s="116" t="s">
        <v>771</v>
      </c>
      <c r="L5378" s="45" t="str">
        <f ca="1">VLOOKUP(Tableau645[[#This Row],[module]],OFFSET(INDIRECT(A5378&amp;"_code"),0,2,,2),2,0)</f>
        <v>NETWORX NETWORX</v>
      </c>
      <c r="M5378" s="45"/>
      <c r="N5378" s="47"/>
      <c r="O5378" s="45"/>
    </row>
    <row r="5379" spans="1:15" hidden="1" x14ac:dyDescent="0.2">
      <c r="A5379" s="61" t="s">
        <v>669</v>
      </c>
      <c r="B5379" s="65" t="str">
        <f>YEAR(C5379)&amp;"-"&amp;WEEKNUM(C5379)</f>
        <v>2018-30</v>
      </c>
      <c r="C5379" s="46">
        <v>43308</v>
      </c>
      <c r="D5379" s="67">
        <f>WEEKDAY(Tableau645[[#This Row],[date]])</f>
        <v>6</v>
      </c>
      <c r="E5379" s="47">
        <v>0.34375</v>
      </c>
      <c r="F5379" s="47">
        <v>0.51041666666666696</v>
      </c>
      <c r="G5379" s="46" t="str">
        <f>IF(NOT(ISBLANK(Tableau645[heure
début])),IF(VALUE(MID(TEXT(Tableau645[heure
début],"hh"),1,2))&lt;13,"AM","PM"),"")</f>
        <v>AM</v>
      </c>
      <c r="H5379" s="47">
        <f>F5379-E5379</f>
        <v>0.16666666666666696</v>
      </c>
      <c r="I5379" s="47"/>
      <c r="J5379" s="47"/>
      <c r="K5379" s="45" t="s">
        <v>809</v>
      </c>
      <c r="L5379" s="45" t="str">
        <f ca="1">VLOOKUP(Tableau645[[#This Row],[module]],OFFSET(INDIRECT(A5379&amp;"_code"),0,2,,2),2,0)</f>
        <v>n/a</v>
      </c>
      <c r="M5379" s="45"/>
      <c r="N5379" s="47"/>
      <c r="O5379" s="45"/>
    </row>
    <row r="5380" spans="1:15" hidden="1" x14ac:dyDescent="0.2">
      <c r="A5380" s="45" t="s">
        <v>670</v>
      </c>
      <c r="B5380" s="65" t="str">
        <f>YEAR(C5380)&amp;"-"&amp;WEEKNUM(C5380)</f>
        <v>2018-30</v>
      </c>
      <c r="C5380" s="46">
        <v>43308</v>
      </c>
      <c r="D5380" s="67">
        <f>WEEKDAY(Tableau645[[#This Row],[date]])</f>
        <v>6</v>
      </c>
      <c r="E5380" s="47">
        <v>0.34375</v>
      </c>
      <c r="F5380" s="47">
        <v>0.51041666666666696</v>
      </c>
      <c r="G5380" s="46" t="str">
        <f>IF(NOT(ISBLANK(Tableau645[heure
début])),IF(VALUE(MID(TEXT(Tableau645[heure
début],"hh"),1,2))&lt;13,"AM","PM"),"")</f>
        <v>AM</v>
      </c>
      <c r="H5380" s="47">
        <f>F5380-E5380</f>
        <v>0.16666666666666696</v>
      </c>
      <c r="I5380" s="47"/>
      <c r="J5380" s="47"/>
      <c r="K5380" s="65" t="s">
        <v>809</v>
      </c>
      <c r="L5380" s="45" t="str">
        <f ca="1">VLOOKUP(Tableau645[[#This Row],[module]],OFFSET(INDIRECT(A5380&amp;"_code"),0,2,,2),2,0)</f>
        <v>n/a</v>
      </c>
      <c r="M5380" s="45"/>
      <c r="N5380" s="47"/>
      <c r="O5380" s="45"/>
    </row>
    <row r="5381" spans="1:15" hidden="1" x14ac:dyDescent="0.2">
      <c r="A5381" s="45" t="s">
        <v>657</v>
      </c>
      <c r="B5381" s="65" t="str">
        <f>YEAR(C5381)&amp;"-"&amp;WEEKNUM(C5381)</f>
        <v>2018-30</v>
      </c>
      <c r="C5381" s="46">
        <v>43308</v>
      </c>
      <c r="D5381" s="67">
        <f>WEEKDAY(Tableau645[[#This Row],[date]])</f>
        <v>6</v>
      </c>
      <c r="E5381" s="47">
        <v>0.34375</v>
      </c>
      <c r="F5381" s="47">
        <v>0.51041666666666696</v>
      </c>
      <c r="G5381" s="46" t="str">
        <f>IF(NOT(ISBLANK(Tableau645[heure
début])),IF(VALUE(MID(TEXT(Tableau645[heure
début],"hh"),1,2))&lt;13,"AM","PM"),"")</f>
        <v>AM</v>
      </c>
      <c r="H5381" s="47">
        <f>F5381-E5381</f>
        <v>0.16666666666666696</v>
      </c>
      <c r="I5381" s="123"/>
      <c r="J5381" s="47"/>
      <c r="K5381" s="65" t="s">
        <v>809</v>
      </c>
      <c r="L5381" s="45" t="str">
        <f ca="1">VLOOKUP(Tableau645[[#This Row],[module]],OFFSET(INDIRECT(A5381&amp;"_code"),0,2,,2),2,0)</f>
        <v>n/a</v>
      </c>
      <c r="M5381" s="45"/>
      <c r="N5381" s="47"/>
      <c r="O5381" s="45"/>
    </row>
    <row r="5382" spans="1:15" hidden="1" x14ac:dyDescent="0.2">
      <c r="A5382" s="45" t="s">
        <v>672</v>
      </c>
      <c r="B5382" s="65" t="str">
        <f>YEAR(C5382)&amp;"-"&amp;WEEKNUM(C5382)</f>
        <v>2018-30</v>
      </c>
      <c r="C5382" s="46">
        <v>43308</v>
      </c>
      <c r="D5382" s="67">
        <f>WEEKDAY(Tableau645[[#This Row],[date]])</f>
        <v>6</v>
      </c>
      <c r="E5382" s="47">
        <v>0.34375</v>
      </c>
      <c r="F5382" s="47">
        <v>0.51041666666666696</v>
      </c>
      <c r="G5382" s="46" t="str">
        <f>IF(NOT(ISBLANK(Tableau645[heure
début])),IF(VALUE(MID(TEXT(Tableau645[heure
début],"hh"),1,2))&lt;13,"AM","PM"),"")</f>
        <v>AM</v>
      </c>
      <c r="H5382" s="47">
        <f>F5382-E5382</f>
        <v>0.16666666666666696</v>
      </c>
      <c r="I5382" s="47"/>
      <c r="J5382" s="47"/>
      <c r="K5382" s="65" t="s">
        <v>809</v>
      </c>
      <c r="L5382" s="45" t="str">
        <f ca="1">VLOOKUP(Tableau645[[#This Row],[module]],OFFSET(INDIRECT(A5382&amp;"_code"),0,2,,2),2,0)</f>
        <v>n/a</v>
      </c>
      <c r="M5382" s="45"/>
      <c r="N5382" s="47"/>
      <c r="O5382" s="45"/>
    </row>
    <row r="5383" spans="1:15" hidden="1" x14ac:dyDescent="0.2">
      <c r="A5383" s="45" t="s">
        <v>676</v>
      </c>
      <c r="B5383" s="65" t="str">
        <f>YEAR(C5383)&amp;"-"&amp;WEEKNUM(C5383)</f>
        <v>2018-30</v>
      </c>
      <c r="C5383" s="46">
        <v>43308</v>
      </c>
      <c r="D5383" s="67">
        <f>WEEKDAY(Tableau645[[#This Row],[date]])</f>
        <v>6</v>
      </c>
      <c r="E5383" s="47">
        <v>0.34375</v>
      </c>
      <c r="F5383" s="47">
        <v>0.51041666666666696</v>
      </c>
      <c r="G5383" s="46" t="str">
        <f>IF(NOT(ISBLANK(Tableau645[heure
début])),IF(VALUE(MID(TEXT(Tableau645[heure
début],"hh"),1,2))&lt;13,"AM","PM"),"")</f>
        <v>AM</v>
      </c>
      <c r="H5383" s="47">
        <f>F5383-E5383</f>
        <v>0.16666666666666696</v>
      </c>
      <c r="I5383" s="47"/>
      <c r="J5383" s="47"/>
      <c r="K5383" s="65" t="s">
        <v>809</v>
      </c>
      <c r="L5383" s="45" t="str">
        <f ca="1">VLOOKUP(Tableau645[[#This Row],[module]],OFFSET(INDIRECT(A5383&amp;"_code"),0,2,,2),2,0)</f>
        <v>n/a</v>
      </c>
      <c r="M5383" s="45"/>
      <c r="N5383" s="47"/>
      <c r="O5383" s="45"/>
    </row>
    <row r="5384" spans="1:15" hidden="1" x14ac:dyDescent="0.2">
      <c r="A5384" s="45" t="s">
        <v>677</v>
      </c>
      <c r="B5384" s="65" t="str">
        <f>YEAR(C5384)&amp;"-"&amp;WEEKNUM(C5384)</f>
        <v>2018-30</v>
      </c>
      <c r="C5384" s="46">
        <v>43308</v>
      </c>
      <c r="D5384" s="67">
        <f>WEEKDAY(Tableau645[[#This Row],[date]])</f>
        <v>6</v>
      </c>
      <c r="E5384" s="47">
        <v>0.34375</v>
      </c>
      <c r="F5384" s="47">
        <v>0.51041666666666696</v>
      </c>
      <c r="G5384" s="46" t="str">
        <f>IF(NOT(ISBLANK(Tableau645[heure
début])),IF(VALUE(MID(TEXT(Tableau645[heure
début],"hh"),1,2))&lt;13,"AM","PM"),"")</f>
        <v>AM</v>
      </c>
      <c r="H5384" s="47">
        <f>F5384-E5384</f>
        <v>0.16666666666666696</v>
      </c>
      <c r="I5384" s="47"/>
      <c r="J5384" s="47"/>
      <c r="K5384" s="65" t="s">
        <v>1168</v>
      </c>
      <c r="L5384" s="45" t="str">
        <f ca="1">VLOOKUP(Tableau645[[#This Row],[module]],OFFSET(INDIRECT(A5384&amp;"_code"),0,2,,2),2,0)</f>
        <v>n/a</v>
      </c>
      <c r="M5384" s="45"/>
      <c r="N5384" s="47"/>
      <c r="O5384" s="45"/>
    </row>
    <row r="5385" spans="1:15" hidden="1" x14ac:dyDescent="0.2">
      <c r="A5385" s="45" t="s">
        <v>671</v>
      </c>
      <c r="B5385" s="65" t="str">
        <f>YEAR(C5385)&amp;"-"&amp;WEEKNUM(C5385)</f>
        <v>2018-30</v>
      </c>
      <c r="C5385" s="46">
        <v>43308</v>
      </c>
      <c r="D5385" s="67">
        <f>WEEKDAY(Tableau645[[#This Row],[date]])</f>
        <v>6</v>
      </c>
      <c r="E5385" s="47">
        <v>0.34375</v>
      </c>
      <c r="F5385" s="47">
        <v>0.51041666666666696</v>
      </c>
      <c r="G5385" s="46" t="str">
        <f>IF(NOT(ISBLANK(Tableau645[heure
début])),IF(VALUE(MID(TEXT(Tableau645[heure
début],"hh"),1,2))&lt;13,"AM","PM"),"")</f>
        <v>AM</v>
      </c>
      <c r="H5385" s="47">
        <f>F5385-E5385</f>
        <v>0.16666666666666696</v>
      </c>
      <c r="I5385" s="47"/>
      <c r="J5385" s="47"/>
      <c r="K5385" s="116" t="s">
        <v>771</v>
      </c>
      <c r="L5385" s="45" t="str">
        <f ca="1">VLOOKUP(Tableau645[[#This Row],[module]],OFFSET(INDIRECT(A5385&amp;"_code"),0,2,,2),2,0)</f>
        <v>NETWORX NETWORX</v>
      </c>
      <c r="M5385" s="45"/>
      <c r="N5385" s="47"/>
      <c r="O5385" s="45"/>
    </row>
    <row r="5386" spans="1:15" hidden="1" x14ac:dyDescent="0.2">
      <c r="A5386" s="61" t="s">
        <v>669</v>
      </c>
      <c r="B5386" s="65" t="str">
        <f>YEAR(C5386)&amp;"-"&amp;WEEKNUM(C5386)</f>
        <v>2018-30</v>
      </c>
      <c r="C5386" s="46">
        <v>43308</v>
      </c>
      <c r="D5386" s="67">
        <f>WEEKDAY(Tableau645[[#This Row],[date]])</f>
        <v>6</v>
      </c>
      <c r="E5386" s="63">
        <v>0.57291666666666696</v>
      </c>
      <c r="F5386" s="63">
        <v>0.73958333333333404</v>
      </c>
      <c r="G5386" s="46" t="str">
        <f>IF(NOT(ISBLANK(Tableau645[heure
début])),IF(VALUE(MID(TEXT(Tableau645[heure
début],"hh"),1,2))&lt;13,"AM","PM"),"")</f>
        <v>PM</v>
      </c>
      <c r="H5386" s="47">
        <f>F5386-E5386</f>
        <v>0.16666666666666707</v>
      </c>
      <c r="I5386" s="47"/>
      <c r="J5386" s="47"/>
      <c r="K5386" s="45" t="s">
        <v>809</v>
      </c>
      <c r="L5386" s="45" t="str">
        <f ca="1">VLOOKUP(Tableau645[[#This Row],[module]],OFFSET(INDIRECT(A5386&amp;"_code"),0,2,,2),2,0)</f>
        <v>n/a</v>
      </c>
      <c r="M5386" s="45"/>
      <c r="N5386" s="47"/>
      <c r="O5386" s="45"/>
    </row>
    <row r="5387" spans="1:15" hidden="1" x14ac:dyDescent="0.2">
      <c r="A5387" s="45" t="s">
        <v>670</v>
      </c>
      <c r="B5387" s="65" t="str">
        <f>YEAR(C5387)&amp;"-"&amp;WEEKNUM(C5387)</f>
        <v>2018-30</v>
      </c>
      <c r="C5387" s="46">
        <v>43308</v>
      </c>
      <c r="D5387" s="67">
        <f>WEEKDAY(Tableau645[[#This Row],[date]])</f>
        <v>6</v>
      </c>
      <c r="E5387" s="47">
        <v>0.57291666666666696</v>
      </c>
      <c r="F5387" s="47">
        <v>0.73958333333333404</v>
      </c>
      <c r="G5387" s="46" t="str">
        <f>IF(NOT(ISBLANK(Tableau645[heure
début])),IF(VALUE(MID(TEXT(Tableau645[heure
début],"hh"),1,2))&lt;13,"AM","PM"),"")</f>
        <v>PM</v>
      </c>
      <c r="H5387" s="47">
        <f>F5387-E5387</f>
        <v>0.16666666666666707</v>
      </c>
      <c r="I5387" s="47"/>
      <c r="J5387" s="47"/>
      <c r="K5387" s="65" t="s">
        <v>809</v>
      </c>
      <c r="L5387" s="45" t="str">
        <f ca="1">VLOOKUP(Tableau645[[#This Row],[module]],OFFSET(INDIRECT(A5387&amp;"_code"),0,2,,2),2,0)</f>
        <v>n/a</v>
      </c>
      <c r="M5387" s="45"/>
      <c r="N5387" s="47"/>
      <c r="O5387" s="45"/>
    </row>
    <row r="5388" spans="1:15" hidden="1" x14ac:dyDescent="0.2">
      <c r="A5388" s="45" t="s">
        <v>657</v>
      </c>
      <c r="B5388" s="65" t="str">
        <f>YEAR(C5388)&amp;"-"&amp;WEEKNUM(C5388)</f>
        <v>2018-30</v>
      </c>
      <c r="C5388" s="46">
        <v>43308</v>
      </c>
      <c r="D5388" s="67">
        <f>WEEKDAY(Tableau645[[#This Row],[date]])</f>
        <v>6</v>
      </c>
      <c r="E5388" s="47">
        <v>0.57291666666666696</v>
      </c>
      <c r="F5388" s="47">
        <v>0.73958333333333404</v>
      </c>
      <c r="G5388" s="46" t="str">
        <f>IF(NOT(ISBLANK(Tableau645[heure
début])),IF(VALUE(MID(TEXT(Tableau645[heure
début],"hh"),1,2))&lt;13,"AM","PM"),"")</f>
        <v>PM</v>
      </c>
      <c r="H5388" s="47">
        <f>F5388-E5388</f>
        <v>0.16666666666666707</v>
      </c>
      <c r="I5388" s="123"/>
      <c r="J5388" s="47"/>
      <c r="K5388" s="65" t="s">
        <v>809</v>
      </c>
      <c r="L5388" s="45" t="str">
        <f ca="1">VLOOKUP(Tableau645[[#This Row],[module]],OFFSET(INDIRECT(A5388&amp;"_code"),0,2,,2),2,0)</f>
        <v>n/a</v>
      </c>
      <c r="M5388" s="45"/>
      <c r="N5388" s="47"/>
      <c r="O5388" s="45"/>
    </row>
    <row r="5389" spans="1:15" hidden="1" x14ac:dyDescent="0.2">
      <c r="A5389" s="45" t="s">
        <v>672</v>
      </c>
      <c r="B5389" s="65" t="str">
        <f>YEAR(C5389)&amp;"-"&amp;WEEKNUM(C5389)</f>
        <v>2018-30</v>
      </c>
      <c r="C5389" s="46">
        <v>43308</v>
      </c>
      <c r="D5389" s="67">
        <f>WEEKDAY(Tableau645[[#This Row],[date]])</f>
        <v>6</v>
      </c>
      <c r="E5389" s="47">
        <v>0.57291666666666696</v>
      </c>
      <c r="F5389" s="47">
        <v>0.73958333333333404</v>
      </c>
      <c r="G5389" s="46" t="str">
        <f>IF(NOT(ISBLANK(Tableau645[heure
début])),IF(VALUE(MID(TEXT(Tableau645[heure
début],"hh"),1,2))&lt;13,"AM","PM"),"")</f>
        <v>PM</v>
      </c>
      <c r="H5389" s="47">
        <f>F5389-E5389</f>
        <v>0.16666666666666707</v>
      </c>
      <c r="I5389" s="47"/>
      <c r="J5389" s="47"/>
      <c r="K5389" s="65" t="s">
        <v>809</v>
      </c>
      <c r="L5389" s="45" t="str">
        <f ca="1">VLOOKUP(Tableau645[[#This Row],[module]],OFFSET(INDIRECT(A5389&amp;"_code"),0,2,,2),2,0)</f>
        <v>n/a</v>
      </c>
      <c r="M5389" s="45"/>
      <c r="N5389" s="47"/>
      <c r="O5389" s="45"/>
    </row>
    <row r="5390" spans="1:15" hidden="1" x14ac:dyDescent="0.2">
      <c r="A5390" s="45" t="s">
        <v>676</v>
      </c>
      <c r="B5390" s="65" t="str">
        <f>YEAR(C5390)&amp;"-"&amp;WEEKNUM(C5390)</f>
        <v>2018-30</v>
      </c>
      <c r="C5390" s="46">
        <v>43308</v>
      </c>
      <c r="D5390" s="67">
        <f>WEEKDAY(Tableau645[[#This Row],[date]])</f>
        <v>6</v>
      </c>
      <c r="E5390" s="47">
        <v>0.57291666666666696</v>
      </c>
      <c r="F5390" s="47">
        <v>0.69791666666666663</v>
      </c>
      <c r="G5390" s="46" t="str">
        <f>IF(NOT(ISBLANK(Tableau645[heure
début])),IF(VALUE(MID(TEXT(Tableau645[heure
début],"hh"),1,2))&lt;13,"AM","PM"),"")</f>
        <v>PM</v>
      </c>
      <c r="H5390" s="47">
        <f>F5390-E5390</f>
        <v>0.12499999999999967</v>
      </c>
      <c r="I5390" s="47"/>
      <c r="J5390" s="47"/>
      <c r="K5390" s="65" t="s">
        <v>809</v>
      </c>
      <c r="L5390" s="45" t="str">
        <f ca="1">VLOOKUP(Tableau645[[#This Row],[module]],OFFSET(INDIRECT(A5390&amp;"_code"),0,2,,2),2,0)</f>
        <v>n/a</v>
      </c>
      <c r="M5390" s="45"/>
      <c r="N5390" s="47"/>
      <c r="O5390" s="45"/>
    </row>
    <row r="5391" spans="1:15" hidden="1" x14ac:dyDescent="0.2">
      <c r="A5391" s="45" t="s">
        <v>677</v>
      </c>
      <c r="B5391" s="65" t="str">
        <f>YEAR(C5391)&amp;"-"&amp;WEEKNUM(C5391)</f>
        <v>2018-30</v>
      </c>
      <c r="C5391" s="46">
        <v>43308</v>
      </c>
      <c r="D5391" s="67">
        <f>WEEKDAY(Tableau645[[#This Row],[date]])</f>
        <v>6</v>
      </c>
      <c r="E5391" s="47">
        <v>0.57291666666666696</v>
      </c>
      <c r="F5391" s="47">
        <v>0.69791666666666663</v>
      </c>
      <c r="G5391" s="46" t="str">
        <f>IF(NOT(ISBLANK(Tableau645[heure
début])),IF(VALUE(MID(TEXT(Tableau645[heure
début],"hh"),1,2))&lt;13,"AM","PM"),"")</f>
        <v>PM</v>
      </c>
      <c r="H5391" s="47">
        <f>F5391-E5391</f>
        <v>0.12499999999999967</v>
      </c>
      <c r="I5391" s="47"/>
      <c r="J5391" s="47"/>
      <c r="K5391" s="65" t="s">
        <v>1168</v>
      </c>
      <c r="L5391" s="45" t="str">
        <f ca="1">VLOOKUP(Tableau645[[#This Row],[module]],OFFSET(INDIRECT(A5391&amp;"_code"),0,2,,2),2,0)</f>
        <v>n/a</v>
      </c>
      <c r="M5391" s="45"/>
      <c r="N5391" s="47"/>
      <c r="O5391" s="45"/>
    </row>
    <row r="5392" spans="1:15" hidden="1" x14ac:dyDescent="0.2">
      <c r="A5392" s="45" t="s">
        <v>671</v>
      </c>
      <c r="B5392" s="65" t="str">
        <f>YEAR(C5392)&amp;"-"&amp;WEEKNUM(C5392)</f>
        <v>2018-30</v>
      </c>
      <c r="C5392" s="46">
        <v>43308</v>
      </c>
      <c r="D5392" s="67">
        <f>WEEKDAY(Tableau645[[#This Row],[date]])</f>
        <v>6</v>
      </c>
      <c r="E5392" s="47">
        <v>0.57291666666666696</v>
      </c>
      <c r="F5392" s="47">
        <v>0.73958333333333404</v>
      </c>
      <c r="G5392" s="46" t="str">
        <f>IF(NOT(ISBLANK(Tableau645[heure
début])),IF(VALUE(MID(TEXT(Tableau645[heure
début],"hh"),1,2))&lt;13,"AM","PM"),"")</f>
        <v>PM</v>
      </c>
      <c r="H5392" s="47">
        <f>F5392-E5392</f>
        <v>0.16666666666666707</v>
      </c>
      <c r="I5392" s="47"/>
      <c r="J5392" s="47"/>
      <c r="K5392" s="116" t="s">
        <v>771</v>
      </c>
      <c r="L5392" s="45" t="str">
        <f ca="1">VLOOKUP(Tableau645[[#This Row],[module]],OFFSET(INDIRECT(A5392&amp;"_code"),0,2,,2),2,0)</f>
        <v>NETWORX NETWORX</v>
      </c>
      <c r="M5392" s="45"/>
      <c r="N5392" s="47"/>
      <c r="O5392" s="45" t="s">
        <v>807</v>
      </c>
    </row>
    <row r="5393" spans="1:15" hidden="1" x14ac:dyDescent="0.2">
      <c r="A5393" s="61" t="s">
        <v>669</v>
      </c>
      <c r="B5393" s="65" t="str">
        <f>YEAR(C5393)&amp;"-"&amp;WEEKNUM(C5393)</f>
        <v>2018-30</v>
      </c>
      <c r="C5393" s="46">
        <v>43309</v>
      </c>
      <c r="D5393" s="67">
        <f>WEEKDAY(Tableau645[[#This Row],[date]])</f>
        <v>7</v>
      </c>
      <c r="E5393" s="47">
        <v>0.34375</v>
      </c>
      <c r="F5393" s="47">
        <v>0.51041666666666696</v>
      </c>
      <c r="G5393" s="46" t="str">
        <f>IF(NOT(ISBLANK(Tableau645[heure
début])),IF(VALUE(MID(TEXT(Tableau645[heure
début],"hh"),1,2))&lt;13,"AM","PM"),"")</f>
        <v>AM</v>
      </c>
      <c r="H5393" s="47">
        <f>F5393-E5393</f>
        <v>0.16666666666666696</v>
      </c>
      <c r="I5393" s="47"/>
      <c r="J5393" s="47"/>
      <c r="K5393" s="65"/>
      <c r="L5393" s="45" t="e">
        <f ca="1">VLOOKUP(Tableau645[[#This Row],[module]],OFFSET(INDIRECT(A5393&amp;"_code"),0,2,,2),2,0)</f>
        <v>#N/A</v>
      </c>
      <c r="M5393" s="45"/>
      <c r="N5393" s="47"/>
      <c r="O5393" s="45"/>
    </row>
    <row r="5394" spans="1:15" hidden="1" x14ac:dyDescent="0.2">
      <c r="A5394" s="45" t="s">
        <v>670</v>
      </c>
      <c r="B5394" s="65" t="str">
        <f>YEAR(C5394)&amp;"-"&amp;WEEKNUM(C5394)</f>
        <v>2018-30</v>
      </c>
      <c r="C5394" s="46">
        <v>43309</v>
      </c>
      <c r="D5394" s="67">
        <f>WEEKDAY(Tableau645[[#This Row],[date]])</f>
        <v>7</v>
      </c>
      <c r="E5394" s="47">
        <v>0.34375</v>
      </c>
      <c r="F5394" s="47">
        <v>0.51041666666666696</v>
      </c>
      <c r="G5394" s="46" t="str">
        <f>IF(NOT(ISBLANK(Tableau645[heure
début])),IF(VALUE(MID(TEXT(Tableau645[heure
début],"hh"),1,2))&lt;13,"AM","PM"),"")</f>
        <v>AM</v>
      </c>
      <c r="H5394" s="47">
        <f>F5394-E5394</f>
        <v>0.16666666666666696</v>
      </c>
      <c r="I5394" s="47"/>
      <c r="J5394" s="47"/>
      <c r="K5394" s="65"/>
      <c r="L5394" s="45" t="e">
        <f ca="1">VLOOKUP(Tableau645[[#This Row],[module]],OFFSET(INDIRECT(A5394&amp;"_code"),0,2,,2),2,0)</f>
        <v>#N/A</v>
      </c>
      <c r="M5394" s="45"/>
      <c r="N5394" s="47"/>
      <c r="O5394" s="45"/>
    </row>
    <row r="5395" spans="1:15" hidden="1" x14ac:dyDescent="0.2">
      <c r="A5395" s="45" t="s">
        <v>657</v>
      </c>
      <c r="B5395" s="65" t="str">
        <f>YEAR(C5395)&amp;"-"&amp;WEEKNUM(C5395)</f>
        <v>2018-30</v>
      </c>
      <c r="C5395" s="46">
        <v>43309</v>
      </c>
      <c r="D5395" s="67">
        <f>WEEKDAY(Tableau645[[#This Row],[date]])</f>
        <v>7</v>
      </c>
      <c r="E5395" s="47">
        <v>0.34375</v>
      </c>
      <c r="F5395" s="47">
        <v>0.51041666666666696</v>
      </c>
      <c r="G5395" s="46" t="str">
        <f>IF(NOT(ISBLANK(Tableau645[heure
début])),IF(VALUE(MID(TEXT(Tableau645[heure
début],"hh"),1,2))&lt;13,"AM","PM"),"")</f>
        <v>AM</v>
      </c>
      <c r="H5395" s="47">
        <f>F5395-E5395</f>
        <v>0.16666666666666696</v>
      </c>
      <c r="I5395" s="123"/>
      <c r="J5395" s="47"/>
      <c r="K5395" s="65"/>
      <c r="L5395" s="45" t="e">
        <f ca="1">VLOOKUP(Tableau645[[#This Row],[module]],OFFSET(INDIRECT(A5395&amp;"_code"),0,2,,2),2,0)</f>
        <v>#N/A</v>
      </c>
      <c r="M5395" s="45"/>
      <c r="N5395" s="47"/>
      <c r="O5395" s="45"/>
    </row>
    <row r="5396" spans="1:15" hidden="1" x14ac:dyDescent="0.2">
      <c r="A5396" s="45" t="s">
        <v>672</v>
      </c>
      <c r="B5396" s="65" t="str">
        <f>YEAR(C5396)&amp;"-"&amp;WEEKNUM(C5396)</f>
        <v>2018-30</v>
      </c>
      <c r="C5396" s="46">
        <v>43309</v>
      </c>
      <c r="D5396" s="67">
        <f>WEEKDAY(Tableau645[[#This Row],[date]])</f>
        <v>7</v>
      </c>
      <c r="E5396" s="47">
        <v>0.34375</v>
      </c>
      <c r="F5396" s="47">
        <v>0.51041666666666696</v>
      </c>
      <c r="G5396" s="46" t="str">
        <f>IF(NOT(ISBLANK(Tableau645[heure
début])),IF(VALUE(MID(TEXT(Tableau645[heure
début],"hh"),1,2))&lt;13,"AM","PM"),"")</f>
        <v>AM</v>
      </c>
      <c r="H5396" s="47">
        <f>F5396-E5396</f>
        <v>0.16666666666666696</v>
      </c>
      <c r="I5396" s="47"/>
      <c r="J5396" s="47"/>
      <c r="K5396" s="65"/>
      <c r="L5396" s="45" t="e">
        <f ca="1">VLOOKUP(Tableau645[[#This Row],[module]],OFFSET(INDIRECT(A5396&amp;"_code"),0,2,,2),2,0)</f>
        <v>#N/A</v>
      </c>
      <c r="M5396" s="45"/>
      <c r="N5396" s="47"/>
      <c r="O5396" s="45"/>
    </row>
    <row r="5397" spans="1:15" hidden="1" x14ac:dyDescent="0.2">
      <c r="A5397" s="45" t="s">
        <v>676</v>
      </c>
      <c r="B5397" s="65" t="str">
        <f>YEAR(C5397)&amp;"-"&amp;WEEKNUM(C5397)</f>
        <v>2018-30</v>
      </c>
      <c r="C5397" s="46">
        <v>43309</v>
      </c>
      <c r="D5397" s="67">
        <f>WEEKDAY(Tableau645[[#This Row],[date]])</f>
        <v>7</v>
      </c>
      <c r="E5397" s="47">
        <v>0.34375</v>
      </c>
      <c r="F5397" s="47">
        <v>0.51041666666666696</v>
      </c>
      <c r="G5397" s="46" t="str">
        <f>IF(NOT(ISBLANK(Tableau645[heure
début])),IF(VALUE(MID(TEXT(Tableau645[heure
début],"hh"),1,2))&lt;13,"AM","PM"),"")</f>
        <v>AM</v>
      </c>
      <c r="H5397" s="47">
        <f>F5397-E5397</f>
        <v>0.16666666666666696</v>
      </c>
      <c r="I5397" s="47"/>
      <c r="J5397" s="47"/>
      <c r="K5397" s="65"/>
      <c r="L5397" s="45" t="e">
        <f ca="1">VLOOKUP(Tableau645[[#This Row],[module]],OFFSET(INDIRECT(A5397&amp;"_code"),0,2,,2),2,0)</f>
        <v>#N/A</v>
      </c>
      <c r="M5397" s="45"/>
      <c r="N5397" s="47"/>
      <c r="O5397" s="45"/>
    </row>
    <row r="5398" spans="1:15" hidden="1" x14ac:dyDescent="0.2">
      <c r="A5398" s="45" t="s">
        <v>677</v>
      </c>
      <c r="B5398" s="65" t="str">
        <f>YEAR(C5398)&amp;"-"&amp;WEEKNUM(C5398)</f>
        <v>2018-30</v>
      </c>
      <c r="C5398" s="46">
        <v>43309</v>
      </c>
      <c r="D5398" s="67">
        <f>WEEKDAY(Tableau645[[#This Row],[date]])</f>
        <v>7</v>
      </c>
      <c r="E5398" s="47">
        <v>0.34375</v>
      </c>
      <c r="F5398" s="47">
        <v>0.51041666666666696</v>
      </c>
      <c r="G5398" s="46" t="str">
        <f>IF(NOT(ISBLANK(Tableau645[heure
début])),IF(VALUE(MID(TEXT(Tableau645[heure
début],"hh"),1,2))&lt;13,"AM","PM"),"")</f>
        <v>AM</v>
      </c>
      <c r="H5398" s="47">
        <f>F5398-E5398</f>
        <v>0.16666666666666696</v>
      </c>
      <c r="I5398" s="47"/>
      <c r="J5398" s="47"/>
      <c r="K5398" s="65"/>
      <c r="L5398" s="45" t="e">
        <f ca="1">VLOOKUP(Tableau645[[#This Row],[module]],OFFSET(INDIRECT(A5398&amp;"_code"),0,2,,2),2,0)</f>
        <v>#N/A</v>
      </c>
      <c r="M5398" s="45"/>
      <c r="N5398" s="47"/>
      <c r="O5398" s="45"/>
    </row>
    <row r="5399" spans="1:15" hidden="1" x14ac:dyDescent="0.2">
      <c r="A5399" s="45" t="s">
        <v>671</v>
      </c>
      <c r="B5399" s="65" t="str">
        <f>YEAR(C5399)&amp;"-"&amp;WEEKNUM(C5399)</f>
        <v>2018-30</v>
      </c>
      <c r="C5399" s="46">
        <v>43309</v>
      </c>
      <c r="D5399" s="67">
        <f>WEEKDAY(Tableau645[[#This Row],[date]])</f>
        <v>7</v>
      </c>
      <c r="E5399" s="47">
        <v>0.34375</v>
      </c>
      <c r="F5399" s="47">
        <v>0.51041666666666696</v>
      </c>
      <c r="G5399" s="46" t="str">
        <f>IF(NOT(ISBLANK(Tableau645[heure
début])),IF(VALUE(MID(TEXT(Tableau645[heure
début],"hh"),1,2))&lt;13,"AM","PM"),"")</f>
        <v>AM</v>
      </c>
      <c r="H5399" s="47">
        <f>F5399-E5399</f>
        <v>0.16666666666666696</v>
      </c>
      <c r="I5399" s="47"/>
      <c r="J5399" s="47"/>
      <c r="K5399" s="65"/>
      <c r="L5399" s="45" t="e">
        <f ca="1">VLOOKUP(Tableau645[[#This Row],[module]],OFFSET(INDIRECT(A5399&amp;"_code"),0,2,,2),2,0)</f>
        <v>#N/A</v>
      </c>
      <c r="M5399" s="45"/>
      <c r="N5399" s="47"/>
      <c r="O5399" s="45"/>
    </row>
    <row r="5400" spans="1:15" hidden="1" x14ac:dyDescent="0.2">
      <c r="A5400" s="61" t="s">
        <v>669</v>
      </c>
      <c r="B5400" s="65" t="str">
        <f>YEAR(C5400)&amp;"-"&amp;WEEKNUM(C5400)</f>
        <v>2018-30</v>
      </c>
      <c r="C5400" s="46">
        <v>43309</v>
      </c>
      <c r="D5400" s="67">
        <f>WEEKDAY(Tableau645[[#This Row],[date]])</f>
        <v>7</v>
      </c>
      <c r="E5400" s="63">
        <v>0.57291666666666696</v>
      </c>
      <c r="F5400" s="63">
        <v>0.73958333333333404</v>
      </c>
      <c r="G5400" s="46" t="str">
        <f>IF(NOT(ISBLANK(Tableau645[heure
début])),IF(VALUE(MID(TEXT(Tableau645[heure
début],"hh"),1,2))&lt;13,"AM","PM"),"")</f>
        <v>PM</v>
      </c>
      <c r="H5400" s="47">
        <f>F5400-E5400</f>
        <v>0.16666666666666707</v>
      </c>
      <c r="I5400" s="47"/>
      <c r="J5400" s="47"/>
      <c r="K5400" s="65"/>
      <c r="L5400" s="45" t="e">
        <f ca="1">VLOOKUP(Tableau645[[#This Row],[module]],OFFSET(INDIRECT(A5400&amp;"_code"),0,2,,2),2,0)</f>
        <v>#N/A</v>
      </c>
      <c r="M5400" s="45"/>
      <c r="N5400" s="47"/>
      <c r="O5400" s="45"/>
    </row>
    <row r="5401" spans="1:15" hidden="1" x14ac:dyDescent="0.2">
      <c r="A5401" s="45" t="s">
        <v>657</v>
      </c>
      <c r="B5401" s="65" t="str">
        <f>YEAR(C5401)&amp;"-"&amp;WEEKNUM(C5401)</f>
        <v>2018-30</v>
      </c>
      <c r="C5401" s="46">
        <v>43309</v>
      </c>
      <c r="D5401" s="67">
        <f>WEEKDAY(Tableau645[[#This Row],[date]])</f>
        <v>7</v>
      </c>
      <c r="E5401" s="47">
        <v>0.57291666666666696</v>
      </c>
      <c r="F5401" s="47">
        <v>0.73958333333333404</v>
      </c>
      <c r="G5401" s="46" t="str">
        <f>IF(NOT(ISBLANK(Tableau645[heure
début])),IF(VALUE(MID(TEXT(Tableau645[heure
début],"hh"),1,2))&lt;13,"AM","PM"),"")</f>
        <v>PM</v>
      </c>
      <c r="H5401" s="47">
        <f>F5401-E5401</f>
        <v>0.16666666666666707</v>
      </c>
      <c r="I5401" s="123"/>
      <c r="J5401" s="47"/>
      <c r="K5401" s="65"/>
      <c r="L5401" s="45" t="e">
        <f ca="1">VLOOKUP(Tableau645[[#This Row],[module]],OFFSET(INDIRECT(A5401&amp;"_code"),0,2,,2),2,0)</f>
        <v>#N/A</v>
      </c>
      <c r="M5401" s="45"/>
      <c r="N5401" s="47"/>
      <c r="O5401" s="45"/>
    </row>
    <row r="5402" spans="1:15" hidden="1" x14ac:dyDescent="0.2">
      <c r="A5402" s="45" t="s">
        <v>670</v>
      </c>
      <c r="B5402" s="65" t="str">
        <f>YEAR(C5402)&amp;"-"&amp;WEEKNUM(C5402)</f>
        <v>2018-30</v>
      </c>
      <c r="C5402" s="46">
        <v>43309</v>
      </c>
      <c r="D5402" s="67">
        <f>WEEKDAY(Tableau645[[#This Row],[date]])</f>
        <v>7</v>
      </c>
      <c r="E5402" s="47">
        <v>0.57291666666666696</v>
      </c>
      <c r="F5402" s="47">
        <v>0.73958333333333404</v>
      </c>
      <c r="G5402" s="46" t="str">
        <f>IF(NOT(ISBLANK(Tableau645[heure
début])),IF(VALUE(MID(TEXT(Tableau645[heure
début],"hh"),1,2))&lt;13,"AM","PM"),"")</f>
        <v>PM</v>
      </c>
      <c r="H5402" s="47">
        <f>F5402-E5402</f>
        <v>0.16666666666666707</v>
      </c>
      <c r="I5402" s="47"/>
      <c r="J5402" s="47"/>
      <c r="K5402" s="65"/>
      <c r="L5402" s="45" t="e">
        <f ca="1">VLOOKUP(Tableau645[[#This Row],[module]],OFFSET(INDIRECT(A5402&amp;"_code"),0,2,,2),2,0)</f>
        <v>#N/A</v>
      </c>
      <c r="M5402" s="45"/>
      <c r="N5402" s="47"/>
      <c r="O5402" s="45"/>
    </row>
    <row r="5403" spans="1:15" hidden="1" x14ac:dyDescent="0.2">
      <c r="A5403" s="45" t="s">
        <v>672</v>
      </c>
      <c r="B5403" s="65" t="str">
        <f>YEAR(C5403)&amp;"-"&amp;WEEKNUM(C5403)</f>
        <v>2018-30</v>
      </c>
      <c r="C5403" s="46">
        <v>43309</v>
      </c>
      <c r="D5403" s="67">
        <f>WEEKDAY(Tableau645[[#This Row],[date]])</f>
        <v>7</v>
      </c>
      <c r="E5403" s="47">
        <v>0.57291666666666696</v>
      </c>
      <c r="F5403" s="47">
        <v>0.73958333333333404</v>
      </c>
      <c r="G5403" s="46" t="str">
        <f>IF(NOT(ISBLANK(Tableau645[heure
début])),IF(VALUE(MID(TEXT(Tableau645[heure
début],"hh"),1,2))&lt;13,"AM","PM"),"")</f>
        <v>PM</v>
      </c>
      <c r="H5403" s="47">
        <f>F5403-E5403</f>
        <v>0.16666666666666707</v>
      </c>
      <c r="I5403" s="47"/>
      <c r="J5403" s="47"/>
      <c r="K5403" s="65"/>
      <c r="L5403" s="45" t="e">
        <f ca="1">VLOOKUP(Tableau645[[#This Row],[module]],OFFSET(INDIRECT(A5403&amp;"_code"),0,2,,2),2,0)</f>
        <v>#N/A</v>
      </c>
      <c r="M5403" s="45"/>
      <c r="N5403" s="47"/>
      <c r="O5403" s="45"/>
    </row>
    <row r="5404" spans="1:15" hidden="1" x14ac:dyDescent="0.2">
      <c r="A5404" s="45" t="s">
        <v>676</v>
      </c>
      <c r="B5404" s="65" t="str">
        <f>YEAR(C5404)&amp;"-"&amp;WEEKNUM(C5404)</f>
        <v>2018-30</v>
      </c>
      <c r="C5404" s="46">
        <v>43309</v>
      </c>
      <c r="D5404" s="67">
        <f>WEEKDAY(Tableau645[[#This Row],[date]])</f>
        <v>7</v>
      </c>
      <c r="E5404" s="47">
        <v>0.57291666666666696</v>
      </c>
      <c r="F5404" s="47">
        <v>0.69791666666666663</v>
      </c>
      <c r="G5404" s="46" t="str">
        <f>IF(NOT(ISBLANK(Tableau645[heure
début])),IF(VALUE(MID(TEXT(Tableau645[heure
début],"hh"),1,2))&lt;13,"AM","PM"),"")</f>
        <v>PM</v>
      </c>
      <c r="H5404" s="47">
        <f>F5404-E5404</f>
        <v>0.12499999999999967</v>
      </c>
      <c r="I5404" s="47"/>
      <c r="J5404" s="47"/>
      <c r="K5404" s="65"/>
      <c r="L5404" s="45" t="e">
        <f ca="1">VLOOKUP(Tableau645[[#This Row],[module]],OFFSET(INDIRECT(A5404&amp;"_code"),0,2,,2),2,0)</f>
        <v>#N/A</v>
      </c>
      <c r="M5404" s="45"/>
      <c r="N5404" s="47"/>
      <c r="O5404" s="45"/>
    </row>
    <row r="5405" spans="1:15" hidden="1" x14ac:dyDescent="0.2">
      <c r="A5405" s="45" t="s">
        <v>677</v>
      </c>
      <c r="B5405" s="65" t="str">
        <f>YEAR(C5405)&amp;"-"&amp;WEEKNUM(C5405)</f>
        <v>2018-30</v>
      </c>
      <c r="C5405" s="46">
        <v>43309</v>
      </c>
      <c r="D5405" s="67">
        <f>WEEKDAY(Tableau645[[#This Row],[date]])</f>
        <v>7</v>
      </c>
      <c r="E5405" s="47">
        <v>0.57291666666666696</v>
      </c>
      <c r="F5405" s="47">
        <v>0.69791666666666663</v>
      </c>
      <c r="G5405" s="46" t="str">
        <f>IF(NOT(ISBLANK(Tableau645[heure
début])),IF(VALUE(MID(TEXT(Tableau645[heure
début],"hh"),1,2))&lt;13,"AM","PM"),"")</f>
        <v>PM</v>
      </c>
      <c r="H5405" s="47">
        <f>F5405-E5405</f>
        <v>0.12499999999999967</v>
      </c>
      <c r="I5405" s="47"/>
      <c r="J5405" s="47"/>
      <c r="K5405" s="65"/>
      <c r="L5405" s="45" t="e">
        <f ca="1">VLOOKUP(Tableau645[[#This Row],[module]],OFFSET(INDIRECT(A5405&amp;"_code"),0,2,,2),2,0)</f>
        <v>#N/A</v>
      </c>
      <c r="M5405" s="45"/>
      <c r="N5405" s="47"/>
      <c r="O5405" s="45"/>
    </row>
    <row r="5406" spans="1:15" hidden="1" x14ac:dyDescent="0.2">
      <c r="A5406" s="45" t="s">
        <v>671</v>
      </c>
      <c r="B5406" s="65" t="str">
        <f>YEAR(C5406)&amp;"-"&amp;WEEKNUM(C5406)</f>
        <v>2018-30</v>
      </c>
      <c r="C5406" s="46">
        <v>43309</v>
      </c>
      <c r="D5406" s="67">
        <f>WEEKDAY(Tableau645[[#This Row],[date]])</f>
        <v>7</v>
      </c>
      <c r="E5406" s="47">
        <v>0.57291666666666696</v>
      </c>
      <c r="F5406" s="47">
        <v>0.73958333333333404</v>
      </c>
      <c r="G5406" s="46" t="str">
        <f>IF(NOT(ISBLANK(Tableau645[heure
début])),IF(VALUE(MID(TEXT(Tableau645[heure
début],"hh"),1,2))&lt;13,"AM","PM"),"")</f>
        <v>PM</v>
      </c>
      <c r="H5406" s="47">
        <f>F5406-E5406</f>
        <v>0.16666666666666707</v>
      </c>
      <c r="I5406" s="47"/>
      <c r="J5406" s="47"/>
      <c r="K5406" s="65"/>
      <c r="L5406" s="45" t="e">
        <f ca="1">VLOOKUP(Tableau645[[#This Row],[module]],OFFSET(INDIRECT(A5406&amp;"_code"),0,2,,2),2,0)</f>
        <v>#N/A</v>
      </c>
      <c r="M5406" s="45"/>
      <c r="N5406" s="47"/>
      <c r="O5406" s="45"/>
    </row>
    <row r="5407" spans="1:15" hidden="1" x14ac:dyDescent="0.2">
      <c r="A5407" s="61" t="s">
        <v>669</v>
      </c>
      <c r="B5407" s="65" t="str">
        <f>YEAR(C5407)&amp;"-"&amp;WEEKNUM(C5407)</f>
        <v>2018-31</v>
      </c>
      <c r="C5407" s="46">
        <v>43310</v>
      </c>
      <c r="D5407" s="67">
        <f>WEEKDAY(Tableau645[[#This Row],[date]])</f>
        <v>1</v>
      </c>
      <c r="E5407" s="47">
        <v>0.34375</v>
      </c>
      <c r="F5407" s="47">
        <v>0.51041666666666696</v>
      </c>
      <c r="G5407" s="46" t="str">
        <f>IF(NOT(ISBLANK(Tableau645[heure
début])),IF(VALUE(MID(TEXT(Tableau645[heure
début],"hh"),1,2))&lt;13,"AM","PM"),"")</f>
        <v>AM</v>
      </c>
      <c r="H5407" s="47">
        <f>F5407-E5407</f>
        <v>0.16666666666666696</v>
      </c>
      <c r="I5407" s="47"/>
      <c r="J5407" s="47"/>
      <c r="K5407" s="65"/>
      <c r="L5407" s="45" t="e">
        <f ca="1">VLOOKUP(Tableau645[[#This Row],[module]],OFFSET(INDIRECT(A5407&amp;"_code"),0,2,,2),2,0)</f>
        <v>#N/A</v>
      </c>
      <c r="M5407" s="45"/>
      <c r="N5407" s="47"/>
      <c r="O5407" s="45"/>
    </row>
    <row r="5408" spans="1:15" hidden="1" x14ac:dyDescent="0.2">
      <c r="A5408" s="45" t="s">
        <v>657</v>
      </c>
      <c r="B5408" s="65" t="str">
        <f>YEAR(C5408)&amp;"-"&amp;WEEKNUM(C5408)</f>
        <v>2018-31</v>
      </c>
      <c r="C5408" s="46">
        <v>43310</v>
      </c>
      <c r="D5408" s="67">
        <f>WEEKDAY(Tableau645[[#This Row],[date]])</f>
        <v>1</v>
      </c>
      <c r="E5408" s="47">
        <v>0.34375</v>
      </c>
      <c r="F5408" s="47">
        <v>0.51041666666666696</v>
      </c>
      <c r="G5408" s="46" t="str">
        <f>IF(NOT(ISBLANK(Tableau645[heure
début])),IF(VALUE(MID(TEXT(Tableau645[heure
début],"hh"),1,2))&lt;13,"AM","PM"),"")</f>
        <v>AM</v>
      </c>
      <c r="H5408" s="47">
        <f>F5408-E5408</f>
        <v>0.16666666666666696</v>
      </c>
      <c r="I5408" s="123"/>
      <c r="J5408" s="47"/>
      <c r="K5408" s="65"/>
      <c r="L5408" s="45" t="e">
        <f ca="1">VLOOKUP(Tableau645[[#This Row],[module]],OFFSET(INDIRECT(A5408&amp;"_code"),0,2,,2),2,0)</f>
        <v>#N/A</v>
      </c>
      <c r="M5408" s="45"/>
      <c r="N5408" s="47"/>
      <c r="O5408" s="45"/>
    </row>
    <row r="5409" spans="1:15" hidden="1" x14ac:dyDescent="0.2">
      <c r="A5409" s="45" t="s">
        <v>670</v>
      </c>
      <c r="B5409" s="65" t="str">
        <f>YEAR(C5409)&amp;"-"&amp;WEEKNUM(C5409)</f>
        <v>2018-31</v>
      </c>
      <c r="C5409" s="46">
        <v>43310</v>
      </c>
      <c r="D5409" s="67">
        <f>WEEKDAY(Tableau645[[#This Row],[date]])</f>
        <v>1</v>
      </c>
      <c r="E5409" s="47">
        <v>0.34375</v>
      </c>
      <c r="F5409" s="47">
        <v>0.51041666666666696</v>
      </c>
      <c r="G5409" s="46" t="str">
        <f>IF(NOT(ISBLANK(Tableau645[heure
début])),IF(VALUE(MID(TEXT(Tableau645[heure
début],"hh"),1,2))&lt;13,"AM","PM"),"")</f>
        <v>AM</v>
      </c>
      <c r="H5409" s="47">
        <f>F5409-E5409</f>
        <v>0.16666666666666696</v>
      </c>
      <c r="I5409" s="47"/>
      <c r="J5409" s="47"/>
      <c r="K5409" s="65"/>
      <c r="L5409" s="45" t="e">
        <f ca="1">VLOOKUP(Tableau645[[#This Row],[module]],OFFSET(INDIRECT(A5409&amp;"_code"),0,2,,2),2,0)</f>
        <v>#N/A</v>
      </c>
      <c r="M5409" s="45"/>
      <c r="N5409" s="47"/>
      <c r="O5409" s="45"/>
    </row>
    <row r="5410" spans="1:15" hidden="1" x14ac:dyDescent="0.2">
      <c r="A5410" s="45" t="s">
        <v>672</v>
      </c>
      <c r="B5410" s="65" t="str">
        <f>YEAR(C5410)&amp;"-"&amp;WEEKNUM(C5410)</f>
        <v>2018-31</v>
      </c>
      <c r="C5410" s="46">
        <v>43310</v>
      </c>
      <c r="D5410" s="67">
        <f>WEEKDAY(Tableau645[[#This Row],[date]])</f>
        <v>1</v>
      </c>
      <c r="E5410" s="47">
        <v>0.34375</v>
      </c>
      <c r="F5410" s="47">
        <v>0.51041666666666696</v>
      </c>
      <c r="G5410" s="46" t="str">
        <f>IF(NOT(ISBLANK(Tableau645[heure
début])),IF(VALUE(MID(TEXT(Tableau645[heure
début],"hh"),1,2))&lt;13,"AM","PM"),"")</f>
        <v>AM</v>
      </c>
      <c r="H5410" s="47">
        <f>F5410-E5410</f>
        <v>0.16666666666666696</v>
      </c>
      <c r="I5410" s="47"/>
      <c r="J5410" s="47"/>
      <c r="K5410" s="65"/>
      <c r="L5410" s="45" t="e">
        <f ca="1">VLOOKUP(Tableau645[[#This Row],[module]],OFFSET(INDIRECT(A5410&amp;"_code"),0,2,,2),2,0)</f>
        <v>#N/A</v>
      </c>
      <c r="M5410" s="45"/>
      <c r="N5410" s="47"/>
      <c r="O5410" s="45"/>
    </row>
    <row r="5411" spans="1:15" hidden="1" x14ac:dyDescent="0.2">
      <c r="A5411" s="45" t="s">
        <v>676</v>
      </c>
      <c r="B5411" s="65" t="str">
        <f>YEAR(C5411)&amp;"-"&amp;WEEKNUM(C5411)</f>
        <v>2018-31</v>
      </c>
      <c r="C5411" s="46">
        <v>43310</v>
      </c>
      <c r="D5411" s="67">
        <f>WEEKDAY(Tableau645[[#This Row],[date]])</f>
        <v>1</v>
      </c>
      <c r="E5411" s="47">
        <v>0.34375</v>
      </c>
      <c r="F5411" s="47">
        <v>0.51041666666666696</v>
      </c>
      <c r="G5411" s="46" t="str">
        <f>IF(NOT(ISBLANK(Tableau645[heure
début])),IF(VALUE(MID(TEXT(Tableau645[heure
début],"hh"),1,2))&lt;13,"AM","PM"),"")</f>
        <v>AM</v>
      </c>
      <c r="H5411" s="47">
        <f>F5411-E5411</f>
        <v>0.16666666666666696</v>
      </c>
      <c r="I5411" s="47"/>
      <c r="J5411" s="47"/>
      <c r="K5411" s="65"/>
      <c r="L5411" s="45" t="e">
        <f ca="1">VLOOKUP(Tableau645[[#This Row],[module]],OFFSET(INDIRECT(A5411&amp;"_code"),0,2,,2),2,0)</f>
        <v>#N/A</v>
      </c>
      <c r="M5411" s="45"/>
      <c r="N5411" s="47"/>
      <c r="O5411" s="45"/>
    </row>
    <row r="5412" spans="1:15" hidden="1" x14ac:dyDescent="0.2">
      <c r="A5412" s="45" t="s">
        <v>677</v>
      </c>
      <c r="B5412" s="65" t="str">
        <f>YEAR(C5412)&amp;"-"&amp;WEEKNUM(C5412)</f>
        <v>2018-31</v>
      </c>
      <c r="C5412" s="46">
        <v>43310</v>
      </c>
      <c r="D5412" s="67">
        <f>WEEKDAY(Tableau645[[#This Row],[date]])</f>
        <v>1</v>
      </c>
      <c r="E5412" s="47">
        <v>0.34375</v>
      </c>
      <c r="F5412" s="47">
        <v>0.51041666666666696</v>
      </c>
      <c r="G5412" s="46" t="str">
        <f>IF(NOT(ISBLANK(Tableau645[heure
début])),IF(VALUE(MID(TEXT(Tableau645[heure
début],"hh"),1,2))&lt;13,"AM","PM"),"")</f>
        <v>AM</v>
      </c>
      <c r="H5412" s="47">
        <f>F5412-E5412</f>
        <v>0.16666666666666696</v>
      </c>
      <c r="I5412" s="47"/>
      <c r="J5412" s="47"/>
      <c r="K5412" s="65"/>
      <c r="L5412" s="45" t="e">
        <f ca="1">VLOOKUP(Tableau645[[#This Row],[module]],OFFSET(INDIRECT(A5412&amp;"_code"),0,2,,2),2,0)</f>
        <v>#N/A</v>
      </c>
      <c r="M5412" s="45"/>
      <c r="N5412" s="47"/>
      <c r="O5412" s="45"/>
    </row>
    <row r="5413" spans="1:15" hidden="1" x14ac:dyDescent="0.2">
      <c r="A5413" s="45" t="s">
        <v>671</v>
      </c>
      <c r="B5413" s="65" t="str">
        <f>YEAR(C5413)&amp;"-"&amp;WEEKNUM(C5413)</f>
        <v>2018-31</v>
      </c>
      <c r="C5413" s="46">
        <v>43310</v>
      </c>
      <c r="D5413" s="67">
        <f>WEEKDAY(Tableau645[[#This Row],[date]])</f>
        <v>1</v>
      </c>
      <c r="E5413" s="47">
        <v>0.34375</v>
      </c>
      <c r="F5413" s="47">
        <v>0.51041666666666696</v>
      </c>
      <c r="G5413" s="46" t="str">
        <f>IF(NOT(ISBLANK(Tableau645[heure
début])),IF(VALUE(MID(TEXT(Tableau645[heure
début],"hh"),1,2))&lt;13,"AM","PM"),"")</f>
        <v>AM</v>
      </c>
      <c r="H5413" s="47">
        <f>F5413-E5413</f>
        <v>0.16666666666666696</v>
      </c>
      <c r="I5413" s="47"/>
      <c r="J5413" s="47"/>
      <c r="K5413" s="65"/>
      <c r="L5413" s="45" t="e">
        <f ca="1">VLOOKUP(Tableau645[[#This Row],[module]],OFFSET(INDIRECT(A5413&amp;"_code"),0,2,,2),2,0)</f>
        <v>#N/A</v>
      </c>
      <c r="M5413" s="45"/>
      <c r="N5413" s="47"/>
      <c r="O5413" s="45"/>
    </row>
    <row r="5414" spans="1:15" hidden="1" x14ac:dyDescent="0.2">
      <c r="A5414" s="61" t="s">
        <v>669</v>
      </c>
      <c r="B5414" s="65" t="str">
        <f>YEAR(C5414)&amp;"-"&amp;WEEKNUM(C5414)</f>
        <v>2018-31</v>
      </c>
      <c r="C5414" s="46">
        <v>43310</v>
      </c>
      <c r="D5414" s="67">
        <f>WEEKDAY(Tableau645[[#This Row],[date]])</f>
        <v>1</v>
      </c>
      <c r="E5414" s="63">
        <v>0.57291666666666696</v>
      </c>
      <c r="F5414" s="63">
        <v>0.73958333333333404</v>
      </c>
      <c r="G5414" s="46" t="str">
        <f>IF(NOT(ISBLANK(Tableau645[heure
début])),IF(VALUE(MID(TEXT(Tableau645[heure
début],"hh"),1,2))&lt;13,"AM","PM"),"")</f>
        <v>PM</v>
      </c>
      <c r="H5414" s="47">
        <f>F5414-E5414</f>
        <v>0.16666666666666707</v>
      </c>
      <c r="I5414" s="47"/>
      <c r="J5414" s="47"/>
      <c r="K5414" s="65"/>
      <c r="L5414" s="45" t="e">
        <f ca="1">VLOOKUP(Tableau645[[#This Row],[module]],OFFSET(INDIRECT(A5414&amp;"_code"),0,2,,2),2,0)</f>
        <v>#N/A</v>
      </c>
      <c r="M5414" s="45"/>
      <c r="N5414" s="47"/>
      <c r="O5414" s="45"/>
    </row>
    <row r="5415" spans="1:15" hidden="1" x14ac:dyDescent="0.2">
      <c r="A5415" s="45" t="s">
        <v>657</v>
      </c>
      <c r="B5415" s="65" t="str">
        <f>YEAR(C5415)&amp;"-"&amp;WEEKNUM(C5415)</f>
        <v>2018-31</v>
      </c>
      <c r="C5415" s="46">
        <v>43310</v>
      </c>
      <c r="D5415" s="67">
        <f>WEEKDAY(Tableau645[[#This Row],[date]])</f>
        <v>1</v>
      </c>
      <c r="E5415" s="47">
        <v>0.57291666666666696</v>
      </c>
      <c r="F5415" s="47">
        <v>0.73958333333333404</v>
      </c>
      <c r="G5415" s="46" t="str">
        <f>IF(NOT(ISBLANK(Tableau645[heure
début])),IF(VALUE(MID(TEXT(Tableau645[heure
début],"hh"),1,2))&lt;13,"AM","PM"),"")</f>
        <v>PM</v>
      </c>
      <c r="H5415" s="47">
        <f>F5415-E5415</f>
        <v>0.16666666666666707</v>
      </c>
      <c r="I5415" s="123"/>
      <c r="J5415" s="47"/>
      <c r="K5415" s="65"/>
      <c r="L5415" s="45" t="e">
        <f ca="1">VLOOKUP(Tableau645[[#This Row],[module]],OFFSET(INDIRECT(A5415&amp;"_code"),0,2,,2),2,0)</f>
        <v>#N/A</v>
      </c>
      <c r="M5415" s="45"/>
      <c r="N5415" s="47"/>
      <c r="O5415" s="45"/>
    </row>
    <row r="5416" spans="1:15" hidden="1" x14ac:dyDescent="0.2">
      <c r="A5416" s="45" t="s">
        <v>670</v>
      </c>
      <c r="B5416" s="65" t="str">
        <f>YEAR(C5416)&amp;"-"&amp;WEEKNUM(C5416)</f>
        <v>2018-31</v>
      </c>
      <c r="C5416" s="46">
        <v>43310</v>
      </c>
      <c r="D5416" s="67">
        <f>WEEKDAY(Tableau645[[#This Row],[date]])</f>
        <v>1</v>
      </c>
      <c r="E5416" s="47">
        <v>0.57291666666666696</v>
      </c>
      <c r="F5416" s="47">
        <v>0.73958333333333404</v>
      </c>
      <c r="G5416" s="46" t="str">
        <f>IF(NOT(ISBLANK(Tableau645[heure
début])),IF(VALUE(MID(TEXT(Tableau645[heure
début],"hh"),1,2))&lt;13,"AM","PM"),"")</f>
        <v>PM</v>
      </c>
      <c r="H5416" s="47">
        <f>F5416-E5416</f>
        <v>0.16666666666666707</v>
      </c>
      <c r="I5416" s="47"/>
      <c r="J5416" s="47"/>
      <c r="K5416" s="65"/>
      <c r="L5416" s="45" t="e">
        <f ca="1">VLOOKUP(Tableau645[[#This Row],[module]],OFFSET(INDIRECT(A5416&amp;"_code"),0,2,,2),2,0)</f>
        <v>#N/A</v>
      </c>
      <c r="M5416" s="45"/>
      <c r="N5416" s="47"/>
      <c r="O5416" s="45"/>
    </row>
    <row r="5417" spans="1:15" hidden="1" x14ac:dyDescent="0.2">
      <c r="A5417" s="45" t="s">
        <v>672</v>
      </c>
      <c r="B5417" s="65" t="str">
        <f>YEAR(C5417)&amp;"-"&amp;WEEKNUM(C5417)</f>
        <v>2018-31</v>
      </c>
      <c r="C5417" s="46">
        <v>43310</v>
      </c>
      <c r="D5417" s="67">
        <f>WEEKDAY(Tableau645[[#This Row],[date]])</f>
        <v>1</v>
      </c>
      <c r="E5417" s="47">
        <v>0.57291666666666696</v>
      </c>
      <c r="F5417" s="47">
        <v>0.73958333333333404</v>
      </c>
      <c r="G5417" s="46" t="str">
        <f>IF(NOT(ISBLANK(Tableau645[heure
début])),IF(VALUE(MID(TEXT(Tableau645[heure
début],"hh"),1,2))&lt;13,"AM","PM"),"")</f>
        <v>PM</v>
      </c>
      <c r="H5417" s="47">
        <f>F5417-E5417</f>
        <v>0.16666666666666707</v>
      </c>
      <c r="I5417" s="47"/>
      <c r="J5417" s="47"/>
      <c r="K5417" s="65"/>
      <c r="L5417" s="45" t="e">
        <f ca="1">VLOOKUP(Tableau645[[#This Row],[module]],OFFSET(INDIRECT(A5417&amp;"_code"),0,2,,2),2,0)</f>
        <v>#N/A</v>
      </c>
      <c r="M5417" s="45"/>
      <c r="N5417" s="47"/>
      <c r="O5417" s="45"/>
    </row>
    <row r="5418" spans="1:15" hidden="1" x14ac:dyDescent="0.2">
      <c r="A5418" s="45" t="s">
        <v>676</v>
      </c>
      <c r="B5418" s="65" t="str">
        <f>YEAR(C5418)&amp;"-"&amp;WEEKNUM(C5418)</f>
        <v>2018-31</v>
      </c>
      <c r="C5418" s="46">
        <v>43310</v>
      </c>
      <c r="D5418" s="67">
        <f>WEEKDAY(Tableau645[[#This Row],[date]])</f>
        <v>1</v>
      </c>
      <c r="E5418" s="47">
        <v>0.57291666666666696</v>
      </c>
      <c r="F5418" s="47">
        <v>0.69791666666666663</v>
      </c>
      <c r="G5418" s="46" t="str">
        <f>IF(NOT(ISBLANK(Tableau645[heure
début])),IF(VALUE(MID(TEXT(Tableau645[heure
début],"hh"),1,2))&lt;13,"AM","PM"),"")</f>
        <v>PM</v>
      </c>
      <c r="H5418" s="47">
        <f>F5418-E5418</f>
        <v>0.12499999999999967</v>
      </c>
      <c r="I5418" s="47"/>
      <c r="J5418" s="47"/>
      <c r="K5418" s="65"/>
      <c r="L5418" s="45" t="e">
        <f ca="1">VLOOKUP(Tableau645[[#This Row],[module]],OFFSET(INDIRECT(A5418&amp;"_code"),0,2,,2),2,0)</f>
        <v>#N/A</v>
      </c>
      <c r="M5418" s="45"/>
      <c r="N5418" s="47"/>
      <c r="O5418" s="45"/>
    </row>
    <row r="5419" spans="1:15" hidden="1" x14ac:dyDescent="0.2">
      <c r="A5419" s="45" t="s">
        <v>677</v>
      </c>
      <c r="B5419" s="65" t="str">
        <f>YEAR(C5419)&amp;"-"&amp;WEEKNUM(C5419)</f>
        <v>2018-31</v>
      </c>
      <c r="C5419" s="46">
        <v>43310</v>
      </c>
      <c r="D5419" s="67">
        <f>WEEKDAY(Tableau645[[#This Row],[date]])</f>
        <v>1</v>
      </c>
      <c r="E5419" s="47">
        <v>0.57291666666666696</v>
      </c>
      <c r="F5419" s="47">
        <v>0.69791666666666663</v>
      </c>
      <c r="G5419" s="46" t="str">
        <f>IF(NOT(ISBLANK(Tableau645[heure
début])),IF(VALUE(MID(TEXT(Tableau645[heure
début],"hh"),1,2))&lt;13,"AM","PM"),"")</f>
        <v>PM</v>
      </c>
      <c r="H5419" s="47">
        <f>F5419-E5419</f>
        <v>0.12499999999999967</v>
      </c>
      <c r="I5419" s="47"/>
      <c r="J5419" s="47"/>
      <c r="K5419" s="65"/>
      <c r="L5419" s="45" t="e">
        <f ca="1">VLOOKUP(Tableau645[[#This Row],[module]],OFFSET(INDIRECT(A5419&amp;"_code"),0,2,,2),2,0)</f>
        <v>#N/A</v>
      </c>
      <c r="M5419" s="45"/>
      <c r="N5419" s="47"/>
      <c r="O5419" s="45"/>
    </row>
    <row r="5420" spans="1:15" hidden="1" x14ac:dyDescent="0.2">
      <c r="A5420" s="45" t="s">
        <v>671</v>
      </c>
      <c r="B5420" s="65" t="str">
        <f>YEAR(C5420)&amp;"-"&amp;WEEKNUM(C5420)</f>
        <v>2018-31</v>
      </c>
      <c r="C5420" s="46">
        <v>43310</v>
      </c>
      <c r="D5420" s="67">
        <f>WEEKDAY(Tableau645[[#This Row],[date]])</f>
        <v>1</v>
      </c>
      <c r="E5420" s="47">
        <v>0.57291666666666696</v>
      </c>
      <c r="F5420" s="47">
        <v>0.73958333333333404</v>
      </c>
      <c r="G5420" s="46" t="str">
        <f>IF(NOT(ISBLANK(Tableau645[heure
début])),IF(VALUE(MID(TEXT(Tableau645[heure
début],"hh"),1,2))&lt;13,"AM","PM"),"")</f>
        <v>PM</v>
      </c>
      <c r="H5420" s="47">
        <f>F5420-E5420</f>
        <v>0.16666666666666707</v>
      </c>
      <c r="I5420" s="47"/>
      <c r="J5420" s="47"/>
      <c r="K5420" s="65"/>
      <c r="L5420" s="45" t="e">
        <f ca="1">VLOOKUP(Tableau645[[#This Row],[module]],OFFSET(INDIRECT(A5420&amp;"_code"),0,2,,2),2,0)</f>
        <v>#N/A</v>
      </c>
      <c r="M5420" s="45"/>
      <c r="N5420" s="47"/>
      <c r="O5420" s="45"/>
    </row>
    <row r="5421" spans="1:15" hidden="1" x14ac:dyDescent="0.2">
      <c r="A5421" s="61" t="s">
        <v>669</v>
      </c>
      <c r="B5421" s="65" t="str">
        <f>YEAR(C5421)&amp;"-"&amp;WEEKNUM(C5421)</f>
        <v>2018-31</v>
      </c>
      <c r="C5421" s="46">
        <v>43311</v>
      </c>
      <c r="D5421" s="67">
        <f>WEEKDAY(Tableau645[[#This Row],[date]])</f>
        <v>2</v>
      </c>
      <c r="E5421" s="47">
        <v>0.34375</v>
      </c>
      <c r="F5421" s="47">
        <v>0.51041666666666696</v>
      </c>
      <c r="G5421" s="46" t="str">
        <f>IF(NOT(ISBLANK(Tableau645[heure
début])),IF(VALUE(MID(TEXT(Tableau645[heure
début],"hh"),1,2))&lt;13,"AM","PM"),"")</f>
        <v>AM</v>
      </c>
      <c r="H5421" s="47">
        <f>F5421-E5421</f>
        <v>0.16666666666666696</v>
      </c>
      <c r="I5421" s="47"/>
      <c r="J5421" s="47"/>
      <c r="K5421" s="45" t="s">
        <v>809</v>
      </c>
      <c r="L5421" s="45" t="str">
        <f ca="1">VLOOKUP(Tableau645[[#This Row],[module]],OFFSET(INDIRECT(A5421&amp;"_code"),0,2,,2),2,0)</f>
        <v>n/a</v>
      </c>
      <c r="M5421" s="45"/>
      <c r="N5421" s="47"/>
      <c r="O5421" s="45"/>
    </row>
    <row r="5422" spans="1:15" hidden="1" x14ac:dyDescent="0.2">
      <c r="A5422" s="45" t="s">
        <v>657</v>
      </c>
      <c r="B5422" s="65" t="str">
        <f>YEAR(C5422)&amp;"-"&amp;WEEKNUM(C5422)</f>
        <v>2018-31</v>
      </c>
      <c r="C5422" s="46">
        <v>43311</v>
      </c>
      <c r="D5422" s="67">
        <f>WEEKDAY(Tableau645[[#This Row],[date]])</f>
        <v>2</v>
      </c>
      <c r="E5422" s="47">
        <v>0.34375</v>
      </c>
      <c r="F5422" s="47">
        <v>0.51041666666666696</v>
      </c>
      <c r="G5422" s="46" t="str">
        <f>IF(NOT(ISBLANK(Tableau645[heure
début])),IF(VALUE(MID(TEXT(Tableau645[heure
début],"hh"),1,2))&lt;13,"AM","PM"),"")</f>
        <v>AM</v>
      </c>
      <c r="H5422" s="47">
        <f>F5422-E5422</f>
        <v>0.16666666666666696</v>
      </c>
      <c r="I5422" s="123"/>
      <c r="J5422" s="47"/>
      <c r="K5422" s="65" t="s">
        <v>809</v>
      </c>
      <c r="L5422" s="45" t="str">
        <f ca="1">VLOOKUP(Tableau645[[#This Row],[module]],OFFSET(INDIRECT(A5422&amp;"_code"),0,2,,2),2,0)</f>
        <v>n/a</v>
      </c>
      <c r="M5422" s="45"/>
      <c r="N5422" s="47"/>
      <c r="O5422" s="45"/>
    </row>
    <row r="5423" spans="1:15" hidden="1" x14ac:dyDescent="0.2">
      <c r="A5423" s="45" t="s">
        <v>670</v>
      </c>
      <c r="B5423" s="65" t="str">
        <f>YEAR(C5423)&amp;"-"&amp;WEEKNUM(C5423)</f>
        <v>2018-31</v>
      </c>
      <c r="C5423" s="46">
        <v>43311</v>
      </c>
      <c r="D5423" s="67">
        <f>WEEKDAY(Tableau645[[#This Row],[date]])</f>
        <v>2</v>
      </c>
      <c r="E5423" s="47">
        <v>0.34375</v>
      </c>
      <c r="F5423" s="47">
        <v>0.51041666666666696</v>
      </c>
      <c r="G5423" s="46" t="str">
        <f>IF(NOT(ISBLANK(Tableau645[heure
début])),IF(VALUE(MID(TEXT(Tableau645[heure
début],"hh"),1,2))&lt;13,"AM","PM"),"")</f>
        <v>AM</v>
      </c>
      <c r="H5423" s="47">
        <f>F5423-E5423</f>
        <v>0.16666666666666696</v>
      </c>
      <c r="I5423" s="47"/>
      <c r="J5423" s="47"/>
      <c r="K5423" s="65" t="s">
        <v>809</v>
      </c>
      <c r="L5423" s="45" t="str">
        <f ca="1">VLOOKUP(Tableau645[[#This Row],[module]],OFFSET(INDIRECT(A5423&amp;"_code"),0,2,,2),2,0)</f>
        <v>n/a</v>
      </c>
      <c r="M5423" s="45"/>
      <c r="N5423" s="47"/>
      <c r="O5423" s="45"/>
    </row>
    <row r="5424" spans="1:15" hidden="1" x14ac:dyDescent="0.2">
      <c r="A5424" s="45" t="s">
        <v>672</v>
      </c>
      <c r="B5424" s="65" t="str">
        <f>YEAR(C5424)&amp;"-"&amp;WEEKNUM(C5424)</f>
        <v>2018-31</v>
      </c>
      <c r="C5424" s="46">
        <v>43311</v>
      </c>
      <c r="D5424" s="67">
        <f>WEEKDAY(Tableau645[[#This Row],[date]])</f>
        <v>2</v>
      </c>
      <c r="E5424" s="47">
        <v>0.34375</v>
      </c>
      <c r="F5424" s="47">
        <v>0.51041666666666696</v>
      </c>
      <c r="G5424" s="46" t="str">
        <f>IF(NOT(ISBLANK(Tableau645[heure
début])),IF(VALUE(MID(TEXT(Tableau645[heure
début],"hh"),1,2))&lt;13,"AM","PM"),"")</f>
        <v>AM</v>
      </c>
      <c r="H5424" s="47">
        <f>F5424-E5424</f>
        <v>0.16666666666666696</v>
      </c>
      <c r="I5424" s="47"/>
      <c r="J5424" s="47"/>
      <c r="K5424" s="65" t="s">
        <v>809</v>
      </c>
      <c r="L5424" s="45" t="str">
        <f ca="1">VLOOKUP(Tableau645[[#This Row],[module]],OFFSET(INDIRECT(A5424&amp;"_code"),0,2,,2),2,0)</f>
        <v>n/a</v>
      </c>
      <c r="M5424" s="45"/>
      <c r="N5424" s="47"/>
      <c r="O5424" s="45"/>
    </row>
    <row r="5425" spans="1:15" hidden="1" x14ac:dyDescent="0.2">
      <c r="A5425" s="45" t="s">
        <v>676</v>
      </c>
      <c r="B5425" s="65" t="str">
        <f>YEAR(C5425)&amp;"-"&amp;WEEKNUM(C5425)</f>
        <v>2018-31</v>
      </c>
      <c r="C5425" s="46">
        <v>43311</v>
      </c>
      <c r="D5425" s="67">
        <f>WEEKDAY(Tableau645[[#This Row],[date]])</f>
        <v>2</v>
      </c>
      <c r="E5425" s="47">
        <v>0.34375</v>
      </c>
      <c r="F5425" s="47">
        <v>0.51041666666666696</v>
      </c>
      <c r="G5425" s="46" t="str">
        <f>IF(NOT(ISBLANK(Tableau645[heure
début])),IF(VALUE(MID(TEXT(Tableau645[heure
début],"hh"),1,2))&lt;13,"AM","PM"),"")</f>
        <v>AM</v>
      </c>
      <c r="H5425" s="47">
        <f>F5425-E5425</f>
        <v>0.16666666666666696</v>
      </c>
      <c r="I5425" s="47"/>
      <c r="J5425" s="47"/>
      <c r="K5425" s="65" t="s">
        <v>809</v>
      </c>
      <c r="L5425" s="45" t="str">
        <f ca="1">VLOOKUP(Tableau645[[#This Row],[module]],OFFSET(INDIRECT(A5425&amp;"_code"),0,2,,2),2,0)</f>
        <v>n/a</v>
      </c>
      <c r="M5425" s="45"/>
      <c r="N5425" s="47"/>
      <c r="O5425" s="45"/>
    </row>
    <row r="5426" spans="1:15" hidden="1" x14ac:dyDescent="0.2">
      <c r="A5426" s="45" t="s">
        <v>677</v>
      </c>
      <c r="B5426" s="65" t="str">
        <f>YEAR(C5426)&amp;"-"&amp;WEEKNUM(C5426)</f>
        <v>2018-31</v>
      </c>
      <c r="C5426" s="46">
        <v>43311</v>
      </c>
      <c r="D5426" s="67">
        <f>WEEKDAY(Tableau645[[#This Row],[date]])</f>
        <v>2</v>
      </c>
      <c r="E5426" s="47">
        <v>0.34375</v>
      </c>
      <c r="F5426" s="47">
        <v>0.51041666666666696</v>
      </c>
      <c r="G5426" s="46" t="str">
        <f>IF(NOT(ISBLANK(Tableau645[heure
début])),IF(VALUE(MID(TEXT(Tableau645[heure
début],"hh"),1,2))&lt;13,"AM","PM"),"")</f>
        <v>AM</v>
      </c>
      <c r="H5426" s="47">
        <f>F5426-E5426</f>
        <v>0.16666666666666696</v>
      </c>
      <c r="I5426" s="47"/>
      <c r="J5426" s="47"/>
      <c r="K5426" s="65" t="s">
        <v>1168</v>
      </c>
      <c r="L5426" s="45" t="str">
        <f ca="1">VLOOKUP(Tableau645[[#This Row],[module]],OFFSET(INDIRECT(A5426&amp;"_code"),0,2,,2),2,0)</f>
        <v>n/a</v>
      </c>
      <c r="M5426" s="45"/>
      <c r="N5426" s="47"/>
      <c r="O5426" s="45"/>
    </row>
    <row r="5427" spans="1:15" hidden="1" x14ac:dyDescent="0.2">
      <c r="A5427" s="45" t="s">
        <v>671</v>
      </c>
      <c r="B5427" s="65" t="str">
        <f>YEAR(C5427)&amp;"-"&amp;WEEKNUM(C5427)</f>
        <v>2018-31</v>
      </c>
      <c r="C5427" s="46">
        <v>43311</v>
      </c>
      <c r="D5427" s="67">
        <f>WEEKDAY(Tableau645[[#This Row],[date]])</f>
        <v>2</v>
      </c>
      <c r="E5427" s="47">
        <v>0.34375</v>
      </c>
      <c r="F5427" s="47">
        <v>0.51041666666666696</v>
      </c>
      <c r="G5427" s="46" t="str">
        <f>IF(NOT(ISBLANK(Tableau645[heure
début])),IF(VALUE(MID(TEXT(Tableau645[heure
début],"hh"),1,2))&lt;13,"AM","PM"),"")</f>
        <v>AM</v>
      </c>
      <c r="H5427" s="47">
        <f>F5427-E5427</f>
        <v>0.16666666666666696</v>
      </c>
      <c r="I5427" s="47"/>
      <c r="J5427" s="47"/>
      <c r="K5427" s="65" t="s">
        <v>809</v>
      </c>
      <c r="L5427" s="45" t="str">
        <f ca="1">VLOOKUP(Tableau645[[#This Row],[module]],OFFSET(INDIRECT(A5427&amp;"_code"),0,2,,2),2,0)</f>
        <v>n/a</v>
      </c>
      <c r="M5427" s="45"/>
      <c r="N5427" s="47"/>
      <c r="O5427" s="45"/>
    </row>
    <row r="5428" spans="1:15" hidden="1" x14ac:dyDescent="0.2">
      <c r="A5428" s="61" t="s">
        <v>669</v>
      </c>
      <c r="B5428" s="65" t="str">
        <f>YEAR(C5428)&amp;"-"&amp;WEEKNUM(C5428)</f>
        <v>2018-31</v>
      </c>
      <c r="C5428" s="46">
        <v>43311</v>
      </c>
      <c r="D5428" s="67">
        <f>WEEKDAY(Tableau645[[#This Row],[date]])</f>
        <v>2</v>
      </c>
      <c r="E5428" s="63">
        <v>0.57291666666666696</v>
      </c>
      <c r="F5428" s="63">
        <v>0.73958333333333404</v>
      </c>
      <c r="G5428" s="46" t="str">
        <f>IF(NOT(ISBLANK(Tableau645[heure
début])),IF(VALUE(MID(TEXT(Tableau645[heure
début],"hh"),1,2))&lt;13,"AM","PM"),"")</f>
        <v>PM</v>
      </c>
      <c r="H5428" s="47">
        <f>F5428-E5428</f>
        <v>0.16666666666666707</v>
      </c>
      <c r="I5428" s="47"/>
      <c r="J5428" s="47"/>
      <c r="K5428" s="45" t="s">
        <v>809</v>
      </c>
      <c r="L5428" s="45" t="str">
        <f ca="1">VLOOKUP(Tableau645[[#This Row],[module]],OFFSET(INDIRECT(A5428&amp;"_code"),0,2,,2),2,0)</f>
        <v>n/a</v>
      </c>
      <c r="M5428" s="45"/>
      <c r="N5428" s="47"/>
      <c r="O5428" s="45"/>
    </row>
    <row r="5429" spans="1:15" hidden="1" x14ac:dyDescent="0.2">
      <c r="A5429" s="45" t="s">
        <v>657</v>
      </c>
      <c r="B5429" s="65" t="str">
        <f>YEAR(C5429)&amp;"-"&amp;WEEKNUM(C5429)</f>
        <v>2018-31</v>
      </c>
      <c r="C5429" s="46">
        <v>43311</v>
      </c>
      <c r="D5429" s="67">
        <f>WEEKDAY(Tableau645[[#This Row],[date]])</f>
        <v>2</v>
      </c>
      <c r="E5429" s="47">
        <v>0.57291666666666696</v>
      </c>
      <c r="F5429" s="47">
        <v>0.73958333333333404</v>
      </c>
      <c r="G5429" s="46" t="str">
        <f>IF(NOT(ISBLANK(Tableau645[heure
début])),IF(VALUE(MID(TEXT(Tableau645[heure
début],"hh"),1,2))&lt;13,"AM","PM"),"")</f>
        <v>PM</v>
      </c>
      <c r="H5429" s="47">
        <f>F5429-E5429</f>
        <v>0.16666666666666707</v>
      </c>
      <c r="I5429" s="123"/>
      <c r="J5429" s="47"/>
      <c r="K5429" s="65" t="s">
        <v>809</v>
      </c>
      <c r="L5429" s="45" t="str">
        <f ca="1">VLOOKUP(Tableau645[[#This Row],[module]],OFFSET(INDIRECT(A5429&amp;"_code"),0,2,,2),2,0)</f>
        <v>n/a</v>
      </c>
      <c r="M5429" s="45"/>
      <c r="N5429" s="47"/>
      <c r="O5429" s="45"/>
    </row>
    <row r="5430" spans="1:15" hidden="1" x14ac:dyDescent="0.2">
      <c r="A5430" s="45" t="s">
        <v>670</v>
      </c>
      <c r="B5430" s="65" t="str">
        <f>YEAR(C5430)&amp;"-"&amp;WEEKNUM(C5430)</f>
        <v>2018-31</v>
      </c>
      <c r="C5430" s="46">
        <v>43311</v>
      </c>
      <c r="D5430" s="67">
        <f>WEEKDAY(Tableau645[[#This Row],[date]])</f>
        <v>2</v>
      </c>
      <c r="E5430" s="47">
        <v>0.57291666666666696</v>
      </c>
      <c r="F5430" s="47">
        <v>0.73958333333333404</v>
      </c>
      <c r="G5430" s="46" t="str">
        <f>IF(NOT(ISBLANK(Tableau645[heure
début])),IF(VALUE(MID(TEXT(Tableau645[heure
début],"hh"),1,2))&lt;13,"AM","PM"),"")</f>
        <v>PM</v>
      </c>
      <c r="H5430" s="47">
        <f>F5430-E5430</f>
        <v>0.16666666666666707</v>
      </c>
      <c r="I5430" s="47"/>
      <c r="J5430" s="47"/>
      <c r="K5430" s="65" t="s">
        <v>809</v>
      </c>
      <c r="L5430" s="45" t="str">
        <f ca="1">VLOOKUP(Tableau645[[#This Row],[module]],OFFSET(INDIRECT(A5430&amp;"_code"),0,2,,2),2,0)</f>
        <v>n/a</v>
      </c>
      <c r="M5430" s="45"/>
      <c r="N5430" s="47"/>
      <c r="O5430" s="45"/>
    </row>
    <row r="5431" spans="1:15" hidden="1" x14ac:dyDescent="0.2">
      <c r="A5431" s="45" t="s">
        <v>672</v>
      </c>
      <c r="B5431" s="65" t="str">
        <f>YEAR(C5431)&amp;"-"&amp;WEEKNUM(C5431)</f>
        <v>2018-31</v>
      </c>
      <c r="C5431" s="46">
        <v>43311</v>
      </c>
      <c r="D5431" s="67">
        <f>WEEKDAY(Tableau645[[#This Row],[date]])</f>
        <v>2</v>
      </c>
      <c r="E5431" s="47">
        <v>0.57291666666666696</v>
      </c>
      <c r="F5431" s="47">
        <v>0.73958333333333404</v>
      </c>
      <c r="G5431" s="46" t="str">
        <f>IF(NOT(ISBLANK(Tableau645[heure
début])),IF(VALUE(MID(TEXT(Tableau645[heure
début],"hh"),1,2))&lt;13,"AM","PM"),"")</f>
        <v>PM</v>
      </c>
      <c r="H5431" s="47">
        <f>F5431-E5431</f>
        <v>0.16666666666666707</v>
      </c>
      <c r="I5431" s="47"/>
      <c r="J5431" s="47"/>
      <c r="K5431" s="65" t="s">
        <v>809</v>
      </c>
      <c r="L5431" s="45" t="str">
        <f ca="1">VLOOKUP(Tableau645[[#This Row],[module]],OFFSET(INDIRECT(A5431&amp;"_code"),0,2,,2),2,0)</f>
        <v>n/a</v>
      </c>
      <c r="M5431" s="45"/>
      <c r="N5431" s="47"/>
      <c r="O5431" s="45"/>
    </row>
    <row r="5432" spans="1:15" hidden="1" x14ac:dyDescent="0.2">
      <c r="A5432" s="45" t="s">
        <v>676</v>
      </c>
      <c r="B5432" s="65" t="str">
        <f>YEAR(C5432)&amp;"-"&amp;WEEKNUM(C5432)</f>
        <v>2018-31</v>
      </c>
      <c r="C5432" s="46">
        <v>43311</v>
      </c>
      <c r="D5432" s="67">
        <f>WEEKDAY(Tableau645[[#This Row],[date]])</f>
        <v>2</v>
      </c>
      <c r="E5432" s="47">
        <v>0.57291666666666696</v>
      </c>
      <c r="F5432" s="47">
        <v>0.69791666666666663</v>
      </c>
      <c r="G5432" s="46" t="str">
        <f>IF(NOT(ISBLANK(Tableau645[heure
début])),IF(VALUE(MID(TEXT(Tableau645[heure
début],"hh"),1,2))&lt;13,"AM","PM"),"")</f>
        <v>PM</v>
      </c>
      <c r="H5432" s="47">
        <f>F5432-E5432</f>
        <v>0.12499999999999967</v>
      </c>
      <c r="I5432" s="47"/>
      <c r="J5432" s="47"/>
      <c r="K5432" s="65" t="s">
        <v>809</v>
      </c>
      <c r="L5432" s="45" t="str">
        <f ca="1">VLOOKUP(Tableau645[[#This Row],[module]],OFFSET(INDIRECT(A5432&amp;"_code"),0,2,,2),2,0)</f>
        <v>n/a</v>
      </c>
      <c r="M5432" s="45"/>
      <c r="N5432" s="47"/>
      <c r="O5432" s="45"/>
    </row>
    <row r="5433" spans="1:15" hidden="1" x14ac:dyDescent="0.2">
      <c r="A5433" s="45" t="s">
        <v>677</v>
      </c>
      <c r="B5433" s="65" t="str">
        <f>YEAR(C5433)&amp;"-"&amp;WEEKNUM(C5433)</f>
        <v>2018-31</v>
      </c>
      <c r="C5433" s="46">
        <v>43311</v>
      </c>
      <c r="D5433" s="67">
        <f>WEEKDAY(Tableau645[[#This Row],[date]])</f>
        <v>2</v>
      </c>
      <c r="E5433" s="47">
        <v>0.57291666666666696</v>
      </c>
      <c r="F5433" s="47">
        <v>0.69791666666666663</v>
      </c>
      <c r="G5433" s="46" t="str">
        <f>IF(NOT(ISBLANK(Tableau645[heure
début])),IF(VALUE(MID(TEXT(Tableau645[heure
début],"hh"),1,2))&lt;13,"AM","PM"),"")</f>
        <v>PM</v>
      </c>
      <c r="H5433" s="47">
        <f>F5433-E5433</f>
        <v>0.12499999999999967</v>
      </c>
      <c r="I5433" s="47"/>
      <c r="J5433" s="47"/>
      <c r="K5433" s="65" t="s">
        <v>1168</v>
      </c>
      <c r="L5433" s="45" t="str">
        <f ca="1">VLOOKUP(Tableau645[[#This Row],[module]],OFFSET(INDIRECT(A5433&amp;"_code"),0,2,,2),2,0)</f>
        <v>n/a</v>
      </c>
      <c r="M5433" s="45"/>
      <c r="N5433" s="47"/>
      <c r="O5433" s="45"/>
    </row>
    <row r="5434" spans="1:15" hidden="1" x14ac:dyDescent="0.2">
      <c r="A5434" s="45" t="s">
        <v>671</v>
      </c>
      <c r="B5434" s="65" t="str">
        <f>YEAR(C5434)&amp;"-"&amp;WEEKNUM(C5434)</f>
        <v>2018-31</v>
      </c>
      <c r="C5434" s="46">
        <v>43311</v>
      </c>
      <c r="D5434" s="67">
        <f>WEEKDAY(Tableau645[[#This Row],[date]])</f>
        <v>2</v>
      </c>
      <c r="E5434" s="47">
        <v>0.57291666666666696</v>
      </c>
      <c r="F5434" s="47">
        <v>0.73958333333333404</v>
      </c>
      <c r="G5434" s="46" t="str">
        <f>IF(NOT(ISBLANK(Tableau645[heure
début])),IF(VALUE(MID(TEXT(Tableau645[heure
début],"hh"),1,2))&lt;13,"AM","PM"),"")</f>
        <v>PM</v>
      </c>
      <c r="H5434" s="47">
        <f>F5434-E5434</f>
        <v>0.16666666666666707</v>
      </c>
      <c r="I5434" s="47"/>
      <c r="J5434" s="47"/>
      <c r="K5434" s="65" t="s">
        <v>809</v>
      </c>
      <c r="L5434" s="45" t="str">
        <f ca="1">VLOOKUP(Tableau645[[#This Row],[module]],OFFSET(INDIRECT(A5434&amp;"_code"),0,2,,2),2,0)</f>
        <v>n/a</v>
      </c>
      <c r="M5434" s="45"/>
      <c r="N5434" s="47"/>
      <c r="O5434" s="45"/>
    </row>
    <row r="5435" spans="1:15" hidden="1" x14ac:dyDescent="0.2">
      <c r="A5435" s="61" t="s">
        <v>669</v>
      </c>
      <c r="B5435" s="65" t="str">
        <f>YEAR(C5435)&amp;"-"&amp;WEEKNUM(C5435)</f>
        <v>2018-31</v>
      </c>
      <c r="C5435" s="46">
        <v>43312</v>
      </c>
      <c r="D5435" s="67">
        <f>WEEKDAY(Tableau645[[#This Row],[date]])</f>
        <v>3</v>
      </c>
      <c r="E5435" s="47">
        <v>0.34375</v>
      </c>
      <c r="F5435" s="47">
        <v>0.51041666666666696</v>
      </c>
      <c r="G5435" s="46" t="str">
        <f>IF(NOT(ISBLANK(Tableau645[heure
début])),IF(VALUE(MID(TEXT(Tableau645[heure
début],"hh"),1,2))&lt;13,"AM","PM"),"")</f>
        <v>AM</v>
      </c>
      <c r="H5435" s="47">
        <f>F5435-E5435</f>
        <v>0.16666666666666696</v>
      </c>
      <c r="I5435" s="47"/>
      <c r="J5435" s="47"/>
      <c r="K5435" s="45" t="s">
        <v>809</v>
      </c>
      <c r="L5435" s="45" t="str">
        <f ca="1">VLOOKUP(Tableau645[[#This Row],[module]],OFFSET(INDIRECT(A5435&amp;"_code"),0,2,,2),2,0)</f>
        <v>n/a</v>
      </c>
      <c r="M5435" s="45"/>
      <c r="N5435" s="47"/>
      <c r="O5435" s="45"/>
    </row>
    <row r="5436" spans="1:15" hidden="1" x14ac:dyDescent="0.2">
      <c r="A5436" s="45" t="s">
        <v>657</v>
      </c>
      <c r="B5436" s="65" t="str">
        <f>YEAR(C5436)&amp;"-"&amp;WEEKNUM(C5436)</f>
        <v>2018-31</v>
      </c>
      <c r="C5436" s="46">
        <v>43312</v>
      </c>
      <c r="D5436" s="67">
        <f>WEEKDAY(Tableau645[[#This Row],[date]])</f>
        <v>3</v>
      </c>
      <c r="E5436" s="47">
        <v>0.34375</v>
      </c>
      <c r="F5436" s="47">
        <v>0.51041666666666696</v>
      </c>
      <c r="G5436" s="46" t="str">
        <f>IF(NOT(ISBLANK(Tableau645[heure
début])),IF(VALUE(MID(TEXT(Tableau645[heure
début],"hh"),1,2))&lt;13,"AM","PM"),"")</f>
        <v>AM</v>
      </c>
      <c r="H5436" s="47">
        <f>F5436-E5436</f>
        <v>0.16666666666666696</v>
      </c>
      <c r="I5436" s="123"/>
      <c r="J5436" s="47"/>
      <c r="K5436" s="65" t="s">
        <v>809</v>
      </c>
      <c r="L5436" s="45" t="str">
        <f ca="1">VLOOKUP(Tableau645[[#This Row],[module]],OFFSET(INDIRECT(A5436&amp;"_code"),0,2,,2),2,0)</f>
        <v>n/a</v>
      </c>
      <c r="M5436" s="45"/>
      <c r="N5436" s="47"/>
      <c r="O5436" s="45"/>
    </row>
    <row r="5437" spans="1:15" hidden="1" x14ac:dyDescent="0.2">
      <c r="A5437" s="45" t="s">
        <v>670</v>
      </c>
      <c r="B5437" s="65" t="str">
        <f>YEAR(C5437)&amp;"-"&amp;WEEKNUM(C5437)</f>
        <v>2018-31</v>
      </c>
      <c r="C5437" s="46">
        <v>43312</v>
      </c>
      <c r="D5437" s="67">
        <f>WEEKDAY(Tableau645[[#This Row],[date]])</f>
        <v>3</v>
      </c>
      <c r="E5437" s="47">
        <v>0.34375</v>
      </c>
      <c r="F5437" s="47">
        <v>0.51041666666666696</v>
      </c>
      <c r="G5437" s="46" t="str">
        <f>IF(NOT(ISBLANK(Tableau645[heure
début])),IF(VALUE(MID(TEXT(Tableau645[heure
début],"hh"),1,2))&lt;13,"AM","PM"),"")</f>
        <v>AM</v>
      </c>
      <c r="H5437" s="47">
        <f>F5437-E5437</f>
        <v>0.16666666666666696</v>
      </c>
      <c r="I5437" s="47"/>
      <c r="J5437" s="47"/>
      <c r="K5437" s="65" t="s">
        <v>809</v>
      </c>
      <c r="L5437" s="45" t="str">
        <f ca="1">VLOOKUP(Tableau645[[#This Row],[module]],OFFSET(INDIRECT(A5437&amp;"_code"),0,2,,2),2,0)</f>
        <v>n/a</v>
      </c>
      <c r="M5437" s="45"/>
      <c r="N5437" s="47"/>
      <c r="O5437" s="45"/>
    </row>
    <row r="5438" spans="1:15" hidden="1" x14ac:dyDescent="0.2">
      <c r="A5438" s="45" t="s">
        <v>672</v>
      </c>
      <c r="B5438" s="65" t="str">
        <f>YEAR(C5438)&amp;"-"&amp;WEEKNUM(C5438)</f>
        <v>2018-31</v>
      </c>
      <c r="C5438" s="46">
        <v>43312</v>
      </c>
      <c r="D5438" s="67">
        <f>WEEKDAY(Tableau645[[#This Row],[date]])</f>
        <v>3</v>
      </c>
      <c r="E5438" s="47">
        <v>0.34375</v>
      </c>
      <c r="F5438" s="47">
        <v>0.51041666666666696</v>
      </c>
      <c r="G5438" s="46" t="str">
        <f>IF(NOT(ISBLANK(Tableau645[heure
début])),IF(VALUE(MID(TEXT(Tableau645[heure
début],"hh"),1,2))&lt;13,"AM","PM"),"")</f>
        <v>AM</v>
      </c>
      <c r="H5438" s="47">
        <f>F5438-E5438</f>
        <v>0.16666666666666696</v>
      </c>
      <c r="I5438" s="47"/>
      <c r="J5438" s="47"/>
      <c r="K5438" s="65" t="s">
        <v>809</v>
      </c>
      <c r="L5438" s="45" t="str">
        <f ca="1">VLOOKUP(Tableau645[[#This Row],[module]],OFFSET(INDIRECT(A5438&amp;"_code"),0,2,,2),2,0)</f>
        <v>n/a</v>
      </c>
      <c r="M5438" s="45"/>
      <c r="N5438" s="47"/>
      <c r="O5438" s="45"/>
    </row>
    <row r="5439" spans="1:15" hidden="1" x14ac:dyDescent="0.2">
      <c r="A5439" s="45" t="s">
        <v>676</v>
      </c>
      <c r="B5439" s="65" t="str">
        <f>YEAR(C5439)&amp;"-"&amp;WEEKNUM(C5439)</f>
        <v>2018-31</v>
      </c>
      <c r="C5439" s="46">
        <v>43312</v>
      </c>
      <c r="D5439" s="67">
        <f>WEEKDAY(Tableau645[[#This Row],[date]])</f>
        <v>3</v>
      </c>
      <c r="E5439" s="47">
        <v>0.34375</v>
      </c>
      <c r="F5439" s="47">
        <v>0.51041666666666696</v>
      </c>
      <c r="G5439" s="46" t="str">
        <f>IF(NOT(ISBLANK(Tableau645[heure
début])),IF(VALUE(MID(TEXT(Tableau645[heure
début],"hh"),1,2))&lt;13,"AM","PM"),"")</f>
        <v>AM</v>
      </c>
      <c r="H5439" s="47">
        <f>F5439-E5439</f>
        <v>0.16666666666666696</v>
      </c>
      <c r="I5439" s="47"/>
      <c r="J5439" s="47"/>
      <c r="K5439" s="65" t="s">
        <v>809</v>
      </c>
      <c r="L5439" s="45" t="str">
        <f ca="1">VLOOKUP(Tableau645[[#This Row],[module]],OFFSET(INDIRECT(A5439&amp;"_code"),0,2,,2),2,0)</f>
        <v>n/a</v>
      </c>
      <c r="M5439" s="45"/>
      <c r="N5439" s="47"/>
      <c r="O5439" s="45"/>
    </row>
    <row r="5440" spans="1:15" hidden="1" x14ac:dyDescent="0.2">
      <c r="A5440" s="45" t="s">
        <v>677</v>
      </c>
      <c r="B5440" s="65" t="str">
        <f>YEAR(C5440)&amp;"-"&amp;WEEKNUM(C5440)</f>
        <v>2018-31</v>
      </c>
      <c r="C5440" s="46">
        <v>43312</v>
      </c>
      <c r="D5440" s="67">
        <f>WEEKDAY(Tableau645[[#This Row],[date]])</f>
        <v>3</v>
      </c>
      <c r="E5440" s="47">
        <v>0.34375</v>
      </c>
      <c r="F5440" s="47">
        <v>0.51041666666666696</v>
      </c>
      <c r="G5440" s="46" t="str">
        <f>IF(NOT(ISBLANK(Tableau645[heure
début])),IF(VALUE(MID(TEXT(Tableau645[heure
début],"hh"),1,2))&lt;13,"AM","PM"),"")</f>
        <v>AM</v>
      </c>
      <c r="H5440" s="47">
        <f>F5440-E5440</f>
        <v>0.16666666666666696</v>
      </c>
      <c r="I5440" s="47"/>
      <c r="J5440" s="47"/>
      <c r="K5440" s="65" t="s">
        <v>1168</v>
      </c>
      <c r="L5440" s="45" t="str">
        <f ca="1">VLOOKUP(Tableau645[[#This Row],[module]],OFFSET(INDIRECT(A5440&amp;"_code"),0,2,,2),2,0)</f>
        <v>n/a</v>
      </c>
      <c r="M5440" s="45"/>
      <c r="N5440" s="47"/>
      <c r="O5440" s="45"/>
    </row>
    <row r="5441" spans="1:15" hidden="1" x14ac:dyDescent="0.2">
      <c r="A5441" s="45" t="s">
        <v>671</v>
      </c>
      <c r="B5441" s="65" t="str">
        <f>YEAR(C5441)&amp;"-"&amp;WEEKNUM(C5441)</f>
        <v>2018-31</v>
      </c>
      <c r="C5441" s="46">
        <v>43312</v>
      </c>
      <c r="D5441" s="67">
        <f>WEEKDAY(Tableau645[[#This Row],[date]])</f>
        <v>3</v>
      </c>
      <c r="E5441" s="47">
        <v>0.34375</v>
      </c>
      <c r="F5441" s="47">
        <v>0.51041666666666696</v>
      </c>
      <c r="G5441" s="46" t="str">
        <f>IF(NOT(ISBLANK(Tableau645[heure
début])),IF(VALUE(MID(TEXT(Tableau645[heure
début],"hh"),1,2))&lt;13,"AM","PM"),"")</f>
        <v>AM</v>
      </c>
      <c r="H5441" s="47">
        <f>F5441-E5441</f>
        <v>0.16666666666666696</v>
      </c>
      <c r="I5441" s="47"/>
      <c r="J5441" s="47"/>
      <c r="K5441" s="65" t="s">
        <v>809</v>
      </c>
      <c r="L5441" s="45" t="str">
        <f ca="1">VLOOKUP(Tableau645[[#This Row],[module]],OFFSET(INDIRECT(A5441&amp;"_code"),0,2,,2),2,0)</f>
        <v>n/a</v>
      </c>
      <c r="M5441" s="45"/>
      <c r="N5441" s="47"/>
      <c r="O5441" s="45"/>
    </row>
    <row r="5442" spans="1:15" hidden="1" x14ac:dyDescent="0.2">
      <c r="A5442" s="61" t="s">
        <v>669</v>
      </c>
      <c r="B5442" s="65" t="str">
        <f>YEAR(C5442)&amp;"-"&amp;WEEKNUM(C5442)</f>
        <v>2018-31</v>
      </c>
      <c r="C5442" s="46">
        <v>43312</v>
      </c>
      <c r="D5442" s="67">
        <f>WEEKDAY(Tableau645[[#This Row],[date]])</f>
        <v>3</v>
      </c>
      <c r="E5442" s="63">
        <v>0.57291666666666696</v>
      </c>
      <c r="F5442" s="63">
        <v>0.73958333333333404</v>
      </c>
      <c r="G5442" s="46" t="str">
        <f>IF(NOT(ISBLANK(Tableau645[heure
début])),IF(VALUE(MID(TEXT(Tableau645[heure
début],"hh"),1,2))&lt;13,"AM","PM"),"")</f>
        <v>PM</v>
      </c>
      <c r="H5442" s="47">
        <f>F5442-E5442</f>
        <v>0.16666666666666707</v>
      </c>
      <c r="I5442" s="47"/>
      <c r="J5442" s="47"/>
      <c r="K5442" s="45" t="s">
        <v>809</v>
      </c>
      <c r="L5442" s="45" t="str">
        <f ca="1">VLOOKUP(Tableau645[[#This Row],[module]],OFFSET(INDIRECT(A5442&amp;"_code"),0,2,,2),2,0)</f>
        <v>n/a</v>
      </c>
      <c r="M5442" s="45"/>
      <c r="N5442" s="47"/>
      <c r="O5442" s="45"/>
    </row>
    <row r="5443" spans="1:15" hidden="1" x14ac:dyDescent="0.2">
      <c r="A5443" s="45" t="s">
        <v>657</v>
      </c>
      <c r="B5443" s="65" t="str">
        <f>YEAR(C5443)&amp;"-"&amp;WEEKNUM(C5443)</f>
        <v>2018-31</v>
      </c>
      <c r="C5443" s="46">
        <v>43312</v>
      </c>
      <c r="D5443" s="67">
        <f>WEEKDAY(Tableau645[[#This Row],[date]])</f>
        <v>3</v>
      </c>
      <c r="E5443" s="47">
        <v>0.57291666666666696</v>
      </c>
      <c r="F5443" s="47">
        <v>0.73958333333333404</v>
      </c>
      <c r="G5443" s="46" t="str">
        <f>IF(NOT(ISBLANK(Tableau645[heure
début])),IF(VALUE(MID(TEXT(Tableau645[heure
début],"hh"),1,2))&lt;13,"AM","PM"),"")</f>
        <v>PM</v>
      </c>
      <c r="H5443" s="47">
        <f>F5443-E5443</f>
        <v>0.16666666666666707</v>
      </c>
      <c r="I5443" s="123"/>
      <c r="J5443" s="47"/>
      <c r="K5443" s="65" t="s">
        <v>809</v>
      </c>
      <c r="L5443" s="45" t="str">
        <f ca="1">VLOOKUP(Tableau645[[#This Row],[module]],OFFSET(INDIRECT(A5443&amp;"_code"),0,2,,2),2,0)</f>
        <v>n/a</v>
      </c>
      <c r="M5443" s="45"/>
      <c r="N5443" s="47"/>
      <c r="O5443" s="45"/>
    </row>
    <row r="5444" spans="1:15" hidden="1" x14ac:dyDescent="0.2">
      <c r="A5444" s="45" t="s">
        <v>670</v>
      </c>
      <c r="B5444" s="65" t="str">
        <f>YEAR(C5444)&amp;"-"&amp;WEEKNUM(C5444)</f>
        <v>2018-31</v>
      </c>
      <c r="C5444" s="46">
        <v>43312</v>
      </c>
      <c r="D5444" s="67">
        <f>WEEKDAY(Tableau645[[#This Row],[date]])</f>
        <v>3</v>
      </c>
      <c r="E5444" s="47">
        <v>0.57291666666666696</v>
      </c>
      <c r="F5444" s="47">
        <v>0.73958333333333404</v>
      </c>
      <c r="G5444" s="46" t="str">
        <f>IF(NOT(ISBLANK(Tableau645[heure
début])),IF(VALUE(MID(TEXT(Tableau645[heure
début],"hh"),1,2))&lt;13,"AM","PM"),"")</f>
        <v>PM</v>
      </c>
      <c r="H5444" s="47">
        <f>F5444-E5444</f>
        <v>0.16666666666666707</v>
      </c>
      <c r="I5444" s="47"/>
      <c r="J5444" s="47"/>
      <c r="K5444" s="65" t="s">
        <v>809</v>
      </c>
      <c r="L5444" s="45" t="str">
        <f ca="1">VLOOKUP(Tableau645[[#This Row],[module]],OFFSET(INDIRECT(A5444&amp;"_code"),0,2,,2),2,0)</f>
        <v>n/a</v>
      </c>
      <c r="M5444" s="45"/>
      <c r="N5444" s="47"/>
      <c r="O5444" s="45"/>
    </row>
    <row r="5445" spans="1:15" hidden="1" x14ac:dyDescent="0.2">
      <c r="A5445" s="45" t="s">
        <v>672</v>
      </c>
      <c r="B5445" s="65" t="str">
        <f>YEAR(C5445)&amp;"-"&amp;WEEKNUM(C5445)</f>
        <v>2018-31</v>
      </c>
      <c r="C5445" s="46">
        <v>43312</v>
      </c>
      <c r="D5445" s="67">
        <f>WEEKDAY(Tableau645[[#This Row],[date]])</f>
        <v>3</v>
      </c>
      <c r="E5445" s="47">
        <v>0.57291666666666696</v>
      </c>
      <c r="F5445" s="47">
        <v>0.73958333333333404</v>
      </c>
      <c r="G5445" s="46" t="str">
        <f>IF(NOT(ISBLANK(Tableau645[heure
début])),IF(VALUE(MID(TEXT(Tableau645[heure
début],"hh"),1,2))&lt;13,"AM","PM"),"")</f>
        <v>PM</v>
      </c>
      <c r="H5445" s="47">
        <f>F5445-E5445</f>
        <v>0.16666666666666707</v>
      </c>
      <c r="I5445" s="47"/>
      <c r="J5445" s="47"/>
      <c r="K5445" s="65" t="s">
        <v>809</v>
      </c>
      <c r="L5445" s="45" t="str">
        <f ca="1">VLOOKUP(Tableau645[[#This Row],[module]],OFFSET(INDIRECT(A5445&amp;"_code"),0,2,,2),2,0)</f>
        <v>n/a</v>
      </c>
      <c r="M5445" s="45"/>
      <c r="N5445" s="47"/>
      <c r="O5445" s="45"/>
    </row>
    <row r="5446" spans="1:15" hidden="1" x14ac:dyDescent="0.2">
      <c r="A5446" s="45" t="s">
        <v>676</v>
      </c>
      <c r="B5446" s="65" t="str">
        <f>YEAR(C5446)&amp;"-"&amp;WEEKNUM(C5446)</f>
        <v>2018-31</v>
      </c>
      <c r="C5446" s="46">
        <v>43312</v>
      </c>
      <c r="D5446" s="67">
        <f>WEEKDAY(Tableau645[[#This Row],[date]])</f>
        <v>3</v>
      </c>
      <c r="E5446" s="47">
        <v>0.57291666666666696</v>
      </c>
      <c r="F5446" s="47">
        <v>0.69791666666666663</v>
      </c>
      <c r="G5446" s="46" t="str">
        <f>IF(NOT(ISBLANK(Tableau645[heure
début])),IF(VALUE(MID(TEXT(Tableau645[heure
début],"hh"),1,2))&lt;13,"AM","PM"),"")</f>
        <v>PM</v>
      </c>
      <c r="H5446" s="47">
        <f>F5446-E5446</f>
        <v>0.12499999999999967</v>
      </c>
      <c r="I5446" s="47"/>
      <c r="J5446" s="47"/>
      <c r="K5446" s="65" t="s">
        <v>809</v>
      </c>
      <c r="L5446" s="45" t="str">
        <f ca="1">VLOOKUP(Tableau645[[#This Row],[module]],OFFSET(INDIRECT(A5446&amp;"_code"),0,2,,2),2,0)</f>
        <v>n/a</v>
      </c>
      <c r="M5446" s="45"/>
      <c r="N5446" s="47"/>
      <c r="O5446" s="45"/>
    </row>
    <row r="5447" spans="1:15" hidden="1" x14ac:dyDescent="0.2">
      <c r="A5447" s="45" t="s">
        <v>677</v>
      </c>
      <c r="B5447" s="65" t="str">
        <f>YEAR(C5447)&amp;"-"&amp;WEEKNUM(C5447)</f>
        <v>2018-31</v>
      </c>
      <c r="C5447" s="46">
        <v>43312</v>
      </c>
      <c r="D5447" s="67">
        <f>WEEKDAY(Tableau645[[#This Row],[date]])</f>
        <v>3</v>
      </c>
      <c r="E5447" s="47">
        <v>0.57291666666666696</v>
      </c>
      <c r="F5447" s="47">
        <v>0.69791666666666663</v>
      </c>
      <c r="G5447" s="46" t="str">
        <f>IF(NOT(ISBLANK(Tableau645[heure
début])),IF(VALUE(MID(TEXT(Tableau645[heure
début],"hh"),1,2))&lt;13,"AM","PM"),"")</f>
        <v>PM</v>
      </c>
      <c r="H5447" s="47">
        <f>F5447-E5447</f>
        <v>0.12499999999999967</v>
      </c>
      <c r="I5447" s="47"/>
      <c r="J5447" s="47"/>
      <c r="K5447" s="65" t="s">
        <v>1168</v>
      </c>
      <c r="L5447" s="45" t="str">
        <f ca="1">VLOOKUP(Tableau645[[#This Row],[module]],OFFSET(INDIRECT(A5447&amp;"_code"),0,2,,2),2,0)</f>
        <v>n/a</v>
      </c>
      <c r="M5447" s="45"/>
      <c r="N5447" s="47"/>
      <c r="O5447" s="45"/>
    </row>
    <row r="5448" spans="1:15" hidden="1" x14ac:dyDescent="0.2">
      <c r="A5448" s="45" t="s">
        <v>671</v>
      </c>
      <c r="B5448" s="65" t="str">
        <f>YEAR(C5448)&amp;"-"&amp;WEEKNUM(C5448)</f>
        <v>2018-31</v>
      </c>
      <c r="C5448" s="46">
        <v>43312</v>
      </c>
      <c r="D5448" s="67">
        <f>WEEKDAY(Tableau645[[#This Row],[date]])</f>
        <v>3</v>
      </c>
      <c r="E5448" s="47">
        <v>0.57291666666666696</v>
      </c>
      <c r="F5448" s="47">
        <v>0.73958333333333404</v>
      </c>
      <c r="G5448" s="46" t="str">
        <f>IF(NOT(ISBLANK(Tableau645[heure
début])),IF(VALUE(MID(TEXT(Tableau645[heure
début],"hh"),1,2))&lt;13,"AM","PM"),"")</f>
        <v>PM</v>
      </c>
      <c r="H5448" s="47">
        <f>F5448-E5448</f>
        <v>0.16666666666666707</v>
      </c>
      <c r="I5448" s="47"/>
      <c r="J5448" s="47"/>
      <c r="K5448" s="65" t="s">
        <v>809</v>
      </c>
      <c r="L5448" s="45" t="str">
        <f ca="1">VLOOKUP(Tableau645[[#This Row],[module]],OFFSET(INDIRECT(A5448&amp;"_code"),0,2,,2),2,0)</f>
        <v>n/a</v>
      </c>
      <c r="M5448" s="45"/>
      <c r="N5448" s="47"/>
      <c r="O5448" s="45"/>
    </row>
    <row r="5449" spans="1:15" hidden="1" x14ac:dyDescent="0.2">
      <c r="A5449" s="61" t="s">
        <v>669</v>
      </c>
      <c r="B5449" s="65" t="str">
        <f>YEAR(C5449)&amp;"-"&amp;WEEKNUM(C5449)</f>
        <v>2018-31</v>
      </c>
      <c r="C5449" s="46">
        <v>43313</v>
      </c>
      <c r="D5449" s="67">
        <f>WEEKDAY(Tableau645[[#This Row],[date]])</f>
        <v>4</v>
      </c>
      <c r="E5449" s="47">
        <v>0.34375</v>
      </c>
      <c r="F5449" s="47">
        <v>0.51041666666666696</v>
      </c>
      <c r="G5449" s="46" t="str">
        <f>IF(NOT(ISBLANK(Tableau645[heure
début])),IF(VALUE(MID(TEXT(Tableau645[heure
début],"hh"),1,2))&lt;13,"AM","PM"),"")</f>
        <v>AM</v>
      </c>
      <c r="H5449" s="47">
        <f>F5449-E5449</f>
        <v>0.16666666666666696</v>
      </c>
      <c r="I5449" s="47"/>
      <c r="J5449" s="47"/>
      <c r="K5449" s="65" t="s">
        <v>793</v>
      </c>
      <c r="L5449" s="45" t="str">
        <f ca="1">VLOOKUP(Tableau645[[#This Row],[module]],OFFSET(INDIRECT(A5449&amp;"_code"),0,2,,2),2,0)</f>
        <v>n/a</v>
      </c>
      <c r="M5449" s="45"/>
      <c r="N5449" s="47"/>
      <c r="O5449" s="45"/>
    </row>
    <row r="5450" spans="1:15" hidden="1" x14ac:dyDescent="0.2">
      <c r="A5450" s="45" t="s">
        <v>657</v>
      </c>
      <c r="B5450" s="65" t="str">
        <f>YEAR(C5450)&amp;"-"&amp;WEEKNUM(C5450)</f>
        <v>2018-31</v>
      </c>
      <c r="C5450" s="46">
        <v>43313</v>
      </c>
      <c r="D5450" s="67">
        <f>WEEKDAY(Tableau645[[#This Row],[date]])</f>
        <v>4</v>
      </c>
      <c r="E5450" s="47">
        <v>0.34375</v>
      </c>
      <c r="F5450" s="47">
        <v>0.51041666666666696</v>
      </c>
      <c r="G5450" s="46" t="str">
        <f>IF(NOT(ISBLANK(Tableau645[heure
début])),IF(VALUE(MID(TEXT(Tableau645[heure
début],"hh"),1,2))&lt;13,"AM","PM"),"")</f>
        <v>AM</v>
      </c>
      <c r="H5450" s="47">
        <f>F5450-E5450</f>
        <v>0.16666666666666696</v>
      </c>
      <c r="I5450" s="123"/>
      <c r="J5450" s="47"/>
      <c r="K5450" s="65" t="s">
        <v>793</v>
      </c>
      <c r="L5450" s="45" t="str">
        <f ca="1">VLOOKUP(Tableau645[[#This Row],[module]],OFFSET(INDIRECT(A5450&amp;"_code"),0,2,,2),2,0)</f>
        <v>n/a</v>
      </c>
      <c r="M5450" s="45"/>
      <c r="N5450" s="47"/>
      <c r="O5450" s="45"/>
    </row>
    <row r="5451" spans="1:15" hidden="1" x14ac:dyDescent="0.2">
      <c r="A5451" s="45" t="s">
        <v>670</v>
      </c>
      <c r="B5451" s="65" t="str">
        <f>YEAR(C5451)&amp;"-"&amp;WEEKNUM(C5451)</f>
        <v>2018-31</v>
      </c>
      <c r="C5451" s="46">
        <v>43313</v>
      </c>
      <c r="D5451" s="67">
        <f>WEEKDAY(Tableau645[[#This Row],[date]])</f>
        <v>4</v>
      </c>
      <c r="E5451" s="47">
        <v>0.34375</v>
      </c>
      <c r="F5451" s="47">
        <v>0.51041666666666696</v>
      </c>
      <c r="G5451" s="46" t="str">
        <f>IF(NOT(ISBLANK(Tableau645[heure
début])),IF(VALUE(MID(TEXT(Tableau645[heure
début],"hh"),1,2))&lt;13,"AM","PM"),"")</f>
        <v>AM</v>
      </c>
      <c r="H5451" s="47">
        <f>F5451-E5451</f>
        <v>0.16666666666666696</v>
      </c>
      <c r="I5451" s="47"/>
      <c r="J5451" s="47"/>
      <c r="K5451" s="65" t="s">
        <v>793</v>
      </c>
      <c r="L5451" s="45" t="str">
        <f ca="1">VLOOKUP(Tableau645[[#This Row],[module]],OFFSET(INDIRECT(A5451&amp;"_code"),0,2,,2),2,0)</f>
        <v>n/a</v>
      </c>
      <c r="M5451" s="45"/>
      <c r="N5451" s="47"/>
      <c r="O5451" s="45"/>
    </row>
    <row r="5452" spans="1:15" hidden="1" x14ac:dyDescent="0.2">
      <c r="A5452" s="45" t="s">
        <v>672</v>
      </c>
      <c r="B5452" s="65" t="str">
        <f>YEAR(C5452)&amp;"-"&amp;WEEKNUM(C5452)</f>
        <v>2018-31</v>
      </c>
      <c r="C5452" s="46">
        <v>43313</v>
      </c>
      <c r="D5452" s="67">
        <f>WEEKDAY(Tableau645[[#This Row],[date]])</f>
        <v>4</v>
      </c>
      <c r="E5452" s="47">
        <v>0.34375</v>
      </c>
      <c r="F5452" s="47">
        <v>0.51041666666666696</v>
      </c>
      <c r="G5452" s="46" t="str">
        <f>IF(NOT(ISBLANK(Tableau645[heure
début])),IF(VALUE(MID(TEXT(Tableau645[heure
début],"hh"),1,2))&lt;13,"AM","PM"),"")</f>
        <v>AM</v>
      </c>
      <c r="H5452" s="47">
        <f>F5452-E5452</f>
        <v>0.16666666666666696</v>
      </c>
      <c r="I5452" s="47"/>
      <c r="J5452" s="47"/>
      <c r="K5452" s="65" t="s">
        <v>793</v>
      </c>
      <c r="L5452" s="45" t="str">
        <f ca="1">VLOOKUP(Tableau645[[#This Row],[module]],OFFSET(INDIRECT(A5452&amp;"_code"),0,2,,2),2,0)</f>
        <v>n/a</v>
      </c>
      <c r="M5452" s="45"/>
      <c r="N5452" s="47"/>
      <c r="O5452" s="45"/>
    </row>
    <row r="5453" spans="1:15" hidden="1" x14ac:dyDescent="0.2">
      <c r="A5453" s="45" t="s">
        <v>676</v>
      </c>
      <c r="B5453" s="65" t="str">
        <f>YEAR(C5453)&amp;"-"&amp;WEEKNUM(C5453)</f>
        <v>2018-31</v>
      </c>
      <c r="C5453" s="46">
        <v>43313</v>
      </c>
      <c r="D5453" s="67">
        <f>WEEKDAY(Tableau645[[#This Row],[date]])</f>
        <v>4</v>
      </c>
      <c r="E5453" s="47">
        <v>0.34375</v>
      </c>
      <c r="F5453" s="47">
        <v>0.51041666666666696</v>
      </c>
      <c r="G5453" s="46" t="str">
        <f>IF(NOT(ISBLANK(Tableau645[heure
début])),IF(VALUE(MID(TEXT(Tableau645[heure
début],"hh"),1,2))&lt;13,"AM","PM"),"")</f>
        <v>AM</v>
      </c>
      <c r="H5453" s="47">
        <f>F5453-E5453</f>
        <v>0.16666666666666696</v>
      </c>
      <c r="I5453" s="47"/>
      <c r="J5453" s="47"/>
      <c r="K5453" s="65" t="s">
        <v>793</v>
      </c>
      <c r="L5453" s="45" t="str">
        <f ca="1">VLOOKUP(Tableau645[[#This Row],[module]],OFFSET(INDIRECT(A5453&amp;"_code"),0,2,,2),2,0)</f>
        <v>n/a</v>
      </c>
      <c r="M5453" s="45"/>
      <c r="N5453" s="47"/>
      <c r="O5453" s="45"/>
    </row>
    <row r="5454" spans="1:15" hidden="1" x14ac:dyDescent="0.2">
      <c r="A5454" s="45" t="s">
        <v>677</v>
      </c>
      <c r="B5454" s="65" t="str">
        <f>YEAR(C5454)&amp;"-"&amp;WEEKNUM(C5454)</f>
        <v>2018-31</v>
      </c>
      <c r="C5454" s="46">
        <v>43313</v>
      </c>
      <c r="D5454" s="67">
        <f>WEEKDAY(Tableau645[[#This Row],[date]])</f>
        <v>4</v>
      </c>
      <c r="E5454" s="47">
        <v>0.34375</v>
      </c>
      <c r="F5454" s="47">
        <v>0.51041666666666696</v>
      </c>
      <c r="G5454" s="46" t="str">
        <f>IF(NOT(ISBLANK(Tableau645[heure
début])),IF(VALUE(MID(TEXT(Tableau645[heure
début],"hh"),1,2))&lt;13,"AM","PM"),"")</f>
        <v>AM</v>
      </c>
      <c r="H5454" s="47">
        <f>F5454-E5454</f>
        <v>0.16666666666666696</v>
      </c>
      <c r="I5454" s="47"/>
      <c r="J5454" s="47"/>
      <c r="K5454" s="65" t="s">
        <v>1168</v>
      </c>
      <c r="L5454" s="45" t="str">
        <f ca="1">VLOOKUP(Tableau645[[#This Row],[module]],OFFSET(INDIRECT(A5454&amp;"_code"),0,2,,2),2,0)</f>
        <v>n/a</v>
      </c>
      <c r="M5454" s="45"/>
      <c r="N5454" s="47"/>
      <c r="O5454" s="45"/>
    </row>
    <row r="5455" spans="1:15" hidden="1" x14ac:dyDescent="0.2">
      <c r="A5455" s="45" t="s">
        <v>671</v>
      </c>
      <c r="B5455" s="65" t="str">
        <f>YEAR(C5455)&amp;"-"&amp;WEEKNUM(C5455)</f>
        <v>2018-31</v>
      </c>
      <c r="C5455" s="46">
        <v>43313</v>
      </c>
      <c r="D5455" s="67">
        <f>WEEKDAY(Tableau645[[#This Row],[date]])</f>
        <v>4</v>
      </c>
      <c r="E5455" s="47">
        <v>0.34375</v>
      </c>
      <c r="F5455" s="47">
        <v>0.51041666666666696</v>
      </c>
      <c r="G5455" s="46" t="str">
        <f>IF(NOT(ISBLANK(Tableau645[heure
début])),IF(VALUE(MID(TEXT(Tableau645[heure
début],"hh"),1,2))&lt;13,"AM","PM"),"")</f>
        <v>AM</v>
      </c>
      <c r="H5455" s="47">
        <f>F5455-E5455</f>
        <v>0.16666666666666696</v>
      </c>
      <c r="I5455" s="47"/>
      <c r="J5455" s="47"/>
      <c r="K5455" s="65" t="s">
        <v>793</v>
      </c>
      <c r="L5455" s="45" t="str">
        <f ca="1">VLOOKUP(Tableau645[[#This Row],[module]],OFFSET(INDIRECT(A5455&amp;"_code"),0,2,,2),2,0)</f>
        <v>n/a</v>
      </c>
      <c r="M5455" s="45"/>
      <c r="N5455" s="47"/>
      <c r="O5455" s="45"/>
    </row>
    <row r="5456" spans="1:15" hidden="1" x14ac:dyDescent="0.2">
      <c r="A5456" s="61" t="s">
        <v>669</v>
      </c>
      <c r="B5456" s="65" t="str">
        <f>YEAR(C5456)&amp;"-"&amp;WEEKNUM(C5456)</f>
        <v>2018-31</v>
      </c>
      <c r="C5456" s="46">
        <v>43313</v>
      </c>
      <c r="D5456" s="67">
        <f>WEEKDAY(Tableau645[[#This Row],[date]])</f>
        <v>4</v>
      </c>
      <c r="E5456" s="63">
        <v>0.57291666666666696</v>
      </c>
      <c r="F5456" s="63">
        <v>0.73958333333333404</v>
      </c>
      <c r="G5456" s="46" t="str">
        <f>IF(NOT(ISBLANK(Tableau645[heure
début])),IF(VALUE(MID(TEXT(Tableau645[heure
début],"hh"),1,2))&lt;13,"AM","PM"),"")</f>
        <v>PM</v>
      </c>
      <c r="H5456" s="47">
        <f>F5456-E5456</f>
        <v>0.16666666666666707</v>
      </c>
      <c r="I5456" s="47"/>
      <c r="J5456" s="47"/>
      <c r="K5456" s="65" t="s">
        <v>793</v>
      </c>
      <c r="L5456" s="45" t="str">
        <f ca="1">VLOOKUP(Tableau645[[#This Row],[module]],OFFSET(INDIRECT(A5456&amp;"_code"),0,2,,2),2,0)</f>
        <v>n/a</v>
      </c>
      <c r="M5456" s="45"/>
      <c r="N5456" s="47"/>
      <c r="O5456" s="45"/>
    </row>
    <row r="5457" spans="1:15" hidden="1" x14ac:dyDescent="0.2">
      <c r="A5457" s="45" t="s">
        <v>657</v>
      </c>
      <c r="B5457" s="65" t="str">
        <f>YEAR(C5457)&amp;"-"&amp;WEEKNUM(C5457)</f>
        <v>2018-31</v>
      </c>
      <c r="C5457" s="46">
        <v>43313</v>
      </c>
      <c r="D5457" s="67">
        <f>WEEKDAY(Tableau645[[#This Row],[date]])</f>
        <v>4</v>
      </c>
      <c r="E5457" s="47">
        <v>0.57291666666666696</v>
      </c>
      <c r="F5457" s="47">
        <v>0.73958333333333404</v>
      </c>
      <c r="G5457" s="46" t="str">
        <f>IF(NOT(ISBLANK(Tableau645[heure
début])),IF(VALUE(MID(TEXT(Tableau645[heure
début],"hh"),1,2))&lt;13,"AM","PM"),"")</f>
        <v>PM</v>
      </c>
      <c r="H5457" s="47">
        <f>F5457-E5457</f>
        <v>0.16666666666666707</v>
      </c>
      <c r="I5457" s="123"/>
      <c r="J5457" s="47"/>
      <c r="K5457" s="65" t="s">
        <v>793</v>
      </c>
      <c r="L5457" s="45" t="str">
        <f ca="1">VLOOKUP(Tableau645[[#This Row],[module]],OFFSET(INDIRECT(A5457&amp;"_code"),0,2,,2),2,0)</f>
        <v>n/a</v>
      </c>
      <c r="M5457" s="45"/>
      <c r="N5457" s="47"/>
      <c r="O5457" s="45"/>
    </row>
    <row r="5458" spans="1:15" hidden="1" x14ac:dyDescent="0.2">
      <c r="A5458" s="45" t="s">
        <v>670</v>
      </c>
      <c r="B5458" s="65" t="str">
        <f>YEAR(C5458)&amp;"-"&amp;WEEKNUM(C5458)</f>
        <v>2018-31</v>
      </c>
      <c r="C5458" s="46">
        <v>43313</v>
      </c>
      <c r="D5458" s="67">
        <f>WEEKDAY(Tableau645[[#This Row],[date]])</f>
        <v>4</v>
      </c>
      <c r="E5458" s="47">
        <v>0.57291666666666696</v>
      </c>
      <c r="F5458" s="47">
        <v>0.73958333333333404</v>
      </c>
      <c r="G5458" s="46" t="str">
        <f>IF(NOT(ISBLANK(Tableau645[heure
début])),IF(VALUE(MID(TEXT(Tableau645[heure
début],"hh"),1,2))&lt;13,"AM","PM"),"")</f>
        <v>PM</v>
      </c>
      <c r="H5458" s="47">
        <f>F5458-E5458</f>
        <v>0.16666666666666707</v>
      </c>
      <c r="I5458" s="47"/>
      <c r="J5458" s="47"/>
      <c r="K5458" s="65" t="s">
        <v>793</v>
      </c>
      <c r="L5458" s="45" t="str">
        <f ca="1">VLOOKUP(Tableau645[[#This Row],[module]],OFFSET(INDIRECT(A5458&amp;"_code"),0,2,,2),2,0)</f>
        <v>n/a</v>
      </c>
      <c r="M5458" s="45"/>
      <c r="N5458" s="47"/>
      <c r="O5458" s="45"/>
    </row>
    <row r="5459" spans="1:15" hidden="1" x14ac:dyDescent="0.2">
      <c r="A5459" s="45" t="s">
        <v>672</v>
      </c>
      <c r="B5459" s="65" t="str">
        <f>YEAR(C5459)&amp;"-"&amp;WEEKNUM(C5459)</f>
        <v>2018-31</v>
      </c>
      <c r="C5459" s="46">
        <v>43313</v>
      </c>
      <c r="D5459" s="67">
        <f>WEEKDAY(Tableau645[[#This Row],[date]])</f>
        <v>4</v>
      </c>
      <c r="E5459" s="47">
        <v>0.57291666666666696</v>
      </c>
      <c r="F5459" s="47">
        <v>0.73958333333333404</v>
      </c>
      <c r="G5459" s="46" t="str">
        <f>IF(NOT(ISBLANK(Tableau645[heure
début])),IF(VALUE(MID(TEXT(Tableau645[heure
début],"hh"),1,2))&lt;13,"AM","PM"),"")</f>
        <v>PM</v>
      </c>
      <c r="H5459" s="47">
        <f>F5459-E5459</f>
        <v>0.16666666666666707</v>
      </c>
      <c r="I5459" s="47"/>
      <c r="J5459" s="47"/>
      <c r="K5459" s="65" t="s">
        <v>793</v>
      </c>
      <c r="L5459" s="45" t="str">
        <f ca="1">VLOOKUP(Tableau645[[#This Row],[module]],OFFSET(INDIRECT(A5459&amp;"_code"),0,2,,2),2,0)</f>
        <v>n/a</v>
      </c>
      <c r="M5459" s="45"/>
      <c r="N5459" s="47"/>
      <c r="O5459" s="45"/>
    </row>
    <row r="5460" spans="1:15" hidden="1" x14ac:dyDescent="0.2">
      <c r="A5460" s="45" t="s">
        <v>676</v>
      </c>
      <c r="B5460" s="65" t="str">
        <f>YEAR(C5460)&amp;"-"&amp;WEEKNUM(C5460)</f>
        <v>2018-31</v>
      </c>
      <c r="C5460" s="46">
        <v>43313</v>
      </c>
      <c r="D5460" s="67">
        <f>WEEKDAY(Tableau645[[#This Row],[date]])</f>
        <v>4</v>
      </c>
      <c r="E5460" s="47">
        <v>0.57291666666666696</v>
      </c>
      <c r="F5460" s="47">
        <v>0.69791666666666663</v>
      </c>
      <c r="G5460" s="46" t="str">
        <f>IF(NOT(ISBLANK(Tableau645[heure
début])),IF(VALUE(MID(TEXT(Tableau645[heure
début],"hh"),1,2))&lt;13,"AM","PM"),"")</f>
        <v>PM</v>
      </c>
      <c r="H5460" s="47">
        <f>F5460-E5460</f>
        <v>0.12499999999999967</v>
      </c>
      <c r="I5460" s="47"/>
      <c r="J5460" s="47"/>
      <c r="K5460" s="65" t="s">
        <v>793</v>
      </c>
      <c r="L5460" s="45" t="str">
        <f ca="1">VLOOKUP(Tableau645[[#This Row],[module]],OFFSET(INDIRECT(A5460&amp;"_code"),0,2,,2),2,0)</f>
        <v>n/a</v>
      </c>
      <c r="M5460" s="45"/>
      <c r="N5460" s="47"/>
      <c r="O5460" s="45"/>
    </row>
    <row r="5461" spans="1:15" hidden="1" x14ac:dyDescent="0.2">
      <c r="A5461" s="45" t="s">
        <v>677</v>
      </c>
      <c r="B5461" s="65" t="str">
        <f>YEAR(C5461)&amp;"-"&amp;WEEKNUM(C5461)</f>
        <v>2018-31</v>
      </c>
      <c r="C5461" s="46">
        <v>43313</v>
      </c>
      <c r="D5461" s="67">
        <f>WEEKDAY(Tableau645[[#This Row],[date]])</f>
        <v>4</v>
      </c>
      <c r="E5461" s="47">
        <v>0.57291666666666696</v>
      </c>
      <c r="F5461" s="47">
        <v>0.69791666666666663</v>
      </c>
      <c r="G5461" s="46" t="str">
        <f>IF(NOT(ISBLANK(Tableau645[heure
début])),IF(VALUE(MID(TEXT(Tableau645[heure
début],"hh"),1,2))&lt;13,"AM","PM"),"")</f>
        <v>PM</v>
      </c>
      <c r="H5461" s="47">
        <f>F5461-E5461</f>
        <v>0.12499999999999967</v>
      </c>
      <c r="I5461" s="47"/>
      <c r="J5461" s="47"/>
      <c r="K5461" s="65" t="s">
        <v>1168</v>
      </c>
      <c r="L5461" s="45" t="str">
        <f ca="1">VLOOKUP(Tableau645[[#This Row],[module]],OFFSET(INDIRECT(A5461&amp;"_code"),0,2,,2),2,0)</f>
        <v>n/a</v>
      </c>
      <c r="M5461" s="45"/>
      <c r="N5461" s="47"/>
      <c r="O5461" s="45"/>
    </row>
    <row r="5462" spans="1:15" hidden="1" x14ac:dyDescent="0.2">
      <c r="A5462" s="45" t="s">
        <v>671</v>
      </c>
      <c r="B5462" s="65" t="str">
        <f>YEAR(C5462)&amp;"-"&amp;WEEKNUM(C5462)</f>
        <v>2018-31</v>
      </c>
      <c r="C5462" s="46">
        <v>43313</v>
      </c>
      <c r="D5462" s="67">
        <f>WEEKDAY(Tableau645[[#This Row],[date]])</f>
        <v>4</v>
      </c>
      <c r="E5462" s="47">
        <v>0.57291666666666696</v>
      </c>
      <c r="F5462" s="47">
        <v>0.73958333333333404</v>
      </c>
      <c r="G5462" s="46" t="str">
        <f>IF(NOT(ISBLANK(Tableau645[heure
début])),IF(VALUE(MID(TEXT(Tableau645[heure
début],"hh"),1,2))&lt;13,"AM","PM"),"")</f>
        <v>PM</v>
      </c>
      <c r="H5462" s="47">
        <f>F5462-E5462</f>
        <v>0.16666666666666707</v>
      </c>
      <c r="I5462" s="47"/>
      <c r="J5462" s="47"/>
      <c r="K5462" s="65" t="s">
        <v>793</v>
      </c>
      <c r="L5462" s="45" t="str">
        <f ca="1">VLOOKUP(Tableau645[[#This Row],[module]],OFFSET(INDIRECT(A5462&amp;"_code"),0,2,,2),2,0)</f>
        <v>n/a</v>
      </c>
      <c r="M5462" s="45"/>
      <c r="N5462" s="47"/>
      <c r="O5462" s="45"/>
    </row>
    <row r="5463" spans="1:15" hidden="1" x14ac:dyDescent="0.2">
      <c r="A5463" s="61" t="s">
        <v>669</v>
      </c>
      <c r="B5463" s="65" t="str">
        <f>YEAR(C5463)&amp;"-"&amp;WEEKNUM(C5463)</f>
        <v>2018-31</v>
      </c>
      <c r="C5463" s="46">
        <v>43314</v>
      </c>
      <c r="D5463" s="67">
        <f>WEEKDAY(Tableau645[[#This Row],[date]])</f>
        <v>5</v>
      </c>
      <c r="E5463" s="47">
        <v>0.34375</v>
      </c>
      <c r="F5463" s="47">
        <v>0.51041666666666696</v>
      </c>
      <c r="G5463" s="46" t="str">
        <f>IF(NOT(ISBLANK(Tableau645[heure
début])),IF(VALUE(MID(TEXT(Tableau645[heure
début],"hh"),1,2))&lt;13,"AM","PM"),"")</f>
        <v>AM</v>
      </c>
      <c r="H5463" s="47">
        <f>F5463-E5463</f>
        <v>0.16666666666666696</v>
      </c>
      <c r="I5463" s="47"/>
      <c r="J5463" s="47"/>
      <c r="K5463" s="65" t="s">
        <v>793</v>
      </c>
      <c r="L5463" s="45" t="str">
        <f ca="1">VLOOKUP(Tableau645[[#This Row],[module]],OFFSET(INDIRECT(A5463&amp;"_code"),0,2,,2),2,0)</f>
        <v>n/a</v>
      </c>
      <c r="M5463" s="45"/>
      <c r="N5463" s="47"/>
      <c r="O5463" s="45"/>
    </row>
    <row r="5464" spans="1:15" hidden="1" x14ac:dyDescent="0.2">
      <c r="A5464" s="45" t="s">
        <v>657</v>
      </c>
      <c r="B5464" s="65" t="str">
        <f>YEAR(C5464)&amp;"-"&amp;WEEKNUM(C5464)</f>
        <v>2018-31</v>
      </c>
      <c r="C5464" s="46">
        <v>43314</v>
      </c>
      <c r="D5464" s="67">
        <f>WEEKDAY(Tableau645[[#This Row],[date]])</f>
        <v>5</v>
      </c>
      <c r="E5464" s="47">
        <v>0.34375</v>
      </c>
      <c r="F5464" s="47">
        <v>0.51041666666666696</v>
      </c>
      <c r="G5464" s="46" t="str">
        <f>IF(NOT(ISBLANK(Tableau645[heure
début])),IF(VALUE(MID(TEXT(Tableau645[heure
début],"hh"),1,2))&lt;13,"AM","PM"),"")</f>
        <v>AM</v>
      </c>
      <c r="H5464" s="47">
        <f>F5464-E5464</f>
        <v>0.16666666666666696</v>
      </c>
      <c r="I5464" s="123"/>
      <c r="J5464" s="47"/>
      <c r="K5464" s="65" t="s">
        <v>793</v>
      </c>
      <c r="L5464" s="45" t="str">
        <f ca="1">VLOOKUP(Tableau645[[#This Row],[module]],OFFSET(INDIRECT(A5464&amp;"_code"),0,2,,2),2,0)</f>
        <v>n/a</v>
      </c>
      <c r="M5464" s="45"/>
      <c r="N5464" s="47"/>
      <c r="O5464" s="45"/>
    </row>
    <row r="5465" spans="1:15" hidden="1" x14ac:dyDescent="0.2">
      <c r="A5465" s="45" t="s">
        <v>670</v>
      </c>
      <c r="B5465" s="65" t="str">
        <f>YEAR(C5465)&amp;"-"&amp;WEEKNUM(C5465)</f>
        <v>2018-31</v>
      </c>
      <c r="C5465" s="46">
        <v>43314</v>
      </c>
      <c r="D5465" s="67">
        <f>WEEKDAY(Tableau645[[#This Row],[date]])</f>
        <v>5</v>
      </c>
      <c r="E5465" s="47">
        <v>0.34375</v>
      </c>
      <c r="F5465" s="47">
        <v>0.51041666666666696</v>
      </c>
      <c r="G5465" s="46" t="str">
        <f>IF(NOT(ISBLANK(Tableau645[heure
début])),IF(VALUE(MID(TEXT(Tableau645[heure
début],"hh"),1,2))&lt;13,"AM","PM"),"")</f>
        <v>AM</v>
      </c>
      <c r="H5465" s="47">
        <f>F5465-E5465</f>
        <v>0.16666666666666696</v>
      </c>
      <c r="I5465" s="47"/>
      <c r="J5465" s="47"/>
      <c r="K5465" s="65" t="s">
        <v>793</v>
      </c>
      <c r="L5465" s="45" t="str">
        <f ca="1">VLOOKUP(Tableau645[[#This Row],[module]],OFFSET(INDIRECT(A5465&amp;"_code"),0,2,,2),2,0)</f>
        <v>n/a</v>
      </c>
      <c r="M5465" s="45"/>
      <c r="N5465" s="47"/>
      <c r="O5465" s="45"/>
    </row>
    <row r="5466" spans="1:15" hidden="1" x14ac:dyDescent="0.2">
      <c r="A5466" s="45" t="s">
        <v>672</v>
      </c>
      <c r="B5466" s="65" t="str">
        <f>YEAR(C5466)&amp;"-"&amp;WEEKNUM(C5466)</f>
        <v>2018-31</v>
      </c>
      <c r="C5466" s="46">
        <v>43314</v>
      </c>
      <c r="D5466" s="67">
        <f>WEEKDAY(Tableau645[[#This Row],[date]])</f>
        <v>5</v>
      </c>
      <c r="E5466" s="47">
        <v>0.34375</v>
      </c>
      <c r="F5466" s="47">
        <v>0.51041666666666696</v>
      </c>
      <c r="G5466" s="46" t="str">
        <f>IF(NOT(ISBLANK(Tableau645[heure
début])),IF(VALUE(MID(TEXT(Tableau645[heure
début],"hh"),1,2))&lt;13,"AM","PM"),"")</f>
        <v>AM</v>
      </c>
      <c r="H5466" s="47">
        <f>F5466-E5466</f>
        <v>0.16666666666666696</v>
      </c>
      <c r="I5466" s="47"/>
      <c r="J5466" s="47"/>
      <c r="K5466" s="65" t="s">
        <v>793</v>
      </c>
      <c r="L5466" s="45" t="str">
        <f ca="1">VLOOKUP(Tableau645[[#This Row],[module]],OFFSET(INDIRECT(A5466&amp;"_code"),0,2,,2),2,0)</f>
        <v>n/a</v>
      </c>
      <c r="M5466" s="45"/>
      <c r="N5466" s="47"/>
      <c r="O5466" s="45"/>
    </row>
    <row r="5467" spans="1:15" hidden="1" x14ac:dyDescent="0.2">
      <c r="A5467" s="45" t="s">
        <v>676</v>
      </c>
      <c r="B5467" s="65" t="str">
        <f>YEAR(C5467)&amp;"-"&amp;WEEKNUM(C5467)</f>
        <v>2018-31</v>
      </c>
      <c r="C5467" s="46">
        <v>43314</v>
      </c>
      <c r="D5467" s="67">
        <f>WEEKDAY(Tableau645[[#This Row],[date]])</f>
        <v>5</v>
      </c>
      <c r="E5467" s="47">
        <v>0.34375</v>
      </c>
      <c r="F5467" s="47">
        <v>0.51041666666666696</v>
      </c>
      <c r="G5467" s="46" t="str">
        <f>IF(NOT(ISBLANK(Tableau645[heure
début])),IF(VALUE(MID(TEXT(Tableau645[heure
début],"hh"),1,2))&lt;13,"AM","PM"),"")</f>
        <v>AM</v>
      </c>
      <c r="H5467" s="47">
        <f>F5467-E5467</f>
        <v>0.16666666666666696</v>
      </c>
      <c r="I5467" s="47"/>
      <c r="J5467" s="47"/>
      <c r="K5467" s="65" t="s">
        <v>793</v>
      </c>
      <c r="L5467" s="45" t="str">
        <f ca="1">VLOOKUP(Tableau645[[#This Row],[module]],OFFSET(INDIRECT(A5467&amp;"_code"),0,2,,2),2,0)</f>
        <v>n/a</v>
      </c>
      <c r="M5467" s="45"/>
      <c r="N5467" s="47"/>
      <c r="O5467" s="45"/>
    </row>
    <row r="5468" spans="1:15" hidden="1" x14ac:dyDescent="0.2">
      <c r="A5468" s="45" t="s">
        <v>677</v>
      </c>
      <c r="B5468" s="65" t="str">
        <f>YEAR(C5468)&amp;"-"&amp;WEEKNUM(C5468)</f>
        <v>2018-31</v>
      </c>
      <c r="C5468" s="46">
        <v>43314</v>
      </c>
      <c r="D5468" s="67">
        <f>WEEKDAY(Tableau645[[#This Row],[date]])</f>
        <v>5</v>
      </c>
      <c r="E5468" s="47">
        <v>0.34375</v>
      </c>
      <c r="F5468" s="47">
        <v>0.51041666666666696</v>
      </c>
      <c r="G5468" s="46" t="str">
        <f>IF(NOT(ISBLANK(Tableau645[heure
début])),IF(VALUE(MID(TEXT(Tableau645[heure
début],"hh"),1,2))&lt;13,"AM","PM"),"")</f>
        <v>AM</v>
      </c>
      <c r="H5468" s="47">
        <f>F5468-E5468</f>
        <v>0.16666666666666696</v>
      </c>
      <c r="I5468" s="47"/>
      <c r="J5468" s="47"/>
      <c r="K5468" s="65" t="s">
        <v>1168</v>
      </c>
      <c r="L5468" s="45" t="str">
        <f ca="1">VLOOKUP(Tableau645[[#This Row],[module]],OFFSET(INDIRECT(A5468&amp;"_code"),0,2,,2),2,0)</f>
        <v>n/a</v>
      </c>
      <c r="M5468" s="45"/>
      <c r="N5468" s="47"/>
      <c r="O5468" s="45"/>
    </row>
    <row r="5469" spans="1:15" hidden="1" x14ac:dyDescent="0.2">
      <c r="A5469" s="45" t="s">
        <v>671</v>
      </c>
      <c r="B5469" s="65" t="str">
        <f>YEAR(C5469)&amp;"-"&amp;WEEKNUM(C5469)</f>
        <v>2018-31</v>
      </c>
      <c r="C5469" s="46">
        <v>43314</v>
      </c>
      <c r="D5469" s="67">
        <f>WEEKDAY(Tableau645[[#This Row],[date]])</f>
        <v>5</v>
      </c>
      <c r="E5469" s="47">
        <v>0.34375</v>
      </c>
      <c r="F5469" s="47">
        <v>0.51041666666666696</v>
      </c>
      <c r="G5469" s="46" t="str">
        <f>IF(NOT(ISBLANK(Tableau645[heure
début])),IF(VALUE(MID(TEXT(Tableau645[heure
début],"hh"),1,2))&lt;13,"AM","PM"),"")</f>
        <v>AM</v>
      </c>
      <c r="H5469" s="47">
        <f>F5469-E5469</f>
        <v>0.16666666666666696</v>
      </c>
      <c r="I5469" s="47"/>
      <c r="J5469" s="47"/>
      <c r="K5469" s="65" t="s">
        <v>793</v>
      </c>
      <c r="L5469" s="45" t="str">
        <f ca="1">VLOOKUP(Tableau645[[#This Row],[module]],OFFSET(INDIRECT(A5469&amp;"_code"),0,2,,2),2,0)</f>
        <v>n/a</v>
      </c>
      <c r="M5469" s="45"/>
      <c r="N5469" s="47"/>
      <c r="O5469" s="45"/>
    </row>
    <row r="5470" spans="1:15" hidden="1" x14ac:dyDescent="0.2">
      <c r="A5470" s="61" t="s">
        <v>669</v>
      </c>
      <c r="B5470" s="65" t="str">
        <f>YEAR(C5470)&amp;"-"&amp;WEEKNUM(C5470)</f>
        <v>2018-31</v>
      </c>
      <c r="C5470" s="46">
        <v>43314</v>
      </c>
      <c r="D5470" s="67">
        <f>WEEKDAY(Tableau645[[#This Row],[date]])</f>
        <v>5</v>
      </c>
      <c r="E5470" s="63">
        <v>0.57291666666666696</v>
      </c>
      <c r="F5470" s="63">
        <v>0.73958333333333404</v>
      </c>
      <c r="G5470" s="46" t="str">
        <f>IF(NOT(ISBLANK(Tableau645[heure
début])),IF(VALUE(MID(TEXT(Tableau645[heure
début],"hh"),1,2))&lt;13,"AM","PM"),"")</f>
        <v>PM</v>
      </c>
      <c r="H5470" s="47">
        <f>F5470-E5470</f>
        <v>0.16666666666666707</v>
      </c>
      <c r="I5470" s="47"/>
      <c r="J5470" s="47"/>
      <c r="K5470" s="65" t="s">
        <v>793</v>
      </c>
      <c r="L5470" s="45" t="str">
        <f ca="1">VLOOKUP(Tableau645[[#This Row],[module]],OFFSET(INDIRECT(A5470&amp;"_code"),0,2,,2),2,0)</f>
        <v>n/a</v>
      </c>
      <c r="M5470" s="45"/>
      <c r="N5470" s="47"/>
      <c r="O5470" s="45"/>
    </row>
    <row r="5471" spans="1:15" hidden="1" x14ac:dyDescent="0.2">
      <c r="A5471" s="45" t="s">
        <v>657</v>
      </c>
      <c r="B5471" s="65" t="str">
        <f>YEAR(C5471)&amp;"-"&amp;WEEKNUM(C5471)</f>
        <v>2018-31</v>
      </c>
      <c r="C5471" s="46">
        <v>43314</v>
      </c>
      <c r="D5471" s="67">
        <f>WEEKDAY(Tableau645[[#This Row],[date]])</f>
        <v>5</v>
      </c>
      <c r="E5471" s="47">
        <v>0.57291666666666696</v>
      </c>
      <c r="F5471" s="47">
        <v>0.73958333333333404</v>
      </c>
      <c r="G5471" s="46" t="str">
        <f>IF(NOT(ISBLANK(Tableau645[heure
début])),IF(VALUE(MID(TEXT(Tableau645[heure
début],"hh"),1,2))&lt;13,"AM","PM"),"")</f>
        <v>PM</v>
      </c>
      <c r="H5471" s="47">
        <f>F5471-E5471</f>
        <v>0.16666666666666707</v>
      </c>
      <c r="I5471" s="123"/>
      <c r="J5471" s="47"/>
      <c r="K5471" s="65" t="s">
        <v>793</v>
      </c>
      <c r="L5471" s="45" t="str">
        <f ca="1">VLOOKUP(Tableau645[[#This Row],[module]],OFFSET(INDIRECT(A5471&amp;"_code"),0,2,,2),2,0)</f>
        <v>n/a</v>
      </c>
      <c r="M5471" s="45"/>
      <c r="N5471" s="47"/>
      <c r="O5471" s="45"/>
    </row>
    <row r="5472" spans="1:15" hidden="1" x14ac:dyDescent="0.2">
      <c r="A5472" s="45" t="s">
        <v>670</v>
      </c>
      <c r="B5472" s="65" t="str">
        <f>YEAR(C5472)&amp;"-"&amp;WEEKNUM(C5472)</f>
        <v>2018-31</v>
      </c>
      <c r="C5472" s="46">
        <v>43314</v>
      </c>
      <c r="D5472" s="67">
        <f>WEEKDAY(Tableau645[[#This Row],[date]])</f>
        <v>5</v>
      </c>
      <c r="E5472" s="47">
        <v>0.57291666666666696</v>
      </c>
      <c r="F5472" s="47">
        <v>0.73958333333333404</v>
      </c>
      <c r="G5472" s="46" t="str">
        <f>IF(NOT(ISBLANK(Tableau645[heure
début])),IF(VALUE(MID(TEXT(Tableau645[heure
début],"hh"),1,2))&lt;13,"AM","PM"),"")</f>
        <v>PM</v>
      </c>
      <c r="H5472" s="47">
        <f>F5472-E5472</f>
        <v>0.16666666666666707</v>
      </c>
      <c r="I5472" s="47"/>
      <c r="J5472" s="47"/>
      <c r="K5472" s="65" t="s">
        <v>793</v>
      </c>
      <c r="L5472" s="45" t="str">
        <f ca="1">VLOOKUP(Tableau645[[#This Row],[module]],OFFSET(INDIRECT(A5472&amp;"_code"),0,2,,2),2,0)</f>
        <v>n/a</v>
      </c>
      <c r="M5472" s="45"/>
      <c r="N5472" s="47"/>
      <c r="O5472" s="45"/>
    </row>
    <row r="5473" spans="1:15" hidden="1" x14ac:dyDescent="0.2">
      <c r="A5473" s="45" t="s">
        <v>672</v>
      </c>
      <c r="B5473" s="65" t="str">
        <f>YEAR(C5473)&amp;"-"&amp;WEEKNUM(C5473)</f>
        <v>2018-31</v>
      </c>
      <c r="C5473" s="46">
        <v>43314</v>
      </c>
      <c r="D5473" s="67">
        <f>WEEKDAY(Tableau645[[#This Row],[date]])</f>
        <v>5</v>
      </c>
      <c r="E5473" s="47">
        <v>0.57291666666666696</v>
      </c>
      <c r="F5473" s="47">
        <v>0.73958333333333404</v>
      </c>
      <c r="G5473" s="46" t="str">
        <f>IF(NOT(ISBLANK(Tableau645[heure
début])),IF(VALUE(MID(TEXT(Tableau645[heure
début],"hh"),1,2))&lt;13,"AM","PM"),"")</f>
        <v>PM</v>
      </c>
      <c r="H5473" s="47">
        <f>F5473-E5473</f>
        <v>0.16666666666666707</v>
      </c>
      <c r="I5473" s="47"/>
      <c r="J5473" s="47"/>
      <c r="K5473" s="65" t="s">
        <v>793</v>
      </c>
      <c r="L5473" s="45" t="str">
        <f ca="1">VLOOKUP(Tableau645[[#This Row],[module]],OFFSET(INDIRECT(A5473&amp;"_code"),0,2,,2),2,0)</f>
        <v>n/a</v>
      </c>
      <c r="M5473" s="45"/>
      <c r="N5473" s="47"/>
      <c r="O5473" s="45"/>
    </row>
    <row r="5474" spans="1:15" hidden="1" x14ac:dyDescent="0.2">
      <c r="A5474" s="45" t="s">
        <v>676</v>
      </c>
      <c r="B5474" s="65" t="str">
        <f>YEAR(C5474)&amp;"-"&amp;WEEKNUM(C5474)</f>
        <v>2018-31</v>
      </c>
      <c r="C5474" s="46">
        <v>43314</v>
      </c>
      <c r="D5474" s="67">
        <f>WEEKDAY(Tableau645[[#This Row],[date]])</f>
        <v>5</v>
      </c>
      <c r="E5474" s="47">
        <v>0.57291666666666696</v>
      </c>
      <c r="F5474" s="47">
        <v>0.69791666666666663</v>
      </c>
      <c r="G5474" s="46" t="str">
        <f>IF(NOT(ISBLANK(Tableau645[heure
début])),IF(VALUE(MID(TEXT(Tableau645[heure
début],"hh"),1,2))&lt;13,"AM","PM"),"")</f>
        <v>PM</v>
      </c>
      <c r="H5474" s="47">
        <f>F5474-E5474</f>
        <v>0.12499999999999967</v>
      </c>
      <c r="I5474" s="47"/>
      <c r="J5474" s="47"/>
      <c r="K5474" s="65" t="s">
        <v>793</v>
      </c>
      <c r="L5474" s="45" t="str">
        <f ca="1">VLOOKUP(Tableau645[[#This Row],[module]],OFFSET(INDIRECT(A5474&amp;"_code"),0,2,,2),2,0)</f>
        <v>n/a</v>
      </c>
      <c r="M5474" s="45"/>
      <c r="N5474" s="47"/>
      <c r="O5474" s="45"/>
    </row>
    <row r="5475" spans="1:15" hidden="1" x14ac:dyDescent="0.2">
      <c r="A5475" s="45" t="s">
        <v>677</v>
      </c>
      <c r="B5475" s="65" t="str">
        <f>YEAR(C5475)&amp;"-"&amp;WEEKNUM(C5475)</f>
        <v>2018-31</v>
      </c>
      <c r="C5475" s="46">
        <v>43314</v>
      </c>
      <c r="D5475" s="67">
        <f>WEEKDAY(Tableau645[[#This Row],[date]])</f>
        <v>5</v>
      </c>
      <c r="E5475" s="47">
        <v>0.57291666666666696</v>
      </c>
      <c r="F5475" s="47">
        <v>0.69791666666666663</v>
      </c>
      <c r="G5475" s="46" t="str">
        <f>IF(NOT(ISBLANK(Tableau645[heure
début])),IF(VALUE(MID(TEXT(Tableau645[heure
début],"hh"),1,2))&lt;13,"AM","PM"),"")</f>
        <v>PM</v>
      </c>
      <c r="H5475" s="47">
        <f>F5475-E5475</f>
        <v>0.12499999999999967</v>
      </c>
      <c r="I5475" s="47"/>
      <c r="J5475" s="47"/>
      <c r="K5475" s="65" t="s">
        <v>1168</v>
      </c>
      <c r="L5475" s="45" t="str">
        <f ca="1">VLOOKUP(Tableau645[[#This Row],[module]],OFFSET(INDIRECT(A5475&amp;"_code"),0,2,,2),2,0)</f>
        <v>n/a</v>
      </c>
      <c r="M5475" s="45"/>
      <c r="N5475" s="47"/>
      <c r="O5475" s="45"/>
    </row>
    <row r="5476" spans="1:15" hidden="1" x14ac:dyDescent="0.2">
      <c r="A5476" s="45" t="s">
        <v>671</v>
      </c>
      <c r="B5476" s="65" t="str">
        <f>YEAR(C5476)&amp;"-"&amp;WEEKNUM(C5476)</f>
        <v>2018-31</v>
      </c>
      <c r="C5476" s="46">
        <v>43314</v>
      </c>
      <c r="D5476" s="67">
        <f>WEEKDAY(Tableau645[[#This Row],[date]])</f>
        <v>5</v>
      </c>
      <c r="E5476" s="47">
        <v>0.57291666666666696</v>
      </c>
      <c r="F5476" s="47">
        <v>0.73958333333333404</v>
      </c>
      <c r="G5476" s="46" t="str">
        <f>IF(NOT(ISBLANK(Tableau645[heure
début])),IF(VALUE(MID(TEXT(Tableau645[heure
début],"hh"),1,2))&lt;13,"AM","PM"),"")</f>
        <v>PM</v>
      </c>
      <c r="H5476" s="47">
        <f>F5476-E5476</f>
        <v>0.16666666666666707</v>
      </c>
      <c r="I5476" s="47"/>
      <c r="J5476" s="47"/>
      <c r="K5476" s="65" t="s">
        <v>793</v>
      </c>
      <c r="L5476" s="45" t="str">
        <f ca="1">VLOOKUP(Tableau645[[#This Row],[module]],OFFSET(INDIRECT(A5476&amp;"_code"),0,2,,2),2,0)</f>
        <v>n/a</v>
      </c>
      <c r="M5476" s="45"/>
      <c r="N5476" s="47"/>
      <c r="O5476" s="45"/>
    </row>
    <row r="5477" spans="1:15" hidden="1" x14ac:dyDescent="0.2">
      <c r="A5477" s="61" t="s">
        <v>669</v>
      </c>
      <c r="B5477" s="65" t="str">
        <f>YEAR(C5477)&amp;"-"&amp;WEEKNUM(C5477)</f>
        <v>2018-31</v>
      </c>
      <c r="C5477" s="46">
        <v>43315</v>
      </c>
      <c r="D5477" s="67">
        <f>WEEKDAY(Tableau645[[#This Row],[date]])</f>
        <v>6</v>
      </c>
      <c r="E5477" s="47">
        <v>0.34375</v>
      </c>
      <c r="F5477" s="47">
        <v>0.51041666666666696</v>
      </c>
      <c r="G5477" s="46" t="str">
        <f>IF(NOT(ISBLANK(Tableau645[heure
début])),IF(VALUE(MID(TEXT(Tableau645[heure
début],"hh"),1,2))&lt;13,"AM","PM"),"")</f>
        <v>AM</v>
      </c>
      <c r="H5477" s="47">
        <f>F5477-E5477</f>
        <v>0.16666666666666696</v>
      </c>
      <c r="I5477" s="47"/>
      <c r="J5477" s="47"/>
      <c r="K5477" s="65" t="s">
        <v>793</v>
      </c>
      <c r="L5477" s="45" t="str">
        <f ca="1">VLOOKUP(Tableau645[[#This Row],[module]],OFFSET(INDIRECT(A5477&amp;"_code"),0,2,,2),2,0)</f>
        <v>n/a</v>
      </c>
      <c r="M5477" s="45"/>
      <c r="N5477" s="47"/>
      <c r="O5477" s="45"/>
    </row>
    <row r="5478" spans="1:15" hidden="1" x14ac:dyDescent="0.2">
      <c r="A5478" s="45" t="s">
        <v>657</v>
      </c>
      <c r="B5478" s="65" t="str">
        <f>YEAR(C5478)&amp;"-"&amp;WEEKNUM(C5478)</f>
        <v>2018-31</v>
      </c>
      <c r="C5478" s="46">
        <v>43315</v>
      </c>
      <c r="D5478" s="67">
        <f>WEEKDAY(Tableau645[[#This Row],[date]])</f>
        <v>6</v>
      </c>
      <c r="E5478" s="47">
        <v>0.34375</v>
      </c>
      <c r="F5478" s="47">
        <v>0.51041666666666696</v>
      </c>
      <c r="G5478" s="46" t="str">
        <f>IF(NOT(ISBLANK(Tableau645[heure
début])),IF(VALUE(MID(TEXT(Tableau645[heure
début],"hh"),1,2))&lt;13,"AM","PM"),"")</f>
        <v>AM</v>
      </c>
      <c r="H5478" s="47">
        <f>F5478-E5478</f>
        <v>0.16666666666666696</v>
      </c>
      <c r="I5478" s="123"/>
      <c r="J5478" s="47"/>
      <c r="K5478" s="65" t="s">
        <v>793</v>
      </c>
      <c r="L5478" s="45" t="str">
        <f ca="1">VLOOKUP(Tableau645[[#This Row],[module]],OFFSET(INDIRECT(A5478&amp;"_code"),0,2,,2),2,0)</f>
        <v>n/a</v>
      </c>
      <c r="M5478" s="45"/>
      <c r="N5478" s="47"/>
      <c r="O5478" s="45"/>
    </row>
    <row r="5479" spans="1:15" hidden="1" x14ac:dyDescent="0.2">
      <c r="A5479" s="45" t="s">
        <v>670</v>
      </c>
      <c r="B5479" s="65" t="str">
        <f>YEAR(C5479)&amp;"-"&amp;WEEKNUM(C5479)</f>
        <v>2018-31</v>
      </c>
      <c r="C5479" s="46">
        <v>43315</v>
      </c>
      <c r="D5479" s="67">
        <f>WEEKDAY(Tableau645[[#This Row],[date]])</f>
        <v>6</v>
      </c>
      <c r="E5479" s="47">
        <v>0.34375</v>
      </c>
      <c r="F5479" s="47">
        <v>0.51041666666666696</v>
      </c>
      <c r="G5479" s="46" t="str">
        <f>IF(NOT(ISBLANK(Tableau645[heure
début])),IF(VALUE(MID(TEXT(Tableau645[heure
début],"hh"),1,2))&lt;13,"AM","PM"),"")</f>
        <v>AM</v>
      </c>
      <c r="H5479" s="47">
        <f>F5479-E5479</f>
        <v>0.16666666666666696</v>
      </c>
      <c r="I5479" s="47"/>
      <c r="J5479" s="47"/>
      <c r="K5479" s="65" t="s">
        <v>793</v>
      </c>
      <c r="L5479" s="45" t="str">
        <f ca="1">VLOOKUP(Tableau645[[#This Row],[module]],OFFSET(INDIRECT(A5479&amp;"_code"),0,2,,2),2,0)</f>
        <v>n/a</v>
      </c>
      <c r="M5479" s="45"/>
      <c r="N5479" s="47"/>
      <c r="O5479" s="45"/>
    </row>
    <row r="5480" spans="1:15" hidden="1" x14ac:dyDescent="0.2">
      <c r="A5480" s="45" t="s">
        <v>672</v>
      </c>
      <c r="B5480" s="65" t="str">
        <f>YEAR(C5480)&amp;"-"&amp;WEEKNUM(C5480)</f>
        <v>2018-31</v>
      </c>
      <c r="C5480" s="46">
        <v>43315</v>
      </c>
      <c r="D5480" s="67">
        <f>WEEKDAY(Tableau645[[#This Row],[date]])</f>
        <v>6</v>
      </c>
      <c r="E5480" s="47">
        <v>0.34375</v>
      </c>
      <c r="F5480" s="47">
        <v>0.51041666666666696</v>
      </c>
      <c r="G5480" s="46" t="str">
        <f>IF(NOT(ISBLANK(Tableau645[heure
début])),IF(VALUE(MID(TEXT(Tableau645[heure
début],"hh"),1,2))&lt;13,"AM","PM"),"")</f>
        <v>AM</v>
      </c>
      <c r="H5480" s="47">
        <f>F5480-E5480</f>
        <v>0.16666666666666696</v>
      </c>
      <c r="I5480" s="47"/>
      <c r="J5480" s="47"/>
      <c r="K5480" s="65" t="s">
        <v>793</v>
      </c>
      <c r="L5480" s="45" t="str">
        <f ca="1">VLOOKUP(Tableau645[[#This Row],[module]],OFFSET(INDIRECT(A5480&amp;"_code"),0,2,,2),2,0)</f>
        <v>n/a</v>
      </c>
      <c r="M5480" s="45"/>
      <c r="N5480" s="47"/>
      <c r="O5480" s="45"/>
    </row>
    <row r="5481" spans="1:15" hidden="1" x14ac:dyDescent="0.2">
      <c r="A5481" s="45" t="s">
        <v>676</v>
      </c>
      <c r="B5481" s="65" t="str">
        <f>YEAR(C5481)&amp;"-"&amp;WEEKNUM(C5481)</f>
        <v>2018-31</v>
      </c>
      <c r="C5481" s="46">
        <v>43315</v>
      </c>
      <c r="D5481" s="67">
        <f>WEEKDAY(Tableau645[[#This Row],[date]])</f>
        <v>6</v>
      </c>
      <c r="E5481" s="47">
        <v>0.34375</v>
      </c>
      <c r="F5481" s="47">
        <v>0.51041666666666696</v>
      </c>
      <c r="G5481" s="46" t="str">
        <f>IF(NOT(ISBLANK(Tableau645[heure
début])),IF(VALUE(MID(TEXT(Tableau645[heure
début],"hh"),1,2))&lt;13,"AM","PM"),"")</f>
        <v>AM</v>
      </c>
      <c r="H5481" s="47">
        <f>F5481-E5481</f>
        <v>0.16666666666666696</v>
      </c>
      <c r="I5481" s="47"/>
      <c r="J5481" s="47"/>
      <c r="K5481" s="65" t="s">
        <v>793</v>
      </c>
      <c r="L5481" s="45" t="str">
        <f ca="1">VLOOKUP(Tableau645[[#This Row],[module]],OFFSET(INDIRECT(A5481&amp;"_code"),0,2,,2),2,0)</f>
        <v>n/a</v>
      </c>
      <c r="M5481" s="45"/>
      <c r="N5481" s="47"/>
      <c r="O5481" s="45"/>
    </row>
    <row r="5482" spans="1:15" hidden="1" x14ac:dyDescent="0.2">
      <c r="A5482" s="45" t="s">
        <v>677</v>
      </c>
      <c r="B5482" s="65" t="str">
        <f>YEAR(C5482)&amp;"-"&amp;WEEKNUM(C5482)</f>
        <v>2018-31</v>
      </c>
      <c r="C5482" s="46">
        <v>43315</v>
      </c>
      <c r="D5482" s="67">
        <f>WEEKDAY(Tableau645[[#This Row],[date]])</f>
        <v>6</v>
      </c>
      <c r="E5482" s="47">
        <v>0.34375</v>
      </c>
      <c r="F5482" s="47">
        <v>0.51041666666666696</v>
      </c>
      <c r="G5482" s="46" t="str">
        <f>IF(NOT(ISBLANK(Tableau645[heure
début])),IF(VALUE(MID(TEXT(Tableau645[heure
début],"hh"),1,2))&lt;13,"AM","PM"),"")</f>
        <v>AM</v>
      </c>
      <c r="H5482" s="47">
        <f>F5482-E5482</f>
        <v>0.16666666666666696</v>
      </c>
      <c r="I5482" s="47"/>
      <c r="J5482" s="47"/>
      <c r="K5482" s="65" t="s">
        <v>1168</v>
      </c>
      <c r="L5482" s="45" t="str">
        <f ca="1">VLOOKUP(Tableau645[[#This Row],[module]],OFFSET(INDIRECT(A5482&amp;"_code"),0,2,,2),2,0)</f>
        <v>n/a</v>
      </c>
      <c r="M5482" s="45"/>
      <c r="N5482" s="47"/>
      <c r="O5482" s="45"/>
    </row>
    <row r="5483" spans="1:15" hidden="1" x14ac:dyDescent="0.2">
      <c r="A5483" s="45" t="s">
        <v>671</v>
      </c>
      <c r="B5483" s="65" t="str">
        <f>YEAR(C5483)&amp;"-"&amp;WEEKNUM(C5483)</f>
        <v>2018-31</v>
      </c>
      <c r="C5483" s="46">
        <v>43315</v>
      </c>
      <c r="D5483" s="67">
        <f>WEEKDAY(Tableau645[[#This Row],[date]])</f>
        <v>6</v>
      </c>
      <c r="E5483" s="47">
        <v>0.34375</v>
      </c>
      <c r="F5483" s="47">
        <v>0.51041666666666696</v>
      </c>
      <c r="G5483" s="46" t="str">
        <f>IF(NOT(ISBLANK(Tableau645[heure
début])),IF(VALUE(MID(TEXT(Tableau645[heure
début],"hh"),1,2))&lt;13,"AM","PM"),"")</f>
        <v>AM</v>
      </c>
      <c r="H5483" s="47">
        <f>F5483-E5483</f>
        <v>0.16666666666666696</v>
      </c>
      <c r="I5483" s="47"/>
      <c r="J5483" s="47"/>
      <c r="K5483" s="65" t="s">
        <v>793</v>
      </c>
      <c r="L5483" s="45" t="str">
        <f ca="1">VLOOKUP(Tableau645[[#This Row],[module]],OFFSET(INDIRECT(A5483&amp;"_code"),0,2,,2),2,0)</f>
        <v>n/a</v>
      </c>
      <c r="M5483" s="45"/>
      <c r="N5483" s="47"/>
      <c r="O5483" s="45"/>
    </row>
    <row r="5484" spans="1:15" hidden="1" x14ac:dyDescent="0.2">
      <c r="A5484" s="61" t="s">
        <v>669</v>
      </c>
      <c r="B5484" s="65" t="str">
        <f>YEAR(C5484)&amp;"-"&amp;WEEKNUM(C5484)</f>
        <v>2018-31</v>
      </c>
      <c r="C5484" s="46">
        <v>43315</v>
      </c>
      <c r="D5484" s="67">
        <f>WEEKDAY(Tableau645[[#This Row],[date]])</f>
        <v>6</v>
      </c>
      <c r="E5484" s="63">
        <v>0.57291666666666696</v>
      </c>
      <c r="F5484" s="63">
        <v>0.73958333333333404</v>
      </c>
      <c r="G5484" s="46" t="str">
        <f>IF(NOT(ISBLANK(Tableau645[heure
début])),IF(VALUE(MID(TEXT(Tableau645[heure
début],"hh"),1,2))&lt;13,"AM","PM"),"")</f>
        <v>PM</v>
      </c>
      <c r="H5484" s="47">
        <f>F5484-E5484</f>
        <v>0.16666666666666707</v>
      </c>
      <c r="I5484" s="47"/>
      <c r="J5484" s="47"/>
      <c r="K5484" s="65" t="s">
        <v>793</v>
      </c>
      <c r="L5484" s="45" t="str">
        <f ca="1">VLOOKUP(Tableau645[[#This Row],[module]],OFFSET(INDIRECT(A5484&amp;"_code"),0,2,,2),2,0)</f>
        <v>n/a</v>
      </c>
      <c r="M5484" s="45"/>
      <c r="N5484" s="47"/>
      <c r="O5484" s="45"/>
    </row>
    <row r="5485" spans="1:15" hidden="1" x14ac:dyDescent="0.2">
      <c r="A5485" s="45" t="s">
        <v>657</v>
      </c>
      <c r="B5485" s="65" t="str">
        <f>YEAR(C5485)&amp;"-"&amp;WEEKNUM(C5485)</f>
        <v>2018-31</v>
      </c>
      <c r="C5485" s="46">
        <v>43315</v>
      </c>
      <c r="D5485" s="67">
        <f>WEEKDAY(Tableau645[[#This Row],[date]])</f>
        <v>6</v>
      </c>
      <c r="E5485" s="47">
        <v>0.57291666666666696</v>
      </c>
      <c r="F5485" s="47">
        <v>0.73958333333333404</v>
      </c>
      <c r="G5485" s="46" t="str">
        <f>IF(NOT(ISBLANK(Tableau645[heure
début])),IF(VALUE(MID(TEXT(Tableau645[heure
début],"hh"),1,2))&lt;13,"AM","PM"),"")</f>
        <v>PM</v>
      </c>
      <c r="H5485" s="47">
        <f>F5485-E5485</f>
        <v>0.16666666666666707</v>
      </c>
      <c r="I5485" s="123"/>
      <c r="J5485" s="47"/>
      <c r="K5485" s="65" t="s">
        <v>793</v>
      </c>
      <c r="L5485" s="45" t="str">
        <f ca="1">VLOOKUP(Tableau645[[#This Row],[module]],OFFSET(INDIRECT(A5485&amp;"_code"),0,2,,2),2,0)</f>
        <v>n/a</v>
      </c>
      <c r="M5485" s="45"/>
      <c r="N5485" s="47"/>
      <c r="O5485" s="45"/>
    </row>
    <row r="5486" spans="1:15" hidden="1" x14ac:dyDescent="0.2">
      <c r="A5486" s="45" t="s">
        <v>670</v>
      </c>
      <c r="B5486" s="65" t="str">
        <f>YEAR(C5486)&amp;"-"&amp;WEEKNUM(C5486)</f>
        <v>2018-31</v>
      </c>
      <c r="C5486" s="46">
        <v>43315</v>
      </c>
      <c r="D5486" s="67">
        <f>WEEKDAY(Tableau645[[#This Row],[date]])</f>
        <v>6</v>
      </c>
      <c r="E5486" s="47">
        <v>0.57291666666666696</v>
      </c>
      <c r="F5486" s="47">
        <v>0.73958333333333404</v>
      </c>
      <c r="G5486" s="46" t="str">
        <f>IF(NOT(ISBLANK(Tableau645[heure
début])),IF(VALUE(MID(TEXT(Tableau645[heure
début],"hh"),1,2))&lt;13,"AM","PM"),"")</f>
        <v>PM</v>
      </c>
      <c r="H5486" s="47">
        <f>F5486-E5486</f>
        <v>0.16666666666666707</v>
      </c>
      <c r="I5486" s="47"/>
      <c r="J5486" s="47"/>
      <c r="K5486" s="65" t="s">
        <v>793</v>
      </c>
      <c r="L5486" s="45" t="str">
        <f ca="1">VLOOKUP(Tableau645[[#This Row],[module]],OFFSET(INDIRECT(A5486&amp;"_code"),0,2,,2),2,0)</f>
        <v>n/a</v>
      </c>
      <c r="M5486" s="45"/>
      <c r="N5486" s="47"/>
      <c r="O5486" s="45"/>
    </row>
    <row r="5487" spans="1:15" hidden="1" x14ac:dyDescent="0.2">
      <c r="A5487" s="45" t="s">
        <v>672</v>
      </c>
      <c r="B5487" s="65" t="str">
        <f>YEAR(C5487)&amp;"-"&amp;WEEKNUM(C5487)</f>
        <v>2018-31</v>
      </c>
      <c r="C5487" s="46">
        <v>43315</v>
      </c>
      <c r="D5487" s="67">
        <f>WEEKDAY(Tableau645[[#This Row],[date]])</f>
        <v>6</v>
      </c>
      <c r="E5487" s="47">
        <v>0.57291666666666696</v>
      </c>
      <c r="F5487" s="47">
        <v>0.73958333333333404</v>
      </c>
      <c r="G5487" s="46" t="str">
        <f>IF(NOT(ISBLANK(Tableau645[heure
début])),IF(VALUE(MID(TEXT(Tableau645[heure
début],"hh"),1,2))&lt;13,"AM","PM"),"")</f>
        <v>PM</v>
      </c>
      <c r="H5487" s="47">
        <f>F5487-E5487</f>
        <v>0.16666666666666707</v>
      </c>
      <c r="I5487" s="47"/>
      <c r="J5487" s="47"/>
      <c r="K5487" s="65" t="s">
        <v>793</v>
      </c>
      <c r="L5487" s="45" t="str">
        <f ca="1">VLOOKUP(Tableau645[[#This Row],[module]],OFFSET(INDIRECT(A5487&amp;"_code"),0,2,,2),2,0)</f>
        <v>n/a</v>
      </c>
      <c r="M5487" s="45"/>
      <c r="N5487" s="47"/>
      <c r="O5487" s="45"/>
    </row>
    <row r="5488" spans="1:15" hidden="1" x14ac:dyDescent="0.2">
      <c r="A5488" s="45" t="s">
        <v>676</v>
      </c>
      <c r="B5488" s="65" t="str">
        <f>YEAR(C5488)&amp;"-"&amp;WEEKNUM(C5488)</f>
        <v>2018-31</v>
      </c>
      <c r="C5488" s="46">
        <v>43315</v>
      </c>
      <c r="D5488" s="67">
        <f>WEEKDAY(Tableau645[[#This Row],[date]])</f>
        <v>6</v>
      </c>
      <c r="E5488" s="47">
        <v>0.57291666666666696</v>
      </c>
      <c r="F5488" s="47">
        <v>0.69791666666666663</v>
      </c>
      <c r="G5488" s="46" t="str">
        <f>IF(NOT(ISBLANK(Tableau645[heure
début])),IF(VALUE(MID(TEXT(Tableau645[heure
début],"hh"),1,2))&lt;13,"AM","PM"),"")</f>
        <v>PM</v>
      </c>
      <c r="H5488" s="47">
        <f>F5488-E5488</f>
        <v>0.12499999999999967</v>
      </c>
      <c r="I5488" s="47"/>
      <c r="J5488" s="47"/>
      <c r="K5488" s="65" t="s">
        <v>793</v>
      </c>
      <c r="L5488" s="45" t="str">
        <f ca="1">VLOOKUP(Tableau645[[#This Row],[module]],OFFSET(INDIRECT(A5488&amp;"_code"),0,2,,2),2,0)</f>
        <v>n/a</v>
      </c>
      <c r="M5488" s="45"/>
      <c r="N5488" s="47"/>
      <c r="O5488" s="45"/>
    </row>
    <row r="5489" spans="1:15" hidden="1" x14ac:dyDescent="0.2">
      <c r="A5489" s="45" t="s">
        <v>677</v>
      </c>
      <c r="B5489" s="65" t="str">
        <f>YEAR(C5489)&amp;"-"&amp;WEEKNUM(C5489)</f>
        <v>2018-31</v>
      </c>
      <c r="C5489" s="46">
        <v>43315</v>
      </c>
      <c r="D5489" s="67">
        <f>WEEKDAY(Tableau645[[#This Row],[date]])</f>
        <v>6</v>
      </c>
      <c r="E5489" s="47">
        <v>0.57291666666666696</v>
      </c>
      <c r="F5489" s="47">
        <v>0.69791666666666663</v>
      </c>
      <c r="G5489" s="46" t="str">
        <f>IF(NOT(ISBLANK(Tableau645[heure
début])),IF(VALUE(MID(TEXT(Tableau645[heure
début],"hh"),1,2))&lt;13,"AM","PM"),"")</f>
        <v>PM</v>
      </c>
      <c r="H5489" s="47">
        <f>F5489-E5489</f>
        <v>0.12499999999999967</v>
      </c>
      <c r="I5489" s="47"/>
      <c r="J5489" s="47"/>
      <c r="K5489" s="65" t="s">
        <v>1168</v>
      </c>
      <c r="L5489" s="45" t="str">
        <f ca="1">VLOOKUP(Tableau645[[#This Row],[module]],OFFSET(INDIRECT(A5489&amp;"_code"),0,2,,2),2,0)</f>
        <v>n/a</v>
      </c>
      <c r="M5489" s="45"/>
      <c r="N5489" s="47"/>
      <c r="O5489" s="45"/>
    </row>
    <row r="5490" spans="1:15" hidden="1" x14ac:dyDescent="0.2">
      <c r="A5490" s="45" t="s">
        <v>671</v>
      </c>
      <c r="B5490" s="65" t="str">
        <f>YEAR(C5490)&amp;"-"&amp;WEEKNUM(C5490)</f>
        <v>2018-31</v>
      </c>
      <c r="C5490" s="46">
        <v>43315</v>
      </c>
      <c r="D5490" s="67">
        <f>WEEKDAY(Tableau645[[#This Row],[date]])</f>
        <v>6</v>
      </c>
      <c r="E5490" s="47">
        <v>0.57291666666666696</v>
      </c>
      <c r="F5490" s="47">
        <v>0.73958333333333404</v>
      </c>
      <c r="G5490" s="46" t="str">
        <f>IF(NOT(ISBLANK(Tableau645[heure
début])),IF(VALUE(MID(TEXT(Tableau645[heure
début],"hh"),1,2))&lt;13,"AM","PM"),"")</f>
        <v>PM</v>
      </c>
      <c r="H5490" s="47">
        <f>F5490-E5490</f>
        <v>0.16666666666666707</v>
      </c>
      <c r="I5490" s="47"/>
      <c r="J5490" s="47"/>
      <c r="K5490" s="65" t="s">
        <v>793</v>
      </c>
      <c r="L5490" s="45" t="str">
        <f ca="1">VLOOKUP(Tableau645[[#This Row],[module]],OFFSET(INDIRECT(A5490&amp;"_code"),0,2,,2),2,0)</f>
        <v>n/a</v>
      </c>
      <c r="M5490" s="45"/>
      <c r="N5490" s="47"/>
      <c r="O5490" s="45"/>
    </row>
    <row r="5491" spans="1:15" hidden="1" x14ac:dyDescent="0.2">
      <c r="A5491" s="61" t="s">
        <v>669</v>
      </c>
      <c r="B5491" s="65" t="str">
        <f>YEAR(C5491)&amp;"-"&amp;WEEKNUM(C5491)</f>
        <v>2018-31</v>
      </c>
      <c r="C5491" s="46">
        <v>43316</v>
      </c>
      <c r="D5491" s="67">
        <f>WEEKDAY(Tableau645[[#This Row],[date]])</f>
        <v>7</v>
      </c>
      <c r="E5491" s="47">
        <v>0.34375</v>
      </c>
      <c r="F5491" s="47">
        <v>0.51041666666666696</v>
      </c>
      <c r="G5491" s="46" t="str">
        <f>IF(NOT(ISBLANK(Tableau645[heure
début])),IF(VALUE(MID(TEXT(Tableau645[heure
début],"hh"),1,2))&lt;13,"AM","PM"),"")</f>
        <v>AM</v>
      </c>
      <c r="H5491" s="47">
        <f>F5491-E5491</f>
        <v>0.16666666666666696</v>
      </c>
      <c r="I5491" s="47"/>
      <c r="J5491" s="47"/>
      <c r="K5491" s="65"/>
      <c r="L5491" s="45" t="e">
        <f ca="1">VLOOKUP(Tableau645[[#This Row],[module]],OFFSET(INDIRECT(A5491&amp;"_code"),0,2,,2),2,0)</f>
        <v>#N/A</v>
      </c>
      <c r="M5491" s="45"/>
      <c r="N5491" s="47"/>
      <c r="O5491" s="45"/>
    </row>
    <row r="5492" spans="1:15" hidden="1" x14ac:dyDescent="0.2">
      <c r="A5492" s="45" t="s">
        <v>657</v>
      </c>
      <c r="B5492" s="65" t="str">
        <f>YEAR(C5492)&amp;"-"&amp;WEEKNUM(C5492)</f>
        <v>2018-31</v>
      </c>
      <c r="C5492" s="46">
        <v>43316</v>
      </c>
      <c r="D5492" s="67">
        <f>WEEKDAY(Tableau645[[#This Row],[date]])</f>
        <v>7</v>
      </c>
      <c r="E5492" s="47">
        <v>0.34375</v>
      </c>
      <c r="F5492" s="47">
        <v>0.51041666666666696</v>
      </c>
      <c r="G5492" s="46" t="str">
        <f>IF(NOT(ISBLANK(Tableau645[heure
début])),IF(VALUE(MID(TEXT(Tableau645[heure
début],"hh"),1,2))&lt;13,"AM","PM"),"")</f>
        <v>AM</v>
      </c>
      <c r="H5492" s="47">
        <f>F5492-E5492</f>
        <v>0.16666666666666696</v>
      </c>
      <c r="I5492" s="123"/>
      <c r="J5492" s="47"/>
      <c r="K5492" s="65"/>
      <c r="L5492" s="45" t="e">
        <f ca="1">VLOOKUP(Tableau645[[#This Row],[module]],OFFSET(INDIRECT(A5492&amp;"_code"),0,2,,2),2,0)</f>
        <v>#N/A</v>
      </c>
      <c r="M5492" s="45"/>
      <c r="N5492" s="47"/>
      <c r="O5492" s="45"/>
    </row>
    <row r="5493" spans="1:15" hidden="1" x14ac:dyDescent="0.2">
      <c r="A5493" s="45" t="s">
        <v>670</v>
      </c>
      <c r="B5493" s="65" t="str">
        <f>YEAR(C5493)&amp;"-"&amp;WEEKNUM(C5493)</f>
        <v>2018-31</v>
      </c>
      <c r="C5493" s="46">
        <v>43316</v>
      </c>
      <c r="D5493" s="67">
        <f>WEEKDAY(Tableau645[[#This Row],[date]])</f>
        <v>7</v>
      </c>
      <c r="E5493" s="47">
        <v>0.34375</v>
      </c>
      <c r="F5493" s="47">
        <v>0.51041666666666696</v>
      </c>
      <c r="G5493" s="46" t="str">
        <f>IF(NOT(ISBLANK(Tableau645[heure
début])),IF(VALUE(MID(TEXT(Tableau645[heure
début],"hh"),1,2))&lt;13,"AM","PM"),"")</f>
        <v>AM</v>
      </c>
      <c r="H5493" s="47">
        <f>F5493-E5493</f>
        <v>0.16666666666666696</v>
      </c>
      <c r="I5493" s="47"/>
      <c r="J5493" s="47"/>
      <c r="K5493" s="65"/>
      <c r="L5493" s="45" t="e">
        <f ca="1">VLOOKUP(Tableau645[[#This Row],[module]],OFFSET(INDIRECT(A5493&amp;"_code"),0,2,,2),2,0)</f>
        <v>#N/A</v>
      </c>
      <c r="M5493" s="45"/>
      <c r="N5493" s="47"/>
      <c r="O5493" s="45"/>
    </row>
    <row r="5494" spans="1:15" hidden="1" x14ac:dyDescent="0.2">
      <c r="A5494" s="45" t="s">
        <v>672</v>
      </c>
      <c r="B5494" s="65" t="str">
        <f>YEAR(C5494)&amp;"-"&amp;WEEKNUM(C5494)</f>
        <v>2018-31</v>
      </c>
      <c r="C5494" s="46">
        <v>43316</v>
      </c>
      <c r="D5494" s="67">
        <f>WEEKDAY(Tableau645[[#This Row],[date]])</f>
        <v>7</v>
      </c>
      <c r="E5494" s="47">
        <v>0.34375</v>
      </c>
      <c r="F5494" s="47">
        <v>0.51041666666666696</v>
      </c>
      <c r="G5494" s="46" t="str">
        <f>IF(NOT(ISBLANK(Tableau645[heure
début])),IF(VALUE(MID(TEXT(Tableau645[heure
début],"hh"),1,2))&lt;13,"AM","PM"),"")</f>
        <v>AM</v>
      </c>
      <c r="H5494" s="47">
        <f>F5494-E5494</f>
        <v>0.16666666666666696</v>
      </c>
      <c r="I5494" s="47"/>
      <c r="J5494" s="47"/>
      <c r="K5494" s="65"/>
      <c r="L5494" s="45" t="e">
        <f ca="1">VLOOKUP(Tableau645[[#This Row],[module]],OFFSET(INDIRECT(A5494&amp;"_code"),0,2,,2),2,0)</f>
        <v>#N/A</v>
      </c>
      <c r="M5494" s="45"/>
      <c r="N5494" s="47"/>
      <c r="O5494" s="45"/>
    </row>
    <row r="5495" spans="1:15" hidden="1" x14ac:dyDescent="0.2">
      <c r="A5495" s="45" t="s">
        <v>676</v>
      </c>
      <c r="B5495" s="65" t="str">
        <f>YEAR(C5495)&amp;"-"&amp;WEEKNUM(C5495)</f>
        <v>2018-31</v>
      </c>
      <c r="C5495" s="46">
        <v>43316</v>
      </c>
      <c r="D5495" s="67">
        <f>WEEKDAY(Tableau645[[#This Row],[date]])</f>
        <v>7</v>
      </c>
      <c r="E5495" s="47">
        <v>0.34375</v>
      </c>
      <c r="F5495" s="47">
        <v>0.51041666666666696</v>
      </c>
      <c r="G5495" s="46" t="str">
        <f>IF(NOT(ISBLANK(Tableau645[heure
début])),IF(VALUE(MID(TEXT(Tableau645[heure
début],"hh"),1,2))&lt;13,"AM","PM"),"")</f>
        <v>AM</v>
      </c>
      <c r="H5495" s="47">
        <f>F5495-E5495</f>
        <v>0.16666666666666696</v>
      </c>
      <c r="I5495" s="47"/>
      <c r="J5495" s="47"/>
      <c r="K5495" s="65"/>
      <c r="L5495" s="45" t="e">
        <f ca="1">VLOOKUP(Tableau645[[#This Row],[module]],OFFSET(INDIRECT(A5495&amp;"_code"),0,2,,2),2,0)</f>
        <v>#N/A</v>
      </c>
      <c r="M5495" s="45"/>
      <c r="N5495" s="47"/>
      <c r="O5495" s="45"/>
    </row>
    <row r="5496" spans="1:15" hidden="1" x14ac:dyDescent="0.2">
      <c r="A5496" s="45" t="s">
        <v>677</v>
      </c>
      <c r="B5496" s="65" t="str">
        <f>YEAR(C5496)&amp;"-"&amp;WEEKNUM(C5496)</f>
        <v>2018-31</v>
      </c>
      <c r="C5496" s="46">
        <v>43316</v>
      </c>
      <c r="D5496" s="67">
        <f>WEEKDAY(Tableau645[[#This Row],[date]])</f>
        <v>7</v>
      </c>
      <c r="E5496" s="47">
        <v>0.34375</v>
      </c>
      <c r="F5496" s="47">
        <v>0.51041666666666696</v>
      </c>
      <c r="G5496" s="46" t="str">
        <f>IF(NOT(ISBLANK(Tableau645[heure
début])),IF(VALUE(MID(TEXT(Tableau645[heure
début],"hh"),1,2))&lt;13,"AM","PM"),"")</f>
        <v>AM</v>
      </c>
      <c r="H5496" s="47">
        <f>F5496-E5496</f>
        <v>0.16666666666666696</v>
      </c>
      <c r="I5496" s="47"/>
      <c r="J5496" s="47"/>
      <c r="K5496" s="65"/>
      <c r="L5496" s="45" t="e">
        <f ca="1">VLOOKUP(Tableau645[[#This Row],[module]],OFFSET(INDIRECT(A5496&amp;"_code"),0,2,,2),2,0)</f>
        <v>#N/A</v>
      </c>
      <c r="M5496" s="45"/>
      <c r="N5496" s="47"/>
      <c r="O5496" s="45"/>
    </row>
    <row r="5497" spans="1:15" hidden="1" x14ac:dyDescent="0.2">
      <c r="A5497" s="45" t="s">
        <v>671</v>
      </c>
      <c r="B5497" s="65" t="str">
        <f>YEAR(C5497)&amp;"-"&amp;WEEKNUM(C5497)</f>
        <v>2018-31</v>
      </c>
      <c r="C5497" s="46">
        <v>43316</v>
      </c>
      <c r="D5497" s="67">
        <f>WEEKDAY(Tableau645[[#This Row],[date]])</f>
        <v>7</v>
      </c>
      <c r="E5497" s="47">
        <v>0.34375</v>
      </c>
      <c r="F5497" s="47">
        <v>0.51041666666666696</v>
      </c>
      <c r="G5497" s="46" t="str">
        <f>IF(NOT(ISBLANK(Tableau645[heure
début])),IF(VALUE(MID(TEXT(Tableau645[heure
début],"hh"),1,2))&lt;13,"AM","PM"),"")</f>
        <v>AM</v>
      </c>
      <c r="H5497" s="47">
        <f>F5497-E5497</f>
        <v>0.16666666666666696</v>
      </c>
      <c r="I5497" s="47"/>
      <c r="J5497" s="47"/>
      <c r="K5497" s="65"/>
      <c r="L5497" s="45" t="e">
        <f ca="1">VLOOKUP(Tableau645[[#This Row],[module]],OFFSET(INDIRECT(A5497&amp;"_code"),0,2,,2),2,0)</f>
        <v>#N/A</v>
      </c>
      <c r="M5497" s="45"/>
      <c r="N5497" s="47"/>
      <c r="O5497" s="45"/>
    </row>
    <row r="5498" spans="1:15" hidden="1" x14ac:dyDescent="0.2">
      <c r="A5498" s="61" t="s">
        <v>669</v>
      </c>
      <c r="B5498" s="65" t="str">
        <f>YEAR(C5498)&amp;"-"&amp;WEEKNUM(C5498)</f>
        <v>2018-31</v>
      </c>
      <c r="C5498" s="46">
        <v>43316</v>
      </c>
      <c r="D5498" s="67">
        <f>WEEKDAY(Tableau645[[#This Row],[date]])</f>
        <v>7</v>
      </c>
      <c r="E5498" s="63">
        <v>0.57291666666666696</v>
      </c>
      <c r="F5498" s="63">
        <v>0.73958333333333404</v>
      </c>
      <c r="G5498" s="46" t="str">
        <f>IF(NOT(ISBLANK(Tableau645[heure
début])),IF(VALUE(MID(TEXT(Tableau645[heure
début],"hh"),1,2))&lt;13,"AM","PM"),"")</f>
        <v>PM</v>
      </c>
      <c r="H5498" s="47">
        <f>F5498-E5498</f>
        <v>0.16666666666666707</v>
      </c>
      <c r="I5498" s="47"/>
      <c r="J5498" s="47"/>
      <c r="K5498" s="65"/>
      <c r="L5498" s="45" t="e">
        <f ca="1">VLOOKUP(Tableau645[[#This Row],[module]],OFFSET(INDIRECT(A5498&amp;"_code"),0,2,,2),2,0)</f>
        <v>#N/A</v>
      </c>
      <c r="M5498" s="45"/>
      <c r="N5498" s="47"/>
      <c r="O5498" s="45"/>
    </row>
    <row r="5499" spans="1:15" hidden="1" x14ac:dyDescent="0.2">
      <c r="A5499" s="45" t="s">
        <v>657</v>
      </c>
      <c r="B5499" s="65" t="str">
        <f>YEAR(C5499)&amp;"-"&amp;WEEKNUM(C5499)</f>
        <v>2018-31</v>
      </c>
      <c r="C5499" s="46">
        <v>43316</v>
      </c>
      <c r="D5499" s="67">
        <f>WEEKDAY(Tableau645[[#This Row],[date]])</f>
        <v>7</v>
      </c>
      <c r="E5499" s="47">
        <v>0.57291666666666696</v>
      </c>
      <c r="F5499" s="47">
        <v>0.73958333333333404</v>
      </c>
      <c r="G5499" s="46" t="str">
        <f>IF(NOT(ISBLANK(Tableau645[heure
début])),IF(VALUE(MID(TEXT(Tableau645[heure
début],"hh"),1,2))&lt;13,"AM","PM"),"")</f>
        <v>PM</v>
      </c>
      <c r="H5499" s="47">
        <f>F5499-E5499</f>
        <v>0.16666666666666707</v>
      </c>
      <c r="I5499" s="123"/>
      <c r="J5499" s="47"/>
      <c r="K5499" s="65"/>
      <c r="L5499" s="45" t="e">
        <f ca="1">VLOOKUP(Tableau645[[#This Row],[module]],OFFSET(INDIRECT(A5499&amp;"_code"),0,2,,2),2,0)</f>
        <v>#N/A</v>
      </c>
      <c r="M5499" s="45"/>
      <c r="N5499" s="47"/>
      <c r="O5499" s="45"/>
    </row>
    <row r="5500" spans="1:15" hidden="1" x14ac:dyDescent="0.2">
      <c r="A5500" s="45" t="s">
        <v>670</v>
      </c>
      <c r="B5500" s="65" t="str">
        <f>YEAR(C5500)&amp;"-"&amp;WEEKNUM(C5500)</f>
        <v>2018-31</v>
      </c>
      <c r="C5500" s="46">
        <v>43316</v>
      </c>
      <c r="D5500" s="67">
        <f>WEEKDAY(Tableau645[[#This Row],[date]])</f>
        <v>7</v>
      </c>
      <c r="E5500" s="47">
        <v>0.57291666666666696</v>
      </c>
      <c r="F5500" s="47">
        <v>0.73958333333333404</v>
      </c>
      <c r="G5500" s="46" t="str">
        <f>IF(NOT(ISBLANK(Tableau645[heure
début])),IF(VALUE(MID(TEXT(Tableau645[heure
début],"hh"),1,2))&lt;13,"AM","PM"),"")</f>
        <v>PM</v>
      </c>
      <c r="H5500" s="47">
        <f>F5500-E5500</f>
        <v>0.16666666666666707</v>
      </c>
      <c r="I5500" s="47"/>
      <c r="J5500" s="47"/>
      <c r="K5500" s="65"/>
      <c r="L5500" s="45" t="e">
        <f ca="1">VLOOKUP(Tableau645[[#This Row],[module]],OFFSET(INDIRECT(A5500&amp;"_code"),0,2,,2),2,0)</f>
        <v>#N/A</v>
      </c>
      <c r="M5500" s="45"/>
      <c r="N5500" s="47"/>
      <c r="O5500" s="45"/>
    </row>
    <row r="5501" spans="1:15" hidden="1" x14ac:dyDescent="0.2">
      <c r="A5501" s="45" t="s">
        <v>672</v>
      </c>
      <c r="B5501" s="65" t="str">
        <f>YEAR(C5501)&amp;"-"&amp;WEEKNUM(C5501)</f>
        <v>2018-31</v>
      </c>
      <c r="C5501" s="46">
        <v>43316</v>
      </c>
      <c r="D5501" s="67">
        <f>WEEKDAY(Tableau645[[#This Row],[date]])</f>
        <v>7</v>
      </c>
      <c r="E5501" s="47">
        <v>0.57291666666666696</v>
      </c>
      <c r="F5501" s="47">
        <v>0.73958333333333404</v>
      </c>
      <c r="G5501" s="46" t="str">
        <f>IF(NOT(ISBLANK(Tableau645[heure
début])),IF(VALUE(MID(TEXT(Tableau645[heure
début],"hh"),1,2))&lt;13,"AM","PM"),"")</f>
        <v>PM</v>
      </c>
      <c r="H5501" s="47">
        <f>F5501-E5501</f>
        <v>0.16666666666666707</v>
      </c>
      <c r="I5501" s="47"/>
      <c r="J5501" s="47"/>
      <c r="K5501" s="65"/>
      <c r="L5501" s="45" t="e">
        <f ca="1">VLOOKUP(Tableau645[[#This Row],[module]],OFFSET(INDIRECT(A5501&amp;"_code"),0,2,,2),2,0)</f>
        <v>#N/A</v>
      </c>
      <c r="M5501" s="45"/>
      <c r="N5501" s="47"/>
      <c r="O5501" s="45"/>
    </row>
    <row r="5502" spans="1:15" hidden="1" x14ac:dyDescent="0.2">
      <c r="A5502" s="45" t="s">
        <v>676</v>
      </c>
      <c r="B5502" s="65" t="str">
        <f>YEAR(C5502)&amp;"-"&amp;WEEKNUM(C5502)</f>
        <v>2018-31</v>
      </c>
      <c r="C5502" s="46">
        <v>43316</v>
      </c>
      <c r="D5502" s="67">
        <f>WEEKDAY(Tableau645[[#This Row],[date]])</f>
        <v>7</v>
      </c>
      <c r="E5502" s="47">
        <v>0.57291666666666696</v>
      </c>
      <c r="F5502" s="47">
        <v>0.69791666666666663</v>
      </c>
      <c r="G5502" s="46" t="str">
        <f>IF(NOT(ISBLANK(Tableau645[heure
début])),IF(VALUE(MID(TEXT(Tableau645[heure
début],"hh"),1,2))&lt;13,"AM","PM"),"")</f>
        <v>PM</v>
      </c>
      <c r="H5502" s="47">
        <f>F5502-E5502</f>
        <v>0.12499999999999967</v>
      </c>
      <c r="I5502" s="47"/>
      <c r="J5502" s="47"/>
      <c r="K5502" s="65"/>
      <c r="L5502" s="45" t="e">
        <f ca="1">VLOOKUP(Tableau645[[#This Row],[module]],OFFSET(INDIRECT(A5502&amp;"_code"),0,2,,2),2,0)</f>
        <v>#N/A</v>
      </c>
      <c r="M5502" s="45"/>
      <c r="N5502" s="47"/>
      <c r="O5502" s="45"/>
    </row>
    <row r="5503" spans="1:15" hidden="1" x14ac:dyDescent="0.2">
      <c r="A5503" s="45" t="s">
        <v>677</v>
      </c>
      <c r="B5503" s="65" t="str">
        <f>YEAR(C5503)&amp;"-"&amp;WEEKNUM(C5503)</f>
        <v>2018-31</v>
      </c>
      <c r="C5503" s="46">
        <v>43316</v>
      </c>
      <c r="D5503" s="67">
        <f>WEEKDAY(Tableau645[[#This Row],[date]])</f>
        <v>7</v>
      </c>
      <c r="E5503" s="47">
        <v>0.57291666666666696</v>
      </c>
      <c r="F5503" s="47">
        <v>0.69791666666666663</v>
      </c>
      <c r="G5503" s="46" t="str">
        <f>IF(NOT(ISBLANK(Tableau645[heure
début])),IF(VALUE(MID(TEXT(Tableau645[heure
début],"hh"),1,2))&lt;13,"AM","PM"),"")</f>
        <v>PM</v>
      </c>
      <c r="H5503" s="47">
        <f>F5503-E5503</f>
        <v>0.12499999999999967</v>
      </c>
      <c r="I5503" s="47"/>
      <c r="J5503" s="47"/>
      <c r="K5503" s="65"/>
      <c r="L5503" s="45" t="e">
        <f ca="1">VLOOKUP(Tableau645[[#This Row],[module]],OFFSET(INDIRECT(A5503&amp;"_code"),0,2,,2),2,0)</f>
        <v>#N/A</v>
      </c>
      <c r="M5503" s="45"/>
      <c r="N5503" s="47"/>
      <c r="O5503" s="45"/>
    </row>
    <row r="5504" spans="1:15" hidden="1" x14ac:dyDescent="0.2">
      <c r="A5504" s="45" t="s">
        <v>671</v>
      </c>
      <c r="B5504" s="65" t="str">
        <f>YEAR(C5504)&amp;"-"&amp;WEEKNUM(C5504)</f>
        <v>2018-31</v>
      </c>
      <c r="C5504" s="46">
        <v>43316</v>
      </c>
      <c r="D5504" s="67">
        <f>WEEKDAY(Tableau645[[#This Row],[date]])</f>
        <v>7</v>
      </c>
      <c r="E5504" s="47">
        <v>0.57291666666666696</v>
      </c>
      <c r="F5504" s="47">
        <v>0.73958333333333404</v>
      </c>
      <c r="G5504" s="46" t="str">
        <f>IF(NOT(ISBLANK(Tableau645[heure
début])),IF(VALUE(MID(TEXT(Tableau645[heure
début],"hh"),1,2))&lt;13,"AM","PM"),"")</f>
        <v>PM</v>
      </c>
      <c r="H5504" s="47">
        <f>F5504-E5504</f>
        <v>0.16666666666666707</v>
      </c>
      <c r="I5504" s="47"/>
      <c r="J5504" s="47"/>
      <c r="K5504" s="65"/>
      <c r="L5504" s="45" t="e">
        <f ca="1">VLOOKUP(Tableau645[[#This Row],[module]],OFFSET(INDIRECT(A5504&amp;"_code"),0,2,,2),2,0)</f>
        <v>#N/A</v>
      </c>
      <c r="M5504" s="45"/>
      <c r="N5504" s="47"/>
      <c r="O5504" s="45"/>
    </row>
    <row r="5505" spans="1:15" hidden="1" x14ac:dyDescent="0.2">
      <c r="A5505" s="61" t="s">
        <v>669</v>
      </c>
      <c r="B5505" s="65" t="str">
        <f>YEAR(C5505)&amp;"-"&amp;WEEKNUM(C5505)</f>
        <v>2018-32</v>
      </c>
      <c r="C5505" s="46">
        <v>43317</v>
      </c>
      <c r="D5505" s="67">
        <f>WEEKDAY(Tableau645[[#This Row],[date]])</f>
        <v>1</v>
      </c>
      <c r="E5505" s="47">
        <v>0.34375</v>
      </c>
      <c r="F5505" s="47">
        <v>0.51041666666666696</v>
      </c>
      <c r="G5505" s="46" t="str">
        <f>IF(NOT(ISBLANK(Tableau645[heure
début])),IF(VALUE(MID(TEXT(Tableau645[heure
début],"hh"),1,2))&lt;13,"AM","PM"),"")</f>
        <v>AM</v>
      </c>
      <c r="H5505" s="47">
        <f>F5505-E5505</f>
        <v>0.16666666666666696</v>
      </c>
      <c r="I5505" s="47"/>
      <c r="J5505" s="47"/>
      <c r="K5505" s="65"/>
      <c r="L5505" s="45" t="e">
        <f ca="1">VLOOKUP(Tableau645[[#This Row],[module]],OFFSET(INDIRECT(A5505&amp;"_code"),0,2,,2),2,0)</f>
        <v>#N/A</v>
      </c>
      <c r="M5505" s="45"/>
      <c r="N5505" s="47"/>
      <c r="O5505" s="45"/>
    </row>
    <row r="5506" spans="1:15" hidden="1" x14ac:dyDescent="0.2">
      <c r="A5506" s="45" t="s">
        <v>657</v>
      </c>
      <c r="B5506" s="65" t="str">
        <f>YEAR(C5506)&amp;"-"&amp;WEEKNUM(C5506)</f>
        <v>2018-32</v>
      </c>
      <c r="C5506" s="46">
        <v>43317</v>
      </c>
      <c r="D5506" s="67">
        <f>WEEKDAY(Tableau645[[#This Row],[date]])</f>
        <v>1</v>
      </c>
      <c r="E5506" s="47">
        <v>0.34375</v>
      </c>
      <c r="F5506" s="47">
        <v>0.51041666666666696</v>
      </c>
      <c r="G5506" s="46" t="str">
        <f>IF(NOT(ISBLANK(Tableau645[heure
début])),IF(VALUE(MID(TEXT(Tableau645[heure
début],"hh"),1,2))&lt;13,"AM","PM"),"")</f>
        <v>AM</v>
      </c>
      <c r="H5506" s="47">
        <f>F5506-E5506</f>
        <v>0.16666666666666696</v>
      </c>
      <c r="I5506" s="123"/>
      <c r="J5506" s="47"/>
      <c r="K5506" s="65"/>
      <c r="L5506" s="45" t="e">
        <f ca="1">VLOOKUP(Tableau645[[#This Row],[module]],OFFSET(INDIRECT(A5506&amp;"_code"),0,2,,2),2,0)</f>
        <v>#N/A</v>
      </c>
      <c r="M5506" s="45"/>
      <c r="N5506" s="47"/>
      <c r="O5506" s="45"/>
    </row>
    <row r="5507" spans="1:15" hidden="1" x14ac:dyDescent="0.2">
      <c r="A5507" s="45" t="s">
        <v>670</v>
      </c>
      <c r="B5507" s="65" t="str">
        <f>YEAR(C5507)&amp;"-"&amp;WEEKNUM(C5507)</f>
        <v>2018-32</v>
      </c>
      <c r="C5507" s="46">
        <v>43317</v>
      </c>
      <c r="D5507" s="67">
        <f>WEEKDAY(Tableau645[[#This Row],[date]])</f>
        <v>1</v>
      </c>
      <c r="E5507" s="47">
        <v>0.34375</v>
      </c>
      <c r="F5507" s="47">
        <v>0.51041666666666696</v>
      </c>
      <c r="G5507" s="46" t="str">
        <f>IF(NOT(ISBLANK(Tableau645[heure
début])),IF(VALUE(MID(TEXT(Tableau645[heure
début],"hh"),1,2))&lt;13,"AM","PM"),"")</f>
        <v>AM</v>
      </c>
      <c r="H5507" s="47">
        <f>F5507-E5507</f>
        <v>0.16666666666666696</v>
      </c>
      <c r="I5507" s="47"/>
      <c r="J5507" s="47"/>
      <c r="K5507" s="65"/>
      <c r="L5507" s="45" t="e">
        <f ca="1">VLOOKUP(Tableau645[[#This Row],[module]],OFFSET(INDIRECT(A5507&amp;"_code"),0,2,,2),2,0)</f>
        <v>#N/A</v>
      </c>
      <c r="M5507" s="45"/>
      <c r="N5507" s="47"/>
      <c r="O5507" s="45"/>
    </row>
    <row r="5508" spans="1:15" hidden="1" x14ac:dyDescent="0.2">
      <c r="A5508" s="45" t="s">
        <v>672</v>
      </c>
      <c r="B5508" s="65" t="str">
        <f>YEAR(C5508)&amp;"-"&amp;WEEKNUM(C5508)</f>
        <v>2018-32</v>
      </c>
      <c r="C5508" s="46">
        <v>43317</v>
      </c>
      <c r="D5508" s="67">
        <f>WEEKDAY(Tableau645[[#This Row],[date]])</f>
        <v>1</v>
      </c>
      <c r="E5508" s="47">
        <v>0.34375</v>
      </c>
      <c r="F5508" s="47">
        <v>0.51041666666666696</v>
      </c>
      <c r="G5508" s="46" t="str">
        <f>IF(NOT(ISBLANK(Tableau645[heure
début])),IF(VALUE(MID(TEXT(Tableau645[heure
début],"hh"),1,2))&lt;13,"AM","PM"),"")</f>
        <v>AM</v>
      </c>
      <c r="H5508" s="47">
        <f>F5508-E5508</f>
        <v>0.16666666666666696</v>
      </c>
      <c r="I5508" s="47"/>
      <c r="J5508" s="47"/>
      <c r="K5508" s="65"/>
      <c r="L5508" s="45" t="e">
        <f ca="1">VLOOKUP(Tableau645[[#This Row],[module]],OFFSET(INDIRECT(A5508&amp;"_code"),0,2,,2),2,0)</f>
        <v>#N/A</v>
      </c>
      <c r="M5508" s="45"/>
      <c r="N5508" s="47"/>
      <c r="O5508" s="45"/>
    </row>
    <row r="5509" spans="1:15" hidden="1" x14ac:dyDescent="0.2">
      <c r="A5509" s="45" t="s">
        <v>676</v>
      </c>
      <c r="B5509" s="65" t="str">
        <f>YEAR(C5509)&amp;"-"&amp;WEEKNUM(C5509)</f>
        <v>2018-32</v>
      </c>
      <c r="C5509" s="46">
        <v>43317</v>
      </c>
      <c r="D5509" s="67">
        <f>WEEKDAY(Tableau645[[#This Row],[date]])</f>
        <v>1</v>
      </c>
      <c r="E5509" s="47">
        <v>0.34375</v>
      </c>
      <c r="F5509" s="47">
        <v>0.51041666666666696</v>
      </c>
      <c r="G5509" s="46" t="str">
        <f>IF(NOT(ISBLANK(Tableau645[heure
début])),IF(VALUE(MID(TEXT(Tableau645[heure
début],"hh"),1,2))&lt;13,"AM","PM"),"")</f>
        <v>AM</v>
      </c>
      <c r="H5509" s="47">
        <f>F5509-E5509</f>
        <v>0.16666666666666696</v>
      </c>
      <c r="I5509" s="47"/>
      <c r="J5509" s="47"/>
      <c r="K5509" s="65"/>
      <c r="L5509" s="45" t="e">
        <f ca="1">VLOOKUP(Tableau645[[#This Row],[module]],OFFSET(INDIRECT(A5509&amp;"_code"),0,2,,2),2,0)</f>
        <v>#N/A</v>
      </c>
      <c r="M5509" s="45"/>
      <c r="N5509" s="47"/>
      <c r="O5509" s="45"/>
    </row>
    <row r="5510" spans="1:15" hidden="1" x14ac:dyDescent="0.2">
      <c r="A5510" s="45" t="s">
        <v>677</v>
      </c>
      <c r="B5510" s="65" t="str">
        <f>YEAR(C5510)&amp;"-"&amp;WEEKNUM(C5510)</f>
        <v>2018-32</v>
      </c>
      <c r="C5510" s="46">
        <v>43317</v>
      </c>
      <c r="D5510" s="67">
        <f>WEEKDAY(Tableau645[[#This Row],[date]])</f>
        <v>1</v>
      </c>
      <c r="E5510" s="47">
        <v>0.34375</v>
      </c>
      <c r="F5510" s="47">
        <v>0.51041666666666696</v>
      </c>
      <c r="G5510" s="46" t="str">
        <f>IF(NOT(ISBLANK(Tableau645[heure
début])),IF(VALUE(MID(TEXT(Tableau645[heure
début],"hh"),1,2))&lt;13,"AM","PM"),"")</f>
        <v>AM</v>
      </c>
      <c r="H5510" s="47">
        <f>F5510-E5510</f>
        <v>0.16666666666666696</v>
      </c>
      <c r="I5510" s="47"/>
      <c r="J5510" s="47"/>
      <c r="K5510" s="65"/>
      <c r="L5510" s="45" t="e">
        <f ca="1">VLOOKUP(Tableau645[[#This Row],[module]],OFFSET(INDIRECT(A5510&amp;"_code"),0,2,,2),2,0)</f>
        <v>#N/A</v>
      </c>
      <c r="M5510" s="45"/>
      <c r="N5510" s="47"/>
      <c r="O5510" s="45"/>
    </row>
    <row r="5511" spans="1:15" hidden="1" x14ac:dyDescent="0.2">
      <c r="A5511" s="45" t="s">
        <v>671</v>
      </c>
      <c r="B5511" s="65" t="str">
        <f>YEAR(C5511)&amp;"-"&amp;WEEKNUM(C5511)</f>
        <v>2018-32</v>
      </c>
      <c r="C5511" s="46">
        <v>43317</v>
      </c>
      <c r="D5511" s="67">
        <f>WEEKDAY(Tableau645[[#This Row],[date]])</f>
        <v>1</v>
      </c>
      <c r="E5511" s="47">
        <v>0.34375</v>
      </c>
      <c r="F5511" s="47">
        <v>0.51041666666666696</v>
      </c>
      <c r="G5511" s="46" t="str">
        <f>IF(NOT(ISBLANK(Tableau645[heure
début])),IF(VALUE(MID(TEXT(Tableau645[heure
début],"hh"),1,2))&lt;13,"AM","PM"),"")</f>
        <v>AM</v>
      </c>
      <c r="H5511" s="47">
        <f>F5511-E5511</f>
        <v>0.16666666666666696</v>
      </c>
      <c r="I5511" s="47"/>
      <c r="J5511" s="47"/>
      <c r="K5511" s="65"/>
      <c r="L5511" s="45" t="e">
        <f ca="1">VLOOKUP(Tableau645[[#This Row],[module]],OFFSET(INDIRECT(A5511&amp;"_code"),0,2,,2),2,0)</f>
        <v>#N/A</v>
      </c>
      <c r="M5511" s="45"/>
      <c r="N5511" s="47"/>
      <c r="O5511" s="45"/>
    </row>
    <row r="5512" spans="1:15" hidden="1" x14ac:dyDescent="0.2">
      <c r="A5512" s="61" t="s">
        <v>669</v>
      </c>
      <c r="B5512" s="65" t="str">
        <f>YEAR(C5512)&amp;"-"&amp;WEEKNUM(C5512)</f>
        <v>2018-32</v>
      </c>
      <c r="C5512" s="46">
        <v>43317</v>
      </c>
      <c r="D5512" s="67">
        <f>WEEKDAY(Tableau645[[#This Row],[date]])</f>
        <v>1</v>
      </c>
      <c r="E5512" s="63">
        <v>0.57291666666666696</v>
      </c>
      <c r="F5512" s="63">
        <v>0.73958333333333404</v>
      </c>
      <c r="G5512" s="46" t="str">
        <f>IF(NOT(ISBLANK(Tableau645[heure
début])),IF(VALUE(MID(TEXT(Tableau645[heure
début],"hh"),1,2))&lt;13,"AM","PM"),"")</f>
        <v>PM</v>
      </c>
      <c r="H5512" s="47">
        <f>F5512-E5512</f>
        <v>0.16666666666666707</v>
      </c>
      <c r="I5512" s="47"/>
      <c r="J5512" s="47"/>
      <c r="K5512" s="65"/>
      <c r="L5512" s="45" t="e">
        <f ca="1">VLOOKUP(Tableau645[[#This Row],[module]],OFFSET(INDIRECT(A5512&amp;"_code"),0,2,,2),2,0)</f>
        <v>#N/A</v>
      </c>
      <c r="M5512" s="45"/>
      <c r="N5512" s="47"/>
      <c r="O5512" s="45"/>
    </row>
    <row r="5513" spans="1:15" hidden="1" x14ac:dyDescent="0.2">
      <c r="A5513" s="45" t="s">
        <v>657</v>
      </c>
      <c r="B5513" s="65" t="str">
        <f>YEAR(C5513)&amp;"-"&amp;WEEKNUM(C5513)</f>
        <v>2018-32</v>
      </c>
      <c r="C5513" s="46">
        <v>43317</v>
      </c>
      <c r="D5513" s="67">
        <f>WEEKDAY(Tableau645[[#This Row],[date]])</f>
        <v>1</v>
      </c>
      <c r="E5513" s="47">
        <v>0.57291666666666696</v>
      </c>
      <c r="F5513" s="47">
        <v>0.73958333333333404</v>
      </c>
      <c r="G5513" s="46" t="str">
        <f>IF(NOT(ISBLANK(Tableau645[heure
début])),IF(VALUE(MID(TEXT(Tableau645[heure
début],"hh"),1,2))&lt;13,"AM","PM"),"")</f>
        <v>PM</v>
      </c>
      <c r="H5513" s="47">
        <f>F5513-E5513</f>
        <v>0.16666666666666707</v>
      </c>
      <c r="I5513" s="123"/>
      <c r="J5513" s="47"/>
      <c r="K5513" s="65"/>
      <c r="L5513" s="45" t="e">
        <f ca="1">VLOOKUP(Tableau645[[#This Row],[module]],OFFSET(INDIRECT(A5513&amp;"_code"),0,2,,2),2,0)</f>
        <v>#N/A</v>
      </c>
      <c r="M5513" s="45"/>
      <c r="N5513" s="47"/>
      <c r="O5513" s="45"/>
    </row>
    <row r="5514" spans="1:15" hidden="1" x14ac:dyDescent="0.2">
      <c r="A5514" s="45" t="s">
        <v>670</v>
      </c>
      <c r="B5514" s="65" t="str">
        <f>YEAR(C5514)&amp;"-"&amp;WEEKNUM(C5514)</f>
        <v>2018-32</v>
      </c>
      <c r="C5514" s="46">
        <v>43317</v>
      </c>
      <c r="D5514" s="67">
        <f>WEEKDAY(Tableau645[[#This Row],[date]])</f>
        <v>1</v>
      </c>
      <c r="E5514" s="47">
        <v>0.57291666666666696</v>
      </c>
      <c r="F5514" s="47">
        <v>0.73958333333333404</v>
      </c>
      <c r="G5514" s="46" t="str">
        <f>IF(NOT(ISBLANK(Tableau645[heure
début])),IF(VALUE(MID(TEXT(Tableau645[heure
début],"hh"),1,2))&lt;13,"AM","PM"),"")</f>
        <v>PM</v>
      </c>
      <c r="H5514" s="47">
        <f>F5514-E5514</f>
        <v>0.16666666666666707</v>
      </c>
      <c r="I5514" s="47"/>
      <c r="J5514" s="47"/>
      <c r="K5514" s="65"/>
      <c r="L5514" s="45" t="e">
        <f ca="1">VLOOKUP(Tableau645[[#This Row],[module]],OFFSET(INDIRECT(A5514&amp;"_code"),0,2,,2),2,0)</f>
        <v>#N/A</v>
      </c>
      <c r="M5514" s="45"/>
      <c r="N5514" s="47"/>
      <c r="O5514" s="45"/>
    </row>
    <row r="5515" spans="1:15" hidden="1" x14ac:dyDescent="0.2">
      <c r="A5515" s="45" t="s">
        <v>672</v>
      </c>
      <c r="B5515" s="65" t="str">
        <f>YEAR(C5515)&amp;"-"&amp;WEEKNUM(C5515)</f>
        <v>2018-32</v>
      </c>
      <c r="C5515" s="46">
        <v>43317</v>
      </c>
      <c r="D5515" s="67">
        <f>WEEKDAY(Tableau645[[#This Row],[date]])</f>
        <v>1</v>
      </c>
      <c r="E5515" s="47">
        <v>0.57291666666666696</v>
      </c>
      <c r="F5515" s="47">
        <v>0.73958333333333404</v>
      </c>
      <c r="G5515" s="46" t="str">
        <f>IF(NOT(ISBLANK(Tableau645[heure
début])),IF(VALUE(MID(TEXT(Tableau645[heure
début],"hh"),1,2))&lt;13,"AM","PM"),"")</f>
        <v>PM</v>
      </c>
      <c r="H5515" s="47">
        <f>F5515-E5515</f>
        <v>0.16666666666666707</v>
      </c>
      <c r="I5515" s="47"/>
      <c r="J5515" s="47"/>
      <c r="K5515" s="65"/>
      <c r="L5515" s="45" t="e">
        <f ca="1">VLOOKUP(Tableau645[[#This Row],[module]],OFFSET(INDIRECT(A5515&amp;"_code"),0,2,,2),2,0)</f>
        <v>#N/A</v>
      </c>
      <c r="M5515" s="45"/>
      <c r="N5515" s="47"/>
      <c r="O5515" s="45"/>
    </row>
    <row r="5516" spans="1:15" hidden="1" x14ac:dyDescent="0.2">
      <c r="A5516" s="45" t="s">
        <v>676</v>
      </c>
      <c r="B5516" s="65" t="str">
        <f>YEAR(C5516)&amp;"-"&amp;WEEKNUM(C5516)</f>
        <v>2018-32</v>
      </c>
      <c r="C5516" s="46">
        <v>43317</v>
      </c>
      <c r="D5516" s="67">
        <f>WEEKDAY(Tableau645[[#This Row],[date]])</f>
        <v>1</v>
      </c>
      <c r="E5516" s="47">
        <v>0.57291666666666696</v>
      </c>
      <c r="F5516" s="47">
        <v>0.69791666666666663</v>
      </c>
      <c r="G5516" s="46" t="str">
        <f>IF(NOT(ISBLANK(Tableau645[heure
début])),IF(VALUE(MID(TEXT(Tableau645[heure
début],"hh"),1,2))&lt;13,"AM","PM"),"")</f>
        <v>PM</v>
      </c>
      <c r="H5516" s="47">
        <f>F5516-E5516</f>
        <v>0.12499999999999967</v>
      </c>
      <c r="I5516" s="47"/>
      <c r="J5516" s="47"/>
      <c r="K5516" s="65"/>
      <c r="L5516" s="45" t="e">
        <f ca="1">VLOOKUP(Tableau645[[#This Row],[module]],OFFSET(INDIRECT(A5516&amp;"_code"),0,2,,2),2,0)</f>
        <v>#N/A</v>
      </c>
      <c r="M5516" s="45"/>
      <c r="N5516" s="47"/>
      <c r="O5516" s="45"/>
    </row>
    <row r="5517" spans="1:15" hidden="1" x14ac:dyDescent="0.2">
      <c r="A5517" s="45" t="s">
        <v>677</v>
      </c>
      <c r="B5517" s="65" t="str">
        <f>YEAR(C5517)&amp;"-"&amp;WEEKNUM(C5517)</f>
        <v>2018-32</v>
      </c>
      <c r="C5517" s="46">
        <v>43317</v>
      </c>
      <c r="D5517" s="67">
        <f>WEEKDAY(Tableau645[[#This Row],[date]])</f>
        <v>1</v>
      </c>
      <c r="E5517" s="47">
        <v>0.57291666666666696</v>
      </c>
      <c r="F5517" s="47">
        <v>0.69791666666666663</v>
      </c>
      <c r="G5517" s="46" t="str">
        <f>IF(NOT(ISBLANK(Tableau645[heure
début])),IF(VALUE(MID(TEXT(Tableau645[heure
début],"hh"),1,2))&lt;13,"AM","PM"),"")</f>
        <v>PM</v>
      </c>
      <c r="H5517" s="47">
        <f>F5517-E5517</f>
        <v>0.12499999999999967</v>
      </c>
      <c r="I5517" s="47"/>
      <c r="J5517" s="47"/>
      <c r="K5517" s="65"/>
      <c r="L5517" s="45" t="e">
        <f ca="1">VLOOKUP(Tableau645[[#This Row],[module]],OFFSET(INDIRECT(A5517&amp;"_code"),0,2,,2),2,0)</f>
        <v>#N/A</v>
      </c>
      <c r="M5517" s="45"/>
      <c r="N5517" s="47"/>
      <c r="O5517" s="45"/>
    </row>
    <row r="5518" spans="1:15" hidden="1" x14ac:dyDescent="0.2">
      <c r="A5518" s="45" t="s">
        <v>671</v>
      </c>
      <c r="B5518" s="65" t="str">
        <f>YEAR(C5518)&amp;"-"&amp;WEEKNUM(C5518)</f>
        <v>2018-32</v>
      </c>
      <c r="C5518" s="46">
        <v>43317</v>
      </c>
      <c r="D5518" s="67">
        <f>WEEKDAY(Tableau645[[#This Row],[date]])</f>
        <v>1</v>
      </c>
      <c r="E5518" s="47">
        <v>0.57291666666666696</v>
      </c>
      <c r="F5518" s="47">
        <v>0.73958333333333404</v>
      </c>
      <c r="G5518" s="46" t="str">
        <f>IF(NOT(ISBLANK(Tableau645[heure
début])),IF(VALUE(MID(TEXT(Tableau645[heure
début],"hh"),1,2))&lt;13,"AM","PM"),"")</f>
        <v>PM</v>
      </c>
      <c r="H5518" s="47">
        <f>F5518-E5518</f>
        <v>0.16666666666666707</v>
      </c>
      <c r="I5518" s="47"/>
      <c r="J5518" s="47"/>
      <c r="K5518" s="65"/>
      <c r="L5518" s="45" t="e">
        <f ca="1">VLOOKUP(Tableau645[[#This Row],[module]],OFFSET(INDIRECT(A5518&amp;"_code"),0,2,,2),2,0)</f>
        <v>#N/A</v>
      </c>
      <c r="M5518" s="45"/>
      <c r="N5518" s="47"/>
      <c r="O5518" s="45"/>
    </row>
    <row r="5519" spans="1:15" hidden="1" x14ac:dyDescent="0.2">
      <c r="A5519" s="61" t="s">
        <v>669</v>
      </c>
      <c r="B5519" s="65" t="str">
        <f>YEAR(C5519)&amp;"-"&amp;WEEKNUM(C5519)</f>
        <v>2018-32</v>
      </c>
      <c r="C5519" s="46">
        <v>43318</v>
      </c>
      <c r="D5519" s="67">
        <f>WEEKDAY(Tableau645[[#This Row],[date]])</f>
        <v>2</v>
      </c>
      <c r="E5519" s="47">
        <v>0.34375</v>
      </c>
      <c r="F5519" s="47">
        <v>0.51041666666666696</v>
      </c>
      <c r="G5519" s="46" t="str">
        <f>IF(NOT(ISBLANK(Tableau645[heure
début])),IF(VALUE(MID(TEXT(Tableau645[heure
début],"hh"),1,2))&lt;13,"AM","PM"),"")</f>
        <v>AM</v>
      </c>
      <c r="H5519" s="47">
        <f>F5519-E5519</f>
        <v>0.16666666666666696</v>
      </c>
      <c r="I5519" s="47"/>
      <c r="J5519" s="47"/>
      <c r="K5519" s="65" t="s">
        <v>793</v>
      </c>
      <c r="L5519" s="45" t="str">
        <f ca="1">VLOOKUP(Tableau645[[#This Row],[module]],OFFSET(INDIRECT(A5519&amp;"_code"),0,2,,2),2,0)</f>
        <v>n/a</v>
      </c>
      <c r="M5519" s="45"/>
      <c r="N5519" s="47"/>
      <c r="O5519" s="45"/>
    </row>
    <row r="5520" spans="1:15" hidden="1" x14ac:dyDescent="0.2">
      <c r="A5520" s="45" t="s">
        <v>657</v>
      </c>
      <c r="B5520" s="65" t="str">
        <f>YEAR(C5520)&amp;"-"&amp;WEEKNUM(C5520)</f>
        <v>2018-32</v>
      </c>
      <c r="C5520" s="46">
        <v>43318</v>
      </c>
      <c r="D5520" s="67">
        <f>WEEKDAY(Tableau645[[#This Row],[date]])</f>
        <v>2</v>
      </c>
      <c r="E5520" s="47">
        <v>0.34375</v>
      </c>
      <c r="F5520" s="47">
        <v>0.51041666666666696</v>
      </c>
      <c r="G5520" s="46" t="str">
        <f>IF(NOT(ISBLANK(Tableau645[heure
début])),IF(VALUE(MID(TEXT(Tableau645[heure
début],"hh"),1,2))&lt;13,"AM","PM"),"")</f>
        <v>AM</v>
      </c>
      <c r="H5520" s="47">
        <f>F5520-E5520</f>
        <v>0.16666666666666696</v>
      </c>
      <c r="I5520" s="123"/>
      <c r="J5520" s="47"/>
      <c r="K5520" s="65" t="s">
        <v>793</v>
      </c>
      <c r="L5520" s="45" t="str">
        <f ca="1">VLOOKUP(Tableau645[[#This Row],[module]],OFFSET(INDIRECT(A5520&amp;"_code"),0,2,,2),2,0)</f>
        <v>n/a</v>
      </c>
      <c r="M5520" s="45"/>
      <c r="N5520" s="47"/>
      <c r="O5520" s="45"/>
    </row>
    <row r="5521" spans="1:15" hidden="1" x14ac:dyDescent="0.2">
      <c r="A5521" s="45" t="s">
        <v>670</v>
      </c>
      <c r="B5521" s="65" t="str">
        <f>YEAR(C5521)&amp;"-"&amp;WEEKNUM(C5521)</f>
        <v>2018-32</v>
      </c>
      <c r="C5521" s="46">
        <v>43318</v>
      </c>
      <c r="D5521" s="67">
        <f>WEEKDAY(Tableau645[[#This Row],[date]])</f>
        <v>2</v>
      </c>
      <c r="E5521" s="47">
        <v>0.34375</v>
      </c>
      <c r="F5521" s="47">
        <v>0.51041666666666696</v>
      </c>
      <c r="G5521" s="46" t="str">
        <f>IF(NOT(ISBLANK(Tableau645[heure
début])),IF(VALUE(MID(TEXT(Tableau645[heure
début],"hh"),1,2))&lt;13,"AM","PM"),"")</f>
        <v>AM</v>
      </c>
      <c r="H5521" s="47">
        <f>F5521-E5521</f>
        <v>0.16666666666666696</v>
      </c>
      <c r="I5521" s="47"/>
      <c r="J5521" s="47"/>
      <c r="K5521" s="65" t="s">
        <v>793</v>
      </c>
      <c r="L5521" s="45" t="str">
        <f ca="1">VLOOKUP(Tableau645[[#This Row],[module]],OFFSET(INDIRECT(A5521&amp;"_code"),0,2,,2),2,0)</f>
        <v>n/a</v>
      </c>
      <c r="M5521" s="45"/>
      <c r="N5521" s="47"/>
      <c r="O5521" s="45"/>
    </row>
    <row r="5522" spans="1:15" hidden="1" x14ac:dyDescent="0.2">
      <c r="A5522" s="45" t="s">
        <v>672</v>
      </c>
      <c r="B5522" s="65" t="str">
        <f>YEAR(C5522)&amp;"-"&amp;WEEKNUM(C5522)</f>
        <v>2018-32</v>
      </c>
      <c r="C5522" s="46">
        <v>43318</v>
      </c>
      <c r="D5522" s="67">
        <f>WEEKDAY(Tableau645[[#This Row],[date]])</f>
        <v>2</v>
      </c>
      <c r="E5522" s="47">
        <v>0.34375</v>
      </c>
      <c r="F5522" s="47">
        <v>0.51041666666666696</v>
      </c>
      <c r="G5522" s="46" t="str">
        <f>IF(NOT(ISBLANK(Tableau645[heure
début])),IF(VALUE(MID(TEXT(Tableau645[heure
début],"hh"),1,2))&lt;13,"AM","PM"),"")</f>
        <v>AM</v>
      </c>
      <c r="H5522" s="47">
        <f>F5522-E5522</f>
        <v>0.16666666666666696</v>
      </c>
      <c r="I5522" s="47"/>
      <c r="J5522" s="47"/>
      <c r="K5522" s="65" t="s">
        <v>793</v>
      </c>
      <c r="L5522" s="45" t="str">
        <f ca="1">VLOOKUP(Tableau645[[#This Row],[module]],OFFSET(INDIRECT(A5522&amp;"_code"),0,2,,2),2,0)</f>
        <v>n/a</v>
      </c>
      <c r="M5522" s="45"/>
      <c r="N5522" s="47"/>
      <c r="O5522" s="45"/>
    </row>
    <row r="5523" spans="1:15" hidden="1" x14ac:dyDescent="0.2">
      <c r="A5523" s="45" t="s">
        <v>676</v>
      </c>
      <c r="B5523" s="65" t="str">
        <f>YEAR(C5523)&amp;"-"&amp;WEEKNUM(C5523)</f>
        <v>2018-32</v>
      </c>
      <c r="C5523" s="46">
        <v>43318</v>
      </c>
      <c r="D5523" s="67">
        <f>WEEKDAY(Tableau645[[#This Row],[date]])</f>
        <v>2</v>
      </c>
      <c r="E5523" s="47">
        <v>0.34375</v>
      </c>
      <c r="F5523" s="47">
        <v>0.51041666666666696</v>
      </c>
      <c r="G5523" s="46" t="str">
        <f>IF(NOT(ISBLANK(Tableau645[heure
début])),IF(VALUE(MID(TEXT(Tableau645[heure
début],"hh"),1,2))&lt;13,"AM","PM"),"")</f>
        <v>AM</v>
      </c>
      <c r="H5523" s="47">
        <f>F5523-E5523</f>
        <v>0.16666666666666696</v>
      </c>
      <c r="I5523" s="47"/>
      <c r="J5523" s="47"/>
      <c r="K5523" s="65" t="s">
        <v>793</v>
      </c>
      <c r="L5523" s="45" t="str">
        <f ca="1">VLOOKUP(Tableau645[[#This Row],[module]],OFFSET(INDIRECT(A5523&amp;"_code"),0,2,,2),2,0)</f>
        <v>n/a</v>
      </c>
      <c r="M5523" s="45"/>
      <c r="N5523" s="47"/>
      <c r="O5523" s="45"/>
    </row>
    <row r="5524" spans="1:15" hidden="1" x14ac:dyDescent="0.2">
      <c r="A5524" s="45" t="s">
        <v>677</v>
      </c>
      <c r="B5524" s="65" t="str">
        <f>YEAR(C5524)&amp;"-"&amp;WEEKNUM(C5524)</f>
        <v>2018-32</v>
      </c>
      <c r="C5524" s="46">
        <v>43318</v>
      </c>
      <c r="D5524" s="67">
        <f>WEEKDAY(Tableau645[[#This Row],[date]])</f>
        <v>2</v>
      </c>
      <c r="E5524" s="47">
        <v>0.34375</v>
      </c>
      <c r="F5524" s="47">
        <v>0.51041666666666696</v>
      </c>
      <c r="G5524" s="46" t="str">
        <f>IF(NOT(ISBLANK(Tableau645[heure
début])),IF(VALUE(MID(TEXT(Tableau645[heure
début],"hh"),1,2))&lt;13,"AM","PM"),"")</f>
        <v>AM</v>
      </c>
      <c r="H5524" s="47">
        <f>F5524-E5524</f>
        <v>0.16666666666666696</v>
      </c>
      <c r="I5524" s="47"/>
      <c r="J5524" s="47"/>
      <c r="K5524" s="65" t="s">
        <v>1168</v>
      </c>
      <c r="L5524" s="45" t="str">
        <f ca="1">VLOOKUP(Tableau645[[#This Row],[module]],OFFSET(INDIRECT(A5524&amp;"_code"),0,2,,2),2,0)</f>
        <v>n/a</v>
      </c>
      <c r="M5524" s="45"/>
      <c r="N5524" s="47"/>
      <c r="O5524" s="45"/>
    </row>
    <row r="5525" spans="1:15" hidden="1" x14ac:dyDescent="0.2">
      <c r="A5525" s="45" t="s">
        <v>671</v>
      </c>
      <c r="B5525" s="65" t="str">
        <f>YEAR(C5525)&amp;"-"&amp;WEEKNUM(C5525)</f>
        <v>2018-32</v>
      </c>
      <c r="C5525" s="46">
        <v>43318</v>
      </c>
      <c r="D5525" s="67">
        <f>WEEKDAY(Tableau645[[#This Row],[date]])</f>
        <v>2</v>
      </c>
      <c r="E5525" s="47">
        <v>0.34375</v>
      </c>
      <c r="F5525" s="47">
        <v>0.51041666666666696</v>
      </c>
      <c r="G5525" s="46" t="str">
        <f>IF(NOT(ISBLANK(Tableau645[heure
début])),IF(VALUE(MID(TEXT(Tableau645[heure
début],"hh"),1,2))&lt;13,"AM","PM"),"")</f>
        <v>AM</v>
      </c>
      <c r="H5525" s="47">
        <f>F5525-E5525</f>
        <v>0.16666666666666696</v>
      </c>
      <c r="I5525" s="47"/>
      <c r="J5525" s="47"/>
      <c r="K5525" s="65" t="s">
        <v>793</v>
      </c>
      <c r="L5525" s="45" t="str">
        <f ca="1">VLOOKUP(Tableau645[[#This Row],[module]],OFFSET(INDIRECT(A5525&amp;"_code"),0,2,,2),2,0)</f>
        <v>n/a</v>
      </c>
      <c r="M5525" s="45"/>
      <c r="N5525" s="47"/>
      <c r="O5525" s="45"/>
    </row>
    <row r="5526" spans="1:15" hidden="1" x14ac:dyDescent="0.2">
      <c r="A5526" s="61" t="s">
        <v>669</v>
      </c>
      <c r="B5526" s="65" t="str">
        <f>YEAR(C5526)&amp;"-"&amp;WEEKNUM(C5526)</f>
        <v>2018-32</v>
      </c>
      <c r="C5526" s="46">
        <v>43318</v>
      </c>
      <c r="D5526" s="67">
        <f>WEEKDAY(Tableau645[[#This Row],[date]])</f>
        <v>2</v>
      </c>
      <c r="E5526" s="63">
        <v>0.57291666666666696</v>
      </c>
      <c r="F5526" s="63">
        <v>0.73958333333333404</v>
      </c>
      <c r="G5526" s="46" t="str">
        <f>IF(NOT(ISBLANK(Tableau645[heure
début])),IF(VALUE(MID(TEXT(Tableau645[heure
début],"hh"),1,2))&lt;13,"AM","PM"),"")</f>
        <v>PM</v>
      </c>
      <c r="H5526" s="47">
        <f>F5526-E5526</f>
        <v>0.16666666666666707</v>
      </c>
      <c r="I5526" s="47"/>
      <c r="J5526" s="47"/>
      <c r="K5526" s="65" t="s">
        <v>793</v>
      </c>
      <c r="L5526" s="45" t="str">
        <f ca="1">VLOOKUP(Tableau645[[#This Row],[module]],OFFSET(INDIRECT(A5526&amp;"_code"),0,2,,2),2,0)</f>
        <v>n/a</v>
      </c>
      <c r="M5526" s="45"/>
      <c r="N5526" s="47"/>
      <c r="O5526" s="45"/>
    </row>
    <row r="5527" spans="1:15" hidden="1" x14ac:dyDescent="0.2">
      <c r="A5527" s="45" t="s">
        <v>657</v>
      </c>
      <c r="B5527" s="65" t="str">
        <f>YEAR(C5527)&amp;"-"&amp;WEEKNUM(C5527)</f>
        <v>2018-32</v>
      </c>
      <c r="C5527" s="46">
        <v>43318</v>
      </c>
      <c r="D5527" s="67">
        <f>WEEKDAY(Tableau645[[#This Row],[date]])</f>
        <v>2</v>
      </c>
      <c r="E5527" s="47">
        <v>0.57291666666666696</v>
      </c>
      <c r="F5527" s="47">
        <v>0.73958333333333404</v>
      </c>
      <c r="G5527" s="46" t="str">
        <f>IF(NOT(ISBLANK(Tableau645[heure
début])),IF(VALUE(MID(TEXT(Tableau645[heure
début],"hh"),1,2))&lt;13,"AM","PM"),"")</f>
        <v>PM</v>
      </c>
      <c r="H5527" s="47">
        <f>F5527-E5527</f>
        <v>0.16666666666666707</v>
      </c>
      <c r="I5527" s="123"/>
      <c r="J5527" s="47"/>
      <c r="K5527" s="65" t="s">
        <v>793</v>
      </c>
      <c r="L5527" s="45" t="str">
        <f ca="1">VLOOKUP(Tableau645[[#This Row],[module]],OFFSET(INDIRECT(A5527&amp;"_code"),0,2,,2),2,0)</f>
        <v>n/a</v>
      </c>
      <c r="M5527" s="45"/>
      <c r="N5527" s="47"/>
      <c r="O5527" s="45"/>
    </row>
    <row r="5528" spans="1:15" hidden="1" x14ac:dyDescent="0.2">
      <c r="A5528" s="45" t="s">
        <v>670</v>
      </c>
      <c r="B5528" s="65" t="str">
        <f>YEAR(C5528)&amp;"-"&amp;WEEKNUM(C5528)</f>
        <v>2018-32</v>
      </c>
      <c r="C5528" s="46">
        <v>43318</v>
      </c>
      <c r="D5528" s="67">
        <f>WEEKDAY(Tableau645[[#This Row],[date]])</f>
        <v>2</v>
      </c>
      <c r="E5528" s="47">
        <v>0.57291666666666696</v>
      </c>
      <c r="F5528" s="47">
        <v>0.73958333333333404</v>
      </c>
      <c r="G5528" s="46" t="str">
        <f>IF(NOT(ISBLANK(Tableau645[heure
début])),IF(VALUE(MID(TEXT(Tableau645[heure
début],"hh"),1,2))&lt;13,"AM","PM"),"")</f>
        <v>PM</v>
      </c>
      <c r="H5528" s="47">
        <f>F5528-E5528</f>
        <v>0.16666666666666707</v>
      </c>
      <c r="I5528" s="47"/>
      <c r="J5528" s="47"/>
      <c r="K5528" s="65" t="s">
        <v>793</v>
      </c>
      <c r="L5528" s="45" t="str">
        <f ca="1">VLOOKUP(Tableau645[[#This Row],[module]],OFFSET(INDIRECT(A5528&amp;"_code"),0,2,,2),2,0)</f>
        <v>n/a</v>
      </c>
      <c r="M5528" s="45"/>
      <c r="N5528" s="47"/>
      <c r="O5528" s="45"/>
    </row>
    <row r="5529" spans="1:15" hidden="1" x14ac:dyDescent="0.2">
      <c r="A5529" s="45" t="s">
        <v>672</v>
      </c>
      <c r="B5529" s="65" t="str">
        <f>YEAR(C5529)&amp;"-"&amp;WEEKNUM(C5529)</f>
        <v>2018-32</v>
      </c>
      <c r="C5529" s="46">
        <v>43318</v>
      </c>
      <c r="D5529" s="67">
        <f>WEEKDAY(Tableau645[[#This Row],[date]])</f>
        <v>2</v>
      </c>
      <c r="E5529" s="47">
        <v>0.57291666666666696</v>
      </c>
      <c r="F5529" s="47">
        <v>0.73958333333333404</v>
      </c>
      <c r="G5529" s="46" t="str">
        <f>IF(NOT(ISBLANK(Tableau645[heure
début])),IF(VALUE(MID(TEXT(Tableau645[heure
début],"hh"),1,2))&lt;13,"AM","PM"),"")</f>
        <v>PM</v>
      </c>
      <c r="H5529" s="47">
        <f>F5529-E5529</f>
        <v>0.16666666666666707</v>
      </c>
      <c r="I5529" s="47"/>
      <c r="J5529" s="47"/>
      <c r="K5529" s="65" t="s">
        <v>793</v>
      </c>
      <c r="L5529" s="45" t="str">
        <f ca="1">VLOOKUP(Tableau645[[#This Row],[module]],OFFSET(INDIRECT(A5529&amp;"_code"),0,2,,2),2,0)</f>
        <v>n/a</v>
      </c>
      <c r="M5529" s="45"/>
      <c r="N5529" s="47"/>
      <c r="O5529" s="45"/>
    </row>
    <row r="5530" spans="1:15" hidden="1" x14ac:dyDescent="0.2">
      <c r="A5530" s="45" t="s">
        <v>676</v>
      </c>
      <c r="B5530" s="65" t="str">
        <f>YEAR(C5530)&amp;"-"&amp;WEEKNUM(C5530)</f>
        <v>2018-32</v>
      </c>
      <c r="C5530" s="46">
        <v>43318</v>
      </c>
      <c r="D5530" s="67">
        <f>WEEKDAY(Tableau645[[#This Row],[date]])</f>
        <v>2</v>
      </c>
      <c r="E5530" s="47">
        <v>0.57291666666666696</v>
      </c>
      <c r="F5530" s="47">
        <v>0.69791666666666663</v>
      </c>
      <c r="G5530" s="46" t="str">
        <f>IF(NOT(ISBLANK(Tableau645[heure
début])),IF(VALUE(MID(TEXT(Tableau645[heure
début],"hh"),1,2))&lt;13,"AM","PM"),"")</f>
        <v>PM</v>
      </c>
      <c r="H5530" s="47">
        <f>F5530-E5530</f>
        <v>0.12499999999999967</v>
      </c>
      <c r="I5530" s="47"/>
      <c r="J5530" s="47"/>
      <c r="K5530" s="65" t="s">
        <v>793</v>
      </c>
      <c r="L5530" s="45" t="str">
        <f ca="1">VLOOKUP(Tableau645[[#This Row],[module]],OFFSET(INDIRECT(A5530&amp;"_code"),0,2,,2),2,0)</f>
        <v>n/a</v>
      </c>
      <c r="M5530" s="45"/>
      <c r="N5530" s="47"/>
      <c r="O5530" s="45"/>
    </row>
    <row r="5531" spans="1:15" hidden="1" x14ac:dyDescent="0.2">
      <c r="A5531" s="45" t="s">
        <v>677</v>
      </c>
      <c r="B5531" s="65" t="str">
        <f>YEAR(C5531)&amp;"-"&amp;WEEKNUM(C5531)</f>
        <v>2018-32</v>
      </c>
      <c r="C5531" s="46">
        <v>43318</v>
      </c>
      <c r="D5531" s="67">
        <f>WEEKDAY(Tableau645[[#This Row],[date]])</f>
        <v>2</v>
      </c>
      <c r="E5531" s="47">
        <v>0.57291666666666696</v>
      </c>
      <c r="F5531" s="47">
        <v>0.69791666666666663</v>
      </c>
      <c r="G5531" s="46" t="str">
        <f>IF(NOT(ISBLANK(Tableau645[heure
début])),IF(VALUE(MID(TEXT(Tableau645[heure
début],"hh"),1,2))&lt;13,"AM","PM"),"")</f>
        <v>PM</v>
      </c>
      <c r="H5531" s="47">
        <f>F5531-E5531</f>
        <v>0.12499999999999967</v>
      </c>
      <c r="I5531" s="47"/>
      <c r="J5531" s="47"/>
      <c r="K5531" s="65" t="s">
        <v>1168</v>
      </c>
      <c r="L5531" s="45" t="str">
        <f ca="1">VLOOKUP(Tableau645[[#This Row],[module]],OFFSET(INDIRECT(A5531&amp;"_code"),0,2,,2),2,0)</f>
        <v>n/a</v>
      </c>
      <c r="M5531" s="45"/>
      <c r="N5531" s="47"/>
      <c r="O5531" s="45"/>
    </row>
    <row r="5532" spans="1:15" hidden="1" x14ac:dyDescent="0.2">
      <c r="A5532" s="45" t="s">
        <v>671</v>
      </c>
      <c r="B5532" s="65" t="str">
        <f>YEAR(C5532)&amp;"-"&amp;WEEKNUM(C5532)</f>
        <v>2018-32</v>
      </c>
      <c r="C5532" s="46">
        <v>43318</v>
      </c>
      <c r="D5532" s="67">
        <f>WEEKDAY(Tableau645[[#This Row],[date]])</f>
        <v>2</v>
      </c>
      <c r="E5532" s="47">
        <v>0.57291666666666696</v>
      </c>
      <c r="F5532" s="47">
        <v>0.73958333333333404</v>
      </c>
      <c r="G5532" s="46" t="str">
        <f>IF(NOT(ISBLANK(Tableau645[heure
début])),IF(VALUE(MID(TEXT(Tableau645[heure
début],"hh"),1,2))&lt;13,"AM","PM"),"")</f>
        <v>PM</v>
      </c>
      <c r="H5532" s="47">
        <f>F5532-E5532</f>
        <v>0.16666666666666707</v>
      </c>
      <c r="I5532" s="47"/>
      <c r="J5532" s="47"/>
      <c r="K5532" s="65" t="s">
        <v>793</v>
      </c>
      <c r="L5532" s="45" t="str">
        <f ca="1">VLOOKUP(Tableau645[[#This Row],[module]],OFFSET(INDIRECT(A5532&amp;"_code"),0,2,,2),2,0)</f>
        <v>n/a</v>
      </c>
      <c r="M5532" s="45"/>
      <c r="N5532" s="47"/>
      <c r="O5532" s="45"/>
    </row>
    <row r="5533" spans="1:15" hidden="1" x14ac:dyDescent="0.2">
      <c r="A5533" s="61" t="s">
        <v>669</v>
      </c>
      <c r="B5533" s="65" t="str">
        <f>YEAR(C5533)&amp;"-"&amp;WEEKNUM(C5533)</f>
        <v>2018-32</v>
      </c>
      <c r="C5533" s="46">
        <v>43319</v>
      </c>
      <c r="D5533" s="67">
        <f>WEEKDAY(Tableau645[[#This Row],[date]])</f>
        <v>3</v>
      </c>
      <c r="E5533" s="47">
        <v>0.34375</v>
      </c>
      <c r="F5533" s="47">
        <v>0.51041666666666696</v>
      </c>
      <c r="G5533" s="46" t="str">
        <f>IF(NOT(ISBLANK(Tableau645[heure
début])),IF(VALUE(MID(TEXT(Tableau645[heure
début],"hh"),1,2))&lt;13,"AM","PM"),"")</f>
        <v>AM</v>
      </c>
      <c r="H5533" s="47">
        <f>F5533-E5533</f>
        <v>0.16666666666666696</v>
      </c>
      <c r="I5533" s="47"/>
      <c r="J5533" s="47"/>
      <c r="K5533" s="65" t="s">
        <v>793</v>
      </c>
      <c r="L5533" s="45" t="str">
        <f ca="1">VLOOKUP(Tableau645[[#This Row],[module]],OFFSET(INDIRECT(A5533&amp;"_code"),0,2,,2),2,0)</f>
        <v>n/a</v>
      </c>
      <c r="M5533" s="45"/>
      <c r="N5533" s="47"/>
      <c r="O5533" s="45"/>
    </row>
    <row r="5534" spans="1:15" hidden="1" x14ac:dyDescent="0.2">
      <c r="A5534" s="45" t="s">
        <v>657</v>
      </c>
      <c r="B5534" s="65" t="str">
        <f>YEAR(C5534)&amp;"-"&amp;WEEKNUM(C5534)</f>
        <v>2018-32</v>
      </c>
      <c r="C5534" s="46">
        <v>43319</v>
      </c>
      <c r="D5534" s="67">
        <f>WEEKDAY(Tableau645[[#This Row],[date]])</f>
        <v>3</v>
      </c>
      <c r="E5534" s="47">
        <v>0.34375</v>
      </c>
      <c r="F5534" s="47">
        <v>0.51041666666666696</v>
      </c>
      <c r="G5534" s="46" t="str">
        <f>IF(NOT(ISBLANK(Tableau645[heure
début])),IF(VALUE(MID(TEXT(Tableau645[heure
début],"hh"),1,2))&lt;13,"AM","PM"),"")</f>
        <v>AM</v>
      </c>
      <c r="H5534" s="47">
        <f>F5534-E5534</f>
        <v>0.16666666666666696</v>
      </c>
      <c r="I5534" s="123"/>
      <c r="J5534" s="47"/>
      <c r="K5534" s="65" t="s">
        <v>793</v>
      </c>
      <c r="L5534" s="45" t="str">
        <f ca="1">VLOOKUP(Tableau645[[#This Row],[module]],OFFSET(INDIRECT(A5534&amp;"_code"),0,2,,2),2,0)</f>
        <v>n/a</v>
      </c>
      <c r="M5534" s="45"/>
      <c r="N5534" s="47"/>
      <c r="O5534" s="45"/>
    </row>
    <row r="5535" spans="1:15" hidden="1" x14ac:dyDescent="0.2">
      <c r="A5535" s="45" t="s">
        <v>670</v>
      </c>
      <c r="B5535" s="65" t="str">
        <f>YEAR(C5535)&amp;"-"&amp;WEEKNUM(C5535)</f>
        <v>2018-32</v>
      </c>
      <c r="C5535" s="46">
        <v>43319</v>
      </c>
      <c r="D5535" s="67">
        <f>WEEKDAY(Tableau645[[#This Row],[date]])</f>
        <v>3</v>
      </c>
      <c r="E5535" s="47">
        <v>0.34375</v>
      </c>
      <c r="F5535" s="47">
        <v>0.51041666666666696</v>
      </c>
      <c r="G5535" s="46" t="str">
        <f>IF(NOT(ISBLANK(Tableau645[heure
début])),IF(VALUE(MID(TEXT(Tableau645[heure
début],"hh"),1,2))&lt;13,"AM","PM"),"")</f>
        <v>AM</v>
      </c>
      <c r="H5535" s="47">
        <f>F5535-E5535</f>
        <v>0.16666666666666696</v>
      </c>
      <c r="I5535" s="47"/>
      <c r="J5535" s="47"/>
      <c r="K5535" s="65" t="s">
        <v>793</v>
      </c>
      <c r="L5535" s="45" t="str">
        <f ca="1">VLOOKUP(Tableau645[[#This Row],[module]],OFFSET(INDIRECT(A5535&amp;"_code"),0,2,,2),2,0)</f>
        <v>n/a</v>
      </c>
      <c r="M5535" s="45"/>
      <c r="N5535" s="47"/>
      <c r="O5535" s="45"/>
    </row>
    <row r="5536" spans="1:15" hidden="1" x14ac:dyDescent="0.2">
      <c r="A5536" s="45" t="s">
        <v>672</v>
      </c>
      <c r="B5536" s="65" t="str">
        <f>YEAR(C5536)&amp;"-"&amp;WEEKNUM(C5536)</f>
        <v>2018-32</v>
      </c>
      <c r="C5536" s="46">
        <v>43319</v>
      </c>
      <c r="D5536" s="67">
        <f>WEEKDAY(Tableau645[[#This Row],[date]])</f>
        <v>3</v>
      </c>
      <c r="E5536" s="47">
        <v>0.34375</v>
      </c>
      <c r="F5536" s="47">
        <v>0.51041666666666696</v>
      </c>
      <c r="G5536" s="46" t="str">
        <f>IF(NOT(ISBLANK(Tableau645[heure
début])),IF(VALUE(MID(TEXT(Tableau645[heure
début],"hh"),1,2))&lt;13,"AM","PM"),"")</f>
        <v>AM</v>
      </c>
      <c r="H5536" s="47">
        <f>F5536-E5536</f>
        <v>0.16666666666666696</v>
      </c>
      <c r="I5536" s="47"/>
      <c r="J5536" s="47"/>
      <c r="K5536" s="65" t="s">
        <v>793</v>
      </c>
      <c r="L5536" s="45" t="str">
        <f ca="1">VLOOKUP(Tableau645[[#This Row],[module]],OFFSET(INDIRECT(A5536&amp;"_code"),0,2,,2),2,0)</f>
        <v>n/a</v>
      </c>
      <c r="M5536" s="45"/>
      <c r="N5536" s="47"/>
      <c r="O5536" s="45"/>
    </row>
    <row r="5537" spans="1:15" hidden="1" x14ac:dyDescent="0.2">
      <c r="A5537" s="45" t="s">
        <v>676</v>
      </c>
      <c r="B5537" s="65" t="str">
        <f>YEAR(C5537)&amp;"-"&amp;WEEKNUM(C5537)</f>
        <v>2018-32</v>
      </c>
      <c r="C5537" s="46">
        <v>43319</v>
      </c>
      <c r="D5537" s="67">
        <f>WEEKDAY(Tableau645[[#This Row],[date]])</f>
        <v>3</v>
      </c>
      <c r="E5537" s="47">
        <v>0.34375</v>
      </c>
      <c r="F5537" s="47">
        <v>0.51041666666666696</v>
      </c>
      <c r="G5537" s="46" t="str">
        <f>IF(NOT(ISBLANK(Tableau645[heure
début])),IF(VALUE(MID(TEXT(Tableau645[heure
début],"hh"),1,2))&lt;13,"AM","PM"),"")</f>
        <v>AM</v>
      </c>
      <c r="H5537" s="47">
        <f>F5537-E5537</f>
        <v>0.16666666666666696</v>
      </c>
      <c r="I5537" s="47"/>
      <c r="J5537" s="47"/>
      <c r="K5537" s="65" t="s">
        <v>793</v>
      </c>
      <c r="L5537" s="45" t="str">
        <f ca="1">VLOOKUP(Tableau645[[#This Row],[module]],OFFSET(INDIRECT(A5537&amp;"_code"),0,2,,2),2,0)</f>
        <v>n/a</v>
      </c>
      <c r="M5537" s="45"/>
      <c r="N5537" s="47"/>
      <c r="O5537" s="45"/>
    </row>
    <row r="5538" spans="1:15" hidden="1" x14ac:dyDescent="0.2">
      <c r="A5538" s="45" t="s">
        <v>677</v>
      </c>
      <c r="B5538" s="65" t="str">
        <f>YEAR(C5538)&amp;"-"&amp;WEEKNUM(C5538)</f>
        <v>2018-32</v>
      </c>
      <c r="C5538" s="46">
        <v>43319</v>
      </c>
      <c r="D5538" s="67">
        <f>WEEKDAY(Tableau645[[#This Row],[date]])</f>
        <v>3</v>
      </c>
      <c r="E5538" s="47">
        <v>0.34375</v>
      </c>
      <c r="F5538" s="47">
        <v>0.51041666666666696</v>
      </c>
      <c r="G5538" s="46" t="str">
        <f>IF(NOT(ISBLANK(Tableau645[heure
début])),IF(VALUE(MID(TEXT(Tableau645[heure
début],"hh"),1,2))&lt;13,"AM","PM"),"")</f>
        <v>AM</v>
      </c>
      <c r="H5538" s="47">
        <f>F5538-E5538</f>
        <v>0.16666666666666696</v>
      </c>
      <c r="I5538" s="47"/>
      <c r="J5538" s="47"/>
      <c r="K5538" s="65" t="s">
        <v>1168</v>
      </c>
      <c r="L5538" s="45" t="str">
        <f ca="1">VLOOKUP(Tableau645[[#This Row],[module]],OFFSET(INDIRECT(A5538&amp;"_code"),0,2,,2),2,0)</f>
        <v>n/a</v>
      </c>
      <c r="M5538" s="45"/>
      <c r="N5538" s="47"/>
      <c r="O5538" s="45"/>
    </row>
    <row r="5539" spans="1:15" hidden="1" x14ac:dyDescent="0.2">
      <c r="A5539" s="45" t="s">
        <v>671</v>
      </c>
      <c r="B5539" s="65" t="str">
        <f>YEAR(C5539)&amp;"-"&amp;WEEKNUM(C5539)</f>
        <v>2018-32</v>
      </c>
      <c r="C5539" s="46">
        <v>43319</v>
      </c>
      <c r="D5539" s="67">
        <f>WEEKDAY(Tableau645[[#This Row],[date]])</f>
        <v>3</v>
      </c>
      <c r="E5539" s="47">
        <v>0.34375</v>
      </c>
      <c r="F5539" s="47">
        <v>0.51041666666666696</v>
      </c>
      <c r="G5539" s="46" t="str">
        <f>IF(NOT(ISBLANK(Tableau645[heure
début])),IF(VALUE(MID(TEXT(Tableau645[heure
début],"hh"),1,2))&lt;13,"AM","PM"),"")</f>
        <v>AM</v>
      </c>
      <c r="H5539" s="47">
        <f>F5539-E5539</f>
        <v>0.16666666666666696</v>
      </c>
      <c r="I5539" s="47"/>
      <c r="J5539" s="47"/>
      <c r="K5539" s="65" t="s">
        <v>793</v>
      </c>
      <c r="L5539" s="45" t="str">
        <f ca="1">VLOOKUP(Tableau645[[#This Row],[module]],OFFSET(INDIRECT(A5539&amp;"_code"),0,2,,2),2,0)</f>
        <v>n/a</v>
      </c>
      <c r="M5539" s="45"/>
      <c r="N5539" s="47"/>
      <c r="O5539" s="45"/>
    </row>
    <row r="5540" spans="1:15" hidden="1" x14ac:dyDescent="0.2">
      <c r="A5540" s="61" t="s">
        <v>669</v>
      </c>
      <c r="B5540" s="65" t="str">
        <f>YEAR(C5540)&amp;"-"&amp;WEEKNUM(C5540)</f>
        <v>2018-32</v>
      </c>
      <c r="C5540" s="46">
        <v>43319</v>
      </c>
      <c r="D5540" s="67">
        <f>WEEKDAY(Tableau645[[#This Row],[date]])</f>
        <v>3</v>
      </c>
      <c r="E5540" s="63">
        <v>0.57291666666666696</v>
      </c>
      <c r="F5540" s="63">
        <v>0.73958333333333404</v>
      </c>
      <c r="G5540" s="46" t="str">
        <f>IF(NOT(ISBLANK(Tableau645[heure
début])),IF(VALUE(MID(TEXT(Tableau645[heure
début],"hh"),1,2))&lt;13,"AM","PM"),"")</f>
        <v>PM</v>
      </c>
      <c r="H5540" s="47">
        <f>F5540-E5540</f>
        <v>0.16666666666666707</v>
      </c>
      <c r="I5540" s="47"/>
      <c r="J5540" s="47"/>
      <c r="K5540" s="65" t="s">
        <v>793</v>
      </c>
      <c r="L5540" s="45" t="str">
        <f ca="1">VLOOKUP(Tableau645[[#This Row],[module]],OFFSET(INDIRECT(A5540&amp;"_code"),0,2,,2),2,0)</f>
        <v>n/a</v>
      </c>
      <c r="M5540" s="45"/>
      <c r="N5540" s="47"/>
      <c r="O5540" s="45"/>
    </row>
    <row r="5541" spans="1:15" hidden="1" x14ac:dyDescent="0.2">
      <c r="A5541" s="45" t="s">
        <v>657</v>
      </c>
      <c r="B5541" s="65" t="str">
        <f>YEAR(C5541)&amp;"-"&amp;WEEKNUM(C5541)</f>
        <v>2018-32</v>
      </c>
      <c r="C5541" s="46">
        <v>43319</v>
      </c>
      <c r="D5541" s="67">
        <f>WEEKDAY(Tableau645[[#This Row],[date]])</f>
        <v>3</v>
      </c>
      <c r="E5541" s="47">
        <v>0.57291666666666696</v>
      </c>
      <c r="F5541" s="47">
        <v>0.73958333333333404</v>
      </c>
      <c r="G5541" s="46" t="str">
        <f>IF(NOT(ISBLANK(Tableau645[heure
début])),IF(VALUE(MID(TEXT(Tableau645[heure
début],"hh"),1,2))&lt;13,"AM","PM"),"")</f>
        <v>PM</v>
      </c>
      <c r="H5541" s="47">
        <f>F5541-E5541</f>
        <v>0.16666666666666707</v>
      </c>
      <c r="I5541" s="123"/>
      <c r="J5541" s="47"/>
      <c r="K5541" s="65" t="s">
        <v>793</v>
      </c>
      <c r="L5541" s="45" t="str">
        <f ca="1">VLOOKUP(Tableau645[[#This Row],[module]],OFFSET(INDIRECT(A5541&amp;"_code"),0,2,,2),2,0)</f>
        <v>n/a</v>
      </c>
      <c r="M5541" s="45"/>
      <c r="N5541" s="47"/>
      <c r="O5541" s="45"/>
    </row>
    <row r="5542" spans="1:15" hidden="1" x14ac:dyDescent="0.2">
      <c r="A5542" s="45" t="s">
        <v>670</v>
      </c>
      <c r="B5542" s="65" t="str">
        <f>YEAR(C5542)&amp;"-"&amp;WEEKNUM(C5542)</f>
        <v>2018-32</v>
      </c>
      <c r="C5542" s="46">
        <v>43319</v>
      </c>
      <c r="D5542" s="67">
        <f>WEEKDAY(Tableau645[[#This Row],[date]])</f>
        <v>3</v>
      </c>
      <c r="E5542" s="47">
        <v>0.57291666666666696</v>
      </c>
      <c r="F5542" s="47">
        <v>0.73958333333333404</v>
      </c>
      <c r="G5542" s="46" t="str">
        <f>IF(NOT(ISBLANK(Tableau645[heure
début])),IF(VALUE(MID(TEXT(Tableau645[heure
début],"hh"),1,2))&lt;13,"AM","PM"),"")</f>
        <v>PM</v>
      </c>
      <c r="H5542" s="47">
        <f>F5542-E5542</f>
        <v>0.16666666666666707</v>
      </c>
      <c r="I5542" s="47"/>
      <c r="J5542" s="47"/>
      <c r="K5542" s="65" t="s">
        <v>793</v>
      </c>
      <c r="L5542" s="45" t="str">
        <f ca="1">VLOOKUP(Tableau645[[#This Row],[module]],OFFSET(INDIRECT(A5542&amp;"_code"),0,2,,2),2,0)</f>
        <v>n/a</v>
      </c>
      <c r="M5542" s="45"/>
      <c r="N5542" s="47"/>
      <c r="O5542" s="45"/>
    </row>
    <row r="5543" spans="1:15" hidden="1" x14ac:dyDescent="0.2">
      <c r="A5543" s="45" t="s">
        <v>672</v>
      </c>
      <c r="B5543" s="65" t="str">
        <f>YEAR(C5543)&amp;"-"&amp;WEEKNUM(C5543)</f>
        <v>2018-32</v>
      </c>
      <c r="C5543" s="46">
        <v>43319</v>
      </c>
      <c r="D5543" s="67">
        <f>WEEKDAY(Tableau645[[#This Row],[date]])</f>
        <v>3</v>
      </c>
      <c r="E5543" s="47">
        <v>0.57291666666666696</v>
      </c>
      <c r="F5543" s="47">
        <v>0.73958333333333404</v>
      </c>
      <c r="G5543" s="46" t="str">
        <f>IF(NOT(ISBLANK(Tableau645[heure
début])),IF(VALUE(MID(TEXT(Tableau645[heure
début],"hh"),1,2))&lt;13,"AM","PM"),"")</f>
        <v>PM</v>
      </c>
      <c r="H5543" s="47">
        <f>F5543-E5543</f>
        <v>0.16666666666666707</v>
      </c>
      <c r="I5543" s="47"/>
      <c r="J5543" s="47"/>
      <c r="K5543" s="65" t="s">
        <v>793</v>
      </c>
      <c r="L5543" s="45" t="str">
        <f ca="1">VLOOKUP(Tableau645[[#This Row],[module]],OFFSET(INDIRECT(A5543&amp;"_code"),0,2,,2),2,0)</f>
        <v>n/a</v>
      </c>
      <c r="M5543" s="45"/>
      <c r="N5543" s="47"/>
      <c r="O5543" s="45"/>
    </row>
    <row r="5544" spans="1:15" hidden="1" x14ac:dyDescent="0.2">
      <c r="A5544" s="45" t="s">
        <v>676</v>
      </c>
      <c r="B5544" s="65" t="str">
        <f>YEAR(C5544)&amp;"-"&amp;WEEKNUM(C5544)</f>
        <v>2018-32</v>
      </c>
      <c r="C5544" s="46">
        <v>43319</v>
      </c>
      <c r="D5544" s="67">
        <f>WEEKDAY(Tableau645[[#This Row],[date]])</f>
        <v>3</v>
      </c>
      <c r="E5544" s="47">
        <v>0.57291666666666696</v>
      </c>
      <c r="F5544" s="47">
        <v>0.69791666666666663</v>
      </c>
      <c r="G5544" s="46" t="str">
        <f>IF(NOT(ISBLANK(Tableau645[heure
début])),IF(VALUE(MID(TEXT(Tableau645[heure
début],"hh"),1,2))&lt;13,"AM","PM"),"")</f>
        <v>PM</v>
      </c>
      <c r="H5544" s="47">
        <f>F5544-E5544</f>
        <v>0.12499999999999967</v>
      </c>
      <c r="I5544" s="47"/>
      <c r="J5544" s="47"/>
      <c r="K5544" s="65" t="s">
        <v>793</v>
      </c>
      <c r="L5544" s="45" t="str">
        <f ca="1">VLOOKUP(Tableau645[[#This Row],[module]],OFFSET(INDIRECT(A5544&amp;"_code"),0,2,,2),2,0)</f>
        <v>n/a</v>
      </c>
      <c r="M5544" s="45"/>
      <c r="N5544" s="47"/>
      <c r="O5544" s="45"/>
    </row>
    <row r="5545" spans="1:15" hidden="1" x14ac:dyDescent="0.2">
      <c r="A5545" s="45" t="s">
        <v>677</v>
      </c>
      <c r="B5545" s="65" t="str">
        <f>YEAR(C5545)&amp;"-"&amp;WEEKNUM(C5545)</f>
        <v>2018-32</v>
      </c>
      <c r="C5545" s="46">
        <v>43319</v>
      </c>
      <c r="D5545" s="67">
        <f>WEEKDAY(Tableau645[[#This Row],[date]])</f>
        <v>3</v>
      </c>
      <c r="E5545" s="47">
        <v>0.57291666666666696</v>
      </c>
      <c r="F5545" s="47">
        <v>0.69791666666666663</v>
      </c>
      <c r="G5545" s="46" t="str">
        <f>IF(NOT(ISBLANK(Tableau645[heure
début])),IF(VALUE(MID(TEXT(Tableau645[heure
début],"hh"),1,2))&lt;13,"AM","PM"),"")</f>
        <v>PM</v>
      </c>
      <c r="H5545" s="47">
        <f>F5545-E5545</f>
        <v>0.12499999999999967</v>
      </c>
      <c r="I5545" s="47"/>
      <c r="J5545" s="47"/>
      <c r="K5545" s="65" t="s">
        <v>1168</v>
      </c>
      <c r="L5545" s="45" t="str">
        <f ca="1">VLOOKUP(Tableau645[[#This Row],[module]],OFFSET(INDIRECT(A5545&amp;"_code"),0,2,,2),2,0)</f>
        <v>n/a</v>
      </c>
      <c r="M5545" s="45"/>
      <c r="N5545" s="47"/>
      <c r="O5545" s="45"/>
    </row>
    <row r="5546" spans="1:15" hidden="1" x14ac:dyDescent="0.2">
      <c r="A5546" s="45" t="s">
        <v>671</v>
      </c>
      <c r="B5546" s="65" t="str">
        <f>YEAR(C5546)&amp;"-"&amp;WEEKNUM(C5546)</f>
        <v>2018-32</v>
      </c>
      <c r="C5546" s="46">
        <v>43319</v>
      </c>
      <c r="D5546" s="67">
        <f>WEEKDAY(Tableau645[[#This Row],[date]])</f>
        <v>3</v>
      </c>
      <c r="E5546" s="47">
        <v>0.57291666666666696</v>
      </c>
      <c r="F5546" s="47">
        <v>0.73958333333333404</v>
      </c>
      <c r="G5546" s="46" t="str">
        <f>IF(NOT(ISBLANK(Tableau645[heure
début])),IF(VALUE(MID(TEXT(Tableau645[heure
début],"hh"),1,2))&lt;13,"AM","PM"),"")</f>
        <v>PM</v>
      </c>
      <c r="H5546" s="47">
        <f>F5546-E5546</f>
        <v>0.16666666666666707</v>
      </c>
      <c r="I5546" s="47"/>
      <c r="J5546" s="47"/>
      <c r="K5546" s="65" t="s">
        <v>793</v>
      </c>
      <c r="L5546" s="45" t="str">
        <f ca="1">VLOOKUP(Tableau645[[#This Row],[module]],OFFSET(INDIRECT(A5546&amp;"_code"),0,2,,2),2,0)</f>
        <v>n/a</v>
      </c>
      <c r="M5546" s="45"/>
      <c r="N5546" s="47"/>
      <c r="O5546" s="45"/>
    </row>
    <row r="5547" spans="1:15" hidden="1" x14ac:dyDescent="0.2">
      <c r="A5547" s="61" t="s">
        <v>669</v>
      </c>
      <c r="B5547" s="65" t="str">
        <f>YEAR(C5547)&amp;"-"&amp;WEEKNUM(C5547)</f>
        <v>2018-32</v>
      </c>
      <c r="C5547" s="46">
        <v>43320</v>
      </c>
      <c r="D5547" s="67">
        <f>WEEKDAY(Tableau645[[#This Row],[date]])</f>
        <v>4</v>
      </c>
      <c r="E5547" s="47">
        <v>0.34375</v>
      </c>
      <c r="F5547" s="47">
        <v>0.51041666666666696</v>
      </c>
      <c r="G5547" s="46" t="str">
        <f>IF(NOT(ISBLANK(Tableau645[heure
début])),IF(VALUE(MID(TEXT(Tableau645[heure
début],"hh"),1,2))&lt;13,"AM","PM"),"")</f>
        <v>AM</v>
      </c>
      <c r="H5547" s="47">
        <f>F5547-E5547</f>
        <v>0.16666666666666696</v>
      </c>
      <c r="I5547" s="47"/>
      <c r="J5547" s="47"/>
      <c r="K5547" s="65" t="s">
        <v>793</v>
      </c>
      <c r="L5547" s="45" t="str">
        <f ca="1">VLOOKUP(Tableau645[[#This Row],[module]],OFFSET(INDIRECT(A5547&amp;"_code"),0,2,,2),2,0)</f>
        <v>n/a</v>
      </c>
      <c r="M5547" s="45"/>
      <c r="N5547" s="47"/>
      <c r="O5547" s="45"/>
    </row>
    <row r="5548" spans="1:15" hidden="1" x14ac:dyDescent="0.2">
      <c r="A5548" s="45" t="s">
        <v>657</v>
      </c>
      <c r="B5548" s="65" t="str">
        <f>YEAR(C5548)&amp;"-"&amp;WEEKNUM(C5548)</f>
        <v>2018-32</v>
      </c>
      <c r="C5548" s="46">
        <v>43320</v>
      </c>
      <c r="D5548" s="67">
        <f>WEEKDAY(Tableau645[[#This Row],[date]])</f>
        <v>4</v>
      </c>
      <c r="E5548" s="47">
        <v>0.34375</v>
      </c>
      <c r="F5548" s="47">
        <v>0.51041666666666696</v>
      </c>
      <c r="G5548" s="46" t="str">
        <f>IF(NOT(ISBLANK(Tableau645[heure
début])),IF(VALUE(MID(TEXT(Tableau645[heure
début],"hh"),1,2))&lt;13,"AM","PM"),"")</f>
        <v>AM</v>
      </c>
      <c r="H5548" s="47">
        <f>F5548-E5548</f>
        <v>0.16666666666666696</v>
      </c>
      <c r="I5548" s="123"/>
      <c r="J5548" s="47"/>
      <c r="K5548" s="65" t="s">
        <v>793</v>
      </c>
      <c r="L5548" s="45" t="str">
        <f ca="1">VLOOKUP(Tableau645[[#This Row],[module]],OFFSET(INDIRECT(A5548&amp;"_code"),0,2,,2),2,0)</f>
        <v>n/a</v>
      </c>
      <c r="M5548" s="45"/>
      <c r="N5548" s="47"/>
      <c r="O5548" s="45"/>
    </row>
    <row r="5549" spans="1:15" hidden="1" x14ac:dyDescent="0.2">
      <c r="A5549" s="45" t="s">
        <v>670</v>
      </c>
      <c r="B5549" s="65" t="str">
        <f>YEAR(C5549)&amp;"-"&amp;WEEKNUM(C5549)</f>
        <v>2018-32</v>
      </c>
      <c r="C5549" s="46">
        <v>43320</v>
      </c>
      <c r="D5549" s="67">
        <f>WEEKDAY(Tableau645[[#This Row],[date]])</f>
        <v>4</v>
      </c>
      <c r="E5549" s="47">
        <v>0.34375</v>
      </c>
      <c r="F5549" s="47">
        <v>0.51041666666666696</v>
      </c>
      <c r="G5549" s="46" t="str">
        <f>IF(NOT(ISBLANK(Tableau645[heure
début])),IF(VALUE(MID(TEXT(Tableau645[heure
début],"hh"),1,2))&lt;13,"AM","PM"),"")</f>
        <v>AM</v>
      </c>
      <c r="H5549" s="47">
        <f>F5549-E5549</f>
        <v>0.16666666666666696</v>
      </c>
      <c r="I5549" s="47"/>
      <c r="J5549" s="47"/>
      <c r="K5549" s="65" t="s">
        <v>793</v>
      </c>
      <c r="L5549" s="45" t="str">
        <f ca="1">VLOOKUP(Tableau645[[#This Row],[module]],OFFSET(INDIRECT(A5549&amp;"_code"),0,2,,2),2,0)</f>
        <v>n/a</v>
      </c>
      <c r="M5549" s="45"/>
      <c r="N5549" s="47"/>
      <c r="O5549" s="45"/>
    </row>
    <row r="5550" spans="1:15" hidden="1" x14ac:dyDescent="0.2">
      <c r="A5550" s="45" t="s">
        <v>672</v>
      </c>
      <c r="B5550" s="65" t="str">
        <f>YEAR(C5550)&amp;"-"&amp;WEEKNUM(C5550)</f>
        <v>2018-32</v>
      </c>
      <c r="C5550" s="46">
        <v>43320</v>
      </c>
      <c r="D5550" s="67">
        <f>WEEKDAY(Tableau645[[#This Row],[date]])</f>
        <v>4</v>
      </c>
      <c r="E5550" s="47">
        <v>0.34375</v>
      </c>
      <c r="F5550" s="47">
        <v>0.51041666666666696</v>
      </c>
      <c r="G5550" s="46" t="str">
        <f>IF(NOT(ISBLANK(Tableau645[heure
début])),IF(VALUE(MID(TEXT(Tableau645[heure
début],"hh"),1,2))&lt;13,"AM","PM"),"")</f>
        <v>AM</v>
      </c>
      <c r="H5550" s="47">
        <f>F5550-E5550</f>
        <v>0.16666666666666696</v>
      </c>
      <c r="I5550" s="47"/>
      <c r="J5550" s="47"/>
      <c r="K5550" s="65" t="s">
        <v>793</v>
      </c>
      <c r="L5550" s="45" t="str">
        <f ca="1">VLOOKUP(Tableau645[[#This Row],[module]],OFFSET(INDIRECT(A5550&amp;"_code"),0,2,,2),2,0)</f>
        <v>n/a</v>
      </c>
      <c r="M5550" s="45"/>
      <c r="N5550" s="47"/>
      <c r="O5550" s="45"/>
    </row>
    <row r="5551" spans="1:15" hidden="1" x14ac:dyDescent="0.2">
      <c r="A5551" s="45" t="s">
        <v>676</v>
      </c>
      <c r="B5551" s="65" t="str">
        <f>YEAR(C5551)&amp;"-"&amp;WEEKNUM(C5551)</f>
        <v>2018-32</v>
      </c>
      <c r="C5551" s="46">
        <v>43320</v>
      </c>
      <c r="D5551" s="67">
        <f>WEEKDAY(Tableau645[[#This Row],[date]])</f>
        <v>4</v>
      </c>
      <c r="E5551" s="47">
        <v>0.34375</v>
      </c>
      <c r="F5551" s="47">
        <v>0.51041666666666696</v>
      </c>
      <c r="G5551" s="46" t="str">
        <f>IF(NOT(ISBLANK(Tableau645[heure
début])),IF(VALUE(MID(TEXT(Tableau645[heure
début],"hh"),1,2))&lt;13,"AM","PM"),"")</f>
        <v>AM</v>
      </c>
      <c r="H5551" s="47">
        <f>F5551-E5551</f>
        <v>0.16666666666666696</v>
      </c>
      <c r="I5551" s="47"/>
      <c r="J5551" s="47"/>
      <c r="K5551" s="65" t="s">
        <v>793</v>
      </c>
      <c r="L5551" s="45" t="str">
        <f ca="1">VLOOKUP(Tableau645[[#This Row],[module]],OFFSET(INDIRECT(A5551&amp;"_code"),0,2,,2),2,0)</f>
        <v>n/a</v>
      </c>
      <c r="M5551" s="45"/>
      <c r="N5551" s="47"/>
      <c r="O5551" s="45"/>
    </row>
    <row r="5552" spans="1:15" hidden="1" x14ac:dyDescent="0.2">
      <c r="A5552" s="45" t="s">
        <v>677</v>
      </c>
      <c r="B5552" s="65" t="str">
        <f>YEAR(C5552)&amp;"-"&amp;WEEKNUM(C5552)</f>
        <v>2018-32</v>
      </c>
      <c r="C5552" s="46">
        <v>43320</v>
      </c>
      <c r="D5552" s="67">
        <f>WEEKDAY(Tableau645[[#This Row],[date]])</f>
        <v>4</v>
      </c>
      <c r="E5552" s="47">
        <v>0.34375</v>
      </c>
      <c r="F5552" s="47">
        <v>0.51041666666666696</v>
      </c>
      <c r="G5552" s="46" t="str">
        <f>IF(NOT(ISBLANK(Tableau645[heure
début])),IF(VALUE(MID(TEXT(Tableau645[heure
début],"hh"),1,2))&lt;13,"AM","PM"),"")</f>
        <v>AM</v>
      </c>
      <c r="H5552" s="47">
        <f>F5552-E5552</f>
        <v>0.16666666666666696</v>
      </c>
      <c r="I5552" s="47"/>
      <c r="J5552" s="47"/>
      <c r="K5552" s="65" t="s">
        <v>1168</v>
      </c>
      <c r="L5552" s="45" t="str">
        <f ca="1">VLOOKUP(Tableau645[[#This Row],[module]],OFFSET(INDIRECT(A5552&amp;"_code"),0,2,,2),2,0)</f>
        <v>n/a</v>
      </c>
      <c r="M5552" s="45"/>
      <c r="N5552" s="47"/>
      <c r="O5552" s="45"/>
    </row>
    <row r="5553" spans="1:15" hidden="1" x14ac:dyDescent="0.2">
      <c r="A5553" s="45" t="s">
        <v>671</v>
      </c>
      <c r="B5553" s="65" t="str">
        <f>YEAR(C5553)&amp;"-"&amp;WEEKNUM(C5553)</f>
        <v>2018-32</v>
      </c>
      <c r="C5553" s="46">
        <v>43320</v>
      </c>
      <c r="D5553" s="67">
        <f>WEEKDAY(Tableau645[[#This Row],[date]])</f>
        <v>4</v>
      </c>
      <c r="E5553" s="47">
        <v>0.34375</v>
      </c>
      <c r="F5553" s="47">
        <v>0.51041666666666696</v>
      </c>
      <c r="G5553" s="46" t="str">
        <f>IF(NOT(ISBLANK(Tableau645[heure
début])),IF(VALUE(MID(TEXT(Tableau645[heure
début],"hh"),1,2))&lt;13,"AM","PM"),"")</f>
        <v>AM</v>
      </c>
      <c r="H5553" s="47">
        <f>F5553-E5553</f>
        <v>0.16666666666666696</v>
      </c>
      <c r="I5553" s="47"/>
      <c r="J5553" s="47"/>
      <c r="K5553" s="65" t="s">
        <v>793</v>
      </c>
      <c r="L5553" s="45" t="str">
        <f ca="1">VLOOKUP(Tableau645[[#This Row],[module]],OFFSET(INDIRECT(A5553&amp;"_code"),0,2,,2),2,0)</f>
        <v>n/a</v>
      </c>
      <c r="M5553" s="45"/>
      <c r="N5553" s="47"/>
      <c r="O5553" s="45"/>
    </row>
    <row r="5554" spans="1:15" hidden="1" x14ac:dyDescent="0.2">
      <c r="A5554" s="61" t="s">
        <v>669</v>
      </c>
      <c r="B5554" s="65" t="str">
        <f>YEAR(C5554)&amp;"-"&amp;WEEKNUM(C5554)</f>
        <v>2018-32</v>
      </c>
      <c r="C5554" s="46">
        <v>43320</v>
      </c>
      <c r="D5554" s="67">
        <f>WEEKDAY(Tableau645[[#This Row],[date]])</f>
        <v>4</v>
      </c>
      <c r="E5554" s="63">
        <v>0.57291666666666696</v>
      </c>
      <c r="F5554" s="63">
        <v>0.73958333333333404</v>
      </c>
      <c r="G5554" s="46" t="str">
        <f>IF(NOT(ISBLANK(Tableau645[heure
début])),IF(VALUE(MID(TEXT(Tableau645[heure
début],"hh"),1,2))&lt;13,"AM","PM"),"")</f>
        <v>PM</v>
      </c>
      <c r="H5554" s="47">
        <f>F5554-E5554</f>
        <v>0.16666666666666707</v>
      </c>
      <c r="I5554" s="47"/>
      <c r="J5554" s="47"/>
      <c r="K5554" s="65" t="s">
        <v>793</v>
      </c>
      <c r="L5554" s="45" t="str">
        <f ca="1">VLOOKUP(Tableau645[[#This Row],[module]],OFFSET(INDIRECT(A5554&amp;"_code"),0,2,,2),2,0)</f>
        <v>n/a</v>
      </c>
      <c r="M5554" s="45"/>
      <c r="N5554" s="47"/>
      <c r="O5554" s="45"/>
    </row>
    <row r="5555" spans="1:15" hidden="1" x14ac:dyDescent="0.2">
      <c r="A5555" s="45" t="s">
        <v>657</v>
      </c>
      <c r="B5555" s="65" t="str">
        <f>YEAR(C5555)&amp;"-"&amp;WEEKNUM(C5555)</f>
        <v>2018-32</v>
      </c>
      <c r="C5555" s="46">
        <v>43320</v>
      </c>
      <c r="D5555" s="67">
        <f>WEEKDAY(Tableau645[[#This Row],[date]])</f>
        <v>4</v>
      </c>
      <c r="E5555" s="47">
        <v>0.57291666666666696</v>
      </c>
      <c r="F5555" s="47">
        <v>0.73958333333333404</v>
      </c>
      <c r="G5555" s="46" t="str">
        <f>IF(NOT(ISBLANK(Tableau645[heure
début])),IF(VALUE(MID(TEXT(Tableau645[heure
début],"hh"),1,2))&lt;13,"AM","PM"),"")</f>
        <v>PM</v>
      </c>
      <c r="H5555" s="47">
        <f>F5555-E5555</f>
        <v>0.16666666666666707</v>
      </c>
      <c r="I5555" s="123"/>
      <c r="J5555" s="47"/>
      <c r="K5555" s="65" t="s">
        <v>793</v>
      </c>
      <c r="L5555" s="45" t="str">
        <f ca="1">VLOOKUP(Tableau645[[#This Row],[module]],OFFSET(INDIRECT(A5555&amp;"_code"),0,2,,2),2,0)</f>
        <v>n/a</v>
      </c>
      <c r="M5555" s="45"/>
      <c r="N5555" s="47"/>
      <c r="O5555" s="45"/>
    </row>
    <row r="5556" spans="1:15" hidden="1" x14ac:dyDescent="0.2">
      <c r="A5556" s="45" t="s">
        <v>670</v>
      </c>
      <c r="B5556" s="65" t="str">
        <f>YEAR(C5556)&amp;"-"&amp;WEEKNUM(C5556)</f>
        <v>2018-32</v>
      </c>
      <c r="C5556" s="46">
        <v>43320</v>
      </c>
      <c r="D5556" s="67">
        <f>WEEKDAY(Tableau645[[#This Row],[date]])</f>
        <v>4</v>
      </c>
      <c r="E5556" s="47">
        <v>0.57291666666666696</v>
      </c>
      <c r="F5556" s="47">
        <v>0.73958333333333404</v>
      </c>
      <c r="G5556" s="46" t="str">
        <f>IF(NOT(ISBLANK(Tableau645[heure
début])),IF(VALUE(MID(TEXT(Tableau645[heure
début],"hh"),1,2))&lt;13,"AM","PM"),"")</f>
        <v>PM</v>
      </c>
      <c r="H5556" s="47">
        <f>F5556-E5556</f>
        <v>0.16666666666666707</v>
      </c>
      <c r="I5556" s="47"/>
      <c r="J5556" s="47"/>
      <c r="K5556" s="65" t="s">
        <v>793</v>
      </c>
      <c r="L5556" s="45" t="str">
        <f ca="1">VLOOKUP(Tableau645[[#This Row],[module]],OFFSET(INDIRECT(A5556&amp;"_code"),0,2,,2),2,0)</f>
        <v>n/a</v>
      </c>
      <c r="M5556" s="45"/>
      <c r="N5556" s="47"/>
      <c r="O5556" s="45"/>
    </row>
    <row r="5557" spans="1:15" hidden="1" x14ac:dyDescent="0.2">
      <c r="A5557" s="45" t="s">
        <v>672</v>
      </c>
      <c r="B5557" s="65" t="str">
        <f>YEAR(C5557)&amp;"-"&amp;WEEKNUM(C5557)</f>
        <v>2018-32</v>
      </c>
      <c r="C5557" s="46">
        <v>43320</v>
      </c>
      <c r="D5557" s="67">
        <f>WEEKDAY(Tableau645[[#This Row],[date]])</f>
        <v>4</v>
      </c>
      <c r="E5557" s="47">
        <v>0.57291666666666696</v>
      </c>
      <c r="F5557" s="47">
        <v>0.73958333333333404</v>
      </c>
      <c r="G5557" s="46" t="str">
        <f>IF(NOT(ISBLANK(Tableau645[heure
début])),IF(VALUE(MID(TEXT(Tableau645[heure
début],"hh"),1,2))&lt;13,"AM","PM"),"")</f>
        <v>PM</v>
      </c>
      <c r="H5557" s="47">
        <f>F5557-E5557</f>
        <v>0.16666666666666707</v>
      </c>
      <c r="I5557" s="47"/>
      <c r="J5557" s="47"/>
      <c r="K5557" s="65" t="s">
        <v>793</v>
      </c>
      <c r="L5557" s="45" t="str">
        <f ca="1">VLOOKUP(Tableau645[[#This Row],[module]],OFFSET(INDIRECT(A5557&amp;"_code"),0,2,,2),2,0)</f>
        <v>n/a</v>
      </c>
      <c r="M5557" s="45"/>
      <c r="N5557" s="47"/>
      <c r="O5557" s="45"/>
    </row>
    <row r="5558" spans="1:15" hidden="1" x14ac:dyDescent="0.2">
      <c r="A5558" s="45" t="s">
        <v>676</v>
      </c>
      <c r="B5558" s="65" t="str">
        <f>YEAR(C5558)&amp;"-"&amp;WEEKNUM(C5558)</f>
        <v>2018-32</v>
      </c>
      <c r="C5558" s="46">
        <v>43320</v>
      </c>
      <c r="D5558" s="67">
        <f>WEEKDAY(Tableau645[[#This Row],[date]])</f>
        <v>4</v>
      </c>
      <c r="E5558" s="47">
        <v>0.57291666666666696</v>
      </c>
      <c r="F5558" s="47">
        <v>0.69791666666666663</v>
      </c>
      <c r="G5558" s="46" t="str">
        <f>IF(NOT(ISBLANK(Tableau645[heure
début])),IF(VALUE(MID(TEXT(Tableau645[heure
début],"hh"),1,2))&lt;13,"AM","PM"),"")</f>
        <v>PM</v>
      </c>
      <c r="H5558" s="47">
        <f>F5558-E5558</f>
        <v>0.12499999999999967</v>
      </c>
      <c r="I5558" s="47"/>
      <c r="J5558" s="47"/>
      <c r="K5558" s="65" t="s">
        <v>793</v>
      </c>
      <c r="L5558" s="45" t="str">
        <f ca="1">VLOOKUP(Tableau645[[#This Row],[module]],OFFSET(INDIRECT(A5558&amp;"_code"),0,2,,2),2,0)</f>
        <v>n/a</v>
      </c>
      <c r="M5558" s="45"/>
      <c r="N5558" s="47"/>
      <c r="O5558" s="45"/>
    </row>
    <row r="5559" spans="1:15" hidden="1" x14ac:dyDescent="0.2">
      <c r="A5559" s="45" t="s">
        <v>677</v>
      </c>
      <c r="B5559" s="65" t="str">
        <f>YEAR(C5559)&amp;"-"&amp;WEEKNUM(C5559)</f>
        <v>2018-32</v>
      </c>
      <c r="C5559" s="46">
        <v>43320</v>
      </c>
      <c r="D5559" s="67">
        <f>WEEKDAY(Tableau645[[#This Row],[date]])</f>
        <v>4</v>
      </c>
      <c r="E5559" s="47">
        <v>0.57291666666666696</v>
      </c>
      <c r="F5559" s="47">
        <v>0.69791666666666663</v>
      </c>
      <c r="G5559" s="46" t="str">
        <f>IF(NOT(ISBLANK(Tableau645[heure
début])),IF(VALUE(MID(TEXT(Tableau645[heure
début],"hh"),1,2))&lt;13,"AM","PM"),"")</f>
        <v>PM</v>
      </c>
      <c r="H5559" s="47">
        <f>F5559-E5559</f>
        <v>0.12499999999999967</v>
      </c>
      <c r="I5559" s="47"/>
      <c r="J5559" s="47"/>
      <c r="K5559" s="65" t="s">
        <v>1168</v>
      </c>
      <c r="L5559" s="45" t="str">
        <f ca="1">VLOOKUP(Tableau645[[#This Row],[module]],OFFSET(INDIRECT(A5559&amp;"_code"),0,2,,2),2,0)</f>
        <v>n/a</v>
      </c>
      <c r="M5559" s="45"/>
      <c r="N5559" s="47"/>
      <c r="O5559" s="45"/>
    </row>
    <row r="5560" spans="1:15" hidden="1" x14ac:dyDescent="0.2">
      <c r="A5560" s="45" t="s">
        <v>671</v>
      </c>
      <c r="B5560" s="65" t="str">
        <f>YEAR(C5560)&amp;"-"&amp;WEEKNUM(C5560)</f>
        <v>2018-32</v>
      </c>
      <c r="C5560" s="46">
        <v>43320</v>
      </c>
      <c r="D5560" s="67">
        <f>WEEKDAY(Tableau645[[#This Row],[date]])</f>
        <v>4</v>
      </c>
      <c r="E5560" s="47">
        <v>0.57291666666666696</v>
      </c>
      <c r="F5560" s="47">
        <v>0.73958333333333404</v>
      </c>
      <c r="G5560" s="46" t="str">
        <f>IF(NOT(ISBLANK(Tableau645[heure
début])),IF(VALUE(MID(TEXT(Tableau645[heure
début],"hh"),1,2))&lt;13,"AM","PM"),"")</f>
        <v>PM</v>
      </c>
      <c r="H5560" s="47">
        <f>F5560-E5560</f>
        <v>0.16666666666666707</v>
      </c>
      <c r="I5560" s="47"/>
      <c r="J5560" s="47"/>
      <c r="K5560" s="65" t="s">
        <v>793</v>
      </c>
      <c r="L5560" s="45" t="str">
        <f ca="1">VLOOKUP(Tableau645[[#This Row],[module]],OFFSET(INDIRECT(A5560&amp;"_code"),0,2,,2),2,0)</f>
        <v>n/a</v>
      </c>
      <c r="M5560" s="45"/>
      <c r="N5560" s="47"/>
      <c r="O5560" s="45"/>
    </row>
    <row r="5561" spans="1:15" hidden="1" x14ac:dyDescent="0.2">
      <c r="A5561" s="61" t="s">
        <v>669</v>
      </c>
      <c r="B5561" s="65" t="str">
        <f>YEAR(C5561)&amp;"-"&amp;WEEKNUM(C5561)</f>
        <v>2018-32</v>
      </c>
      <c r="C5561" s="46">
        <v>43321</v>
      </c>
      <c r="D5561" s="67">
        <f>WEEKDAY(Tableau645[[#This Row],[date]])</f>
        <v>5</v>
      </c>
      <c r="E5561" s="47">
        <v>0.34375</v>
      </c>
      <c r="F5561" s="47">
        <v>0.51041666666666696</v>
      </c>
      <c r="G5561" s="46" t="str">
        <f>IF(NOT(ISBLANK(Tableau645[heure
début])),IF(VALUE(MID(TEXT(Tableau645[heure
début],"hh"),1,2))&lt;13,"AM","PM"),"")</f>
        <v>AM</v>
      </c>
      <c r="H5561" s="47">
        <f>F5561-E5561</f>
        <v>0.16666666666666696</v>
      </c>
      <c r="I5561" s="47"/>
      <c r="J5561" s="47"/>
      <c r="K5561" s="65" t="s">
        <v>793</v>
      </c>
      <c r="L5561" s="45" t="str">
        <f ca="1">VLOOKUP(Tableau645[[#This Row],[module]],OFFSET(INDIRECT(A5561&amp;"_code"),0,2,,2),2,0)</f>
        <v>n/a</v>
      </c>
      <c r="M5561" s="45"/>
      <c r="N5561" s="47"/>
      <c r="O5561" s="45"/>
    </row>
    <row r="5562" spans="1:15" hidden="1" x14ac:dyDescent="0.2">
      <c r="A5562" s="45" t="s">
        <v>657</v>
      </c>
      <c r="B5562" s="65" t="str">
        <f>YEAR(C5562)&amp;"-"&amp;WEEKNUM(C5562)</f>
        <v>2018-32</v>
      </c>
      <c r="C5562" s="46">
        <v>43321</v>
      </c>
      <c r="D5562" s="67">
        <f>WEEKDAY(Tableau645[[#This Row],[date]])</f>
        <v>5</v>
      </c>
      <c r="E5562" s="47">
        <v>0.34375</v>
      </c>
      <c r="F5562" s="47">
        <v>0.51041666666666696</v>
      </c>
      <c r="G5562" s="46" t="str">
        <f>IF(NOT(ISBLANK(Tableau645[heure
début])),IF(VALUE(MID(TEXT(Tableau645[heure
début],"hh"),1,2))&lt;13,"AM","PM"),"")</f>
        <v>AM</v>
      </c>
      <c r="H5562" s="47">
        <f>F5562-E5562</f>
        <v>0.16666666666666696</v>
      </c>
      <c r="I5562" s="123"/>
      <c r="J5562" s="47"/>
      <c r="K5562" s="65" t="s">
        <v>793</v>
      </c>
      <c r="L5562" s="45" t="str">
        <f ca="1">VLOOKUP(Tableau645[[#This Row],[module]],OFFSET(INDIRECT(A5562&amp;"_code"),0,2,,2),2,0)</f>
        <v>n/a</v>
      </c>
      <c r="M5562" s="45"/>
      <c r="N5562" s="47"/>
      <c r="O5562" s="45"/>
    </row>
    <row r="5563" spans="1:15" hidden="1" x14ac:dyDescent="0.2">
      <c r="A5563" s="45" t="s">
        <v>670</v>
      </c>
      <c r="B5563" s="65" t="str">
        <f>YEAR(C5563)&amp;"-"&amp;WEEKNUM(C5563)</f>
        <v>2018-32</v>
      </c>
      <c r="C5563" s="46">
        <v>43321</v>
      </c>
      <c r="D5563" s="67">
        <f>WEEKDAY(Tableau645[[#This Row],[date]])</f>
        <v>5</v>
      </c>
      <c r="E5563" s="47">
        <v>0.34375</v>
      </c>
      <c r="F5563" s="47">
        <v>0.51041666666666696</v>
      </c>
      <c r="G5563" s="46" t="str">
        <f>IF(NOT(ISBLANK(Tableau645[heure
début])),IF(VALUE(MID(TEXT(Tableau645[heure
début],"hh"),1,2))&lt;13,"AM","PM"),"")</f>
        <v>AM</v>
      </c>
      <c r="H5563" s="47">
        <f>F5563-E5563</f>
        <v>0.16666666666666696</v>
      </c>
      <c r="I5563" s="47"/>
      <c r="J5563" s="47"/>
      <c r="K5563" s="65" t="s">
        <v>793</v>
      </c>
      <c r="L5563" s="45" t="str">
        <f ca="1">VLOOKUP(Tableau645[[#This Row],[module]],OFFSET(INDIRECT(A5563&amp;"_code"),0,2,,2),2,0)</f>
        <v>n/a</v>
      </c>
      <c r="M5563" s="45"/>
      <c r="N5563" s="47"/>
      <c r="O5563" s="45"/>
    </row>
    <row r="5564" spans="1:15" hidden="1" x14ac:dyDescent="0.2">
      <c r="A5564" s="45" t="s">
        <v>672</v>
      </c>
      <c r="B5564" s="65" t="str">
        <f>YEAR(C5564)&amp;"-"&amp;WEEKNUM(C5564)</f>
        <v>2018-32</v>
      </c>
      <c r="C5564" s="46">
        <v>43321</v>
      </c>
      <c r="D5564" s="67">
        <f>WEEKDAY(Tableau645[[#This Row],[date]])</f>
        <v>5</v>
      </c>
      <c r="E5564" s="47">
        <v>0.34375</v>
      </c>
      <c r="F5564" s="47">
        <v>0.51041666666666696</v>
      </c>
      <c r="G5564" s="46" t="str">
        <f>IF(NOT(ISBLANK(Tableau645[heure
début])),IF(VALUE(MID(TEXT(Tableau645[heure
début],"hh"),1,2))&lt;13,"AM","PM"),"")</f>
        <v>AM</v>
      </c>
      <c r="H5564" s="47">
        <f>F5564-E5564</f>
        <v>0.16666666666666696</v>
      </c>
      <c r="I5564" s="47"/>
      <c r="J5564" s="47"/>
      <c r="K5564" s="65" t="s">
        <v>793</v>
      </c>
      <c r="L5564" s="45" t="str">
        <f ca="1">VLOOKUP(Tableau645[[#This Row],[module]],OFFSET(INDIRECT(A5564&amp;"_code"),0,2,,2),2,0)</f>
        <v>n/a</v>
      </c>
      <c r="M5564" s="45"/>
      <c r="N5564" s="47"/>
      <c r="O5564" s="45"/>
    </row>
    <row r="5565" spans="1:15" hidden="1" x14ac:dyDescent="0.2">
      <c r="A5565" s="45" t="s">
        <v>676</v>
      </c>
      <c r="B5565" s="65" t="str">
        <f>YEAR(C5565)&amp;"-"&amp;WEEKNUM(C5565)</f>
        <v>2018-32</v>
      </c>
      <c r="C5565" s="46">
        <v>43321</v>
      </c>
      <c r="D5565" s="67">
        <f>WEEKDAY(Tableau645[[#This Row],[date]])</f>
        <v>5</v>
      </c>
      <c r="E5565" s="47">
        <v>0.34375</v>
      </c>
      <c r="F5565" s="47">
        <v>0.51041666666666696</v>
      </c>
      <c r="G5565" s="46" t="str">
        <f>IF(NOT(ISBLANK(Tableau645[heure
début])),IF(VALUE(MID(TEXT(Tableau645[heure
début],"hh"),1,2))&lt;13,"AM","PM"),"")</f>
        <v>AM</v>
      </c>
      <c r="H5565" s="47">
        <f>F5565-E5565</f>
        <v>0.16666666666666696</v>
      </c>
      <c r="I5565" s="47"/>
      <c r="J5565" s="47"/>
      <c r="K5565" s="65" t="s">
        <v>793</v>
      </c>
      <c r="L5565" s="45" t="str">
        <f ca="1">VLOOKUP(Tableau645[[#This Row],[module]],OFFSET(INDIRECT(A5565&amp;"_code"),0,2,,2),2,0)</f>
        <v>n/a</v>
      </c>
      <c r="M5565" s="45"/>
      <c r="N5565" s="47"/>
      <c r="O5565" s="45"/>
    </row>
    <row r="5566" spans="1:15" hidden="1" x14ac:dyDescent="0.2">
      <c r="A5566" s="45" t="s">
        <v>677</v>
      </c>
      <c r="B5566" s="65" t="str">
        <f>YEAR(C5566)&amp;"-"&amp;WEEKNUM(C5566)</f>
        <v>2018-32</v>
      </c>
      <c r="C5566" s="46">
        <v>43321</v>
      </c>
      <c r="D5566" s="67">
        <f>WEEKDAY(Tableau645[[#This Row],[date]])</f>
        <v>5</v>
      </c>
      <c r="E5566" s="47">
        <v>0.34375</v>
      </c>
      <c r="F5566" s="47">
        <v>0.51041666666666696</v>
      </c>
      <c r="G5566" s="46" t="str">
        <f>IF(NOT(ISBLANK(Tableau645[heure
début])),IF(VALUE(MID(TEXT(Tableau645[heure
début],"hh"),1,2))&lt;13,"AM","PM"),"")</f>
        <v>AM</v>
      </c>
      <c r="H5566" s="47">
        <f>F5566-E5566</f>
        <v>0.16666666666666696</v>
      </c>
      <c r="I5566" s="47"/>
      <c r="J5566" s="47"/>
      <c r="K5566" s="65" t="s">
        <v>1168</v>
      </c>
      <c r="L5566" s="45" t="str">
        <f ca="1">VLOOKUP(Tableau645[[#This Row],[module]],OFFSET(INDIRECT(A5566&amp;"_code"),0,2,,2),2,0)</f>
        <v>n/a</v>
      </c>
      <c r="M5566" s="45"/>
      <c r="N5566" s="47"/>
      <c r="O5566" s="45"/>
    </row>
    <row r="5567" spans="1:15" hidden="1" x14ac:dyDescent="0.2">
      <c r="A5567" s="45" t="s">
        <v>671</v>
      </c>
      <c r="B5567" s="65" t="str">
        <f>YEAR(C5567)&amp;"-"&amp;WEEKNUM(C5567)</f>
        <v>2018-32</v>
      </c>
      <c r="C5567" s="46">
        <v>43321</v>
      </c>
      <c r="D5567" s="67">
        <f>WEEKDAY(Tableau645[[#This Row],[date]])</f>
        <v>5</v>
      </c>
      <c r="E5567" s="47">
        <v>0.34375</v>
      </c>
      <c r="F5567" s="47">
        <v>0.51041666666666696</v>
      </c>
      <c r="G5567" s="46" t="str">
        <f>IF(NOT(ISBLANK(Tableau645[heure
début])),IF(VALUE(MID(TEXT(Tableau645[heure
début],"hh"),1,2))&lt;13,"AM","PM"),"")</f>
        <v>AM</v>
      </c>
      <c r="H5567" s="47">
        <f>F5567-E5567</f>
        <v>0.16666666666666696</v>
      </c>
      <c r="I5567" s="47"/>
      <c r="J5567" s="47"/>
      <c r="K5567" s="65" t="s">
        <v>793</v>
      </c>
      <c r="L5567" s="45" t="str">
        <f ca="1">VLOOKUP(Tableau645[[#This Row],[module]],OFFSET(INDIRECT(A5567&amp;"_code"),0,2,,2),2,0)</f>
        <v>n/a</v>
      </c>
      <c r="M5567" s="45"/>
      <c r="N5567" s="47"/>
      <c r="O5567" s="45"/>
    </row>
    <row r="5568" spans="1:15" hidden="1" x14ac:dyDescent="0.2">
      <c r="A5568" s="61" t="s">
        <v>669</v>
      </c>
      <c r="B5568" s="65" t="str">
        <f>YEAR(C5568)&amp;"-"&amp;WEEKNUM(C5568)</f>
        <v>2018-32</v>
      </c>
      <c r="C5568" s="46">
        <v>43321</v>
      </c>
      <c r="D5568" s="67">
        <f>WEEKDAY(Tableau645[[#This Row],[date]])</f>
        <v>5</v>
      </c>
      <c r="E5568" s="63">
        <v>0.57291666666666696</v>
      </c>
      <c r="F5568" s="63">
        <v>0.73958333333333404</v>
      </c>
      <c r="G5568" s="46" t="str">
        <f>IF(NOT(ISBLANK(Tableau645[heure
début])),IF(VALUE(MID(TEXT(Tableau645[heure
début],"hh"),1,2))&lt;13,"AM","PM"),"")</f>
        <v>PM</v>
      </c>
      <c r="H5568" s="47">
        <f>F5568-E5568</f>
        <v>0.16666666666666707</v>
      </c>
      <c r="I5568" s="47"/>
      <c r="J5568" s="47"/>
      <c r="K5568" s="65" t="s">
        <v>793</v>
      </c>
      <c r="L5568" s="45" t="str">
        <f ca="1">VLOOKUP(Tableau645[[#This Row],[module]],OFFSET(INDIRECT(A5568&amp;"_code"),0,2,,2),2,0)</f>
        <v>n/a</v>
      </c>
      <c r="M5568" s="45"/>
      <c r="N5568" s="47"/>
      <c r="O5568" s="45"/>
    </row>
    <row r="5569" spans="1:15" hidden="1" x14ac:dyDescent="0.2">
      <c r="A5569" s="45" t="s">
        <v>657</v>
      </c>
      <c r="B5569" s="65" t="str">
        <f>YEAR(C5569)&amp;"-"&amp;WEEKNUM(C5569)</f>
        <v>2018-32</v>
      </c>
      <c r="C5569" s="46">
        <v>43321</v>
      </c>
      <c r="D5569" s="67">
        <f>WEEKDAY(Tableau645[[#This Row],[date]])</f>
        <v>5</v>
      </c>
      <c r="E5569" s="47">
        <v>0.57291666666666696</v>
      </c>
      <c r="F5569" s="47">
        <v>0.73958333333333404</v>
      </c>
      <c r="G5569" s="46" t="str">
        <f>IF(NOT(ISBLANK(Tableau645[heure
début])),IF(VALUE(MID(TEXT(Tableau645[heure
début],"hh"),1,2))&lt;13,"AM","PM"),"")</f>
        <v>PM</v>
      </c>
      <c r="H5569" s="47">
        <f>F5569-E5569</f>
        <v>0.16666666666666707</v>
      </c>
      <c r="I5569" s="123"/>
      <c r="J5569" s="47"/>
      <c r="K5569" s="65" t="s">
        <v>793</v>
      </c>
      <c r="L5569" s="45" t="str">
        <f ca="1">VLOOKUP(Tableau645[[#This Row],[module]],OFFSET(INDIRECT(A5569&amp;"_code"),0,2,,2),2,0)</f>
        <v>n/a</v>
      </c>
      <c r="M5569" s="45"/>
      <c r="N5569" s="47"/>
      <c r="O5569" s="45"/>
    </row>
    <row r="5570" spans="1:15" hidden="1" x14ac:dyDescent="0.2">
      <c r="A5570" s="45" t="s">
        <v>670</v>
      </c>
      <c r="B5570" s="65" t="str">
        <f>YEAR(C5570)&amp;"-"&amp;WEEKNUM(C5570)</f>
        <v>2018-32</v>
      </c>
      <c r="C5570" s="46">
        <v>43321</v>
      </c>
      <c r="D5570" s="67">
        <f>WEEKDAY(Tableau645[[#This Row],[date]])</f>
        <v>5</v>
      </c>
      <c r="E5570" s="47">
        <v>0.57291666666666696</v>
      </c>
      <c r="F5570" s="47">
        <v>0.73958333333333404</v>
      </c>
      <c r="G5570" s="46" t="str">
        <f>IF(NOT(ISBLANK(Tableau645[heure
début])),IF(VALUE(MID(TEXT(Tableau645[heure
début],"hh"),1,2))&lt;13,"AM","PM"),"")</f>
        <v>PM</v>
      </c>
      <c r="H5570" s="47">
        <f>F5570-E5570</f>
        <v>0.16666666666666707</v>
      </c>
      <c r="I5570" s="47"/>
      <c r="J5570" s="47"/>
      <c r="K5570" s="65" t="s">
        <v>793</v>
      </c>
      <c r="L5570" s="45" t="str">
        <f ca="1">VLOOKUP(Tableau645[[#This Row],[module]],OFFSET(INDIRECT(A5570&amp;"_code"),0,2,,2),2,0)</f>
        <v>n/a</v>
      </c>
      <c r="M5570" s="45"/>
      <c r="N5570" s="47"/>
      <c r="O5570" s="45"/>
    </row>
    <row r="5571" spans="1:15" hidden="1" x14ac:dyDescent="0.2">
      <c r="A5571" s="45" t="s">
        <v>672</v>
      </c>
      <c r="B5571" s="65" t="str">
        <f>YEAR(C5571)&amp;"-"&amp;WEEKNUM(C5571)</f>
        <v>2018-32</v>
      </c>
      <c r="C5571" s="46">
        <v>43321</v>
      </c>
      <c r="D5571" s="67">
        <f>WEEKDAY(Tableau645[[#This Row],[date]])</f>
        <v>5</v>
      </c>
      <c r="E5571" s="47">
        <v>0.57291666666666696</v>
      </c>
      <c r="F5571" s="47">
        <v>0.73958333333333404</v>
      </c>
      <c r="G5571" s="46" t="str">
        <f>IF(NOT(ISBLANK(Tableau645[heure
début])),IF(VALUE(MID(TEXT(Tableau645[heure
début],"hh"),1,2))&lt;13,"AM","PM"),"")</f>
        <v>PM</v>
      </c>
      <c r="H5571" s="47">
        <f>F5571-E5571</f>
        <v>0.16666666666666707</v>
      </c>
      <c r="I5571" s="47"/>
      <c r="J5571" s="47"/>
      <c r="K5571" s="65" t="s">
        <v>793</v>
      </c>
      <c r="L5571" s="45" t="str">
        <f ca="1">VLOOKUP(Tableau645[[#This Row],[module]],OFFSET(INDIRECT(A5571&amp;"_code"),0,2,,2),2,0)</f>
        <v>n/a</v>
      </c>
      <c r="M5571" s="45"/>
      <c r="N5571" s="47"/>
      <c r="O5571" s="45"/>
    </row>
    <row r="5572" spans="1:15" hidden="1" x14ac:dyDescent="0.2">
      <c r="A5572" s="45" t="s">
        <v>676</v>
      </c>
      <c r="B5572" s="65" t="str">
        <f>YEAR(C5572)&amp;"-"&amp;WEEKNUM(C5572)</f>
        <v>2018-32</v>
      </c>
      <c r="C5572" s="46">
        <v>43321</v>
      </c>
      <c r="D5572" s="67">
        <f>WEEKDAY(Tableau645[[#This Row],[date]])</f>
        <v>5</v>
      </c>
      <c r="E5572" s="47">
        <v>0.57291666666666696</v>
      </c>
      <c r="F5572" s="47">
        <v>0.69791666666666663</v>
      </c>
      <c r="G5572" s="46" t="str">
        <f>IF(NOT(ISBLANK(Tableau645[heure
début])),IF(VALUE(MID(TEXT(Tableau645[heure
début],"hh"),1,2))&lt;13,"AM","PM"),"")</f>
        <v>PM</v>
      </c>
      <c r="H5572" s="47">
        <f>F5572-E5572</f>
        <v>0.12499999999999967</v>
      </c>
      <c r="I5572" s="47"/>
      <c r="J5572" s="47"/>
      <c r="K5572" s="65" t="s">
        <v>793</v>
      </c>
      <c r="L5572" s="45" t="str">
        <f ca="1">VLOOKUP(Tableau645[[#This Row],[module]],OFFSET(INDIRECT(A5572&amp;"_code"),0,2,,2),2,0)</f>
        <v>n/a</v>
      </c>
      <c r="M5572" s="45"/>
      <c r="N5572" s="47"/>
      <c r="O5572" s="45"/>
    </row>
    <row r="5573" spans="1:15" hidden="1" x14ac:dyDescent="0.2">
      <c r="A5573" s="45" t="s">
        <v>677</v>
      </c>
      <c r="B5573" s="65" t="str">
        <f>YEAR(C5573)&amp;"-"&amp;WEEKNUM(C5573)</f>
        <v>2018-32</v>
      </c>
      <c r="C5573" s="46">
        <v>43321</v>
      </c>
      <c r="D5573" s="67">
        <f>WEEKDAY(Tableau645[[#This Row],[date]])</f>
        <v>5</v>
      </c>
      <c r="E5573" s="47">
        <v>0.57291666666666696</v>
      </c>
      <c r="F5573" s="47">
        <v>0.69791666666666663</v>
      </c>
      <c r="G5573" s="46" t="str">
        <f>IF(NOT(ISBLANK(Tableau645[heure
début])),IF(VALUE(MID(TEXT(Tableau645[heure
début],"hh"),1,2))&lt;13,"AM","PM"),"")</f>
        <v>PM</v>
      </c>
      <c r="H5573" s="47">
        <f>F5573-E5573</f>
        <v>0.12499999999999967</v>
      </c>
      <c r="I5573" s="47"/>
      <c r="J5573" s="47"/>
      <c r="K5573" s="65" t="s">
        <v>1168</v>
      </c>
      <c r="L5573" s="45" t="str">
        <f ca="1">VLOOKUP(Tableau645[[#This Row],[module]],OFFSET(INDIRECT(A5573&amp;"_code"),0,2,,2),2,0)</f>
        <v>n/a</v>
      </c>
      <c r="M5573" s="45"/>
      <c r="N5573" s="47"/>
      <c r="O5573" s="45"/>
    </row>
    <row r="5574" spans="1:15" hidden="1" x14ac:dyDescent="0.2">
      <c r="A5574" s="45" t="s">
        <v>671</v>
      </c>
      <c r="B5574" s="65" t="str">
        <f>YEAR(C5574)&amp;"-"&amp;WEEKNUM(C5574)</f>
        <v>2018-32</v>
      </c>
      <c r="C5574" s="46">
        <v>43321</v>
      </c>
      <c r="D5574" s="67">
        <f>WEEKDAY(Tableau645[[#This Row],[date]])</f>
        <v>5</v>
      </c>
      <c r="E5574" s="47">
        <v>0.57291666666666696</v>
      </c>
      <c r="F5574" s="47">
        <v>0.73958333333333404</v>
      </c>
      <c r="G5574" s="46" t="str">
        <f>IF(NOT(ISBLANK(Tableau645[heure
début])),IF(VALUE(MID(TEXT(Tableau645[heure
début],"hh"),1,2))&lt;13,"AM","PM"),"")</f>
        <v>PM</v>
      </c>
      <c r="H5574" s="47">
        <f>F5574-E5574</f>
        <v>0.16666666666666707</v>
      </c>
      <c r="I5574" s="47"/>
      <c r="J5574" s="47"/>
      <c r="K5574" s="65" t="s">
        <v>793</v>
      </c>
      <c r="L5574" s="45" t="str">
        <f ca="1">VLOOKUP(Tableau645[[#This Row],[module]],OFFSET(INDIRECT(A5574&amp;"_code"),0,2,,2),2,0)</f>
        <v>n/a</v>
      </c>
      <c r="M5574" s="45"/>
      <c r="N5574" s="47"/>
      <c r="O5574" s="45"/>
    </row>
    <row r="5575" spans="1:15" hidden="1" x14ac:dyDescent="0.2">
      <c r="A5575" s="61" t="s">
        <v>669</v>
      </c>
      <c r="B5575" s="65" t="str">
        <f>YEAR(C5575)&amp;"-"&amp;WEEKNUM(C5575)</f>
        <v>2018-32</v>
      </c>
      <c r="C5575" s="46">
        <v>43322</v>
      </c>
      <c r="D5575" s="67">
        <f>WEEKDAY(Tableau645[[#This Row],[date]])</f>
        <v>6</v>
      </c>
      <c r="E5575" s="47">
        <v>0.34375</v>
      </c>
      <c r="F5575" s="47">
        <v>0.51041666666666696</v>
      </c>
      <c r="G5575" s="46" t="str">
        <f>IF(NOT(ISBLANK(Tableau645[heure
début])),IF(VALUE(MID(TEXT(Tableau645[heure
début],"hh"),1,2))&lt;13,"AM","PM"),"")</f>
        <v>AM</v>
      </c>
      <c r="H5575" s="47">
        <f>F5575-E5575</f>
        <v>0.16666666666666696</v>
      </c>
      <c r="I5575" s="47"/>
      <c r="J5575" s="47"/>
      <c r="K5575" s="65" t="s">
        <v>793</v>
      </c>
      <c r="L5575" s="45" t="str">
        <f ca="1">VLOOKUP(Tableau645[[#This Row],[module]],OFFSET(INDIRECT(A5575&amp;"_code"),0,2,,2),2,0)</f>
        <v>n/a</v>
      </c>
      <c r="M5575" s="45"/>
      <c r="N5575" s="47"/>
      <c r="O5575" s="45"/>
    </row>
    <row r="5576" spans="1:15" hidden="1" x14ac:dyDescent="0.2">
      <c r="A5576" s="45" t="s">
        <v>657</v>
      </c>
      <c r="B5576" s="65" t="str">
        <f>YEAR(C5576)&amp;"-"&amp;WEEKNUM(C5576)</f>
        <v>2018-32</v>
      </c>
      <c r="C5576" s="46">
        <v>43322</v>
      </c>
      <c r="D5576" s="67">
        <f>WEEKDAY(Tableau645[[#This Row],[date]])</f>
        <v>6</v>
      </c>
      <c r="E5576" s="47">
        <v>0.34375</v>
      </c>
      <c r="F5576" s="47">
        <v>0.51041666666666696</v>
      </c>
      <c r="G5576" s="46" t="str">
        <f>IF(NOT(ISBLANK(Tableau645[heure
début])),IF(VALUE(MID(TEXT(Tableau645[heure
début],"hh"),1,2))&lt;13,"AM","PM"),"")</f>
        <v>AM</v>
      </c>
      <c r="H5576" s="47">
        <f>F5576-E5576</f>
        <v>0.16666666666666696</v>
      </c>
      <c r="I5576" s="123"/>
      <c r="J5576" s="47"/>
      <c r="K5576" s="65" t="s">
        <v>793</v>
      </c>
      <c r="L5576" s="45" t="str">
        <f ca="1">VLOOKUP(Tableau645[[#This Row],[module]],OFFSET(INDIRECT(A5576&amp;"_code"),0,2,,2),2,0)</f>
        <v>n/a</v>
      </c>
      <c r="M5576" s="45"/>
      <c r="N5576" s="47"/>
      <c r="O5576" s="45"/>
    </row>
    <row r="5577" spans="1:15" hidden="1" x14ac:dyDescent="0.2">
      <c r="A5577" s="45" t="s">
        <v>670</v>
      </c>
      <c r="B5577" s="65" t="str">
        <f>YEAR(C5577)&amp;"-"&amp;WEEKNUM(C5577)</f>
        <v>2018-32</v>
      </c>
      <c r="C5577" s="46">
        <v>43322</v>
      </c>
      <c r="D5577" s="67">
        <f>WEEKDAY(Tableau645[[#This Row],[date]])</f>
        <v>6</v>
      </c>
      <c r="E5577" s="47">
        <v>0.34375</v>
      </c>
      <c r="F5577" s="47">
        <v>0.51041666666666696</v>
      </c>
      <c r="G5577" s="46" t="str">
        <f>IF(NOT(ISBLANK(Tableau645[heure
début])),IF(VALUE(MID(TEXT(Tableau645[heure
début],"hh"),1,2))&lt;13,"AM","PM"),"")</f>
        <v>AM</v>
      </c>
      <c r="H5577" s="47">
        <f>F5577-E5577</f>
        <v>0.16666666666666696</v>
      </c>
      <c r="I5577" s="47"/>
      <c r="J5577" s="47"/>
      <c r="K5577" s="65" t="s">
        <v>793</v>
      </c>
      <c r="L5577" s="45" t="str">
        <f ca="1">VLOOKUP(Tableau645[[#This Row],[module]],OFFSET(INDIRECT(A5577&amp;"_code"),0,2,,2),2,0)</f>
        <v>n/a</v>
      </c>
      <c r="M5577" s="45"/>
      <c r="N5577" s="47"/>
      <c r="O5577" s="45"/>
    </row>
    <row r="5578" spans="1:15" hidden="1" x14ac:dyDescent="0.2">
      <c r="A5578" s="45" t="s">
        <v>672</v>
      </c>
      <c r="B5578" s="65" t="str">
        <f>YEAR(C5578)&amp;"-"&amp;WEEKNUM(C5578)</f>
        <v>2018-32</v>
      </c>
      <c r="C5578" s="46">
        <v>43322</v>
      </c>
      <c r="D5578" s="67">
        <f>WEEKDAY(Tableau645[[#This Row],[date]])</f>
        <v>6</v>
      </c>
      <c r="E5578" s="47">
        <v>0.34375</v>
      </c>
      <c r="F5578" s="47">
        <v>0.51041666666666696</v>
      </c>
      <c r="G5578" s="46" t="str">
        <f>IF(NOT(ISBLANK(Tableau645[heure
début])),IF(VALUE(MID(TEXT(Tableau645[heure
début],"hh"),1,2))&lt;13,"AM","PM"),"")</f>
        <v>AM</v>
      </c>
      <c r="H5578" s="47">
        <f>F5578-E5578</f>
        <v>0.16666666666666696</v>
      </c>
      <c r="I5578" s="47"/>
      <c r="J5578" s="47"/>
      <c r="K5578" s="65" t="s">
        <v>793</v>
      </c>
      <c r="L5578" s="45" t="str">
        <f ca="1">VLOOKUP(Tableau645[[#This Row],[module]],OFFSET(INDIRECT(A5578&amp;"_code"),0,2,,2),2,0)</f>
        <v>n/a</v>
      </c>
      <c r="M5578" s="45"/>
      <c r="N5578" s="47"/>
      <c r="O5578" s="45"/>
    </row>
    <row r="5579" spans="1:15" hidden="1" x14ac:dyDescent="0.2">
      <c r="A5579" s="45" t="s">
        <v>676</v>
      </c>
      <c r="B5579" s="65" t="str">
        <f>YEAR(C5579)&amp;"-"&amp;WEEKNUM(C5579)</f>
        <v>2018-32</v>
      </c>
      <c r="C5579" s="46">
        <v>43322</v>
      </c>
      <c r="D5579" s="67">
        <f>WEEKDAY(Tableau645[[#This Row],[date]])</f>
        <v>6</v>
      </c>
      <c r="E5579" s="47">
        <v>0.34375</v>
      </c>
      <c r="F5579" s="47">
        <v>0.51041666666666696</v>
      </c>
      <c r="G5579" s="46" t="str">
        <f>IF(NOT(ISBLANK(Tableau645[heure
début])),IF(VALUE(MID(TEXT(Tableau645[heure
début],"hh"),1,2))&lt;13,"AM","PM"),"")</f>
        <v>AM</v>
      </c>
      <c r="H5579" s="47">
        <f>F5579-E5579</f>
        <v>0.16666666666666696</v>
      </c>
      <c r="I5579" s="47"/>
      <c r="J5579" s="47"/>
      <c r="K5579" s="65" t="s">
        <v>793</v>
      </c>
      <c r="L5579" s="45" t="str">
        <f ca="1">VLOOKUP(Tableau645[[#This Row],[module]],OFFSET(INDIRECT(A5579&amp;"_code"),0,2,,2),2,0)</f>
        <v>n/a</v>
      </c>
      <c r="M5579" s="45"/>
      <c r="N5579" s="47"/>
      <c r="O5579" s="45"/>
    </row>
    <row r="5580" spans="1:15" hidden="1" x14ac:dyDescent="0.2">
      <c r="A5580" s="45" t="s">
        <v>677</v>
      </c>
      <c r="B5580" s="65" t="str">
        <f>YEAR(C5580)&amp;"-"&amp;WEEKNUM(C5580)</f>
        <v>2018-32</v>
      </c>
      <c r="C5580" s="46">
        <v>43322</v>
      </c>
      <c r="D5580" s="67">
        <f>WEEKDAY(Tableau645[[#This Row],[date]])</f>
        <v>6</v>
      </c>
      <c r="E5580" s="47">
        <v>0.34375</v>
      </c>
      <c r="F5580" s="47">
        <v>0.51041666666666696</v>
      </c>
      <c r="G5580" s="46" t="str">
        <f>IF(NOT(ISBLANK(Tableau645[heure
début])),IF(VALUE(MID(TEXT(Tableau645[heure
début],"hh"),1,2))&lt;13,"AM","PM"),"")</f>
        <v>AM</v>
      </c>
      <c r="H5580" s="47">
        <f>F5580-E5580</f>
        <v>0.16666666666666696</v>
      </c>
      <c r="I5580" s="47"/>
      <c r="J5580" s="47"/>
      <c r="K5580" s="65" t="s">
        <v>1168</v>
      </c>
      <c r="L5580" s="45" t="str">
        <f ca="1">VLOOKUP(Tableau645[[#This Row],[module]],OFFSET(INDIRECT(A5580&amp;"_code"),0,2,,2),2,0)</f>
        <v>n/a</v>
      </c>
      <c r="M5580" s="45"/>
      <c r="N5580" s="47"/>
      <c r="O5580" s="45"/>
    </row>
    <row r="5581" spans="1:15" hidden="1" x14ac:dyDescent="0.2">
      <c r="A5581" s="45" t="s">
        <v>671</v>
      </c>
      <c r="B5581" s="65" t="str">
        <f>YEAR(C5581)&amp;"-"&amp;WEEKNUM(C5581)</f>
        <v>2018-32</v>
      </c>
      <c r="C5581" s="46">
        <v>43322</v>
      </c>
      <c r="D5581" s="67">
        <f>WEEKDAY(Tableau645[[#This Row],[date]])</f>
        <v>6</v>
      </c>
      <c r="E5581" s="47">
        <v>0.34375</v>
      </c>
      <c r="F5581" s="47">
        <v>0.51041666666666696</v>
      </c>
      <c r="G5581" s="46" t="str">
        <f>IF(NOT(ISBLANK(Tableau645[heure
début])),IF(VALUE(MID(TEXT(Tableau645[heure
début],"hh"),1,2))&lt;13,"AM","PM"),"")</f>
        <v>AM</v>
      </c>
      <c r="H5581" s="47">
        <f>F5581-E5581</f>
        <v>0.16666666666666696</v>
      </c>
      <c r="I5581" s="47"/>
      <c r="J5581" s="47"/>
      <c r="K5581" s="65" t="s">
        <v>793</v>
      </c>
      <c r="L5581" s="45" t="str">
        <f ca="1">VLOOKUP(Tableau645[[#This Row],[module]],OFFSET(INDIRECT(A5581&amp;"_code"),0,2,,2),2,0)</f>
        <v>n/a</v>
      </c>
      <c r="M5581" s="45"/>
      <c r="N5581" s="47"/>
      <c r="O5581" s="45"/>
    </row>
    <row r="5582" spans="1:15" hidden="1" x14ac:dyDescent="0.2">
      <c r="A5582" s="61" t="s">
        <v>669</v>
      </c>
      <c r="B5582" s="65" t="str">
        <f>YEAR(C5582)&amp;"-"&amp;WEEKNUM(C5582)</f>
        <v>2018-32</v>
      </c>
      <c r="C5582" s="46">
        <v>43322</v>
      </c>
      <c r="D5582" s="67">
        <f>WEEKDAY(Tableau645[[#This Row],[date]])</f>
        <v>6</v>
      </c>
      <c r="E5582" s="63">
        <v>0.57291666666666696</v>
      </c>
      <c r="F5582" s="63">
        <v>0.73958333333333404</v>
      </c>
      <c r="G5582" s="46" t="str">
        <f>IF(NOT(ISBLANK(Tableau645[heure
début])),IF(VALUE(MID(TEXT(Tableau645[heure
début],"hh"),1,2))&lt;13,"AM","PM"),"")</f>
        <v>PM</v>
      </c>
      <c r="H5582" s="47">
        <f>F5582-E5582</f>
        <v>0.16666666666666707</v>
      </c>
      <c r="I5582" s="47"/>
      <c r="J5582" s="47"/>
      <c r="K5582" s="65" t="s">
        <v>793</v>
      </c>
      <c r="L5582" s="45" t="str">
        <f ca="1">VLOOKUP(Tableau645[[#This Row],[module]],OFFSET(INDIRECT(A5582&amp;"_code"),0,2,,2),2,0)</f>
        <v>n/a</v>
      </c>
      <c r="M5582" s="45"/>
      <c r="N5582" s="47"/>
      <c r="O5582" s="45"/>
    </row>
    <row r="5583" spans="1:15" hidden="1" x14ac:dyDescent="0.2">
      <c r="A5583" s="45" t="s">
        <v>657</v>
      </c>
      <c r="B5583" s="65" t="str">
        <f>YEAR(C5583)&amp;"-"&amp;WEEKNUM(C5583)</f>
        <v>2018-32</v>
      </c>
      <c r="C5583" s="46">
        <v>43322</v>
      </c>
      <c r="D5583" s="67">
        <f>WEEKDAY(Tableau645[[#This Row],[date]])</f>
        <v>6</v>
      </c>
      <c r="E5583" s="47">
        <v>0.57291666666666696</v>
      </c>
      <c r="F5583" s="47">
        <v>0.73958333333333404</v>
      </c>
      <c r="G5583" s="46" t="str">
        <f>IF(NOT(ISBLANK(Tableau645[heure
début])),IF(VALUE(MID(TEXT(Tableau645[heure
début],"hh"),1,2))&lt;13,"AM","PM"),"")</f>
        <v>PM</v>
      </c>
      <c r="H5583" s="47">
        <f>F5583-E5583</f>
        <v>0.16666666666666707</v>
      </c>
      <c r="I5583" s="123"/>
      <c r="J5583" s="47"/>
      <c r="K5583" s="65" t="s">
        <v>793</v>
      </c>
      <c r="L5583" s="45" t="str">
        <f ca="1">VLOOKUP(Tableau645[[#This Row],[module]],OFFSET(INDIRECT(A5583&amp;"_code"),0,2,,2),2,0)</f>
        <v>n/a</v>
      </c>
      <c r="M5583" s="45"/>
      <c r="N5583" s="47"/>
      <c r="O5583" s="45"/>
    </row>
    <row r="5584" spans="1:15" hidden="1" x14ac:dyDescent="0.2">
      <c r="A5584" s="45" t="s">
        <v>670</v>
      </c>
      <c r="B5584" s="65" t="str">
        <f>YEAR(C5584)&amp;"-"&amp;WEEKNUM(C5584)</f>
        <v>2018-32</v>
      </c>
      <c r="C5584" s="46">
        <v>43322</v>
      </c>
      <c r="D5584" s="67">
        <f>WEEKDAY(Tableau645[[#This Row],[date]])</f>
        <v>6</v>
      </c>
      <c r="E5584" s="47">
        <v>0.57291666666666696</v>
      </c>
      <c r="F5584" s="47">
        <v>0.73958333333333404</v>
      </c>
      <c r="G5584" s="46" t="str">
        <f>IF(NOT(ISBLANK(Tableau645[heure
début])),IF(VALUE(MID(TEXT(Tableau645[heure
début],"hh"),1,2))&lt;13,"AM","PM"),"")</f>
        <v>PM</v>
      </c>
      <c r="H5584" s="47">
        <f>F5584-E5584</f>
        <v>0.16666666666666707</v>
      </c>
      <c r="I5584" s="47"/>
      <c r="J5584" s="47"/>
      <c r="K5584" s="65" t="s">
        <v>793</v>
      </c>
      <c r="L5584" s="45" t="str">
        <f ca="1">VLOOKUP(Tableau645[[#This Row],[module]],OFFSET(INDIRECT(A5584&amp;"_code"),0,2,,2),2,0)</f>
        <v>n/a</v>
      </c>
      <c r="M5584" s="45"/>
      <c r="N5584" s="47"/>
      <c r="O5584" s="45"/>
    </row>
    <row r="5585" spans="1:15" hidden="1" x14ac:dyDescent="0.2">
      <c r="A5585" s="45" t="s">
        <v>672</v>
      </c>
      <c r="B5585" s="65" t="str">
        <f>YEAR(C5585)&amp;"-"&amp;WEEKNUM(C5585)</f>
        <v>2018-32</v>
      </c>
      <c r="C5585" s="46">
        <v>43322</v>
      </c>
      <c r="D5585" s="67">
        <f>WEEKDAY(Tableau645[[#This Row],[date]])</f>
        <v>6</v>
      </c>
      <c r="E5585" s="47">
        <v>0.57291666666666696</v>
      </c>
      <c r="F5585" s="47">
        <v>0.73958333333333404</v>
      </c>
      <c r="G5585" s="46" t="str">
        <f>IF(NOT(ISBLANK(Tableau645[heure
début])),IF(VALUE(MID(TEXT(Tableau645[heure
début],"hh"),1,2))&lt;13,"AM","PM"),"")</f>
        <v>PM</v>
      </c>
      <c r="H5585" s="47">
        <f>F5585-E5585</f>
        <v>0.16666666666666707</v>
      </c>
      <c r="I5585" s="47"/>
      <c r="J5585" s="47"/>
      <c r="K5585" s="65" t="s">
        <v>793</v>
      </c>
      <c r="L5585" s="45" t="str">
        <f ca="1">VLOOKUP(Tableau645[[#This Row],[module]],OFFSET(INDIRECT(A5585&amp;"_code"),0,2,,2),2,0)</f>
        <v>n/a</v>
      </c>
      <c r="M5585" s="45"/>
      <c r="N5585" s="47"/>
      <c r="O5585" s="45"/>
    </row>
    <row r="5586" spans="1:15" hidden="1" x14ac:dyDescent="0.2">
      <c r="A5586" s="45" t="s">
        <v>676</v>
      </c>
      <c r="B5586" s="65" t="str">
        <f>YEAR(C5586)&amp;"-"&amp;WEEKNUM(C5586)</f>
        <v>2018-32</v>
      </c>
      <c r="C5586" s="46">
        <v>43322</v>
      </c>
      <c r="D5586" s="67">
        <f>WEEKDAY(Tableau645[[#This Row],[date]])</f>
        <v>6</v>
      </c>
      <c r="E5586" s="47">
        <v>0.57291666666666696</v>
      </c>
      <c r="F5586" s="47">
        <v>0.69791666666666663</v>
      </c>
      <c r="G5586" s="46" t="str">
        <f>IF(NOT(ISBLANK(Tableau645[heure
début])),IF(VALUE(MID(TEXT(Tableau645[heure
début],"hh"),1,2))&lt;13,"AM","PM"),"")</f>
        <v>PM</v>
      </c>
      <c r="H5586" s="47">
        <f>F5586-E5586</f>
        <v>0.12499999999999967</v>
      </c>
      <c r="I5586" s="47"/>
      <c r="J5586" s="47"/>
      <c r="K5586" s="65" t="s">
        <v>793</v>
      </c>
      <c r="L5586" s="45" t="str">
        <f ca="1">VLOOKUP(Tableau645[[#This Row],[module]],OFFSET(INDIRECT(A5586&amp;"_code"),0,2,,2),2,0)</f>
        <v>n/a</v>
      </c>
      <c r="M5586" s="45"/>
      <c r="N5586" s="47"/>
      <c r="O5586" s="45"/>
    </row>
    <row r="5587" spans="1:15" hidden="1" x14ac:dyDescent="0.2">
      <c r="A5587" s="45" t="s">
        <v>677</v>
      </c>
      <c r="B5587" s="65" t="str">
        <f>YEAR(C5587)&amp;"-"&amp;WEEKNUM(C5587)</f>
        <v>2018-32</v>
      </c>
      <c r="C5587" s="46">
        <v>43322</v>
      </c>
      <c r="D5587" s="67">
        <f>WEEKDAY(Tableau645[[#This Row],[date]])</f>
        <v>6</v>
      </c>
      <c r="E5587" s="47">
        <v>0.57291666666666696</v>
      </c>
      <c r="F5587" s="47">
        <v>0.69791666666666663</v>
      </c>
      <c r="G5587" s="46" t="str">
        <f>IF(NOT(ISBLANK(Tableau645[heure
début])),IF(VALUE(MID(TEXT(Tableau645[heure
début],"hh"),1,2))&lt;13,"AM","PM"),"")</f>
        <v>PM</v>
      </c>
      <c r="H5587" s="47">
        <f>F5587-E5587</f>
        <v>0.12499999999999967</v>
      </c>
      <c r="I5587" s="47"/>
      <c r="J5587" s="47"/>
      <c r="K5587" s="65" t="s">
        <v>1168</v>
      </c>
      <c r="L5587" s="45" t="str">
        <f ca="1">VLOOKUP(Tableau645[[#This Row],[module]],OFFSET(INDIRECT(A5587&amp;"_code"),0,2,,2),2,0)</f>
        <v>n/a</v>
      </c>
      <c r="M5587" s="45"/>
      <c r="N5587" s="47"/>
      <c r="O5587" s="45"/>
    </row>
    <row r="5588" spans="1:15" hidden="1" x14ac:dyDescent="0.2">
      <c r="A5588" s="45" t="s">
        <v>671</v>
      </c>
      <c r="B5588" s="65" t="str">
        <f>YEAR(C5588)&amp;"-"&amp;WEEKNUM(C5588)</f>
        <v>2018-32</v>
      </c>
      <c r="C5588" s="46">
        <v>43322</v>
      </c>
      <c r="D5588" s="67">
        <f>WEEKDAY(Tableau645[[#This Row],[date]])</f>
        <v>6</v>
      </c>
      <c r="E5588" s="47">
        <v>0.57291666666666696</v>
      </c>
      <c r="F5588" s="47">
        <v>0.73958333333333404</v>
      </c>
      <c r="G5588" s="46" t="str">
        <f>IF(NOT(ISBLANK(Tableau645[heure
début])),IF(VALUE(MID(TEXT(Tableau645[heure
début],"hh"),1,2))&lt;13,"AM","PM"),"")</f>
        <v>PM</v>
      </c>
      <c r="H5588" s="47">
        <f>F5588-E5588</f>
        <v>0.16666666666666707</v>
      </c>
      <c r="I5588" s="47"/>
      <c r="J5588" s="47"/>
      <c r="K5588" s="65" t="s">
        <v>793</v>
      </c>
      <c r="L5588" s="45" t="str">
        <f ca="1">VLOOKUP(Tableau645[[#This Row],[module]],OFFSET(INDIRECT(A5588&amp;"_code"),0,2,,2),2,0)</f>
        <v>n/a</v>
      </c>
      <c r="M5588" s="45"/>
      <c r="N5588" s="47"/>
      <c r="O5588" s="45"/>
    </row>
    <row r="5589" spans="1:15" hidden="1" x14ac:dyDescent="0.2">
      <c r="A5589" s="61" t="s">
        <v>669</v>
      </c>
      <c r="B5589" s="65" t="str">
        <f>YEAR(C5589)&amp;"-"&amp;WEEKNUM(C5589)</f>
        <v>2018-32</v>
      </c>
      <c r="C5589" s="46">
        <v>43323</v>
      </c>
      <c r="D5589" s="67">
        <f>WEEKDAY(Tableau645[[#This Row],[date]])</f>
        <v>7</v>
      </c>
      <c r="E5589" s="47">
        <v>0.34375</v>
      </c>
      <c r="F5589" s="47">
        <v>0.51041666666666696</v>
      </c>
      <c r="G5589" s="46" t="str">
        <f>IF(NOT(ISBLANK(Tableau645[heure
début])),IF(VALUE(MID(TEXT(Tableau645[heure
début],"hh"),1,2))&lt;13,"AM","PM"),"")</f>
        <v>AM</v>
      </c>
      <c r="H5589" s="47">
        <f>F5589-E5589</f>
        <v>0.16666666666666696</v>
      </c>
      <c r="I5589" s="47"/>
      <c r="J5589" s="47"/>
      <c r="K5589" s="65"/>
      <c r="L5589" s="45" t="e">
        <f ca="1">VLOOKUP(Tableau645[[#This Row],[module]],OFFSET(INDIRECT(A5589&amp;"_code"),0,2,,2),2,0)</f>
        <v>#N/A</v>
      </c>
      <c r="M5589" s="45"/>
      <c r="N5589" s="47"/>
      <c r="O5589" s="45"/>
    </row>
    <row r="5590" spans="1:15" hidden="1" x14ac:dyDescent="0.2">
      <c r="A5590" s="45" t="s">
        <v>657</v>
      </c>
      <c r="B5590" s="65" t="str">
        <f>YEAR(C5590)&amp;"-"&amp;WEEKNUM(C5590)</f>
        <v>2018-32</v>
      </c>
      <c r="C5590" s="46">
        <v>43323</v>
      </c>
      <c r="D5590" s="67">
        <f>WEEKDAY(Tableau645[[#This Row],[date]])</f>
        <v>7</v>
      </c>
      <c r="E5590" s="47">
        <v>0.34375</v>
      </c>
      <c r="F5590" s="47">
        <v>0.51041666666666696</v>
      </c>
      <c r="G5590" s="46" t="str">
        <f>IF(NOT(ISBLANK(Tableau645[heure
début])),IF(VALUE(MID(TEXT(Tableau645[heure
début],"hh"),1,2))&lt;13,"AM","PM"),"")</f>
        <v>AM</v>
      </c>
      <c r="H5590" s="47">
        <f>F5590-E5590</f>
        <v>0.16666666666666696</v>
      </c>
      <c r="I5590" s="123"/>
      <c r="J5590" s="47"/>
      <c r="K5590" s="65"/>
      <c r="L5590" s="45" t="e">
        <f ca="1">VLOOKUP(Tableau645[[#This Row],[module]],OFFSET(INDIRECT(A5590&amp;"_code"),0,2,,2),2,0)</f>
        <v>#N/A</v>
      </c>
      <c r="M5590" s="45"/>
      <c r="N5590" s="47"/>
      <c r="O5590" s="45"/>
    </row>
    <row r="5591" spans="1:15" hidden="1" x14ac:dyDescent="0.2">
      <c r="A5591" s="45" t="s">
        <v>670</v>
      </c>
      <c r="B5591" s="65" t="str">
        <f>YEAR(C5591)&amp;"-"&amp;WEEKNUM(C5591)</f>
        <v>2018-32</v>
      </c>
      <c r="C5591" s="46">
        <v>43323</v>
      </c>
      <c r="D5591" s="67">
        <f>WEEKDAY(Tableau645[[#This Row],[date]])</f>
        <v>7</v>
      </c>
      <c r="E5591" s="47">
        <v>0.34375</v>
      </c>
      <c r="F5591" s="47">
        <v>0.51041666666666696</v>
      </c>
      <c r="G5591" s="46" t="str">
        <f>IF(NOT(ISBLANK(Tableau645[heure
début])),IF(VALUE(MID(TEXT(Tableau645[heure
début],"hh"),1,2))&lt;13,"AM","PM"),"")</f>
        <v>AM</v>
      </c>
      <c r="H5591" s="47">
        <f>F5591-E5591</f>
        <v>0.16666666666666696</v>
      </c>
      <c r="I5591" s="47"/>
      <c r="J5591" s="47"/>
      <c r="K5591" s="65"/>
      <c r="L5591" s="45" t="e">
        <f ca="1">VLOOKUP(Tableau645[[#This Row],[module]],OFFSET(INDIRECT(A5591&amp;"_code"),0,2,,2),2,0)</f>
        <v>#N/A</v>
      </c>
      <c r="M5591" s="45"/>
      <c r="N5591" s="47"/>
      <c r="O5591" s="45"/>
    </row>
    <row r="5592" spans="1:15" hidden="1" x14ac:dyDescent="0.2">
      <c r="A5592" s="45" t="s">
        <v>672</v>
      </c>
      <c r="B5592" s="65" t="str">
        <f>YEAR(C5592)&amp;"-"&amp;WEEKNUM(C5592)</f>
        <v>2018-32</v>
      </c>
      <c r="C5592" s="46">
        <v>43323</v>
      </c>
      <c r="D5592" s="67">
        <f>WEEKDAY(Tableau645[[#This Row],[date]])</f>
        <v>7</v>
      </c>
      <c r="E5592" s="47">
        <v>0.34375</v>
      </c>
      <c r="F5592" s="47">
        <v>0.51041666666666696</v>
      </c>
      <c r="G5592" s="46" t="str">
        <f>IF(NOT(ISBLANK(Tableau645[heure
début])),IF(VALUE(MID(TEXT(Tableau645[heure
début],"hh"),1,2))&lt;13,"AM","PM"),"")</f>
        <v>AM</v>
      </c>
      <c r="H5592" s="47">
        <f>F5592-E5592</f>
        <v>0.16666666666666696</v>
      </c>
      <c r="I5592" s="47"/>
      <c r="J5592" s="47"/>
      <c r="K5592" s="65"/>
      <c r="L5592" s="45" t="e">
        <f ca="1">VLOOKUP(Tableau645[[#This Row],[module]],OFFSET(INDIRECT(A5592&amp;"_code"),0,2,,2),2,0)</f>
        <v>#N/A</v>
      </c>
      <c r="M5592" s="45"/>
      <c r="N5592" s="47"/>
      <c r="O5592" s="45"/>
    </row>
    <row r="5593" spans="1:15" hidden="1" x14ac:dyDescent="0.2">
      <c r="A5593" s="45" t="s">
        <v>676</v>
      </c>
      <c r="B5593" s="65" t="str">
        <f>YEAR(C5593)&amp;"-"&amp;WEEKNUM(C5593)</f>
        <v>2018-32</v>
      </c>
      <c r="C5593" s="46">
        <v>43323</v>
      </c>
      <c r="D5593" s="67">
        <f>WEEKDAY(Tableau645[[#This Row],[date]])</f>
        <v>7</v>
      </c>
      <c r="E5593" s="47">
        <v>0.34375</v>
      </c>
      <c r="F5593" s="47">
        <v>0.51041666666666696</v>
      </c>
      <c r="G5593" s="46" t="str">
        <f>IF(NOT(ISBLANK(Tableau645[heure
début])),IF(VALUE(MID(TEXT(Tableau645[heure
début],"hh"),1,2))&lt;13,"AM","PM"),"")</f>
        <v>AM</v>
      </c>
      <c r="H5593" s="47">
        <f>F5593-E5593</f>
        <v>0.16666666666666696</v>
      </c>
      <c r="I5593" s="47"/>
      <c r="J5593" s="47"/>
      <c r="K5593" s="65"/>
      <c r="L5593" s="45" t="e">
        <f ca="1">VLOOKUP(Tableau645[[#This Row],[module]],OFFSET(INDIRECT(A5593&amp;"_code"),0,2,,2),2,0)</f>
        <v>#N/A</v>
      </c>
      <c r="M5593" s="45"/>
      <c r="N5593" s="47"/>
      <c r="O5593" s="45"/>
    </row>
    <row r="5594" spans="1:15" hidden="1" x14ac:dyDescent="0.2">
      <c r="A5594" s="45" t="s">
        <v>677</v>
      </c>
      <c r="B5594" s="65" t="str">
        <f>YEAR(C5594)&amp;"-"&amp;WEEKNUM(C5594)</f>
        <v>2018-32</v>
      </c>
      <c r="C5594" s="46">
        <v>43323</v>
      </c>
      <c r="D5594" s="67">
        <f>WEEKDAY(Tableau645[[#This Row],[date]])</f>
        <v>7</v>
      </c>
      <c r="E5594" s="47">
        <v>0.34375</v>
      </c>
      <c r="F5594" s="47">
        <v>0.51041666666666696</v>
      </c>
      <c r="G5594" s="46" t="str">
        <f>IF(NOT(ISBLANK(Tableau645[heure
début])),IF(VALUE(MID(TEXT(Tableau645[heure
début],"hh"),1,2))&lt;13,"AM","PM"),"")</f>
        <v>AM</v>
      </c>
      <c r="H5594" s="47">
        <f>F5594-E5594</f>
        <v>0.16666666666666696</v>
      </c>
      <c r="I5594" s="47"/>
      <c r="J5594" s="47"/>
      <c r="K5594" s="65"/>
      <c r="L5594" s="45" t="e">
        <f ca="1">VLOOKUP(Tableau645[[#This Row],[module]],OFFSET(INDIRECT(A5594&amp;"_code"),0,2,,2),2,0)</f>
        <v>#N/A</v>
      </c>
      <c r="M5594" s="45"/>
      <c r="N5594" s="47"/>
      <c r="O5594" s="45"/>
    </row>
    <row r="5595" spans="1:15" hidden="1" x14ac:dyDescent="0.2">
      <c r="A5595" s="45" t="s">
        <v>671</v>
      </c>
      <c r="B5595" s="65" t="str">
        <f>YEAR(C5595)&amp;"-"&amp;WEEKNUM(C5595)</f>
        <v>2018-32</v>
      </c>
      <c r="C5595" s="46">
        <v>43323</v>
      </c>
      <c r="D5595" s="67">
        <f>WEEKDAY(Tableau645[[#This Row],[date]])</f>
        <v>7</v>
      </c>
      <c r="E5595" s="47">
        <v>0.34375</v>
      </c>
      <c r="F5595" s="47">
        <v>0.51041666666666696</v>
      </c>
      <c r="G5595" s="46" t="str">
        <f>IF(NOT(ISBLANK(Tableau645[heure
début])),IF(VALUE(MID(TEXT(Tableau645[heure
début],"hh"),1,2))&lt;13,"AM","PM"),"")</f>
        <v>AM</v>
      </c>
      <c r="H5595" s="47">
        <f>F5595-E5595</f>
        <v>0.16666666666666696</v>
      </c>
      <c r="I5595" s="47"/>
      <c r="J5595" s="47"/>
      <c r="K5595" s="65"/>
      <c r="L5595" s="45" t="e">
        <f ca="1">VLOOKUP(Tableau645[[#This Row],[module]],OFFSET(INDIRECT(A5595&amp;"_code"),0,2,,2),2,0)</f>
        <v>#N/A</v>
      </c>
      <c r="M5595" s="45"/>
      <c r="N5595" s="47"/>
      <c r="O5595" s="45"/>
    </row>
    <row r="5596" spans="1:15" hidden="1" x14ac:dyDescent="0.2">
      <c r="A5596" s="61" t="s">
        <v>669</v>
      </c>
      <c r="B5596" s="65" t="str">
        <f>YEAR(C5596)&amp;"-"&amp;WEEKNUM(C5596)</f>
        <v>2018-32</v>
      </c>
      <c r="C5596" s="46">
        <v>43323</v>
      </c>
      <c r="D5596" s="67">
        <f>WEEKDAY(Tableau645[[#This Row],[date]])</f>
        <v>7</v>
      </c>
      <c r="E5596" s="63">
        <v>0.57291666666666696</v>
      </c>
      <c r="F5596" s="63">
        <v>0.73958333333333404</v>
      </c>
      <c r="G5596" s="46" t="str">
        <f>IF(NOT(ISBLANK(Tableau645[heure
début])),IF(VALUE(MID(TEXT(Tableau645[heure
début],"hh"),1,2))&lt;13,"AM","PM"),"")</f>
        <v>PM</v>
      </c>
      <c r="H5596" s="47">
        <f>F5596-E5596</f>
        <v>0.16666666666666707</v>
      </c>
      <c r="I5596" s="47"/>
      <c r="J5596" s="47"/>
      <c r="K5596" s="65"/>
      <c r="L5596" s="45" t="e">
        <f ca="1">VLOOKUP(Tableau645[[#This Row],[module]],OFFSET(INDIRECT(A5596&amp;"_code"),0,2,,2),2,0)</f>
        <v>#N/A</v>
      </c>
      <c r="M5596" s="45"/>
      <c r="N5596" s="47"/>
      <c r="O5596" s="45"/>
    </row>
    <row r="5597" spans="1:15" hidden="1" x14ac:dyDescent="0.2">
      <c r="A5597" s="45" t="s">
        <v>657</v>
      </c>
      <c r="B5597" s="65" t="str">
        <f>YEAR(C5597)&amp;"-"&amp;WEEKNUM(C5597)</f>
        <v>2018-32</v>
      </c>
      <c r="C5597" s="46">
        <v>43323</v>
      </c>
      <c r="D5597" s="67">
        <f>WEEKDAY(Tableau645[[#This Row],[date]])</f>
        <v>7</v>
      </c>
      <c r="E5597" s="47">
        <v>0.57291666666666696</v>
      </c>
      <c r="F5597" s="47">
        <v>0.73958333333333404</v>
      </c>
      <c r="G5597" s="46" t="str">
        <f>IF(NOT(ISBLANK(Tableau645[heure
début])),IF(VALUE(MID(TEXT(Tableau645[heure
début],"hh"),1,2))&lt;13,"AM","PM"),"")</f>
        <v>PM</v>
      </c>
      <c r="H5597" s="47">
        <f>F5597-E5597</f>
        <v>0.16666666666666707</v>
      </c>
      <c r="I5597" s="123"/>
      <c r="J5597" s="47"/>
      <c r="K5597" s="65"/>
      <c r="L5597" s="45" t="e">
        <f ca="1">VLOOKUP(Tableau645[[#This Row],[module]],OFFSET(INDIRECT(A5597&amp;"_code"),0,2,,2),2,0)</f>
        <v>#N/A</v>
      </c>
      <c r="M5597" s="45"/>
      <c r="N5597" s="47"/>
      <c r="O5597" s="45"/>
    </row>
    <row r="5598" spans="1:15" hidden="1" x14ac:dyDescent="0.2">
      <c r="A5598" s="45" t="s">
        <v>670</v>
      </c>
      <c r="B5598" s="65" t="str">
        <f>YEAR(C5598)&amp;"-"&amp;WEEKNUM(C5598)</f>
        <v>2018-32</v>
      </c>
      <c r="C5598" s="46">
        <v>43323</v>
      </c>
      <c r="D5598" s="67">
        <f>WEEKDAY(Tableau645[[#This Row],[date]])</f>
        <v>7</v>
      </c>
      <c r="E5598" s="47">
        <v>0.57291666666666696</v>
      </c>
      <c r="F5598" s="47">
        <v>0.73958333333333404</v>
      </c>
      <c r="G5598" s="46" t="str">
        <f>IF(NOT(ISBLANK(Tableau645[heure
début])),IF(VALUE(MID(TEXT(Tableau645[heure
début],"hh"),1,2))&lt;13,"AM","PM"),"")</f>
        <v>PM</v>
      </c>
      <c r="H5598" s="47">
        <f>F5598-E5598</f>
        <v>0.16666666666666707</v>
      </c>
      <c r="I5598" s="47"/>
      <c r="J5598" s="47"/>
      <c r="K5598" s="65"/>
      <c r="L5598" s="45" t="e">
        <f ca="1">VLOOKUP(Tableau645[[#This Row],[module]],OFFSET(INDIRECT(A5598&amp;"_code"),0,2,,2),2,0)</f>
        <v>#N/A</v>
      </c>
      <c r="M5598" s="45"/>
      <c r="N5598" s="47"/>
      <c r="O5598" s="45"/>
    </row>
    <row r="5599" spans="1:15" hidden="1" x14ac:dyDescent="0.2">
      <c r="A5599" s="45" t="s">
        <v>672</v>
      </c>
      <c r="B5599" s="65" t="str">
        <f>YEAR(C5599)&amp;"-"&amp;WEEKNUM(C5599)</f>
        <v>2018-32</v>
      </c>
      <c r="C5599" s="46">
        <v>43323</v>
      </c>
      <c r="D5599" s="67">
        <f>WEEKDAY(Tableau645[[#This Row],[date]])</f>
        <v>7</v>
      </c>
      <c r="E5599" s="47">
        <v>0.57291666666666696</v>
      </c>
      <c r="F5599" s="47">
        <v>0.73958333333333404</v>
      </c>
      <c r="G5599" s="46" t="str">
        <f>IF(NOT(ISBLANK(Tableau645[heure
début])),IF(VALUE(MID(TEXT(Tableau645[heure
début],"hh"),1,2))&lt;13,"AM","PM"),"")</f>
        <v>PM</v>
      </c>
      <c r="H5599" s="47">
        <f>F5599-E5599</f>
        <v>0.16666666666666707</v>
      </c>
      <c r="I5599" s="47"/>
      <c r="J5599" s="47"/>
      <c r="K5599" s="65"/>
      <c r="L5599" s="45" t="e">
        <f ca="1">VLOOKUP(Tableau645[[#This Row],[module]],OFFSET(INDIRECT(A5599&amp;"_code"),0,2,,2),2,0)</f>
        <v>#N/A</v>
      </c>
      <c r="M5599" s="45"/>
      <c r="N5599" s="47"/>
      <c r="O5599" s="45"/>
    </row>
    <row r="5600" spans="1:15" hidden="1" x14ac:dyDescent="0.2">
      <c r="A5600" s="45" t="s">
        <v>676</v>
      </c>
      <c r="B5600" s="65" t="str">
        <f>YEAR(C5600)&amp;"-"&amp;WEEKNUM(C5600)</f>
        <v>2018-32</v>
      </c>
      <c r="C5600" s="46">
        <v>43323</v>
      </c>
      <c r="D5600" s="67">
        <f>WEEKDAY(Tableau645[[#This Row],[date]])</f>
        <v>7</v>
      </c>
      <c r="E5600" s="47">
        <v>0.57291666666666696</v>
      </c>
      <c r="F5600" s="47">
        <v>0.69791666666666663</v>
      </c>
      <c r="G5600" s="46" t="str">
        <f>IF(NOT(ISBLANK(Tableau645[heure
début])),IF(VALUE(MID(TEXT(Tableau645[heure
début],"hh"),1,2))&lt;13,"AM","PM"),"")</f>
        <v>PM</v>
      </c>
      <c r="H5600" s="47">
        <f>F5600-E5600</f>
        <v>0.12499999999999967</v>
      </c>
      <c r="I5600" s="47"/>
      <c r="J5600" s="47"/>
      <c r="K5600" s="65"/>
      <c r="L5600" s="45" t="e">
        <f ca="1">VLOOKUP(Tableau645[[#This Row],[module]],OFFSET(INDIRECT(A5600&amp;"_code"),0,2,,2),2,0)</f>
        <v>#N/A</v>
      </c>
      <c r="M5600" s="45"/>
      <c r="N5600" s="47"/>
      <c r="O5600" s="45"/>
    </row>
    <row r="5601" spans="1:15" hidden="1" x14ac:dyDescent="0.2">
      <c r="A5601" s="45" t="s">
        <v>677</v>
      </c>
      <c r="B5601" s="65" t="str">
        <f>YEAR(C5601)&amp;"-"&amp;WEEKNUM(C5601)</f>
        <v>2018-32</v>
      </c>
      <c r="C5601" s="46">
        <v>43323</v>
      </c>
      <c r="D5601" s="67">
        <f>WEEKDAY(Tableau645[[#This Row],[date]])</f>
        <v>7</v>
      </c>
      <c r="E5601" s="47">
        <v>0.57291666666666696</v>
      </c>
      <c r="F5601" s="47">
        <v>0.69791666666666663</v>
      </c>
      <c r="G5601" s="46" t="str">
        <f>IF(NOT(ISBLANK(Tableau645[heure
début])),IF(VALUE(MID(TEXT(Tableau645[heure
début],"hh"),1,2))&lt;13,"AM","PM"),"")</f>
        <v>PM</v>
      </c>
      <c r="H5601" s="47">
        <f>F5601-E5601</f>
        <v>0.12499999999999967</v>
      </c>
      <c r="I5601" s="47"/>
      <c r="J5601" s="47"/>
      <c r="K5601" s="65"/>
      <c r="L5601" s="45" t="e">
        <f ca="1">VLOOKUP(Tableau645[[#This Row],[module]],OFFSET(INDIRECT(A5601&amp;"_code"),0,2,,2),2,0)</f>
        <v>#N/A</v>
      </c>
      <c r="M5601" s="45"/>
      <c r="N5601" s="47"/>
      <c r="O5601" s="45"/>
    </row>
    <row r="5602" spans="1:15" hidden="1" x14ac:dyDescent="0.2">
      <c r="A5602" s="45" t="s">
        <v>671</v>
      </c>
      <c r="B5602" s="65" t="str">
        <f>YEAR(C5602)&amp;"-"&amp;WEEKNUM(C5602)</f>
        <v>2018-32</v>
      </c>
      <c r="C5602" s="46">
        <v>43323</v>
      </c>
      <c r="D5602" s="67">
        <f>WEEKDAY(Tableau645[[#This Row],[date]])</f>
        <v>7</v>
      </c>
      <c r="E5602" s="47">
        <v>0.57291666666666696</v>
      </c>
      <c r="F5602" s="47">
        <v>0.73958333333333404</v>
      </c>
      <c r="G5602" s="46" t="str">
        <f>IF(NOT(ISBLANK(Tableau645[heure
début])),IF(VALUE(MID(TEXT(Tableau645[heure
début],"hh"),1,2))&lt;13,"AM","PM"),"")</f>
        <v>PM</v>
      </c>
      <c r="H5602" s="47">
        <f>F5602-E5602</f>
        <v>0.16666666666666707</v>
      </c>
      <c r="I5602" s="47"/>
      <c r="J5602" s="47"/>
      <c r="K5602" s="65"/>
      <c r="L5602" s="45" t="e">
        <f ca="1">VLOOKUP(Tableau645[[#This Row],[module]],OFFSET(INDIRECT(A5602&amp;"_code"),0,2,,2),2,0)</f>
        <v>#N/A</v>
      </c>
      <c r="M5602" s="45"/>
      <c r="N5602" s="47"/>
      <c r="O5602" s="45"/>
    </row>
    <row r="5603" spans="1:15" hidden="1" x14ac:dyDescent="0.2">
      <c r="A5603" s="61" t="s">
        <v>669</v>
      </c>
      <c r="B5603" s="65" t="str">
        <f>YEAR(C5603)&amp;"-"&amp;WEEKNUM(C5603)</f>
        <v>2018-33</v>
      </c>
      <c r="C5603" s="46">
        <v>43324</v>
      </c>
      <c r="D5603" s="67">
        <f>WEEKDAY(Tableau645[[#This Row],[date]])</f>
        <v>1</v>
      </c>
      <c r="E5603" s="47">
        <v>0.34375</v>
      </c>
      <c r="F5603" s="47">
        <v>0.51041666666666696</v>
      </c>
      <c r="G5603" s="46" t="str">
        <f>IF(NOT(ISBLANK(Tableau645[heure
début])),IF(VALUE(MID(TEXT(Tableau645[heure
début],"hh"),1,2))&lt;13,"AM","PM"),"")</f>
        <v>AM</v>
      </c>
      <c r="H5603" s="47">
        <f>F5603-E5603</f>
        <v>0.16666666666666696</v>
      </c>
      <c r="I5603" s="47"/>
      <c r="J5603" s="47"/>
      <c r="K5603" s="65"/>
      <c r="L5603" s="45" t="e">
        <f ca="1">VLOOKUP(Tableau645[[#This Row],[module]],OFFSET(INDIRECT(A5603&amp;"_code"),0,2,,2),2,0)</f>
        <v>#N/A</v>
      </c>
      <c r="M5603" s="45"/>
      <c r="N5603" s="47"/>
      <c r="O5603" s="45"/>
    </row>
    <row r="5604" spans="1:15" hidden="1" x14ac:dyDescent="0.2">
      <c r="A5604" s="45" t="s">
        <v>657</v>
      </c>
      <c r="B5604" s="65" t="str">
        <f>YEAR(C5604)&amp;"-"&amp;WEEKNUM(C5604)</f>
        <v>2018-33</v>
      </c>
      <c r="C5604" s="46">
        <v>43324</v>
      </c>
      <c r="D5604" s="67">
        <f>WEEKDAY(Tableau645[[#This Row],[date]])</f>
        <v>1</v>
      </c>
      <c r="E5604" s="47">
        <v>0.34375</v>
      </c>
      <c r="F5604" s="47">
        <v>0.51041666666666696</v>
      </c>
      <c r="G5604" s="46" t="str">
        <f>IF(NOT(ISBLANK(Tableau645[heure
début])),IF(VALUE(MID(TEXT(Tableau645[heure
début],"hh"),1,2))&lt;13,"AM","PM"),"")</f>
        <v>AM</v>
      </c>
      <c r="H5604" s="47">
        <f>F5604-E5604</f>
        <v>0.16666666666666696</v>
      </c>
      <c r="I5604" s="123"/>
      <c r="J5604" s="47"/>
      <c r="K5604" s="65"/>
      <c r="L5604" s="45" t="e">
        <f ca="1">VLOOKUP(Tableau645[[#This Row],[module]],OFFSET(INDIRECT(A5604&amp;"_code"),0,2,,2),2,0)</f>
        <v>#N/A</v>
      </c>
      <c r="M5604" s="45"/>
      <c r="N5604" s="47"/>
      <c r="O5604" s="45"/>
    </row>
    <row r="5605" spans="1:15" hidden="1" x14ac:dyDescent="0.2">
      <c r="A5605" s="45" t="s">
        <v>670</v>
      </c>
      <c r="B5605" s="65" t="str">
        <f>YEAR(C5605)&amp;"-"&amp;WEEKNUM(C5605)</f>
        <v>2018-33</v>
      </c>
      <c r="C5605" s="46">
        <v>43324</v>
      </c>
      <c r="D5605" s="67">
        <f>WEEKDAY(Tableau645[[#This Row],[date]])</f>
        <v>1</v>
      </c>
      <c r="E5605" s="47">
        <v>0.34375</v>
      </c>
      <c r="F5605" s="47">
        <v>0.51041666666666696</v>
      </c>
      <c r="G5605" s="46" t="str">
        <f>IF(NOT(ISBLANK(Tableau645[heure
début])),IF(VALUE(MID(TEXT(Tableau645[heure
début],"hh"),1,2))&lt;13,"AM","PM"),"")</f>
        <v>AM</v>
      </c>
      <c r="H5605" s="47">
        <f>F5605-E5605</f>
        <v>0.16666666666666696</v>
      </c>
      <c r="I5605" s="47"/>
      <c r="J5605" s="47"/>
      <c r="K5605" s="65"/>
      <c r="L5605" s="45" t="e">
        <f ca="1">VLOOKUP(Tableau645[[#This Row],[module]],OFFSET(INDIRECT(A5605&amp;"_code"),0,2,,2),2,0)</f>
        <v>#N/A</v>
      </c>
      <c r="M5605" s="45"/>
      <c r="N5605" s="47"/>
      <c r="O5605" s="45"/>
    </row>
    <row r="5606" spans="1:15" hidden="1" x14ac:dyDescent="0.2">
      <c r="A5606" s="45" t="s">
        <v>672</v>
      </c>
      <c r="B5606" s="65" t="str">
        <f>YEAR(C5606)&amp;"-"&amp;WEEKNUM(C5606)</f>
        <v>2018-33</v>
      </c>
      <c r="C5606" s="46">
        <v>43324</v>
      </c>
      <c r="D5606" s="67">
        <f>WEEKDAY(Tableau645[[#This Row],[date]])</f>
        <v>1</v>
      </c>
      <c r="E5606" s="47">
        <v>0.34375</v>
      </c>
      <c r="F5606" s="47">
        <v>0.51041666666666696</v>
      </c>
      <c r="G5606" s="46" t="str">
        <f>IF(NOT(ISBLANK(Tableau645[heure
début])),IF(VALUE(MID(TEXT(Tableau645[heure
début],"hh"),1,2))&lt;13,"AM","PM"),"")</f>
        <v>AM</v>
      </c>
      <c r="H5606" s="47">
        <f>F5606-E5606</f>
        <v>0.16666666666666696</v>
      </c>
      <c r="I5606" s="47"/>
      <c r="J5606" s="47"/>
      <c r="K5606" s="65"/>
      <c r="L5606" s="45" t="e">
        <f ca="1">VLOOKUP(Tableau645[[#This Row],[module]],OFFSET(INDIRECT(A5606&amp;"_code"),0,2,,2),2,0)</f>
        <v>#N/A</v>
      </c>
      <c r="M5606" s="45"/>
      <c r="N5606" s="47"/>
      <c r="O5606" s="45"/>
    </row>
    <row r="5607" spans="1:15" hidden="1" x14ac:dyDescent="0.2">
      <c r="A5607" s="45" t="s">
        <v>676</v>
      </c>
      <c r="B5607" s="65" t="str">
        <f>YEAR(C5607)&amp;"-"&amp;WEEKNUM(C5607)</f>
        <v>2018-33</v>
      </c>
      <c r="C5607" s="46">
        <v>43324</v>
      </c>
      <c r="D5607" s="67">
        <f>WEEKDAY(Tableau645[[#This Row],[date]])</f>
        <v>1</v>
      </c>
      <c r="E5607" s="47">
        <v>0.34375</v>
      </c>
      <c r="F5607" s="47">
        <v>0.51041666666666696</v>
      </c>
      <c r="G5607" s="46" t="str">
        <f>IF(NOT(ISBLANK(Tableau645[heure
début])),IF(VALUE(MID(TEXT(Tableau645[heure
début],"hh"),1,2))&lt;13,"AM","PM"),"")</f>
        <v>AM</v>
      </c>
      <c r="H5607" s="47">
        <f>F5607-E5607</f>
        <v>0.16666666666666696</v>
      </c>
      <c r="I5607" s="47"/>
      <c r="J5607" s="47"/>
      <c r="K5607" s="65"/>
      <c r="L5607" s="45" t="e">
        <f ca="1">VLOOKUP(Tableau645[[#This Row],[module]],OFFSET(INDIRECT(A5607&amp;"_code"),0,2,,2),2,0)</f>
        <v>#N/A</v>
      </c>
      <c r="M5607" s="45"/>
      <c r="N5607" s="47"/>
      <c r="O5607" s="45"/>
    </row>
    <row r="5608" spans="1:15" hidden="1" x14ac:dyDescent="0.2">
      <c r="A5608" s="45" t="s">
        <v>677</v>
      </c>
      <c r="B5608" s="65" t="str">
        <f>YEAR(C5608)&amp;"-"&amp;WEEKNUM(C5608)</f>
        <v>2018-33</v>
      </c>
      <c r="C5608" s="46">
        <v>43324</v>
      </c>
      <c r="D5608" s="67">
        <f>WEEKDAY(Tableau645[[#This Row],[date]])</f>
        <v>1</v>
      </c>
      <c r="E5608" s="47">
        <v>0.34375</v>
      </c>
      <c r="F5608" s="47">
        <v>0.51041666666666696</v>
      </c>
      <c r="G5608" s="46" t="str">
        <f>IF(NOT(ISBLANK(Tableau645[heure
début])),IF(VALUE(MID(TEXT(Tableau645[heure
début],"hh"),1,2))&lt;13,"AM","PM"),"")</f>
        <v>AM</v>
      </c>
      <c r="H5608" s="47">
        <f>F5608-E5608</f>
        <v>0.16666666666666696</v>
      </c>
      <c r="I5608" s="47"/>
      <c r="J5608" s="47"/>
      <c r="K5608" s="65"/>
      <c r="L5608" s="45" t="e">
        <f ca="1">VLOOKUP(Tableau645[[#This Row],[module]],OFFSET(INDIRECT(A5608&amp;"_code"),0,2,,2),2,0)</f>
        <v>#N/A</v>
      </c>
      <c r="M5608" s="45"/>
      <c r="N5608" s="47"/>
      <c r="O5608" s="45"/>
    </row>
    <row r="5609" spans="1:15" hidden="1" x14ac:dyDescent="0.2">
      <c r="A5609" s="45" t="s">
        <v>671</v>
      </c>
      <c r="B5609" s="65" t="str">
        <f>YEAR(C5609)&amp;"-"&amp;WEEKNUM(C5609)</f>
        <v>2018-33</v>
      </c>
      <c r="C5609" s="46">
        <v>43324</v>
      </c>
      <c r="D5609" s="67">
        <f>WEEKDAY(Tableau645[[#This Row],[date]])</f>
        <v>1</v>
      </c>
      <c r="E5609" s="47">
        <v>0.34375</v>
      </c>
      <c r="F5609" s="47">
        <v>0.51041666666666696</v>
      </c>
      <c r="G5609" s="46" t="str">
        <f>IF(NOT(ISBLANK(Tableau645[heure
début])),IF(VALUE(MID(TEXT(Tableau645[heure
début],"hh"),1,2))&lt;13,"AM","PM"),"")</f>
        <v>AM</v>
      </c>
      <c r="H5609" s="47">
        <f>F5609-E5609</f>
        <v>0.16666666666666696</v>
      </c>
      <c r="I5609" s="47"/>
      <c r="J5609" s="47"/>
      <c r="K5609" s="65"/>
      <c r="L5609" s="45" t="e">
        <f ca="1">VLOOKUP(Tableau645[[#This Row],[module]],OFFSET(INDIRECT(A5609&amp;"_code"),0,2,,2),2,0)</f>
        <v>#N/A</v>
      </c>
      <c r="M5609" s="45"/>
      <c r="N5609" s="47"/>
      <c r="O5609" s="45"/>
    </row>
    <row r="5610" spans="1:15" hidden="1" x14ac:dyDescent="0.2">
      <c r="A5610" s="61" t="s">
        <v>669</v>
      </c>
      <c r="B5610" s="65" t="str">
        <f>YEAR(C5610)&amp;"-"&amp;WEEKNUM(C5610)</f>
        <v>2018-33</v>
      </c>
      <c r="C5610" s="46">
        <v>43324</v>
      </c>
      <c r="D5610" s="67">
        <f>WEEKDAY(Tableau645[[#This Row],[date]])</f>
        <v>1</v>
      </c>
      <c r="E5610" s="63">
        <v>0.57291666666666696</v>
      </c>
      <c r="F5610" s="63">
        <v>0.73958333333333404</v>
      </c>
      <c r="G5610" s="46" t="str">
        <f>IF(NOT(ISBLANK(Tableau645[heure
début])),IF(VALUE(MID(TEXT(Tableau645[heure
début],"hh"),1,2))&lt;13,"AM","PM"),"")</f>
        <v>PM</v>
      </c>
      <c r="H5610" s="47">
        <f>F5610-E5610</f>
        <v>0.16666666666666707</v>
      </c>
      <c r="I5610" s="47"/>
      <c r="J5610" s="47"/>
      <c r="K5610" s="65"/>
      <c r="L5610" s="45" t="e">
        <f ca="1">VLOOKUP(Tableau645[[#This Row],[module]],OFFSET(INDIRECT(A5610&amp;"_code"),0,2,,2),2,0)</f>
        <v>#N/A</v>
      </c>
      <c r="M5610" s="45"/>
      <c r="N5610" s="47"/>
      <c r="O5610" s="45"/>
    </row>
    <row r="5611" spans="1:15" hidden="1" x14ac:dyDescent="0.2">
      <c r="A5611" s="45" t="s">
        <v>657</v>
      </c>
      <c r="B5611" s="65" t="str">
        <f>YEAR(C5611)&amp;"-"&amp;WEEKNUM(C5611)</f>
        <v>2018-33</v>
      </c>
      <c r="C5611" s="46">
        <v>43324</v>
      </c>
      <c r="D5611" s="67">
        <f>WEEKDAY(Tableau645[[#This Row],[date]])</f>
        <v>1</v>
      </c>
      <c r="E5611" s="47">
        <v>0.57291666666666696</v>
      </c>
      <c r="F5611" s="47">
        <v>0.73958333333333404</v>
      </c>
      <c r="G5611" s="46" t="str">
        <f>IF(NOT(ISBLANK(Tableau645[heure
début])),IF(VALUE(MID(TEXT(Tableau645[heure
début],"hh"),1,2))&lt;13,"AM","PM"),"")</f>
        <v>PM</v>
      </c>
      <c r="H5611" s="47">
        <f>F5611-E5611</f>
        <v>0.16666666666666707</v>
      </c>
      <c r="I5611" s="123"/>
      <c r="J5611" s="47"/>
      <c r="K5611" s="65"/>
      <c r="L5611" s="45" t="e">
        <f ca="1">VLOOKUP(Tableau645[[#This Row],[module]],OFFSET(INDIRECT(A5611&amp;"_code"),0,2,,2),2,0)</f>
        <v>#N/A</v>
      </c>
      <c r="M5611" s="45"/>
      <c r="N5611" s="47"/>
      <c r="O5611" s="45"/>
    </row>
    <row r="5612" spans="1:15" hidden="1" x14ac:dyDescent="0.2">
      <c r="A5612" s="45" t="s">
        <v>670</v>
      </c>
      <c r="B5612" s="65" t="str">
        <f>YEAR(C5612)&amp;"-"&amp;WEEKNUM(C5612)</f>
        <v>2018-33</v>
      </c>
      <c r="C5612" s="46">
        <v>43324</v>
      </c>
      <c r="D5612" s="67">
        <f>WEEKDAY(Tableau645[[#This Row],[date]])</f>
        <v>1</v>
      </c>
      <c r="E5612" s="47">
        <v>0.57291666666666696</v>
      </c>
      <c r="F5612" s="47">
        <v>0.73958333333333404</v>
      </c>
      <c r="G5612" s="46" t="str">
        <f>IF(NOT(ISBLANK(Tableau645[heure
début])),IF(VALUE(MID(TEXT(Tableau645[heure
début],"hh"),1,2))&lt;13,"AM","PM"),"")</f>
        <v>PM</v>
      </c>
      <c r="H5612" s="47">
        <f>F5612-E5612</f>
        <v>0.16666666666666707</v>
      </c>
      <c r="I5612" s="47"/>
      <c r="J5612" s="47"/>
      <c r="K5612" s="65"/>
      <c r="L5612" s="45" t="e">
        <f ca="1">VLOOKUP(Tableau645[[#This Row],[module]],OFFSET(INDIRECT(A5612&amp;"_code"),0,2,,2),2,0)</f>
        <v>#N/A</v>
      </c>
      <c r="M5612" s="45"/>
      <c r="N5612" s="47"/>
      <c r="O5612" s="45"/>
    </row>
    <row r="5613" spans="1:15" hidden="1" x14ac:dyDescent="0.2">
      <c r="A5613" s="45" t="s">
        <v>672</v>
      </c>
      <c r="B5613" s="65" t="str">
        <f>YEAR(C5613)&amp;"-"&amp;WEEKNUM(C5613)</f>
        <v>2018-33</v>
      </c>
      <c r="C5613" s="46">
        <v>43324</v>
      </c>
      <c r="D5613" s="67">
        <f>WEEKDAY(Tableau645[[#This Row],[date]])</f>
        <v>1</v>
      </c>
      <c r="E5613" s="47">
        <v>0.57291666666666696</v>
      </c>
      <c r="F5613" s="47">
        <v>0.73958333333333404</v>
      </c>
      <c r="G5613" s="46" t="str">
        <f>IF(NOT(ISBLANK(Tableau645[heure
début])),IF(VALUE(MID(TEXT(Tableau645[heure
début],"hh"),1,2))&lt;13,"AM","PM"),"")</f>
        <v>PM</v>
      </c>
      <c r="H5613" s="47">
        <f>F5613-E5613</f>
        <v>0.16666666666666707</v>
      </c>
      <c r="I5613" s="47"/>
      <c r="J5613" s="47"/>
      <c r="K5613" s="65"/>
      <c r="L5613" s="45" t="e">
        <f ca="1">VLOOKUP(Tableau645[[#This Row],[module]],OFFSET(INDIRECT(A5613&amp;"_code"),0,2,,2),2,0)</f>
        <v>#N/A</v>
      </c>
      <c r="M5613" s="45"/>
      <c r="N5613" s="47"/>
      <c r="O5613" s="45"/>
    </row>
    <row r="5614" spans="1:15" hidden="1" x14ac:dyDescent="0.2">
      <c r="A5614" s="45" t="s">
        <v>676</v>
      </c>
      <c r="B5614" s="65" t="str">
        <f>YEAR(C5614)&amp;"-"&amp;WEEKNUM(C5614)</f>
        <v>2018-33</v>
      </c>
      <c r="C5614" s="46">
        <v>43324</v>
      </c>
      <c r="D5614" s="67">
        <f>WEEKDAY(Tableau645[[#This Row],[date]])</f>
        <v>1</v>
      </c>
      <c r="E5614" s="47">
        <v>0.57291666666666696</v>
      </c>
      <c r="F5614" s="47">
        <v>0.69791666666666663</v>
      </c>
      <c r="G5614" s="46" t="str">
        <f>IF(NOT(ISBLANK(Tableau645[heure
début])),IF(VALUE(MID(TEXT(Tableau645[heure
début],"hh"),1,2))&lt;13,"AM","PM"),"")</f>
        <v>PM</v>
      </c>
      <c r="H5614" s="47">
        <f>F5614-E5614</f>
        <v>0.12499999999999967</v>
      </c>
      <c r="I5614" s="47"/>
      <c r="J5614" s="47"/>
      <c r="K5614" s="65"/>
      <c r="L5614" s="45" t="e">
        <f ca="1">VLOOKUP(Tableau645[[#This Row],[module]],OFFSET(INDIRECT(A5614&amp;"_code"),0,2,,2),2,0)</f>
        <v>#N/A</v>
      </c>
      <c r="M5614" s="45"/>
      <c r="N5614" s="47"/>
      <c r="O5614" s="45"/>
    </row>
    <row r="5615" spans="1:15" hidden="1" x14ac:dyDescent="0.2">
      <c r="A5615" s="45" t="s">
        <v>677</v>
      </c>
      <c r="B5615" s="65" t="str">
        <f>YEAR(C5615)&amp;"-"&amp;WEEKNUM(C5615)</f>
        <v>2018-33</v>
      </c>
      <c r="C5615" s="46">
        <v>43324</v>
      </c>
      <c r="D5615" s="67">
        <f>WEEKDAY(Tableau645[[#This Row],[date]])</f>
        <v>1</v>
      </c>
      <c r="E5615" s="47">
        <v>0.57291666666666696</v>
      </c>
      <c r="F5615" s="47">
        <v>0.69791666666666663</v>
      </c>
      <c r="G5615" s="46" t="str">
        <f>IF(NOT(ISBLANK(Tableau645[heure
début])),IF(VALUE(MID(TEXT(Tableau645[heure
début],"hh"),1,2))&lt;13,"AM","PM"),"")</f>
        <v>PM</v>
      </c>
      <c r="H5615" s="47">
        <f>F5615-E5615</f>
        <v>0.12499999999999967</v>
      </c>
      <c r="I5615" s="47"/>
      <c r="J5615" s="47"/>
      <c r="K5615" s="65"/>
      <c r="L5615" s="45" t="e">
        <f ca="1">VLOOKUP(Tableau645[[#This Row],[module]],OFFSET(INDIRECT(A5615&amp;"_code"),0,2,,2),2,0)</f>
        <v>#N/A</v>
      </c>
      <c r="M5615" s="45"/>
      <c r="N5615" s="47"/>
      <c r="O5615" s="45"/>
    </row>
    <row r="5616" spans="1:15" hidden="1" x14ac:dyDescent="0.2">
      <c r="A5616" s="45" t="s">
        <v>671</v>
      </c>
      <c r="B5616" s="65" t="str">
        <f>YEAR(C5616)&amp;"-"&amp;WEEKNUM(C5616)</f>
        <v>2018-33</v>
      </c>
      <c r="C5616" s="46">
        <v>43324</v>
      </c>
      <c r="D5616" s="67">
        <f>WEEKDAY(Tableau645[[#This Row],[date]])</f>
        <v>1</v>
      </c>
      <c r="E5616" s="47">
        <v>0.57291666666666696</v>
      </c>
      <c r="F5616" s="47">
        <v>0.73958333333333404</v>
      </c>
      <c r="G5616" s="46" t="str">
        <f>IF(NOT(ISBLANK(Tableau645[heure
début])),IF(VALUE(MID(TEXT(Tableau645[heure
début],"hh"),1,2))&lt;13,"AM","PM"),"")</f>
        <v>PM</v>
      </c>
      <c r="H5616" s="47">
        <f>F5616-E5616</f>
        <v>0.16666666666666707</v>
      </c>
      <c r="I5616" s="47"/>
      <c r="J5616" s="47"/>
      <c r="K5616" s="65"/>
      <c r="L5616" s="45" t="e">
        <f ca="1">VLOOKUP(Tableau645[[#This Row],[module]],OFFSET(INDIRECT(A5616&amp;"_code"),0,2,,2),2,0)</f>
        <v>#N/A</v>
      </c>
      <c r="M5616" s="45"/>
      <c r="N5616" s="47"/>
      <c r="O5616" s="45"/>
    </row>
    <row r="5617" spans="1:15" hidden="1" x14ac:dyDescent="0.2">
      <c r="A5617" s="61" t="s">
        <v>669</v>
      </c>
      <c r="B5617" s="65" t="str">
        <f>YEAR(C5617)&amp;"-"&amp;WEEKNUM(C5617)</f>
        <v>2018-33</v>
      </c>
      <c r="C5617" s="46">
        <v>43325</v>
      </c>
      <c r="D5617" s="67">
        <f>WEEKDAY(Tableau645[[#This Row],[date]])</f>
        <v>2</v>
      </c>
      <c r="E5617" s="47">
        <v>0.34375</v>
      </c>
      <c r="F5617" s="47">
        <v>0.51041666666666696</v>
      </c>
      <c r="G5617" s="46" t="str">
        <f>IF(NOT(ISBLANK(Tableau645[heure
début])),IF(VALUE(MID(TEXT(Tableau645[heure
début],"hh"),1,2))&lt;13,"AM","PM"),"")</f>
        <v>AM</v>
      </c>
      <c r="H5617" s="47">
        <f>F5617-E5617</f>
        <v>0.16666666666666696</v>
      </c>
      <c r="I5617" s="47"/>
      <c r="J5617" s="47"/>
      <c r="K5617" s="45" t="s">
        <v>809</v>
      </c>
      <c r="L5617" s="45" t="str">
        <f ca="1">VLOOKUP(Tableau645[[#This Row],[module]],OFFSET(INDIRECT(A5617&amp;"_code"),0,2,,2),2,0)</f>
        <v>n/a</v>
      </c>
      <c r="M5617" s="45"/>
      <c r="N5617" s="47"/>
      <c r="O5617" s="45"/>
    </row>
    <row r="5618" spans="1:15" hidden="1" x14ac:dyDescent="0.2">
      <c r="A5618" s="45" t="s">
        <v>657</v>
      </c>
      <c r="B5618" s="65" t="str">
        <f>YEAR(C5618)&amp;"-"&amp;WEEKNUM(C5618)</f>
        <v>2018-33</v>
      </c>
      <c r="C5618" s="46">
        <v>43325</v>
      </c>
      <c r="D5618" s="67">
        <f>WEEKDAY(Tableau645[[#This Row],[date]])</f>
        <v>2</v>
      </c>
      <c r="E5618" s="47">
        <v>0.34375</v>
      </c>
      <c r="F5618" s="47">
        <v>0.51041666666666696</v>
      </c>
      <c r="G5618" s="46" t="str">
        <f>IF(NOT(ISBLANK(Tableau645[heure
début])),IF(VALUE(MID(TEXT(Tableau645[heure
début],"hh"),1,2))&lt;13,"AM","PM"),"")</f>
        <v>AM</v>
      </c>
      <c r="H5618" s="47">
        <f>F5618-E5618</f>
        <v>0.16666666666666696</v>
      </c>
      <c r="I5618" s="123"/>
      <c r="J5618" s="47"/>
      <c r="K5618" s="65" t="s">
        <v>809</v>
      </c>
      <c r="L5618" s="45" t="str">
        <f ca="1">VLOOKUP(Tableau645[[#This Row],[module]],OFFSET(INDIRECT(A5618&amp;"_code"),0,2,,2),2,0)</f>
        <v>n/a</v>
      </c>
      <c r="M5618" s="45"/>
      <c r="N5618" s="47"/>
      <c r="O5618" s="45"/>
    </row>
    <row r="5619" spans="1:15" hidden="1" x14ac:dyDescent="0.2">
      <c r="A5619" s="45" t="s">
        <v>672</v>
      </c>
      <c r="B5619" s="65" t="str">
        <f>YEAR(C5619)&amp;"-"&amp;WEEKNUM(C5619)</f>
        <v>2018-33</v>
      </c>
      <c r="C5619" s="46">
        <v>43325</v>
      </c>
      <c r="D5619" s="67">
        <f>WEEKDAY(Tableau645[[#This Row],[date]])</f>
        <v>2</v>
      </c>
      <c r="E5619" s="47">
        <v>0.34375</v>
      </c>
      <c r="F5619" s="47">
        <v>0.51041666666666696</v>
      </c>
      <c r="G5619" s="46" t="str">
        <f>IF(NOT(ISBLANK(Tableau645[heure
début])),IF(VALUE(MID(TEXT(Tableau645[heure
début],"hh"),1,2))&lt;13,"AM","PM"),"")</f>
        <v>AM</v>
      </c>
      <c r="H5619" s="47">
        <f>F5619-E5619</f>
        <v>0.16666666666666696</v>
      </c>
      <c r="I5619" s="47"/>
      <c r="J5619" s="47"/>
      <c r="K5619" s="65" t="s">
        <v>809</v>
      </c>
      <c r="L5619" s="45" t="str">
        <f ca="1">VLOOKUP(Tableau645[[#This Row],[module]],OFFSET(INDIRECT(A5619&amp;"_code"),0,2,,2),2,0)</f>
        <v>n/a</v>
      </c>
      <c r="M5619" s="45"/>
      <c r="N5619" s="47"/>
      <c r="O5619" s="45"/>
    </row>
    <row r="5620" spans="1:15" hidden="1" x14ac:dyDescent="0.2">
      <c r="A5620" s="45" t="s">
        <v>670</v>
      </c>
      <c r="B5620" s="65" t="str">
        <f>YEAR(C5620)&amp;"-"&amp;WEEKNUM(C5620)</f>
        <v>2018-33</v>
      </c>
      <c r="C5620" s="46">
        <v>43325</v>
      </c>
      <c r="D5620" s="67">
        <f>WEEKDAY(Tableau645[[#This Row],[date]])</f>
        <v>2</v>
      </c>
      <c r="E5620" s="47">
        <v>0.34375</v>
      </c>
      <c r="F5620" s="47">
        <v>0.51041666666666696</v>
      </c>
      <c r="G5620" s="46" t="str">
        <f>IF(NOT(ISBLANK(Tableau645[heure
début])),IF(VALUE(MID(TEXT(Tableau645[heure
début],"hh"),1,2))&lt;13,"AM","PM"),"")</f>
        <v>AM</v>
      </c>
      <c r="H5620" s="47">
        <f>F5620-E5620</f>
        <v>0.16666666666666696</v>
      </c>
      <c r="I5620" s="47"/>
      <c r="J5620" s="47"/>
      <c r="K5620" s="65" t="s">
        <v>809</v>
      </c>
      <c r="L5620" s="45" t="str">
        <f ca="1">VLOOKUP(Tableau645[[#This Row],[module]],OFFSET(INDIRECT(A5620&amp;"_code"),0,2,,2),2,0)</f>
        <v>n/a</v>
      </c>
      <c r="M5620" s="45"/>
      <c r="N5620" s="47"/>
      <c r="O5620" s="45"/>
    </row>
    <row r="5621" spans="1:15" hidden="1" x14ac:dyDescent="0.2">
      <c r="A5621" s="45" t="s">
        <v>676</v>
      </c>
      <c r="B5621" s="65" t="str">
        <f>YEAR(C5621)&amp;"-"&amp;WEEKNUM(C5621)</f>
        <v>2018-33</v>
      </c>
      <c r="C5621" s="46">
        <v>43325</v>
      </c>
      <c r="D5621" s="67">
        <f>WEEKDAY(Tableau645[[#This Row],[date]])</f>
        <v>2</v>
      </c>
      <c r="E5621" s="47">
        <v>0.34375</v>
      </c>
      <c r="F5621" s="47">
        <v>0.51041666666666696</v>
      </c>
      <c r="G5621" s="46" t="str">
        <f>IF(NOT(ISBLANK(Tableau645[heure
début])),IF(VALUE(MID(TEXT(Tableau645[heure
début],"hh"),1,2))&lt;13,"AM","PM"),"")</f>
        <v>AM</v>
      </c>
      <c r="H5621" s="47">
        <f>F5621-E5621</f>
        <v>0.16666666666666696</v>
      </c>
      <c r="I5621" s="47"/>
      <c r="J5621" s="47"/>
      <c r="K5621" s="65" t="s">
        <v>809</v>
      </c>
      <c r="L5621" s="45" t="str">
        <f ca="1">VLOOKUP(Tableau645[[#This Row],[module]],OFFSET(INDIRECT(A5621&amp;"_code"),0,2,,2),2,0)</f>
        <v>n/a</v>
      </c>
      <c r="M5621" s="45"/>
      <c r="N5621" s="47"/>
      <c r="O5621" s="45"/>
    </row>
    <row r="5622" spans="1:15" hidden="1" x14ac:dyDescent="0.2">
      <c r="A5622" s="45" t="s">
        <v>677</v>
      </c>
      <c r="B5622" s="65" t="str">
        <f>YEAR(C5622)&amp;"-"&amp;WEEKNUM(C5622)</f>
        <v>2018-33</v>
      </c>
      <c r="C5622" s="46">
        <v>43325</v>
      </c>
      <c r="D5622" s="67">
        <f>WEEKDAY(Tableau645[[#This Row],[date]])</f>
        <v>2</v>
      </c>
      <c r="E5622" s="47">
        <v>0.34375</v>
      </c>
      <c r="F5622" s="47">
        <v>0.51041666666666696</v>
      </c>
      <c r="G5622" s="46" t="str">
        <f>IF(NOT(ISBLANK(Tableau645[heure
début])),IF(VALUE(MID(TEXT(Tableau645[heure
début],"hh"),1,2))&lt;13,"AM","PM"),"")</f>
        <v>AM</v>
      </c>
      <c r="H5622" s="47">
        <f>F5622-E5622</f>
        <v>0.16666666666666696</v>
      </c>
      <c r="I5622" s="47"/>
      <c r="J5622" s="47"/>
      <c r="K5622" s="65" t="s">
        <v>1168</v>
      </c>
      <c r="L5622" s="45" t="str">
        <f ca="1">VLOOKUP(Tableau645[[#This Row],[module]],OFFSET(INDIRECT(A5622&amp;"_code"),0,2,,2),2,0)</f>
        <v>n/a</v>
      </c>
      <c r="M5622" s="45"/>
      <c r="N5622" s="47"/>
      <c r="O5622" s="45"/>
    </row>
    <row r="5623" spans="1:15" hidden="1" x14ac:dyDescent="0.2">
      <c r="A5623" s="45" t="s">
        <v>671</v>
      </c>
      <c r="B5623" s="65" t="str">
        <f>YEAR(C5623)&amp;"-"&amp;WEEKNUM(C5623)</f>
        <v>2018-33</v>
      </c>
      <c r="C5623" s="46">
        <v>43325</v>
      </c>
      <c r="D5623" s="67">
        <f>WEEKDAY(Tableau645[[#This Row],[date]])</f>
        <v>2</v>
      </c>
      <c r="E5623" s="47">
        <v>0.34375</v>
      </c>
      <c r="F5623" s="47">
        <v>0.51041666666666696</v>
      </c>
      <c r="G5623" s="46" t="str">
        <f>IF(NOT(ISBLANK(Tableau645[heure
début])),IF(VALUE(MID(TEXT(Tableau645[heure
début],"hh"),1,2))&lt;13,"AM","PM"),"")</f>
        <v>AM</v>
      </c>
      <c r="H5623" s="47">
        <f>F5623-E5623</f>
        <v>0.16666666666666696</v>
      </c>
      <c r="I5623" s="47"/>
      <c r="J5623" s="47"/>
      <c r="K5623" s="65" t="s">
        <v>809</v>
      </c>
      <c r="L5623" s="45" t="str">
        <f ca="1">VLOOKUP(Tableau645[[#This Row],[module]],OFFSET(INDIRECT(A5623&amp;"_code"),0,2,,2),2,0)</f>
        <v>n/a</v>
      </c>
      <c r="M5623" s="45"/>
      <c r="N5623" s="47"/>
      <c r="O5623" s="45"/>
    </row>
    <row r="5624" spans="1:15" hidden="1" x14ac:dyDescent="0.2">
      <c r="A5624" s="61" t="s">
        <v>669</v>
      </c>
      <c r="B5624" s="65" t="str">
        <f>YEAR(C5624)&amp;"-"&amp;WEEKNUM(C5624)</f>
        <v>2018-33</v>
      </c>
      <c r="C5624" s="46">
        <v>43325</v>
      </c>
      <c r="D5624" s="67">
        <f>WEEKDAY(Tableau645[[#This Row],[date]])</f>
        <v>2</v>
      </c>
      <c r="E5624" s="63">
        <v>0.57291666666666696</v>
      </c>
      <c r="F5624" s="63">
        <v>0.73958333333333404</v>
      </c>
      <c r="G5624" s="46" t="str">
        <f>IF(NOT(ISBLANK(Tableau645[heure
début])),IF(VALUE(MID(TEXT(Tableau645[heure
début],"hh"),1,2))&lt;13,"AM","PM"),"")</f>
        <v>PM</v>
      </c>
      <c r="H5624" s="47">
        <f>F5624-E5624</f>
        <v>0.16666666666666707</v>
      </c>
      <c r="I5624" s="47"/>
      <c r="J5624" s="47"/>
      <c r="K5624" s="45" t="s">
        <v>809</v>
      </c>
      <c r="L5624" s="45" t="str">
        <f ca="1">VLOOKUP(Tableau645[[#This Row],[module]],OFFSET(INDIRECT(A5624&amp;"_code"),0,2,,2),2,0)</f>
        <v>n/a</v>
      </c>
      <c r="M5624" s="45"/>
      <c r="N5624" s="47"/>
      <c r="O5624" s="45"/>
    </row>
    <row r="5625" spans="1:15" hidden="1" x14ac:dyDescent="0.2">
      <c r="A5625" s="45" t="s">
        <v>657</v>
      </c>
      <c r="B5625" s="65" t="str">
        <f>YEAR(C5625)&amp;"-"&amp;WEEKNUM(C5625)</f>
        <v>2018-33</v>
      </c>
      <c r="C5625" s="46">
        <v>43325</v>
      </c>
      <c r="D5625" s="67">
        <f>WEEKDAY(Tableau645[[#This Row],[date]])</f>
        <v>2</v>
      </c>
      <c r="E5625" s="47">
        <v>0.57291666666666696</v>
      </c>
      <c r="F5625" s="47">
        <v>0.73958333333333404</v>
      </c>
      <c r="G5625" s="46" t="str">
        <f>IF(NOT(ISBLANK(Tableau645[heure
début])),IF(VALUE(MID(TEXT(Tableau645[heure
début],"hh"),1,2))&lt;13,"AM","PM"),"")</f>
        <v>PM</v>
      </c>
      <c r="H5625" s="47">
        <f>F5625-E5625</f>
        <v>0.16666666666666707</v>
      </c>
      <c r="I5625" s="123"/>
      <c r="J5625" s="47"/>
      <c r="K5625" s="65" t="s">
        <v>809</v>
      </c>
      <c r="L5625" s="45" t="str">
        <f ca="1">VLOOKUP(Tableau645[[#This Row],[module]],OFFSET(INDIRECT(A5625&amp;"_code"),0,2,,2),2,0)</f>
        <v>n/a</v>
      </c>
      <c r="M5625" s="45"/>
      <c r="N5625" s="47"/>
      <c r="O5625" s="45"/>
    </row>
    <row r="5626" spans="1:15" hidden="1" x14ac:dyDescent="0.2">
      <c r="A5626" s="45" t="s">
        <v>672</v>
      </c>
      <c r="B5626" s="65" t="str">
        <f>YEAR(C5626)&amp;"-"&amp;WEEKNUM(C5626)</f>
        <v>2018-33</v>
      </c>
      <c r="C5626" s="46">
        <v>43325</v>
      </c>
      <c r="D5626" s="67">
        <f>WEEKDAY(Tableau645[[#This Row],[date]])</f>
        <v>2</v>
      </c>
      <c r="E5626" s="47">
        <v>0.57291666666666696</v>
      </c>
      <c r="F5626" s="47">
        <v>0.73958333333333404</v>
      </c>
      <c r="G5626" s="46" t="str">
        <f>IF(NOT(ISBLANK(Tableau645[heure
début])),IF(VALUE(MID(TEXT(Tableau645[heure
début],"hh"),1,2))&lt;13,"AM","PM"),"")</f>
        <v>PM</v>
      </c>
      <c r="H5626" s="47">
        <f>F5626-E5626</f>
        <v>0.16666666666666707</v>
      </c>
      <c r="I5626" s="47"/>
      <c r="J5626" s="47"/>
      <c r="K5626" s="65" t="s">
        <v>809</v>
      </c>
      <c r="L5626" s="45" t="str">
        <f ca="1">VLOOKUP(Tableau645[[#This Row],[module]],OFFSET(INDIRECT(A5626&amp;"_code"),0,2,,2),2,0)</f>
        <v>n/a</v>
      </c>
      <c r="M5626" s="45"/>
      <c r="N5626" s="47"/>
      <c r="O5626" s="45"/>
    </row>
    <row r="5627" spans="1:15" hidden="1" x14ac:dyDescent="0.2">
      <c r="A5627" s="45" t="s">
        <v>670</v>
      </c>
      <c r="B5627" s="65" t="str">
        <f>YEAR(C5627)&amp;"-"&amp;WEEKNUM(C5627)</f>
        <v>2018-33</v>
      </c>
      <c r="C5627" s="46">
        <v>43325</v>
      </c>
      <c r="D5627" s="67">
        <f>WEEKDAY(Tableau645[[#This Row],[date]])</f>
        <v>2</v>
      </c>
      <c r="E5627" s="47">
        <v>0.57291666666666696</v>
      </c>
      <c r="F5627" s="47">
        <v>0.73958333333333404</v>
      </c>
      <c r="G5627" s="46" t="str">
        <f>IF(NOT(ISBLANK(Tableau645[heure
début])),IF(VALUE(MID(TEXT(Tableau645[heure
début],"hh"),1,2))&lt;13,"AM","PM"),"")</f>
        <v>PM</v>
      </c>
      <c r="H5627" s="47">
        <f>F5627-E5627</f>
        <v>0.16666666666666707</v>
      </c>
      <c r="I5627" s="47"/>
      <c r="J5627" s="47"/>
      <c r="K5627" s="65" t="s">
        <v>809</v>
      </c>
      <c r="L5627" s="45" t="str">
        <f ca="1">VLOOKUP(Tableau645[[#This Row],[module]],OFFSET(INDIRECT(A5627&amp;"_code"),0,2,,2),2,0)</f>
        <v>n/a</v>
      </c>
      <c r="M5627" s="45"/>
      <c r="N5627" s="47"/>
      <c r="O5627" s="45"/>
    </row>
    <row r="5628" spans="1:15" hidden="1" x14ac:dyDescent="0.2">
      <c r="A5628" s="45" t="s">
        <v>676</v>
      </c>
      <c r="B5628" s="65" t="str">
        <f>YEAR(C5628)&amp;"-"&amp;WEEKNUM(C5628)</f>
        <v>2018-33</v>
      </c>
      <c r="C5628" s="46">
        <v>43325</v>
      </c>
      <c r="D5628" s="67">
        <f>WEEKDAY(Tableau645[[#This Row],[date]])</f>
        <v>2</v>
      </c>
      <c r="E5628" s="47">
        <v>0.57291666666666696</v>
      </c>
      <c r="F5628" s="47">
        <v>0.69791666666666663</v>
      </c>
      <c r="G5628" s="46" t="str">
        <f>IF(NOT(ISBLANK(Tableau645[heure
début])),IF(VALUE(MID(TEXT(Tableau645[heure
début],"hh"),1,2))&lt;13,"AM","PM"),"")</f>
        <v>PM</v>
      </c>
      <c r="H5628" s="47">
        <f>F5628-E5628</f>
        <v>0.12499999999999967</v>
      </c>
      <c r="I5628" s="47"/>
      <c r="J5628" s="47"/>
      <c r="K5628" s="65" t="s">
        <v>809</v>
      </c>
      <c r="L5628" s="45" t="str">
        <f ca="1">VLOOKUP(Tableau645[[#This Row],[module]],OFFSET(INDIRECT(A5628&amp;"_code"),0,2,,2),2,0)</f>
        <v>n/a</v>
      </c>
      <c r="M5628" s="45"/>
      <c r="N5628" s="47"/>
      <c r="O5628" s="45"/>
    </row>
    <row r="5629" spans="1:15" hidden="1" x14ac:dyDescent="0.2">
      <c r="A5629" s="45" t="s">
        <v>677</v>
      </c>
      <c r="B5629" s="65" t="str">
        <f>YEAR(C5629)&amp;"-"&amp;WEEKNUM(C5629)</f>
        <v>2018-33</v>
      </c>
      <c r="C5629" s="46">
        <v>43325</v>
      </c>
      <c r="D5629" s="67">
        <f>WEEKDAY(Tableau645[[#This Row],[date]])</f>
        <v>2</v>
      </c>
      <c r="E5629" s="47">
        <v>0.57291666666666696</v>
      </c>
      <c r="F5629" s="47">
        <v>0.69791666666666663</v>
      </c>
      <c r="G5629" s="46" t="str">
        <f>IF(NOT(ISBLANK(Tableau645[heure
début])),IF(VALUE(MID(TEXT(Tableau645[heure
début],"hh"),1,2))&lt;13,"AM","PM"),"")</f>
        <v>PM</v>
      </c>
      <c r="H5629" s="47">
        <f>F5629-E5629</f>
        <v>0.12499999999999967</v>
      </c>
      <c r="I5629" s="47"/>
      <c r="J5629" s="47"/>
      <c r="K5629" s="65" t="s">
        <v>1168</v>
      </c>
      <c r="L5629" s="45" t="str">
        <f ca="1">VLOOKUP(Tableau645[[#This Row],[module]],OFFSET(INDIRECT(A5629&amp;"_code"),0,2,,2),2,0)</f>
        <v>n/a</v>
      </c>
      <c r="M5629" s="45"/>
      <c r="N5629" s="47"/>
      <c r="O5629" s="45"/>
    </row>
    <row r="5630" spans="1:15" hidden="1" x14ac:dyDescent="0.2">
      <c r="A5630" s="45" t="s">
        <v>671</v>
      </c>
      <c r="B5630" s="65" t="str">
        <f>YEAR(C5630)&amp;"-"&amp;WEEKNUM(C5630)</f>
        <v>2018-33</v>
      </c>
      <c r="C5630" s="46">
        <v>43325</v>
      </c>
      <c r="D5630" s="67">
        <f>WEEKDAY(Tableau645[[#This Row],[date]])</f>
        <v>2</v>
      </c>
      <c r="E5630" s="47">
        <v>0.57291666666666696</v>
      </c>
      <c r="F5630" s="47">
        <v>0.73958333333333404</v>
      </c>
      <c r="G5630" s="46" t="str">
        <f>IF(NOT(ISBLANK(Tableau645[heure
début])),IF(VALUE(MID(TEXT(Tableau645[heure
début],"hh"),1,2))&lt;13,"AM","PM"),"")</f>
        <v>PM</v>
      </c>
      <c r="H5630" s="47">
        <f>F5630-E5630</f>
        <v>0.16666666666666707</v>
      </c>
      <c r="I5630" s="47"/>
      <c r="J5630" s="47"/>
      <c r="K5630" s="65" t="s">
        <v>809</v>
      </c>
      <c r="L5630" s="45" t="str">
        <f ca="1">VLOOKUP(Tableau645[[#This Row],[module]],OFFSET(INDIRECT(A5630&amp;"_code"),0,2,,2),2,0)</f>
        <v>n/a</v>
      </c>
      <c r="M5630" s="45"/>
      <c r="N5630" s="47"/>
      <c r="O5630" s="45"/>
    </row>
    <row r="5631" spans="1:15" hidden="1" x14ac:dyDescent="0.2">
      <c r="A5631" s="61" t="s">
        <v>669</v>
      </c>
      <c r="B5631" s="65" t="str">
        <f>YEAR(C5631)&amp;"-"&amp;WEEKNUM(C5631)</f>
        <v>2018-33</v>
      </c>
      <c r="C5631" s="46">
        <v>43326</v>
      </c>
      <c r="D5631" s="67">
        <f>WEEKDAY(Tableau645[[#This Row],[date]])</f>
        <v>3</v>
      </c>
      <c r="E5631" s="47">
        <v>0.34375</v>
      </c>
      <c r="F5631" s="47">
        <v>0.51041666666666696</v>
      </c>
      <c r="G5631" s="46" t="str">
        <f>IF(NOT(ISBLANK(Tableau645[heure
début])),IF(VALUE(MID(TEXT(Tableau645[heure
début],"hh"),1,2))&lt;13,"AM","PM"),"")</f>
        <v>AM</v>
      </c>
      <c r="H5631" s="47">
        <f>F5631-E5631</f>
        <v>0.16666666666666696</v>
      </c>
      <c r="I5631" s="47"/>
      <c r="J5631" s="47"/>
      <c r="K5631" s="45" t="s">
        <v>809</v>
      </c>
      <c r="L5631" s="45" t="str">
        <f ca="1">VLOOKUP(Tableau645[[#This Row],[module]],OFFSET(INDIRECT(A5631&amp;"_code"),0,2,,2),2,0)</f>
        <v>n/a</v>
      </c>
      <c r="M5631" s="45"/>
      <c r="N5631" s="47"/>
      <c r="O5631" s="45"/>
    </row>
    <row r="5632" spans="1:15" hidden="1" x14ac:dyDescent="0.2">
      <c r="A5632" s="45" t="s">
        <v>657</v>
      </c>
      <c r="B5632" s="65" t="str">
        <f>YEAR(C5632)&amp;"-"&amp;WEEKNUM(C5632)</f>
        <v>2018-33</v>
      </c>
      <c r="C5632" s="46">
        <v>43326</v>
      </c>
      <c r="D5632" s="67">
        <f>WEEKDAY(Tableau645[[#This Row],[date]])</f>
        <v>3</v>
      </c>
      <c r="E5632" s="47">
        <v>0.34375</v>
      </c>
      <c r="F5632" s="47">
        <v>0.51041666666666696</v>
      </c>
      <c r="G5632" s="46" t="str">
        <f>IF(NOT(ISBLANK(Tableau645[heure
début])),IF(VALUE(MID(TEXT(Tableau645[heure
début],"hh"),1,2))&lt;13,"AM","PM"),"")</f>
        <v>AM</v>
      </c>
      <c r="H5632" s="47">
        <f>F5632-E5632</f>
        <v>0.16666666666666696</v>
      </c>
      <c r="I5632" s="123"/>
      <c r="J5632" s="47"/>
      <c r="K5632" s="65" t="s">
        <v>809</v>
      </c>
      <c r="L5632" s="45" t="str">
        <f ca="1">VLOOKUP(Tableau645[[#This Row],[module]],OFFSET(INDIRECT(A5632&amp;"_code"),0,2,,2),2,0)</f>
        <v>n/a</v>
      </c>
      <c r="M5632" s="45"/>
      <c r="N5632" s="47"/>
      <c r="O5632" s="45"/>
    </row>
    <row r="5633" spans="1:15" hidden="1" x14ac:dyDescent="0.2">
      <c r="A5633" s="45" t="s">
        <v>672</v>
      </c>
      <c r="B5633" s="65" t="str">
        <f>YEAR(C5633)&amp;"-"&amp;WEEKNUM(C5633)</f>
        <v>2018-33</v>
      </c>
      <c r="C5633" s="46">
        <v>43326</v>
      </c>
      <c r="D5633" s="67">
        <f>WEEKDAY(Tableau645[[#This Row],[date]])</f>
        <v>3</v>
      </c>
      <c r="E5633" s="47">
        <v>0.34375</v>
      </c>
      <c r="F5633" s="47">
        <v>0.51041666666666696</v>
      </c>
      <c r="G5633" s="46" t="str">
        <f>IF(NOT(ISBLANK(Tableau645[heure
début])),IF(VALUE(MID(TEXT(Tableau645[heure
début],"hh"),1,2))&lt;13,"AM","PM"),"")</f>
        <v>AM</v>
      </c>
      <c r="H5633" s="47">
        <f>F5633-E5633</f>
        <v>0.16666666666666696</v>
      </c>
      <c r="I5633" s="47"/>
      <c r="J5633" s="47"/>
      <c r="K5633" s="65" t="s">
        <v>809</v>
      </c>
      <c r="L5633" s="45" t="str">
        <f ca="1">VLOOKUP(Tableau645[[#This Row],[module]],OFFSET(INDIRECT(A5633&amp;"_code"),0,2,,2),2,0)</f>
        <v>n/a</v>
      </c>
      <c r="M5633" s="45"/>
      <c r="N5633" s="47"/>
      <c r="O5633" s="45"/>
    </row>
    <row r="5634" spans="1:15" hidden="1" x14ac:dyDescent="0.2">
      <c r="A5634" s="45" t="s">
        <v>670</v>
      </c>
      <c r="B5634" s="65" t="str">
        <f>YEAR(C5634)&amp;"-"&amp;WEEKNUM(C5634)</f>
        <v>2018-33</v>
      </c>
      <c r="C5634" s="46">
        <v>43326</v>
      </c>
      <c r="D5634" s="67">
        <f>WEEKDAY(Tableau645[[#This Row],[date]])</f>
        <v>3</v>
      </c>
      <c r="E5634" s="47">
        <v>0.34375</v>
      </c>
      <c r="F5634" s="47">
        <v>0.51041666666666696</v>
      </c>
      <c r="G5634" s="46" t="str">
        <f>IF(NOT(ISBLANK(Tableau645[heure
début])),IF(VALUE(MID(TEXT(Tableau645[heure
début],"hh"),1,2))&lt;13,"AM","PM"),"")</f>
        <v>AM</v>
      </c>
      <c r="H5634" s="47">
        <f>F5634-E5634</f>
        <v>0.16666666666666696</v>
      </c>
      <c r="I5634" s="47"/>
      <c r="J5634" s="47"/>
      <c r="K5634" s="65" t="s">
        <v>809</v>
      </c>
      <c r="L5634" s="45" t="str">
        <f ca="1">VLOOKUP(Tableau645[[#This Row],[module]],OFFSET(INDIRECT(A5634&amp;"_code"),0,2,,2),2,0)</f>
        <v>n/a</v>
      </c>
      <c r="M5634" s="45"/>
      <c r="N5634" s="47"/>
      <c r="O5634" s="45"/>
    </row>
    <row r="5635" spans="1:15" hidden="1" x14ac:dyDescent="0.2">
      <c r="A5635" s="45" t="s">
        <v>676</v>
      </c>
      <c r="B5635" s="65" t="str">
        <f>YEAR(C5635)&amp;"-"&amp;WEEKNUM(C5635)</f>
        <v>2018-33</v>
      </c>
      <c r="C5635" s="46">
        <v>43326</v>
      </c>
      <c r="D5635" s="67">
        <f>WEEKDAY(Tableau645[[#This Row],[date]])</f>
        <v>3</v>
      </c>
      <c r="E5635" s="47">
        <v>0.34375</v>
      </c>
      <c r="F5635" s="47">
        <v>0.51041666666666696</v>
      </c>
      <c r="G5635" s="46" t="str">
        <f>IF(NOT(ISBLANK(Tableau645[heure
début])),IF(VALUE(MID(TEXT(Tableau645[heure
début],"hh"),1,2))&lt;13,"AM","PM"),"")</f>
        <v>AM</v>
      </c>
      <c r="H5635" s="47">
        <f>F5635-E5635</f>
        <v>0.16666666666666696</v>
      </c>
      <c r="I5635" s="47"/>
      <c r="J5635" s="47"/>
      <c r="K5635" s="65" t="s">
        <v>809</v>
      </c>
      <c r="L5635" s="45" t="str">
        <f ca="1">VLOOKUP(Tableau645[[#This Row],[module]],OFFSET(INDIRECT(A5635&amp;"_code"),0,2,,2),2,0)</f>
        <v>n/a</v>
      </c>
      <c r="M5635" s="45"/>
      <c r="N5635" s="47"/>
      <c r="O5635" s="45"/>
    </row>
    <row r="5636" spans="1:15" hidden="1" x14ac:dyDescent="0.2">
      <c r="A5636" s="45" t="s">
        <v>677</v>
      </c>
      <c r="B5636" s="65" t="str">
        <f>YEAR(C5636)&amp;"-"&amp;WEEKNUM(C5636)</f>
        <v>2018-33</v>
      </c>
      <c r="C5636" s="46">
        <v>43326</v>
      </c>
      <c r="D5636" s="67">
        <f>WEEKDAY(Tableau645[[#This Row],[date]])</f>
        <v>3</v>
      </c>
      <c r="E5636" s="47">
        <v>0.34375</v>
      </c>
      <c r="F5636" s="47">
        <v>0.51041666666666696</v>
      </c>
      <c r="G5636" s="46" t="str">
        <f>IF(NOT(ISBLANK(Tableau645[heure
début])),IF(VALUE(MID(TEXT(Tableau645[heure
début],"hh"),1,2))&lt;13,"AM","PM"),"")</f>
        <v>AM</v>
      </c>
      <c r="H5636" s="47">
        <f>F5636-E5636</f>
        <v>0.16666666666666696</v>
      </c>
      <c r="I5636" s="47"/>
      <c r="J5636" s="47"/>
      <c r="K5636" s="65" t="s">
        <v>1168</v>
      </c>
      <c r="L5636" s="45" t="str">
        <f ca="1">VLOOKUP(Tableau645[[#This Row],[module]],OFFSET(INDIRECT(A5636&amp;"_code"),0,2,,2),2,0)</f>
        <v>n/a</v>
      </c>
      <c r="M5636" s="45"/>
      <c r="N5636" s="47"/>
      <c r="O5636" s="45"/>
    </row>
    <row r="5637" spans="1:15" hidden="1" x14ac:dyDescent="0.2">
      <c r="A5637" s="45" t="s">
        <v>671</v>
      </c>
      <c r="B5637" s="65" t="str">
        <f>YEAR(C5637)&amp;"-"&amp;WEEKNUM(C5637)</f>
        <v>2018-33</v>
      </c>
      <c r="C5637" s="46">
        <v>43326</v>
      </c>
      <c r="D5637" s="67">
        <f>WEEKDAY(Tableau645[[#This Row],[date]])</f>
        <v>3</v>
      </c>
      <c r="E5637" s="47">
        <v>0.34375</v>
      </c>
      <c r="F5637" s="47">
        <v>0.51041666666666696</v>
      </c>
      <c r="G5637" s="46" t="str">
        <f>IF(NOT(ISBLANK(Tableau645[heure
début])),IF(VALUE(MID(TEXT(Tableau645[heure
début],"hh"),1,2))&lt;13,"AM","PM"),"")</f>
        <v>AM</v>
      </c>
      <c r="H5637" s="47">
        <f>F5637-E5637</f>
        <v>0.16666666666666696</v>
      </c>
      <c r="I5637" s="47"/>
      <c r="J5637" s="47"/>
      <c r="K5637" s="65" t="s">
        <v>809</v>
      </c>
      <c r="L5637" s="45" t="str">
        <f ca="1">VLOOKUP(Tableau645[[#This Row],[module]],OFFSET(INDIRECT(A5637&amp;"_code"),0,2,,2),2,0)</f>
        <v>n/a</v>
      </c>
      <c r="M5637" s="45"/>
      <c r="N5637" s="47"/>
      <c r="O5637" s="45"/>
    </row>
    <row r="5638" spans="1:15" hidden="1" x14ac:dyDescent="0.2">
      <c r="A5638" s="61" t="s">
        <v>669</v>
      </c>
      <c r="B5638" s="65" t="str">
        <f>YEAR(C5638)&amp;"-"&amp;WEEKNUM(C5638)</f>
        <v>2018-33</v>
      </c>
      <c r="C5638" s="46">
        <v>43326</v>
      </c>
      <c r="D5638" s="67">
        <f>WEEKDAY(Tableau645[[#This Row],[date]])</f>
        <v>3</v>
      </c>
      <c r="E5638" s="63">
        <v>0.57291666666666696</v>
      </c>
      <c r="F5638" s="63">
        <v>0.73958333333333404</v>
      </c>
      <c r="G5638" s="46" t="str">
        <f>IF(NOT(ISBLANK(Tableau645[heure
début])),IF(VALUE(MID(TEXT(Tableau645[heure
début],"hh"),1,2))&lt;13,"AM","PM"),"")</f>
        <v>PM</v>
      </c>
      <c r="H5638" s="47">
        <f>F5638-E5638</f>
        <v>0.16666666666666707</v>
      </c>
      <c r="I5638" s="47"/>
      <c r="J5638" s="47"/>
      <c r="K5638" s="45" t="s">
        <v>809</v>
      </c>
      <c r="L5638" s="45" t="str">
        <f ca="1">VLOOKUP(Tableau645[[#This Row],[module]],OFFSET(INDIRECT(A5638&amp;"_code"),0,2,,2),2,0)</f>
        <v>n/a</v>
      </c>
      <c r="M5638" s="45"/>
      <c r="N5638" s="47"/>
      <c r="O5638" s="45"/>
    </row>
    <row r="5639" spans="1:15" hidden="1" x14ac:dyDescent="0.2">
      <c r="A5639" s="45" t="s">
        <v>657</v>
      </c>
      <c r="B5639" s="65" t="str">
        <f>YEAR(C5639)&amp;"-"&amp;WEEKNUM(C5639)</f>
        <v>2018-33</v>
      </c>
      <c r="C5639" s="46">
        <v>43326</v>
      </c>
      <c r="D5639" s="67">
        <f>WEEKDAY(Tableau645[[#This Row],[date]])</f>
        <v>3</v>
      </c>
      <c r="E5639" s="47">
        <v>0.57291666666666696</v>
      </c>
      <c r="F5639" s="47">
        <v>0.73958333333333404</v>
      </c>
      <c r="G5639" s="46" t="str">
        <f>IF(NOT(ISBLANK(Tableau645[heure
début])),IF(VALUE(MID(TEXT(Tableau645[heure
début],"hh"),1,2))&lt;13,"AM","PM"),"")</f>
        <v>PM</v>
      </c>
      <c r="H5639" s="47">
        <f>F5639-E5639</f>
        <v>0.16666666666666707</v>
      </c>
      <c r="I5639" s="123"/>
      <c r="J5639" s="47"/>
      <c r="K5639" s="65" t="s">
        <v>809</v>
      </c>
      <c r="L5639" s="45" t="str">
        <f ca="1">VLOOKUP(Tableau645[[#This Row],[module]],OFFSET(INDIRECT(A5639&amp;"_code"),0,2,,2),2,0)</f>
        <v>n/a</v>
      </c>
      <c r="M5639" s="45"/>
      <c r="N5639" s="47"/>
      <c r="O5639" s="45"/>
    </row>
    <row r="5640" spans="1:15" hidden="1" x14ac:dyDescent="0.2">
      <c r="A5640" s="45" t="s">
        <v>672</v>
      </c>
      <c r="B5640" s="65" t="str">
        <f>YEAR(C5640)&amp;"-"&amp;WEEKNUM(C5640)</f>
        <v>2018-33</v>
      </c>
      <c r="C5640" s="46">
        <v>43326</v>
      </c>
      <c r="D5640" s="67">
        <f>WEEKDAY(Tableau645[[#This Row],[date]])</f>
        <v>3</v>
      </c>
      <c r="E5640" s="47">
        <v>0.57291666666666696</v>
      </c>
      <c r="F5640" s="47">
        <v>0.73958333333333404</v>
      </c>
      <c r="G5640" s="46" t="str">
        <f>IF(NOT(ISBLANK(Tableau645[heure
début])),IF(VALUE(MID(TEXT(Tableau645[heure
début],"hh"),1,2))&lt;13,"AM","PM"),"")</f>
        <v>PM</v>
      </c>
      <c r="H5640" s="47">
        <f>F5640-E5640</f>
        <v>0.16666666666666707</v>
      </c>
      <c r="I5640" s="47"/>
      <c r="J5640" s="47"/>
      <c r="K5640" s="65" t="s">
        <v>809</v>
      </c>
      <c r="L5640" s="45" t="str">
        <f ca="1">VLOOKUP(Tableau645[[#This Row],[module]],OFFSET(INDIRECT(A5640&amp;"_code"),0,2,,2),2,0)</f>
        <v>n/a</v>
      </c>
      <c r="M5640" s="45"/>
      <c r="N5640" s="47"/>
      <c r="O5640" s="45"/>
    </row>
    <row r="5641" spans="1:15" hidden="1" x14ac:dyDescent="0.2">
      <c r="A5641" s="45" t="s">
        <v>670</v>
      </c>
      <c r="B5641" s="65" t="str">
        <f>YEAR(C5641)&amp;"-"&amp;WEEKNUM(C5641)</f>
        <v>2018-33</v>
      </c>
      <c r="C5641" s="46">
        <v>43326</v>
      </c>
      <c r="D5641" s="67">
        <f>WEEKDAY(Tableau645[[#This Row],[date]])</f>
        <v>3</v>
      </c>
      <c r="E5641" s="47">
        <v>0.57291666666666696</v>
      </c>
      <c r="F5641" s="47">
        <v>0.73958333333333404</v>
      </c>
      <c r="G5641" s="46" t="str">
        <f>IF(NOT(ISBLANK(Tableau645[heure
début])),IF(VALUE(MID(TEXT(Tableau645[heure
début],"hh"),1,2))&lt;13,"AM","PM"),"")</f>
        <v>PM</v>
      </c>
      <c r="H5641" s="47">
        <f>F5641-E5641</f>
        <v>0.16666666666666707</v>
      </c>
      <c r="I5641" s="47"/>
      <c r="J5641" s="47"/>
      <c r="K5641" s="65" t="s">
        <v>809</v>
      </c>
      <c r="L5641" s="45" t="str">
        <f ca="1">VLOOKUP(Tableau645[[#This Row],[module]],OFFSET(INDIRECT(A5641&amp;"_code"),0,2,,2),2,0)</f>
        <v>n/a</v>
      </c>
      <c r="M5641" s="45"/>
      <c r="N5641" s="47"/>
      <c r="O5641" s="45"/>
    </row>
    <row r="5642" spans="1:15" hidden="1" x14ac:dyDescent="0.2">
      <c r="A5642" s="45" t="s">
        <v>676</v>
      </c>
      <c r="B5642" s="65" t="str">
        <f>YEAR(C5642)&amp;"-"&amp;WEEKNUM(C5642)</f>
        <v>2018-33</v>
      </c>
      <c r="C5642" s="46">
        <v>43326</v>
      </c>
      <c r="D5642" s="67">
        <f>WEEKDAY(Tableau645[[#This Row],[date]])</f>
        <v>3</v>
      </c>
      <c r="E5642" s="47">
        <v>0.57291666666666696</v>
      </c>
      <c r="F5642" s="47">
        <v>0.69791666666666663</v>
      </c>
      <c r="G5642" s="46" t="str">
        <f>IF(NOT(ISBLANK(Tableau645[heure
début])),IF(VALUE(MID(TEXT(Tableau645[heure
début],"hh"),1,2))&lt;13,"AM","PM"),"")</f>
        <v>PM</v>
      </c>
      <c r="H5642" s="47">
        <f>F5642-E5642</f>
        <v>0.12499999999999967</v>
      </c>
      <c r="I5642" s="47"/>
      <c r="J5642" s="47"/>
      <c r="K5642" s="65" t="s">
        <v>809</v>
      </c>
      <c r="L5642" s="45" t="str">
        <f ca="1">VLOOKUP(Tableau645[[#This Row],[module]],OFFSET(INDIRECT(A5642&amp;"_code"),0,2,,2),2,0)</f>
        <v>n/a</v>
      </c>
      <c r="M5642" s="45"/>
      <c r="N5642" s="47"/>
      <c r="O5642" s="45"/>
    </row>
    <row r="5643" spans="1:15" hidden="1" x14ac:dyDescent="0.2">
      <c r="A5643" s="45" t="s">
        <v>677</v>
      </c>
      <c r="B5643" s="65" t="str">
        <f>YEAR(C5643)&amp;"-"&amp;WEEKNUM(C5643)</f>
        <v>2018-33</v>
      </c>
      <c r="C5643" s="46">
        <v>43326</v>
      </c>
      <c r="D5643" s="67">
        <f>WEEKDAY(Tableau645[[#This Row],[date]])</f>
        <v>3</v>
      </c>
      <c r="E5643" s="47">
        <v>0.57291666666666696</v>
      </c>
      <c r="F5643" s="47">
        <v>0.69791666666666663</v>
      </c>
      <c r="G5643" s="46" t="str">
        <f>IF(NOT(ISBLANK(Tableau645[heure
début])),IF(VALUE(MID(TEXT(Tableau645[heure
début],"hh"),1,2))&lt;13,"AM","PM"),"")</f>
        <v>PM</v>
      </c>
      <c r="H5643" s="47">
        <f>F5643-E5643</f>
        <v>0.12499999999999967</v>
      </c>
      <c r="I5643" s="47"/>
      <c r="J5643" s="47"/>
      <c r="K5643" s="65" t="s">
        <v>1168</v>
      </c>
      <c r="L5643" s="45" t="str">
        <f ca="1">VLOOKUP(Tableau645[[#This Row],[module]],OFFSET(INDIRECT(A5643&amp;"_code"),0,2,,2),2,0)</f>
        <v>n/a</v>
      </c>
      <c r="M5643" s="45"/>
      <c r="N5643" s="47"/>
      <c r="O5643" s="45"/>
    </row>
    <row r="5644" spans="1:15" hidden="1" x14ac:dyDescent="0.2">
      <c r="A5644" s="45" t="s">
        <v>671</v>
      </c>
      <c r="B5644" s="65" t="str">
        <f>YEAR(C5644)&amp;"-"&amp;WEEKNUM(C5644)</f>
        <v>2018-33</v>
      </c>
      <c r="C5644" s="46">
        <v>43326</v>
      </c>
      <c r="D5644" s="67">
        <f>WEEKDAY(Tableau645[[#This Row],[date]])</f>
        <v>3</v>
      </c>
      <c r="E5644" s="47">
        <v>0.57291666666666696</v>
      </c>
      <c r="F5644" s="47">
        <v>0.73958333333333404</v>
      </c>
      <c r="G5644" s="46" t="str">
        <f>IF(NOT(ISBLANK(Tableau645[heure
début])),IF(VALUE(MID(TEXT(Tableau645[heure
début],"hh"),1,2))&lt;13,"AM","PM"),"")</f>
        <v>PM</v>
      </c>
      <c r="H5644" s="47">
        <f>F5644-E5644</f>
        <v>0.16666666666666707</v>
      </c>
      <c r="I5644" s="47"/>
      <c r="J5644" s="47"/>
      <c r="K5644" s="65" t="s">
        <v>809</v>
      </c>
      <c r="L5644" s="45" t="str">
        <f ca="1">VLOOKUP(Tableau645[[#This Row],[module]],OFFSET(INDIRECT(A5644&amp;"_code"),0,2,,2),2,0)</f>
        <v>n/a</v>
      </c>
      <c r="M5644" s="45"/>
      <c r="N5644" s="47"/>
      <c r="O5644" s="45"/>
    </row>
    <row r="5645" spans="1:15" hidden="1" x14ac:dyDescent="0.2">
      <c r="A5645" s="61" t="s">
        <v>669</v>
      </c>
      <c r="B5645" s="65" t="str">
        <f>YEAR(C5645)&amp;"-"&amp;WEEKNUM(C5645)</f>
        <v>2018-33</v>
      </c>
      <c r="C5645" s="46">
        <v>43327</v>
      </c>
      <c r="D5645" s="67">
        <f>WEEKDAY(Tableau645[[#This Row],[date]])</f>
        <v>4</v>
      </c>
      <c r="E5645" s="47">
        <v>0.34375</v>
      </c>
      <c r="F5645" s="47">
        <v>0.51041666666666696</v>
      </c>
      <c r="G5645" s="46" t="str">
        <f>IF(NOT(ISBLANK(Tableau645[heure
début])),IF(VALUE(MID(TEXT(Tableau645[heure
début],"hh"),1,2))&lt;13,"AM","PM"),"")</f>
        <v>AM</v>
      </c>
      <c r="H5645" s="47">
        <f>F5645-E5645</f>
        <v>0.16666666666666696</v>
      </c>
      <c r="I5645" s="47"/>
      <c r="J5645" s="47"/>
      <c r="K5645" s="65" t="s">
        <v>791</v>
      </c>
      <c r="L5645" s="45" t="str">
        <f ca="1">VLOOKUP(Tableau645[[#This Row],[module]],OFFSET(INDIRECT(A5645&amp;"_code"),0,2,,2),2,0)</f>
        <v>n/a</v>
      </c>
      <c r="M5645" s="45"/>
      <c r="N5645" s="47"/>
      <c r="O5645" s="45"/>
    </row>
    <row r="5646" spans="1:15" hidden="1" x14ac:dyDescent="0.2">
      <c r="A5646" s="45" t="s">
        <v>657</v>
      </c>
      <c r="B5646" s="65" t="str">
        <f>YEAR(C5646)&amp;"-"&amp;WEEKNUM(C5646)</f>
        <v>2018-33</v>
      </c>
      <c r="C5646" s="46">
        <v>43327</v>
      </c>
      <c r="D5646" s="67">
        <f>WEEKDAY(Tableau645[[#This Row],[date]])</f>
        <v>4</v>
      </c>
      <c r="E5646" s="47">
        <v>0.34375</v>
      </c>
      <c r="F5646" s="47">
        <v>0.51041666666666696</v>
      </c>
      <c r="G5646" s="46" t="str">
        <f>IF(NOT(ISBLANK(Tableau645[heure
début])),IF(VALUE(MID(TEXT(Tableau645[heure
début],"hh"),1,2))&lt;13,"AM","PM"),"")</f>
        <v>AM</v>
      </c>
      <c r="H5646" s="47">
        <f>F5646-E5646</f>
        <v>0.16666666666666696</v>
      </c>
      <c r="I5646" s="123"/>
      <c r="J5646" s="47"/>
      <c r="K5646" s="65" t="s">
        <v>791</v>
      </c>
      <c r="L5646" s="45" t="str">
        <f ca="1">VLOOKUP(Tableau645[[#This Row],[module]],OFFSET(INDIRECT(A5646&amp;"_code"),0,2,,2),2,0)</f>
        <v>n/a</v>
      </c>
      <c r="M5646" s="45"/>
      <c r="N5646" s="47"/>
      <c r="O5646" s="45"/>
    </row>
    <row r="5647" spans="1:15" hidden="1" x14ac:dyDescent="0.2">
      <c r="A5647" s="45" t="s">
        <v>672</v>
      </c>
      <c r="B5647" s="65" t="str">
        <f>YEAR(C5647)&amp;"-"&amp;WEEKNUM(C5647)</f>
        <v>2018-33</v>
      </c>
      <c r="C5647" s="46">
        <v>43327</v>
      </c>
      <c r="D5647" s="67">
        <f>WEEKDAY(Tableau645[[#This Row],[date]])</f>
        <v>4</v>
      </c>
      <c r="E5647" s="47">
        <v>0.34375</v>
      </c>
      <c r="F5647" s="47">
        <v>0.51041666666666696</v>
      </c>
      <c r="G5647" s="46" t="str">
        <f>IF(NOT(ISBLANK(Tableau645[heure
début])),IF(VALUE(MID(TEXT(Tableau645[heure
début],"hh"),1,2))&lt;13,"AM","PM"),"")</f>
        <v>AM</v>
      </c>
      <c r="H5647" s="47">
        <f>F5647-E5647</f>
        <v>0.16666666666666696</v>
      </c>
      <c r="I5647" s="47"/>
      <c r="J5647" s="47"/>
      <c r="K5647" s="65" t="s">
        <v>791</v>
      </c>
      <c r="L5647" s="45" t="str">
        <f ca="1">VLOOKUP(Tableau645[[#This Row],[module]],OFFSET(INDIRECT(A5647&amp;"_code"),0,2,,2),2,0)</f>
        <v>n/a</v>
      </c>
      <c r="M5647" s="45"/>
      <c r="N5647" s="47"/>
      <c r="O5647" s="45"/>
    </row>
    <row r="5648" spans="1:15" hidden="1" x14ac:dyDescent="0.2">
      <c r="A5648" s="45" t="s">
        <v>670</v>
      </c>
      <c r="B5648" s="65" t="str">
        <f>YEAR(C5648)&amp;"-"&amp;WEEKNUM(C5648)</f>
        <v>2018-33</v>
      </c>
      <c r="C5648" s="46">
        <v>43327</v>
      </c>
      <c r="D5648" s="67">
        <f>WEEKDAY(Tableau645[[#This Row],[date]])</f>
        <v>4</v>
      </c>
      <c r="E5648" s="47">
        <v>0.34375</v>
      </c>
      <c r="F5648" s="47">
        <v>0.51041666666666696</v>
      </c>
      <c r="G5648" s="46" t="str">
        <f>IF(NOT(ISBLANK(Tableau645[heure
début])),IF(VALUE(MID(TEXT(Tableau645[heure
début],"hh"),1,2))&lt;13,"AM","PM"),"")</f>
        <v>AM</v>
      </c>
      <c r="H5648" s="47">
        <f>F5648-E5648</f>
        <v>0.16666666666666696</v>
      </c>
      <c r="I5648" s="47"/>
      <c r="J5648" s="47"/>
      <c r="K5648" s="65" t="s">
        <v>791</v>
      </c>
      <c r="L5648" s="45" t="str">
        <f ca="1">VLOOKUP(Tableau645[[#This Row],[module]],OFFSET(INDIRECT(A5648&amp;"_code"),0,2,,2),2,0)</f>
        <v>n/a</v>
      </c>
      <c r="M5648" s="45"/>
      <c r="N5648" s="47"/>
      <c r="O5648" s="45"/>
    </row>
    <row r="5649" spans="1:15" hidden="1" x14ac:dyDescent="0.2">
      <c r="A5649" s="45" t="s">
        <v>676</v>
      </c>
      <c r="B5649" s="65" t="str">
        <f>YEAR(C5649)&amp;"-"&amp;WEEKNUM(C5649)</f>
        <v>2018-33</v>
      </c>
      <c r="C5649" s="46">
        <v>43327</v>
      </c>
      <c r="D5649" s="67">
        <f>WEEKDAY(Tableau645[[#This Row],[date]])</f>
        <v>4</v>
      </c>
      <c r="E5649" s="47">
        <v>0.34375</v>
      </c>
      <c r="F5649" s="47">
        <v>0.51041666666666696</v>
      </c>
      <c r="G5649" s="46" t="str">
        <f>IF(NOT(ISBLANK(Tableau645[heure
début])),IF(VALUE(MID(TEXT(Tableau645[heure
début],"hh"),1,2))&lt;13,"AM","PM"),"")</f>
        <v>AM</v>
      </c>
      <c r="H5649" s="47">
        <f>F5649-E5649</f>
        <v>0.16666666666666696</v>
      </c>
      <c r="I5649" s="47"/>
      <c r="J5649" s="47"/>
      <c r="K5649" s="65" t="s">
        <v>791</v>
      </c>
      <c r="L5649" s="45" t="str">
        <f ca="1">VLOOKUP(Tableau645[[#This Row],[module]],OFFSET(INDIRECT(A5649&amp;"_code"),0,2,,2),2,0)</f>
        <v>n/a</v>
      </c>
      <c r="M5649" s="45"/>
      <c r="N5649" s="47"/>
      <c r="O5649" s="45"/>
    </row>
    <row r="5650" spans="1:15" hidden="1" x14ac:dyDescent="0.2">
      <c r="A5650" s="45" t="s">
        <v>677</v>
      </c>
      <c r="B5650" s="65" t="str">
        <f>YEAR(C5650)&amp;"-"&amp;WEEKNUM(C5650)</f>
        <v>2018-33</v>
      </c>
      <c r="C5650" s="46">
        <v>43327</v>
      </c>
      <c r="D5650" s="67">
        <f>WEEKDAY(Tableau645[[#This Row],[date]])</f>
        <v>4</v>
      </c>
      <c r="E5650" s="47">
        <v>0.34375</v>
      </c>
      <c r="F5650" s="47">
        <v>0.51041666666666696</v>
      </c>
      <c r="G5650" s="46" t="str">
        <f>IF(NOT(ISBLANK(Tableau645[heure
début])),IF(VALUE(MID(TEXT(Tableau645[heure
début],"hh"),1,2))&lt;13,"AM","PM"),"")</f>
        <v>AM</v>
      </c>
      <c r="H5650" s="47">
        <f>F5650-E5650</f>
        <v>0.16666666666666696</v>
      </c>
      <c r="I5650" s="47"/>
      <c r="J5650" s="47"/>
      <c r="K5650" s="65" t="s">
        <v>791</v>
      </c>
      <c r="L5650" s="45" t="str">
        <f ca="1">VLOOKUP(Tableau645[[#This Row],[module]],OFFSET(INDIRECT(A5650&amp;"_code"),0,2,,2),2,0)</f>
        <v>n/a</v>
      </c>
      <c r="M5650" s="45"/>
      <c r="N5650" s="47"/>
      <c r="O5650" s="45"/>
    </row>
    <row r="5651" spans="1:15" hidden="1" x14ac:dyDescent="0.2">
      <c r="A5651" s="45" t="s">
        <v>671</v>
      </c>
      <c r="B5651" s="65" t="str">
        <f>YEAR(C5651)&amp;"-"&amp;WEEKNUM(C5651)</f>
        <v>2018-33</v>
      </c>
      <c r="C5651" s="46">
        <v>43327</v>
      </c>
      <c r="D5651" s="67">
        <f>WEEKDAY(Tableau645[[#This Row],[date]])</f>
        <v>4</v>
      </c>
      <c r="E5651" s="47">
        <v>0.34375</v>
      </c>
      <c r="F5651" s="47">
        <v>0.51041666666666696</v>
      </c>
      <c r="G5651" s="46" t="str">
        <f>IF(NOT(ISBLANK(Tableau645[heure
début])),IF(VALUE(MID(TEXT(Tableau645[heure
début],"hh"),1,2))&lt;13,"AM","PM"),"")</f>
        <v>AM</v>
      </c>
      <c r="H5651" s="47">
        <f>F5651-E5651</f>
        <v>0.16666666666666696</v>
      </c>
      <c r="I5651" s="47"/>
      <c r="J5651" s="47"/>
      <c r="K5651" s="65" t="s">
        <v>791</v>
      </c>
      <c r="L5651" s="45" t="str">
        <f ca="1">VLOOKUP(Tableau645[[#This Row],[module]],OFFSET(INDIRECT(A5651&amp;"_code"),0,2,,2),2,0)</f>
        <v>n/a</v>
      </c>
      <c r="M5651" s="45"/>
      <c r="N5651" s="47"/>
      <c r="O5651" s="45"/>
    </row>
    <row r="5652" spans="1:15" hidden="1" x14ac:dyDescent="0.2">
      <c r="A5652" s="61" t="s">
        <v>669</v>
      </c>
      <c r="B5652" s="65" t="str">
        <f>YEAR(C5652)&amp;"-"&amp;WEEKNUM(C5652)</f>
        <v>2018-33</v>
      </c>
      <c r="C5652" s="46">
        <v>43327</v>
      </c>
      <c r="D5652" s="67">
        <f>WEEKDAY(Tableau645[[#This Row],[date]])</f>
        <v>4</v>
      </c>
      <c r="E5652" s="63">
        <v>0.57291666666666696</v>
      </c>
      <c r="F5652" s="63">
        <v>0.73958333333333404</v>
      </c>
      <c r="G5652" s="46" t="str">
        <f>IF(NOT(ISBLANK(Tableau645[heure
début])),IF(VALUE(MID(TEXT(Tableau645[heure
début],"hh"),1,2))&lt;13,"AM","PM"),"")</f>
        <v>PM</v>
      </c>
      <c r="H5652" s="47">
        <f>F5652-E5652</f>
        <v>0.16666666666666707</v>
      </c>
      <c r="I5652" s="47"/>
      <c r="J5652" s="47"/>
      <c r="K5652" s="65" t="s">
        <v>791</v>
      </c>
      <c r="L5652" s="45" t="str">
        <f ca="1">VLOOKUP(Tableau645[[#This Row],[module]],OFFSET(INDIRECT(A5652&amp;"_code"),0,2,,2),2,0)</f>
        <v>n/a</v>
      </c>
      <c r="M5652" s="45"/>
      <c r="N5652" s="47"/>
      <c r="O5652" s="45"/>
    </row>
    <row r="5653" spans="1:15" hidden="1" x14ac:dyDescent="0.2">
      <c r="A5653" s="45" t="s">
        <v>657</v>
      </c>
      <c r="B5653" s="65" t="str">
        <f>YEAR(C5653)&amp;"-"&amp;WEEKNUM(C5653)</f>
        <v>2018-33</v>
      </c>
      <c r="C5653" s="46">
        <v>43327</v>
      </c>
      <c r="D5653" s="67">
        <f>WEEKDAY(Tableau645[[#This Row],[date]])</f>
        <v>4</v>
      </c>
      <c r="E5653" s="47">
        <v>0.57291666666666696</v>
      </c>
      <c r="F5653" s="47">
        <v>0.73958333333333404</v>
      </c>
      <c r="G5653" s="46" t="str">
        <f>IF(NOT(ISBLANK(Tableau645[heure
début])),IF(VALUE(MID(TEXT(Tableau645[heure
début],"hh"),1,2))&lt;13,"AM","PM"),"")</f>
        <v>PM</v>
      </c>
      <c r="H5653" s="47">
        <f>F5653-E5653</f>
        <v>0.16666666666666707</v>
      </c>
      <c r="I5653" s="123"/>
      <c r="J5653" s="47"/>
      <c r="K5653" s="65" t="s">
        <v>791</v>
      </c>
      <c r="L5653" s="45" t="str">
        <f ca="1">VLOOKUP(Tableau645[[#This Row],[module]],OFFSET(INDIRECT(A5653&amp;"_code"),0,2,,2),2,0)</f>
        <v>n/a</v>
      </c>
      <c r="M5653" s="45"/>
      <c r="N5653" s="47"/>
      <c r="O5653" s="45"/>
    </row>
    <row r="5654" spans="1:15" hidden="1" x14ac:dyDescent="0.2">
      <c r="A5654" s="45" t="s">
        <v>672</v>
      </c>
      <c r="B5654" s="65" t="str">
        <f>YEAR(C5654)&amp;"-"&amp;WEEKNUM(C5654)</f>
        <v>2018-33</v>
      </c>
      <c r="C5654" s="46">
        <v>43327</v>
      </c>
      <c r="D5654" s="67">
        <f>WEEKDAY(Tableau645[[#This Row],[date]])</f>
        <v>4</v>
      </c>
      <c r="E5654" s="47">
        <v>0.57291666666666696</v>
      </c>
      <c r="F5654" s="47">
        <v>0.73958333333333404</v>
      </c>
      <c r="G5654" s="46" t="str">
        <f>IF(NOT(ISBLANK(Tableau645[heure
début])),IF(VALUE(MID(TEXT(Tableau645[heure
début],"hh"),1,2))&lt;13,"AM","PM"),"")</f>
        <v>PM</v>
      </c>
      <c r="H5654" s="47">
        <f>F5654-E5654</f>
        <v>0.16666666666666707</v>
      </c>
      <c r="I5654" s="47"/>
      <c r="J5654" s="47"/>
      <c r="K5654" s="65" t="s">
        <v>791</v>
      </c>
      <c r="L5654" s="45" t="str">
        <f ca="1">VLOOKUP(Tableau645[[#This Row],[module]],OFFSET(INDIRECT(A5654&amp;"_code"),0,2,,2),2,0)</f>
        <v>n/a</v>
      </c>
      <c r="M5654" s="45"/>
      <c r="N5654" s="47"/>
      <c r="O5654" s="45"/>
    </row>
    <row r="5655" spans="1:15" hidden="1" x14ac:dyDescent="0.2">
      <c r="A5655" s="45" t="s">
        <v>670</v>
      </c>
      <c r="B5655" s="65" t="str">
        <f>YEAR(C5655)&amp;"-"&amp;WEEKNUM(C5655)</f>
        <v>2018-33</v>
      </c>
      <c r="C5655" s="46">
        <v>43327</v>
      </c>
      <c r="D5655" s="67">
        <f>WEEKDAY(Tableau645[[#This Row],[date]])</f>
        <v>4</v>
      </c>
      <c r="E5655" s="47">
        <v>0.57291666666666696</v>
      </c>
      <c r="F5655" s="47">
        <v>0.73958333333333404</v>
      </c>
      <c r="G5655" s="46" t="str">
        <f>IF(NOT(ISBLANK(Tableau645[heure
début])),IF(VALUE(MID(TEXT(Tableau645[heure
début],"hh"),1,2))&lt;13,"AM","PM"),"")</f>
        <v>PM</v>
      </c>
      <c r="H5655" s="47">
        <f>F5655-E5655</f>
        <v>0.16666666666666707</v>
      </c>
      <c r="I5655" s="47"/>
      <c r="J5655" s="47"/>
      <c r="K5655" s="65" t="s">
        <v>791</v>
      </c>
      <c r="L5655" s="45" t="str">
        <f ca="1">VLOOKUP(Tableau645[[#This Row],[module]],OFFSET(INDIRECT(A5655&amp;"_code"),0,2,,2),2,0)</f>
        <v>n/a</v>
      </c>
      <c r="M5655" s="45"/>
      <c r="N5655" s="47"/>
      <c r="O5655" s="45"/>
    </row>
    <row r="5656" spans="1:15" hidden="1" x14ac:dyDescent="0.2">
      <c r="A5656" s="45" t="s">
        <v>676</v>
      </c>
      <c r="B5656" s="65" t="str">
        <f>YEAR(C5656)&amp;"-"&amp;WEEKNUM(C5656)</f>
        <v>2018-33</v>
      </c>
      <c r="C5656" s="46">
        <v>43327</v>
      </c>
      <c r="D5656" s="67">
        <f>WEEKDAY(Tableau645[[#This Row],[date]])</f>
        <v>4</v>
      </c>
      <c r="E5656" s="47">
        <v>0.57291666666666696</v>
      </c>
      <c r="F5656" s="47">
        <v>0.69791666666666663</v>
      </c>
      <c r="G5656" s="46" t="str">
        <f>IF(NOT(ISBLANK(Tableau645[heure
début])),IF(VALUE(MID(TEXT(Tableau645[heure
début],"hh"),1,2))&lt;13,"AM","PM"),"")</f>
        <v>PM</v>
      </c>
      <c r="H5656" s="47">
        <f>F5656-E5656</f>
        <v>0.12499999999999967</v>
      </c>
      <c r="I5656" s="47"/>
      <c r="J5656" s="47"/>
      <c r="K5656" s="65" t="s">
        <v>791</v>
      </c>
      <c r="L5656" s="45" t="str">
        <f ca="1">VLOOKUP(Tableau645[[#This Row],[module]],OFFSET(INDIRECT(A5656&amp;"_code"),0,2,,2),2,0)</f>
        <v>n/a</v>
      </c>
      <c r="M5656" s="45"/>
      <c r="N5656" s="47"/>
      <c r="O5656" s="45"/>
    </row>
    <row r="5657" spans="1:15" hidden="1" x14ac:dyDescent="0.2">
      <c r="A5657" s="45" t="s">
        <v>677</v>
      </c>
      <c r="B5657" s="65" t="str">
        <f>YEAR(C5657)&amp;"-"&amp;WEEKNUM(C5657)</f>
        <v>2018-33</v>
      </c>
      <c r="C5657" s="46">
        <v>43327</v>
      </c>
      <c r="D5657" s="67">
        <f>WEEKDAY(Tableau645[[#This Row],[date]])</f>
        <v>4</v>
      </c>
      <c r="E5657" s="47">
        <v>0.57291666666666696</v>
      </c>
      <c r="F5657" s="47">
        <v>0.69791666666666663</v>
      </c>
      <c r="G5657" s="46" t="str">
        <f>IF(NOT(ISBLANK(Tableau645[heure
début])),IF(VALUE(MID(TEXT(Tableau645[heure
début],"hh"),1,2))&lt;13,"AM","PM"),"")</f>
        <v>PM</v>
      </c>
      <c r="H5657" s="47">
        <f>F5657-E5657</f>
        <v>0.12499999999999967</v>
      </c>
      <c r="I5657" s="47"/>
      <c r="J5657" s="47"/>
      <c r="K5657" s="65" t="s">
        <v>791</v>
      </c>
      <c r="L5657" s="45" t="str">
        <f ca="1">VLOOKUP(Tableau645[[#This Row],[module]],OFFSET(INDIRECT(A5657&amp;"_code"),0,2,,2),2,0)</f>
        <v>n/a</v>
      </c>
      <c r="M5657" s="45"/>
      <c r="N5657" s="47"/>
      <c r="O5657" s="45"/>
    </row>
    <row r="5658" spans="1:15" hidden="1" x14ac:dyDescent="0.2">
      <c r="A5658" s="45" t="s">
        <v>671</v>
      </c>
      <c r="B5658" s="65" t="str">
        <f>YEAR(C5658)&amp;"-"&amp;WEEKNUM(C5658)</f>
        <v>2018-33</v>
      </c>
      <c r="C5658" s="46">
        <v>43327</v>
      </c>
      <c r="D5658" s="67">
        <f>WEEKDAY(Tableau645[[#This Row],[date]])</f>
        <v>4</v>
      </c>
      <c r="E5658" s="47">
        <v>0.57291666666666696</v>
      </c>
      <c r="F5658" s="47">
        <v>0.73958333333333404</v>
      </c>
      <c r="G5658" s="46" t="str">
        <f>IF(NOT(ISBLANK(Tableau645[heure
début])),IF(VALUE(MID(TEXT(Tableau645[heure
début],"hh"),1,2))&lt;13,"AM","PM"),"")</f>
        <v>PM</v>
      </c>
      <c r="H5658" s="47">
        <f>F5658-E5658</f>
        <v>0.16666666666666707</v>
      </c>
      <c r="I5658" s="47"/>
      <c r="J5658" s="47"/>
      <c r="K5658" s="65" t="s">
        <v>791</v>
      </c>
      <c r="L5658" s="45" t="str">
        <f ca="1">VLOOKUP(Tableau645[[#This Row],[module]],OFFSET(INDIRECT(A5658&amp;"_code"),0,2,,2),2,0)</f>
        <v>n/a</v>
      </c>
      <c r="M5658" s="45"/>
      <c r="N5658" s="47"/>
      <c r="O5658" s="45"/>
    </row>
    <row r="5659" spans="1:15" hidden="1" x14ac:dyDescent="0.2">
      <c r="A5659" s="61" t="s">
        <v>669</v>
      </c>
      <c r="B5659" s="65" t="str">
        <f>YEAR(C5659)&amp;"-"&amp;WEEKNUM(C5659)</f>
        <v>2018-33</v>
      </c>
      <c r="C5659" s="46">
        <v>43328</v>
      </c>
      <c r="D5659" s="67">
        <f>WEEKDAY(Tableau645[[#This Row],[date]])</f>
        <v>5</v>
      </c>
      <c r="E5659" s="47">
        <v>0.34375</v>
      </c>
      <c r="F5659" s="47">
        <v>0.51041666666666696</v>
      </c>
      <c r="G5659" s="46" t="str">
        <f>IF(NOT(ISBLANK(Tableau645[heure
début])),IF(VALUE(MID(TEXT(Tableau645[heure
début],"hh"),1,2))&lt;13,"AM","PM"),"")</f>
        <v>AM</v>
      </c>
      <c r="H5659" s="47">
        <f>F5659-E5659</f>
        <v>0.16666666666666696</v>
      </c>
      <c r="I5659" s="47"/>
      <c r="J5659" s="47"/>
      <c r="K5659" s="45" t="s">
        <v>809</v>
      </c>
      <c r="L5659" s="45" t="str">
        <f ca="1">VLOOKUP(Tableau645[[#This Row],[module]],OFFSET(INDIRECT(A5659&amp;"_code"),0,2,,2),2,0)</f>
        <v>n/a</v>
      </c>
      <c r="M5659" s="45"/>
      <c r="N5659" s="47"/>
      <c r="O5659" s="45"/>
    </row>
    <row r="5660" spans="1:15" hidden="1" x14ac:dyDescent="0.2">
      <c r="A5660" s="45" t="s">
        <v>657</v>
      </c>
      <c r="B5660" s="65" t="str">
        <f>YEAR(C5660)&amp;"-"&amp;WEEKNUM(C5660)</f>
        <v>2018-33</v>
      </c>
      <c r="C5660" s="46">
        <v>43328</v>
      </c>
      <c r="D5660" s="67">
        <f>WEEKDAY(Tableau645[[#This Row],[date]])</f>
        <v>5</v>
      </c>
      <c r="E5660" s="47">
        <v>0.34375</v>
      </c>
      <c r="F5660" s="47">
        <v>0.51041666666666696</v>
      </c>
      <c r="G5660" s="46" t="str">
        <f>IF(NOT(ISBLANK(Tableau645[heure
début])),IF(VALUE(MID(TEXT(Tableau645[heure
début],"hh"),1,2))&lt;13,"AM","PM"),"")</f>
        <v>AM</v>
      </c>
      <c r="H5660" s="47">
        <f>F5660-E5660</f>
        <v>0.16666666666666696</v>
      </c>
      <c r="I5660" s="123"/>
      <c r="J5660" s="47"/>
      <c r="K5660" s="65" t="s">
        <v>809</v>
      </c>
      <c r="L5660" s="45" t="str">
        <f ca="1">VLOOKUP(Tableau645[[#This Row],[module]],OFFSET(INDIRECT(A5660&amp;"_code"),0,2,,2),2,0)</f>
        <v>n/a</v>
      </c>
      <c r="M5660" s="45"/>
      <c r="N5660" s="47"/>
      <c r="O5660" s="45"/>
    </row>
    <row r="5661" spans="1:15" hidden="1" x14ac:dyDescent="0.2">
      <c r="A5661" s="45" t="s">
        <v>672</v>
      </c>
      <c r="B5661" s="65" t="str">
        <f>YEAR(C5661)&amp;"-"&amp;WEEKNUM(C5661)</f>
        <v>2018-33</v>
      </c>
      <c r="C5661" s="46">
        <v>43328</v>
      </c>
      <c r="D5661" s="67">
        <f>WEEKDAY(Tableau645[[#This Row],[date]])</f>
        <v>5</v>
      </c>
      <c r="E5661" s="47">
        <v>0.34375</v>
      </c>
      <c r="F5661" s="47">
        <v>0.51041666666666696</v>
      </c>
      <c r="G5661" s="46" t="str">
        <f>IF(NOT(ISBLANK(Tableau645[heure
début])),IF(VALUE(MID(TEXT(Tableau645[heure
début],"hh"),1,2))&lt;13,"AM","PM"),"")</f>
        <v>AM</v>
      </c>
      <c r="H5661" s="47">
        <f>F5661-E5661</f>
        <v>0.16666666666666696</v>
      </c>
      <c r="I5661" s="47"/>
      <c r="J5661" s="47"/>
      <c r="K5661" s="65" t="s">
        <v>809</v>
      </c>
      <c r="L5661" s="45" t="str">
        <f ca="1">VLOOKUP(Tableau645[[#This Row],[module]],OFFSET(INDIRECT(A5661&amp;"_code"),0,2,,2),2,0)</f>
        <v>n/a</v>
      </c>
      <c r="M5661" s="45"/>
      <c r="N5661" s="47"/>
      <c r="O5661" s="45"/>
    </row>
    <row r="5662" spans="1:15" hidden="1" x14ac:dyDescent="0.2">
      <c r="A5662" s="45" t="s">
        <v>670</v>
      </c>
      <c r="B5662" s="65" t="str">
        <f>YEAR(C5662)&amp;"-"&amp;WEEKNUM(C5662)</f>
        <v>2018-33</v>
      </c>
      <c r="C5662" s="46">
        <v>43328</v>
      </c>
      <c r="D5662" s="67">
        <f>WEEKDAY(Tableau645[[#This Row],[date]])</f>
        <v>5</v>
      </c>
      <c r="E5662" s="47">
        <v>0.34375</v>
      </c>
      <c r="F5662" s="47">
        <v>0.51041666666666696</v>
      </c>
      <c r="G5662" s="46" t="str">
        <f>IF(NOT(ISBLANK(Tableau645[heure
début])),IF(VALUE(MID(TEXT(Tableau645[heure
début],"hh"),1,2))&lt;13,"AM","PM"),"")</f>
        <v>AM</v>
      </c>
      <c r="H5662" s="47">
        <f>F5662-E5662</f>
        <v>0.16666666666666696</v>
      </c>
      <c r="I5662" s="47"/>
      <c r="J5662" s="47"/>
      <c r="K5662" s="65" t="s">
        <v>809</v>
      </c>
      <c r="L5662" s="45" t="str">
        <f ca="1">VLOOKUP(Tableau645[[#This Row],[module]],OFFSET(INDIRECT(A5662&amp;"_code"),0,2,,2),2,0)</f>
        <v>n/a</v>
      </c>
      <c r="M5662" s="45"/>
      <c r="N5662" s="47"/>
      <c r="O5662" s="45"/>
    </row>
    <row r="5663" spans="1:15" hidden="1" x14ac:dyDescent="0.2">
      <c r="A5663" s="45" t="s">
        <v>676</v>
      </c>
      <c r="B5663" s="65" t="str">
        <f>YEAR(C5663)&amp;"-"&amp;WEEKNUM(C5663)</f>
        <v>2018-33</v>
      </c>
      <c r="C5663" s="46">
        <v>43328</v>
      </c>
      <c r="D5663" s="67">
        <f>WEEKDAY(Tableau645[[#This Row],[date]])</f>
        <v>5</v>
      </c>
      <c r="E5663" s="47">
        <v>0.34375</v>
      </c>
      <c r="F5663" s="47">
        <v>0.51041666666666696</v>
      </c>
      <c r="G5663" s="46" t="str">
        <f>IF(NOT(ISBLANK(Tableau645[heure
début])),IF(VALUE(MID(TEXT(Tableau645[heure
début],"hh"),1,2))&lt;13,"AM","PM"),"")</f>
        <v>AM</v>
      </c>
      <c r="H5663" s="47">
        <f>F5663-E5663</f>
        <v>0.16666666666666696</v>
      </c>
      <c r="I5663" s="47"/>
      <c r="J5663" s="47"/>
      <c r="K5663" s="65" t="s">
        <v>809</v>
      </c>
      <c r="L5663" s="45" t="str">
        <f ca="1">VLOOKUP(Tableau645[[#This Row],[module]],OFFSET(INDIRECT(A5663&amp;"_code"),0,2,,2),2,0)</f>
        <v>n/a</v>
      </c>
      <c r="M5663" s="45"/>
      <c r="N5663" s="47"/>
      <c r="O5663" s="45"/>
    </row>
    <row r="5664" spans="1:15" hidden="1" x14ac:dyDescent="0.2">
      <c r="A5664" s="45" t="s">
        <v>677</v>
      </c>
      <c r="B5664" s="65" t="str">
        <f>YEAR(C5664)&amp;"-"&amp;WEEKNUM(C5664)</f>
        <v>2018-33</v>
      </c>
      <c r="C5664" s="46">
        <v>43328</v>
      </c>
      <c r="D5664" s="67">
        <f>WEEKDAY(Tableau645[[#This Row],[date]])</f>
        <v>5</v>
      </c>
      <c r="E5664" s="47">
        <v>0.34375</v>
      </c>
      <c r="F5664" s="47">
        <v>0.51041666666666696</v>
      </c>
      <c r="G5664" s="46" t="str">
        <f>IF(NOT(ISBLANK(Tableau645[heure
début])),IF(VALUE(MID(TEXT(Tableau645[heure
début],"hh"),1,2))&lt;13,"AM","PM"),"")</f>
        <v>AM</v>
      </c>
      <c r="H5664" s="47">
        <f>F5664-E5664</f>
        <v>0.16666666666666696</v>
      </c>
      <c r="I5664" s="47"/>
      <c r="J5664" s="47"/>
      <c r="K5664" s="65" t="s">
        <v>1168</v>
      </c>
      <c r="L5664" s="45" t="str">
        <f ca="1">VLOOKUP(Tableau645[[#This Row],[module]],OFFSET(INDIRECT(A5664&amp;"_code"),0,2,,2),2,0)</f>
        <v>n/a</v>
      </c>
      <c r="M5664" s="45"/>
      <c r="N5664" s="47"/>
      <c r="O5664" s="45"/>
    </row>
    <row r="5665" spans="1:15" hidden="1" x14ac:dyDescent="0.2">
      <c r="A5665" s="45" t="s">
        <v>671</v>
      </c>
      <c r="B5665" s="65" t="str">
        <f>YEAR(C5665)&amp;"-"&amp;WEEKNUM(C5665)</f>
        <v>2018-33</v>
      </c>
      <c r="C5665" s="46">
        <v>43328</v>
      </c>
      <c r="D5665" s="67">
        <f>WEEKDAY(Tableau645[[#This Row],[date]])</f>
        <v>5</v>
      </c>
      <c r="E5665" s="47">
        <v>0.34375</v>
      </c>
      <c r="F5665" s="47">
        <v>0.51041666666666696</v>
      </c>
      <c r="G5665" s="46" t="str">
        <f>IF(NOT(ISBLANK(Tableau645[heure
début])),IF(VALUE(MID(TEXT(Tableau645[heure
début],"hh"),1,2))&lt;13,"AM","PM"),"")</f>
        <v>AM</v>
      </c>
      <c r="H5665" s="47">
        <f>F5665-E5665</f>
        <v>0.16666666666666696</v>
      </c>
      <c r="I5665" s="47"/>
      <c r="J5665" s="47"/>
      <c r="K5665" s="65" t="s">
        <v>809</v>
      </c>
      <c r="L5665" s="45" t="str">
        <f ca="1">VLOOKUP(Tableau645[[#This Row],[module]],OFFSET(INDIRECT(A5665&amp;"_code"),0,2,,2),2,0)</f>
        <v>n/a</v>
      </c>
      <c r="M5665" s="45"/>
      <c r="N5665" s="47"/>
      <c r="O5665" s="45"/>
    </row>
    <row r="5666" spans="1:15" hidden="1" x14ac:dyDescent="0.2">
      <c r="A5666" s="61" t="s">
        <v>669</v>
      </c>
      <c r="B5666" s="65" t="str">
        <f>YEAR(C5666)&amp;"-"&amp;WEEKNUM(C5666)</f>
        <v>2018-33</v>
      </c>
      <c r="C5666" s="46">
        <v>43328</v>
      </c>
      <c r="D5666" s="67">
        <f>WEEKDAY(Tableau645[[#This Row],[date]])</f>
        <v>5</v>
      </c>
      <c r="E5666" s="63">
        <v>0.57291666666666696</v>
      </c>
      <c r="F5666" s="63">
        <v>0.73958333333333404</v>
      </c>
      <c r="G5666" s="46" t="str">
        <f>IF(NOT(ISBLANK(Tableau645[heure
début])),IF(VALUE(MID(TEXT(Tableau645[heure
début],"hh"),1,2))&lt;13,"AM","PM"),"")</f>
        <v>PM</v>
      </c>
      <c r="H5666" s="47">
        <f>F5666-E5666</f>
        <v>0.16666666666666707</v>
      </c>
      <c r="I5666" s="47"/>
      <c r="J5666" s="47"/>
      <c r="K5666" s="45" t="s">
        <v>809</v>
      </c>
      <c r="L5666" s="45" t="str">
        <f ca="1">VLOOKUP(Tableau645[[#This Row],[module]],OFFSET(INDIRECT(A5666&amp;"_code"),0,2,,2),2,0)</f>
        <v>n/a</v>
      </c>
      <c r="M5666" s="45"/>
      <c r="N5666" s="47"/>
      <c r="O5666" s="45"/>
    </row>
    <row r="5667" spans="1:15" hidden="1" x14ac:dyDescent="0.2">
      <c r="A5667" s="45" t="s">
        <v>657</v>
      </c>
      <c r="B5667" s="65" t="str">
        <f>YEAR(C5667)&amp;"-"&amp;WEEKNUM(C5667)</f>
        <v>2018-33</v>
      </c>
      <c r="C5667" s="46">
        <v>43328</v>
      </c>
      <c r="D5667" s="67">
        <f>WEEKDAY(Tableau645[[#This Row],[date]])</f>
        <v>5</v>
      </c>
      <c r="E5667" s="47">
        <v>0.57291666666666696</v>
      </c>
      <c r="F5667" s="47">
        <v>0.73958333333333404</v>
      </c>
      <c r="G5667" s="46" t="str">
        <f>IF(NOT(ISBLANK(Tableau645[heure
début])),IF(VALUE(MID(TEXT(Tableau645[heure
début],"hh"),1,2))&lt;13,"AM","PM"),"")</f>
        <v>PM</v>
      </c>
      <c r="H5667" s="47">
        <f>F5667-E5667</f>
        <v>0.16666666666666707</v>
      </c>
      <c r="I5667" s="123"/>
      <c r="J5667" s="47"/>
      <c r="K5667" s="65" t="s">
        <v>809</v>
      </c>
      <c r="L5667" s="45" t="str">
        <f ca="1">VLOOKUP(Tableau645[[#This Row],[module]],OFFSET(INDIRECT(A5667&amp;"_code"),0,2,,2),2,0)</f>
        <v>n/a</v>
      </c>
      <c r="M5667" s="45"/>
      <c r="N5667" s="47"/>
      <c r="O5667" s="45"/>
    </row>
    <row r="5668" spans="1:15" hidden="1" x14ac:dyDescent="0.2">
      <c r="A5668" s="45" t="s">
        <v>672</v>
      </c>
      <c r="B5668" s="65" t="str">
        <f>YEAR(C5668)&amp;"-"&amp;WEEKNUM(C5668)</f>
        <v>2018-33</v>
      </c>
      <c r="C5668" s="46">
        <v>43328</v>
      </c>
      <c r="D5668" s="67">
        <f>WEEKDAY(Tableau645[[#This Row],[date]])</f>
        <v>5</v>
      </c>
      <c r="E5668" s="47">
        <v>0.57291666666666696</v>
      </c>
      <c r="F5668" s="47">
        <v>0.73958333333333404</v>
      </c>
      <c r="G5668" s="46" t="str">
        <f>IF(NOT(ISBLANK(Tableau645[heure
début])),IF(VALUE(MID(TEXT(Tableau645[heure
début],"hh"),1,2))&lt;13,"AM","PM"),"")</f>
        <v>PM</v>
      </c>
      <c r="H5668" s="47">
        <f>F5668-E5668</f>
        <v>0.16666666666666707</v>
      </c>
      <c r="I5668" s="47"/>
      <c r="J5668" s="47"/>
      <c r="K5668" s="65" t="s">
        <v>809</v>
      </c>
      <c r="L5668" s="45" t="str">
        <f ca="1">VLOOKUP(Tableau645[[#This Row],[module]],OFFSET(INDIRECT(A5668&amp;"_code"),0,2,,2),2,0)</f>
        <v>n/a</v>
      </c>
      <c r="M5668" s="45"/>
      <c r="N5668" s="47"/>
      <c r="O5668" s="45"/>
    </row>
    <row r="5669" spans="1:15" hidden="1" x14ac:dyDescent="0.2">
      <c r="A5669" s="45" t="s">
        <v>670</v>
      </c>
      <c r="B5669" s="65" t="str">
        <f>YEAR(C5669)&amp;"-"&amp;WEEKNUM(C5669)</f>
        <v>2018-33</v>
      </c>
      <c r="C5669" s="46">
        <v>43328</v>
      </c>
      <c r="D5669" s="67">
        <f>WEEKDAY(Tableau645[[#This Row],[date]])</f>
        <v>5</v>
      </c>
      <c r="E5669" s="47">
        <v>0.57291666666666696</v>
      </c>
      <c r="F5669" s="47">
        <v>0.73958333333333404</v>
      </c>
      <c r="G5669" s="46" t="str">
        <f>IF(NOT(ISBLANK(Tableau645[heure
début])),IF(VALUE(MID(TEXT(Tableau645[heure
début],"hh"),1,2))&lt;13,"AM","PM"),"")</f>
        <v>PM</v>
      </c>
      <c r="H5669" s="47">
        <f>F5669-E5669</f>
        <v>0.16666666666666707</v>
      </c>
      <c r="I5669" s="47"/>
      <c r="J5669" s="47"/>
      <c r="K5669" s="65" t="s">
        <v>809</v>
      </c>
      <c r="L5669" s="45" t="str">
        <f ca="1">VLOOKUP(Tableau645[[#This Row],[module]],OFFSET(INDIRECT(A5669&amp;"_code"),0,2,,2),2,0)</f>
        <v>n/a</v>
      </c>
      <c r="M5669" s="45"/>
      <c r="N5669" s="47"/>
      <c r="O5669" s="45"/>
    </row>
    <row r="5670" spans="1:15" hidden="1" x14ac:dyDescent="0.2">
      <c r="A5670" s="45" t="s">
        <v>676</v>
      </c>
      <c r="B5670" s="65" t="str">
        <f>YEAR(C5670)&amp;"-"&amp;WEEKNUM(C5670)</f>
        <v>2018-33</v>
      </c>
      <c r="C5670" s="46">
        <v>43328</v>
      </c>
      <c r="D5670" s="67">
        <f>WEEKDAY(Tableau645[[#This Row],[date]])</f>
        <v>5</v>
      </c>
      <c r="E5670" s="47">
        <v>0.57291666666666696</v>
      </c>
      <c r="F5670" s="47">
        <v>0.69791666666666663</v>
      </c>
      <c r="G5670" s="46" t="str">
        <f>IF(NOT(ISBLANK(Tableau645[heure
début])),IF(VALUE(MID(TEXT(Tableau645[heure
début],"hh"),1,2))&lt;13,"AM","PM"),"")</f>
        <v>PM</v>
      </c>
      <c r="H5670" s="47">
        <f>F5670-E5670</f>
        <v>0.12499999999999967</v>
      </c>
      <c r="I5670" s="47"/>
      <c r="J5670" s="47"/>
      <c r="K5670" s="65" t="s">
        <v>809</v>
      </c>
      <c r="L5670" s="45" t="str">
        <f ca="1">VLOOKUP(Tableau645[[#This Row],[module]],OFFSET(INDIRECT(A5670&amp;"_code"),0,2,,2),2,0)</f>
        <v>n/a</v>
      </c>
      <c r="M5670" s="45"/>
      <c r="N5670" s="47"/>
      <c r="O5670" s="45"/>
    </row>
    <row r="5671" spans="1:15" hidden="1" x14ac:dyDescent="0.2">
      <c r="A5671" s="45" t="s">
        <v>677</v>
      </c>
      <c r="B5671" s="65" t="str">
        <f>YEAR(C5671)&amp;"-"&amp;WEEKNUM(C5671)</f>
        <v>2018-33</v>
      </c>
      <c r="C5671" s="46">
        <v>43328</v>
      </c>
      <c r="D5671" s="67">
        <f>WEEKDAY(Tableau645[[#This Row],[date]])</f>
        <v>5</v>
      </c>
      <c r="E5671" s="47">
        <v>0.57291666666666696</v>
      </c>
      <c r="F5671" s="47">
        <v>0.69791666666666663</v>
      </c>
      <c r="G5671" s="46" t="str">
        <f>IF(NOT(ISBLANK(Tableau645[heure
début])),IF(VALUE(MID(TEXT(Tableau645[heure
début],"hh"),1,2))&lt;13,"AM","PM"),"")</f>
        <v>PM</v>
      </c>
      <c r="H5671" s="47">
        <f>F5671-E5671</f>
        <v>0.12499999999999967</v>
      </c>
      <c r="I5671" s="47"/>
      <c r="J5671" s="47"/>
      <c r="K5671" s="65" t="s">
        <v>1168</v>
      </c>
      <c r="L5671" s="45" t="str">
        <f ca="1">VLOOKUP(Tableau645[[#This Row],[module]],OFFSET(INDIRECT(A5671&amp;"_code"),0,2,,2),2,0)</f>
        <v>n/a</v>
      </c>
      <c r="M5671" s="45"/>
      <c r="N5671" s="47"/>
      <c r="O5671" s="45"/>
    </row>
    <row r="5672" spans="1:15" hidden="1" x14ac:dyDescent="0.2">
      <c r="A5672" s="45" t="s">
        <v>671</v>
      </c>
      <c r="B5672" s="65" t="str">
        <f>YEAR(C5672)&amp;"-"&amp;WEEKNUM(C5672)</f>
        <v>2018-33</v>
      </c>
      <c r="C5672" s="46">
        <v>43328</v>
      </c>
      <c r="D5672" s="67">
        <f>WEEKDAY(Tableau645[[#This Row],[date]])</f>
        <v>5</v>
      </c>
      <c r="E5672" s="47">
        <v>0.57291666666666696</v>
      </c>
      <c r="F5672" s="47">
        <v>0.73958333333333404</v>
      </c>
      <c r="G5672" s="46" t="str">
        <f>IF(NOT(ISBLANK(Tableau645[heure
début])),IF(VALUE(MID(TEXT(Tableau645[heure
début],"hh"),1,2))&lt;13,"AM","PM"),"")</f>
        <v>PM</v>
      </c>
      <c r="H5672" s="47">
        <f>F5672-E5672</f>
        <v>0.16666666666666707</v>
      </c>
      <c r="I5672" s="47"/>
      <c r="J5672" s="47"/>
      <c r="K5672" s="65" t="s">
        <v>809</v>
      </c>
      <c r="L5672" s="45" t="str">
        <f ca="1">VLOOKUP(Tableau645[[#This Row],[module]],OFFSET(INDIRECT(A5672&amp;"_code"),0,2,,2),2,0)</f>
        <v>n/a</v>
      </c>
      <c r="M5672" s="45"/>
      <c r="N5672" s="47"/>
      <c r="O5672" s="45"/>
    </row>
    <row r="5673" spans="1:15" hidden="1" x14ac:dyDescent="0.2">
      <c r="A5673" s="61" t="s">
        <v>669</v>
      </c>
      <c r="B5673" s="65" t="str">
        <f>YEAR(C5673)&amp;"-"&amp;WEEKNUM(C5673)</f>
        <v>2018-33</v>
      </c>
      <c r="C5673" s="46">
        <v>43329</v>
      </c>
      <c r="D5673" s="67">
        <f>WEEKDAY(Tableau645[[#This Row],[date]])</f>
        <v>6</v>
      </c>
      <c r="E5673" s="47">
        <v>0.34375</v>
      </c>
      <c r="F5673" s="47">
        <v>0.51041666666666696</v>
      </c>
      <c r="G5673" s="46" t="str">
        <f>IF(NOT(ISBLANK(Tableau645[heure
début])),IF(VALUE(MID(TEXT(Tableau645[heure
début],"hh"),1,2))&lt;13,"AM","PM"),"")</f>
        <v>AM</v>
      </c>
      <c r="H5673" s="47">
        <f>F5673-E5673</f>
        <v>0.16666666666666696</v>
      </c>
      <c r="I5673" s="47"/>
      <c r="J5673" s="47"/>
      <c r="K5673" s="45" t="s">
        <v>809</v>
      </c>
      <c r="L5673" s="45" t="str">
        <f ca="1">VLOOKUP(Tableau645[[#This Row],[module]],OFFSET(INDIRECT(A5673&amp;"_code"),0,2,,2),2,0)</f>
        <v>n/a</v>
      </c>
      <c r="M5673" s="45"/>
      <c r="N5673" s="47"/>
      <c r="O5673" s="45"/>
    </row>
    <row r="5674" spans="1:15" hidden="1" x14ac:dyDescent="0.2">
      <c r="A5674" s="45" t="s">
        <v>657</v>
      </c>
      <c r="B5674" s="65" t="str">
        <f>YEAR(C5674)&amp;"-"&amp;WEEKNUM(C5674)</f>
        <v>2018-33</v>
      </c>
      <c r="C5674" s="46">
        <v>43329</v>
      </c>
      <c r="D5674" s="67">
        <f>WEEKDAY(Tableau645[[#This Row],[date]])</f>
        <v>6</v>
      </c>
      <c r="E5674" s="47">
        <v>0.34375</v>
      </c>
      <c r="F5674" s="47">
        <v>0.51041666666666696</v>
      </c>
      <c r="G5674" s="46" t="str">
        <f>IF(NOT(ISBLANK(Tableau645[heure
début])),IF(VALUE(MID(TEXT(Tableau645[heure
début],"hh"),1,2))&lt;13,"AM","PM"),"")</f>
        <v>AM</v>
      </c>
      <c r="H5674" s="47">
        <f>F5674-E5674</f>
        <v>0.16666666666666696</v>
      </c>
      <c r="I5674" s="123"/>
      <c r="J5674" s="47"/>
      <c r="K5674" s="65" t="s">
        <v>809</v>
      </c>
      <c r="L5674" s="45" t="str">
        <f ca="1">VLOOKUP(Tableau645[[#This Row],[module]],OFFSET(INDIRECT(A5674&amp;"_code"),0,2,,2),2,0)</f>
        <v>n/a</v>
      </c>
      <c r="M5674" s="45"/>
      <c r="N5674" s="47"/>
      <c r="O5674" s="45"/>
    </row>
    <row r="5675" spans="1:15" hidden="1" x14ac:dyDescent="0.2">
      <c r="A5675" s="45" t="s">
        <v>672</v>
      </c>
      <c r="B5675" s="65" t="str">
        <f>YEAR(C5675)&amp;"-"&amp;WEEKNUM(C5675)</f>
        <v>2018-33</v>
      </c>
      <c r="C5675" s="46">
        <v>43329</v>
      </c>
      <c r="D5675" s="67">
        <f>WEEKDAY(Tableau645[[#This Row],[date]])</f>
        <v>6</v>
      </c>
      <c r="E5675" s="47">
        <v>0.34375</v>
      </c>
      <c r="F5675" s="47">
        <v>0.51041666666666696</v>
      </c>
      <c r="G5675" s="46" t="str">
        <f>IF(NOT(ISBLANK(Tableau645[heure
début])),IF(VALUE(MID(TEXT(Tableau645[heure
début],"hh"),1,2))&lt;13,"AM","PM"),"")</f>
        <v>AM</v>
      </c>
      <c r="H5675" s="47">
        <f>F5675-E5675</f>
        <v>0.16666666666666696</v>
      </c>
      <c r="I5675" s="47"/>
      <c r="J5675" s="47"/>
      <c r="K5675" s="65" t="s">
        <v>809</v>
      </c>
      <c r="L5675" s="45" t="str">
        <f ca="1">VLOOKUP(Tableau645[[#This Row],[module]],OFFSET(INDIRECT(A5675&amp;"_code"),0,2,,2),2,0)</f>
        <v>n/a</v>
      </c>
      <c r="M5675" s="45"/>
      <c r="N5675" s="47"/>
      <c r="O5675" s="45"/>
    </row>
    <row r="5676" spans="1:15" hidden="1" x14ac:dyDescent="0.2">
      <c r="A5676" s="45" t="s">
        <v>670</v>
      </c>
      <c r="B5676" s="65" t="str">
        <f>YEAR(C5676)&amp;"-"&amp;WEEKNUM(C5676)</f>
        <v>2018-33</v>
      </c>
      <c r="C5676" s="46">
        <v>43329</v>
      </c>
      <c r="D5676" s="67">
        <f>WEEKDAY(Tableau645[[#This Row],[date]])</f>
        <v>6</v>
      </c>
      <c r="E5676" s="47">
        <v>0.34375</v>
      </c>
      <c r="F5676" s="47">
        <v>0.51041666666666696</v>
      </c>
      <c r="G5676" s="46" t="str">
        <f>IF(NOT(ISBLANK(Tableau645[heure
début])),IF(VALUE(MID(TEXT(Tableau645[heure
début],"hh"),1,2))&lt;13,"AM","PM"),"")</f>
        <v>AM</v>
      </c>
      <c r="H5676" s="47">
        <f>F5676-E5676</f>
        <v>0.16666666666666696</v>
      </c>
      <c r="I5676" s="47"/>
      <c r="J5676" s="47"/>
      <c r="K5676" s="65" t="s">
        <v>809</v>
      </c>
      <c r="L5676" s="45" t="str">
        <f ca="1">VLOOKUP(Tableau645[[#This Row],[module]],OFFSET(INDIRECT(A5676&amp;"_code"),0,2,,2),2,0)</f>
        <v>n/a</v>
      </c>
      <c r="M5676" s="45"/>
      <c r="N5676" s="47"/>
      <c r="O5676" s="45"/>
    </row>
    <row r="5677" spans="1:15" hidden="1" x14ac:dyDescent="0.2">
      <c r="A5677" s="45" t="s">
        <v>676</v>
      </c>
      <c r="B5677" s="65" t="str">
        <f>YEAR(C5677)&amp;"-"&amp;WEEKNUM(C5677)</f>
        <v>2018-33</v>
      </c>
      <c r="C5677" s="46">
        <v>43329</v>
      </c>
      <c r="D5677" s="67">
        <f>WEEKDAY(Tableau645[[#This Row],[date]])</f>
        <v>6</v>
      </c>
      <c r="E5677" s="47">
        <v>0.34375</v>
      </c>
      <c r="F5677" s="47">
        <v>0.51041666666666696</v>
      </c>
      <c r="G5677" s="46" t="str">
        <f>IF(NOT(ISBLANK(Tableau645[heure
début])),IF(VALUE(MID(TEXT(Tableau645[heure
début],"hh"),1,2))&lt;13,"AM","PM"),"")</f>
        <v>AM</v>
      </c>
      <c r="H5677" s="47">
        <f>F5677-E5677</f>
        <v>0.16666666666666696</v>
      </c>
      <c r="I5677" s="47"/>
      <c r="J5677" s="47"/>
      <c r="K5677" s="65" t="s">
        <v>809</v>
      </c>
      <c r="L5677" s="45" t="str">
        <f ca="1">VLOOKUP(Tableau645[[#This Row],[module]],OFFSET(INDIRECT(A5677&amp;"_code"),0,2,,2),2,0)</f>
        <v>n/a</v>
      </c>
      <c r="M5677" s="45"/>
      <c r="N5677" s="47"/>
      <c r="O5677" s="45"/>
    </row>
    <row r="5678" spans="1:15" hidden="1" x14ac:dyDescent="0.2">
      <c r="A5678" s="45" t="s">
        <v>677</v>
      </c>
      <c r="B5678" s="65" t="str">
        <f>YEAR(C5678)&amp;"-"&amp;WEEKNUM(C5678)</f>
        <v>2018-33</v>
      </c>
      <c r="C5678" s="46">
        <v>43329</v>
      </c>
      <c r="D5678" s="67">
        <f>WEEKDAY(Tableau645[[#This Row],[date]])</f>
        <v>6</v>
      </c>
      <c r="E5678" s="47">
        <v>0.34375</v>
      </c>
      <c r="F5678" s="47">
        <v>0.51041666666666696</v>
      </c>
      <c r="G5678" s="46" t="str">
        <f>IF(NOT(ISBLANK(Tableau645[heure
début])),IF(VALUE(MID(TEXT(Tableau645[heure
début],"hh"),1,2))&lt;13,"AM","PM"),"")</f>
        <v>AM</v>
      </c>
      <c r="H5678" s="47">
        <f>F5678-E5678</f>
        <v>0.16666666666666696</v>
      </c>
      <c r="I5678" s="47"/>
      <c r="J5678" s="47"/>
      <c r="K5678" s="65" t="s">
        <v>1168</v>
      </c>
      <c r="L5678" s="45" t="str">
        <f ca="1">VLOOKUP(Tableau645[[#This Row],[module]],OFFSET(INDIRECT(A5678&amp;"_code"),0,2,,2),2,0)</f>
        <v>n/a</v>
      </c>
      <c r="M5678" s="45"/>
      <c r="N5678" s="47"/>
      <c r="O5678" s="45"/>
    </row>
    <row r="5679" spans="1:15" hidden="1" x14ac:dyDescent="0.2">
      <c r="A5679" s="45" t="s">
        <v>671</v>
      </c>
      <c r="B5679" s="65" t="str">
        <f>YEAR(C5679)&amp;"-"&amp;WEEKNUM(C5679)</f>
        <v>2018-33</v>
      </c>
      <c r="C5679" s="46">
        <v>43329</v>
      </c>
      <c r="D5679" s="67">
        <f>WEEKDAY(Tableau645[[#This Row],[date]])</f>
        <v>6</v>
      </c>
      <c r="E5679" s="47">
        <v>0.34375</v>
      </c>
      <c r="F5679" s="47">
        <v>0.51041666666666696</v>
      </c>
      <c r="G5679" s="46" t="str">
        <f>IF(NOT(ISBLANK(Tableau645[heure
début])),IF(VALUE(MID(TEXT(Tableau645[heure
début],"hh"),1,2))&lt;13,"AM","PM"),"")</f>
        <v>AM</v>
      </c>
      <c r="H5679" s="47">
        <f>F5679-E5679</f>
        <v>0.16666666666666696</v>
      </c>
      <c r="I5679" s="47"/>
      <c r="J5679" s="47"/>
      <c r="K5679" s="65" t="s">
        <v>809</v>
      </c>
      <c r="L5679" s="45" t="str">
        <f ca="1">VLOOKUP(Tableau645[[#This Row],[module]],OFFSET(INDIRECT(A5679&amp;"_code"),0,2,,2),2,0)</f>
        <v>n/a</v>
      </c>
      <c r="M5679" s="45"/>
      <c r="N5679" s="47"/>
      <c r="O5679" s="45"/>
    </row>
    <row r="5680" spans="1:15" hidden="1" x14ac:dyDescent="0.2">
      <c r="A5680" s="61" t="s">
        <v>669</v>
      </c>
      <c r="B5680" s="65" t="str">
        <f>YEAR(C5680)&amp;"-"&amp;WEEKNUM(C5680)</f>
        <v>2018-33</v>
      </c>
      <c r="C5680" s="46">
        <v>43329</v>
      </c>
      <c r="D5680" s="67">
        <f>WEEKDAY(Tableau645[[#This Row],[date]])</f>
        <v>6</v>
      </c>
      <c r="E5680" s="63">
        <v>0.57291666666666696</v>
      </c>
      <c r="F5680" s="63">
        <v>0.73958333333333404</v>
      </c>
      <c r="G5680" s="46" t="str">
        <f>IF(NOT(ISBLANK(Tableau645[heure
début])),IF(VALUE(MID(TEXT(Tableau645[heure
début],"hh"),1,2))&lt;13,"AM","PM"),"")</f>
        <v>PM</v>
      </c>
      <c r="H5680" s="47">
        <f>F5680-E5680</f>
        <v>0.16666666666666707</v>
      </c>
      <c r="I5680" s="47"/>
      <c r="J5680" s="47"/>
      <c r="K5680" s="45" t="s">
        <v>809</v>
      </c>
      <c r="L5680" s="45" t="str">
        <f ca="1">VLOOKUP(Tableau645[[#This Row],[module]],OFFSET(INDIRECT(A5680&amp;"_code"),0,2,,2),2,0)</f>
        <v>n/a</v>
      </c>
      <c r="M5680" s="45"/>
      <c r="N5680" s="47"/>
      <c r="O5680" s="45"/>
    </row>
    <row r="5681" spans="1:15" hidden="1" x14ac:dyDescent="0.2">
      <c r="A5681" s="45" t="s">
        <v>657</v>
      </c>
      <c r="B5681" s="65" t="str">
        <f>YEAR(C5681)&amp;"-"&amp;WEEKNUM(C5681)</f>
        <v>2018-33</v>
      </c>
      <c r="C5681" s="46">
        <v>43329</v>
      </c>
      <c r="D5681" s="67">
        <f>WEEKDAY(Tableau645[[#This Row],[date]])</f>
        <v>6</v>
      </c>
      <c r="E5681" s="47">
        <v>0.57291666666666696</v>
      </c>
      <c r="F5681" s="47">
        <v>0.73958333333333404</v>
      </c>
      <c r="G5681" s="46" t="str">
        <f>IF(NOT(ISBLANK(Tableau645[heure
début])),IF(VALUE(MID(TEXT(Tableau645[heure
début],"hh"),1,2))&lt;13,"AM","PM"),"")</f>
        <v>PM</v>
      </c>
      <c r="H5681" s="47">
        <f>F5681-E5681</f>
        <v>0.16666666666666707</v>
      </c>
      <c r="I5681" s="123"/>
      <c r="J5681" s="47"/>
      <c r="K5681" s="65" t="s">
        <v>809</v>
      </c>
      <c r="L5681" s="45" t="str">
        <f ca="1">VLOOKUP(Tableau645[[#This Row],[module]],OFFSET(INDIRECT(A5681&amp;"_code"),0,2,,2),2,0)</f>
        <v>n/a</v>
      </c>
      <c r="M5681" s="45"/>
      <c r="N5681" s="47"/>
      <c r="O5681" s="45"/>
    </row>
    <row r="5682" spans="1:15" hidden="1" x14ac:dyDescent="0.2">
      <c r="A5682" s="45" t="s">
        <v>672</v>
      </c>
      <c r="B5682" s="65" t="str">
        <f>YEAR(C5682)&amp;"-"&amp;WEEKNUM(C5682)</f>
        <v>2018-33</v>
      </c>
      <c r="C5682" s="46">
        <v>43329</v>
      </c>
      <c r="D5682" s="67">
        <f>WEEKDAY(Tableau645[[#This Row],[date]])</f>
        <v>6</v>
      </c>
      <c r="E5682" s="47">
        <v>0.57291666666666696</v>
      </c>
      <c r="F5682" s="47">
        <v>0.73958333333333404</v>
      </c>
      <c r="G5682" s="46" t="str">
        <f>IF(NOT(ISBLANK(Tableau645[heure
début])),IF(VALUE(MID(TEXT(Tableau645[heure
début],"hh"),1,2))&lt;13,"AM","PM"),"")</f>
        <v>PM</v>
      </c>
      <c r="H5682" s="47">
        <f>F5682-E5682</f>
        <v>0.16666666666666707</v>
      </c>
      <c r="I5682" s="47"/>
      <c r="J5682" s="47"/>
      <c r="K5682" s="65" t="s">
        <v>809</v>
      </c>
      <c r="L5682" s="45" t="str">
        <f ca="1">VLOOKUP(Tableau645[[#This Row],[module]],OFFSET(INDIRECT(A5682&amp;"_code"),0,2,,2),2,0)</f>
        <v>n/a</v>
      </c>
      <c r="M5682" s="45"/>
      <c r="N5682" s="47"/>
      <c r="O5682" s="45"/>
    </row>
    <row r="5683" spans="1:15" hidden="1" x14ac:dyDescent="0.2">
      <c r="A5683" s="45" t="s">
        <v>670</v>
      </c>
      <c r="B5683" s="65" t="str">
        <f>YEAR(C5683)&amp;"-"&amp;WEEKNUM(C5683)</f>
        <v>2018-33</v>
      </c>
      <c r="C5683" s="46">
        <v>43329</v>
      </c>
      <c r="D5683" s="67">
        <f>WEEKDAY(Tableau645[[#This Row],[date]])</f>
        <v>6</v>
      </c>
      <c r="E5683" s="47">
        <v>0.57291666666666696</v>
      </c>
      <c r="F5683" s="47">
        <v>0.73958333333333404</v>
      </c>
      <c r="G5683" s="46" t="str">
        <f>IF(NOT(ISBLANK(Tableau645[heure
début])),IF(VALUE(MID(TEXT(Tableau645[heure
début],"hh"),1,2))&lt;13,"AM","PM"),"")</f>
        <v>PM</v>
      </c>
      <c r="H5683" s="47">
        <f>F5683-E5683</f>
        <v>0.16666666666666707</v>
      </c>
      <c r="I5683" s="47"/>
      <c r="J5683" s="47"/>
      <c r="K5683" s="65" t="s">
        <v>809</v>
      </c>
      <c r="L5683" s="45" t="str">
        <f ca="1">VLOOKUP(Tableau645[[#This Row],[module]],OFFSET(INDIRECT(A5683&amp;"_code"),0,2,,2),2,0)</f>
        <v>n/a</v>
      </c>
      <c r="M5683" s="45"/>
      <c r="N5683" s="47"/>
      <c r="O5683" s="45"/>
    </row>
    <row r="5684" spans="1:15" hidden="1" x14ac:dyDescent="0.2">
      <c r="A5684" s="45" t="s">
        <v>676</v>
      </c>
      <c r="B5684" s="65" t="str">
        <f>YEAR(C5684)&amp;"-"&amp;WEEKNUM(C5684)</f>
        <v>2018-33</v>
      </c>
      <c r="C5684" s="46">
        <v>43329</v>
      </c>
      <c r="D5684" s="67">
        <f>WEEKDAY(Tableau645[[#This Row],[date]])</f>
        <v>6</v>
      </c>
      <c r="E5684" s="47">
        <v>0.57291666666666696</v>
      </c>
      <c r="F5684" s="47">
        <v>0.69791666666666663</v>
      </c>
      <c r="G5684" s="46" t="str">
        <f>IF(NOT(ISBLANK(Tableau645[heure
début])),IF(VALUE(MID(TEXT(Tableau645[heure
début],"hh"),1,2))&lt;13,"AM","PM"),"")</f>
        <v>PM</v>
      </c>
      <c r="H5684" s="47">
        <f>F5684-E5684</f>
        <v>0.12499999999999967</v>
      </c>
      <c r="I5684" s="47"/>
      <c r="J5684" s="47"/>
      <c r="K5684" s="65" t="s">
        <v>809</v>
      </c>
      <c r="L5684" s="45" t="str">
        <f ca="1">VLOOKUP(Tableau645[[#This Row],[module]],OFFSET(INDIRECT(A5684&amp;"_code"),0,2,,2),2,0)</f>
        <v>n/a</v>
      </c>
      <c r="M5684" s="45"/>
      <c r="N5684" s="47"/>
      <c r="O5684" s="45"/>
    </row>
    <row r="5685" spans="1:15" hidden="1" x14ac:dyDescent="0.2">
      <c r="A5685" s="45" t="s">
        <v>677</v>
      </c>
      <c r="B5685" s="65" t="str">
        <f>YEAR(C5685)&amp;"-"&amp;WEEKNUM(C5685)</f>
        <v>2018-33</v>
      </c>
      <c r="C5685" s="46">
        <v>43329</v>
      </c>
      <c r="D5685" s="67">
        <f>WEEKDAY(Tableau645[[#This Row],[date]])</f>
        <v>6</v>
      </c>
      <c r="E5685" s="47">
        <v>0.57291666666666696</v>
      </c>
      <c r="F5685" s="47">
        <v>0.69791666666666663</v>
      </c>
      <c r="G5685" s="46" t="str">
        <f>IF(NOT(ISBLANK(Tableau645[heure
début])),IF(VALUE(MID(TEXT(Tableau645[heure
début],"hh"),1,2))&lt;13,"AM","PM"),"")</f>
        <v>PM</v>
      </c>
      <c r="H5685" s="47">
        <f>F5685-E5685</f>
        <v>0.12499999999999967</v>
      </c>
      <c r="I5685" s="47"/>
      <c r="J5685" s="47"/>
      <c r="K5685" s="65" t="s">
        <v>1168</v>
      </c>
      <c r="L5685" s="45" t="str">
        <f ca="1">VLOOKUP(Tableau645[[#This Row],[module]],OFFSET(INDIRECT(A5685&amp;"_code"),0,2,,2),2,0)</f>
        <v>n/a</v>
      </c>
      <c r="M5685" s="45"/>
      <c r="N5685" s="47"/>
      <c r="O5685" s="45"/>
    </row>
    <row r="5686" spans="1:15" hidden="1" x14ac:dyDescent="0.2">
      <c r="A5686" s="45" t="s">
        <v>671</v>
      </c>
      <c r="B5686" s="65" t="str">
        <f>YEAR(C5686)&amp;"-"&amp;WEEKNUM(C5686)</f>
        <v>2018-33</v>
      </c>
      <c r="C5686" s="46">
        <v>43329</v>
      </c>
      <c r="D5686" s="67">
        <f>WEEKDAY(Tableau645[[#This Row],[date]])</f>
        <v>6</v>
      </c>
      <c r="E5686" s="47">
        <v>0.57291666666666696</v>
      </c>
      <c r="F5686" s="47">
        <v>0.73958333333333404</v>
      </c>
      <c r="G5686" s="46" t="str">
        <f>IF(NOT(ISBLANK(Tableau645[heure
début])),IF(VALUE(MID(TEXT(Tableau645[heure
début],"hh"),1,2))&lt;13,"AM","PM"),"")</f>
        <v>PM</v>
      </c>
      <c r="H5686" s="47">
        <f>F5686-E5686</f>
        <v>0.16666666666666707</v>
      </c>
      <c r="I5686" s="47"/>
      <c r="J5686" s="47"/>
      <c r="K5686" s="65" t="s">
        <v>809</v>
      </c>
      <c r="L5686" s="45" t="str">
        <f ca="1">VLOOKUP(Tableau645[[#This Row],[module]],OFFSET(INDIRECT(A5686&amp;"_code"),0,2,,2),2,0)</f>
        <v>n/a</v>
      </c>
      <c r="M5686" s="45"/>
      <c r="N5686" s="47"/>
      <c r="O5686" s="45"/>
    </row>
    <row r="5687" spans="1:15" hidden="1" x14ac:dyDescent="0.2">
      <c r="A5687" s="61" t="s">
        <v>669</v>
      </c>
      <c r="B5687" s="65" t="str">
        <f>YEAR(C5687)&amp;"-"&amp;WEEKNUM(C5687)</f>
        <v>2018-33</v>
      </c>
      <c r="C5687" s="46">
        <v>43330</v>
      </c>
      <c r="D5687" s="67">
        <f>WEEKDAY(Tableau645[[#This Row],[date]])</f>
        <v>7</v>
      </c>
      <c r="E5687" s="47">
        <v>0.34375</v>
      </c>
      <c r="F5687" s="47">
        <v>0.51041666666666696</v>
      </c>
      <c r="G5687" s="46" t="str">
        <f>IF(NOT(ISBLANK(Tableau645[heure
début])),IF(VALUE(MID(TEXT(Tableau645[heure
début],"hh"),1,2))&lt;13,"AM","PM"),"")</f>
        <v>AM</v>
      </c>
      <c r="H5687" s="47">
        <f>F5687-E5687</f>
        <v>0.16666666666666696</v>
      </c>
      <c r="I5687" s="47"/>
      <c r="J5687" s="47"/>
      <c r="K5687" s="65"/>
      <c r="L5687" s="45" t="e">
        <f ca="1">VLOOKUP(Tableau645[[#This Row],[module]],OFFSET(INDIRECT(A5687&amp;"_code"),0,2,,2),2,0)</f>
        <v>#N/A</v>
      </c>
      <c r="M5687" s="45"/>
      <c r="N5687" s="47"/>
      <c r="O5687" s="45"/>
    </row>
    <row r="5688" spans="1:15" hidden="1" x14ac:dyDescent="0.2">
      <c r="A5688" s="45" t="s">
        <v>657</v>
      </c>
      <c r="B5688" s="65" t="str">
        <f>YEAR(C5688)&amp;"-"&amp;WEEKNUM(C5688)</f>
        <v>2018-33</v>
      </c>
      <c r="C5688" s="46">
        <v>43330</v>
      </c>
      <c r="D5688" s="67">
        <f>WEEKDAY(Tableau645[[#This Row],[date]])</f>
        <v>7</v>
      </c>
      <c r="E5688" s="47">
        <v>0.34375</v>
      </c>
      <c r="F5688" s="47">
        <v>0.51041666666666696</v>
      </c>
      <c r="G5688" s="46" t="str">
        <f>IF(NOT(ISBLANK(Tableau645[heure
début])),IF(VALUE(MID(TEXT(Tableau645[heure
début],"hh"),1,2))&lt;13,"AM","PM"),"")</f>
        <v>AM</v>
      </c>
      <c r="H5688" s="47">
        <f>F5688-E5688</f>
        <v>0.16666666666666696</v>
      </c>
      <c r="I5688" s="123"/>
      <c r="J5688" s="47"/>
      <c r="K5688" s="65"/>
      <c r="L5688" s="45" t="e">
        <f ca="1">VLOOKUP(Tableau645[[#This Row],[module]],OFFSET(INDIRECT(A5688&amp;"_code"),0,2,,2),2,0)</f>
        <v>#N/A</v>
      </c>
      <c r="M5688" s="45"/>
      <c r="N5688" s="47"/>
      <c r="O5688" s="45"/>
    </row>
    <row r="5689" spans="1:15" hidden="1" x14ac:dyDescent="0.2">
      <c r="A5689" s="45" t="s">
        <v>672</v>
      </c>
      <c r="B5689" s="65" t="str">
        <f>YEAR(C5689)&amp;"-"&amp;WEEKNUM(C5689)</f>
        <v>2018-33</v>
      </c>
      <c r="C5689" s="46">
        <v>43330</v>
      </c>
      <c r="D5689" s="67">
        <f>WEEKDAY(Tableau645[[#This Row],[date]])</f>
        <v>7</v>
      </c>
      <c r="E5689" s="47">
        <v>0.34375</v>
      </c>
      <c r="F5689" s="47">
        <v>0.51041666666666696</v>
      </c>
      <c r="G5689" s="46" t="str">
        <f>IF(NOT(ISBLANK(Tableau645[heure
début])),IF(VALUE(MID(TEXT(Tableau645[heure
début],"hh"),1,2))&lt;13,"AM","PM"),"")</f>
        <v>AM</v>
      </c>
      <c r="H5689" s="47">
        <f>F5689-E5689</f>
        <v>0.16666666666666696</v>
      </c>
      <c r="I5689" s="47"/>
      <c r="J5689" s="47"/>
      <c r="K5689" s="65"/>
      <c r="L5689" s="45" t="e">
        <f ca="1">VLOOKUP(Tableau645[[#This Row],[module]],OFFSET(INDIRECT(A5689&amp;"_code"),0,2,,2),2,0)</f>
        <v>#N/A</v>
      </c>
      <c r="M5689" s="45"/>
      <c r="N5689" s="47"/>
      <c r="O5689" s="45"/>
    </row>
    <row r="5690" spans="1:15" hidden="1" x14ac:dyDescent="0.2">
      <c r="A5690" s="45" t="s">
        <v>670</v>
      </c>
      <c r="B5690" s="65" t="str">
        <f>YEAR(C5690)&amp;"-"&amp;WEEKNUM(C5690)</f>
        <v>2018-33</v>
      </c>
      <c r="C5690" s="46">
        <v>43330</v>
      </c>
      <c r="D5690" s="67">
        <f>WEEKDAY(Tableau645[[#This Row],[date]])</f>
        <v>7</v>
      </c>
      <c r="E5690" s="47">
        <v>0.34375</v>
      </c>
      <c r="F5690" s="47">
        <v>0.51041666666666696</v>
      </c>
      <c r="G5690" s="46" t="str">
        <f>IF(NOT(ISBLANK(Tableau645[heure
début])),IF(VALUE(MID(TEXT(Tableau645[heure
début],"hh"),1,2))&lt;13,"AM","PM"),"")</f>
        <v>AM</v>
      </c>
      <c r="H5690" s="47">
        <f>F5690-E5690</f>
        <v>0.16666666666666696</v>
      </c>
      <c r="I5690" s="47"/>
      <c r="J5690" s="47"/>
      <c r="K5690" s="65"/>
      <c r="L5690" s="45" t="e">
        <f ca="1">VLOOKUP(Tableau645[[#This Row],[module]],OFFSET(INDIRECT(A5690&amp;"_code"),0,2,,2),2,0)</f>
        <v>#N/A</v>
      </c>
      <c r="M5690" s="45"/>
      <c r="N5690" s="47"/>
      <c r="O5690" s="45"/>
    </row>
    <row r="5691" spans="1:15" hidden="1" x14ac:dyDescent="0.2">
      <c r="A5691" s="45" t="s">
        <v>676</v>
      </c>
      <c r="B5691" s="65" t="str">
        <f>YEAR(C5691)&amp;"-"&amp;WEEKNUM(C5691)</f>
        <v>2018-33</v>
      </c>
      <c r="C5691" s="46">
        <v>43330</v>
      </c>
      <c r="D5691" s="67">
        <f>WEEKDAY(Tableau645[[#This Row],[date]])</f>
        <v>7</v>
      </c>
      <c r="E5691" s="47">
        <v>0.34375</v>
      </c>
      <c r="F5691" s="47">
        <v>0.51041666666666696</v>
      </c>
      <c r="G5691" s="46" t="str">
        <f>IF(NOT(ISBLANK(Tableau645[heure
début])),IF(VALUE(MID(TEXT(Tableau645[heure
début],"hh"),1,2))&lt;13,"AM","PM"),"")</f>
        <v>AM</v>
      </c>
      <c r="H5691" s="47">
        <f>F5691-E5691</f>
        <v>0.16666666666666696</v>
      </c>
      <c r="I5691" s="47"/>
      <c r="J5691" s="47"/>
      <c r="K5691" s="65"/>
      <c r="L5691" s="45" t="e">
        <f ca="1">VLOOKUP(Tableau645[[#This Row],[module]],OFFSET(INDIRECT(A5691&amp;"_code"),0,2,,2),2,0)</f>
        <v>#N/A</v>
      </c>
      <c r="M5691" s="45"/>
      <c r="N5691" s="47"/>
      <c r="O5691" s="45"/>
    </row>
    <row r="5692" spans="1:15" hidden="1" x14ac:dyDescent="0.2">
      <c r="A5692" s="45" t="s">
        <v>677</v>
      </c>
      <c r="B5692" s="65" t="str">
        <f>YEAR(C5692)&amp;"-"&amp;WEEKNUM(C5692)</f>
        <v>2018-33</v>
      </c>
      <c r="C5692" s="46">
        <v>43330</v>
      </c>
      <c r="D5692" s="67">
        <f>WEEKDAY(Tableau645[[#This Row],[date]])</f>
        <v>7</v>
      </c>
      <c r="E5692" s="47">
        <v>0.34375</v>
      </c>
      <c r="F5692" s="47">
        <v>0.51041666666666696</v>
      </c>
      <c r="G5692" s="46" t="str">
        <f>IF(NOT(ISBLANK(Tableau645[heure
début])),IF(VALUE(MID(TEXT(Tableau645[heure
début],"hh"),1,2))&lt;13,"AM","PM"),"")</f>
        <v>AM</v>
      </c>
      <c r="H5692" s="47">
        <f>F5692-E5692</f>
        <v>0.16666666666666696</v>
      </c>
      <c r="I5692" s="47"/>
      <c r="J5692" s="47"/>
      <c r="K5692" s="65"/>
      <c r="L5692" s="45" t="e">
        <f ca="1">VLOOKUP(Tableau645[[#This Row],[module]],OFFSET(INDIRECT(A5692&amp;"_code"),0,2,,2),2,0)</f>
        <v>#N/A</v>
      </c>
      <c r="M5692" s="45"/>
      <c r="N5692" s="47"/>
      <c r="O5692" s="45"/>
    </row>
    <row r="5693" spans="1:15" hidden="1" x14ac:dyDescent="0.2">
      <c r="A5693" s="45" t="s">
        <v>671</v>
      </c>
      <c r="B5693" s="65" t="str">
        <f>YEAR(C5693)&amp;"-"&amp;WEEKNUM(C5693)</f>
        <v>2018-33</v>
      </c>
      <c r="C5693" s="46">
        <v>43330</v>
      </c>
      <c r="D5693" s="67">
        <f>WEEKDAY(Tableau645[[#This Row],[date]])</f>
        <v>7</v>
      </c>
      <c r="E5693" s="47">
        <v>0.34375</v>
      </c>
      <c r="F5693" s="47">
        <v>0.51041666666666696</v>
      </c>
      <c r="G5693" s="46" t="str">
        <f>IF(NOT(ISBLANK(Tableau645[heure
début])),IF(VALUE(MID(TEXT(Tableau645[heure
début],"hh"),1,2))&lt;13,"AM","PM"),"")</f>
        <v>AM</v>
      </c>
      <c r="H5693" s="47">
        <f>F5693-E5693</f>
        <v>0.16666666666666696</v>
      </c>
      <c r="I5693" s="47"/>
      <c r="J5693" s="47"/>
      <c r="K5693" s="65"/>
      <c r="L5693" s="45" t="e">
        <f ca="1">VLOOKUP(Tableau645[[#This Row],[module]],OFFSET(INDIRECT(A5693&amp;"_code"),0,2,,2),2,0)</f>
        <v>#N/A</v>
      </c>
      <c r="M5693" s="45"/>
      <c r="N5693" s="47"/>
      <c r="O5693" s="45"/>
    </row>
    <row r="5694" spans="1:15" hidden="1" x14ac:dyDescent="0.2">
      <c r="A5694" s="61" t="s">
        <v>669</v>
      </c>
      <c r="B5694" s="65" t="str">
        <f>YEAR(C5694)&amp;"-"&amp;WEEKNUM(C5694)</f>
        <v>2018-33</v>
      </c>
      <c r="C5694" s="46">
        <v>43330</v>
      </c>
      <c r="D5694" s="67">
        <f>WEEKDAY(Tableau645[[#This Row],[date]])</f>
        <v>7</v>
      </c>
      <c r="E5694" s="63">
        <v>0.57291666666666696</v>
      </c>
      <c r="F5694" s="63">
        <v>0.73958333333333404</v>
      </c>
      <c r="G5694" s="46" t="str">
        <f>IF(NOT(ISBLANK(Tableau645[heure
début])),IF(VALUE(MID(TEXT(Tableau645[heure
début],"hh"),1,2))&lt;13,"AM","PM"),"")</f>
        <v>PM</v>
      </c>
      <c r="H5694" s="47">
        <f>F5694-E5694</f>
        <v>0.16666666666666707</v>
      </c>
      <c r="I5694" s="47"/>
      <c r="J5694" s="47"/>
      <c r="K5694" s="65"/>
      <c r="L5694" s="45" t="e">
        <f ca="1">VLOOKUP(Tableau645[[#This Row],[module]],OFFSET(INDIRECT(A5694&amp;"_code"),0,2,,2),2,0)</f>
        <v>#N/A</v>
      </c>
      <c r="M5694" s="45"/>
      <c r="N5694" s="47"/>
      <c r="O5694" s="45"/>
    </row>
    <row r="5695" spans="1:15" hidden="1" x14ac:dyDescent="0.2">
      <c r="A5695" s="45" t="s">
        <v>657</v>
      </c>
      <c r="B5695" s="65" t="str">
        <f>YEAR(C5695)&amp;"-"&amp;WEEKNUM(C5695)</f>
        <v>2018-33</v>
      </c>
      <c r="C5695" s="46">
        <v>43330</v>
      </c>
      <c r="D5695" s="67">
        <f>WEEKDAY(Tableau645[[#This Row],[date]])</f>
        <v>7</v>
      </c>
      <c r="E5695" s="47">
        <v>0.57291666666666696</v>
      </c>
      <c r="F5695" s="47">
        <v>0.73958333333333404</v>
      </c>
      <c r="G5695" s="46" t="str">
        <f>IF(NOT(ISBLANK(Tableau645[heure
début])),IF(VALUE(MID(TEXT(Tableau645[heure
début],"hh"),1,2))&lt;13,"AM","PM"),"")</f>
        <v>PM</v>
      </c>
      <c r="H5695" s="47">
        <f>F5695-E5695</f>
        <v>0.16666666666666707</v>
      </c>
      <c r="I5695" s="123"/>
      <c r="J5695" s="47"/>
      <c r="K5695" s="65"/>
      <c r="L5695" s="45" t="e">
        <f ca="1">VLOOKUP(Tableau645[[#This Row],[module]],OFFSET(INDIRECT(A5695&amp;"_code"),0,2,,2),2,0)</f>
        <v>#N/A</v>
      </c>
      <c r="M5695" s="45"/>
      <c r="N5695" s="47"/>
      <c r="O5695" s="45"/>
    </row>
    <row r="5696" spans="1:15" hidden="1" x14ac:dyDescent="0.2">
      <c r="A5696" s="45" t="s">
        <v>672</v>
      </c>
      <c r="B5696" s="65" t="str">
        <f>YEAR(C5696)&amp;"-"&amp;WEEKNUM(C5696)</f>
        <v>2018-33</v>
      </c>
      <c r="C5696" s="46">
        <v>43330</v>
      </c>
      <c r="D5696" s="67">
        <f>WEEKDAY(Tableau645[[#This Row],[date]])</f>
        <v>7</v>
      </c>
      <c r="E5696" s="47">
        <v>0.57291666666666696</v>
      </c>
      <c r="F5696" s="47">
        <v>0.73958333333333404</v>
      </c>
      <c r="G5696" s="46" t="str">
        <f>IF(NOT(ISBLANK(Tableau645[heure
début])),IF(VALUE(MID(TEXT(Tableau645[heure
début],"hh"),1,2))&lt;13,"AM","PM"),"")</f>
        <v>PM</v>
      </c>
      <c r="H5696" s="47">
        <f>F5696-E5696</f>
        <v>0.16666666666666707</v>
      </c>
      <c r="I5696" s="47"/>
      <c r="J5696" s="47"/>
      <c r="K5696" s="65"/>
      <c r="L5696" s="45" t="e">
        <f ca="1">VLOOKUP(Tableau645[[#This Row],[module]],OFFSET(INDIRECT(A5696&amp;"_code"),0,2,,2),2,0)</f>
        <v>#N/A</v>
      </c>
      <c r="M5696" s="45"/>
      <c r="N5696" s="47"/>
      <c r="O5696" s="45"/>
    </row>
    <row r="5697" spans="1:15" hidden="1" x14ac:dyDescent="0.2">
      <c r="A5697" s="45" t="s">
        <v>670</v>
      </c>
      <c r="B5697" s="65" t="str">
        <f>YEAR(C5697)&amp;"-"&amp;WEEKNUM(C5697)</f>
        <v>2018-33</v>
      </c>
      <c r="C5697" s="46">
        <v>43330</v>
      </c>
      <c r="D5697" s="67">
        <f>WEEKDAY(Tableau645[[#This Row],[date]])</f>
        <v>7</v>
      </c>
      <c r="E5697" s="47">
        <v>0.57291666666666696</v>
      </c>
      <c r="F5697" s="47">
        <v>0.73958333333333404</v>
      </c>
      <c r="G5697" s="46" t="str">
        <f>IF(NOT(ISBLANK(Tableau645[heure
début])),IF(VALUE(MID(TEXT(Tableau645[heure
début],"hh"),1,2))&lt;13,"AM","PM"),"")</f>
        <v>PM</v>
      </c>
      <c r="H5697" s="47">
        <f>F5697-E5697</f>
        <v>0.16666666666666707</v>
      </c>
      <c r="I5697" s="47"/>
      <c r="J5697" s="47"/>
      <c r="K5697" s="65"/>
      <c r="L5697" s="45" t="e">
        <f ca="1">VLOOKUP(Tableau645[[#This Row],[module]],OFFSET(INDIRECT(A5697&amp;"_code"),0,2,,2),2,0)</f>
        <v>#N/A</v>
      </c>
      <c r="M5697" s="45"/>
      <c r="N5697" s="47"/>
      <c r="O5697" s="45"/>
    </row>
    <row r="5698" spans="1:15" hidden="1" x14ac:dyDescent="0.2">
      <c r="A5698" s="45" t="s">
        <v>676</v>
      </c>
      <c r="B5698" s="65" t="str">
        <f>YEAR(C5698)&amp;"-"&amp;WEEKNUM(C5698)</f>
        <v>2018-33</v>
      </c>
      <c r="C5698" s="46">
        <v>43330</v>
      </c>
      <c r="D5698" s="67">
        <f>WEEKDAY(Tableau645[[#This Row],[date]])</f>
        <v>7</v>
      </c>
      <c r="E5698" s="47">
        <v>0.57291666666666696</v>
      </c>
      <c r="F5698" s="47">
        <v>0.69791666666666663</v>
      </c>
      <c r="G5698" s="46" t="str">
        <f>IF(NOT(ISBLANK(Tableau645[heure
début])),IF(VALUE(MID(TEXT(Tableau645[heure
début],"hh"),1,2))&lt;13,"AM","PM"),"")</f>
        <v>PM</v>
      </c>
      <c r="H5698" s="47">
        <f>F5698-E5698</f>
        <v>0.12499999999999967</v>
      </c>
      <c r="I5698" s="47"/>
      <c r="J5698" s="47"/>
      <c r="K5698" s="65"/>
      <c r="L5698" s="45" t="e">
        <f ca="1">VLOOKUP(Tableau645[[#This Row],[module]],OFFSET(INDIRECT(A5698&amp;"_code"),0,2,,2),2,0)</f>
        <v>#N/A</v>
      </c>
      <c r="M5698" s="45"/>
      <c r="N5698" s="47"/>
      <c r="O5698" s="45"/>
    </row>
    <row r="5699" spans="1:15" hidden="1" x14ac:dyDescent="0.2">
      <c r="A5699" s="45" t="s">
        <v>677</v>
      </c>
      <c r="B5699" s="65" t="str">
        <f>YEAR(C5699)&amp;"-"&amp;WEEKNUM(C5699)</f>
        <v>2018-33</v>
      </c>
      <c r="C5699" s="46">
        <v>43330</v>
      </c>
      <c r="D5699" s="67">
        <f>WEEKDAY(Tableau645[[#This Row],[date]])</f>
        <v>7</v>
      </c>
      <c r="E5699" s="47">
        <v>0.57291666666666696</v>
      </c>
      <c r="F5699" s="47">
        <v>0.69791666666666663</v>
      </c>
      <c r="G5699" s="46" t="str">
        <f>IF(NOT(ISBLANK(Tableau645[heure
début])),IF(VALUE(MID(TEXT(Tableau645[heure
début],"hh"),1,2))&lt;13,"AM","PM"),"")</f>
        <v>PM</v>
      </c>
      <c r="H5699" s="47">
        <f>F5699-E5699</f>
        <v>0.12499999999999967</v>
      </c>
      <c r="I5699" s="47"/>
      <c r="J5699" s="47"/>
      <c r="K5699" s="65"/>
      <c r="L5699" s="45" t="e">
        <f ca="1">VLOOKUP(Tableau645[[#This Row],[module]],OFFSET(INDIRECT(A5699&amp;"_code"),0,2,,2),2,0)</f>
        <v>#N/A</v>
      </c>
      <c r="M5699" s="45"/>
      <c r="N5699" s="47"/>
      <c r="O5699" s="45"/>
    </row>
    <row r="5700" spans="1:15" hidden="1" x14ac:dyDescent="0.2">
      <c r="A5700" s="45" t="s">
        <v>671</v>
      </c>
      <c r="B5700" s="65" t="str">
        <f>YEAR(C5700)&amp;"-"&amp;WEEKNUM(C5700)</f>
        <v>2018-33</v>
      </c>
      <c r="C5700" s="46">
        <v>43330</v>
      </c>
      <c r="D5700" s="67">
        <f>WEEKDAY(Tableau645[[#This Row],[date]])</f>
        <v>7</v>
      </c>
      <c r="E5700" s="47">
        <v>0.57291666666666696</v>
      </c>
      <c r="F5700" s="47">
        <v>0.73958333333333404</v>
      </c>
      <c r="G5700" s="46" t="str">
        <f>IF(NOT(ISBLANK(Tableau645[heure
début])),IF(VALUE(MID(TEXT(Tableau645[heure
début],"hh"),1,2))&lt;13,"AM","PM"),"")</f>
        <v>PM</v>
      </c>
      <c r="H5700" s="47">
        <f>F5700-E5700</f>
        <v>0.16666666666666707</v>
      </c>
      <c r="I5700" s="47"/>
      <c r="J5700" s="47"/>
      <c r="K5700" s="65"/>
      <c r="L5700" s="45" t="e">
        <f ca="1">VLOOKUP(Tableau645[[#This Row],[module]],OFFSET(INDIRECT(A5700&amp;"_code"),0,2,,2),2,0)</f>
        <v>#N/A</v>
      </c>
      <c r="M5700" s="45"/>
      <c r="N5700" s="47"/>
      <c r="O5700" s="45"/>
    </row>
    <row r="5701" spans="1:15" hidden="1" x14ac:dyDescent="0.2">
      <c r="A5701" s="61" t="s">
        <v>669</v>
      </c>
      <c r="B5701" s="65" t="str">
        <f>YEAR(C5701)&amp;"-"&amp;WEEKNUM(C5701)</f>
        <v>2018-34</v>
      </c>
      <c r="C5701" s="46">
        <v>43331</v>
      </c>
      <c r="D5701" s="67">
        <f>WEEKDAY(Tableau645[[#This Row],[date]])</f>
        <v>1</v>
      </c>
      <c r="E5701" s="47">
        <v>0.34375</v>
      </c>
      <c r="F5701" s="47">
        <v>0.51041666666666696</v>
      </c>
      <c r="G5701" s="46" t="str">
        <f>IF(NOT(ISBLANK(Tableau645[heure
début])),IF(VALUE(MID(TEXT(Tableau645[heure
début],"hh"),1,2))&lt;13,"AM","PM"),"")</f>
        <v>AM</v>
      </c>
      <c r="H5701" s="47">
        <f>F5701-E5701</f>
        <v>0.16666666666666696</v>
      </c>
      <c r="I5701" s="47"/>
      <c r="J5701" s="47"/>
      <c r="K5701" s="65"/>
      <c r="L5701" s="45" t="e">
        <f ca="1">VLOOKUP(Tableau645[[#This Row],[module]],OFFSET(INDIRECT(A5701&amp;"_code"),0,2,,2),2,0)</f>
        <v>#N/A</v>
      </c>
      <c r="M5701" s="45"/>
      <c r="N5701" s="47"/>
      <c r="O5701" s="45"/>
    </row>
    <row r="5702" spans="1:15" hidden="1" x14ac:dyDescent="0.2">
      <c r="A5702" s="45" t="s">
        <v>657</v>
      </c>
      <c r="B5702" s="65" t="str">
        <f>YEAR(C5702)&amp;"-"&amp;WEEKNUM(C5702)</f>
        <v>2018-34</v>
      </c>
      <c r="C5702" s="46">
        <v>43331</v>
      </c>
      <c r="D5702" s="67">
        <f>WEEKDAY(Tableau645[[#This Row],[date]])</f>
        <v>1</v>
      </c>
      <c r="E5702" s="47">
        <v>0.34375</v>
      </c>
      <c r="F5702" s="47">
        <v>0.51041666666666696</v>
      </c>
      <c r="G5702" s="46" t="str">
        <f>IF(NOT(ISBLANK(Tableau645[heure
début])),IF(VALUE(MID(TEXT(Tableau645[heure
début],"hh"),1,2))&lt;13,"AM","PM"),"")</f>
        <v>AM</v>
      </c>
      <c r="H5702" s="47">
        <f>F5702-E5702</f>
        <v>0.16666666666666696</v>
      </c>
      <c r="I5702" s="123"/>
      <c r="J5702" s="47"/>
      <c r="K5702" s="65"/>
      <c r="L5702" s="45" t="e">
        <f ca="1">VLOOKUP(Tableau645[[#This Row],[module]],OFFSET(INDIRECT(A5702&amp;"_code"),0,2,,2),2,0)</f>
        <v>#N/A</v>
      </c>
      <c r="M5702" s="45"/>
      <c r="N5702" s="47"/>
      <c r="O5702" s="45"/>
    </row>
    <row r="5703" spans="1:15" hidden="1" x14ac:dyDescent="0.2">
      <c r="A5703" s="45" t="s">
        <v>672</v>
      </c>
      <c r="B5703" s="65" t="str">
        <f>YEAR(C5703)&amp;"-"&amp;WEEKNUM(C5703)</f>
        <v>2018-34</v>
      </c>
      <c r="C5703" s="46">
        <v>43331</v>
      </c>
      <c r="D5703" s="67">
        <f>WEEKDAY(Tableau645[[#This Row],[date]])</f>
        <v>1</v>
      </c>
      <c r="E5703" s="47">
        <v>0.34375</v>
      </c>
      <c r="F5703" s="47">
        <v>0.51041666666666696</v>
      </c>
      <c r="G5703" s="46" t="str">
        <f>IF(NOT(ISBLANK(Tableau645[heure
début])),IF(VALUE(MID(TEXT(Tableau645[heure
début],"hh"),1,2))&lt;13,"AM","PM"),"")</f>
        <v>AM</v>
      </c>
      <c r="H5703" s="47">
        <f>F5703-E5703</f>
        <v>0.16666666666666696</v>
      </c>
      <c r="I5703" s="47"/>
      <c r="J5703" s="47"/>
      <c r="K5703" s="65"/>
      <c r="L5703" s="45" t="e">
        <f ca="1">VLOOKUP(Tableau645[[#This Row],[module]],OFFSET(INDIRECT(A5703&amp;"_code"),0,2,,2),2,0)</f>
        <v>#N/A</v>
      </c>
      <c r="M5703" s="45"/>
      <c r="N5703" s="47"/>
      <c r="O5703" s="45"/>
    </row>
    <row r="5704" spans="1:15" hidden="1" x14ac:dyDescent="0.2">
      <c r="A5704" s="45" t="s">
        <v>670</v>
      </c>
      <c r="B5704" s="65" t="str">
        <f>YEAR(C5704)&amp;"-"&amp;WEEKNUM(C5704)</f>
        <v>2018-34</v>
      </c>
      <c r="C5704" s="46">
        <v>43331</v>
      </c>
      <c r="D5704" s="67">
        <f>WEEKDAY(Tableau645[[#This Row],[date]])</f>
        <v>1</v>
      </c>
      <c r="E5704" s="47">
        <v>0.34375</v>
      </c>
      <c r="F5704" s="47">
        <v>0.51041666666666696</v>
      </c>
      <c r="G5704" s="46" t="str">
        <f>IF(NOT(ISBLANK(Tableau645[heure
début])),IF(VALUE(MID(TEXT(Tableau645[heure
début],"hh"),1,2))&lt;13,"AM","PM"),"")</f>
        <v>AM</v>
      </c>
      <c r="H5704" s="47">
        <f>F5704-E5704</f>
        <v>0.16666666666666696</v>
      </c>
      <c r="I5704" s="47"/>
      <c r="J5704" s="47"/>
      <c r="K5704" s="65"/>
      <c r="L5704" s="45" t="e">
        <f ca="1">VLOOKUP(Tableau645[[#This Row],[module]],OFFSET(INDIRECT(A5704&amp;"_code"),0,2,,2),2,0)</f>
        <v>#N/A</v>
      </c>
      <c r="M5704" s="45"/>
      <c r="N5704" s="47"/>
      <c r="O5704" s="45"/>
    </row>
    <row r="5705" spans="1:15" hidden="1" x14ac:dyDescent="0.2">
      <c r="A5705" s="45" t="s">
        <v>676</v>
      </c>
      <c r="B5705" s="65" t="str">
        <f>YEAR(C5705)&amp;"-"&amp;WEEKNUM(C5705)</f>
        <v>2018-34</v>
      </c>
      <c r="C5705" s="46">
        <v>43331</v>
      </c>
      <c r="D5705" s="67">
        <f>WEEKDAY(Tableau645[[#This Row],[date]])</f>
        <v>1</v>
      </c>
      <c r="E5705" s="47">
        <v>0.34375</v>
      </c>
      <c r="F5705" s="47">
        <v>0.51041666666666696</v>
      </c>
      <c r="G5705" s="46" t="str">
        <f>IF(NOT(ISBLANK(Tableau645[heure
début])),IF(VALUE(MID(TEXT(Tableau645[heure
début],"hh"),1,2))&lt;13,"AM","PM"),"")</f>
        <v>AM</v>
      </c>
      <c r="H5705" s="47">
        <f>F5705-E5705</f>
        <v>0.16666666666666696</v>
      </c>
      <c r="I5705" s="47"/>
      <c r="J5705" s="47"/>
      <c r="K5705" s="65"/>
      <c r="L5705" s="45" t="e">
        <f ca="1">VLOOKUP(Tableau645[[#This Row],[module]],OFFSET(INDIRECT(A5705&amp;"_code"),0,2,,2),2,0)</f>
        <v>#N/A</v>
      </c>
      <c r="M5705" s="45"/>
      <c r="N5705" s="47"/>
      <c r="O5705" s="45"/>
    </row>
    <row r="5706" spans="1:15" hidden="1" x14ac:dyDescent="0.2">
      <c r="A5706" s="45" t="s">
        <v>677</v>
      </c>
      <c r="B5706" s="65" t="str">
        <f>YEAR(C5706)&amp;"-"&amp;WEEKNUM(C5706)</f>
        <v>2018-34</v>
      </c>
      <c r="C5706" s="46">
        <v>43331</v>
      </c>
      <c r="D5706" s="67">
        <f>WEEKDAY(Tableau645[[#This Row],[date]])</f>
        <v>1</v>
      </c>
      <c r="E5706" s="47">
        <v>0.34375</v>
      </c>
      <c r="F5706" s="47">
        <v>0.51041666666666696</v>
      </c>
      <c r="G5706" s="46" t="str">
        <f>IF(NOT(ISBLANK(Tableau645[heure
début])),IF(VALUE(MID(TEXT(Tableau645[heure
début],"hh"),1,2))&lt;13,"AM","PM"),"")</f>
        <v>AM</v>
      </c>
      <c r="H5706" s="47">
        <f>F5706-E5706</f>
        <v>0.16666666666666696</v>
      </c>
      <c r="I5706" s="47"/>
      <c r="J5706" s="47"/>
      <c r="K5706" s="65"/>
      <c r="L5706" s="45" t="e">
        <f ca="1">VLOOKUP(Tableau645[[#This Row],[module]],OFFSET(INDIRECT(A5706&amp;"_code"),0,2,,2),2,0)</f>
        <v>#N/A</v>
      </c>
      <c r="M5706" s="45"/>
      <c r="N5706" s="47"/>
      <c r="O5706" s="45"/>
    </row>
    <row r="5707" spans="1:15" hidden="1" x14ac:dyDescent="0.2">
      <c r="A5707" s="45" t="s">
        <v>671</v>
      </c>
      <c r="B5707" s="65" t="str">
        <f>YEAR(C5707)&amp;"-"&amp;WEEKNUM(C5707)</f>
        <v>2018-34</v>
      </c>
      <c r="C5707" s="46">
        <v>43331</v>
      </c>
      <c r="D5707" s="67">
        <f>WEEKDAY(Tableau645[[#This Row],[date]])</f>
        <v>1</v>
      </c>
      <c r="E5707" s="47">
        <v>0.34375</v>
      </c>
      <c r="F5707" s="47">
        <v>0.51041666666666696</v>
      </c>
      <c r="G5707" s="46" t="str">
        <f>IF(NOT(ISBLANK(Tableau645[heure
début])),IF(VALUE(MID(TEXT(Tableau645[heure
début],"hh"),1,2))&lt;13,"AM","PM"),"")</f>
        <v>AM</v>
      </c>
      <c r="H5707" s="47">
        <f>F5707-E5707</f>
        <v>0.16666666666666696</v>
      </c>
      <c r="I5707" s="47"/>
      <c r="J5707" s="47"/>
      <c r="K5707" s="65"/>
      <c r="L5707" s="45" t="e">
        <f ca="1">VLOOKUP(Tableau645[[#This Row],[module]],OFFSET(INDIRECT(A5707&amp;"_code"),0,2,,2),2,0)</f>
        <v>#N/A</v>
      </c>
      <c r="M5707" s="45"/>
      <c r="N5707" s="47"/>
      <c r="O5707" s="45"/>
    </row>
    <row r="5708" spans="1:15" hidden="1" x14ac:dyDescent="0.2">
      <c r="A5708" s="61" t="s">
        <v>669</v>
      </c>
      <c r="B5708" s="65" t="str">
        <f>YEAR(C5708)&amp;"-"&amp;WEEKNUM(C5708)</f>
        <v>2018-34</v>
      </c>
      <c r="C5708" s="46">
        <v>43331</v>
      </c>
      <c r="D5708" s="67">
        <f>WEEKDAY(Tableau645[[#This Row],[date]])</f>
        <v>1</v>
      </c>
      <c r="E5708" s="63">
        <v>0.57291666666666696</v>
      </c>
      <c r="F5708" s="63">
        <v>0.73958333333333404</v>
      </c>
      <c r="G5708" s="46" t="str">
        <f>IF(NOT(ISBLANK(Tableau645[heure
début])),IF(VALUE(MID(TEXT(Tableau645[heure
début],"hh"),1,2))&lt;13,"AM","PM"),"")</f>
        <v>PM</v>
      </c>
      <c r="H5708" s="47">
        <f>F5708-E5708</f>
        <v>0.16666666666666707</v>
      </c>
      <c r="I5708" s="47"/>
      <c r="J5708" s="47"/>
      <c r="K5708" s="65"/>
      <c r="L5708" s="45" t="e">
        <f ca="1">VLOOKUP(Tableau645[[#This Row],[module]],OFFSET(INDIRECT(A5708&amp;"_code"),0,2,,2),2,0)</f>
        <v>#N/A</v>
      </c>
      <c r="M5708" s="45"/>
      <c r="N5708" s="47"/>
      <c r="O5708" s="45"/>
    </row>
    <row r="5709" spans="1:15" hidden="1" x14ac:dyDescent="0.2">
      <c r="A5709" s="45" t="s">
        <v>657</v>
      </c>
      <c r="B5709" s="65" t="str">
        <f>YEAR(C5709)&amp;"-"&amp;WEEKNUM(C5709)</f>
        <v>2018-34</v>
      </c>
      <c r="C5709" s="46">
        <v>43331</v>
      </c>
      <c r="D5709" s="67">
        <f>WEEKDAY(Tableau645[[#This Row],[date]])</f>
        <v>1</v>
      </c>
      <c r="E5709" s="47">
        <v>0.57291666666666696</v>
      </c>
      <c r="F5709" s="47">
        <v>0.73958333333333404</v>
      </c>
      <c r="G5709" s="46" t="str">
        <f>IF(NOT(ISBLANK(Tableau645[heure
début])),IF(VALUE(MID(TEXT(Tableau645[heure
début],"hh"),1,2))&lt;13,"AM","PM"),"")</f>
        <v>PM</v>
      </c>
      <c r="H5709" s="47">
        <f>F5709-E5709</f>
        <v>0.16666666666666707</v>
      </c>
      <c r="I5709" s="123"/>
      <c r="J5709" s="47"/>
      <c r="K5709" s="65"/>
      <c r="L5709" s="45" t="e">
        <f ca="1">VLOOKUP(Tableau645[[#This Row],[module]],OFFSET(INDIRECT(A5709&amp;"_code"),0,2,,2),2,0)</f>
        <v>#N/A</v>
      </c>
      <c r="M5709" s="45"/>
      <c r="N5709" s="47"/>
      <c r="O5709" s="45"/>
    </row>
    <row r="5710" spans="1:15" hidden="1" x14ac:dyDescent="0.2">
      <c r="A5710" s="45" t="s">
        <v>672</v>
      </c>
      <c r="B5710" s="65" t="str">
        <f>YEAR(C5710)&amp;"-"&amp;WEEKNUM(C5710)</f>
        <v>2018-34</v>
      </c>
      <c r="C5710" s="46">
        <v>43331</v>
      </c>
      <c r="D5710" s="67">
        <f>WEEKDAY(Tableau645[[#This Row],[date]])</f>
        <v>1</v>
      </c>
      <c r="E5710" s="47">
        <v>0.57291666666666696</v>
      </c>
      <c r="F5710" s="47">
        <v>0.73958333333333404</v>
      </c>
      <c r="G5710" s="46" t="str">
        <f>IF(NOT(ISBLANK(Tableau645[heure
début])),IF(VALUE(MID(TEXT(Tableau645[heure
début],"hh"),1,2))&lt;13,"AM","PM"),"")</f>
        <v>PM</v>
      </c>
      <c r="H5710" s="47">
        <f>F5710-E5710</f>
        <v>0.16666666666666707</v>
      </c>
      <c r="I5710" s="47"/>
      <c r="J5710" s="47"/>
      <c r="K5710" s="65"/>
      <c r="L5710" s="45" t="e">
        <f ca="1">VLOOKUP(Tableau645[[#This Row],[module]],OFFSET(INDIRECT(A5710&amp;"_code"),0,2,,2),2,0)</f>
        <v>#N/A</v>
      </c>
      <c r="M5710" s="45"/>
      <c r="N5710" s="47"/>
      <c r="O5710" s="45"/>
    </row>
    <row r="5711" spans="1:15" hidden="1" x14ac:dyDescent="0.2">
      <c r="A5711" s="45" t="s">
        <v>670</v>
      </c>
      <c r="B5711" s="65" t="str">
        <f>YEAR(C5711)&amp;"-"&amp;WEEKNUM(C5711)</f>
        <v>2018-34</v>
      </c>
      <c r="C5711" s="46">
        <v>43331</v>
      </c>
      <c r="D5711" s="67">
        <f>WEEKDAY(Tableau645[[#This Row],[date]])</f>
        <v>1</v>
      </c>
      <c r="E5711" s="47">
        <v>0.57291666666666696</v>
      </c>
      <c r="F5711" s="47">
        <v>0.73958333333333404</v>
      </c>
      <c r="G5711" s="46" t="str">
        <f>IF(NOT(ISBLANK(Tableau645[heure
début])),IF(VALUE(MID(TEXT(Tableau645[heure
début],"hh"),1,2))&lt;13,"AM","PM"),"")</f>
        <v>PM</v>
      </c>
      <c r="H5711" s="47">
        <f>F5711-E5711</f>
        <v>0.16666666666666707</v>
      </c>
      <c r="I5711" s="47"/>
      <c r="J5711" s="47"/>
      <c r="K5711" s="65"/>
      <c r="L5711" s="45" t="e">
        <f ca="1">VLOOKUP(Tableau645[[#This Row],[module]],OFFSET(INDIRECT(A5711&amp;"_code"),0,2,,2),2,0)</f>
        <v>#N/A</v>
      </c>
      <c r="M5711" s="45"/>
      <c r="N5711" s="47"/>
      <c r="O5711" s="45"/>
    </row>
    <row r="5712" spans="1:15" hidden="1" x14ac:dyDescent="0.2">
      <c r="A5712" s="45" t="s">
        <v>676</v>
      </c>
      <c r="B5712" s="65" t="str">
        <f>YEAR(C5712)&amp;"-"&amp;WEEKNUM(C5712)</f>
        <v>2018-34</v>
      </c>
      <c r="C5712" s="46">
        <v>43331</v>
      </c>
      <c r="D5712" s="67">
        <f>WEEKDAY(Tableau645[[#This Row],[date]])</f>
        <v>1</v>
      </c>
      <c r="E5712" s="47">
        <v>0.57291666666666696</v>
      </c>
      <c r="F5712" s="47">
        <v>0.69791666666666663</v>
      </c>
      <c r="G5712" s="46" t="str">
        <f>IF(NOT(ISBLANK(Tableau645[heure
début])),IF(VALUE(MID(TEXT(Tableau645[heure
début],"hh"),1,2))&lt;13,"AM","PM"),"")</f>
        <v>PM</v>
      </c>
      <c r="H5712" s="47">
        <f>F5712-E5712</f>
        <v>0.12499999999999967</v>
      </c>
      <c r="I5712" s="47"/>
      <c r="J5712" s="47"/>
      <c r="K5712" s="65"/>
      <c r="L5712" s="45" t="e">
        <f ca="1">VLOOKUP(Tableau645[[#This Row],[module]],OFFSET(INDIRECT(A5712&amp;"_code"),0,2,,2),2,0)</f>
        <v>#N/A</v>
      </c>
      <c r="M5712" s="45"/>
      <c r="N5712" s="47"/>
      <c r="O5712" s="45"/>
    </row>
    <row r="5713" spans="1:15" hidden="1" x14ac:dyDescent="0.2">
      <c r="A5713" s="45" t="s">
        <v>677</v>
      </c>
      <c r="B5713" s="65" t="str">
        <f>YEAR(C5713)&amp;"-"&amp;WEEKNUM(C5713)</f>
        <v>2018-34</v>
      </c>
      <c r="C5713" s="46">
        <v>43331</v>
      </c>
      <c r="D5713" s="67">
        <f>WEEKDAY(Tableau645[[#This Row],[date]])</f>
        <v>1</v>
      </c>
      <c r="E5713" s="47">
        <v>0.57291666666666696</v>
      </c>
      <c r="F5713" s="47">
        <v>0.69791666666666663</v>
      </c>
      <c r="G5713" s="46" t="str">
        <f>IF(NOT(ISBLANK(Tableau645[heure
début])),IF(VALUE(MID(TEXT(Tableau645[heure
début],"hh"),1,2))&lt;13,"AM","PM"),"")</f>
        <v>PM</v>
      </c>
      <c r="H5713" s="47">
        <f>F5713-E5713</f>
        <v>0.12499999999999967</v>
      </c>
      <c r="I5713" s="47"/>
      <c r="J5713" s="47"/>
      <c r="K5713" s="65"/>
      <c r="L5713" s="45" t="e">
        <f ca="1">VLOOKUP(Tableau645[[#This Row],[module]],OFFSET(INDIRECT(A5713&amp;"_code"),0,2,,2),2,0)</f>
        <v>#N/A</v>
      </c>
      <c r="M5713" s="45"/>
      <c r="N5713" s="47"/>
      <c r="O5713" s="45"/>
    </row>
    <row r="5714" spans="1:15" hidden="1" x14ac:dyDescent="0.2">
      <c r="A5714" s="45" t="s">
        <v>671</v>
      </c>
      <c r="B5714" s="65" t="str">
        <f>YEAR(C5714)&amp;"-"&amp;WEEKNUM(C5714)</f>
        <v>2018-34</v>
      </c>
      <c r="C5714" s="46">
        <v>43331</v>
      </c>
      <c r="D5714" s="67">
        <f>WEEKDAY(Tableau645[[#This Row],[date]])</f>
        <v>1</v>
      </c>
      <c r="E5714" s="47">
        <v>0.57291666666666696</v>
      </c>
      <c r="F5714" s="47">
        <v>0.73958333333333404</v>
      </c>
      <c r="G5714" s="46" t="str">
        <f>IF(NOT(ISBLANK(Tableau645[heure
début])),IF(VALUE(MID(TEXT(Tableau645[heure
début],"hh"),1,2))&lt;13,"AM","PM"),"")</f>
        <v>PM</v>
      </c>
      <c r="H5714" s="47">
        <f>F5714-E5714</f>
        <v>0.16666666666666707</v>
      </c>
      <c r="I5714" s="47"/>
      <c r="J5714" s="47"/>
      <c r="K5714" s="65"/>
      <c r="L5714" s="45" t="e">
        <f ca="1">VLOOKUP(Tableau645[[#This Row],[module]],OFFSET(INDIRECT(A5714&amp;"_code"),0,2,,2),2,0)</f>
        <v>#N/A</v>
      </c>
      <c r="M5714" s="45"/>
      <c r="N5714" s="47"/>
      <c r="O5714" s="45"/>
    </row>
    <row r="5715" spans="1:15" hidden="1" x14ac:dyDescent="0.2">
      <c r="A5715" s="61" t="s">
        <v>669</v>
      </c>
      <c r="B5715" s="65" t="str">
        <f>YEAR(C5715)&amp;"-"&amp;WEEKNUM(C5715)</f>
        <v>2018-34</v>
      </c>
      <c r="C5715" s="46">
        <v>43332</v>
      </c>
      <c r="D5715" s="67">
        <f>WEEKDAY(Tableau645[[#This Row],[date]])</f>
        <v>2</v>
      </c>
      <c r="E5715" s="47">
        <v>0.34375</v>
      </c>
      <c r="F5715" s="47">
        <v>0.51041666666666696</v>
      </c>
      <c r="G5715" s="46" t="str">
        <f>IF(NOT(ISBLANK(Tableau645[heure
début])),IF(VALUE(MID(TEXT(Tableau645[heure
début],"hh"),1,2))&lt;13,"AM","PM"),"")</f>
        <v>AM</v>
      </c>
      <c r="H5715" s="47">
        <f>F5715-E5715</f>
        <v>0.16666666666666696</v>
      </c>
      <c r="I5715" s="47"/>
      <c r="J5715" s="47"/>
      <c r="K5715" s="45" t="s">
        <v>809</v>
      </c>
      <c r="L5715" s="45" t="str">
        <f ca="1">VLOOKUP(Tableau645[[#This Row],[module]],OFFSET(INDIRECT(A5715&amp;"_code"),0,2,,2),2,0)</f>
        <v>n/a</v>
      </c>
      <c r="M5715" s="45"/>
      <c r="N5715" s="47"/>
      <c r="O5715" s="45"/>
    </row>
    <row r="5716" spans="1:15" hidden="1" x14ac:dyDescent="0.2">
      <c r="A5716" s="45" t="s">
        <v>657</v>
      </c>
      <c r="B5716" s="65" t="str">
        <f>YEAR(C5716)&amp;"-"&amp;WEEKNUM(C5716)</f>
        <v>2018-34</v>
      </c>
      <c r="C5716" s="46">
        <v>43332</v>
      </c>
      <c r="D5716" s="67">
        <f>WEEKDAY(Tableau645[[#This Row],[date]])</f>
        <v>2</v>
      </c>
      <c r="E5716" s="47">
        <v>0.34375</v>
      </c>
      <c r="F5716" s="47">
        <v>0.51041666666666696</v>
      </c>
      <c r="G5716" s="46" t="str">
        <f>IF(NOT(ISBLANK(Tableau645[heure
début])),IF(VALUE(MID(TEXT(Tableau645[heure
début],"hh"),1,2))&lt;13,"AM","PM"),"")</f>
        <v>AM</v>
      </c>
      <c r="H5716" s="47">
        <f>F5716-E5716</f>
        <v>0.16666666666666696</v>
      </c>
      <c r="I5716" s="123"/>
      <c r="J5716" s="47"/>
      <c r="K5716" s="65" t="s">
        <v>809</v>
      </c>
      <c r="L5716" s="45" t="str">
        <f ca="1">VLOOKUP(Tableau645[[#This Row],[module]],OFFSET(INDIRECT(A5716&amp;"_code"),0,2,,2),2,0)</f>
        <v>n/a</v>
      </c>
      <c r="M5716" s="45"/>
      <c r="N5716" s="47"/>
      <c r="O5716" s="45"/>
    </row>
    <row r="5717" spans="1:15" hidden="1" x14ac:dyDescent="0.2">
      <c r="A5717" s="45" t="s">
        <v>672</v>
      </c>
      <c r="B5717" s="65" t="str">
        <f>YEAR(C5717)&amp;"-"&amp;WEEKNUM(C5717)</f>
        <v>2018-34</v>
      </c>
      <c r="C5717" s="46">
        <v>43332</v>
      </c>
      <c r="D5717" s="67">
        <f>WEEKDAY(Tableau645[[#This Row],[date]])</f>
        <v>2</v>
      </c>
      <c r="E5717" s="47">
        <v>0.34375</v>
      </c>
      <c r="F5717" s="47">
        <v>0.51041666666666696</v>
      </c>
      <c r="G5717" s="46" t="str">
        <f>IF(NOT(ISBLANK(Tableau645[heure
début])),IF(VALUE(MID(TEXT(Tableau645[heure
début],"hh"),1,2))&lt;13,"AM","PM"),"")</f>
        <v>AM</v>
      </c>
      <c r="H5717" s="47">
        <f>F5717-E5717</f>
        <v>0.16666666666666696</v>
      </c>
      <c r="I5717" s="47"/>
      <c r="J5717" s="47"/>
      <c r="K5717" s="65" t="s">
        <v>809</v>
      </c>
      <c r="L5717" s="45" t="str">
        <f ca="1">VLOOKUP(Tableau645[[#This Row],[module]],OFFSET(INDIRECT(A5717&amp;"_code"),0,2,,2),2,0)</f>
        <v>n/a</v>
      </c>
      <c r="M5717" s="45"/>
      <c r="N5717" s="47"/>
      <c r="O5717" s="45"/>
    </row>
    <row r="5718" spans="1:15" hidden="1" x14ac:dyDescent="0.2">
      <c r="A5718" s="45" t="s">
        <v>670</v>
      </c>
      <c r="B5718" s="65" t="str">
        <f>YEAR(C5718)&amp;"-"&amp;WEEKNUM(C5718)</f>
        <v>2018-34</v>
      </c>
      <c r="C5718" s="46">
        <v>43332</v>
      </c>
      <c r="D5718" s="67">
        <f>WEEKDAY(Tableau645[[#This Row],[date]])</f>
        <v>2</v>
      </c>
      <c r="E5718" s="47">
        <v>0.34375</v>
      </c>
      <c r="F5718" s="47">
        <v>0.51041666666666696</v>
      </c>
      <c r="G5718" s="46" t="str">
        <f>IF(NOT(ISBLANK(Tableau645[heure
début])),IF(VALUE(MID(TEXT(Tableau645[heure
début],"hh"),1,2))&lt;13,"AM","PM"),"")</f>
        <v>AM</v>
      </c>
      <c r="H5718" s="47">
        <f>F5718-E5718</f>
        <v>0.16666666666666696</v>
      </c>
      <c r="I5718" s="47"/>
      <c r="J5718" s="47"/>
      <c r="K5718" s="65" t="s">
        <v>809</v>
      </c>
      <c r="L5718" s="45" t="str">
        <f ca="1">VLOOKUP(Tableau645[[#This Row],[module]],OFFSET(INDIRECT(A5718&amp;"_code"),0,2,,2),2,0)</f>
        <v>n/a</v>
      </c>
      <c r="M5718" s="45"/>
      <c r="N5718" s="47"/>
      <c r="O5718" s="45"/>
    </row>
    <row r="5719" spans="1:15" hidden="1" x14ac:dyDescent="0.2">
      <c r="A5719" s="45" t="s">
        <v>676</v>
      </c>
      <c r="B5719" s="65" t="str">
        <f>YEAR(C5719)&amp;"-"&amp;WEEKNUM(C5719)</f>
        <v>2018-34</v>
      </c>
      <c r="C5719" s="46">
        <v>43332</v>
      </c>
      <c r="D5719" s="67">
        <f>WEEKDAY(Tableau645[[#This Row],[date]])</f>
        <v>2</v>
      </c>
      <c r="E5719" s="47">
        <v>0.34375</v>
      </c>
      <c r="F5719" s="47">
        <v>0.51041666666666696</v>
      </c>
      <c r="G5719" s="46" t="str">
        <f>IF(NOT(ISBLANK(Tableau645[heure
début])),IF(VALUE(MID(TEXT(Tableau645[heure
début],"hh"),1,2))&lt;13,"AM","PM"),"")</f>
        <v>AM</v>
      </c>
      <c r="H5719" s="47">
        <f>F5719-E5719</f>
        <v>0.16666666666666696</v>
      </c>
      <c r="I5719" s="47"/>
      <c r="J5719" s="47"/>
      <c r="K5719" s="65" t="s">
        <v>809</v>
      </c>
      <c r="L5719" s="45" t="str">
        <f ca="1">VLOOKUP(Tableau645[[#This Row],[module]],OFFSET(INDIRECT(A5719&amp;"_code"),0,2,,2),2,0)</f>
        <v>n/a</v>
      </c>
      <c r="M5719" s="45"/>
      <c r="N5719" s="47"/>
      <c r="O5719" s="45"/>
    </row>
    <row r="5720" spans="1:15" hidden="1" x14ac:dyDescent="0.2">
      <c r="A5720" s="45" t="s">
        <v>677</v>
      </c>
      <c r="B5720" s="65" t="str">
        <f>YEAR(C5720)&amp;"-"&amp;WEEKNUM(C5720)</f>
        <v>2018-34</v>
      </c>
      <c r="C5720" s="46">
        <v>43332</v>
      </c>
      <c r="D5720" s="67">
        <f>WEEKDAY(Tableau645[[#This Row],[date]])</f>
        <v>2</v>
      </c>
      <c r="E5720" s="47">
        <v>0.34375</v>
      </c>
      <c r="F5720" s="47">
        <v>0.51041666666666696</v>
      </c>
      <c r="G5720" s="46" t="str">
        <f>IF(NOT(ISBLANK(Tableau645[heure
début])),IF(VALUE(MID(TEXT(Tableau645[heure
début],"hh"),1,2))&lt;13,"AM","PM"),"")</f>
        <v>AM</v>
      </c>
      <c r="H5720" s="47">
        <f>F5720-E5720</f>
        <v>0.16666666666666696</v>
      </c>
      <c r="I5720" s="47"/>
      <c r="J5720" s="47"/>
      <c r="K5720" s="65" t="s">
        <v>1168</v>
      </c>
      <c r="L5720" s="45" t="str">
        <f ca="1">VLOOKUP(Tableau645[[#This Row],[module]],OFFSET(INDIRECT(A5720&amp;"_code"),0,2,,2),2,0)</f>
        <v>n/a</v>
      </c>
      <c r="M5720" s="45"/>
      <c r="N5720" s="47"/>
      <c r="O5720" s="45"/>
    </row>
    <row r="5721" spans="1:15" hidden="1" x14ac:dyDescent="0.2">
      <c r="A5721" s="45" t="s">
        <v>671</v>
      </c>
      <c r="B5721" s="65" t="str">
        <f>YEAR(C5721)&amp;"-"&amp;WEEKNUM(C5721)</f>
        <v>2018-34</v>
      </c>
      <c r="C5721" s="46">
        <v>43332</v>
      </c>
      <c r="D5721" s="67">
        <f>WEEKDAY(Tableau645[[#This Row],[date]])</f>
        <v>2</v>
      </c>
      <c r="E5721" s="47">
        <v>0.34375</v>
      </c>
      <c r="F5721" s="47">
        <v>0.51041666666666696</v>
      </c>
      <c r="G5721" s="46" t="str">
        <f>IF(NOT(ISBLANK(Tableau645[heure
début])),IF(VALUE(MID(TEXT(Tableau645[heure
début],"hh"),1,2))&lt;13,"AM","PM"),"")</f>
        <v>AM</v>
      </c>
      <c r="H5721" s="47">
        <f>F5721-E5721</f>
        <v>0.16666666666666696</v>
      </c>
      <c r="I5721" s="47"/>
      <c r="J5721" s="47"/>
      <c r="K5721" s="65" t="s">
        <v>809</v>
      </c>
      <c r="L5721" s="45" t="str">
        <f ca="1">VLOOKUP(Tableau645[[#This Row],[module]],OFFSET(INDIRECT(A5721&amp;"_code"),0,2,,2),2,0)</f>
        <v>n/a</v>
      </c>
      <c r="M5721" s="45"/>
      <c r="N5721" s="47"/>
      <c r="O5721" s="45"/>
    </row>
    <row r="5722" spans="1:15" hidden="1" x14ac:dyDescent="0.2">
      <c r="A5722" s="61" t="s">
        <v>669</v>
      </c>
      <c r="B5722" s="65" t="str">
        <f>YEAR(C5722)&amp;"-"&amp;WEEKNUM(C5722)</f>
        <v>2018-34</v>
      </c>
      <c r="C5722" s="46">
        <v>43332</v>
      </c>
      <c r="D5722" s="67">
        <f>WEEKDAY(Tableau645[[#This Row],[date]])</f>
        <v>2</v>
      </c>
      <c r="E5722" s="63">
        <v>0.57291666666666696</v>
      </c>
      <c r="F5722" s="63">
        <v>0.73958333333333404</v>
      </c>
      <c r="G5722" s="46" t="str">
        <f>IF(NOT(ISBLANK(Tableau645[heure
début])),IF(VALUE(MID(TEXT(Tableau645[heure
début],"hh"),1,2))&lt;13,"AM","PM"),"")</f>
        <v>PM</v>
      </c>
      <c r="H5722" s="47">
        <f>F5722-E5722</f>
        <v>0.16666666666666707</v>
      </c>
      <c r="I5722" s="47"/>
      <c r="J5722" s="47"/>
      <c r="K5722" s="45" t="s">
        <v>809</v>
      </c>
      <c r="L5722" s="45" t="str">
        <f ca="1">VLOOKUP(Tableau645[[#This Row],[module]],OFFSET(INDIRECT(A5722&amp;"_code"),0,2,,2),2,0)</f>
        <v>n/a</v>
      </c>
      <c r="M5722" s="45"/>
      <c r="N5722" s="47"/>
      <c r="O5722" s="45"/>
    </row>
    <row r="5723" spans="1:15" hidden="1" x14ac:dyDescent="0.2">
      <c r="A5723" s="45" t="s">
        <v>657</v>
      </c>
      <c r="B5723" s="65" t="str">
        <f>YEAR(C5723)&amp;"-"&amp;WEEKNUM(C5723)</f>
        <v>2018-34</v>
      </c>
      <c r="C5723" s="46">
        <v>43332</v>
      </c>
      <c r="D5723" s="67">
        <f>WEEKDAY(Tableau645[[#This Row],[date]])</f>
        <v>2</v>
      </c>
      <c r="E5723" s="47">
        <v>0.57291666666666696</v>
      </c>
      <c r="F5723" s="47">
        <v>0.73958333333333404</v>
      </c>
      <c r="G5723" s="46" t="str">
        <f>IF(NOT(ISBLANK(Tableau645[heure
début])),IF(VALUE(MID(TEXT(Tableau645[heure
début],"hh"),1,2))&lt;13,"AM","PM"),"")</f>
        <v>PM</v>
      </c>
      <c r="H5723" s="47">
        <f>F5723-E5723</f>
        <v>0.16666666666666707</v>
      </c>
      <c r="I5723" s="123"/>
      <c r="J5723" s="47"/>
      <c r="K5723" s="65" t="s">
        <v>809</v>
      </c>
      <c r="L5723" s="45" t="str">
        <f ca="1">VLOOKUP(Tableau645[[#This Row],[module]],OFFSET(INDIRECT(A5723&amp;"_code"),0,2,,2),2,0)</f>
        <v>n/a</v>
      </c>
      <c r="M5723" s="45"/>
      <c r="N5723" s="47"/>
      <c r="O5723" s="45"/>
    </row>
    <row r="5724" spans="1:15" hidden="1" x14ac:dyDescent="0.2">
      <c r="A5724" s="45" t="s">
        <v>672</v>
      </c>
      <c r="B5724" s="65" t="str">
        <f>YEAR(C5724)&amp;"-"&amp;WEEKNUM(C5724)</f>
        <v>2018-34</v>
      </c>
      <c r="C5724" s="46">
        <v>43332</v>
      </c>
      <c r="D5724" s="67">
        <f>WEEKDAY(Tableau645[[#This Row],[date]])</f>
        <v>2</v>
      </c>
      <c r="E5724" s="47">
        <v>0.57291666666666696</v>
      </c>
      <c r="F5724" s="47">
        <v>0.73958333333333404</v>
      </c>
      <c r="G5724" s="46" t="str">
        <f>IF(NOT(ISBLANK(Tableau645[heure
début])),IF(VALUE(MID(TEXT(Tableau645[heure
début],"hh"),1,2))&lt;13,"AM","PM"),"")</f>
        <v>PM</v>
      </c>
      <c r="H5724" s="47">
        <f>F5724-E5724</f>
        <v>0.16666666666666707</v>
      </c>
      <c r="I5724" s="47"/>
      <c r="J5724" s="47"/>
      <c r="K5724" s="65" t="s">
        <v>809</v>
      </c>
      <c r="L5724" s="45" t="str">
        <f ca="1">VLOOKUP(Tableau645[[#This Row],[module]],OFFSET(INDIRECT(A5724&amp;"_code"),0,2,,2),2,0)</f>
        <v>n/a</v>
      </c>
      <c r="M5724" s="45"/>
      <c r="N5724" s="47"/>
      <c r="O5724" s="45"/>
    </row>
    <row r="5725" spans="1:15" hidden="1" x14ac:dyDescent="0.2">
      <c r="A5725" s="45" t="s">
        <v>670</v>
      </c>
      <c r="B5725" s="65" t="str">
        <f>YEAR(C5725)&amp;"-"&amp;WEEKNUM(C5725)</f>
        <v>2018-34</v>
      </c>
      <c r="C5725" s="46">
        <v>43332</v>
      </c>
      <c r="D5725" s="67">
        <f>WEEKDAY(Tableau645[[#This Row],[date]])</f>
        <v>2</v>
      </c>
      <c r="E5725" s="47">
        <v>0.57291666666666696</v>
      </c>
      <c r="F5725" s="47">
        <v>0.73958333333333404</v>
      </c>
      <c r="G5725" s="46" t="str">
        <f>IF(NOT(ISBLANK(Tableau645[heure
début])),IF(VALUE(MID(TEXT(Tableau645[heure
début],"hh"),1,2))&lt;13,"AM","PM"),"")</f>
        <v>PM</v>
      </c>
      <c r="H5725" s="47">
        <f>F5725-E5725</f>
        <v>0.16666666666666707</v>
      </c>
      <c r="I5725" s="47"/>
      <c r="J5725" s="47"/>
      <c r="K5725" s="65" t="s">
        <v>809</v>
      </c>
      <c r="L5725" s="45" t="str">
        <f ca="1">VLOOKUP(Tableau645[[#This Row],[module]],OFFSET(INDIRECT(A5725&amp;"_code"),0,2,,2),2,0)</f>
        <v>n/a</v>
      </c>
      <c r="M5725" s="45"/>
      <c r="N5725" s="47"/>
      <c r="O5725" s="45"/>
    </row>
    <row r="5726" spans="1:15" hidden="1" x14ac:dyDescent="0.2">
      <c r="A5726" s="45" t="s">
        <v>676</v>
      </c>
      <c r="B5726" s="65" t="str">
        <f>YEAR(C5726)&amp;"-"&amp;WEEKNUM(C5726)</f>
        <v>2018-34</v>
      </c>
      <c r="C5726" s="46">
        <v>43332</v>
      </c>
      <c r="D5726" s="67">
        <f>WEEKDAY(Tableau645[[#This Row],[date]])</f>
        <v>2</v>
      </c>
      <c r="E5726" s="47">
        <v>0.57291666666666696</v>
      </c>
      <c r="F5726" s="47">
        <v>0.69791666666666663</v>
      </c>
      <c r="G5726" s="46" t="str">
        <f>IF(NOT(ISBLANK(Tableau645[heure
début])),IF(VALUE(MID(TEXT(Tableau645[heure
début],"hh"),1,2))&lt;13,"AM","PM"),"")</f>
        <v>PM</v>
      </c>
      <c r="H5726" s="47">
        <f>F5726-E5726</f>
        <v>0.12499999999999967</v>
      </c>
      <c r="I5726" s="47"/>
      <c r="J5726" s="47"/>
      <c r="K5726" s="65" t="s">
        <v>809</v>
      </c>
      <c r="L5726" s="45" t="str">
        <f ca="1">VLOOKUP(Tableau645[[#This Row],[module]],OFFSET(INDIRECT(A5726&amp;"_code"),0,2,,2),2,0)</f>
        <v>n/a</v>
      </c>
      <c r="M5726" s="45"/>
      <c r="N5726" s="47"/>
      <c r="O5726" s="45"/>
    </row>
    <row r="5727" spans="1:15" hidden="1" x14ac:dyDescent="0.2">
      <c r="A5727" s="45" t="s">
        <v>677</v>
      </c>
      <c r="B5727" s="65" t="str">
        <f>YEAR(C5727)&amp;"-"&amp;WEEKNUM(C5727)</f>
        <v>2018-34</v>
      </c>
      <c r="C5727" s="46">
        <v>43332</v>
      </c>
      <c r="D5727" s="67">
        <f>WEEKDAY(Tableau645[[#This Row],[date]])</f>
        <v>2</v>
      </c>
      <c r="E5727" s="47">
        <v>0.57291666666666696</v>
      </c>
      <c r="F5727" s="47">
        <v>0.69791666666666663</v>
      </c>
      <c r="G5727" s="46" t="str">
        <f>IF(NOT(ISBLANK(Tableau645[heure
début])),IF(VALUE(MID(TEXT(Tableau645[heure
début],"hh"),1,2))&lt;13,"AM","PM"),"")</f>
        <v>PM</v>
      </c>
      <c r="H5727" s="47">
        <f>F5727-E5727</f>
        <v>0.12499999999999967</v>
      </c>
      <c r="I5727" s="47"/>
      <c r="J5727" s="47"/>
      <c r="K5727" s="65" t="s">
        <v>1168</v>
      </c>
      <c r="L5727" s="45" t="str">
        <f ca="1">VLOOKUP(Tableau645[[#This Row],[module]],OFFSET(INDIRECT(A5727&amp;"_code"),0,2,,2),2,0)</f>
        <v>n/a</v>
      </c>
      <c r="M5727" s="45"/>
      <c r="N5727" s="47"/>
      <c r="O5727" s="45"/>
    </row>
    <row r="5728" spans="1:15" hidden="1" x14ac:dyDescent="0.2">
      <c r="A5728" s="45" t="s">
        <v>671</v>
      </c>
      <c r="B5728" s="65" t="str">
        <f>YEAR(C5728)&amp;"-"&amp;WEEKNUM(C5728)</f>
        <v>2018-34</v>
      </c>
      <c r="C5728" s="46">
        <v>43332</v>
      </c>
      <c r="D5728" s="67">
        <f>WEEKDAY(Tableau645[[#This Row],[date]])</f>
        <v>2</v>
      </c>
      <c r="E5728" s="47">
        <v>0.57291666666666696</v>
      </c>
      <c r="F5728" s="47">
        <v>0.73958333333333404</v>
      </c>
      <c r="G5728" s="46" t="str">
        <f>IF(NOT(ISBLANK(Tableau645[heure
début])),IF(VALUE(MID(TEXT(Tableau645[heure
début],"hh"),1,2))&lt;13,"AM","PM"),"")</f>
        <v>PM</v>
      </c>
      <c r="H5728" s="47">
        <f>F5728-E5728</f>
        <v>0.16666666666666707</v>
      </c>
      <c r="I5728" s="47"/>
      <c r="J5728" s="47"/>
      <c r="K5728" s="65" t="s">
        <v>809</v>
      </c>
      <c r="L5728" s="45" t="str">
        <f ca="1">VLOOKUP(Tableau645[[#This Row],[module]],OFFSET(INDIRECT(A5728&amp;"_code"),0,2,,2),2,0)</f>
        <v>n/a</v>
      </c>
      <c r="M5728" s="45"/>
      <c r="N5728" s="47"/>
      <c r="O5728" s="45"/>
    </row>
    <row r="5729" spans="1:15" hidden="1" x14ac:dyDescent="0.2">
      <c r="A5729" s="61" t="s">
        <v>669</v>
      </c>
      <c r="B5729" s="65" t="str">
        <f>YEAR(C5729)&amp;"-"&amp;WEEKNUM(C5729)</f>
        <v>2018-34</v>
      </c>
      <c r="C5729" s="46">
        <v>43333</v>
      </c>
      <c r="D5729" s="67">
        <f>WEEKDAY(Tableau645[[#This Row],[date]])</f>
        <v>3</v>
      </c>
      <c r="E5729" s="47">
        <v>0.34375</v>
      </c>
      <c r="F5729" s="47">
        <v>0.51041666666666696</v>
      </c>
      <c r="G5729" s="46" t="str">
        <f>IF(NOT(ISBLANK(Tableau645[heure
début])),IF(VALUE(MID(TEXT(Tableau645[heure
début],"hh"),1,2))&lt;13,"AM","PM"),"")</f>
        <v>AM</v>
      </c>
      <c r="H5729" s="47">
        <f>F5729-E5729</f>
        <v>0.16666666666666696</v>
      </c>
      <c r="I5729" s="47"/>
      <c r="J5729" s="47"/>
      <c r="K5729" s="45" t="s">
        <v>809</v>
      </c>
      <c r="L5729" s="45" t="str">
        <f ca="1">VLOOKUP(Tableau645[[#This Row],[module]],OFFSET(INDIRECT(A5729&amp;"_code"),0,2,,2),2,0)</f>
        <v>n/a</v>
      </c>
      <c r="M5729" s="45"/>
      <c r="N5729" s="47"/>
      <c r="O5729" s="45"/>
    </row>
    <row r="5730" spans="1:15" hidden="1" x14ac:dyDescent="0.2">
      <c r="A5730" s="45" t="s">
        <v>657</v>
      </c>
      <c r="B5730" s="65" t="str">
        <f>YEAR(C5730)&amp;"-"&amp;WEEKNUM(C5730)</f>
        <v>2018-34</v>
      </c>
      <c r="C5730" s="46">
        <v>43333</v>
      </c>
      <c r="D5730" s="67">
        <f>WEEKDAY(Tableau645[[#This Row],[date]])</f>
        <v>3</v>
      </c>
      <c r="E5730" s="47">
        <v>0.34375</v>
      </c>
      <c r="F5730" s="47">
        <v>0.51041666666666696</v>
      </c>
      <c r="G5730" s="46" t="str">
        <f>IF(NOT(ISBLANK(Tableau645[heure
début])),IF(VALUE(MID(TEXT(Tableau645[heure
début],"hh"),1,2))&lt;13,"AM","PM"),"")</f>
        <v>AM</v>
      </c>
      <c r="H5730" s="47">
        <f>F5730-E5730</f>
        <v>0.16666666666666696</v>
      </c>
      <c r="I5730" s="123"/>
      <c r="J5730" s="47"/>
      <c r="K5730" s="65" t="s">
        <v>809</v>
      </c>
      <c r="L5730" s="45" t="str">
        <f ca="1">VLOOKUP(Tableau645[[#This Row],[module]],OFFSET(INDIRECT(A5730&amp;"_code"),0,2,,2),2,0)</f>
        <v>n/a</v>
      </c>
      <c r="M5730" s="45"/>
      <c r="N5730" s="47"/>
      <c r="O5730" s="45"/>
    </row>
    <row r="5731" spans="1:15" hidden="1" x14ac:dyDescent="0.2">
      <c r="A5731" s="45" t="s">
        <v>672</v>
      </c>
      <c r="B5731" s="65" t="str">
        <f>YEAR(C5731)&amp;"-"&amp;WEEKNUM(C5731)</f>
        <v>2018-34</v>
      </c>
      <c r="C5731" s="46">
        <v>43333</v>
      </c>
      <c r="D5731" s="67">
        <f>WEEKDAY(Tableau645[[#This Row],[date]])</f>
        <v>3</v>
      </c>
      <c r="E5731" s="47">
        <v>0.34375</v>
      </c>
      <c r="F5731" s="47">
        <v>0.51041666666666696</v>
      </c>
      <c r="G5731" s="46" t="str">
        <f>IF(NOT(ISBLANK(Tableau645[heure
début])),IF(VALUE(MID(TEXT(Tableau645[heure
début],"hh"),1,2))&lt;13,"AM","PM"),"")</f>
        <v>AM</v>
      </c>
      <c r="H5731" s="47">
        <f>F5731-E5731</f>
        <v>0.16666666666666696</v>
      </c>
      <c r="I5731" s="47"/>
      <c r="J5731" s="47"/>
      <c r="K5731" s="65" t="s">
        <v>809</v>
      </c>
      <c r="L5731" s="45" t="str">
        <f ca="1">VLOOKUP(Tableau645[[#This Row],[module]],OFFSET(INDIRECT(A5731&amp;"_code"),0,2,,2),2,0)</f>
        <v>n/a</v>
      </c>
      <c r="M5731" s="45"/>
      <c r="N5731" s="47"/>
      <c r="O5731" s="45"/>
    </row>
    <row r="5732" spans="1:15" hidden="1" x14ac:dyDescent="0.2">
      <c r="A5732" s="45" t="s">
        <v>670</v>
      </c>
      <c r="B5732" s="65" t="str">
        <f>YEAR(C5732)&amp;"-"&amp;WEEKNUM(C5732)</f>
        <v>2018-34</v>
      </c>
      <c r="C5732" s="46">
        <v>43333</v>
      </c>
      <c r="D5732" s="67">
        <f>WEEKDAY(Tableau645[[#This Row],[date]])</f>
        <v>3</v>
      </c>
      <c r="E5732" s="47">
        <v>0.34375</v>
      </c>
      <c r="F5732" s="47">
        <v>0.51041666666666696</v>
      </c>
      <c r="G5732" s="46" t="str">
        <f>IF(NOT(ISBLANK(Tableau645[heure
début])),IF(VALUE(MID(TEXT(Tableau645[heure
début],"hh"),1,2))&lt;13,"AM","PM"),"")</f>
        <v>AM</v>
      </c>
      <c r="H5732" s="47">
        <f>F5732-E5732</f>
        <v>0.16666666666666696</v>
      </c>
      <c r="I5732" s="47"/>
      <c r="J5732" s="47"/>
      <c r="K5732" s="65" t="s">
        <v>809</v>
      </c>
      <c r="L5732" s="45" t="str">
        <f ca="1">VLOOKUP(Tableau645[[#This Row],[module]],OFFSET(INDIRECT(A5732&amp;"_code"),0,2,,2),2,0)</f>
        <v>n/a</v>
      </c>
      <c r="M5732" s="45"/>
      <c r="N5732" s="47"/>
      <c r="O5732" s="45"/>
    </row>
    <row r="5733" spans="1:15" hidden="1" x14ac:dyDescent="0.2">
      <c r="A5733" s="45" t="s">
        <v>676</v>
      </c>
      <c r="B5733" s="65" t="str">
        <f>YEAR(C5733)&amp;"-"&amp;WEEKNUM(C5733)</f>
        <v>2018-34</v>
      </c>
      <c r="C5733" s="46">
        <v>43333</v>
      </c>
      <c r="D5733" s="67">
        <f>WEEKDAY(Tableau645[[#This Row],[date]])</f>
        <v>3</v>
      </c>
      <c r="E5733" s="47">
        <v>0.34375</v>
      </c>
      <c r="F5733" s="47">
        <v>0.51041666666666696</v>
      </c>
      <c r="G5733" s="46" t="str">
        <f>IF(NOT(ISBLANK(Tableau645[heure
début])),IF(VALUE(MID(TEXT(Tableau645[heure
début],"hh"),1,2))&lt;13,"AM","PM"),"")</f>
        <v>AM</v>
      </c>
      <c r="H5733" s="47">
        <f>F5733-E5733</f>
        <v>0.16666666666666696</v>
      </c>
      <c r="I5733" s="47"/>
      <c r="J5733" s="47"/>
      <c r="K5733" s="65" t="s">
        <v>809</v>
      </c>
      <c r="L5733" s="45" t="str">
        <f ca="1">VLOOKUP(Tableau645[[#This Row],[module]],OFFSET(INDIRECT(A5733&amp;"_code"),0,2,,2),2,0)</f>
        <v>n/a</v>
      </c>
      <c r="M5733" s="45"/>
      <c r="N5733" s="47"/>
      <c r="O5733" s="45"/>
    </row>
    <row r="5734" spans="1:15" hidden="1" x14ac:dyDescent="0.2">
      <c r="A5734" s="45" t="s">
        <v>677</v>
      </c>
      <c r="B5734" s="65" t="str">
        <f>YEAR(C5734)&amp;"-"&amp;WEEKNUM(C5734)</f>
        <v>2018-34</v>
      </c>
      <c r="C5734" s="46">
        <v>43333</v>
      </c>
      <c r="D5734" s="67">
        <f>WEEKDAY(Tableau645[[#This Row],[date]])</f>
        <v>3</v>
      </c>
      <c r="E5734" s="47">
        <v>0.34375</v>
      </c>
      <c r="F5734" s="47">
        <v>0.51041666666666696</v>
      </c>
      <c r="G5734" s="46" t="str">
        <f>IF(NOT(ISBLANK(Tableau645[heure
début])),IF(VALUE(MID(TEXT(Tableau645[heure
début],"hh"),1,2))&lt;13,"AM","PM"),"")</f>
        <v>AM</v>
      </c>
      <c r="H5734" s="47">
        <f>F5734-E5734</f>
        <v>0.16666666666666696</v>
      </c>
      <c r="I5734" s="47"/>
      <c r="J5734" s="47"/>
      <c r="K5734" s="65" t="s">
        <v>1168</v>
      </c>
      <c r="L5734" s="45" t="str">
        <f ca="1">VLOOKUP(Tableau645[[#This Row],[module]],OFFSET(INDIRECT(A5734&amp;"_code"),0,2,,2),2,0)</f>
        <v>n/a</v>
      </c>
      <c r="M5734" s="45"/>
      <c r="N5734" s="47"/>
      <c r="O5734" s="45"/>
    </row>
    <row r="5735" spans="1:15" hidden="1" x14ac:dyDescent="0.2">
      <c r="A5735" s="45" t="s">
        <v>671</v>
      </c>
      <c r="B5735" s="65" t="str">
        <f>YEAR(C5735)&amp;"-"&amp;WEEKNUM(C5735)</f>
        <v>2018-34</v>
      </c>
      <c r="C5735" s="46">
        <v>43333</v>
      </c>
      <c r="D5735" s="67">
        <f>WEEKDAY(Tableau645[[#This Row],[date]])</f>
        <v>3</v>
      </c>
      <c r="E5735" s="47">
        <v>0.34375</v>
      </c>
      <c r="F5735" s="47">
        <v>0.51041666666666696</v>
      </c>
      <c r="G5735" s="46" t="str">
        <f>IF(NOT(ISBLANK(Tableau645[heure
début])),IF(VALUE(MID(TEXT(Tableau645[heure
début],"hh"),1,2))&lt;13,"AM","PM"),"")</f>
        <v>AM</v>
      </c>
      <c r="H5735" s="47">
        <f>F5735-E5735</f>
        <v>0.16666666666666696</v>
      </c>
      <c r="I5735" s="47"/>
      <c r="J5735" s="47"/>
      <c r="K5735" s="65" t="s">
        <v>809</v>
      </c>
      <c r="L5735" s="45" t="str">
        <f ca="1">VLOOKUP(Tableau645[[#This Row],[module]],OFFSET(INDIRECT(A5735&amp;"_code"),0,2,,2),2,0)</f>
        <v>n/a</v>
      </c>
      <c r="M5735" s="45"/>
      <c r="N5735" s="47"/>
      <c r="O5735" s="45"/>
    </row>
    <row r="5736" spans="1:15" hidden="1" x14ac:dyDescent="0.2">
      <c r="A5736" s="61" t="s">
        <v>669</v>
      </c>
      <c r="B5736" s="65" t="str">
        <f>YEAR(C5736)&amp;"-"&amp;WEEKNUM(C5736)</f>
        <v>2018-34</v>
      </c>
      <c r="C5736" s="46">
        <v>43333</v>
      </c>
      <c r="D5736" s="67">
        <f>WEEKDAY(Tableau645[[#This Row],[date]])</f>
        <v>3</v>
      </c>
      <c r="E5736" s="63">
        <v>0.57291666666666696</v>
      </c>
      <c r="F5736" s="63">
        <v>0.73958333333333404</v>
      </c>
      <c r="G5736" s="46" t="str">
        <f>IF(NOT(ISBLANK(Tableau645[heure
début])),IF(VALUE(MID(TEXT(Tableau645[heure
début],"hh"),1,2))&lt;13,"AM","PM"),"")</f>
        <v>PM</v>
      </c>
      <c r="H5736" s="47">
        <f>F5736-E5736</f>
        <v>0.16666666666666707</v>
      </c>
      <c r="I5736" s="47"/>
      <c r="J5736" s="47"/>
      <c r="K5736" s="45" t="s">
        <v>809</v>
      </c>
      <c r="L5736" s="45" t="str">
        <f ca="1">VLOOKUP(Tableau645[[#This Row],[module]],OFFSET(INDIRECT(A5736&amp;"_code"),0,2,,2),2,0)</f>
        <v>n/a</v>
      </c>
      <c r="M5736" s="45"/>
      <c r="N5736" s="47"/>
      <c r="O5736" s="45"/>
    </row>
    <row r="5737" spans="1:15" hidden="1" x14ac:dyDescent="0.2">
      <c r="A5737" s="45" t="s">
        <v>657</v>
      </c>
      <c r="B5737" s="65" t="str">
        <f>YEAR(C5737)&amp;"-"&amp;WEEKNUM(C5737)</f>
        <v>2018-34</v>
      </c>
      <c r="C5737" s="46">
        <v>43333</v>
      </c>
      <c r="D5737" s="67">
        <f>WEEKDAY(Tableau645[[#This Row],[date]])</f>
        <v>3</v>
      </c>
      <c r="E5737" s="47">
        <v>0.57291666666666696</v>
      </c>
      <c r="F5737" s="47">
        <v>0.73958333333333404</v>
      </c>
      <c r="G5737" s="46" t="str">
        <f>IF(NOT(ISBLANK(Tableau645[heure
début])),IF(VALUE(MID(TEXT(Tableau645[heure
début],"hh"),1,2))&lt;13,"AM","PM"),"")</f>
        <v>PM</v>
      </c>
      <c r="H5737" s="47">
        <f>F5737-E5737</f>
        <v>0.16666666666666707</v>
      </c>
      <c r="I5737" s="123"/>
      <c r="J5737" s="47"/>
      <c r="K5737" s="65" t="s">
        <v>809</v>
      </c>
      <c r="L5737" s="45" t="str">
        <f ca="1">VLOOKUP(Tableau645[[#This Row],[module]],OFFSET(INDIRECT(A5737&amp;"_code"),0,2,,2),2,0)</f>
        <v>n/a</v>
      </c>
      <c r="M5737" s="45"/>
      <c r="N5737" s="47"/>
      <c r="O5737" s="45"/>
    </row>
    <row r="5738" spans="1:15" hidden="1" x14ac:dyDescent="0.2">
      <c r="A5738" s="45" t="s">
        <v>672</v>
      </c>
      <c r="B5738" s="65" t="str">
        <f>YEAR(C5738)&amp;"-"&amp;WEEKNUM(C5738)</f>
        <v>2018-34</v>
      </c>
      <c r="C5738" s="46">
        <v>43333</v>
      </c>
      <c r="D5738" s="67">
        <f>WEEKDAY(Tableau645[[#This Row],[date]])</f>
        <v>3</v>
      </c>
      <c r="E5738" s="47">
        <v>0.57291666666666696</v>
      </c>
      <c r="F5738" s="47">
        <v>0.73958333333333404</v>
      </c>
      <c r="G5738" s="46" t="str">
        <f>IF(NOT(ISBLANK(Tableau645[heure
début])),IF(VALUE(MID(TEXT(Tableau645[heure
début],"hh"),1,2))&lt;13,"AM","PM"),"")</f>
        <v>PM</v>
      </c>
      <c r="H5738" s="47">
        <f>F5738-E5738</f>
        <v>0.16666666666666707</v>
      </c>
      <c r="I5738" s="47"/>
      <c r="J5738" s="47"/>
      <c r="K5738" s="65" t="s">
        <v>809</v>
      </c>
      <c r="L5738" s="45" t="str">
        <f ca="1">VLOOKUP(Tableau645[[#This Row],[module]],OFFSET(INDIRECT(A5738&amp;"_code"),0,2,,2),2,0)</f>
        <v>n/a</v>
      </c>
      <c r="M5738" s="45"/>
      <c r="N5738" s="47"/>
      <c r="O5738" s="45"/>
    </row>
    <row r="5739" spans="1:15" hidden="1" x14ac:dyDescent="0.2">
      <c r="A5739" s="45" t="s">
        <v>676</v>
      </c>
      <c r="B5739" s="65" t="str">
        <f>YEAR(C5739)&amp;"-"&amp;WEEKNUM(C5739)</f>
        <v>2018-34</v>
      </c>
      <c r="C5739" s="46">
        <v>43333</v>
      </c>
      <c r="D5739" s="67">
        <f>WEEKDAY(Tableau645[[#This Row],[date]])</f>
        <v>3</v>
      </c>
      <c r="E5739" s="47">
        <v>0.57291666666666696</v>
      </c>
      <c r="F5739" s="47">
        <v>0.69791666666666663</v>
      </c>
      <c r="G5739" s="46" t="str">
        <f>IF(NOT(ISBLANK(Tableau645[heure
début])),IF(VALUE(MID(TEXT(Tableau645[heure
début],"hh"),1,2))&lt;13,"AM","PM"),"")</f>
        <v>PM</v>
      </c>
      <c r="H5739" s="47">
        <f>F5739-E5739</f>
        <v>0.12499999999999967</v>
      </c>
      <c r="I5739" s="47"/>
      <c r="J5739" s="47"/>
      <c r="K5739" s="65" t="s">
        <v>809</v>
      </c>
      <c r="L5739" s="45" t="str">
        <f ca="1">VLOOKUP(Tableau645[[#This Row],[module]],OFFSET(INDIRECT(A5739&amp;"_code"),0,2,,2),2,0)</f>
        <v>n/a</v>
      </c>
      <c r="M5739" s="45"/>
      <c r="N5739" s="47"/>
      <c r="O5739" s="45"/>
    </row>
    <row r="5740" spans="1:15" hidden="1" x14ac:dyDescent="0.2">
      <c r="A5740" s="45" t="s">
        <v>670</v>
      </c>
      <c r="B5740" s="65" t="str">
        <f>YEAR(C5740)&amp;"-"&amp;WEEKNUM(C5740)</f>
        <v>2018-34</v>
      </c>
      <c r="C5740" s="46">
        <v>43333</v>
      </c>
      <c r="D5740" s="67">
        <f>WEEKDAY(Tableau645[[#This Row],[date]])</f>
        <v>3</v>
      </c>
      <c r="E5740" s="47">
        <v>0.57291666666666696</v>
      </c>
      <c r="F5740" s="47">
        <v>0.73958333333333404</v>
      </c>
      <c r="G5740" s="46" t="str">
        <f>IF(NOT(ISBLANK(Tableau645[heure
début])),IF(VALUE(MID(TEXT(Tableau645[heure
début],"hh"),1,2))&lt;13,"AM","PM"),"")</f>
        <v>PM</v>
      </c>
      <c r="H5740" s="47">
        <f>F5740-E5740</f>
        <v>0.16666666666666707</v>
      </c>
      <c r="I5740" s="47"/>
      <c r="J5740" s="47"/>
      <c r="K5740" s="65" t="s">
        <v>809</v>
      </c>
      <c r="L5740" s="45" t="str">
        <f ca="1">VLOOKUP(Tableau645[[#This Row],[module]],OFFSET(INDIRECT(A5740&amp;"_code"),0,2,,2),2,0)</f>
        <v>n/a</v>
      </c>
      <c r="M5740" s="45"/>
      <c r="N5740" s="47"/>
      <c r="O5740" s="45"/>
    </row>
    <row r="5741" spans="1:15" hidden="1" x14ac:dyDescent="0.2">
      <c r="A5741" s="45" t="s">
        <v>677</v>
      </c>
      <c r="B5741" s="65" t="str">
        <f>YEAR(C5741)&amp;"-"&amp;WEEKNUM(C5741)</f>
        <v>2018-34</v>
      </c>
      <c r="C5741" s="46">
        <v>43333</v>
      </c>
      <c r="D5741" s="67">
        <f>WEEKDAY(Tableau645[[#This Row],[date]])</f>
        <v>3</v>
      </c>
      <c r="E5741" s="47">
        <v>0.57291666666666696</v>
      </c>
      <c r="F5741" s="47">
        <v>0.69791666666666663</v>
      </c>
      <c r="G5741" s="46" t="str">
        <f>IF(NOT(ISBLANK(Tableau645[heure
début])),IF(VALUE(MID(TEXT(Tableau645[heure
début],"hh"),1,2))&lt;13,"AM","PM"),"")</f>
        <v>PM</v>
      </c>
      <c r="H5741" s="47">
        <f>F5741-E5741</f>
        <v>0.12499999999999967</v>
      </c>
      <c r="I5741" s="47"/>
      <c r="J5741" s="47"/>
      <c r="K5741" s="65" t="s">
        <v>1168</v>
      </c>
      <c r="L5741" s="45" t="str">
        <f ca="1">VLOOKUP(Tableau645[[#This Row],[module]],OFFSET(INDIRECT(A5741&amp;"_code"),0,2,,2),2,0)</f>
        <v>n/a</v>
      </c>
      <c r="M5741" s="45"/>
      <c r="N5741" s="47"/>
      <c r="O5741" s="45"/>
    </row>
    <row r="5742" spans="1:15" hidden="1" x14ac:dyDescent="0.2">
      <c r="A5742" s="45" t="s">
        <v>671</v>
      </c>
      <c r="B5742" s="65" t="str">
        <f>YEAR(C5742)&amp;"-"&amp;WEEKNUM(C5742)</f>
        <v>2018-34</v>
      </c>
      <c r="C5742" s="46">
        <v>43333</v>
      </c>
      <c r="D5742" s="67">
        <f>WEEKDAY(Tableau645[[#This Row],[date]])</f>
        <v>3</v>
      </c>
      <c r="E5742" s="47">
        <v>0.57291666666666696</v>
      </c>
      <c r="F5742" s="47">
        <v>0.73958333333333404</v>
      </c>
      <c r="G5742" s="46" t="str">
        <f>IF(NOT(ISBLANK(Tableau645[heure
début])),IF(VALUE(MID(TEXT(Tableau645[heure
début],"hh"),1,2))&lt;13,"AM","PM"),"")</f>
        <v>PM</v>
      </c>
      <c r="H5742" s="47">
        <f>F5742-E5742</f>
        <v>0.16666666666666707</v>
      </c>
      <c r="I5742" s="47"/>
      <c r="J5742" s="47"/>
      <c r="K5742" s="65" t="s">
        <v>809</v>
      </c>
      <c r="L5742" s="45" t="str">
        <f ca="1">VLOOKUP(Tableau645[[#This Row],[module]],OFFSET(INDIRECT(A5742&amp;"_code"),0,2,,2),2,0)</f>
        <v>n/a</v>
      </c>
      <c r="M5742" s="45"/>
      <c r="N5742" s="47"/>
      <c r="O5742" s="45"/>
    </row>
    <row r="5743" spans="1:15" hidden="1" x14ac:dyDescent="0.2">
      <c r="A5743" s="61" t="s">
        <v>669</v>
      </c>
      <c r="B5743" s="65" t="str">
        <f>YEAR(C5743)&amp;"-"&amp;WEEKNUM(C5743)</f>
        <v>2018-34</v>
      </c>
      <c r="C5743" s="46">
        <v>43334</v>
      </c>
      <c r="D5743" s="67">
        <f>WEEKDAY(Tableau645[[#This Row],[date]])</f>
        <v>4</v>
      </c>
      <c r="E5743" s="47">
        <v>0.34375</v>
      </c>
      <c r="F5743" s="47">
        <v>0.51041666666666696</v>
      </c>
      <c r="G5743" s="46" t="str">
        <f>IF(NOT(ISBLANK(Tableau645[heure
début])),IF(VALUE(MID(TEXT(Tableau645[heure
début],"hh"),1,2))&lt;13,"AM","PM"),"")</f>
        <v>AM</v>
      </c>
      <c r="H5743" s="47">
        <f>F5743-E5743</f>
        <v>0.16666666666666696</v>
      </c>
      <c r="I5743" s="47"/>
      <c r="J5743" s="47"/>
      <c r="K5743" s="45" t="s">
        <v>809</v>
      </c>
      <c r="L5743" s="45" t="str">
        <f ca="1">VLOOKUP(Tableau645[[#This Row],[module]],OFFSET(INDIRECT(A5743&amp;"_code"),0,2,,2),2,0)</f>
        <v>n/a</v>
      </c>
      <c r="M5743" s="45"/>
      <c r="N5743" s="47"/>
      <c r="O5743" s="45"/>
    </row>
    <row r="5744" spans="1:15" hidden="1" x14ac:dyDescent="0.2">
      <c r="A5744" s="45" t="s">
        <v>657</v>
      </c>
      <c r="B5744" s="65" t="str">
        <f>YEAR(C5744)&amp;"-"&amp;WEEKNUM(C5744)</f>
        <v>2018-34</v>
      </c>
      <c r="C5744" s="46">
        <v>43334</v>
      </c>
      <c r="D5744" s="67">
        <f>WEEKDAY(Tableau645[[#This Row],[date]])</f>
        <v>4</v>
      </c>
      <c r="E5744" s="47">
        <v>0.34375</v>
      </c>
      <c r="F5744" s="47">
        <v>0.51041666666666696</v>
      </c>
      <c r="G5744" s="46" t="str">
        <f>IF(NOT(ISBLANK(Tableau645[heure
début])),IF(VALUE(MID(TEXT(Tableau645[heure
début],"hh"),1,2))&lt;13,"AM","PM"),"")</f>
        <v>AM</v>
      </c>
      <c r="H5744" s="47">
        <f>F5744-E5744</f>
        <v>0.16666666666666696</v>
      </c>
      <c r="I5744" s="123"/>
      <c r="J5744" s="47"/>
      <c r="K5744" s="65" t="s">
        <v>809</v>
      </c>
      <c r="L5744" s="45" t="str">
        <f ca="1">VLOOKUP(Tableau645[[#This Row],[module]],OFFSET(INDIRECT(A5744&amp;"_code"),0,2,,2),2,0)</f>
        <v>n/a</v>
      </c>
      <c r="M5744" s="45"/>
      <c r="N5744" s="47"/>
      <c r="O5744" s="45"/>
    </row>
    <row r="5745" spans="1:15" hidden="1" x14ac:dyDescent="0.2">
      <c r="A5745" s="45" t="s">
        <v>672</v>
      </c>
      <c r="B5745" s="65" t="str">
        <f>YEAR(C5745)&amp;"-"&amp;WEEKNUM(C5745)</f>
        <v>2018-34</v>
      </c>
      <c r="C5745" s="46">
        <v>43334</v>
      </c>
      <c r="D5745" s="67">
        <f>WEEKDAY(Tableau645[[#This Row],[date]])</f>
        <v>4</v>
      </c>
      <c r="E5745" s="47">
        <v>0.34375</v>
      </c>
      <c r="F5745" s="47">
        <v>0.51041666666666696</v>
      </c>
      <c r="G5745" s="46" t="str">
        <f>IF(NOT(ISBLANK(Tableau645[heure
début])),IF(VALUE(MID(TEXT(Tableau645[heure
début],"hh"),1,2))&lt;13,"AM","PM"),"")</f>
        <v>AM</v>
      </c>
      <c r="H5745" s="47">
        <f>F5745-E5745</f>
        <v>0.16666666666666696</v>
      </c>
      <c r="I5745" s="47"/>
      <c r="J5745" s="47"/>
      <c r="K5745" s="65" t="s">
        <v>809</v>
      </c>
      <c r="L5745" s="45" t="str">
        <f ca="1">VLOOKUP(Tableau645[[#This Row],[module]],OFFSET(INDIRECT(A5745&amp;"_code"),0,2,,2),2,0)</f>
        <v>n/a</v>
      </c>
      <c r="M5745" s="45"/>
      <c r="N5745" s="47"/>
      <c r="O5745" s="45"/>
    </row>
    <row r="5746" spans="1:15" hidden="1" x14ac:dyDescent="0.2">
      <c r="A5746" s="45" t="s">
        <v>676</v>
      </c>
      <c r="B5746" s="65" t="str">
        <f>YEAR(C5746)&amp;"-"&amp;WEEKNUM(C5746)</f>
        <v>2018-34</v>
      </c>
      <c r="C5746" s="46">
        <v>43334</v>
      </c>
      <c r="D5746" s="67">
        <f>WEEKDAY(Tableau645[[#This Row],[date]])</f>
        <v>4</v>
      </c>
      <c r="E5746" s="47">
        <v>0.34375</v>
      </c>
      <c r="F5746" s="47">
        <v>0.51041666666666696</v>
      </c>
      <c r="G5746" s="46" t="str">
        <f>IF(NOT(ISBLANK(Tableau645[heure
début])),IF(VALUE(MID(TEXT(Tableau645[heure
début],"hh"),1,2))&lt;13,"AM","PM"),"")</f>
        <v>AM</v>
      </c>
      <c r="H5746" s="47">
        <f>F5746-E5746</f>
        <v>0.16666666666666696</v>
      </c>
      <c r="I5746" s="47"/>
      <c r="J5746" s="47"/>
      <c r="K5746" s="65" t="s">
        <v>809</v>
      </c>
      <c r="L5746" s="45" t="str">
        <f ca="1">VLOOKUP(Tableau645[[#This Row],[module]],OFFSET(INDIRECT(A5746&amp;"_code"),0,2,,2),2,0)</f>
        <v>n/a</v>
      </c>
      <c r="M5746" s="45"/>
      <c r="N5746" s="47"/>
      <c r="O5746" s="45"/>
    </row>
    <row r="5747" spans="1:15" hidden="1" x14ac:dyDescent="0.2">
      <c r="A5747" s="45" t="s">
        <v>670</v>
      </c>
      <c r="B5747" s="65" t="str">
        <f>YEAR(C5747)&amp;"-"&amp;WEEKNUM(C5747)</f>
        <v>2018-34</v>
      </c>
      <c r="C5747" s="46">
        <v>43334</v>
      </c>
      <c r="D5747" s="67">
        <f>WEEKDAY(Tableau645[[#This Row],[date]])</f>
        <v>4</v>
      </c>
      <c r="E5747" s="47">
        <v>0.34375</v>
      </c>
      <c r="F5747" s="47">
        <v>0.51041666666666696</v>
      </c>
      <c r="G5747" s="46" t="str">
        <f>IF(NOT(ISBLANK(Tableau645[heure
début])),IF(VALUE(MID(TEXT(Tableau645[heure
début],"hh"),1,2))&lt;13,"AM","PM"),"")</f>
        <v>AM</v>
      </c>
      <c r="H5747" s="47">
        <f>F5747-E5747</f>
        <v>0.16666666666666696</v>
      </c>
      <c r="I5747" s="47"/>
      <c r="J5747" s="47"/>
      <c r="K5747" s="65" t="s">
        <v>809</v>
      </c>
      <c r="L5747" s="45" t="str">
        <f ca="1">VLOOKUP(Tableau645[[#This Row],[module]],OFFSET(INDIRECT(A5747&amp;"_code"),0,2,,2),2,0)</f>
        <v>n/a</v>
      </c>
      <c r="M5747" s="45"/>
      <c r="N5747" s="47"/>
      <c r="O5747" s="45"/>
    </row>
    <row r="5748" spans="1:15" hidden="1" x14ac:dyDescent="0.2">
      <c r="A5748" s="45" t="s">
        <v>677</v>
      </c>
      <c r="B5748" s="65" t="str">
        <f>YEAR(C5748)&amp;"-"&amp;WEEKNUM(C5748)</f>
        <v>2018-34</v>
      </c>
      <c r="C5748" s="46">
        <v>43334</v>
      </c>
      <c r="D5748" s="67">
        <f>WEEKDAY(Tableau645[[#This Row],[date]])</f>
        <v>4</v>
      </c>
      <c r="E5748" s="47">
        <v>0.34375</v>
      </c>
      <c r="F5748" s="47">
        <v>0.51041666666666696</v>
      </c>
      <c r="G5748" s="46" t="str">
        <f>IF(NOT(ISBLANK(Tableau645[heure
début])),IF(VALUE(MID(TEXT(Tableau645[heure
début],"hh"),1,2))&lt;13,"AM","PM"),"")</f>
        <v>AM</v>
      </c>
      <c r="H5748" s="47">
        <f>F5748-E5748</f>
        <v>0.16666666666666696</v>
      </c>
      <c r="I5748" s="47"/>
      <c r="J5748" s="47"/>
      <c r="K5748" s="65" t="s">
        <v>1168</v>
      </c>
      <c r="L5748" s="45" t="str">
        <f ca="1">VLOOKUP(Tableau645[[#This Row],[module]],OFFSET(INDIRECT(A5748&amp;"_code"),0,2,,2),2,0)</f>
        <v>n/a</v>
      </c>
      <c r="M5748" s="45"/>
      <c r="N5748" s="47"/>
      <c r="O5748" s="45"/>
    </row>
    <row r="5749" spans="1:15" hidden="1" x14ac:dyDescent="0.2">
      <c r="A5749" s="45" t="s">
        <v>671</v>
      </c>
      <c r="B5749" s="65" t="str">
        <f>YEAR(C5749)&amp;"-"&amp;WEEKNUM(C5749)</f>
        <v>2018-34</v>
      </c>
      <c r="C5749" s="46">
        <v>43334</v>
      </c>
      <c r="D5749" s="67">
        <f>WEEKDAY(Tableau645[[#This Row],[date]])</f>
        <v>4</v>
      </c>
      <c r="E5749" s="47">
        <v>0.34375</v>
      </c>
      <c r="F5749" s="47">
        <v>0.51041666666666696</v>
      </c>
      <c r="G5749" s="46" t="str">
        <f>IF(NOT(ISBLANK(Tableau645[heure
début])),IF(VALUE(MID(TEXT(Tableau645[heure
début],"hh"),1,2))&lt;13,"AM","PM"),"")</f>
        <v>AM</v>
      </c>
      <c r="H5749" s="47">
        <f>F5749-E5749</f>
        <v>0.16666666666666696</v>
      </c>
      <c r="I5749" s="47"/>
      <c r="J5749" s="47"/>
      <c r="K5749" s="65" t="s">
        <v>809</v>
      </c>
      <c r="L5749" s="45" t="str">
        <f ca="1">VLOOKUP(Tableau645[[#This Row],[module]],OFFSET(INDIRECT(A5749&amp;"_code"),0,2,,2),2,0)</f>
        <v>n/a</v>
      </c>
      <c r="M5749" s="45"/>
      <c r="N5749" s="47"/>
      <c r="O5749" s="45"/>
    </row>
    <row r="5750" spans="1:15" hidden="1" x14ac:dyDescent="0.2">
      <c r="A5750" s="61" t="s">
        <v>669</v>
      </c>
      <c r="B5750" s="65" t="str">
        <f>YEAR(C5750)&amp;"-"&amp;WEEKNUM(C5750)</f>
        <v>2018-34</v>
      </c>
      <c r="C5750" s="46">
        <v>43334</v>
      </c>
      <c r="D5750" s="67">
        <f>WEEKDAY(Tableau645[[#This Row],[date]])</f>
        <v>4</v>
      </c>
      <c r="E5750" s="63">
        <v>0.57291666666666696</v>
      </c>
      <c r="F5750" s="63">
        <v>0.73958333333333404</v>
      </c>
      <c r="G5750" s="46" t="str">
        <f>IF(NOT(ISBLANK(Tableau645[heure
début])),IF(VALUE(MID(TEXT(Tableau645[heure
début],"hh"),1,2))&lt;13,"AM","PM"),"")</f>
        <v>PM</v>
      </c>
      <c r="H5750" s="47">
        <f>F5750-E5750</f>
        <v>0.16666666666666707</v>
      </c>
      <c r="I5750" s="47"/>
      <c r="J5750" s="47"/>
      <c r="K5750" s="45" t="s">
        <v>809</v>
      </c>
      <c r="L5750" s="45" t="str">
        <f ca="1">VLOOKUP(Tableau645[[#This Row],[module]],OFFSET(INDIRECT(A5750&amp;"_code"),0,2,,2),2,0)</f>
        <v>n/a</v>
      </c>
      <c r="M5750" s="45"/>
      <c r="N5750" s="47"/>
      <c r="O5750" s="45"/>
    </row>
    <row r="5751" spans="1:15" hidden="1" x14ac:dyDescent="0.2">
      <c r="A5751" s="45" t="s">
        <v>657</v>
      </c>
      <c r="B5751" s="65" t="str">
        <f>YEAR(C5751)&amp;"-"&amp;WEEKNUM(C5751)</f>
        <v>2018-34</v>
      </c>
      <c r="C5751" s="46">
        <v>43334</v>
      </c>
      <c r="D5751" s="67">
        <f>WEEKDAY(Tableau645[[#This Row],[date]])</f>
        <v>4</v>
      </c>
      <c r="E5751" s="47">
        <v>0.57291666666666696</v>
      </c>
      <c r="F5751" s="47">
        <v>0.73958333333333404</v>
      </c>
      <c r="G5751" s="46" t="str">
        <f>IF(NOT(ISBLANK(Tableau645[heure
début])),IF(VALUE(MID(TEXT(Tableau645[heure
début],"hh"),1,2))&lt;13,"AM","PM"),"")</f>
        <v>PM</v>
      </c>
      <c r="H5751" s="47">
        <f>F5751-E5751</f>
        <v>0.16666666666666707</v>
      </c>
      <c r="I5751" s="123"/>
      <c r="J5751" s="47"/>
      <c r="K5751" s="65" t="s">
        <v>809</v>
      </c>
      <c r="L5751" s="45" t="str">
        <f ca="1">VLOOKUP(Tableau645[[#This Row],[module]],OFFSET(INDIRECT(A5751&amp;"_code"),0,2,,2),2,0)</f>
        <v>n/a</v>
      </c>
      <c r="M5751" s="45"/>
      <c r="N5751" s="47"/>
      <c r="O5751" s="45"/>
    </row>
    <row r="5752" spans="1:15" hidden="1" x14ac:dyDescent="0.2">
      <c r="A5752" s="45" t="s">
        <v>672</v>
      </c>
      <c r="B5752" s="65" t="str">
        <f>YEAR(C5752)&amp;"-"&amp;WEEKNUM(C5752)</f>
        <v>2018-34</v>
      </c>
      <c r="C5752" s="46">
        <v>43334</v>
      </c>
      <c r="D5752" s="67">
        <f>WEEKDAY(Tableau645[[#This Row],[date]])</f>
        <v>4</v>
      </c>
      <c r="E5752" s="47">
        <v>0.57291666666666696</v>
      </c>
      <c r="F5752" s="47">
        <v>0.73958333333333404</v>
      </c>
      <c r="G5752" s="46" t="str">
        <f>IF(NOT(ISBLANK(Tableau645[heure
début])),IF(VALUE(MID(TEXT(Tableau645[heure
début],"hh"),1,2))&lt;13,"AM","PM"),"")</f>
        <v>PM</v>
      </c>
      <c r="H5752" s="47">
        <f>F5752-E5752</f>
        <v>0.16666666666666707</v>
      </c>
      <c r="I5752" s="47"/>
      <c r="J5752" s="47"/>
      <c r="K5752" s="65" t="s">
        <v>809</v>
      </c>
      <c r="L5752" s="45" t="str">
        <f ca="1">VLOOKUP(Tableau645[[#This Row],[module]],OFFSET(INDIRECT(A5752&amp;"_code"),0,2,,2),2,0)</f>
        <v>n/a</v>
      </c>
      <c r="M5752" s="45"/>
      <c r="N5752" s="47"/>
      <c r="O5752" s="45"/>
    </row>
    <row r="5753" spans="1:15" hidden="1" x14ac:dyDescent="0.2">
      <c r="A5753" s="45" t="s">
        <v>676</v>
      </c>
      <c r="B5753" s="65" t="str">
        <f>YEAR(C5753)&amp;"-"&amp;WEEKNUM(C5753)</f>
        <v>2018-34</v>
      </c>
      <c r="C5753" s="46">
        <v>43334</v>
      </c>
      <c r="D5753" s="67">
        <f>WEEKDAY(Tableau645[[#This Row],[date]])</f>
        <v>4</v>
      </c>
      <c r="E5753" s="47">
        <v>0.57291666666666696</v>
      </c>
      <c r="F5753" s="47">
        <v>0.69791666666666663</v>
      </c>
      <c r="G5753" s="46" t="str">
        <f>IF(NOT(ISBLANK(Tableau645[heure
début])),IF(VALUE(MID(TEXT(Tableau645[heure
début],"hh"),1,2))&lt;13,"AM","PM"),"")</f>
        <v>PM</v>
      </c>
      <c r="H5753" s="47">
        <f>F5753-E5753</f>
        <v>0.12499999999999967</v>
      </c>
      <c r="I5753" s="47"/>
      <c r="J5753" s="47"/>
      <c r="K5753" s="65" t="s">
        <v>809</v>
      </c>
      <c r="L5753" s="45" t="str">
        <f ca="1">VLOOKUP(Tableau645[[#This Row],[module]],OFFSET(INDIRECT(A5753&amp;"_code"),0,2,,2),2,0)</f>
        <v>n/a</v>
      </c>
      <c r="M5753" s="45"/>
      <c r="N5753" s="47"/>
      <c r="O5753" s="45"/>
    </row>
    <row r="5754" spans="1:15" hidden="1" x14ac:dyDescent="0.2">
      <c r="A5754" s="45" t="s">
        <v>670</v>
      </c>
      <c r="B5754" s="65" t="str">
        <f>YEAR(C5754)&amp;"-"&amp;WEEKNUM(C5754)</f>
        <v>2018-34</v>
      </c>
      <c r="C5754" s="46">
        <v>43334</v>
      </c>
      <c r="D5754" s="67">
        <f>WEEKDAY(Tableau645[[#This Row],[date]])</f>
        <v>4</v>
      </c>
      <c r="E5754" s="47">
        <v>0.57291666666666696</v>
      </c>
      <c r="F5754" s="47">
        <v>0.73958333333333404</v>
      </c>
      <c r="G5754" s="46" t="str">
        <f>IF(NOT(ISBLANK(Tableau645[heure
début])),IF(VALUE(MID(TEXT(Tableau645[heure
début],"hh"),1,2))&lt;13,"AM","PM"),"")</f>
        <v>PM</v>
      </c>
      <c r="H5754" s="47">
        <f>F5754-E5754</f>
        <v>0.16666666666666707</v>
      </c>
      <c r="I5754" s="47"/>
      <c r="J5754" s="47"/>
      <c r="K5754" s="65" t="s">
        <v>809</v>
      </c>
      <c r="L5754" s="45" t="str">
        <f ca="1">VLOOKUP(Tableau645[[#This Row],[module]],OFFSET(INDIRECT(A5754&amp;"_code"),0,2,,2),2,0)</f>
        <v>n/a</v>
      </c>
      <c r="M5754" s="45"/>
      <c r="N5754" s="47"/>
      <c r="O5754" s="45"/>
    </row>
    <row r="5755" spans="1:15" hidden="1" x14ac:dyDescent="0.2">
      <c r="A5755" s="45" t="s">
        <v>677</v>
      </c>
      <c r="B5755" s="65" t="str">
        <f>YEAR(C5755)&amp;"-"&amp;WEEKNUM(C5755)</f>
        <v>2018-34</v>
      </c>
      <c r="C5755" s="46">
        <v>43334</v>
      </c>
      <c r="D5755" s="67">
        <f>WEEKDAY(Tableau645[[#This Row],[date]])</f>
        <v>4</v>
      </c>
      <c r="E5755" s="47">
        <v>0.57291666666666696</v>
      </c>
      <c r="F5755" s="47">
        <v>0.69791666666666663</v>
      </c>
      <c r="G5755" s="46" t="str">
        <f>IF(NOT(ISBLANK(Tableau645[heure
début])),IF(VALUE(MID(TEXT(Tableau645[heure
début],"hh"),1,2))&lt;13,"AM","PM"),"")</f>
        <v>PM</v>
      </c>
      <c r="H5755" s="47">
        <f>F5755-E5755</f>
        <v>0.12499999999999967</v>
      </c>
      <c r="I5755" s="47"/>
      <c r="J5755" s="47"/>
      <c r="K5755" s="65" t="s">
        <v>1168</v>
      </c>
      <c r="L5755" s="45" t="str">
        <f ca="1">VLOOKUP(Tableau645[[#This Row],[module]],OFFSET(INDIRECT(A5755&amp;"_code"),0,2,,2),2,0)</f>
        <v>n/a</v>
      </c>
      <c r="M5755" s="45"/>
      <c r="N5755" s="47"/>
      <c r="O5755" s="45"/>
    </row>
    <row r="5756" spans="1:15" hidden="1" x14ac:dyDescent="0.2">
      <c r="A5756" s="45" t="s">
        <v>671</v>
      </c>
      <c r="B5756" s="65" t="str">
        <f>YEAR(C5756)&amp;"-"&amp;WEEKNUM(C5756)</f>
        <v>2018-34</v>
      </c>
      <c r="C5756" s="46">
        <v>43334</v>
      </c>
      <c r="D5756" s="67">
        <f>WEEKDAY(Tableau645[[#This Row],[date]])</f>
        <v>4</v>
      </c>
      <c r="E5756" s="47">
        <v>0.57291666666666696</v>
      </c>
      <c r="F5756" s="47">
        <v>0.73958333333333404</v>
      </c>
      <c r="G5756" s="46" t="str">
        <f>IF(NOT(ISBLANK(Tableau645[heure
début])),IF(VALUE(MID(TEXT(Tableau645[heure
début],"hh"),1,2))&lt;13,"AM","PM"),"")</f>
        <v>PM</v>
      </c>
      <c r="H5756" s="47">
        <f>F5756-E5756</f>
        <v>0.16666666666666707</v>
      </c>
      <c r="I5756" s="47"/>
      <c r="J5756" s="47"/>
      <c r="K5756" s="65" t="s">
        <v>809</v>
      </c>
      <c r="L5756" s="45" t="str">
        <f ca="1">VLOOKUP(Tableau645[[#This Row],[module]],OFFSET(INDIRECT(A5756&amp;"_code"),0,2,,2),2,0)</f>
        <v>n/a</v>
      </c>
      <c r="M5756" s="45"/>
      <c r="N5756" s="47"/>
      <c r="O5756" s="45"/>
    </row>
    <row r="5757" spans="1:15" hidden="1" x14ac:dyDescent="0.2">
      <c r="A5757" s="61" t="s">
        <v>669</v>
      </c>
      <c r="B5757" s="65" t="str">
        <f>YEAR(C5757)&amp;"-"&amp;WEEKNUM(C5757)</f>
        <v>2018-34</v>
      </c>
      <c r="C5757" s="46">
        <v>43335</v>
      </c>
      <c r="D5757" s="67">
        <f>WEEKDAY(Tableau645[[#This Row],[date]])</f>
        <v>5</v>
      </c>
      <c r="E5757" s="47">
        <v>0.34375</v>
      </c>
      <c r="F5757" s="47">
        <v>0.51041666666666696</v>
      </c>
      <c r="G5757" s="46" t="str">
        <f>IF(NOT(ISBLANK(Tableau645[heure
début])),IF(VALUE(MID(TEXT(Tableau645[heure
début],"hh"),1,2))&lt;13,"AM","PM"),"")</f>
        <v>AM</v>
      </c>
      <c r="H5757" s="47">
        <f>F5757-E5757</f>
        <v>0.16666666666666696</v>
      </c>
      <c r="I5757" s="47"/>
      <c r="J5757" s="47"/>
      <c r="K5757" s="45" t="s">
        <v>809</v>
      </c>
      <c r="L5757" s="45" t="str">
        <f ca="1">VLOOKUP(Tableau645[[#This Row],[module]],OFFSET(INDIRECT(A5757&amp;"_code"),0,2,,2),2,0)</f>
        <v>n/a</v>
      </c>
      <c r="M5757" s="45"/>
      <c r="N5757" s="47"/>
      <c r="O5757" s="45"/>
    </row>
    <row r="5758" spans="1:15" hidden="1" x14ac:dyDescent="0.2">
      <c r="A5758" s="45" t="s">
        <v>657</v>
      </c>
      <c r="B5758" s="65" t="str">
        <f>YEAR(C5758)&amp;"-"&amp;WEEKNUM(C5758)</f>
        <v>2018-34</v>
      </c>
      <c r="C5758" s="46">
        <v>43335</v>
      </c>
      <c r="D5758" s="67">
        <f>WEEKDAY(Tableau645[[#This Row],[date]])</f>
        <v>5</v>
      </c>
      <c r="E5758" s="47">
        <v>0.34375</v>
      </c>
      <c r="F5758" s="47">
        <v>0.51041666666666696</v>
      </c>
      <c r="G5758" s="46" t="str">
        <f>IF(NOT(ISBLANK(Tableau645[heure
début])),IF(VALUE(MID(TEXT(Tableau645[heure
début],"hh"),1,2))&lt;13,"AM","PM"),"")</f>
        <v>AM</v>
      </c>
      <c r="H5758" s="47">
        <f>F5758-E5758</f>
        <v>0.16666666666666696</v>
      </c>
      <c r="I5758" s="123"/>
      <c r="J5758" s="47"/>
      <c r="K5758" s="65" t="s">
        <v>809</v>
      </c>
      <c r="L5758" s="45" t="str">
        <f ca="1">VLOOKUP(Tableau645[[#This Row],[module]],OFFSET(INDIRECT(A5758&amp;"_code"),0,2,,2),2,0)</f>
        <v>n/a</v>
      </c>
      <c r="M5758" s="45"/>
      <c r="N5758" s="47"/>
      <c r="O5758" s="45"/>
    </row>
    <row r="5759" spans="1:15" hidden="1" x14ac:dyDescent="0.2">
      <c r="A5759" s="45" t="s">
        <v>672</v>
      </c>
      <c r="B5759" s="65" t="str">
        <f>YEAR(C5759)&amp;"-"&amp;WEEKNUM(C5759)</f>
        <v>2018-34</v>
      </c>
      <c r="C5759" s="46">
        <v>43335</v>
      </c>
      <c r="D5759" s="67">
        <f>WEEKDAY(Tableau645[[#This Row],[date]])</f>
        <v>5</v>
      </c>
      <c r="E5759" s="47">
        <v>0.34375</v>
      </c>
      <c r="F5759" s="47">
        <v>0.51041666666666696</v>
      </c>
      <c r="G5759" s="46" t="str">
        <f>IF(NOT(ISBLANK(Tableau645[heure
début])),IF(VALUE(MID(TEXT(Tableau645[heure
début],"hh"),1,2))&lt;13,"AM","PM"),"")</f>
        <v>AM</v>
      </c>
      <c r="H5759" s="47">
        <f>F5759-E5759</f>
        <v>0.16666666666666696</v>
      </c>
      <c r="I5759" s="47"/>
      <c r="J5759" s="47"/>
      <c r="K5759" s="65" t="s">
        <v>809</v>
      </c>
      <c r="L5759" s="45" t="str">
        <f ca="1">VLOOKUP(Tableau645[[#This Row],[module]],OFFSET(INDIRECT(A5759&amp;"_code"),0,2,,2),2,0)</f>
        <v>n/a</v>
      </c>
      <c r="M5759" s="45"/>
      <c r="N5759" s="47"/>
      <c r="O5759" s="45"/>
    </row>
    <row r="5760" spans="1:15" hidden="1" x14ac:dyDescent="0.2">
      <c r="A5760" s="45" t="s">
        <v>676</v>
      </c>
      <c r="B5760" s="65" t="str">
        <f>YEAR(C5760)&amp;"-"&amp;WEEKNUM(C5760)</f>
        <v>2018-34</v>
      </c>
      <c r="C5760" s="46">
        <v>43335</v>
      </c>
      <c r="D5760" s="67">
        <f>WEEKDAY(Tableau645[[#This Row],[date]])</f>
        <v>5</v>
      </c>
      <c r="E5760" s="47">
        <v>0.34375</v>
      </c>
      <c r="F5760" s="47">
        <v>0.51041666666666696</v>
      </c>
      <c r="G5760" s="46" t="str">
        <f>IF(NOT(ISBLANK(Tableau645[heure
début])),IF(VALUE(MID(TEXT(Tableau645[heure
début],"hh"),1,2))&lt;13,"AM","PM"),"")</f>
        <v>AM</v>
      </c>
      <c r="H5760" s="47">
        <f>F5760-E5760</f>
        <v>0.16666666666666696</v>
      </c>
      <c r="I5760" s="47"/>
      <c r="J5760" s="47"/>
      <c r="K5760" s="65" t="s">
        <v>809</v>
      </c>
      <c r="L5760" s="45" t="str">
        <f ca="1">VLOOKUP(Tableau645[[#This Row],[module]],OFFSET(INDIRECT(A5760&amp;"_code"),0,2,,2),2,0)</f>
        <v>n/a</v>
      </c>
      <c r="M5760" s="45"/>
      <c r="N5760" s="47"/>
      <c r="O5760" s="45"/>
    </row>
    <row r="5761" spans="1:15" hidden="1" x14ac:dyDescent="0.2">
      <c r="A5761" s="45" t="s">
        <v>670</v>
      </c>
      <c r="B5761" s="65" t="str">
        <f>YEAR(C5761)&amp;"-"&amp;WEEKNUM(C5761)</f>
        <v>2018-34</v>
      </c>
      <c r="C5761" s="46">
        <v>43335</v>
      </c>
      <c r="D5761" s="67">
        <f>WEEKDAY(Tableau645[[#This Row],[date]])</f>
        <v>5</v>
      </c>
      <c r="E5761" s="47">
        <v>0.34375</v>
      </c>
      <c r="F5761" s="47">
        <v>0.51041666666666696</v>
      </c>
      <c r="G5761" s="46" t="str">
        <f>IF(NOT(ISBLANK(Tableau645[heure
début])),IF(VALUE(MID(TEXT(Tableau645[heure
début],"hh"),1,2))&lt;13,"AM","PM"),"")</f>
        <v>AM</v>
      </c>
      <c r="H5761" s="47">
        <f>F5761-E5761</f>
        <v>0.16666666666666696</v>
      </c>
      <c r="I5761" s="47"/>
      <c r="J5761" s="47"/>
      <c r="K5761" s="65" t="s">
        <v>809</v>
      </c>
      <c r="L5761" s="45" t="str">
        <f ca="1">VLOOKUP(Tableau645[[#This Row],[module]],OFFSET(INDIRECT(A5761&amp;"_code"),0,2,,2),2,0)</f>
        <v>n/a</v>
      </c>
      <c r="M5761" s="45"/>
      <c r="N5761" s="47"/>
      <c r="O5761" s="45"/>
    </row>
    <row r="5762" spans="1:15" hidden="1" x14ac:dyDescent="0.2">
      <c r="A5762" s="45" t="s">
        <v>677</v>
      </c>
      <c r="B5762" s="65" t="str">
        <f>YEAR(C5762)&amp;"-"&amp;WEEKNUM(C5762)</f>
        <v>2018-34</v>
      </c>
      <c r="C5762" s="46">
        <v>43335</v>
      </c>
      <c r="D5762" s="67">
        <f>WEEKDAY(Tableau645[[#This Row],[date]])</f>
        <v>5</v>
      </c>
      <c r="E5762" s="47">
        <v>0.34375</v>
      </c>
      <c r="F5762" s="47">
        <v>0.51041666666666696</v>
      </c>
      <c r="G5762" s="46" t="str">
        <f>IF(NOT(ISBLANK(Tableau645[heure
début])),IF(VALUE(MID(TEXT(Tableau645[heure
début],"hh"),1,2))&lt;13,"AM","PM"),"")</f>
        <v>AM</v>
      </c>
      <c r="H5762" s="47">
        <f>F5762-E5762</f>
        <v>0.16666666666666696</v>
      </c>
      <c r="I5762" s="47"/>
      <c r="J5762" s="47"/>
      <c r="K5762" s="65" t="s">
        <v>1168</v>
      </c>
      <c r="L5762" s="45" t="str">
        <f ca="1">VLOOKUP(Tableau645[[#This Row],[module]],OFFSET(INDIRECT(A5762&amp;"_code"),0,2,,2),2,0)</f>
        <v>n/a</v>
      </c>
      <c r="M5762" s="45"/>
      <c r="N5762" s="47"/>
      <c r="O5762" s="45"/>
    </row>
    <row r="5763" spans="1:15" hidden="1" x14ac:dyDescent="0.2">
      <c r="A5763" s="45" t="s">
        <v>671</v>
      </c>
      <c r="B5763" s="65" t="str">
        <f>YEAR(C5763)&amp;"-"&amp;WEEKNUM(C5763)</f>
        <v>2018-34</v>
      </c>
      <c r="C5763" s="46">
        <v>43335</v>
      </c>
      <c r="D5763" s="67">
        <f>WEEKDAY(Tableau645[[#This Row],[date]])</f>
        <v>5</v>
      </c>
      <c r="E5763" s="47">
        <v>0.34375</v>
      </c>
      <c r="F5763" s="47">
        <v>0.51041666666666696</v>
      </c>
      <c r="G5763" s="46" t="str">
        <f>IF(NOT(ISBLANK(Tableau645[heure
début])),IF(VALUE(MID(TEXT(Tableau645[heure
début],"hh"),1,2))&lt;13,"AM","PM"),"")</f>
        <v>AM</v>
      </c>
      <c r="H5763" s="47">
        <f>F5763-E5763</f>
        <v>0.16666666666666696</v>
      </c>
      <c r="I5763" s="47"/>
      <c r="J5763" s="47"/>
      <c r="K5763" s="65" t="s">
        <v>809</v>
      </c>
      <c r="L5763" s="45" t="str">
        <f ca="1">VLOOKUP(Tableau645[[#This Row],[module]],OFFSET(INDIRECT(A5763&amp;"_code"),0,2,,2),2,0)</f>
        <v>n/a</v>
      </c>
      <c r="M5763" s="45"/>
      <c r="N5763" s="47"/>
      <c r="O5763" s="45"/>
    </row>
    <row r="5764" spans="1:15" hidden="1" x14ac:dyDescent="0.2">
      <c r="A5764" s="61" t="s">
        <v>669</v>
      </c>
      <c r="B5764" s="65" t="str">
        <f>YEAR(C5764)&amp;"-"&amp;WEEKNUM(C5764)</f>
        <v>2018-34</v>
      </c>
      <c r="C5764" s="46">
        <v>43335</v>
      </c>
      <c r="D5764" s="67">
        <f>WEEKDAY(Tableau645[[#This Row],[date]])</f>
        <v>5</v>
      </c>
      <c r="E5764" s="63">
        <v>0.57291666666666696</v>
      </c>
      <c r="F5764" s="63">
        <v>0.73958333333333404</v>
      </c>
      <c r="G5764" s="46" t="str">
        <f>IF(NOT(ISBLANK(Tableau645[heure
début])),IF(VALUE(MID(TEXT(Tableau645[heure
début],"hh"),1,2))&lt;13,"AM","PM"),"")</f>
        <v>PM</v>
      </c>
      <c r="H5764" s="47">
        <f>F5764-E5764</f>
        <v>0.16666666666666707</v>
      </c>
      <c r="I5764" s="47"/>
      <c r="J5764" s="47"/>
      <c r="K5764" s="45" t="s">
        <v>809</v>
      </c>
      <c r="L5764" s="45" t="str">
        <f ca="1">VLOOKUP(Tableau645[[#This Row],[module]],OFFSET(INDIRECT(A5764&amp;"_code"),0,2,,2),2,0)</f>
        <v>n/a</v>
      </c>
      <c r="M5764" s="45"/>
      <c r="N5764" s="47"/>
      <c r="O5764" s="45"/>
    </row>
    <row r="5765" spans="1:15" hidden="1" x14ac:dyDescent="0.2">
      <c r="A5765" s="45" t="s">
        <v>657</v>
      </c>
      <c r="B5765" s="65" t="str">
        <f>YEAR(C5765)&amp;"-"&amp;WEEKNUM(C5765)</f>
        <v>2018-34</v>
      </c>
      <c r="C5765" s="46">
        <v>43335</v>
      </c>
      <c r="D5765" s="67">
        <f>WEEKDAY(Tableau645[[#This Row],[date]])</f>
        <v>5</v>
      </c>
      <c r="E5765" s="47">
        <v>0.57291666666666696</v>
      </c>
      <c r="F5765" s="47">
        <v>0.73958333333333404</v>
      </c>
      <c r="G5765" s="46" t="str">
        <f>IF(NOT(ISBLANK(Tableau645[heure
début])),IF(VALUE(MID(TEXT(Tableau645[heure
début],"hh"),1,2))&lt;13,"AM","PM"),"")</f>
        <v>PM</v>
      </c>
      <c r="H5765" s="47">
        <f>F5765-E5765</f>
        <v>0.16666666666666707</v>
      </c>
      <c r="I5765" s="123"/>
      <c r="J5765" s="47"/>
      <c r="K5765" s="65" t="s">
        <v>809</v>
      </c>
      <c r="L5765" s="45" t="str">
        <f ca="1">VLOOKUP(Tableau645[[#This Row],[module]],OFFSET(INDIRECT(A5765&amp;"_code"),0,2,,2),2,0)</f>
        <v>n/a</v>
      </c>
      <c r="M5765" s="45"/>
      <c r="N5765" s="47"/>
      <c r="O5765" s="45"/>
    </row>
    <row r="5766" spans="1:15" hidden="1" x14ac:dyDescent="0.2">
      <c r="A5766" s="45" t="s">
        <v>672</v>
      </c>
      <c r="B5766" s="65" t="str">
        <f>YEAR(C5766)&amp;"-"&amp;WEEKNUM(C5766)</f>
        <v>2018-34</v>
      </c>
      <c r="C5766" s="46">
        <v>43335</v>
      </c>
      <c r="D5766" s="67">
        <f>WEEKDAY(Tableau645[[#This Row],[date]])</f>
        <v>5</v>
      </c>
      <c r="E5766" s="47">
        <v>0.57291666666666696</v>
      </c>
      <c r="F5766" s="47">
        <v>0.73958333333333404</v>
      </c>
      <c r="G5766" s="46" t="str">
        <f>IF(NOT(ISBLANK(Tableau645[heure
début])),IF(VALUE(MID(TEXT(Tableau645[heure
début],"hh"),1,2))&lt;13,"AM","PM"),"")</f>
        <v>PM</v>
      </c>
      <c r="H5766" s="47">
        <f>F5766-E5766</f>
        <v>0.16666666666666707</v>
      </c>
      <c r="I5766" s="47"/>
      <c r="J5766" s="47"/>
      <c r="K5766" s="65" t="s">
        <v>809</v>
      </c>
      <c r="L5766" s="45" t="str">
        <f ca="1">VLOOKUP(Tableau645[[#This Row],[module]],OFFSET(INDIRECT(A5766&amp;"_code"),0,2,,2),2,0)</f>
        <v>n/a</v>
      </c>
      <c r="M5766" s="45"/>
      <c r="N5766" s="47"/>
      <c r="O5766" s="45"/>
    </row>
    <row r="5767" spans="1:15" hidden="1" x14ac:dyDescent="0.2">
      <c r="A5767" s="45" t="s">
        <v>676</v>
      </c>
      <c r="B5767" s="65" t="str">
        <f>YEAR(C5767)&amp;"-"&amp;WEEKNUM(C5767)</f>
        <v>2018-34</v>
      </c>
      <c r="C5767" s="46">
        <v>43335</v>
      </c>
      <c r="D5767" s="67">
        <f>WEEKDAY(Tableau645[[#This Row],[date]])</f>
        <v>5</v>
      </c>
      <c r="E5767" s="47">
        <v>0.57291666666666696</v>
      </c>
      <c r="F5767" s="47">
        <v>0.69791666666666663</v>
      </c>
      <c r="G5767" s="46" t="str">
        <f>IF(NOT(ISBLANK(Tableau645[heure
début])),IF(VALUE(MID(TEXT(Tableau645[heure
début],"hh"),1,2))&lt;13,"AM","PM"),"")</f>
        <v>PM</v>
      </c>
      <c r="H5767" s="47">
        <f>F5767-E5767</f>
        <v>0.12499999999999967</v>
      </c>
      <c r="I5767" s="47"/>
      <c r="J5767" s="47"/>
      <c r="K5767" s="65" t="s">
        <v>809</v>
      </c>
      <c r="L5767" s="45" t="str">
        <f ca="1">VLOOKUP(Tableau645[[#This Row],[module]],OFFSET(INDIRECT(A5767&amp;"_code"),0,2,,2),2,0)</f>
        <v>n/a</v>
      </c>
      <c r="M5767" s="45"/>
      <c r="N5767" s="47"/>
      <c r="O5767" s="45"/>
    </row>
    <row r="5768" spans="1:15" hidden="1" x14ac:dyDescent="0.2">
      <c r="A5768" s="45" t="s">
        <v>670</v>
      </c>
      <c r="B5768" s="65" t="str">
        <f>YEAR(C5768)&amp;"-"&amp;WEEKNUM(C5768)</f>
        <v>2018-34</v>
      </c>
      <c r="C5768" s="46">
        <v>43335</v>
      </c>
      <c r="D5768" s="67">
        <f>WEEKDAY(Tableau645[[#This Row],[date]])</f>
        <v>5</v>
      </c>
      <c r="E5768" s="47">
        <v>0.57291666666666696</v>
      </c>
      <c r="F5768" s="47">
        <v>0.73958333333333404</v>
      </c>
      <c r="G5768" s="46" t="str">
        <f>IF(NOT(ISBLANK(Tableau645[heure
début])),IF(VALUE(MID(TEXT(Tableau645[heure
début],"hh"),1,2))&lt;13,"AM","PM"),"")</f>
        <v>PM</v>
      </c>
      <c r="H5768" s="47">
        <f>F5768-E5768</f>
        <v>0.16666666666666707</v>
      </c>
      <c r="I5768" s="47"/>
      <c r="J5768" s="47"/>
      <c r="K5768" s="65" t="s">
        <v>809</v>
      </c>
      <c r="L5768" s="45" t="str">
        <f ca="1">VLOOKUP(Tableau645[[#This Row],[module]],OFFSET(INDIRECT(A5768&amp;"_code"),0,2,,2),2,0)</f>
        <v>n/a</v>
      </c>
      <c r="M5768" s="45"/>
      <c r="N5768" s="47"/>
      <c r="O5768" s="45"/>
    </row>
    <row r="5769" spans="1:15" hidden="1" x14ac:dyDescent="0.2">
      <c r="A5769" s="45" t="s">
        <v>677</v>
      </c>
      <c r="B5769" s="65" t="str">
        <f>YEAR(C5769)&amp;"-"&amp;WEEKNUM(C5769)</f>
        <v>2018-34</v>
      </c>
      <c r="C5769" s="46">
        <v>43335</v>
      </c>
      <c r="D5769" s="67">
        <f>WEEKDAY(Tableau645[[#This Row],[date]])</f>
        <v>5</v>
      </c>
      <c r="E5769" s="47">
        <v>0.57291666666666696</v>
      </c>
      <c r="F5769" s="47">
        <v>0.69791666666666663</v>
      </c>
      <c r="G5769" s="46" t="str">
        <f>IF(NOT(ISBLANK(Tableau645[heure
début])),IF(VALUE(MID(TEXT(Tableau645[heure
début],"hh"),1,2))&lt;13,"AM","PM"),"")</f>
        <v>PM</v>
      </c>
      <c r="H5769" s="47">
        <f>F5769-E5769</f>
        <v>0.12499999999999967</v>
      </c>
      <c r="I5769" s="47"/>
      <c r="J5769" s="47"/>
      <c r="K5769" s="65" t="s">
        <v>1168</v>
      </c>
      <c r="L5769" s="45" t="str">
        <f ca="1">VLOOKUP(Tableau645[[#This Row],[module]],OFFSET(INDIRECT(A5769&amp;"_code"),0,2,,2),2,0)</f>
        <v>n/a</v>
      </c>
      <c r="M5769" s="45"/>
      <c r="N5769" s="47"/>
      <c r="O5769" s="45"/>
    </row>
    <row r="5770" spans="1:15" hidden="1" x14ac:dyDescent="0.2">
      <c r="A5770" s="45" t="s">
        <v>671</v>
      </c>
      <c r="B5770" s="65" t="str">
        <f>YEAR(C5770)&amp;"-"&amp;WEEKNUM(C5770)</f>
        <v>2018-34</v>
      </c>
      <c r="C5770" s="46">
        <v>43335</v>
      </c>
      <c r="D5770" s="67">
        <f>WEEKDAY(Tableau645[[#This Row],[date]])</f>
        <v>5</v>
      </c>
      <c r="E5770" s="47">
        <v>0.57291666666666696</v>
      </c>
      <c r="F5770" s="47">
        <v>0.73958333333333404</v>
      </c>
      <c r="G5770" s="46" t="str">
        <f>IF(NOT(ISBLANK(Tableau645[heure
début])),IF(VALUE(MID(TEXT(Tableau645[heure
début],"hh"),1,2))&lt;13,"AM","PM"),"")</f>
        <v>PM</v>
      </c>
      <c r="H5770" s="47">
        <f>F5770-E5770</f>
        <v>0.16666666666666707</v>
      </c>
      <c r="I5770" s="47"/>
      <c r="J5770" s="47"/>
      <c r="K5770" s="65" t="s">
        <v>809</v>
      </c>
      <c r="L5770" s="45" t="str">
        <f ca="1">VLOOKUP(Tableau645[[#This Row],[module]],OFFSET(INDIRECT(A5770&amp;"_code"),0,2,,2),2,0)</f>
        <v>n/a</v>
      </c>
      <c r="M5770" s="45"/>
      <c r="N5770" s="47"/>
      <c r="O5770" s="45"/>
    </row>
    <row r="5771" spans="1:15" hidden="1" x14ac:dyDescent="0.2">
      <c r="A5771" s="61" t="s">
        <v>669</v>
      </c>
      <c r="B5771" s="65" t="str">
        <f>YEAR(C5771)&amp;"-"&amp;WEEKNUM(C5771)</f>
        <v>2018-34</v>
      </c>
      <c r="C5771" s="46">
        <v>43336</v>
      </c>
      <c r="D5771" s="67">
        <f>WEEKDAY(Tableau645[[#This Row],[date]])</f>
        <v>6</v>
      </c>
      <c r="E5771" s="47">
        <v>0.34375</v>
      </c>
      <c r="F5771" s="47">
        <v>0.51041666666666696</v>
      </c>
      <c r="G5771" s="46" t="str">
        <f>IF(NOT(ISBLANK(Tableau645[heure
début])),IF(VALUE(MID(TEXT(Tableau645[heure
début],"hh"),1,2))&lt;13,"AM","PM"),"")</f>
        <v>AM</v>
      </c>
      <c r="H5771" s="47">
        <f>F5771-E5771</f>
        <v>0.16666666666666696</v>
      </c>
      <c r="I5771" s="47"/>
      <c r="J5771" s="47"/>
      <c r="K5771" s="45" t="s">
        <v>809</v>
      </c>
      <c r="L5771" s="45" t="str">
        <f ca="1">VLOOKUP(Tableau645[[#This Row],[module]],OFFSET(INDIRECT(A5771&amp;"_code"),0,2,,2),2,0)</f>
        <v>n/a</v>
      </c>
      <c r="M5771" s="45"/>
      <c r="N5771" s="47"/>
      <c r="O5771" s="45"/>
    </row>
    <row r="5772" spans="1:15" hidden="1" x14ac:dyDescent="0.2">
      <c r="A5772" s="45" t="s">
        <v>657</v>
      </c>
      <c r="B5772" s="65" t="str">
        <f>YEAR(C5772)&amp;"-"&amp;WEEKNUM(C5772)</f>
        <v>2018-34</v>
      </c>
      <c r="C5772" s="46">
        <v>43336</v>
      </c>
      <c r="D5772" s="67">
        <f>WEEKDAY(Tableau645[[#This Row],[date]])</f>
        <v>6</v>
      </c>
      <c r="E5772" s="47">
        <v>0.34375</v>
      </c>
      <c r="F5772" s="47">
        <v>0.51041666666666696</v>
      </c>
      <c r="G5772" s="46" t="str">
        <f>IF(NOT(ISBLANK(Tableau645[heure
début])),IF(VALUE(MID(TEXT(Tableau645[heure
début],"hh"),1,2))&lt;13,"AM","PM"),"")</f>
        <v>AM</v>
      </c>
      <c r="H5772" s="47">
        <f>F5772-E5772</f>
        <v>0.16666666666666696</v>
      </c>
      <c r="I5772" s="123"/>
      <c r="J5772" s="47"/>
      <c r="K5772" s="65" t="s">
        <v>809</v>
      </c>
      <c r="L5772" s="45" t="str">
        <f ca="1">VLOOKUP(Tableau645[[#This Row],[module]],OFFSET(INDIRECT(A5772&amp;"_code"),0,2,,2),2,0)</f>
        <v>n/a</v>
      </c>
      <c r="M5772" s="45"/>
      <c r="N5772" s="47"/>
      <c r="O5772" s="45"/>
    </row>
    <row r="5773" spans="1:15" hidden="1" x14ac:dyDescent="0.2">
      <c r="A5773" s="45" t="s">
        <v>672</v>
      </c>
      <c r="B5773" s="65" t="str">
        <f>YEAR(C5773)&amp;"-"&amp;WEEKNUM(C5773)</f>
        <v>2018-34</v>
      </c>
      <c r="C5773" s="46">
        <v>43336</v>
      </c>
      <c r="D5773" s="67">
        <f>WEEKDAY(Tableau645[[#This Row],[date]])</f>
        <v>6</v>
      </c>
      <c r="E5773" s="47">
        <v>0.34375</v>
      </c>
      <c r="F5773" s="47">
        <v>0.51041666666666696</v>
      </c>
      <c r="G5773" s="46" t="str">
        <f>IF(NOT(ISBLANK(Tableau645[heure
début])),IF(VALUE(MID(TEXT(Tableau645[heure
début],"hh"),1,2))&lt;13,"AM","PM"),"")</f>
        <v>AM</v>
      </c>
      <c r="H5773" s="47">
        <f>F5773-E5773</f>
        <v>0.16666666666666696</v>
      </c>
      <c r="I5773" s="47"/>
      <c r="J5773" s="47"/>
      <c r="K5773" s="65" t="s">
        <v>809</v>
      </c>
      <c r="L5773" s="45" t="str">
        <f ca="1">VLOOKUP(Tableau645[[#This Row],[module]],OFFSET(INDIRECT(A5773&amp;"_code"),0,2,,2),2,0)</f>
        <v>n/a</v>
      </c>
      <c r="M5773" s="45"/>
      <c r="N5773" s="47"/>
      <c r="O5773" s="45"/>
    </row>
    <row r="5774" spans="1:15" hidden="1" x14ac:dyDescent="0.2">
      <c r="A5774" s="45" t="s">
        <v>676</v>
      </c>
      <c r="B5774" s="65" t="str">
        <f>YEAR(C5774)&amp;"-"&amp;WEEKNUM(C5774)</f>
        <v>2018-34</v>
      </c>
      <c r="C5774" s="46">
        <v>43336</v>
      </c>
      <c r="D5774" s="67">
        <f>WEEKDAY(Tableau645[[#This Row],[date]])</f>
        <v>6</v>
      </c>
      <c r="E5774" s="47">
        <v>0.34375</v>
      </c>
      <c r="F5774" s="47">
        <v>0.51041666666666696</v>
      </c>
      <c r="G5774" s="46" t="str">
        <f>IF(NOT(ISBLANK(Tableau645[heure
début])),IF(VALUE(MID(TEXT(Tableau645[heure
début],"hh"),1,2))&lt;13,"AM","PM"),"")</f>
        <v>AM</v>
      </c>
      <c r="H5774" s="47">
        <f>F5774-E5774</f>
        <v>0.16666666666666696</v>
      </c>
      <c r="I5774" s="47"/>
      <c r="J5774" s="47"/>
      <c r="K5774" s="65" t="s">
        <v>809</v>
      </c>
      <c r="L5774" s="45" t="str">
        <f ca="1">VLOOKUP(Tableau645[[#This Row],[module]],OFFSET(INDIRECT(A5774&amp;"_code"),0,2,,2),2,0)</f>
        <v>n/a</v>
      </c>
      <c r="M5774" s="45"/>
      <c r="N5774" s="47"/>
      <c r="O5774" s="45"/>
    </row>
    <row r="5775" spans="1:15" hidden="1" x14ac:dyDescent="0.2">
      <c r="A5775" s="45" t="s">
        <v>670</v>
      </c>
      <c r="B5775" s="65" t="str">
        <f>YEAR(C5775)&amp;"-"&amp;WEEKNUM(C5775)</f>
        <v>2018-34</v>
      </c>
      <c r="C5775" s="46">
        <v>43336</v>
      </c>
      <c r="D5775" s="67">
        <f>WEEKDAY(Tableau645[[#This Row],[date]])</f>
        <v>6</v>
      </c>
      <c r="E5775" s="47">
        <v>0.34375</v>
      </c>
      <c r="F5775" s="47">
        <v>0.51041666666666696</v>
      </c>
      <c r="G5775" s="46" t="str">
        <f>IF(NOT(ISBLANK(Tableau645[heure
début])),IF(VALUE(MID(TEXT(Tableau645[heure
début],"hh"),1,2))&lt;13,"AM","PM"),"")</f>
        <v>AM</v>
      </c>
      <c r="H5775" s="47">
        <f>F5775-E5775</f>
        <v>0.16666666666666696</v>
      </c>
      <c r="I5775" s="47"/>
      <c r="J5775" s="47"/>
      <c r="K5775" s="65" t="s">
        <v>809</v>
      </c>
      <c r="L5775" s="45" t="str">
        <f ca="1">VLOOKUP(Tableau645[[#This Row],[module]],OFFSET(INDIRECT(A5775&amp;"_code"),0,2,,2),2,0)</f>
        <v>n/a</v>
      </c>
      <c r="M5775" s="45"/>
      <c r="N5775" s="47"/>
      <c r="O5775" s="45"/>
    </row>
    <row r="5776" spans="1:15" hidden="1" x14ac:dyDescent="0.2">
      <c r="A5776" s="45" t="s">
        <v>677</v>
      </c>
      <c r="B5776" s="65" t="str">
        <f>YEAR(C5776)&amp;"-"&amp;WEEKNUM(C5776)</f>
        <v>2018-34</v>
      </c>
      <c r="C5776" s="46">
        <v>43336</v>
      </c>
      <c r="D5776" s="67">
        <f>WEEKDAY(Tableau645[[#This Row],[date]])</f>
        <v>6</v>
      </c>
      <c r="E5776" s="47">
        <v>0.34375</v>
      </c>
      <c r="F5776" s="47">
        <v>0.51041666666666696</v>
      </c>
      <c r="G5776" s="46" t="str">
        <f>IF(NOT(ISBLANK(Tableau645[heure
début])),IF(VALUE(MID(TEXT(Tableau645[heure
début],"hh"),1,2))&lt;13,"AM","PM"),"")</f>
        <v>AM</v>
      </c>
      <c r="H5776" s="47">
        <f>F5776-E5776</f>
        <v>0.16666666666666696</v>
      </c>
      <c r="I5776" s="47"/>
      <c r="J5776" s="47"/>
      <c r="K5776" s="65" t="s">
        <v>1168</v>
      </c>
      <c r="L5776" s="45" t="str">
        <f ca="1">VLOOKUP(Tableau645[[#This Row],[module]],OFFSET(INDIRECT(A5776&amp;"_code"),0,2,,2),2,0)</f>
        <v>n/a</v>
      </c>
      <c r="M5776" s="45"/>
      <c r="N5776" s="47"/>
      <c r="O5776" s="45"/>
    </row>
    <row r="5777" spans="1:15" hidden="1" x14ac:dyDescent="0.2">
      <c r="A5777" s="45" t="s">
        <v>671</v>
      </c>
      <c r="B5777" s="65" t="str">
        <f>YEAR(C5777)&amp;"-"&amp;WEEKNUM(C5777)</f>
        <v>2018-34</v>
      </c>
      <c r="C5777" s="46">
        <v>43336</v>
      </c>
      <c r="D5777" s="67">
        <f>WEEKDAY(Tableau645[[#This Row],[date]])</f>
        <v>6</v>
      </c>
      <c r="E5777" s="47">
        <v>0.34375</v>
      </c>
      <c r="F5777" s="47">
        <v>0.51041666666666696</v>
      </c>
      <c r="G5777" s="46" t="str">
        <f>IF(NOT(ISBLANK(Tableau645[heure
début])),IF(VALUE(MID(TEXT(Tableau645[heure
début],"hh"),1,2))&lt;13,"AM","PM"),"")</f>
        <v>AM</v>
      </c>
      <c r="H5777" s="47">
        <f>F5777-E5777</f>
        <v>0.16666666666666696</v>
      </c>
      <c r="I5777" s="47"/>
      <c r="J5777" s="47"/>
      <c r="K5777" s="65" t="s">
        <v>809</v>
      </c>
      <c r="L5777" s="45" t="str">
        <f ca="1">VLOOKUP(Tableau645[[#This Row],[module]],OFFSET(INDIRECT(A5777&amp;"_code"),0,2,,2),2,0)</f>
        <v>n/a</v>
      </c>
      <c r="M5777" s="45"/>
      <c r="N5777" s="47"/>
      <c r="O5777" s="45"/>
    </row>
    <row r="5778" spans="1:15" hidden="1" x14ac:dyDescent="0.2">
      <c r="A5778" s="61" t="s">
        <v>669</v>
      </c>
      <c r="B5778" s="65" t="str">
        <f>YEAR(C5778)&amp;"-"&amp;WEEKNUM(C5778)</f>
        <v>2018-34</v>
      </c>
      <c r="C5778" s="46">
        <v>43336</v>
      </c>
      <c r="D5778" s="67">
        <f>WEEKDAY(Tableau645[[#This Row],[date]])</f>
        <v>6</v>
      </c>
      <c r="E5778" s="63">
        <v>0.57291666666666696</v>
      </c>
      <c r="F5778" s="63">
        <v>0.73958333333333404</v>
      </c>
      <c r="G5778" s="46" t="str">
        <f>IF(NOT(ISBLANK(Tableau645[heure
début])),IF(VALUE(MID(TEXT(Tableau645[heure
début],"hh"),1,2))&lt;13,"AM","PM"),"")</f>
        <v>PM</v>
      </c>
      <c r="H5778" s="47">
        <f>F5778-E5778</f>
        <v>0.16666666666666707</v>
      </c>
      <c r="I5778" s="47"/>
      <c r="J5778" s="47"/>
      <c r="K5778" s="45" t="s">
        <v>809</v>
      </c>
      <c r="L5778" s="45" t="str">
        <f ca="1">VLOOKUP(Tableau645[[#This Row],[module]],OFFSET(INDIRECT(A5778&amp;"_code"),0,2,,2),2,0)</f>
        <v>n/a</v>
      </c>
      <c r="M5778" s="45"/>
      <c r="N5778" s="47"/>
      <c r="O5778" s="45"/>
    </row>
    <row r="5779" spans="1:15" hidden="1" x14ac:dyDescent="0.2">
      <c r="A5779" s="45" t="s">
        <v>657</v>
      </c>
      <c r="B5779" s="65" t="str">
        <f>YEAR(C5779)&amp;"-"&amp;WEEKNUM(C5779)</f>
        <v>2018-34</v>
      </c>
      <c r="C5779" s="46">
        <v>43336</v>
      </c>
      <c r="D5779" s="67">
        <f>WEEKDAY(Tableau645[[#This Row],[date]])</f>
        <v>6</v>
      </c>
      <c r="E5779" s="47">
        <v>0.57291666666666696</v>
      </c>
      <c r="F5779" s="47">
        <v>0.73958333333333404</v>
      </c>
      <c r="G5779" s="46" t="str">
        <f>IF(NOT(ISBLANK(Tableau645[heure
début])),IF(VALUE(MID(TEXT(Tableau645[heure
début],"hh"),1,2))&lt;13,"AM","PM"),"")</f>
        <v>PM</v>
      </c>
      <c r="H5779" s="47">
        <f>F5779-E5779</f>
        <v>0.16666666666666707</v>
      </c>
      <c r="I5779" s="123"/>
      <c r="J5779" s="47"/>
      <c r="K5779" s="65" t="s">
        <v>809</v>
      </c>
      <c r="L5779" s="45" t="str">
        <f ca="1">VLOOKUP(Tableau645[[#This Row],[module]],OFFSET(INDIRECT(A5779&amp;"_code"),0,2,,2),2,0)</f>
        <v>n/a</v>
      </c>
      <c r="M5779" s="45"/>
      <c r="N5779" s="47"/>
      <c r="O5779" s="45"/>
    </row>
    <row r="5780" spans="1:15" hidden="1" x14ac:dyDescent="0.2">
      <c r="A5780" s="45" t="s">
        <v>672</v>
      </c>
      <c r="B5780" s="65" t="str">
        <f>YEAR(C5780)&amp;"-"&amp;WEEKNUM(C5780)</f>
        <v>2018-34</v>
      </c>
      <c r="C5780" s="46">
        <v>43336</v>
      </c>
      <c r="D5780" s="67">
        <f>WEEKDAY(Tableau645[[#This Row],[date]])</f>
        <v>6</v>
      </c>
      <c r="E5780" s="47">
        <v>0.57291666666666696</v>
      </c>
      <c r="F5780" s="47">
        <v>0.73958333333333404</v>
      </c>
      <c r="G5780" s="46" t="str">
        <f>IF(NOT(ISBLANK(Tableau645[heure
début])),IF(VALUE(MID(TEXT(Tableau645[heure
début],"hh"),1,2))&lt;13,"AM","PM"),"")</f>
        <v>PM</v>
      </c>
      <c r="H5780" s="47">
        <f>F5780-E5780</f>
        <v>0.16666666666666707</v>
      </c>
      <c r="I5780" s="47"/>
      <c r="J5780" s="47"/>
      <c r="K5780" s="65" t="s">
        <v>809</v>
      </c>
      <c r="L5780" s="45" t="str">
        <f ca="1">VLOOKUP(Tableau645[[#This Row],[module]],OFFSET(INDIRECT(A5780&amp;"_code"),0,2,,2),2,0)</f>
        <v>n/a</v>
      </c>
      <c r="M5780" s="45"/>
      <c r="N5780" s="47"/>
      <c r="O5780" s="45"/>
    </row>
    <row r="5781" spans="1:15" hidden="1" x14ac:dyDescent="0.2">
      <c r="A5781" s="45" t="s">
        <v>676</v>
      </c>
      <c r="B5781" s="65" t="str">
        <f>YEAR(C5781)&amp;"-"&amp;WEEKNUM(C5781)</f>
        <v>2018-34</v>
      </c>
      <c r="C5781" s="46">
        <v>43336</v>
      </c>
      <c r="D5781" s="67">
        <f>WEEKDAY(Tableau645[[#This Row],[date]])</f>
        <v>6</v>
      </c>
      <c r="E5781" s="47">
        <v>0.57291666666666696</v>
      </c>
      <c r="F5781" s="47">
        <v>0.69791666666666663</v>
      </c>
      <c r="G5781" s="46" t="str">
        <f>IF(NOT(ISBLANK(Tableau645[heure
début])),IF(VALUE(MID(TEXT(Tableau645[heure
début],"hh"),1,2))&lt;13,"AM","PM"),"")</f>
        <v>PM</v>
      </c>
      <c r="H5781" s="47">
        <f>F5781-E5781</f>
        <v>0.12499999999999967</v>
      </c>
      <c r="I5781" s="47"/>
      <c r="J5781" s="47"/>
      <c r="K5781" s="65" t="s">
        <v>809</v>
      </c>
      <c r="L5781" s="45" t="str">
        <f ca="1">VLOOKUP(Tableau645[[#This Row],[module]],OFFSET(INDIRECT(A5781&amp;"_code"),0,2,,2),2,0)</f>
        <v>n/a</v>
      </c>
      <c r="M5781" s="45"/>
      <c r="N5781" s="47"/>
      <c r="O5781" s="45"/>
    </row>
    <row r="5782" spans="1:15" hidden="1" x14ac:dyDescent="0.2">
      <c r="A5782" s="45" t="s">
        <v>670</v>
      </c>
      <c r="B5782" s="65" t="str">
        <f>YEAR(C5782)&amp;"-"&amp;WEEKNUM(C5782)</f>
        <v>2018-34</v>
      </c>
      <c r="C5782" s="46">
        <v>43336</v>
      </c>
      <c r="D5782" s="67">
        <f>WEEKDAY(Tableau645[[#This Row],[date]])</f>
        <v>6</v>
      </c>
      <c r="E5782" s="47">
        <v>0.57291666666666696</v>
      </c>
      <c r="F5782" s="47">
        <v>0.73958333333333404</v>
      </c>
      <c r="G5782" s="46" t="str">
        <f>IF(NOT(ISBLANK(Tableau645[heure
début])),IF(VALUE(MID(TEXT(Tableau645[heure
début],"hh"),1,2))&lt;13,"AM","PM"),"")</f>
        <v>PM</v>
      </c>
      <c r="H5782" s="47">
        <f>F5782-E5782</f>
        <v>0.16666666666666707</v>
      </c>
      <c r="I5782" s="47"/>
      <c r="J5782" s="47"/>
      <c r="K5782" s="65" t="s">
        <v>809</v>
      </c>
      <c r="L5782" s="45" t="str">
        <f ca="1">VLOOKUP(Tableau645[[#This Row],[module]],OFFSET(INDIRECT(A5782&amp;"_code"),0,2,,2),2,0)</f>
        <v>n/a</v>
      </c>
      <c r="M5782" s="45"/>
      <c r="N5782" s="47"/>
      <c r="O5782" s="45"/>
    </row>
    <row r="5783" spans="1:15" hidden="1" x14ac:dyDescent="0.2">
      <c r="A5783" s="45" t="s">
        <v>677</v>
      </c>
      <c r="B5783" s="65" t="str">
        <f>YEAR(C5783)&amp;"-"&amp;WEEKNUM(C5783)</f>
        <v>2018-34</v>
      </c>
      <c r="C5783" s="46">
        <v>43336</v>
      </c>
      <c r="D5783" s="67">
        <f>WEEKDAY(Tableau645[[#This Row],[date]])</f>
        <v>6</v>
      </c>
      <c r="E5783" s="47">
        <v>0.57291666666666696</v>
      </c>
      <c r="F5783" s="47">
        <v>0.69791666666666663</v>
      </c>
      <c r="G5783" s="46" t="str">
        <f>IF(NOT(ISBLANK(Tableau645[heure
début])),IF(VALUE(MID(TEXT(Tableau645[heure
début],"hh"),1,2))&lt;13,"AM","PM"),"")</f>
        <v>PM</v>
      </c>
      <c r="H5783" s="47">
        <f>F5783-E5783</f>
        <v>0.12499999999999967</v>
      </c>
      <c r="I5783" s="47"/>
      <c r="J5783" s="47"/>
      <c r="K5783" s="65" t="s">
        <v>1168</v>
      </c>
      <c r="L5783" s="45" t="str">
        <f ca="1">VLOOKUP(Tableau645[[#This Row],[module]],OFFSET(INDIRECT(A5783&amp;"_code"),0,2,,2),2,0)</f>
        <v>n/a</v>
      </c>
      <c r="M5783" s="45"/>
      <c r="N5783" s="47"/>
      <c r="O5783" s="45"/>
    </row>
    <row r="5784" spans="1:15" hidden="1" x14ac:dyDescent="0.2">
      <c r="A5784" s="45" t="s">
        <v>671</v>
      </c>
      <c r="B5784" s="65" t="str">
        <f>YEAR(C5784)&amp;"-"&amp;WEEKNUM(C5784)</f>
        <v>2018-34</v>
      </c>
      <c r="C5784" s="46">
        <v>43336</v>
      </c>
      <c r="D5784" s="67">
        <f>WEEKDAY(Tableau645[[#This Row],[date]])</f>
        <v>6</v>
      </c>
      <c r="E5784" s="47">
        <v>0.57291666666666696</v>
      </c>
      <c r="F5784" s="47">
        <v>0.73958333333333404</v>
      </c>
      <c r="G5784" s="46" t="str">
        <f>IF(NOT(ISBLANK(Tableau645[heure
début])),IF(VALUE(MID(TEXT(Tableau645[heure
début],"hh"),1,2))&lt;13,"AM","PM"),"")</f>
        <v>PM</v>
      </c>
      <c r="H5784" s="47">
        <f>F5784-E5784</f>
        <v>0.16666666666666707</v>
      </c>
      <c r="I5784" s="47"/>
      <c r="J5784" s="47"/>
      <c r="K5784" s="65" t="s">
        <v>809</v>
      </c>
      <c r="L5784" s="45" t="str">
        <f ca="1">VLOOKUP(Tableau645[[#This Row],[module]],OFFSET(INDIRECT(A5784&amp;"_code"),0,2,,2),2,0)</f>
        <v>n/a</v>
      </c>
      <c r="M5784" s="45"/>
      <c r="N5784" s="47"/>
      <c r="O5784" s="45"/>
    </row>
    <row r="5785" spans="1:15" hidden="1" x14ac:dyDescent="0.2">
      <c r="A5785" s="61" t="s">
        <v>669</v>
      </c>
      <c r="B5785" s="65" t="str">
        <f>YEAR(C5785)&amp;"-"&amp;WEEKNUM(C5785)</f>
        <v>2018-34</v>
      </c>
      <c r="C5785" s="46">
        <v>43337</v>
      </c>
      <c r="D5785" s="67">
        <f>WEEKDAY(Tableau645[[#This Row],[date]])</f>
        <v>7</v>
      </c>
      <c r="E5785" s="47">
        <v>0.34375</v>
      </c>
      <c r="F5785" s="47">
        <v>0.51041666666666696</v>
      </c>
      <c r="G5785" s="46" t="str">
        <f>IF(NOT(ISBLANK(Tableau645[heure
début])),IF(VALUE(MID(TEXT(Tableau645[heure
début],"hh"),1,2))&lt;13,"AM","PM"),"")</f>
        <v>AM</v>
      </c>
      <c r="H5785" s="47">
        <f>F5785-E5785</f>
        <v>0.16666666666666696</v>
      </c>
      <c r="I5785" s="47"/>
      <c r="J5785" s="47"/>
      <c r="K5785" s="65"/>
      <c r="L5785" s="45" t="e">
        <f ca="1">VLOOKUP(Tableau645[[#This Row],[module]],OFFSET(INDIRECT(A5785&amp;"_code"),0,2,,2),2,0)</f>
        <v>#N/A</v>
      </c>
      <c r="M5785" s="45"/>
      <c r="N5785" s="47"/>
      <c r="O5785" s="45"/>
    </row>
    <row r="5786" spans="1:15" hidden="1" x14ac:dyDescent="0.2">
      <c r="A5786" s="45" t="s">
        <v>657</v>
      </c>
      <c r="B5786" s="65" t="str">
        <f>YEAR(C5786)&amp;"-"&amp;WEEKNUM(C5786)</f>
        <v>2018-34</v>
      </c>
      <c r="C5786" s="46">
        <v>43337</v>
      </c>
      <c r="D5786" s="67">
        <f>WEEKDAY(Tableau645[[#This Row],[date]])</f>
        <v>7</v>
      </c>
      <c r="E5786" s="47">
        <v>0.34375</v>
      </c>
      <c r="F5786" s="47">
        <v>0.51041666666666696</v>
      </c>
      <c r="G5786" s="46" t="str">
        <f>IF(NOT(ISBLANK(Tableau645[heure
début])),IF(VALUE(MID(TEXT(Tableau645[heure
début],"hh"),1,2))&lt;13,"AM","PM"),"")</f>
        <v>AM</v>
      </c>
      <c r="H5786" s="47">
        <f>F5786-E5786</f>
        <v>0.16666666666666696</v>
      </c>
      <c r="I5786" s="123"/>
      <c r="J5786" s="47"/>
      <c r="K5786" s="65"/>
      <c r="L5786" s="45" t="e">
        <f ca="1">VLOOKUP(Tableau645[[#This Row],[module]],OFFSET(INDIRECT(A5786&amp;"_code"),0,2,,2),2,0)</f>
        <v>#N/A</v>
      </c>
      <c r="M5786" s="45"/>
      <c r="N5786" s="47"/>
      <c r="O5786" s="45"/>
    </row>
    <row r="5787" spans="1:15" hidden="1" x14ac:dyDescent="0.2">
      <c r="A5787" s="45" t="s">
        <v>672</v>
      </c>
      <c r="B5787" s="65" t="str">
        <f>YEAR(C5787)&amp;"-"&amp;WEEKNUM(C5787)</f>
        <v>2018-34</v>
      </c>
      <c r="C5787" s="46">
        <v>43337</v>
      </c>
      <c r="D5787" s="67">
        <f>WEEKDAY(Tableau645[[#This Row],[date]])</f>
        <v>7</v>
      </c>
      <c r="E5787" s="47">
        <v>0.34375</v>
      </c>
      <c r="F5787" s="47">
        <v>0.51041666666666696</v>
      </c>
      <c r="G5787" s="46" t="str">
        <f>IF(NOT(ISBLANK(Tableau645[heure
début])),IF(VALUE(MID(TEXT(Tableau645[heure
début],"hh"),1,2))&lt;13,"AM","PM"),"")</f>
        <v>AM</v>
      </c>
      <c r="H5787" s="47">
        <f>F5787-E5787</f>
        <v>0.16666666666666696</v>
      </c>
      <c r="I5787" s="47"/>
      <c r="J5787" s="47"/>
      <c r="K5787" s="65"/>
      <c r="L5787" s="45" t="e">
        <f ca="1">VLOOKUP(Tableau645[[#This Row],[module]],OFFSET(INDIRECT(A5787&amp;"_code"),0,2,,2),2,0)</f>
        <v>#N/A</v>
      </c>
      <c r="M5787" s="45"/>
      <c r="N5787" s="47"/>
      <c r="O5787" s="45"/>
    </row>
    <row r="5788" spans="1:15" hidden="1" x14ac:dyDescent="0.2">
      <c r="A5788" s="45" t="s">
        <v>676</v>
      </c>
      <c r="B5788" s="65" t="str">
        <f>YEAR(C5788)&amp;"-"&amp;WEEKNUM(C5788)</f>
        <v>2018-34</v>
      </c>
      <c r="C5788" s="46">
        <v>43337</v>
      </c>
      <c r="D5788" s="67">
        <f>WEEKDAY(Tableau645[[#This Row],[date]])</f>
        <v>7</v>
      </c>
      <c r="E5788" s="47">
        <v>0.34375</v>
      </c>
      <c r="F5788" s="47">
        <v>0.51041666666666696</v>
      </c>
      <c r="G5788" s="46" t="str">
        <f>IF(NOT(ISBLANK(Tableau645[heure
début])),IF(VALUE(MID(TEXT(Tableau645[heure
début],"hh"),1,2))&lt;13,"AM","PM"),"")</f>
        <v>AM</v>
      </c>
      <c r="H5788" s="47">
        <f>F5788-E5788</f>
        <v>0.16666666666666696</v>
      </c>
      <c r="I5788" s="47"/>
      <c r="J5788" s="47"/>
      <c r="K5788" s="65"/>
      <c r="L5788" s="45" t="e">
        <f ca="1">VLOOKUP(Tableau645[[#This Row],[module]],OFFSET(INDIRECT(A5788&amp;"_code"),0,2,,2),2,0)</f>
        <v>#N/A</v>
      </c>
      <c r="M5788" s="45"/>
      <c r="N5788" s="47"/>
      <c r="O5788" s="45"/>
    </row>
    <row r="5789" spans="1:15" hidden="1" x14ac:dyDescent="0.2">
      <c r="A5789" s="45" t="s">
        <v>670</v>
      </c>
      <c r="B5789" s="65" t="str">
        <f>YEAR(C5789)&amp;"-"&amp;WEEKNUM(C5789)</f>
        <v>2018-34</v>
      </c>
      <c r="C5789" s="46">
        <v>43337</v>
      </c>
      <c r="D5789" s="67">
        <f>WEEKDAY(Tableau645[[#This Row],[date]])</f>
        <v>7</v>
      </c>
      <c r="E5789" s="47">
        <v>0.34375</v>
      </c>
      <c r="F5789" s="47">
        <v>0.51041666666666696</v>
      </c>
      <c r="G5789" s="46" t="str">
        <f>IF(NOT(ISBLANK(Tableau645[heure
début])),IF(VALUE(MID(TEXT(Tableau645[heure
début],"hh"),1,2))&lt;13,"AM","PM"),"")</f>
        <v>AM</v>
      </c>
      <c r="H5789" s="47">
        <f>F5789-E5789</f>
        <v>0.16666666666666696</v>
      </c>
      <c r="I5789" s="47"/>
      <c r="J5789" s="47"/>
      <c r="K5789" s="65"/>
      <c r="L5789" s="45" t="e">
        <f ca="1">VLOOKUP(Tableau645[[#This Row],[module]],OFFSET(INDIRECT(A5789&amp;"_code"),0,2,,2),2,0)</f>
        <v>#N/A</v>
      </c>
      <c r="M5789" s="45"/>
      <c r="N5789" s="47"/>
      <c r="O5789" s="45"/>
    </row>
    <row r="5790" spans="1:15" hidden="1" x14ac:dyDescent="0.2">
      <c r="A5790" s="45" t="s">
        <v>677</v>
      </c>
      <c r="B5790" s="65" t="str">
        <f>YEAR(C5790)&amp;"-"&amp;WEEKNUM(C5790)</f>
        <v>2018-34</v>
      </c>
      <c r="C5790" s="46">
        <v>43337</v>
      </c>
      <c r="D5790" s="67">
        <f>WEEKDAY(Tableau645[[#This Row],[date]])</f>
        <v>7</v>
      </c>
      <c r="E5790" s="47">
        <v>0.34375</v>
      </c>
      <c r="F5790" s="47">
        <v>0.51041666666666696</v>
      </c>
      <c r="G5790" s="46" t="str">
        <f>IF(NOT(ISBLANK(Tableau645[heure
début])),IF(VALUE(MID(TEXT(Tableau645[heure
début],"hh"),1,2))&lt;13,"AM","PM"),"")</f>
        <v>AM</v>
      </c>
      <c r="H5790" s="47">
        <f>F5790-E5790</f>
        <v>0.16666666666666696</v>
      </c>
      <c r="I5790" s="47"/>
      <c r="J5790" s="47"/>
      <c r="K5790" s="65"/>
      <c r="L5790" s="45" t="e">
        <f ca="1">VLOOKUP(Tableau645[[#This Row],[module]],OFFSET(INDIRECT(A5790&amp;"_code"),0,2,,2),2,0)</f>
        <v>#N/A</v>
      </c>
      <c r="M5790" s="45"/>
      <c r="N5790" s="47"/>
      <c r="O5790" s="45"/>
    </row>
    <row r="5791" spans="1:15" hidden="1" x14ac:dyDescent="0.2">
      <c r="A5791" s="45" t="s">
        <v>671</v>
      </c>
      <c r="B5791" s="65" t="str">
        <f>YEAR(C5791)&amp;"-"&amp;WEEKNUM(C5791)</f>
        <v>2018-34</v>
      </c>
      <c r="C5791" s="46">
        <v>43337</v>
      </c>
      <c r="D5791" s="67">
        <f>WEEKDAY(Tableau645[[#This Row],[date]])</f>
        <v>7</v>
      </c>
      <c r="E5791" s="47">
        <v>0.34375</v>
      </c>
      <c r="F5791" s="47">
        <v>0.51041666666666696</v>
      </c>
      <c r="G5791" s="46" t="str">
        <f>IF(NOT(ISBLANK(Tableau645[heure
début])),IF(VALUE(MID(TEXT(Tableau645[heure
début],"hh"),1,2))&lt;13,"AM","PM"),"")</f>
        <v>AM</v>
      </c>
      <c r="H5791" s="47">
        <f>F5791-E5791</f>
        <v>0.16666666666666696</v>
      </c>
      <c r="I5791" s="47"/>
      <c r="J5791" s="47"/>
      <c r="K5791" s="65"/>
      <c r="L5791" s="45" t="e">
        <f ca="1">VLOOKUP(Tableau645[[#This Row],[module]],OFFSET(INDIRECT(A5791&amp;"_code"),0,2,,2),2,0)</f>
        <v>#N/A</v>
      </c>
      <c r="M5791" s="45"/>
      <c r="N5791" s="47"/>
      <c r="O5791" s="45"/>
    </row>
    <row r="5792" spans="1:15" hidden="1" x14ac:dyDescent="0.2">
      <c r="A5792" s="61" t="s">
        <v>669</v>
      </c>
      <c r="B5792" s="65" t="str">
        <f>YEAR(C5792)&amp;"-"&amp;WEEKNUM(C5792)</f>
        <v>2018-34</v>
      </c>
      <c r="C5792" s="46">
        <v>43337</v>
      </c>
      <c r="D5792" s="67">
        <f>WEEKDAY(Tableau645[[#This Row],[date]])</f>
        <v>7</v>
      </c>
      <c r="E5792" s="63">
        <v>0.57291666666666696</v>
      </c>
      <c r="F5792" s="63">
        <v>0.73958333333333404</v>
      </c>
      <c r="G5792" s="46" t="str">
        <f>IF(NOT(ISBLANK(Tableau645[heure
début])),IF(VALUE(MID(TEXT(Tableau645[heure
début],"hh"),1,2))&lt;13,"AM","PM"),"")</f>
        <v>PM</v>
      </c>
      <c r="H5792" s="47">
        <f>F5792-E5792</f>
        <v>0.16666666666666707</v>
      </c>
      <c r="I5792" s="47"/>
      <c r="J5792" s="47"/>
      <c r="K5792" s="65"/>
      <c r="L5792" s="45" t="e">
        <f ca="1">VLOOKUP(Tableau645[[#This Row],[module]],OFFSET(INDIRECT(A5792&amp;"_code"),0,2,,2),2,0)</f>
        <v>#N/A</v>
      </c>
      <c r="M5792" s="45"/>
      <c r="N5792" s="47"/>
      <c r="O5792" s="45"/>
    </row>
    <row r="5793" spans="1:15" hidden="1" x14ac:dyDescent="0.2">
      <c r="A5793" s="45" t="s">
        <v>657</v>
      </c>
      <c r="B5793" s="65" t="str">
        <f>YEAR(C5793)&amp;"-"&amp;WEEKNUM(C5793)</f>
        <v>2018-34</v>
      </c>
      <c r="C5793" s="46">
        <v>43337</v>
      </c>
      <c r="D5793" s="67">
        <f>WEEKDAY(Tableau645[[#This Row],[date]])</f>
        <v>7</v>
      </c>
      <c r="E5793" s="47">
        <v>0.57291666666666696</v>
      </c>
      <c r="F5793" s="47">
        <v>0.73958333333333404</v>
      </c>
      <c r="G5793" s="46" t="str">
        <f>IF(NOT(ISBLANK(Tableau645[heure
début])),IF(VALUE(MID(TEXT(Tableau645[heure
début],"hh"),1,2))&lt;13,"AM","PM"),"")</f>
        <v>PM</v>
      </c>
      <c r="H5793" s="47">
        <f>F5793-E5793</f>
        <v>0.16666666666666707</v>
      </c>
      <c r="I5793" s="123"/>
      <c r="J5793" s="47"/>
      <c r="K5793" s="65"/>
      <c r="L5793" s="45" t="e">
        <f ca="1">VLOOKUP(Tableau645[[#This Row],[module]],OFFSET(INDIRECT(A5793&amp;"_code"),0,2,,2),2,0)</f>
        <v>#N/A</v>
      </c>
      <c r="M5793" s="45"/>
      <c r="N5793" s="47"/>
      <c r="O5793" s="45"/>
    </row>
    <row r="5794" spans="1:15" hidden="1" x14ac:dyDescent="0.2">
      <c r="A5794" s="45" t="s">
        <v>672</v>
      </c>
      <c r="B5794" s="65" t="str">
        <f>YEAR(C5794)&amp;"-"&amp;WEEKNUM(C5794)</f>
        <v>2018-34</v>
      </c>
      <c r="C5794" s="46">
        <v>43337</v>
      </c>
      <c r="D5794" s="67">
        <f>WEEKDAY(Tableau645[[#This Row],[date]])</f>
        <v>7</v>
      </c>
      <c r="E5794" s="47">
        <v>0.57291666666666696</v>
      </c>
      <c r="F5794" s="47">
        <v>0.73958333333333404</v>
      </c>
      <c r="G5794" s="46" t="str">
        <f>IF(NOT(ISBLANK(Tableau645[heure
début])),IF(VALUE(MID(TEXT(Tableau645[heure
début],"hh"),1,2))&lt;13,"AM","PM"),"")</f>
        <v>PM</v>
      </c>
      <c r="H5794" s="47">
        <f>F5794-E5794</f>
        <v>0.16666666666666707</v>
      </c>
      <c r="I5794" s="47"/>
      <c r="J5794" s="47"/>
      <c r="K5794" s="65"/>
      <c r="L5794" s="45" t="e">
        <f ca="1">VLOOKUP(Tableau645[[#This Row],[module]],OFFSET(INDIRECT(A5794&amp;"_code"),0,2,,2),2,0)</f>
        <v>#N/A</v>
      </c>
      <c r="M5794" s="45"/>
      <c r="N5794" s="47"/>
      <c r="O5794" s="45"/>
    </row>
    <row r="5795" spans="1:15" hidden="1" x14ac:dyDescent="0.2">
      <c r="A5795" s="45" t="s">
        <v>676</v>
      </c>
      <c r="B5795" s="65" t="str">
        <f>YEAR(C5795)&amp;"-"&amp;WEEKNUM(C5795)</f>
        <v>2018-34</v>
      </c>
      <c r="C5795" s="46">
        <v>43337</v>
      </c>
      <c r="D5795" s="67">
        <f>WEEKDAY(Tableau645[[#This Row],[date]])</f>
        <v>7</v>
      </c>
      <c r="E5795" s="47">
        <v>0.57291666666666696</v>
      </c>
      <c r="F5795" s="47">
        <v>0.69791666666666663</v>
      </c>
      <c r="G5795" s="46" t="str">
        <f>IF(NOT(ISBLANK(Tableau645[heure
début])),IF(VALUE(MID(TEXT(Tableau645[heure
début],"hh"),1,2))&lt;13,"AM","PM"),"")</f>
        <v>PM</v>
      </c>
      <c r="H5795" s="47">
        <f>F5795-E5795</f>
        <v>0.12499999999999967</v>
      </c>
      <c r="I5795" s="47"/>
      <c r="J5795" s="47"/>
      <c r="K5795" s="65"/>
      <c r="L5795" s="45" t="e">
        <f ca="1">VLOOKUP(Tableau645[[#This Row],[module]],OFFSET(INDIRECT(A5795&amp;"_code"),0,2,,2),2,0)</f>
        <v>#N/A</v>
      </c>
      <c r="M5795" s="45"/>
      <c r="N5795" s="47"/>
      <c r="O5795" s="45"/>
    </row>
    <row r="5796" spans="1:15" hidden="1" x14ac:dyDescent="0.2">
      <c r="A5796" s="45" t="s">
        <v>670</v>
      </c>
      <c r="B5796" s="65" t="str">
        <f>YEAR(C5796)&amp;"-"&amp;WEEKNUM(C5796)</f>
        <v>2018-34</v>
      </c>
      <c r="C5796" s="46">
        <v>43337</v>
      </c>
      <c r="D5796" s="67">
        <f>WEEKDAY(Tableau645[[#This Row],[date]])</f>
        <v>7</v>
      </c>
      <c r="E5796" s="47">
        <v>0.57291666666666696</v>
      </c>
      <c r="F5796" s="47">
        <v>0.73958333333333404</v>
      </c>
      <c r="G5796" s="46" t="str">
        <f>IF(NOT(ISBLANK(Tableau645[heure
début])),IF(VALUE(MID(TEXT(Tableau645[heure
début],"hh"),1,2))&lt;13,"AM","PM"),"")</f>
        <v>PM</v>
      </c>
      <c r="H5796" s="47">
        <f>F5796-E5796</f>
        <v>0.16666666666666707</v>
      </c>
      <c r="I5796" s="47"/>
      <c r="J5796" s="47"/>
      <c r="K5796" s="65"/>
      <c r="L5796" s="45" t="e">
        <f ca="1">VLOOKUP(Tableau645[[#This Row],[module]],OFFSET(INDIRECT(A5796&amp;"_code"),0,2,,2),2,0)</f>
        <v>#N/A</v>
      </c>
      <c r="M5796" s="45"/>
      <c r="N5796" s="47"/>
      <c r="O5796" s="45"/>
    </row>
    <row r="5797" spans="1:15" hidden="1" x14ac:dyDescent="0.2">
      <c r="A5797" s="45" t="s">
        <v>677</v>
      </c>
      <c r="B5797" s="65" t="str">
        <f>YEAR(C5797)&amp;"-"&amp;WEEKNUM(C5797)</f>
        <v>2018-34</v>
      </c>
      <c r="C5797" s="46">
        <v>43337</v>
      </c>
      <c r="D5797" s="67">
        <f>WEEKDAY(Tableau645[[#This Row],[date]])</f>
        <v>7</v>
      </c>
      <c r="E5797" s="47">
        <v>0.57291666666666696</v>
      </c>
      <c r="F5797" s="47">
        <v>0.69791666666666663</v>
      </c>
      <c r="G5797" s="46" t="str">
        <f>IF(NOT(ISBLANK(Tableau645[heure
début])),IF(VALUE(MID(TEXT(Tableau645[heure
début],"hh"),1,2))&lt;13,"AM","PM"),"")</f>
        <v>PM</v>
      </c>
      <c r="H5797" s="47">
        <f>F5797-E5797</f>
        <v>0.12499999999999967</v>
      </c>
      <c r="I5797" s="47"/>
      <c r="J5797" s="47"/>
      <c r="K5797" s="65"/>
      <c r="L5797" s="45" t="e">
        <f ca="1">VLOOKUP(Tableau645[[#This Row],[module]],OFFSET(INDIRECT(A5797&amp;"_code"),0,2,,2),2,0)</f>
        <v>#N/A</v>
      </c>
      <c r="M5797" s="45"/>
      <c r="N5797" s="47"/>
      <c r="O5797" s="45"/>
    </row>
    <row r="5798" spans="1:15" hidden="1" x14ac:dyDescent="0.2">
      <c r="A5798" s="45" t="s">
        <v>671</v>
      </c>
      <c r="B5798" s="65" t="str">
        <f>YEAR(C5798)&amp;"-"&amp;WEEKNUM(C5798)</f>
        <v>2018-34</v>
      </c>
      <c r="C5798" s="46">
        <v>43337</v>
      </c>
      <c r="D5798" s="67">
        <f>WEEKDAY(Tableau645[[#This Row],[date]])</f>
        <v>7</v>
      </c>
      <c r="E5798" s="47">
        <v>0.57291666666666696</v>
      </c>
      <c r="F5798" s="47">
        <v>0.73958333333333404</v>
      </c>
      <c r="G5798" s="46" t="str">
        <f>IF(NOT(ISBLANK(Tableau645[heure
début])),IF(VALUE(MID(TEXT(Tableau645[heure
début],"hh"),1,2))&lt;13,"AM","PM"),"")</f>
        <v>PM</v>
      </c>
      <c r="H5798" s="47">
        <f>F5798-E5798</f>
        <v>0.16666666666666707</v>
      </c>
      <c r="I5798" s="47"/>
      <c r="J5798" s="47"/>
      <c r="K5798" s="65"/>
      <c r="L5798" s="45" t="e">
        <f ca="1">VLOOKUP(Tableau645[[#This Row],[module]],OFFSET(INDIRECT(A5798&amp;"_code"),0,2,,2),2,0)</f>
        <v>#N/A</v>
      </c>
      <c r="M5798" s="45"/>
      <c r="N5798" s="47"/>
      <c r="O5798" s="45"/>
    </row>
    <row r="5799" spans="1:15" hidden="1" x14ac:dyDescent="0.2">
      <c r="A5799" s="61" t="s">
        <v>669</v>
      </c>
      <c r="B5799" s="65" t="str">
        <f>YEAR(C5799)&amp;"-"&amp;WEEKNUM(C5799)</f>
        <v>2018-35</v>
      </c>
      <c r="C5799" s="46">
        <v>43338</v>
      </c>
      <c r="D5799" s="67">
        <f>WEEKDAY(Tableau645[[#This Row],[date]])</f>
        <v>1</v>
      </c>
      <c r="E5799" s="47">
        <v>0.34375</v>
      </c>
      <c r="F5799" s="47">
        <v>0.51041666666666696</v>
      </c>
      <c r="G5799" s="46" t="str">
        <f>IF(NOT(ISBLANK(Tableau645[heure
début])),IF(VALUE(MID(TEXT(Tableau645[heure
début],"hh"),1,2))&lt;13,"AM","PM"),"")</f>
        <v>AM</v>
      </c>
      <c r="H5799" s="47">
        <f>F5799-E5799</f>
        <v>0.16666666666666696</v>
      </c>
      <c r="I5799" s="47"/>
      <c r="J5799" s="47"/>
      <c r="K5799" s="65"/>
      <c r="L5799" s="45" t="e">
        <f ca="1">VLOOKUP(Tableau645[[#This Row],[module]],OFFSET(INDIRECT(A5799&amp;"_code"),0,2,,2),2,0)</f>
        <v>#N/A</v>
      </c>
      <c r="M5799" s="45"/>
      <c r="N5799" s="47"/>
      <c r="O5799" s="45"/>
    </row>
    <row r="5800" spans="1:15" hidden="1" x14ac:dyDescent="0.2">
      <c r="A5800" s="45" t="s">
        <v>657</v>
      </c>
      <c r="B5800" s="65" t="str">
        <f>YEAR(C5800)&amp;"-"&amp;WEEKNUM(C5800)</f>
        <v>2018-35</v>
      </c>
      <c r="C5800" s="46">
        <v>43338</v>
      </c>
      <c r="D5800" s="67">
        <f>WEEKDAY(Tableau645[[#This Row],[date]])</f>
        <v>1</v>
      </c>
      <c r="E5800" s="47">
        <v>0.34375</v>
      </c>
      <c r="F5800" s="47">
        <v>0.51041666666666696</v>
      </c>
      <c r="G5800" s="46" t="str">
        <f>IF(NOT(ISBLANK(Tableau645[heure
début])),IF(VALUE(MID(TEXT(Tableau645[heure
début],"hh"),1,2))&lt;13,"AM","PM"),"")</f>
        <v>AM</v>
      </c>
      <c r="H5800" s="47">
        <f>F5800-E5800</f>
        <v>0.16666666666666696</v>
      </c>
      <c r="I5800" s="123"/>
      <c r="J5800" s="47"/>
      <c r="K5800" s="65"/>
      <c r="L5800" s="45" t="e">
        <f ca="1">VLOOKUP(Tableau645[[#This Row],[module]],OFFSET(INDIRECT(A5800&amp;"_code"),0,2,,2),2,0)</f>
        <v>#N/A</v>
      </c>
      <c r="M5800" s="45"/>
      <c r="N5800" s="47"/>
      <c r="O5800" s="45"/>
    </row>
    <row r="5801" spans="1:15" hidden="1" x14ac:dyDescent="0.2">
      <c r="A5801" s="45" t="s">
        <v>672</v>
      </c>
      <c r="B5801" s="65" t="str">
        <f>YEAR(C5801)&amp;"-"&amp;WEEKNUM(C5801)</f>
        <v>2018-35</v>
      </c>
      <c r="C5801" s="46">
        <v>43338</v>
      </c>
      <c r="D5801" s="67">
        <f>WEEKDAY(Tableau645[[#This Row],[date]])</f>
        <v>1</v>
      </c>
      <c r="E5801" s="47">
        <v>0.34375</v>
      </c>
      <c r="F5801" s="47">
        <v>0.51041666666666696</v>
      </c>
      <c r="G5801" s="46" t="str">
        <f>IF(NOT(ISBLANK(Tableau645[heure
début])),IF(VALUE(MID(TEXT(Tableau645[heure
début],"hh"),1,2))&lt;13,"AM","PM"),"")</f>
        <v>AM</v>
      </c>
      <c r="H5801" s="47">
        <f>F5801-E5801</f>
        <v>0.16666666666666696</v>
      </c>
      <c r="I5801" s="47"/>
      <c r="J5801" s="47"/>
      <c r="K5801" s="65"/>
      <c r="L5801" s="45" t="e">
        <f ca="1">VLOOKUP(Tableau645[[#This Row],[module]],OFFSET(INDIRECT(A5801&amp;"_code"),0,2,,2),2,0)</f>
        <v>#N/A</v>
      </c>
      <c r="M5801" s="45"/>
      <c r="N5801" s="47"/>
      <c r="O5801" s="45"/>
    </row>
    <row r="5802" spans="1:15" hidden="1" x14ac:dyDescent="0.2">
      <c r="A5802" s="45" t="s">
        <v>676</v>
      </c>
      <c r="B5802" s="65" t="str">
        <f>YEAR(C5802)&amp;"-"&amp;WEEKNUM(C5802)</f>
        <v>2018-35</v>
      </c>
      <c r="C5802" s="46">
        <v>43338</v>
      </c>
      <c r="D5802" s="67">
        <f>WEEKDAY(Tableau645[[#This Row],[date]])</f>
        <v>1</v>
      </c>
      <c r="E5802" s="47">
        <v>0.34375</v>
      </c>
      <c r="F5802" s="47">
        <v>0.51041666666666696</v>
      </c>
      <c r="G5802" s="46" t="str">
        <f>IF(NOT(ISBLANK(Tableau645[heure
début])),IF(VALUE(MID(TEXT(Tableau645[heure
début],"hh"),1,2))&lt;13,"AM","PM"),"")</f>
        <v>AM</v>
      </c>
      <c r="H5802" s="47">
        <f>F5802-E5802</f>
        <v>0.16666666666666696</v>
      </c>
      <c r="I5802" s="47"/>
      <c r="J5802" s="47"/>
      <c r="K5802" s="65"/>
      <c r="L5802" s="45" t="e">
        <f ca="1">VLOOKUP(Tableau645[[#This Row],[module]],OFFSET(INDIRECT(A5802&amp;"_code"),0,2,,2),2,0)</f>
        <v>#N/A</v>
      </c>
      <c r="M5802" s="45"/>
      <c r="N5802" s="47"/>
      <c r="O5802" s="45"/>
    </row>
    <row r="5803" spans="1:15" hidden="1" x14ac:dyDescent="0.2">
      <c r="A5803" s="45" t="s">
        <v>670</v>
      </c>
      <c r="B5803" s="65" t="str">
        <f>YEAR(C5803)&amp;"-"&amp;WEEKNUM(C5803)</f>
        <v>2018-35</v>
      </c>
      <c r="C5803" s="46">
        <v>43338</v>
      </c>
      <c r="D5803" s="67">
        <f>WEEKDAY(Tableau645[[#This Row],[date]])</f>
        <v>1</v>
      </c>
      <c r="E5803" s="47">
        <v>0.34375</v>
      </c>
      <c r="F5803" s="47">
        <v>0.51041666666666696</v>
      </c>
      <c r="G5803" s="46" t="str">
        <f>IF(NOT(ISBLANK(Tableau645[heure
début])),IF(VALUE(MID(TEXT(Tableau645[heure
début],"hh"),1,2))&lt;13,"AM","PM"),"")</f>
        <v>AM</v>
      </c>
      <c r="H5803" s="47">
        <f>F5803-E5803</f>
        <v>0.16666666666666696</v>
      </c>
      <c r="I5803" s="47"/>
      <c r="J5803" s="47"/>
      <c r="K5803" s="65"/>
      <c r="L5803" s="45" t="e">
        <f ca="1">VLOOKUP(Tableau645[[#This Row],[module]],OFFSET(INDIRECT(A5803&amp;"_code"),0,2,,2),2,0)</f>
        <v>#N/A</v>
      </c>
      <c r="M5803" s="45"/>
      <c r="N5803" s="47"/>
      <c r="O5803" s="45"/>
    </row>
    <row r="5804" spans="1:15" hidden="1" x14ac:dyDescent="0.2">
      <c r="A5804" s="45" t="s">
        <v>677</v>
      </c>
      <c r="B5804" s="65" t="str">
        <f>YEAR(C5804)&amp;"-"&amp;WEEKNUM(C5804)</f>
        <v>2018-35</v>
      </c>
      <c r="C5804" s="46">
        <v>43338</v>
      </c>
      <c r="D5804" s="67">
        <f>WEEKDAY(Tableau645[[#This Row],[date]])</f>
        <v>1</v>
      </c>
      <c r="E5804" s="47">
        <v>0.34375</v>
      </c>
      <c r="F5804" s="47">
        <v>0.51041666666666696</v>
      </c>
      <c r="G5804" s="46" t="str">
        <f>IF(NOT(ISBLANK(Tableau645[heure
début])),IF(VALUE(MID(TEXT(Tableau645[heure
début],"hh"),1,2))&lt;13,"AM","PM"),"")</f>
        <v>AM</v>
      </c>
      <c r="H5804" s="47">
        <f>F5804-E5804</f>
        <v>0.16666666666666696</v>
      </c>
      <c r="I5804" s="47"/>
      <c r="J5804" s="47"/>
      <c r="K5804" s="65"/>
      <c r="L5804" s="45" t="e">
        <f ca="1">VLOOKUP(Tableau645[[#This Row],[module]],OFFSET(INDIRECT(A5804&amp;"_code"),0,2,,2),2,0)</f>
        <v>#N/A</v>
      </c>
      <c r="M5804" s="45"/>
      <c r="N5804" s="47"/>
      <c r="O5804" s="45"/>
    </row>
    <row r="5805" spans="1:15" hidden="1" x14ac:dyDescent="0.2">
      <c r="A5805" s="45" t="s">
        <v>671</v>
      </c>
      <c r="B5805" s="65" t="str">
        <f>YEAR(C5805)&amp;"-"&amp;WEEKNUM(C5805)</f>
        <v>2018-35</v>
      </c>
      <c r="C5805" s="46">
        <v>43338</v>
      </c>
      <c r="D5805" s="67">
        <f>WEEKDAY(Tableau645[[#This Row],[date]])</f>
        <v>1</v>
      </c>
      <c r="E5805" s="47">
        <v>0.34375</v>
      </c>
      <c r="F5805" s="47">
        <v>0.51041666666666696</v>
      </c>
      <c r="G5805" s="46" t="str">
        <f>IF(NOT(ISBLANK(Tableau645[heure
début])),IF(VALUE(MID(TEXT(Tableau645[heure
début],"hh"),1,2))&lt;13,"AM","PM"),"")</f>
        <v>AM</v>
      </c>
      <c r="H5805" s="47">
        <f>F5805-E5805</f>
        <v>0.16666666666666696</v>
      </c>
      <c r="I5805" s="47"/>
      <c r="J5805" s="47"/>
      <c r="K5805" s="65"/>
      <c r="L5805" s="45" t="e">
        <f ca="1">VLOOKUP(Tableau645[[#This Row],[module]],OFFSET(INDIRECT(A5805&amp;"_code"),0,2,,2),2,0)</f>
        <v>#N/A</v>
      </c>
      <c r="M5805" s="45"/>
      <c r="N5805" s="47"/>
      <c r="O5805" s="45"/>
    </row>
    <row r="5806" spans="1:15" hidden="1" x14ac:dyDescent="0.2">
      <c r="A5806" s="61" t="s">
        <v>669</v>
      </c>
      <c r="B5806" s="65" t="str">
        <f>YEAR(C5806)&amp;"-"&amp;WEEKNUM(C5806)</f>
        <v>2018-35</v>
      </c>
      <c r="C5806" s="46">
        <v>43338</v>
      </c>
      <c r="D5806" s="67">
        <f>WEEKDAY(Tableau645[[#This Row],[date]])</f>
        <v>1</v>
      </c>
      <c r="E5806" s="63">
        <v>0.57291666666666696</v>
      </c>
      <c r="F5806" s="63">
        <v>0.73958333333333404</v>
      </c>
      <c r="G5806" s="46" t="str">
        <f>IF(NOT(ISBLANK(Tableau645[heure
début])),IF(VALUE(MID(TEXT(Tableau645[heure
début],"hh"),1,2))&lt;13,"AM","PM"),"")</f>
        <v>PM</v>
      </c>
      <c r="H5806" s="47">
        <f>F5806-E5806</f>
        <v>0.16666666666666707</v>
      </c>
      <c r="I5806" s="47"/>
      <c r="J5806" s="47"/>
      <c r="K5806" s="65"/>
      <c r="L5806" s="45" t="e">
        <f ca="1">VLOOKUP(Tableau645[[#This Row],[module]],OFFSET(INDIRECT(A5806&amp;"_code"),0,2,,2),2,0)</f>
        <v>#N/A</v>
      </c>
      <c r="M5806" s="45"/>
      <c r="N5806" s="47"/>
      <c r="O5806" s="45"/>
    </row>
    <row r="5807" spans="1:15" hidden="1" x14ac:dyDescent="0.2">
      <c r="A5807" s="45" t="s">
        <v>657</v>
      </c>
      <c r="B5807" s="65" t="str">
        <f>YEAR(C5807)&amp;"-"&amp;WEEKNUM(C5807)</f>
        <v>2018-35</v>
      </c>
      <c r="C5807" s="46">
        <v>43338</v>
      </c>
      <c r="D5807" s="67">
        <f>WEEKDAY(Tableau645[[#This Row],[date]])</f>
        <v>1</v>
      </c>
      <c r="E5807" s="47">
        <v>0.57291666666666696</v>
      </c>
      <c r="F5807" s="47">
        <v>0.73958333333333404</v>
      </c>
      <c r="G5807" s="46" t="str">
        <f>IF(NOT(ISBLANK(Tableau645[heure
début])),IF(VALUE(MID(TEXT(Tableau645[heure
début],"hh"),1,2))&lt;13,"AM","PM"),"")</f>
        <v>PM</v>
      </c>
      <c r="H5807" s="47">
        <f>F5807-E5807</f>
        <v>0.16666666666666707</v>
      </c>
      <c r="I5807" s="123"/>
      <c r="J5807" s="47"/>
      <c r="K5807" s="65"/>
      <c r="L5807" s="45" t="e">
        <f ca="1">VLOOKUP(Tableau645[[#This Row],[module]],OFFSET(INDIRECT(A5807&amp;"_code"),0,2,,2),2,0)</f>
        <v>#N/A</v>
      </c>
      <c r="M5807" s="45"/>
      <c r="N5807" s="47"/>
      <c r="O5807" s="45"/>
    </row>
    <row r="5808" spans="1:15" hidden="1" x14ac:dyDescent="0.2">
      <c r="A5808" s="45" t="s">
        <v>672</v>
      </c>
      <c r="B5808" s="65" t="str">
        <f>YEAR(C5808)&amp;"-"&amp;WEEKNUM(C5808)</f>
        <v>2018-35</v>
      </c>
      <c r="C5808" s="46">
        <v>43338</v>
      </c>
      <c r="D5808" s="67">
        <f>WEEKDAY(Tableau645[[#This Row],[date]])</f>
        <v>1</v>
      </c>
      <c r="E5808" s="47">
        <v>0.57291666666666696</v>
      </c>
      <c r="F5808" s="47">
        <v>0.73958333333333404</v>
      </c>
      <c r="G5808" s="46" t="str">
        <f>IF(NOT(ISBLANK(Tableau645[heure
début])),IF(VALUE(MID(TEXT(Tableau645[heure
début],"hh"),1,2))&lt;13,"AM","PM"),"")</f>
        <v>PM</v>
      </c>
      <c r="H5808" s="47">
        <f>F5808-E5808</f>
        <v>0.16666666666666707</v>
      </c>
      <c r="I5808" s="47"/>
      <c r="J5808" s="47"/>
      <c r="K5808" s="65"/>
      <c r="L5808" s="45" t="e">
        <f ca="1">VLOOKUP(Tableau645[[#This Row],[module]],OFFSET(INDIRECT(A5808&amp;"_code"),0,2,,2),2,0)</f>
        <v>#N/A</v>
      </c>
      <c r="M5808" s="45"/>
      <c r="N5808" s="47"/>
      <c r="O5808" s="45"/>
    </row>
    <row r="5809" spans="1:15" hidden="1" x14ac:dyDescent="0.2">
      <c r="A5809" s="45" t="s">
        <v>676</v>
      </c>
      <c r="B5809" s="65" t="str">
        <f>YEAR(C5809)&amp;"-"&amp;WEEKNUM(C5809)</f>
        <v>2018-35</v>
      </c>
      <c r="C5809" s="46">
        <v>43338</v>
      </c>
      <c r="D5809" s="67">
        <f>WEEKDAY(Tableau645[[#This Row],[date]])</f>
        <v>1</v>
      </c>
      <c r="E5809" s="47">
        <v>0.57291666666666696</v>
      </c>
      <c r="F5809" s="47">
        <v>0.69791666666666663</v>
      </c>
      <c r="G5809" s="46" t="str">
        <f>IF(NOT(ISBLANK(Tableau645[heure
début])),IF(VALUE(MID(TEXT(Tableau645[heure
début],"hh"),1,2))&lt;13,"AM","PM"),"")</f>
        <v>PM</v>
      </c>
      <c r="H5809" s="47">
        <f>F5809-E5809</f>
        <v>0.12499999999999967</v>
      </c>
      <c r="I5809" s="47"/>
      <c r="J5809" s="47"/>
      <c r="K5809" s="65"/>
      <c r="L5809" s="45" t="e">
        <f ca="1">VLOOKUP(Tableau645[[#This Row],[module]],OFFSET(INDIRECT(A5809&amp;"_code"),0,2,,2),2,0)</f>
        <v>#N/A</v>
      </c>
      <c r="M5809" s="45"/>
      <c r="N5809" s="47"/>
      <c r="O5809" s="45"/>
    </row>
    <row r="5810" spans="1:15" hidden="1" x14ac:dyDescent="0.2">
      <c r="A5810" s="45" t="s">
        <v>670</v>
      </c>
      <c r="B5810" s="65" t="str">
        <f>YEAR(C5810)&amp;"-"&amp;WEEKNUM(C5810)</f>
        <v>2018-35</v>
      </c>
      <c r="C5810" s="46">
        <v>43338</v>
      </c>
      <c r="D5810" s="67">
        <f>WEEKDAY(Tableau645[[#This Row],[date]])</f>
        <v>1</v>
      </c>
      <c r="E5810" s="47">
        <v>0.57291666666666696</v>
      </c>
      <c r="F5810" s="47">
        <v>0.73958333333333404</v>
      </c>
      <c r="G5810" s="46" t="str">
        <f>IF(NOT(ISBLANK(Tableau645[heure
début])),IF(VALUE(MID(TEXT(Tableau645[heure
début],"hh"),1,2))&lt;13,"AM","PM"),"")</f>
        <v>PM</v>
      </c>
      <c r="H5810" s="47">
        <f>F5810-E5810</f>
        <v>0.16666666666666707</v>
      </c>
      <c r="I5810" s="47"/>
      <c r="J5810" s="47"/>
      <c r="K5810" s="65"/>
      <c r="L5810" s="45" t="e">
        <f ca="1">VLOOKUP(Tableau645[[#This Row],[module]],OFFSET(INDIRECT(A5810&amp;"_code"),0,2,,2),2,0)</f>
        <v>#N/A</v>
      </c>
      <c r="M5810" s="45"/>
      <c r="N5810" s="47"/>
      <c r="O5810" s="45"/>
    </row>
    <row r="5811" spans="1:15" hidden="1" x14ac:dyDescent="0.2">
      <c r="A5811" s="45" t="s">
        <v>677</v>
      </c>
      <c r="B5811" s="65" t="str">
        <f>YEAR(C5811)&amp;"-"&amp;WEEKNUM(C5811)</f>
        <v>2018-35</v>
      </c>
      <c r="C5811" s="46">
        <v>43338</v>
      </c>
      <c r="D5811" s="67">
        <f>WEEKDAY(Tableau645[[#This Row],[date]])</f>
        <v>1</v>
      </c>
      <c r="E5811" s="47">
        <v>0.57291666666666696</v>
      </c>
      <c r="F5811" s="47">
        <v>0.69791666666666663</v>
      </c>
      <c r="G5811" s="46" t="str">
        <f>IF(NOT(ISBLANK(Tableau645[heure
début])),IF(VALUE(MID(TEXT(Tableau645[heure
début],"hh"),1,2))&lt;13,"AM","PM"),"")</f>
        <v>PM</v>
      </c>
      <c r="H5811" s="47">
        <f>F5811-E5811</f>
        <v>0.12499999999999967</v>
      </c>
      <c r="I5811" s="47"/>
      <c r="J5811" s="47"/>
      <c r="K5811" s="65"/>
      <c r="L5811" s="45" t="e">
        <f ca="1">VLOOKUP(Tableau645[[#This Row],[module]],OFFSET(INDIRECT(A5811&amp;"_code"),0,2,,2),2,0)</f>
        <v>#N/A</v>
      </c>
      <c r="M5811" s="45"/>
      <c r="N5811" s="47"/>
      <c r="O5811" s="45"/>
    </row>
    <row r="5812" spans="1:15" hidden="1" x14ac:dyDescent="0.2">
      <c r="A5812" s="45" t="s">
        <v>671</v>
      </c>
      <c r="B5812" s="65" t="str">
        <f>YEAR(C5812)&amp;"-"&amp;WEEKNUM(C5812)</f>
        <v>2018-35</v>
      </c>
      <c r="C5812" s="46">
        <v>43338</v>
      </c>
      <c r="D5812" s="67">
        <f>WEEKDAY(Tableau645[[#This Row],[date]])</f>
        <v>1</v>
      </c>
      <c r="E5812" s="47">
        <v>0.57291666666666696</v>
      </c>
      <c r="F5812" s="47">
        <v>0.73958333333333404</v>
      </c>
      <c r="G5812" s="46" t="str">
        <f>IF(NOT(ISBLANK(Tableau645[heure
début])),IF(VALUE(MID(TEXT(Tableau645[heure
début],"hh"),1,2))&lt;13,"AM","PM"),"")</f>
        <v>PM</v>
      </c>
      <c r="H5812" s="47">
        <f>F5812-E5812</f>
        <v>0.16666666666666707</v>
      </c>
      <c r="I5812" s="47"/>
      <c r="J5812" s="47"/>
      <c r="K5812" s="65"/>
      <c r="L5812" s="45" t="e">
        <f ca="1">VLOOKUP(Tableau645[[#This Row],[module]],OFFSET(INDIRECT(A5812&amp;"_code"),0,2,,2),2,0)</f>
        <v>#N/A</v>
      </c>
      <c r="M5812" s="45"/>
      <c r="N5812" s="47"/>
      <c r="O5812" s="45"/>
    </row>
    <row r="5813" spans="1:15" hidden="1" x14ac:dyDescent="0.2">
      <c r="A5813" s="61" t="s">
        <v>669</v>
      </c>
      <c r="B5813" s="65" t="str">
        <f>YEAR(C5813)&amp;"-"&amp;WEEKNUM(C5813)</f>
        <v>2018-35</v>
      </c>
      <c r="C5813" s="46">
        <v>43339</v>
      </c>
      <c r="D5813" s="67">
        <f>WEEKDAY(Tableau645[[#This Row],[date]])</f>
        <v>2</v>
      </c>
      <c r="E5813" s="47">
        <v>0.34375</v>
      </c>
      <c r="F5813" s="47">
        <v>0.51041666666666696</v>
      </c>
      <c r="G5813" s="46" t="str">
        <f>IF(NOT(ISBLANK(Tableau645[heure
début])),IF(VALUE(MID(TEXT(Tableau645[heure
début],"hh"),1,2))&lt;13,"AM","PM"),"")</f>
        <v>AM</v>
      </c>
      <c r="H5813" s="47">
        <f>F5813-E5813</f>
        <v>0.16666666666666696</v>
      </c>
      <c r="I5813" s="47"/>
      <c r="J5813" s="47"/>
      <c r="K5813" s="45" t="s">
        <v>809</v>
      </c>
      <c r="L5813" s="45" t="str">
        <f ca="1">VLOOKUP(Tableau645[[#This Row],[module]],OFFSET(INDIRECT(A5813&amp;"_code"),0,2,,2),2,0)</f>
        <v>n/a</v>
      </c>
      <c r="M5813" s="45"/>
      <c r="N5813" s="47"/>
      <c r="O5813" s="45"/>
    </row>
    <row r="5814" spans="1:15" hidden="1" x14ac:dyDescent="0.2">
      <c r="A5814" s="45" t="s">
        <v>657</v>
      </c>
      <c r="B5814" s="65" t="str">
        <f>YEAR(C5814)&amp;"-"&amp;WEEKNUM(C5814)</f>
        <v>2018-35</v>
      </c>
      <c r="C5814" s="46">
        <v>43339</v>
      </c>
      <c r="D5814" s="67">
        <f>WEEKDAY(Tableau645[[#This Row],[date]])</f>
        <v>2</v>
      </c>
      <c r="E5814" s="47">
        <v>0.34375</v>
      </c>
      <c r="F5814" s="47">
        <v>0.51041666666666696</v>
      </c>
      <c r="G5814" s="46" t="str">
        <f>IF(NOT(ISBLANK(Tableau645[heure
début])),IF(VALUE(MID(TEXT(Tableau645[heure
début],"hh"),1,2))&lt;13,"AM","PM"),"")</f>
        <v>AM</v>
      </c>
      <c r="H5814" s="47">
        <f>F5814-E5814</f>
        <v>0.16666666666666696</v>
      </c>
      <c r="I5814" s="123"/>
      <c r="J5814" s="47"/>
      <c r="K5814" s="65" t="s">
        <v>809</v>
      </c>
      <c r="L5814" s="45" t="str">
        <f ca="1">VLOOKUP(Tableau645[[#This Row],[module]],OFFSET(INDIRECT(A5814&amp;"_code"),0,2,,2),2,0)</f>
        <v>n/a</v>
      </c>
      <c r="M5814" s="45"/>
      <c r="N5814" s="47"/>
      <c r="O5814" s="45"/>
    </row>
    <row r="5815" spans="1:15" hidden="1" x14ac:dyDescent="0.2">
      <c r="A5815" s="45" t="s">
        <v>672</v>
      </c>
      <c r="B5815" s="65" t="str">
        <f>YEAR(C5815)&amp;"-"&amp;WEEKNUM(C5815)</f>
        <v>2018-35</v>
      </c>
      <c r="C5815" s="46">
        <v>43339</v>
      </c>
      <c r="D5815" s="67">
        <f>WEEKDAY(Tableau645[[#This Row],[date]])</f>
        <v>2</v>
      </c>
      <c r="E5815" s="47">
        <v>0.34375</v>
      </c>
      <c r="F5815" s="47">
        <v>0.51041666666666696</v>
      </c>
      <c r="G5815" s="46" t="str">
        <f>IF(NOT(ISBLANK(Tableau645[heure
début])),IF(VALUE(MID(TEXT(Tableau645[heure
début],"hh"),1,2))&lt;13,"AM","PM"),"")</f>
        <v>AM</v>
      </c>
      <c r="H5815" s="47">
        <f>F5815-E5815</f>
        <v>0.16666666666666696</v>
      </c>
      <c r="I5815" s="47"/>
      <c r="J5815" s="47"/>
      <c r="K5815" s="65" t="s">
        <v>809</v>
      </c>
      <c r="L5815" s="45" t="str">
        <f ca="1">VLOOKUP(Tableau645[[#This Row],[module]],OFFSET(INDIRECT(A5815&amp;"_code"),0,2,,2),2,0)</f>
        <v>n/a</v>
      </c>
      <c r="M5815" s="45"/>
      <c r="N5815" s="47"/>
      <c r="O5815" s="45"/>
    </row>
    <row r="5816" spans="1:15" hidden="1" x14ac:dyDescent="0.2">
      <c r="A5816" s="45" t="s">
        <v>676</v>
      </c>
      <c r="B5816" s="65" t="str">
        <f>YEAR(C5816)&amp;"-"&amp;WEEKNUM(C5816)</f>
        <v>2018-35</v>
      </c>
      <c r="C5816" s="46">
        <v>43339</v>
      </c>
      <c r="D5816" s="67">
        <f>WEEKDAY(Tableau645[[#This Row],[date]])</f>
        <v>2</v>
      </c>
      <c r="E5816" s="47">
        <v>0.34375</v>
      </c>
      <c r="F5816" s="47">
        <v>0.51041666666666696</v>
      </c>
      <c r="G5816" s="46" t="str">
        <f>IF(NOT(ISBLANK(Tableau645[heure
début])),IF(VALUE(MID(TEXT(Tableau645[heure
début],"hh"),1,2))&lt;13,"AM","PM"),"")</f>
        <v>AM</v>
      </c>
      <c r="H5816" s="47">
        <f>F5816-E5816</f>
        <v>0.16666666666666696</v>
      </c>
      <c r="I5816" s="47"/>
      <c r="J5816" s="47"/>
      <c r="K5816" s="65" t="s">
        <v>809</v>
      </c>
      <c r="L5816" s="45" t="str">
        <f ca="1">VLOOKUP(Tableau645[[#This Row],[module]],OFFSET(INDIRECT(A5816&amp;"_code"),0,2,,2),2,0)</f>
        <v>n/a</v>
      </c>
      <c r="M5816" s="45"/>
      <c r="N5816" s="47"/>
      <c r="O5816" s="45"/>
    </row>
    <row r="5817" spans="1:15" hidden="1" x14ac:dyDescent="0.2">
      <c r="A5817" s="45" t="s">
        <v>670</v>
      </c>
      <c r="B5817" s="65" t="str">
        <f>YEAR(C5817)&amp;"-"&amp;WEEKNUM(C5817)</f>
        <v>2018-35</v>
      </c>
      <c r="C5817" s="46">
        <v>43339</v>
      </c>
      <c r="D5817" s="67">
        <f>WEEKDAY(Tableau645[[#This Row],[date]])</f>
        <v>2</v>
      </c>
      <c r="E5817" s="47">
        <v>0.34375</v>
      </c>
      <c r="F5817" s="47">
        <v>0.51041666666666696</v>
      </c>
      <c r="G5817" s="46" t="str">
        <f>IF(NOT(ISBLANK(Tableau645[heure
début])),IF(VALUE(MID(TEXT(Tableau645[heure
début],"hh"),1,2))&lt;13,"AM","PM"),"")</f>
        <v>AM</v>
      </c>
      <c r="H5817" s="47">
        <f>F5817-E5817</f>
        <v>0.16666666666666696</v>
      </c>
      <c r="I5817" s="47"/>
      <c r="J5817" s="47"/>
      <c r="K5817" s="65" t="s">
        <v>809</v>
      </c>
      <c r="L5817" s="45" t="str">
        <f ca="1">VLOOKUP(Tableau645[[#This Row],[module]],OFFSET(INDIRECT(A5817&amp;"_code"),0,2,,2),2,0)</f>
        <v>n/a</v>
      </c>
      <c r="M5817" s="45"/>
      <c r="N5817" s="47"/>
      <c r="O5817" s="45"/>
    </row>
    <row r="5818" spans="1:15" hidden="1" x14ac:dyDescent="0.2">
      <c r="A5818" s="45" t="s">
        <v>677</v>
      </c>
      <c r="B5818" s="65" t="str">
        <f>YEAR(C5818)&amp;"-"&amp;WEEKNUM(C5818)</f>
        <v>2018-35</v>
      </c>
      <c r="C5818" s="46">
        <v>43339</v>
      </c>
      <c r="D5818" s="67">
        <f>WEEKDAY(Tableau645[[#This Row],[date]])</f>
        <v>2</v>
      </c>
      <c r="E5818" s="47">
        <v>0.34375</v>
      </c>
      <c r="F5818" s="47">
        <v>0.51041666666666696</v>
      </c>
      <c r="G5818" s="46" t="str">
        <f>IF(NOT(ISBLANK(Tableau645[heure
début])),IF(VALUE(MID(TEXT(Tableau645[heure
début],"hh"),1,2))&lt;13,"AM","PM"),"")</f>
        <v>AM</v>
      </c>
      <c r="H5818" s="47">
        <f>F5818-E5818</f>
        <v>0.16666666666666696</v>
      </c>
      <c r="I5818" s="47"/>
      <c r="J5818" s="47"/>
      <c r="K5818" s="65"/>
      <c r="L5818" s="45" t="e">
        <f ca="1">VLOOKUP(Tableau645[[#This Row],[module]],OFFSET(INDIRECT(A5818&amp;"_code"),0,2,,2),2,0)</f>
        <v>#N/A</v>
      </c>
      <c r="M5818" s="45"/>
      <c r="N5818" s="47"/>
      <c r="O5818" s="45"/>
    </row>
    <row r="5819" spans="1:15" hidden="1" x14ac:dyDescent="0.2">
      <c r="A5819" s="45" t="s">
        <v>671</v>
      </c>
      <c r="B5819" s="65" t="str">
        <f>YEAR(C5819)&amp;"-"&amp;WEEKNUM(C5819)</f>
        <v>2018-35</v>
      </c>
      <c r="C5819" s="46">
        <v>43339</v>
      </c>
      <c r="D5819" s="67">
        <f>WEEKDAY(Tableau645[[#This Row],[date]])</f>
        <v>2</v>
      </c>
      <c r="E5819" s="47">
        <v>0.34375</v>
      </c>
      <c r="F5819" s="47">
        <v>0.51041666666666696</v>
      </c>
      <c r="G5819" s="46" t="str">
        <f>IF(NOT(ISBLANK(Tableau645[heure
début])),IF(VALUE(MID(TEXT(Tableau645[heure
début],"hh"),1,2))&lt;13,"AM","PM"),"")</f>
        <v>AM</v>
      </c>
      <c r="H5819" s="47">
        <f>F5819-E5819</f>
        <v>0.16666666666666696</v>
      </c>
      <c r="I5819" s="47"/>
      <c r="J5819" s="47"/>
      <c r="K5819" s="65" t="s">
        <v>809</v>
      </c>
      <c r="L5819" s="45" t="str">
        <f ca="1">VLOOKUP(Tableau645[[#This Row],[module]],OFFSET(INDIRECT(A5819&amp;"_code"),0,2,,2),2,0)</f>
        <v>n/a</v>
      </c>
      <c r="M5819" s="45"/>
      <c r="N5819" s="47"/>
      <c r="O5819" s="45"/>
    </row>
    <row r="5820" spans="1:15" hidden="1" x14ac:dyDescent="0.2">
      <c r="A5820" s="61" t="s">
        <v>669</v>
      </c>
      <c r="B5820" s="65" t="str">
        <f>YEAR(C5820)&amp;"-"&amp;WEEKNUM(C5820)</f>
        <v>2018-35</v>
      </c>
      <c r="C5820" s="46">
        <v>43339</v>
      </c>
      <c r="D5820" s="67">
        <f>WEEKDAY(Tableau645[[#This Row],[date]])</f>
        <v>2</v>
      </c>
      <c r="E5820" s="63">
        <v>0.57291666666666696</v>
      </c>
      <c r="F5820" s="63">
        <v>0.73958333333333404</v>
      </c>
      <c r="G5820" s="46" t="str">
        <f>IF(NOT(ISBLANK(Tableau645[heure
début])),IF(VALUE(MID(TEXT(Tableau645[heure
début],"hh"),1,2))&lt;13,"AM","PM"),"")</f>
        <v>PM</v>
      </c>
      <c r="H5820" s="47">
        <f>F5820-E5820</f>
        <v>0.16666666666666707</v>
      </c>
      <c r="I5820" s="47"/>
      <c r="J5820" s="47"/>
      <c r="K5820" s="45" t="s">
        <v>809</v>
      </c>
      <c r="L5820" s="45" t="str">
        <f ca="1">VLOOKUP(Tableau645[[#This Row],[module]],OFFSET(INDIRECT(A5820&amp;"_code"),0,2,,2),2,0)</f>
        <v>n/a</v>
      </c>
      <c r="M5820" s="45"/>
      <c r="N5820" s="47"/>
      <c r="O5820" s="45"/>
    </row>
    <row r="5821" spans="1:15" hidden="1" x14ac:dyDescent="0.2">
      <c r="A5821" s="45" t="s">
        <v>657</v>
      </c>
      <c r="B5821" s="65" t="str">
        <f>YEAR(C5821)&amp;"-"&amp;WEEKNUM(C5821)</f>
        <v>2018-35</v>
      </c>
      <c r="C5821" s="46">
        <v>43339</v>
      </c>
      <c r="D5821" s="67">
        <f>WEEKDAY(Tableau645[[#This Row],[date]])</f>
        <v>2</v>
      </c>
      <c r="E5821" s="47">
        <v>0.57291666666666696</v>
      </c>
      <c r="F5821" s="47">
        <v>0.73958333333333404</v>
      </c>
      <c r="G5821" s="46" t="str">
        <f>IF(NOT(ISBLANK(Tableau645[heure
début])),IF(VALUE(MID(TEXT(Tableau645[heure
début],"hh"),1,2))&lt;13,"AM","PM"),"")</f>
        <v>PM</v>
      </c>
      <c r="H5821" s="47">
        <f>F5821-E5821</f>
        <v>0.16666666666666707</v>
      </c>
      <c r="I5821" s="123"/>
      <c r="J5821" s="47"/>
      <c r="K5821" s="65" t="s">
        <v>809</v>
      </c>
      <c r="L5821" s="45" t="str">
        <f ca="1">VLOOKUP(Tableau645[[#This Row],[module]],OFFSET(INDIRECT(A5821&amp;"_code"),0,2,,2),2,0)</f>
        <v>n/a</v>
      </c>
      <c r="M5821" s="45"/>
      <c r="N5821" s="47"/>
      <c r="O5821" s="45"/>
    </row>
    <row r="5822" spans="1:15" hidden="1" x14ac:dyDescent="0.2">
      <c r="A5822" s="45" t="s">
        <v>672</v>
      </c>
      <c r="B5822" s="65" t="str">
        <f>YEAR(C5822)&amp;"-"&amp;WEEKNUM(C5822)</f>
        <v>2018-35</v>
      </c>
      <c r="C5822" s="46">
        <v>43339</v>
      </c>
      <c r="D5822" s="67">
        <f>WEEKDAY(Tableau645[[#This Row],[date]])</f>
        <v>2</v>
      </c>
      <c r="E5822" s="47">
        <v>0.57291666666666696</v>
      </c>
      <c r="F5822" s="47">
        <v>0.73958333333333404</v>
      </c>
      <c r="G5822" s="46" t="str">
        <f>IF(NOT(ISBLANK(Tableau645[heure
début])),IF(VALUE(MID(TEXT(Tableau645[heure
début],"hh"),1,2))&lt;13,"AM","PM"),"")</f>
        <v>PM</v>
      </c>
      <c r="H5822" s="47">
        <f>F5822-E5822</f>
        <v>0.16666666666666707</v>
      </c>
      <c r="I5822" s="47"/>
      <c r="J5822" s="47"/>
      <c r="K5822" s="65" t="s">
        <v>809</v>
      </c>
      <c r="L5822" s="45" t="str">
        <f ca="1">VLOOKUP(Tableau645[[#This Row],[module]],OFFSET(INDIRECT(A5822&amp;"_code"),0,2,,2),2,0)</f>
        <v>n/a</v>
      </c>
      <c r="M5822" s="45"/>
      <c r="N5822" s="47"/>
      <c r="O5822" s="45"/>
    </row>
    <row r="5823" spans="1:15" hidden="1" x14ac:dyDescent="0.2">
      <c r="A5823" s="45" t="s">
        <v>676</v>
      </c>
      <c r="B5823" s="65" t="str">
        <f>YEAR(C5823)&amp;"-"&amp;WEEKNUM(C5823)</f>
        <v>2018-35</v>
      </c>
      <c r="C5823" s="46">
        <v>43339</v>
      </c>
      <c r="D5823" s="67">
        <f>WEEKDAY(Tableau645[[#This Row],[date]])</f>
        <v>2</v>
      </c>
      <c r="E5823" s="47">
        <v>0.57291666666666696</v>
      </c>
      <c r="F5823" s="47">
        <v>0.69791666666666663</v>
      </c>
      <c r="G5823" s="46" t="str">
        <f>IF(NOT(ISBLANK(Tableau645[heure
début])),IF(VALUE(MID(TEXT(Tableau645[heure
début],"hh"),1,2))&lt;13,"AM","PM"),"")</f>
        <v>PM</v>
      </c>
      <c r="H5823" s="47">
        <f>F5823-E5823</f>
        <v>0.12499999999999967</v>
      </c>
      <c r="I5823" s="47"/>
      <c r="J5823" s="47"/>
      <c r="K5823" s="65" t="s">
        <v>809</v>
      </c>
      <c r="L5823" s="45" t="str">
        <f ca="1">VLOOKUP(Tableau645[[#This Row],[module]],OFFSET(INDIRECT(A5823&amp;"_code"),0,2,,2),2,0)</f>
        <v>n/a</v>
      </c>
      <c r="M5823" s="45"/>
      <c r="N5823" s="47"/>
      <c r="O5823" s="45"/>
    </row>
    <row r="5824" spans="1:15" hidden="1" x14ac:dyDescent="0.2">
      <c r="A5824" s="45" t="s">
        <v>670</v>
      </c>
      <c r="B5824" s="65" t="str">
        <f>YEAR(C5824)&amp;"-"&amp;WEEKNUM(C5824)</f>
        <v>2018-35</v>
      </c>
      <c r="C5824" s="46">
        <v>43339</v>
      </c>
      <c r="D5824" s="67">
        <f>WEEKDAY(Tableau645[[#This Row],[date]])</f>
        <v>2</v>
      </c>
      <c r="E5824" s="47">
        <v>0.57291666666666696</v>
      </c>
      <c r="F5824" s="47">
        <v>0.73958333333333404</v>
      </c>
      <c r="G5824" s="46" t="str">
        <f>IF(NOT(ISBLANK(Tableau645[heure
début])),IF(VALUE(MID(TEXT(Tableau645[heure
début],"hh"),1,2))&lt;13,"AM","PM"),"")</f>
        <v>PM</v>
      </c>
      <c r="H5824" s="47">
        <f>F5824-E5824</f>
        <v>0.16666666666666707</v>
      </c>
      <c r="I5824" s="47"/>
      <c r="J5824" s="47"/>
      <c r="K5824" s="65" t="s">
        <v>809</v>
      </c>
      <c r="L5824" s="45" t="str">
        <f ca="1">VLOOKUP(Tableau645[[#This Row],[module]],OFFSET(INDIRECT(A5824&amp;"_code"),0,2,,2),2,0)</f>
        <v>n/a</v>
      </c>
      <c r="M5824" s="45"/>
      <c r="N5824" s="47"/>
      <c r="O5824" s="45"/>
    </row>
    <row r="5825" spans="1:15" hidden="1" x14ac:dyDescent="0.2">
      <c r="A5825" s="45" t="s">
        <v>677</v>
      </c>
      <c r="B5825" s="65" t="str">
        <f>YEAR(C5825)&amp;"-"&amp;WEEKNUM(C5825)</f>
        <v>2018-35</v>
      </c>
      <c r="C5825" s="46">
        <v>43339</v>
      </c>
      <c r="D5825" s="67">
        <f>WEEKDAY(Tableau645[[#This Row],[date]])</f>
        <v>2</v>
      </c>
      <c r="E5825" s="47">
        <v>0.57291666666666696</v>
      </c>
      <c r="F5825" s="47">
        <v>0.69791666666666663</v>
      </c>
      <c r="G5825" s="46" t="str">
        <f>IF(NOT(ISBLANK(Tableau645[heure
début])),IF(VALUE(MID(TEXT(Tableau645[heure
début],"hh"),1,2))&lt;13,"AM","PM"),"")</f>
        <v>PM</v>
      </c>
      <c r="H5825" s="47">
        <f>F5825-E5825</f>
        <v>0.12499999999999967</v>
      </c>
      <c r="I5825" s="47"/>
      <c r="J5825" s="47"/>
      <c r="K5825" s="65"/>
      <c r="L5825" s="45" t="e">
        <f ca="1">VLOOKUP(Tableau645[[#This Row],[module]],OFFSET(INDIRECT(A5825&amp;"_code"),0,2,,2),2,0)</f>
        <v>#N/A</v>
      </c>
      <c r="M5825" s="45"/>
      <c r="N5825" s="47"/>
      <c r="O5825" s="45"/>
    </row>
    <row r="5826" spans="1:15" hidden="1" x14ac:dyDescent="0.2">
      <c r="A5826" s="45" t="s">
        <v>671</v>
      </c>
      <c r="B5826" s="65" t="str">
        <f>YEAR(C5826)&amp;"-"&amp;WEEKNUM(C5826)</f>
        <v>2018-35</v>
      </c>
      <c r="C5826" s="46">
        <v>43339</v>
      </c>
      <c r="D5826" s="67">
        <f>WEEKDAY(Tableau645[[#This Row],[date]])</f>
        <v>2</v>
      </c>
      <c r="E5826" s="47">
        <v>0.57291666666666696</v>
      </c>
      <c r="F5826" s="47">
        <v>0.73958333333333404</v>
      </c>
      <c r="G5826" s="46" t="str">
        <f>IF(NOT(ISBLANK(Tableau645[heure
début])),IF(VALUE(MID(TEXT(Tableau645[heure
début],"hh"),1,2))&lt;13,"AM","PM"),"")</f>
        <v>PM</v>
      </c>
      <c r="H5826" s="47">
        <f>F5826-E5826</f>
        <v>0.16666666666666707</v>
      </c>
      <c r="I5826" s="47"/>
      <c r="J5826" s="47"/>
      <c r="K5826" s="65" t="s">
        <v>809</v>
      </c>
      <c r="L5826" s="45" t="str">
        <f ca="1">VLOOKUP(Tableau645[[#This Row],[module]],OFFSET(INDIRECT(A5826&amp;"_code"),0,2,,2),2,0)</f>
        <v>n/a</v>
      </c>
      <c r="M5826" s="45"/>
      <c r="N5826" s="47"/>
      <c r="O5826" s="45"/>
    </row>
    <row r="5827" spans="1:15" hidden="1" x14ac:dyDescent="0.2">
      <c r="A5827" s="61" t="s">
        <v>669</v>
      </c>
      <c r="B5827" s="65" t="str">
        <f>YEAR(C5827)&amp;"-"&amp;WEEKNUM(C5827)</f>
        <v>2018-35</v>
      </c>
      <c r="C5827" s="46">
        <v>43340</v>
      </c>
      <c r="D5827" s="67">
        <f>WEEKDAY(Tableau645[[#This Row],[date]])</f>
        <v>3</v>
      </c>
      <c r="E5827" s="47">
        <v>0.34375</v>
      </c>
      <c r="F5827" s="47">
        <v>0.51041666666666696</v>
      </c>
      <c r="G5827" s="46" t="str">
        <f>IF(NOT(ISBLANK(Tableau645[heure
début])),IF(VALUE(MID(TEXT(Tableau645[heure
début],"hh"),1,2))&lt;13,"AM","PM"),"")</f>
        <v>AM</v>
      </c>
      <c r="H5827" s="47">
        <f>F5827-E5827</f>
        <v>0.16666666666666696</v>
      </c>
      <c r="I5827" s="47"/>
      <c r="J5827" s="47"/>
      <c r="K5827" s="45" t="s">
        <v>809</v>
      </c>
      <c r="L5827" s="45" t="str">
        <f ca="1">VLOOKUP(Tableau645[[#This Row],[module]],OFFSET(INDIRECT(A5827&amp;"_code"),0,2,,2),2,0)</f>
        <v>n/a</v>
      </c>
      <c r="M5827" s="45"/>
      <c r="N5827" s="47"/>
      <c r="O5827" s="45"/>
    </row>
    <row r="5828" spans="1:15" hidden="1" x14ac:dyDescent="0.2">
      <c r="A5828" s="45" t="s">
        <v>657</v>
      </c>
      <c r="B5828" s="65" t="str">
        <f>YEAR(C5828)&amp;"-"&amp;WEEKNUM(C5828)</f>
        <v>2018-35</v>
      </c>
      <c r="C5828" s="46">
        <v>43340</v>
      </c>
      <c r="D5828" s="67">
        <f>WEEKDAY(Tableau645[[#This Row],[date]])</f>
        <v>3</v>
      </c>
      <c r="E5828" s="47">
        <v>0.34375</v>
      </c>
      <c r="F5828" s="47">
        <v>0.51041666666666696</v>
      </c>
      <c r="G5828" s="46" t="str">
        <f>IF(NOT(ISBLANK(Tableau645[heure
début])),IF(VALUE(MID(TEXT(Tableau645[heure
début],"hh"),1,2))&lt;13,"AM","PM"),"")</f>
        <v>AM</v>
      </c>
      <c r="H5828" s="47">
        <f>F5828-E5828</f>
        <v>0.16666666666666696</v>
      </c>
      <c r="I5828" s="123"/>
      <c r="J5828" s="47"/>
      <c r="K5828" s="65" t="s">
        <v>809</v>
      </c>
      <c r="L5828" s="45" t="str">
        <f ca="1">VLOOKUP(Tableau645[[#This Row],[module]],OFFSET(INDIRECT(A5828&amp;"_code"),0,2,,2),2,0)</f>
        <v>n/a</v>
      </c>
      <c r="M5828" s="45"/>
      <c r="N5828" s="47"/>
      <c r="O5828" s="45"/>
    </row>
    <row r="5829" spans="1:15" hidden="1" x14ac:dyDescent="0.2">
      <c r="A5829" s="45" t="s">
        <v>672</v>
      </c>
      <c r="B5829" s="65" t="str">
        <f>YEAR(C5829)&amp;"-"&amp;WEEKNUM(C5829)</f>
        <v>2018-35</v>
      </c>
      <c r="C5829" s="46">
        <v>43340</v>
      </c>
      <c r="D5829" s="67">
        <f>WEEKDAY(Tableau645[[#This Row],[date]])</f>
        <v>3</v>
      </c>
      <c r="E5829" s="47">
        <v>0.34375</v>
      </c>
      <c r="F5829" s="47">
        <v>0.51041666666666696</v>
      </c>
      <c r="G5829" s="46" t="str">
        <f>IF(NOT(ISBLANK(Tableau645[heure
début])),IF(VALUE(MID(TEXT(Tableau645[heure
début],"hh"),1,2))&lt;13,"AM","PM"),"")</f>
        <v>AM</v>
      </c>
      <c r="H5829" s="47">
        <f>F5829-E5829</f>
        <v>0.16666666666666696</v>
      </c>
      <c r="I5829" s="47"/>
      <c r="J5829" s="47"/>
      <c r="K5829" s="65" t="s">
        <v>809</v>
      </c>
      <c r="L5829" s="45" t="str">
        <f ca="1">VLOOKUP(Tableau645[[#This Row],[module]],OFFSET(INDIRECT(A5829&amp;"_code"),0,2,,2),2,0)</f>
        <v>n/a</v>
      </c>
      <c r="M5829" s="45"/>
      <c r="N5829" s="47"/>
      <c r="O5829" s="45"/>
    </row>
    <row r="5830" spans="1:15" hidden="1" x14ac:dyDescent="0.2">
      <c r="A5830" s="45" t="s">
        <v>676</v>
      </c>
      <c r="B5830" s="65" t="str">
        <f>YEAR(C5830)&amp;"-"&amp;WEEKNUM(C5830)</f>
        <v>2018-35</v>
      </c>
      <c r="C5830" s="46">
        <v>43340</v>
      </c>
      <c r="D5830" s="67">
        <f>WEEKDAY(Tableau645[[#This Row],[date]])</f>
        <v>3</v>
      </c>
      <c r="E5830" s="47">
        <v>0.34375</v>
      </c>
      <c r="F5830" s="47">
        <v>0.51041666666666696</v>
      </c>
      <c r="G5830" s="46" t="str">
        <f>IF(NOT(ISBLANK(Tableau645[heure
début])),IF(VALUE(MID(TEXT(Tableau645[heure
début],"hh"),1,2))&lt;13,"AM","PM"),"")</f>
        <v>AM</v>
      </c>
      <c r="H5830" s="47">
        <f>F5830-E5830</f>
        <v>0.16666666666666696</v>
      </c>
      <c r="I5830" s="47"/>
      <c r="J5830" s="47"/>
      <c r="K5830" s="65" t="s">
        <v>809</v>
      </c>
      <c r="L5830" s="45" t="str">
        <f ca="1">VLOOKUP(Tableau645[[#This Row],[module]],OFFSET(INDIRECT(A5830&amp;"_code"),0,2,,2),2,0)</f>
        <v>n/a</v>
      </c>
      <c r="M5830" s="45"/>
      <c r="N5830" s="47"/>
      <c r="O5830" s="45"/>
    </row>
    <row r="5831" spans="1:15" hidden="1" x14ac:dyDescent="0.2">
      <c r="A5831" s="45" t="s">
        <v>670</v>
      </c>
      <c r="B5831" s="65" t="str">
        <f>YEAR(C5831)&amp;"-"&amp;WEEKNUM(C5831)</f>
        <v>2018-35</v>
      </c>
      <c r="C5831" s="46">
        <v>43340</v>
      </c>
      <c r="D5831" s="67">
        <f>WEEKDAY(Tableau645[[#This Row],[date]])</f>
        <v>3</v>
      </c>
      <c r="E5831" s="47">
        <v>0.34375</v>
      </c>
      <c r="F5831" s="47">
        <v>0.51041666666666696</v>
      </c>
      <c r="G5831" s="46" t="str">
        <f>IF(NOT(ISBLANK(Tableau645[heure
début])),IF(VALUE(MID(TEXT(Tableau645[heure
début],"hh"),1,2))&lt;13,"AM","PM"),"")</f>
        <v>AM</v>
      </c>
      <c r="H5831" s="47">
        <f>F5831-E5831</f>
        <v>0.16666666666666696</v>
      </c>
      <c r="I5831" s="47"/>
      <c r="J5831" s="47"/>
      <c r="K5831" s="65" t="s">
        <v>809</v>
      </c>
      <c r="L5831" s="45" t="str">
        <f ca="1">VLOOKUP(Tableau645[[#This Row],[module]],OFFSET(INDIRECT(A5831&amp;"_code"),0,2,,2),2,0)</f>
        <v>n/a</v>
      </c>
      <c r="M5831" s="45"/>
      <c r="N5831" s="47"/>
      <c r="O5831" s="45"/>
    </row>
    <row r="5832" spans="1:15" hidden="1" x14ac:dyDescent="0.2">
      <c r="A5832" s="45" t="s">
        <v>677</v>
      </c>
      <c r="B5832" s="65" t="str">
        <f>YEAR(C5832)&amp;"-"&amp;WEEKNUM(C5832)</f>
        <v>2018-35</v>
      </c>
      <c r="C5832" s="46">
        <v>43340</v>
      </c>
      <c r="D5832" s="67">
        <f>WEEKDAY(Tableau645[[#This Row],[date]])</f>
        <v>3</v>
      </c>
      <c r="E5832" s="47">
        <v>0.34375</v>
      </c>
      <c r="F5832" s="47">
        <v>0.51041666666666696</v>
      </c>
      <c r="G5832" s="46" t="str">
        <f>IF(NOT(ISBLANK(Tableau645[heure
début])),IF(VALUE(MID(TEXT(Tableau645[heure
début],"hh"),1,2))&lt;13,"AM","PM"),"")</f>
        <v>AM</v>
      </c>
      <c r="H5832" s="47">
        <f>F5832-E5832</f>
        <v>0.16666666666666696</v>
      </c>
      <c r="I5832" s="47"/>
      <c r="J5832" s="47"/>
      <c r="K5832" s="65"/>
      <c r="L5832" s="45" t="e">
        <f ca="1">VLOOKUP(Tableau645[[#This Row],[module]],OFFSET(INDIRECT(A5832&amp;"_code"),0,2,,2),2,0)</f>
        <v>#N/A</v>
      </c>
      <c r="M5832" s="45"/>
      <c r="N5832" s="47"/>
      <c r="O5832" s="45"/>
    </row>
    <row r="5833" spans="1:15" hidden="1" x14ac:dyDescent="0.2">
      <c r="A5833" s="45" t="s">
        <v>671</v>
      </c>
      <c r="B5833" s="65" t="str">
        <f>YEAR(C5833)&amp;"-"&amp;WEEKNUM(C5833)</f>
        <v>2018-35</v>
      </c>
      <c r="C5833" s="46">
        <v>43340</v>
      </c>
      <c r="D5833" s="67">
        <f>WEEKDAY(Tableau645[[#This Row],[date]])</f>
        <v>3</v>
      </c>
      <c r="E5833" s="47">
        <v>0.34375</v>
      </c>
      <c r="F5833" s="47">
        <v>0.51041666666666696</v>
      </c>
      <c r="G5833" s="46" t="str">
        <f>IF(NOT(ISBLANK(Tableau645[heure
début])),IF(VALUE(MID(TEXT(Tableau645[heure
début],"hh"),1,2))&lt;13,"AM","PM"),"")</f>
        <v>AM</v>
      </c>
      <c r="H5833" s="47">
        <f>F5833-E5833</f>
        <v>0.16666666666666696</v>
      </c>
      <c r="I5833" s="47"/>
      <c r="J5833" s="47"/>
      <c r="K5833" s="65" t="s">
        <v>809</v>
      </c>
      <c r="L5833" s="45" t="str">
        <f ca="1">VLOOKUP(Tableau645[[#This Row],[module]],OFFSET(INDIRECT(A5833&amp;"_code"),0,2,,2),2,0)</f>
        <v>n/a</v>
      </c>
      <c r="M5833" s="45"/>
      <c r="N5833" s="47"/>
      <c r="O5833" s="45"/>
    </row>
    <row r="5834" spans="1:15" hidden="1" x14ac:dyDescent="0.2">
      <c r="A5834" s="61" t="s">
        <v>669</v>
      </c>
      <c r="B5834" s="65" t="str">
        <f>YEAR(C5834)&amp;"-"&amp;WEEKNUM(C5834)</f>
        <v>2018-35</v>
      </c>
      <c r="C5834" s="46">
        <v>43340</v>
      </c>
      <c r="D5834" s="67">
        <f>WEEKDAY(Tableau645[[#This Row],[date]])</f>
        <v>3</v>
      </c>
      <c r="E5834" s="63">
        <v>0.57291666666666696</v>
      </c>
      <c r="F5834" s="63">
        <v>0.73958333333333404</v>
      </c>
      <c r="G5834" s="46" t="str">
        <f>IF(NOT(ISBLANK(Tableau645[heure
début])),IF(VALUE(MID(TEXT(Tableau645[heure
début],"hh"),1,2))&lt;13,"AM","PM"),"")</f>
        <v>PM</v>
      </c>
      <c r="H5834" s="47">
        <f>F5834-E5834</f>
        <v>0.16666666666666707</v>
      </c>
      <c r="I5834" s="47"/>
      <c r="J5834" s="47"/>
      <c r="K5834" s="45" t="s">
        <v>809</v>
      </c>
      <c r="L5834" s="45" t="str">
        <f ca="1">VLOOKUP(Tableau645[[#This Row],[module]],OFFSET(INDIRECT(A5834&amp;"_code"),0,2,,2),2,0)</f>
        <v>n/a</v>
      </c>
      <c r="M5834" s="45"/>
      <c r="N5834" s="47"/>
      <c r="O5834" s="45"/>
    </row>
    <row r="5835" spans="1:15" hidden="1" x14ac:dyDescent="0.2">
      <c r="A5835" s="45" t="s">
        <v>657</v>
      </c>
      <c r="B5835" s="65" t="str">
        <f>YEAR(C5835)&amp;"-"&amp;WEEKNUM(C5835)</f>
        <v>2018-35</v>
      </c>
      <c r="C5835" s="46">
        <v>43340</v>
      </c>
      <c r="D5835" s="67">
        <f>WEEKDAY(Tableau645[[#This Row],[date]])</f>
        <v>3</v>
      </c>
      <c r="E5835" s="47">
        <v>0.57291666666666696</v>
      </c>
      <c r="F5835" s="47">
        <v>0.73958333333333404</v>
      </c>
      <c r="G5835" s="46" t="str">
        <f>IF(NOT(ISBLANK(Tableau645[heure
début])),IF(VALUE(MID(TEXT(Tableau645[heure
début],"hh"),1,2))&lt;13,"AM","PM"),"")</f>
        <v>PM</v>
      </c>
      <c r="H5835" s="47">
        <f>F5835-E5835</f>
        <v>0.16666666666666707</v>
      </c>
      <c r="I5835" s="123"/>
      <c r="J5835" s="47"/>
      <c r="K5835" s="65" t="s">
        <v>809</v>
      </c>
      <c r="L5835" s="45" t="str">
        <f ca="1">VLOOKUP(Tableau645[[#This Row],[module]],OFFSET(INDIRECT(A5835&amp;"_code"),0,2,,2),2,0)</f>
        <v>n/a</v>
      </c>
      <c r="M5835" s="45"/>
      <c r="N5835" s="47"/>
      <c r="O5835" s="45"/>
    </row>
    <row r="5836" spans="1:15" hidden="1" x14ac:dyDescent="0.2">
      <c r="A5836" s="45" t="s">
        <v>672</v>
      </c>
      <c r="B5836" s="65" t="str">
        <f>YEAR(C5836)&amp;"-"&amp;WEEKNUM(C5836)</f>
        <v>2018-35</v>
      </c>
      <c r="C5836" s="46">
        <v>43340</v>
      </c>
      <c r="D5836" s="67">
        <f>WEEKDAY(Tableau645[[#This Row],[date]])</f>
        <v>3</v>
      </c>
      <c r="E5836" s="47">
        <v>0.57291666666666696</v>
      </c>
      <c r="F5836" s="47">
        <v>0.73958333333333404</v>
      </c>
      <c r="G5836" s="46" t="str">
        <f>IF(NOT(ISBLANK(Tableau645[heure
début])),IF(VALUE(MID(TEXT(Tableau645[heure
début],"hh"),1,2))&lt;13,"AM","PM"),"")</f>
        <v>PM</v>
      </c>
      <c r="H5836" s="47">
        <f>F5836-E5836</f>
        <v>0.16666666666666707</v>
      </c>
      <c r="I5836" s="47"/>
      <c r="J5836" s="47"/>
      <c r="K5836" s="65" t="s">
        <v>809</v>
      </c>
      <c r="L5836" s="45" t="str">
        <f ca="1">VLOOKUP(Tableau645[[#This Row],[module]],OFFSET(INDIRECT(A5836&amp;"_code"),0,2,,2),2,0)</f>
        <v>n/a</v>
      </c>
      <c r="M5836" s="45"/>
      <c r="N5836" s="47"/>
      <c r="O5836" s="45"/>
    </row>
    <row r="5837" spans="1:15" hidden="1" x14ac:dyDescent="0.2">
      <c r="A5837" s="45" t="s">
        <v>676</v>
      </c>
      <c r="B5837" s="65" t="str">
        <f>YEAR(C5837)&amp;"-"&amp;WEEKNUM(C5837)</f>
        <v>2018-35</v>
      </c>
      <c r="C5837" s="46">
        <v>43340</v>
      </c>
      <c r="D5837" s="67">
        <f>WEEKDAY(Tableau645[[#This Row],[date]])</f>
        <v>3</v>
      </c>
      <c r="E5837" s="47">
        <v>0.57291666666666696</v>
      </c>
      <c r="F5837" s="47">
        <v>0.69791666666666663</v>
      </c>
      <c r="G5837" s="46" t="str">
        <f>IF(NOT(ISBLANK(Tableau645[heure
début])),IF(VALUE(MID(TEXT(Tableau645[heure
début],"hh"),1,2))&lt;13,"AM","PM"),"")</f>
        <v>PM</v>
      </c>
      <c r="H5837" s="47">
        <f>F5837-E5837</f>
        <v>0.12499999999999967</v>
      </c>
      <c r="I5837" s="47"/>
      <c r="J5837" s="47"/>
      <c r="K5837" s="65" t="s">
        <v>809</v>
      </c>
      <c r="L5837" s="45" t="str">
        <f ca="1">VLOOKUP(Tableau645[[#This Row],[module]],OFFSET(INDIRECT(A5837&amp;"_code"),0,2,,2),2,0)</f>
        <v>n/a</v>
      </c>
      <c r="M5837" s="45"/>
      <c r="N5837" s="47"/>
      <c r="O5837" s="45"/>
    </row>
    <row r="5838" spans="1:15" hidden="1" x14ac:dyDescent="0.2">
      <c r="A5838" s="45" t="s">
        <v>670</v>
      </c>
      <c r="B5838" s="65" t="str">
        <f>YEAR(C5838)&amp;"-"&amp;WEEKNUM(C5838)</f>
        <v>2018-35</v>
      </c>
      <c r="C5838" s="46">
        <v>43340</v>
      </c>
      <c r="D5838" s="67">
        <f>WEEKDAY(Tableau645[[#This Row],[date]])</f>
        <v>3</v>
      </c>
      <c r="E5838" s="47">
        <v>0.57291666666666696</v>
      </c>
      <c r="F5838" s="47">
        <v>0.73958333333333404</v>
      </c>
      <c r="G5838" s="46" t="str">
        <f>IF(NOT(ISBLANK(Tableau645[heure
début])),IF(VALUE(MID(TEXT(Tableau645[heure
début],"hh"),1,2))&lt;13,"AM","PM"),"")</f>
        <v>PM</v>
      </c>
      <c r="H5838" s="47">
        <f>F5838-E5838</f>
        <v>0.16666666666666707</v>
      </c>
      <c r="I5838" s="47"/>
      <c r="J5838" s="47"/>
      <c r="K5838" s="65" t="s">
        <v>809</v>
      </c>
      <c r="L5838" s="45" t="str">
        <f ca="1">VLOOKUP(Tableau645[[#This Row],[module]],OFFSET(INDIRECT(A5838&amp;"_code"),0,2,,2),2,0)</f>
        <v>n/a</v>
      </c>
      <c r="M5838" s="45"/>
      <c r="N5838" s="47"/>
      <c r="O5838" s="45"/>
    </row>
    <row r="5839" spans="1:15" hidden="1" x14ac:dyDescent="0.2">
      <c r="A5839" s="45" t="s">
        <v>677</v>
      </c>
      <c r="B5839" s="65" t="str">
        <f>YEAR(C5839)&amp;"-"&amp;WEEKNUM(C5839)</f>
        <v>2018-35</v>
      </c>
      <c r="C5839" s="46">
        <v>43340</v>
      </c>
      <c r="D5839" s="67">
        <f>WEEKDAY(Tableau645[[#This Row],[date]])</f>
        <v>3</v>
      </c>
      <c r="E5839" s="47">
        <v>0.57291666666666696</v>
      </c>
      <c r="F5839" s="47">
        <v>0.69791666666666663</v>
      </c>
      <c r="G5839" s="46" t="str">
        <f>IF(NOT(ISBLANK(Tableau645[heure
début])),IF(VALUE(MID(TEXT(Tableau645[heure
début],"hh"),1,2))&lt;13,"AM","PM"),"")</f>
        <v>PM</v>
      </c>
      <c r="H5839" s="47">
        <f>F5839-E5839</f>
        <v>0.12499999999999967</v>
      </c>
      <c r="I5839" s="47"/>
      <c r="J5839" s="47"/>
      <c r="K5839" s="65"/>
      <c r="L5839" s="45" t="e">
        <f ca="1">VLOOKUP(Tableau645[[#This Row],[module]],OFFSET(INDIRECT(A5839&amp;"_code"),0,2,,2),2,0)</f>
        <v>#N/A</v>
      </c>
      <c r="M5839" s="45"/>
      <c r="N5839" s="47"/>
      <c r="O5839" s="45"/>
    </row>
    <row r="5840" spans="1:15" hidden="1" x14ac:dyDescent="0.2">
      <c r="A5840" s="45" t="s">
        <v>671</v>
      </c>
      <c r="B5840" s="65" t="str">
        <f>YEAR(C5840)&amp;"-"&amp;WEEKNUM(C5840)</f>
        <v>2018-35</v>
      </c>
      <c r="C5840" s="46">
        <v>43340</v>
      </c>
      <c r="D5840" s="67">
        <f>WEEKDAY(Tableau645[[#This Row],[date]])</f>
        <v>3</v>
      </c>
      <c r="E5840" s="47">
        <v>0.57291666666666696</v>
      </c>
      <c r="F5840" s="47">
        <v>0.73958333333333404</v>
      </c>
      <c r="G5840" s="46" t="str">
        <f>IF(NOT(ISBLANK(Tableau645[heure
début])),IF(VALUE(MID(TEXT(Tableau645[heure
début],"hh"),1,2))&lt;13,"AM","PM"),"")</f>
        <v>PM</v>
      </c>
      <c r="H5840" s="47">
        <f>F5840-E5840</f>
        <v>0.16666666666666707</v>
      </c>
      <c r="I5840" s="47"/>
      <c r="J5840" s="47"/>
      <c r="K5840" s="65" t="s">
        <v>809</v>
      </c>
      <c r="L5840" s="45" t="str">
        <f ca="1">VLOOKUP(Tableau645[[#This Row],[module]],OFFSET(INDIRECT(A5840&amp;"_code"),0,2,,2),2,0)</f>
        <v>n/a</v>
      </c>
      <c r="M5840" s="45"/>
      <c r="N5840" s="47"/>
      <c r="O5840" s="45"/>
    </row>
    <row r="5841" spans="1:15" hidden="1" x14ac:dyDescent="0.2">
      <c r="A5841" s="61" t="s">
        <v>669</v>
      </c>
      <c r="B5841" s="65" t="str">
        <f>YEAR(C5841)&amp;"-"&amp;WEEKNUM(C5841)</f>
        <v>2018-35</v>
      </c>
      <c r="C5841" s="46">
        <v>43341</v>
      </c>
      <c r="D5841" s="67">
        <f>WEEKDAY(Tableau645[[#This Row],[date]])</f>
        <v>4</v>
      </c>
      <c r="E5841" s="47">
        <v>0.34375</v>
      </c>
      <c r="F5841" s="47">
        <v>0.51041666666666696</v>
      </c>
      <c r="G5841" s="46" t="str">
        <f>IF(NOT(ISBLANK(Tableau645[heure
début])),IF(VALUE(MID(TEXT(Tableau645[heure
début],"hh"),1,2))&lt;13,"AM","PM"),"")</f>
        <v>AM</v>
      </c>
      <c r="H5841" s="47">
        <f>F5841-E5841</f>
        <v>0.16666666666666696</v>
      </c>
      <c r="I5841" s="47"/>
      <c r="J5841" s="47"/>
      <c r="K5841" s="45" t="s">
        <v>809</v>
      </c>
      <c r="L5841" s="45" t="str">
        <f ca="1">VLOOKUP(Tableau645[[#This Row],[module]],OFFSET(INDIRECT(A5841&amp;"_code"),0,2,,2),2,0)</f>
        <v>n/a</v>
      </c>
      <c r="M5841" s="45"/>
      <c r="N5841" s="47"/>
      <c r="O5841" s="45"/>
    </row>
    <row r="5842" spans="1:15" hidden="1" x14ac:dyDescent="0.2">
      <c r="A5842" s="45" t="s">
        <v>657</v>
      </c>
      <c r="B5842" s="65" t="str">
        <f>YEAR(C5842)&amp;"-"&amp;WEEKNUM(C5842)</f>
        <v>2018-35</v>
      </c>
      <c r="C5842" s="46">
        <v>43341</v>
      </c>
      <c r="D5842" s="67">
        <f>WEEKDAY(Tableau645[[#This Row],[date]])</f>
        <v>4</v>
      </c>
      <c r="E5842" s="47">
        <v>0.34375</v>
      </c>
      <c r="F5842" s="47">
        <v>0.51041666666666696</v>
      </c>
      <c r="G5842" s="46" t="str">
        <f>IF(NOT(ISBLANK(Tableau645[heure
début])),IF(VALUE(MID(TEXT(Tableau645[heure
début],"hh"),1,2))&lt;13,"AM","PM"),"")</f>
        <v>AM</v>
      </c>
      <c r="H5842" s="47">
        <f>F5842-E5842</f>
        <v>0.16666666666666696</v>
      </c>
      <c r="I5842" s="123"/>
      <c r="J5842" s="47"/>
      <c r="K5842" s="65" t="s">
        <v>809</v>
      </c>
      <c r="L5842" s="45" t="str">
        <f ca="1">VLOOKUP(Tableau645[[#This Row],[module]],OFFSET(INDIRECT(A5842&amp;"_code"),0,2,,2),2,0)</f>
        <v>n/a</v>
      </c>
      <c r="M5842" s="45"/>
      <c r="N5842" s="47"/>
      <c r="O5842" s="45"/>
    </row>
    <row r="5843" spans="1:15" hidden="1" x14ac:dyDescent="0.2">
      <c r="A5843" s="45" t="s">
        <v>672</v>
      </c>
      <c r="B5843" s="65" t="str">
        <f>YEAR(C5843)&amp;"-"&amp;WEEKNUM(C5843)</f>
        <v>2018-35</v>
      </c>
      <c r="C5843" s="46">
        <v>43341</v>
      </c>
      <c r="D5843" s="67">
        <f>WEEKDAY(Tableau645[[#This Row],[date]])</f>
        <v>4</v>
      </c>
      <c r="E5843" s="47">
        <v>0.34375</v>
      </c>
      <c r="F5843" s="47">
        <v>0.51041666666666696</v>
      </c>
      <c r="G5843" s="46" t="str">
        <f>IF(NOT(ISBLANK(Tableau645[heure
début])),IF(VALUE(MID(TEXT(Tableau645[heure
début],"hh"),1,2))&lt;13,"AM","PM"),"")</f>
        <v>AM</v>
      </c>
      <c r="H5843" s="47">
        <f>F5843-E5843</f>
        <v>0.16666666666666696</v>
      </c>
      <c r="I5843" s="47"/>
      <c r="J5843" s="47"/>
      <c r="K5843" s="65" t="s">
        <v>809</v>
      </c>
      <c r="L5843" s="45" t="str">
        <f ca="1">VLOOKUP(Tableau645[[#This Row],[module]],OFFSET(INDIRECT(A5843&amp;"_code"),0,2,,2),2,0)</f>
        <v>n/a</v>
      </c>
      <c r="M5843" s="45"/>
      <c r="N5843" s="47"/>
      <c r="O5843" s="45"/>
    </row>
    <row r="5844" spans="1:15" hidden="1" x14ac:dyDescent="0.2">
      <c r="A5844" s="45" t="s">
        <v>676</v>
      </c>
      <c r="B5844" s="65" t="str">
        <f>YEAR(C5844)&amp;"-"&amp;WEEKNUM(C5844)</f>
        <v>2018-35</v>
      </c>
      <c r="C5844" s="46">
        <v>43341</v>
      </c>
      <c r="D5844" s="67">
        <f>WEEKDAY(Tableau645[[#This Row],[date]])</f>
        <v>4</v>
      </c>
      <c r="E5844" s="47">
        <v>0.34375</v>
      </c>
      <c r="F5844" s="47">
        <v>0.51041666666666696</v>
      </c>
      <c r="G5844" s="46" t="str">
        <f>IF(NOT(ISBLANK(Tableau645[heure
début])),IF(VALUE(MID(TEXT(Tableau645[heure
début],"hh"),1,2))&lt;13,"AM","PM"),"")</f>
        <v>AM</v>
      </c>
      <c r="H5844" s="47">
        <f>F5844-E5844</f>
        <v>0.16666666666666696</v>
      </c>
      <c r="I5844" s="47"/>
      <c r="J5844" s="47"/>
      <c r="K5844" s="65" t="s">
        <v>809</v>
      </c>
      <c r="L5844" s="45" t="str">
        <f ca="1">VLOOKUP(Tableau645[[#This Row],[module]],OFFSET(INDIRECT(A5844&amp;"_code"),0,2,,2),2,0)</f>
        <v>n/a</v>
      </c>
      <c r="M5844" s="45"/>
      <c r="N5844" s="47"/>
      <c r="O5844" s="45"/>
    </row>
    <row r="5845" spans="1:15" hidden="1" x14ac:dyDescent="0.2">
      <c r="A5845" s="45" t="s">
        <v>670</v>
      </c>
      <c r="B5845" s="65" t="str">
        <f>YEAR(C5845)&amp;"-"&amp;WEEKNUM(C5845)</f>
        <v>2018-35</v>
      </c>
      <c r="C5845" s="46">
        <v>43341</v>
      </c>
      <c r="D5845" s="67">
        <f>WEEKDAY(Tableau645[[#This Row],[date]])</f>
        <v>4</v>
      </c>
      <c r="E5845" s="47">
        <v>0.34375</v>
      </c>
      <c r="F5845" s="47">
        <v>0.51041666666666696</v>
      </c>
      <c r="G5845" s="46" t="str">
        <f>IF(NOT(ISBLANK(Tableau645[heure
début])),IF(VALUE(MID(TEXT(Tableau645[heure
début],"hh"),1,2))&lt;13,"AM","PM"),"")</f>
        <v>AM</v>
      </c>
      <c r="H5845" s="47">
        <f>F5845-E5845</f>
        <v>0.16666666666666696</v>
      </c>
      <c r="I5845" s="47"/>
      <c r="J5845" s="47"/>
      <c r="K5845" s="65" t="s">
        <v>809</v>
      </c>
      <c r="L5845" s="45" t="str">
        <f ca="1">VLOOKUP(Tableau645[[#This Row],[module]],OFFSET(INDIRECT(A5845&amp;"_code"),0,2,,2),2,0)</f>
        <v>n/a</v>
      </c>
      <c r="M5845" s="45"/>
      <c r="N5845" s="47"/>
      <c r="O5845" s="45"/>
    </row>
    <row r="5846" spans="1:15" hidden="1" x14ac:dyDescent="0.2">
      <c r="A5846" s="45" t="s">
        <v>677</v>
      </c>
      <c r="B5846" s="65" t="str">
        <f>YEAR(C5846)&amp;"-"&amp;WEEKNUM(C5846)</f>
        <v>2018-35</v>
      </c>
      <c r="C5846" s="46">
        <v>43341</v>
      </c>
      <c r="D5846" s="67">
        <f>WEEKDAY(Tableau645[[#This Row],[date]])</f>
        <v>4</v>
      </c>
      <c r="E5846" s="47">
        <v>0.34375</v>
      </c>
      <c r="F5846" s="47">
        <v>0.51041666666666696</v>
      </c>
      <c r="G5846" s="46" t="str">
        <f>IF(NOT(ISBLANK(Tableau645[heure
début])),IF(VALUE(MID(TEXT(Tableau645[heure
début],"hh"),1,2))&lt;13,"AM","PM"),"")</f>
        <v>AM</v>
      </c>
      <c r="H5846" s="47">
        <f>F5846-E5846</f>
        <v>0.16666666666666696</v>
      </c>
      <c r="I5846" s="47"/>
      <c r="J5846" s="47"/>
      <c r="K5846" s="65"/>
      <c r="L5846" s="45" t="e">
        <f ca="1">VLOOKUP(Tableau645[[#This Row],[module]],OFFSET(INDIRECT(A5846&amp;"_code"),0,2,,2),2,0)</f>
        <v>#N/A</v>
      </c>
      <c r="M5846" s="45"/>
      <c r="N5846" s="47"/>
      <c r="O5846" s="45"/>
    </row>
    <row r="5847" spans="1:15" hidden="1" x14ac:dyDescent="0.2">
      <c r="A5847" s="45" t="s">
        <v>671</v>
      </c>
      <c r="B5847" s="65" t="str">
        <f>YEAR(C5847)&amp;"-"&amp;WEEKNUM(C5847)</f>
        <v>2018-35</v>
      </c>
      <c r="C5847" s="46">
        <v>43341</v>
      </c>
      <c r="D5847" s="67">
        <f>WEEKDAY(Tableau645[[#This Row],[date]])</f>
        <v>4</v>
      </c>
      <c r="E5847" s="47">
        <v>0.34375</v>
      </c>
      <c r="F5847" s="47">
        <v>0.51041666666666696</v>
      </c>
      <c r="G5847" s="46" t="str">
        <f>IF(NOT(ISBLANK(Tableau645[heure
début])),IF(VALUE(MID(TEXT(Tableau645[heure
début],"hh"),1,2))&lt;13,"AM","PM"),"")</f>
        <v>AM</v>
      </c>
      <c r="H5847" s="47">
        <f>F5847-E5847</f>
        <v>0.16666666666666696</v>
      </c>
      <c r="I5847" s="47"/>
      <c r="J5847" s="47"/>
      <c r="K5847" s="65" t="s">
        <v>809</v>
      </c>
      <c r="L5847" s="45" t="str">
        <f ca="1">VLOOKUP(Tableau645[[#This Row],[module]],OFFSET(INDIRECT(A5847&amp;"_code"),0,2,,2),2,0)</f>
        <v>n/a</v>
      </c>
      <c r="M5847" s="45"/>
      <c r="N5847" s="47"/>
      <c r="O5847" s="45"/>
    </row>
    <row r="5848" spans="1:15" hidden="1" x14ac:dyDescent="0.2">
      <c r="A5848" s="61" t="s">
        <v>669</v>
      </c>
      <c r="B5848" s="65" t="str">
        <f>YEAR(C5848)&amp;"-"&amp;WEEKNUM(C5848)</f>
        <v>2018-35</v>
      </c>
      <c r="C5848" s="46">
        <v>43341</v>
      </c>
      <c r="D5848" s="67">
        <f>WEEKDAY(Tableau645[[#This Row],[date]])</f>
        <v>4</v>
      </c>
      <c r="E5848" s="63">
        <v>0.57291666666666696</v>
      </c>
      <c r="F5848" s="63">
        <v>0.73958333333333404</v>
      </c>
      <c r="G5848" s="46" t="str">
        <f>IF(NOT(ISBLANK(Tableau645[heure
début])),IF(VALUE(MID(TEXT(Tableau645[heure
début],"hh"),1,2))&lt;13,"AM","PM"),"")</f>
        <v>PM</v>
      </c>
      <c r="H5848" s="47">
        <f>F5848-E5848</f>
        <v>0.16666666666666707</v>
      </c>
      <c r="I5848" s="47"/>
      <c r="J5848" s="47"/>
      <c r="K5848" s="45" t="s">
        <v>809</v>
      </c>
      <c r="L5848" s="45" t="str">
        <f ca="1">VLOOKUP(Tableau645[[#This Row],[module]],OFFSET(INDIRECT(A5848&amp;"_code"),0,2,,2),2,0)</f>
        <v>n/a</v>
      </c>
      <c r="M5848" s="45"/>
      <c r="N5848" s="47"/>
      <c r="O5848" s="45"/>
    </row>
    <row r="5849" spans="1:15" hidden="1" x14ac:dyDescent="0.2">
      <c r="A5849" s="45" t="s">
        <v>657</v>
      </c>
      <c r="B5849" s="65" t="str">
        <f>YEAR(C5849)&amp;"-"&amp;WEEKNUM(C5849)</f>
        <v>2018-35</v>
      </c>
      <c r="C5849" s="46">
        <v>43341</v>
      </c>
      <c r="D5849" s="67">
        <f>WEEKDAY(Tableau645[[#This Row],[date]])</f>
        <v>4</v>
      </c>
      <c r="E5849" s="47">
        <v>0.57291666666666696</v>
      </c>
      <c r="F5849" s="47">
        <v>0.73958333333333404</v>
      </c>
      <c r="G5849" s="46" t="str">
        <f>IF(NOT(ISBLANK(Tableau645[heure
début])),IF(VALUE(MID(TEXT(Tableau645[heure
début],"hh"),1,2))&lt;13,"AM","PM"),"")</f>
        <v>PM</v>
      </c>
      <c r="H5849" s="47">
        <f>F5849-E5849</f>
        <v>0.16666666666666707</v>
      </c>
      <c r="I5849" s="123"/>
      <c r="J5849" s="47"/>
      <c r="K5849" s="65" t="s">
        <v>809</v>
      </c>
      <c r="L5849" s="45" t="str">
        <f ca="1">VLOOKUP(Tableau645[[#This Row],[module]],OFFSET(INDIRECT(A5849&amp;"_code"),0,2,,2),2,0)</f>
        <v>n/a</v>
      </c>
      <c r="M5849" s="45"/>
      <c r="N5849" s="47"/>
      <c r="O5849" s="45"/>
    </row>
    <row r="5850" spans="1:15" hidden="1" x14ac:dyDescent="0.2">
      <c r="A5850" s="45" t="s">
        <v>672</v>
      </c>
      <c r="B5850" s="65" t="str">
        <f>YEAR(C5850)&amp;"-"&amp;WEEKNUM(C5850)</f>
        <v>2018-35</v>
      </c>
      <c r="C5850" s="46">
        <v>43341</v>
      </c>
      <c r="D5850" s="67">
        <f>WEEKDAY(Tableau645[[#This Row],[date]])</f>
        <v>4</v>
      </c>
      <c r="E5850" s="47">
        <v>0.57291666666666696</v>
      </c>
      <c r="F5850" s="47">
        <v>0.73958333333333404</v>
      </c>
      <c r="G5850" s="46" t="str">
        <f>IF(NOT(ISBLANK(Tableau645[heure
début])),IF(VALUE(MID(TEXT(Tableau645[heure
début],"hh"),1,2))&lt;13,"AM","PM"),"")</f>
        <v>PM</v>
      </c>
      <c r="H5850" s="47">
        <f>F5850-E5850</f>
        <v>0.16666666666666707</v>
      </c>
      <c r="I5850" s="47"/>
      <c r="J5850" s="47"/>
      <c r="K5850" s="65" t="s">
        <v>809</v>
      </c>
      <c r="L5850" s="45" t="str">
        <f ca="1">VLOOKUP(Tableau645[[#This Row],[module]],OFFSET(INDIRECT(A5850&amp;"_code"),0,2,,2),2,0)</f>
        <v>n/a</v>
      </c>
      <c r="M5850" s="45"/>
      <c r="N5850" s="47"/>
      <c r="O5850" s="45"/>
    </row>
    <row r="5851" spans="1:15" hidden="1" x14ac:dyDescent="0.2">
      <c r="A5851" s="45" t="s">
        <v>676</v>
      </c>
      <c r="B5851" s="65" t="str">
        <f>YEAR(C5851)&amp;"-"&amp;WEEKNUM(C5851)</f>
        <v>2018-35</v>
      </c>
      <c r="C5851" s="46">
        <v>43341</v>
      </c>
      <c r="D5851" s="67">
        <f>WEEKDAY(Tableau645[[#This Row],[date]])</f>
        <v>4</v>
      </c>
      <c r="E5851" s="47">
        <v>0.57291666666666696</v>
      </c>
      <c r="F5851" s="47">
        <v>0.69791666666666663</v>
      </c>
      <c r="G5851" s="46" t="str">
        <f>IF(NOT(ISBLANK(Tableau645[heure
début])),IF(VALUE(MID(TEXT(Tableau645[heure
début],"hh"),1,2))&lt;13,"AM","PM"),"")</f>
        <v>PM</v>
      </c>
      <c r="H5851" s="47">
        <f>F5851-E5851</f>
        <v>0.12499999999999967</v>
      </c>
      <c r="I5851" s="47"/>
      <c r="J5851" s="47"/>
      <c r="K5851" s="65" t="s">
        <v>809</v>
      </c>
      <c r="L5851" s="45" t="str">
        <f ca="1">VLOOKUP(Tableau645[[#This Row],[module]],OFFSET(INDIRECT(A5851&amp;"_code"),0,2,,2),2,0)</f>
        <v>n/a</v>
      </c>
      <c r="M5851" s="45"/>
      <c r="N5851" s="47"/>
      <c r="O5851" s="45"/>
    </row>
    <row r="5852" spans="1:15" hidden="1" x14ac:dyDescent="0.2">
      <c r="A5852" s="45" t="s">
        <v>670</v>
      </c>
      <c r="B5852" s="65" t="str">
        <f>YEAR(C5852)&amp;"-"&amp;WEEKNUM(C5852)</f>
        <v>2018-35</v>
      </c>
      <c r="C5852" s="46">
        <v>43341</v>
      </c>
      <c r="D5852" s="67">
        <f>WEEKDAY(Tableau645[[#This Row],[date]])</f>
        <v>4</v>
      </c>
      <c r="E5852" s="47">
        <v>0.57291666666666696</v>
      </c>
      <c r="F5852" s="47">
        <v>0.73958333333333404</v>
      </c>
      <c r="G5852" s="46" t="str">
        <f>IF(NOT(ISBLANK(Tableau645[heure
début])),IF(VALUE(MID(TEXT(Tableau645[heure
début],"hh"),1,2))&lt;13,"AM","PM"),"")</f>
        <v>PM</v>
      </c>
      <c r="H5852" s="47">
        <f>F5852-E5852</f>
        <v>0.16666666666666707</v>
      </c>
      <c r="I5852" s="47"/>
      <c r="J5852" s="47"/>
      <c r="K5852" s="65" t="s">
        <v>809</v>
      </c>
      <c r="L5852" s="45" t="str">
        <f ca="1">VLOOKUP(Tableau645[[#This Row],[module]],OFFSET(INDIRECT(A5852&amp;"_code"),0,2,,2),2,0)</f>
        <v>n/a</v>
      </c>
      <c r="M5852" s="45"/>
      <c r="N5852" s="47"/>
      <c r="O5852" s="45"/>
    </row>
    <row r="5853" spans="1:15" hidden="1" x14ac:dyDescent="0.2">
      <c r="A5853" s="45" t="s">
        <v>677</v>
      </c>
      <c r="B5853" s="65" t="str">
        <f>YEAR(C5853)&amp;"-"&amp;WEEKNUM(C5853)</f>
        <v>2018-35</v>
      </c>
      <c r="C5853" s="46">
        <v>43341</v>
      </c>
      <c r="D5853" s="67">
        <f>WEEKDAY(Tableau645[[#This Row],[date]])</f>
        <v>4</v>
      </c>
      <c r="E5853" s="47">
        <v>0.57291666666666696</v>
      </c>
      <c r="F5853" s="47">
        <v>0.69791666666666663</v>
      </c>
      <c r="G5853" s="46" t="str">
        <f>IF(NOT(ISBLANK(Tableau645[heure
début])),IF(VALUE(MID(TEXT(Tableau645[heure
début],"hh"),1,2))&lt;13,"AM","PM"),"")</f>
        <v>PM</v>
      </c>
      <c r="H5853" s="47">
        <f>F5853-E5853</f>
        <v>0.12499999999999967</v>
      </c>
      <c r="I5853" s="47"/>
      <c r="J5853" s="47"/>
      <c r="K5853" s="65"/>
      <c r="L5853" s="45" t="e">
        <f ca="1">VLOOKUP(Tableau645[[#This Row],[module]],OFFSET(INDIRECT(A5853&amp;"_code"),0,2,,2),2,0)</f>
        <v>#N/A</v>
      </c>
      <c r="M5853" s="45"/>
      <c r="N5853" s="47"/>
      <c r="O5853" s="45"/>
    </row>
    <row r="5854" spans="1:15" hidden="1" x14ac:dyDescent="0.2">
      <c r="A5854" s="45" t="s">
        <v>671</v>
      </c>
      <c r="B5854" s="65" t="str">
        <f>YEAR(C5854)&amp;"-"&amp;WEEKNUM(C5854)</f>
        <v>2018-35</v>
      </c>
      <c r="C5854" s="46">
        <v>43341</v>
      </c>
      <c r="D5854" s="67">
        <f>WEEKDAY(Tableau645[[#This Row],[date]])</f>
        <v>4</v>
      </c>
      <c r="E5854" s="47">
        <v>0.57291666666666696</v>
      </c>
      <c r="F5854" s="47">
        <v>0.73958333333333404</v>
      </c>
      <c r="G5854" s="46" t="str">
        <f>IF(NOT(ISBLANK(Tableau645[heure
début])),IF(VALUE(MID(TEXT(Tableau645[heure
début],"hh"),1,2))&lt;13,"AM","PM"),"")</f>
        <v>PM</v>
      </c>
      <c r="H5854" s="47">
        <f>F5854-E5854</f>
        <v>0.16666666666666707</v>
      </c>
      <c r="I5854" s="47"/>
      <c r="J5854" s="47"/>
      <c r="K5854" s="65" t="s">
        <v>809</v>
      </c>
      <c r="L5854" s="45" t="str">
        <f ca="1">VLOOKUP(Tableau645[[#This Row],[module]],OFFSET(INDIRECT(A5854&amp;"_code"),0,2,,2),2,0)</f>
        <v>n/a</v>
      </c>
      <c r="M5854" s="45"/>
      <c r="N5854" s="47"/>
      <c r="O5854" s="45"/>
    </row>
    <row r="5855" spans="1:15" hidden="1" x14ac:dyDescent="0.2">
      <c r="A5855" s="61" t="s">
        <v>669</v>
      </c>
      <c r="B5855" s="65" t="str">
        <f>YEAR(C5855)&amp;"-"&amp;WEEKNUM(C5855)</f>
        <v>2018-35</v>
      </c>
      <c r="C5855" s="46">
        <v>43342</v>
      </c>
      <c r="D5855" s="67">
        <f>WEEKDAY(Tableau645[[#This Row],[date]])</f>
        <v>5</v>
      </c>
      <c r="E5855" s="47">
        <v>0.34375</v>
      </c>
      <c r="F5855" s="47">
        <v>0.51041666666666696</v>
      </c>
      <c r="G5855" s="46" t="str">
        <f>IF(NOT(ISBLANK(Tableau645[heure
début])),IF(VALUE(MID(TEXT(Tableau645[heure
début],"hh"),1,2))&lt;13,"AM","PM"),"")</f>
        <v>AM</v>
      </c>
      <c r="H5855" s="47">
        <f>F5855-E5855</f>
        <v>0.16666666666666696</v>
      </c>
      <c r="I5855" s="47"/>
      <c r="J5855" s="47"/>
      <c r="K5855" s="45" t="s">
        <v>809</v>
      </c>
      <c r="L5855" s="45" t="str">
        <f ca="1">VLOOKUP(Tableau645[[#This Row],[module]],OFFSET(INDIRECT(A5855&amp;"_code"),0,2,,2),2,0)</f>
        <v>n/a</v>
      </c>
      <c r="M5855" s="45"/>
      <c r="N5855" s="47"/>
      <c r="O5855" s="45"/>
    </row>
    <row r="5856" spans="1:15" hidden="1" x14ac:dyDescent="0.2">
      <c r="A5856" s="45" t="s">
        <v>657</v>
      </c>
      <c r="B5856" s="65" t="str">
        <f>YEAR(C5856)&amp;"-"&amp;WEEKNUM(C5856)</f>
        <v>2018-35</v>
      </c>
      <c r="C5856" s="46">
        <v>43342</v>
      </c>
      <c r="D5856" s="67">
        <f>WEEKDAY(Tableau645[[#This Row],[date]])</f>
        <v>5</v>
      </c>
      <c r="E5856" s="47">
        <v>0.34375</v>
      </c>
      <c r="F5856" s="47">
        <v>0.51041666666666696</v>
      </c>
      <c r="G5856" s="46" t="str">
        <f>IF(NOT(ISBLANK(Tableau645[heure
début])),IF(VALUE(MID(TEXT(Tableau645[heure
début],"hh"),1,2))&lt;13,"AM","PM"),"")</f>
        <v>AM</v>
      </c>
      <c r="H5856" s="47">
        <f>F5856-E5856</f>
        <v>0.16666666666666696</v>
      </c>
      <c r="I5856" s="123"/>
      <c r="J5856" s="47"/>
      <c r="K5856" s="65" t="s">
        <v>809</v>
      </c>
      <c r="L5856" s="45" t="str">
        <f ca="1">VLOOKUP(Tableau645[[#This Row],[module]],OFFSET(INDIRECT(A5856&amp;"_code"),0,2,,2),2,0)</f>
        <v>n/a</v>
      </c>
      <c r="M5856" s="45"/>
      <c r="N5856" s="47"/>
      <c r="O5856" s="45"/>
    </row>
    <row r="5857" spans="1:15" hidden="1" x14ac:dyDescent="0.2">
      <c r="A5857" s="45" t="s">
        <v>672</v>
      </c>
      <c r="B5857" s="65" t="str">
        <f>YEAR(C5857)&amp;"-"&amp;WEEKNUM(C5857)</f>
        <v>2018-35</v>
      </c>
      <c r="C5857" s="46">
        <v>43342</v>
      </c>
      <c r="D5857" s="67">
        <f>WEEKDAY(Tableau645[[#This Row],[date]])</f>
        <v>5</v>
      </c>
      <c r="E5857" s="47">
        <v>0.34375</v>
      </c>
      <c r="F5857" s="47">
        <v>0.51041666666666696</v>
      </c>
      <c r="G5857" s="46" t="str">
        <f>IF(NOT(ISBLANK(Tableau645[heure
début])),IF(VALUE(MID(TEXT(Tableau645[heure
début],"hh"),1,2))&lt;13,"AM","PM"),"")</f>
        <v>AM</v>
      </c>
      <c r="H5857" s="47">
        <f>F5857-E5857</f>
        <v>0.16666666666666696</v>
      </c>
      <c r="I5857" s="47"/>
      <c r="J5857" s="47"/>
      <c r="K5857" s="65" t="s">
        <v>809</v>
      </c>
      <c r="L5857" s="45" t="str">
        <f ca="1">VLOOKUP(Tableau645[[#This Row],[module]],OFFSET(INDIRECT(A5857&amp;"_code"),0,2,,2),2,0)</f>
        <v>n/a</v>
      </c>
      <c r="M5857" s="45"/>
      <c r="N5857" s="47"/>
      <c r="O5857" s="45"/>
    </row>
    <row r="5858" spans="1:15" hidden="1" x14ac:dyDescent="0.2">
      <c r="A5858" s="45" t="s">
        <v>676</v>
      </c>
      <c r="B5858" s="65" t="str">
        <f>YEAR(C5858)&amp;"-"&amp;WEEKNUM(C5858)</f>
        <v>2018-35</v>
      </c>
      <c r="C5858" s="46">
        <v>43342</v>
      </c>
      <c r="D5858" s="67">
        <f>WEEKDAY(Tableau645[[#This Row],[date]])</f>
        <v>5</v>
      </c>
      <c r="E5858" s="47">
        <v>0.34375</v>
      </c>
      <c r="F5858" s="47">
        <v>0.51041666666666696</v>
      </c>
      <c r="G5858" s="46" t="str">
        <f>IF(NOT(ISBLANK(Tableau645[heure
début])),IF(VALUE(MID(TEXT(Tableau645[heure
début],"hh"),1,2))&lt;13,"AM","PM"),"")</f>
        <v>AM</v>
      </c>
      <c r="H5858" s="47">
        <f>F5858-E5858</f>
        <v>0.16666666666666696</v>
      </c>
      <c r="I5858" s="47"/>
      <c r="J5858" s="47"/>
      <c r="K5858" s="65" t="s">
        <v>809</v>
      </c>
      <c r="L5858" s="45" t="str">
        <f ca="1">VLOOKUP(Tableau645[[#This Row],[module]],OFFSET(INDIRECT(A5858&amp;"_code"),0,2,,2),2,0)</f>
        <v>n/a</v>
      </c>
      <c r="M5858" s="45"/>
      <c r="N5858" s="47"/>
      <c r="O5858" s="45"/>
    </row>
    <row r="5859" spans="1:15" hidden="1" x14ac:dyDescent="0.2">
      <c r="A5859" s="45" t="s">
        <v>670</v>
      </c>
      <c r="B5859" s="65" t="str">
        <f>YEAR(C5859)&amp;"-"&amp;WEEKNUM(C5859)</f>
        <v>2018-35</v>
      </c>
      <c r="C5859" s="46">
        <v>43342</v>
      </c>
      <c r="D5859" s="67">
        <f>WEEKDAY(Tableau645[[#This Row],[date]])</f>
        <v>5</v>
      </c>
      <c r="E5859" s="47">
        <v>0.34375</v>
      </c>
      <c r="F5859" s="47">
        <v>0.51041666666666696</v>
      </c>
      <c r="G5859" s="46" t="str">
        <f>IF(NOT(ISBLANK(Tableau645[heure
début])),IF(VALUE(MID(TEXT(Tableau645[heure
début],"hh"),1,2))&lt;13,"AM","PM"),"")</f>
        <v>AM</v>
      </c>
      <c r="H5859" s="47">
        <f>F5859-E5859</f>
        <v>0.16666666666666696</v>
      </c>
      <c r="I5859" s="47"/>
      <c r="J5859" s="47"/>
      <c r="K5859" s="65" t="s">
        <v>809</v>
      </c>
      <c r="L5859" s="45" t="str">
        <f ca="1">VLOOKUP(Tableau645[[#This Row],[module]],OFFSET(INDIRECT(A5859&amp;"_code"),0,2,,2),2,0)</f>
        <v>n/a</v>
      </c>
      <c r="M5859" s="45"/>
      <c r="N5859" s="47"/>
      <c r="O5859" s="45"/>
    </row>
    <row r="5860" spans="1:15" hidden="1" x14ac:dyDescent="0.2">
      <c r="A5860" s="45" t="s">
        <v>677</v>
      </c>
      <c r="B5860" s="65" t="str">
        <f>YEAR(C5860)&amp;"-"&amp;WEEKNUM(C5860)</f>
        <v>2018-35</v>
      </c>
      <c r="C5860" s="46">
        <v>43342</v>
      </c>
      <c r="D5860" s="67">
        <f>WEEKDAY(Tableau645[[#This Row],[date]])</f>
        <v>5</v>
      </c>
      <c r="E5860" s="47">
        <v>0.34375</v>
      </c>
      <c r="F5860" s="47">
        <v>0.51041666666666696</v>
      </c>
      <c r="G5860" s="46" t="str">
        <f>IF(NOT(ISBLANK(Tableau645[heure
début])),IF(VALUE(MID(TEXT(Tableau645[heure
début],"hh"),1,2))&lt;13,"AM","PM"),"")</f>
        <v>AM</v>
      </c>
      <c r="H5860" s="47">
        <f>F5860-E5860</f>
        <v>0.16666666666666696</v>
      </c>
      <c r="I5860" s="47"/>
      <c r="J5860" s="47"/>
      <c r="K5860" s="65"/>
      <c r="L5860" s="45" t="e">
        <f ca="1">VLOOKUP(Tableau645[[#This Row],[module]],OFFSET(INDIRECT(A5860&amp;"_code"),0,2,,2),2,0)</f>
        <v>#N/A</v>
      </c>
      <c r="M5860" s="45"/>
      <c r="N5860" s="47"/>
      <c r="O5860" s="45"/>
    </row>
    <row r="5861" spans="1:15" hidden="1" x14ac:dyDescent="0.2">
      <c r="A5861" s="45" t="s">
        <v>671</v>
      </c>
      <c r="B5861" s="65" t="str">
        <f>YEAR(C5861)&amp;"-"&amp;WEEKNUM(C5861)</f>
        <v>2018-35</v>
      </c>
      <c r="C5861" s="46">
        <v>43342</v>
      </c>
      <c r="D5861" s="67">
        <f>WEEKDAY(Tableau645[[#This Row],[date]])</f>
        <v>5</v>
      </c>
      <c r="E5861" s="47">
        <v>0.34375</v>
      </c>
      <c r="F5861" s="47">
        <v>0.51041666666666696</v>
      </c>
      <c r="G5861" s="46" t="str">
        <f>IF(NOT(ISBLANK(Tableau645[heure
début])),IF(VALUE(MID(TEXT(Tableau645[heure
début],"hh"),1,2))&lt;13,"AM","PM"),"")</f>
        <v>AM</v>
      </c>
      <c r="H5861" s="47">
        <f>F5861-E5861</f>
        <v>0.16666666666666696</v>
      </c>
      <c r="I5861" s="47"/>
      <c r="J5861" s="47"/>
      <c r="K5861" s="65" t="s">
        <v>809</v>
      </c>
      <c r="L5861" s="45" t="str">
        <f ca="1">VLOOKUP(Tableau645[[#This Row],[module]],OFFSET(INDIRECT(A5861&amp;"_code"),0,2,,2),2,0)</f>
        <v>n/a</v>
      </c>
      <c r="M5861" s="45"/>
      <c r="N5861" s="47"/>
      <c r="O5861" s="45"/>
    </row>
    <row r="5862" spans="1:15" hidden="1" x14ac:dyDescent="0.2">
      <c r="A5862" s="61" t="s">
        <v>669</v>
      </c>
      <c r="B5862" s="65" t="str">
        <f>YEAR(C5862)&amp;"-"&amp;WEEKNUM(C5862)</f>
        <v>2018-35</v>
      </c>
      <c r="C5862" s="46">
        <v>43342</v>
      </c>
      <c r="D5862" s="67">
        <f>WEEKDAY(Tableau645[[#This Row],[date]])</f>
        <v>5</v>
      </c>
      <c r="E5862" s="63">
        <v>0.57291666666666696</v>
      </c>
      <c r="F5862" s="63">
        <v>0.73958333333333404</v>
      </c>
      <c r="G5862" s="46" t="str">
        <f>IF(NOT(ISBLANK(Tableau645[heure
début])),IF(VALUE(MID(TEXT(Tableau645[heure
début],"hh"),1,2))&lt;13,"AM","PM"),"")</f>
        <v>PM</v>
      </c>
      <c r="H5862" s="47">
        <f>F5862-E5862</f>
        <v>0.16666666666666707</v>
      </c>
      <c r="I5862" s="47"/>
      <c r="J5862" s="47"/>
      <c r="K5862" s="45" t="s">
        <v>809</v>
      </c>
      <c r="L5862" s="45" t="str">
        <f ca="1">VLOOKUP(Tableau645[[#This Row],[module]],OFFSET(INDIRECT(A5862&amp;"_code"),0,2,,2),2,0)</f>
        <v>n/a</v>
      </c>
      <c r="M5862" s="45"/>
      <c r="N5862" s="47"/>
      <c r="O5862" s="45"/>
    </row>
    <row r="5863" spans="1:15" hidden="1" x14ac:dyDescent="0.2">
      <c r="A5863" s="45" t="s">
        <v>657</v>
      </c>
      <c r="B5863" s="65" t="str">
        <f>YEAR(C5863)&amp;"-"&amp;WEEKNUM(C5863)</f>
        <v>2018-35</v>
      </c>
      <c r="C5863" s="46">
        <v>43342</v>
      </c>
      <c r="D5863" s="67">
        <f>WEEKDAY(Tableau645[[#This Row],[date]])</f>
        <v>5</v>
      </c>
      <c r="E5863" s="47">
        <v>0.57291666666666696</v>
      </c>
      <c r="F5863" s="47">
        <v>0.73958333333333404</v>
      </c>
      <c r="G5863" s="46" t="str">
        <f>IF(NOT(ISBLANK(Tableau645[heure
début])),IF(VALUE(MID(TEXT(Tableau645[heure
début],"hh"),1,2))&lt;13,"AM","PM"),"")</f>
        <v>PM</v>
      </c>
      <c r="H5863" s="47">
        <f>F5863-E5863</f>
        <v>0.16666666666666707</v>
      </c>
      <c r="I5863" s="123"/>
      <c r="J5863" s="47"/>
      <c r="K5863" s="65" t="s">
        <v>809</v>
      </c>
      <c r="L5863" s="45" t="str">
        <f ca="1">VLOOKUP(Tableau645[[#This Row],[module]],OFFSET(INDIRECT(A5863&amp;"_code"),0,2,,2),2,0)</f>
        <v>n/a</v>
      </c>
      <c r="M5863" s="45"/>
      <c r="N5863" s="47"/>
      <c r="O5863" s="45"/>
    </row>
    <row r="5864" spans="1:15" hidden="1" x14ac:dyDescent="0.2">
      <c r="A5864" s="45" t="s">
        <v>672</v>
      </c>
      <c r="B5864" s="65" t="str">
        <f>YEAR(C5864)&amp;"-"&amp;WEEKNUM(C5864)</f>
        <v>2018-35</v>
      </c>
      <c r="C5864" s="46">
        <v>43342</v>
      </c>
      <c r="D5864" s="67">
        <f>WEEKDAY(Tableau645[[#This Row],[date]])</f>
        <v>5</v>
      </c>
      <c r="E5864" s="47">
        <v>0.57291666666666696</v>
      </c>
      <c r="F5864" s="47">
        <v>0.73958333333333404</v>
      </c>
      <c r="G5864" s="46" t="str">
        <f>IF(NOT(ISBLANK(Tableau645[heure
début])),IF(VALUE(MID(TEXT(Tableau645[heure
début],"hh"),1,2))&lt;13,"AM","PM"),"")</f>
        <v>PM</v>
      </c>
      <c r="H5864" s="47">
        <f>F5864-E5864</f>
        <v>0.16666666666666707</v>
      </c>
      <c r="I5864" s="47"/>
      <c r="J5864" s="47"/>
      <c r="K5864" s="65" t="s">
        <v>809</v>
      </c>
      <c r="L5864" s="45" t="str">
        <f ca="1">VLOOKUP(Tableau645[[#This Row],[module]],OFFSET(INDIRECT(A5864&amp;"_code"),0,2,,2),2,0)</f>
        <v>n/a</v>
      </c>
      <c r="M5864" s="45"/>
      <c r="N5864" s="47"/>
      <c r="O5864" s="45"/>
    </row>
    <row r="5865" spans="1:15" hidden="1" x14ac:dyDescent="0.2">
      <c r="A5865" s="45" t="s">
        <v>676</v>
      </c>
      <c r="B5865" s="65" t="str">
        <f>YEAR(C5865)&amp;"-"&amp;WEEKNUM(C5865)</f>
        <v>2018-35</v>
      </c>
      <c r="C5865" s="46">
        <v>43342</v>
      </c>
      <c r="D5865" s="67">
        <f>WEEKDAY(Tableau645[[#This Row],[date]])</f>
        <v>5</v>
      </c>
      <c r="E5865" s="47">
        <v>0.57291666666666696</v>
      </c>
      <c r="F5865" s="47">
        <v>0.69791666666666663</v>
      </c>
      <c r="G5865" s="46" t="str">
        <f>IF(NOT(ISBLANK(Tableau645[heure
début])),IF(VALUE(MID(TEXT(Tableau645[heure
début],"hh"),1,2))&lt;13,"AM","PM"),"")</f>
        <v>PM</v>
      </c>
      <c r="H5865" s="47">
        <f>F5865-E5865</f>
        <v>0.12499999999999967</v>
      </c>
      <c r="I5865" s="47"/>
      <c r="J5865" s="47"/>
      <c r="K5865" s="65" t="s">
        <v>809</v>
      </c>
      <c r="L5865" s="45" t="str">
        <f ca="1">VLOOKUP(Tableau645[[#This Row],[module]],OFFSET(INDIRECT(A5865&amp;"_code"),0,2,,2),2,0)</f>
        <v>n/a</v>
      </c>
      <c r="M5865" s="45"/>
      <c r="N5865" s="47"/>
      <c r="O5865" s="45"/>
    </row>
    <row r="5866" spans="1:15" hidden="1" x14ac:dyDescent="0.2">
      <c r="A5866" s="45" t="s">
        <v>670</v>
      </c>
      <c r="B5866" s="65" t="str">
        <f>YEAR(C5866)&amp;"-"&amp;WEEKNUM(C5866)</f>
        <v>2018-35</v>
      </c>
      <c r="C5866" s="46">
        <v>43342</v>
      </c>
      <c r="D5866" s="67">
        <f>WEEKDAY(Tableau645[[#This Row],[date]])</f>
        <v>5</v>
      </c>
      <c r="E5866" s="47">
        <v>0.57291666666666696</v>
      </c>
      <c r="F5866" s="47">
        <v>0.73958333333333404</v>
      </c>
      <c r="G5866" s="46" t="str">
        <f>IF(NOT(ISBLANK(Tableau645[heure
début])),IF(VALUE(MID(TEXT(Tableau645[heure
début],"hh"),1,2))&lt;13,"AM","PM"),"")</f>
        <v>PM</v>
      </c>
      <c r="H5866" s="47">
        <f>F5866-E5866</f>
        <v>0.16666666666666707</v>
      </c>
      <c r="I5866" s="47"/>
      <c r="J5866" s="47"/>
      <c r="K5866" s="65" t="s">
        <v>809</v>
      </c>
      <c r="L5866" s="45" t="str">
        <f ca="1">VLOOKUP(Tableau645[[#This Row],[module]],OFFSET(INDIRECT(A5866&amp;"_code"),0,2,,2),2,0)</f>
        <v>n/a</v>
      </c>
      <c r="M5866" s="45"/>
      <c r="N5866" s="47"/>
      <c r="O5866" s="45"/>
    </row>
    <row r="5867" spans="1:15" hidden="1" x14ac:dyDescent="0.2">
      <c r="A5867" s="45" t="s">
        <v>677</v>
      </c>
      <c r="B5867" s="65" t="str">
        <f>YEAR(C5867)&amp;"-"&amp;WEEKNUM(C5867)</f>
        <v>2018-35</v>
      </c>
      <c r="C5867" s="46">
        <v>43342</v>
      </c>
      <c r="D5867" s="67">
        <f>WEEKDAY(Tableau645[[#This Row],[date]])</f>
        <v>5</v>
      </c>
      <c r="E5867" s="47">
        <v>0.57291666666666696</v>
      </c>
      <c r="F5867" s="47">
        <v>0.69791666666666663</v>
      </c>
      <c r="G5867" s="46" t="str">
        <f>IF(NOT(ISBLANK(Tableau645[heure
début])),IF(VALUE(MID(TEXT(Tableau645[heure
début],"hh"),1,2))&lt;13,"AM","PM"),"")</f>
        <v>PM</v>
      </c>
      <c r="H5867" s="47">
        <f>F5867-E5867</f>
        <v>0.12499999999999967</v>
      </c>
      <c r="I5867" s="47"/>
      <c r="J5867" s="47"/>
      <c r="K5867" s="65"/>
      <c r="L5867" s="45" t="e">
        <f ca="1">VLOOKUP(Tableau645[[#This Row],[module]],OFFSET(INDIRECT(A5867&amp;"_code"),0,2,,2),2,0)</f>
        <v>#N/A</v>
      </c>
      <c r="M5867" s="45"/>
      <c r="N5867" s="47"/>
      <c r="O5867" s="45"/>
    </row>
    <row r="5868" spans="1:15" hidden="1" x14ac:dyDescent="0.2">
      <c r="A5868" s="45" t="s">
        <v>671</v>
      </c>
      <c r="B5868" s="65" t="str">
        <f>YEAR(C5868)&amp;"-"&amp;WEEKNUM(C5868)</f>
        <v>2018-35</v>
      </c>
      <c r="C5868" s="46">
        <v>43342</v>
      </c>
      <c r="D5868" s="67">
        <f>WEEKDAY(Tableau645[[#This Row],[date]])</f>
        <v>5</v>
      </c>
      <c r="E5868" s="47">
        <v>0.57291666666666696</v>
      </c>
      <c r="F5868" s="47">
        <v>0.73958333333333404</v>
      </c>
      <c r="G5868" s="46" t="str">
        <f>IF(NOT(ISBLANK(Tableau645[heure
début])),IF(VALUE(MID(TEXT(Tableau645[heure
début],"hh"),1,2))&lt;13,"AM","PM"),"")</f>
        <v>PM</v>
      </c>
      <c r="H5868" s="47">
        <f>F5868-E5868</f>
        <v>0.16666666666666707</v>
      </c>
      <c r="I5868" s="47"/>
      <c r="J5868" s="47"/>
      <c r="K5868" s="65" t="s">
        <v>809</v>
      </c>
      <c r="L5868" s="45" t="str">
        <f ca="1">VLOOKUP(Tableau645[[#This Row],[module]],OFFSET(INDIRECT(A5868&amp;"_code"),0,2,,2),2,0)</f>
        <v>n/a</v>
      </c>
      <c r="M5868" s="45"/>
      <c r="N5868" s="47"/>
      <c r="O5868" s="45"/>
    </row>
    <row r="5869" spans="1:15" hidden="1" x14ac:dyDescent="0.2">
      <c r="A5869" s="61" t="s">
        <v>669</v>
      </c>
      <c r="B5869" s="65" t="str">
        <f>YEAR(C5869)&amp;"-"&amp;WEEKNUM(C5869)</f>
        <v>2018-35</v>
      </c>
      <c r="C5869" s="46">
        <v>43343</v>
      </c>
      <c r="D5869" s="67">
        <f>WEEKDAY(Tableau645[[#This Row],[date]])</f>
        <v>6</v>
      </c>
      <c r="E5869" s="47">
        <v>0.34375</v>
      </c>
      <c r="F5869" s="47">
        <v>0.51041666666666696</v>
      </c>
      <c r="G5869" s="46" t="str">
        <f>IF(NOT(ISBLANK(Tableau645[heure
début])),IF(VALUE(MID(TEXT(Tableau645[heure
début],"hh"),1,2))&lt;13,"AM","PM"),"")</f>
        <v>AM</v>
      </c>
      <c r="H5869" s="47">
        <f>F5869-E5869</f>
        <v>0.16666666666666696</v>
      </c>
      <c r="I5869" s="47"/>
      <c r="J5869" s="47"/>
      <c r="K5869" s="45" t="s">
        <v>809</v>
      </c>
      <c r="L5869" s="45" t="str">
        <f ca="1">VLOOKUP(Tableau645[[#This Row],[module]],OFFSET(INDIRECT(A5869&amp;"_code"),0,2,,2),2,0)</f>
        <v>n/a</v>
      </c>
      <c r="M5869" s="45"/>
      <c r="N5869" s="47"/>
      <c r="O5869" s="45"/>
    </row>
    <row r="5870" spans="1:15" hidden="1" x14ac:dyDescent="0.2">
      <c r="A5870" s="45" t="s">
        <v>657</v>
      </c>
      <c r="B5870" s="65" t="str">
        <f>YEAR(C5870)&amp;"-"&amp;WEEKNUM(C5870)</f>
        <v>2018-35</v>
      </c>
      <c r="C5870" s="46">
        <v>43343</v>
      </c>
      <c r="D5870" s="67">
        <f>WEEKDAY(Tableau645[[#This Row],[date]])</f>
        <v>6</v>
      </c>
      <c r="E5870" s="47">
        <v>0.34375</v>
      </c>
      <c r="F5870" s="47">
        <v>0.51041666666666696</v>
      </c>
      <c r="G5870" s="46" t="str">
        <f>IF(NOT(ISBLANK(Tableau645[heure
début])),IF(VALUE(MID(TEXT(Tableau645[heure
début],"hh"),1,2))&lt;13,"AM","PM"),"")</f>
        <v>AM</v>
      </c>
      <c r="H5870" s="47">
        <f>F5870-E5870</f>
        <v>0.16666666666666696</v>
      </c>
      <c r="I5870" s="123"/>
      <c r="J5870" s="47"/>
      <c r="K5870" s="65" t="s">
        <v>809</v>
      </c>
      <c r="L5870" s="45" t="str">
        <f ca="1">VLOOKUP(Tableau645[[#This Row],[module]],OFFSET(INDIRECT(A5870&amp;"_code"),0,2,,2),2,0)</f>
        <v>n/a</v>
      </c>
      <c r="M5870" s="45"/>
      <c r="N5870" s="47"/>
      <c r="O5870" s="45"/>
    </row>
    <row r="5871" spans="1:15" hidden="1" x14ac:dyDescent="0.2">
      <c r="A5871" s="45" t="s">
        <v>672</v>
      </c>
      <c r="B5871" s="65" t="str">
        <f>YEAR(C5871)&amp;"-"&amp;WEEKNUM(C5871)</f>
        <v>2018-35</v>
      </c>
      <c r="C5871" s="46">
        <v>43343</v>
      </c>
      <c r="D5871" s="67">
        <f>WEEKDAY(Tableau645[[#This Row],[date]])</f>
        <v>6</v>
      </c>
      <c r="E5871" s="47">
        <v>0.34375</v>
      </c>
      <c r="F5871" s="47">
        <v>0.51041666666666696</v>
      </c>
      <c r="G5871" s="46" t="str">
        <f>IF(NOT(ISBLANK(Tableau645[heure
début])),IF(VALUE(MID(TEXT(Tableau645[heure
début],"hh"),1,2))&lt;13,"AM","PM"),"")</f>
        <v>AM</v>
      </c>
      <c r="H5871" s="47">
        <f>F5871-E5871</f>
        <v>0.16666666666666696</v>
      </c>
      <c r="I5871" s="47"/>
      <c r="J5871" s="47"/>
      <c r="K5871" s="65" t="s">
        <v>809</v>
      </c>
      <c r="L5871" s="45" t="str">
        <f ca="1">VLOOKUP(Tableau645[[#This Row],[module]],OFFSET(INDIRECT(A5871&amp;"_code"),0,2,,2),2,0)</f>
        <v>n/a</v>
      </c>
      <c r="M5871" s="45"/>
      <c r="N5871" s="47"/>
      <c r="O5871" s="45"/>
    </row>
    <row r="5872" spans="1:15" hidden="1" x14ac:dyDescent="0.2">
      <c r="A5872" s="45" t="s">
        <v>676</v>
      </c>
      <c r="B5872" s="65" t="str">
        <f>YEAR(C5872)&amp;"-"&amp;WEEKNUM(C5872)</f>
        <v>2018-35</v>
      </c>
      <c r="C5872" s="46">
        <v>43343</v>
      </c>
      <c r="D5872" s="67">
        <f>WEEKDAY(Tableau645[[#This Row],[date]])</f>
        <v>6</v>
      </c>
      <c r="E5872" s="47">
        <v>0.34375</v>
      </c>
      <c r="F5872" s="47">
        <v>0.51041666666666696</v>
      </c>
      <c r="G5872" s="46" t="str">
        <f>IF(NOT(ISBLANK(Tableau645[heure
début])),IF(VALUE(MID(TEXT(Tableau645[heure
début],"hh"),1,2))&lt;13,"AM","PM"),"")</f>
        <v>AM</v>
      </c>
      <c r="H5872" s="47">
        <f>F5872-E5872</f>
        <v>0.16666666666666696</v>
      </c>
      <c r="I5872" s="47"/>
      <c r="J5872" s="47"/>
      <c r="K5872" s="65" t="s">
        <v>809</v>
      </c>
      <c r="L5872" s="45" t="str">
        <f ca="1">VLOOKUP(Tableau645[[#This Row],[module]],OFFSET(INDIRECT(A5872&amp;"_code"),0,2,,2),2,0)</f>
        <v>n/a</v>
      </c>
      <c r="M5872" s="45"/>
      <c r="N5872" s="47"/>
      <c r="O5872" s="45"/>
    </row>
    <row r="5873" spans="1:15" hidden="1" x14ac:dyDescent="0.2">
      <c r="A5873" s="45" t="s">
        <v>670</v>
      </c>
      <c r="B5873" s="65" t="str">
        <f>YEAR(C5873)&amp;"-"&amp;WEEKNUM(C5873)</f>
        <v>2018-35</v>
      </c>
      <c r="C5873" s="46">
        <v>43343</v>
      </c>
      <c r="D5873" s="67">
        <f>WEEKDAY(Tableau645[[#This Row],[date]])</f>
        <v>6</v>
      </c>
      <c r="E5873" s="47">
        <v>0.34375</v>
      </c>
      <c r="F5873" s="47">
        <v>0.51041666666666696</v>
      </c>
      <c r="G5873" s="46" t="str">
        <f>IF(NOT(ISBLANK(Tableau645[heure
début])),IF(VALUE(MID(TEXT(Tableau645[heure
début],"hh"),1,2))&lt;13,"AM","PM"),"")</f>
        <v>AM</v>
      </c>
      <c r="H5873" s="47">
        <f>F5873-E5873</f>
        <v>0.16666666666666696</v>
      </c>
      <c r="I5873" s="47"/>
      <c r="J5873" s="47"/>
      <c r="K5873" s="65" t="s">
        <v>809</v>
      </c>
      <c r="L5873" s="45" t="str">
        <f ca="1">VLOOKUP(Tableau645[[#This Row],[module]],OFFSET(INDIRECT(A5873&amp;"_code"),0,2,,2),2,0)</f>
        <v>n/a</v>
      </c>
      <c r="M5873" s="45"/>
      <c r="N5873" s="47"/>
      <c r="O5873" s="45"/>
    </row>
    <row r="5874" spans="1:15" hidden="1" x14ac:dyDescent="0.2">
      <c r="A5874" s="45" t="s">
        <v>677</v>
      </c>
      <c r="B5874" s="65" t="str">
        <f>YEAR(C5874)&amp;"-"&amp;WEEKNUM(C5874)</f>
        <v>2018-35</v>
      </c>
      <c r="C5874" s="46">
        <v>43343</v>
      </c>
      <c r="D5874" s="67">
        <f>WEEKDAY(Tableau645[[#This Row],[date]])</f>
        <v>6</v>
      </c>
      <c r="E5874" s="47">
        <v>0.34375</v>
      </c>
      <c r="F5874" s="47">
        <v>0.51041666666666696</v>
      </c>
      <c r="G5874" s="46" t="str">
        <f>IF(NOT(ISBLANK(Tableau645[heure
début])),IF(VALUE(MID(TEXT(Tableau645[heure
début],"hh"),1,2))&lt;13,"AM","PM"),"")</f>
        <v>AM</v>
      </c>
      <c r="H5874" s="47">
        <f>F5874-E5874</f>
        <v>0.16666666666666696</v>
      </c>
      <c r="I5874" s="47"/>
      <c r="J5874" s="47"/>
      <c r="K5874" s="65"/>
      <c r="L5874" s="45" t="e">
        <f ca="1">VLOOKUP(Tableau645[[#This Row],[module]],OFFSET(INDIRECT(A5874&amp;"_code"),0,2,,2),2,0)</f>
        <v>#N/A</v>
      </c>
      <c r="M5874" s="45"/>
      <c r="N5874" s="47"/>
      <c r="O5874" s="45"/>
    </row>
    <row r="5875" spans="1:15" hidden="1" x14ac:dyDescent="0.2">
      <c r="A5875" s="45" t="s">
        <v>671</v>
      </c>
      <c r="B5875" s="65" t="str">
        <f>YEAR(C5875)&amp;"-"&amp;WEEKNUM(C5875)</f>
        <v>2018-35</v>
      </c>
      <c r="C5875" s="46">
        <v>43343</v>
      </c>
      <c r="D5875" s="67">
        <f>WEEKDAY(Tableau645[[#This Row],[date]])</f>
        <v>6</v>
      </c>
      <c r="E5875" s="47">
        <v>0.34375</v>
      </c>
      <c r="F5875" s="47">
        <v>0.51041666666666696</v>
      </c>
      <c r="G5875" s="46" t="str">
        <f>IF(NOT(ISBLANK(Tableau645[heure
début])),IF(VALUE(MID(TEXT(Tableau645[heure
début],"hh"),1,2))&lt;13,"AM","PM"),"")</f>
        <v>AM</v>
      </c>
      <c r="H5875" s="47">
        <f>F5875-E5875</f>
        <v>0.16666666666666696</v>
      </c>
      <c r="I5875" s="47"/>
      <c r="J5875" s="47"/>
      <c r="K5875" s="65" t="s">
        <v>809</v>
      </c>
      <c r="L5875" s="45" t="str">
        <f ca="1">VLOOKUP(Tableau645[[#This Row],[module]],OFFSET(INDIRECT(A5875&amp;"_code"),0,2,,2),2,0)</f>
        <v>n/a</v>
      </c>
      <c r="M5875" s="45"/>
      <c r="N5875" s="47"/>
      <c r="O5875" s="45"/>
    </row>
    <row r="5876" spans="1:15" hidden="1" x14ac:dyDescent="0.2">
      <c r="A5876" s="61" t="s">
        <v>669</v>
      </c>
      <c r="B5876" s="65" t="str">
        <f>YEAR(C5876)&amp;"-"&amp;WEEKNUM(C5876)</f>
        <v>2018-35</v>
      </c>
      <c r="C5876" s="46">
        <v>43343</v>
      </c>
      <c r="D5876" s="67">
        <f>WEEKDAY(Tableau645[[#This Row],[date]])</f>
        <v>6</v>
      </c>
      <c r="E5876" s="63">
        <v>0.57291666666666696</v>
      </c>
      <c r="F5876" s="63">
        <v>0.73958333333333404</v>
      </c>
      <c r="G5876" s="46" t="str">
        <f>IF(NOT(ISBLANK(Tableau645[heure
début])),IF(VALUE(MID(TEXT(Tableau645[heure
début],"hh"),1,2))&lt;13,"AM","PM"),"")</f>
        <v>PM</v>
      </c>
      <c r="H5876" s="47">
        <f>F5876-E5876</f>
        <v>0.16666666666666707</v>
      </c>
      <c r="I5876" s="47"/>
      <c r="J5876" s="47"/>
      <c r="K5876" s="45" t="s">
        <v>809</v>
      </c>
      <c r="L5876" s="45" t="str">
        <f ca="1">VLOOKUP(Tableau645[[#This Row],[module]],OFFSET(INDIRECT(A5876&amp;"_code"),0,2,,2),2,0)</f>
        <v>n/a</v>
      </c>
      <c r="M5876" s="45"/>
      <c r="N5876" s="47"/>
      <c r="O5876" s="45"/>
    </row>
    <row r="5877" spans="1:15" hidden="1" x14ac:dyDescent="0.2">
      <c r="A5877" s="45" t="s">
        <v>657</v>
      </c>
      <c r="B5877" s="65" t="str">
        <f>YEAR(C5877)&amp;"-"&amp;WEEKNUM(C5877)</f>
        <v>2018-35</v>
      </c>
      <c r="C5877" s="46">
        <v>43343</v>
      </c>
      <c r="D5877" s="67">
        <f>WEEKDAY(Tableau645[[#This Row],[date]])</f>
        <v>6</v>
      </c>
      <c r="E5877" s="47">
        <v>0.57291666666666696</v>
      </c>
      <c r="F5877" s="47">
        <v>0.73958333333333404</v>
      </c>
      <c r="G5877" s="46" t="str">
        <f>IF(NOT(ISBLANK(Tableau645[heure
début])),IF(VALUE(MID(TEXT(Tableau645[heure
début],"hh"),1,2))&lt;13,"AM","PM"),"")</f>
        <v>PM</v>
      </c>
      <c r="H5877" s="47">
        <f>F5877-E5877</f>
        <v>0.16666666666666707</v>
      </c>
      <c r="I5877" s="123"/>
      <c r="J5877" s="47"/>
      <c r="K5877" s="65" t="s">
        <v>809</v>
      </c>
      <c r="L5877" s="45" t="str">
        <f ca="1">VLOOKUP(Tableau645[[#This Row],[module]],OFFSET(INDIRECT(A5877&amp;"_code"),0,2,,2),2,0)</f>
        <v>n/a</v>
      </c>
      <c r="M5877" s="45"/>
      <c r="N5877" s="47"/>
      <c r="O5877" s="45"/>
    </row>
    <row r="5878" spans="1:15" hidden="1" x14ac:dyDescent="0.2">
      <c r="A5878" s="45" t="s">
        <v>672</v>
      </c>
      <c r="B5878" s="65" t="str">
        <f t="shared" ref="B5826:B5880" si="2">YEAR(C5878)&amp;"-"&amp;WEEKNUM(C5878)</f>
        <v>2018-35</v>
      </c>
      <c r="C5878" s="46">
        <v>43343</v>
      </c>
      <c r="D5878" s="67">
        <f>WEEKDAY(Tableau645[[#This Row],[date]])</f>
        <v>6</v>
      </c>
      <c r="E5878" s="47">
        <v>0.57291666666666696</v>
      </c>
      <c r="F5878" s="47">
        <v>0.73958333333333404</v>
      </c>
      <c r="G5878" s="46" t="str">
        <f>IF(NOT(ISBLANK(Tableau645[heure
début])),IF(VALUE(MID(TEXT(Tableau645[heure
début],"hh"),1,2))&lt;13,"AM","PM"),"")</f>
        <v>PM</v>
      </c>
      <c r="H5878" s="47">
        <f t="shared" ref="H5826:H5880" si="3">F5878-E5878</f>
        <v>0.16666666666666707</v>
      </c>
      <c r="I5878" s="47"/>
      <c r="J5878" s="47"/>
      <c r="K5878" s="65" t="s">
        <v>809</v>
      </c>
      <c r="L5878" s="45" t="str">
        <f ca="1">VLOOKUP(Tableau645[[#This Row],[module]],OFFSET(INDIRECT(A5878&amp;"_code"),0,2,,2),2,0)</f>
        <v>n/a</v>
      </c>
      <c r="M5878" s="45"/>
      <c r="N5878" s="47"/>
      <c r="O5878" s="45"/>
    </row>
    <row r="5879" spans="1:15" hidden="1" x14ac:dyDescent="0.2">
      <c r="A5879" s="45" t="s">
        <v>676</v>
      </c>
      <c r="B5879" s="65" t="str">
        <f t="shared" si="2"/>
        <v>2018-35</v>
      </c>
      <c r="C5879" s="46">
        <v>43343</v>
      </c>
      <c r="D5879" s="67">
        <f>WEEKDAY(Tableau645[[#This Row],[date]])</f>
        <v>6</v>
      </c>
      <c r="E5879" s="47">
        <v>0.57291666666666696</v>
      </c>
      <c r="F5879" s="47">
        <v>0.69791666666666663</v>
      </c>
      <c r="G5879" s="46" t="str">
        <f>IF(NOT(ISBLANK(Tableau645[heure
début])),IF(VALUE(MID(TEXT(Tableau645[heure
début],"hh"),1,2))&lt;13,"AM","PM"),"")</f>
        <v>PM</v>
      </c>
      <c r="H5879" s="47">
        <f t="shared" si="3"/>
        <v>0.12499999999999967</v>
      </c>
      <c r="I5879" s="47"/>
      <c r="J5879" s="47"/>
      <c r="K5879" s="65" t="s">
        <v>809</v>
      </c>
      <c r="L5879" s="45" t="str">
        <f ca="1">VLOOKUP(Tableau645[[#This Row],[module]],OFFSET(INDIRECT(A5879&amp;"_code"),0,2,,2),2,0)</f>
        <v>n/a</v>
      </c>
      <c r="M5879" s="45"/>
      <c r="N5879" s="47"/>
      <c r="O5879" s="45"/>
    </row>
    <row r="5880" spans="1:15" hidden="1" x14ac:dyDescent="0.2">
      <c r="A5880" s="45" t="s">
        <v>670</v>
      </c>
      <c r="B5880" s="65" t="str">
        <f t="shared" si="2"/>
        <v>2018-35</v>
      </c>
      <c r="C5880" s="46">
        <v>43343</v>
      </c>
      <c r="D5880" s="67">
        <f>WEEKDAY(Tableau645[[#This Row],[date]])</f>
        <v>6</v>
      </c>
      <c r="E5880" s="47">
        <v>0.57291666666666696</v>
      </c>
      <c r="F5880" s="47">
        <v>0.73958333333333404</v>
      </c>
      <c r="G5880" s="46" t="str">
        <f>IF(NOT(ISBLANK(Tableau645[heure
début])),IF(VALUE(MID(TEXT(Tableau645[heure
début],"hh"),1,2))&lt;13,"AM","PM"),"")</f>
        <v>PM</v>
      </c>
      <c r="H5880" s="47">
        <f t="shared" si="3"/>
        <v>0.16666666666666707</v>
      </c>
      <c r="I5880" s="47"/>
      <c r="J5880" s="47"/>
      <c r="K5880" s="65" t="s">
        <v>809</v>
      </c>
      <c r="L5880" s="45" t="str">
        <f ca="1">VLOOKUP(Tableau645[[#This Row],[module]],OFFSET(INDIRECT(A5880&amp;"_code"),0,2,,2),2,0)</f>
        <v>n/a</v>
      </c>
      <c r="M5880" s="45"/>
      <c r="N5880" s="47"/>
      <c r="O5880" s="45"/>
    </row>
    <row r="5881" spans="1:15" hidden="1" x14ac:dyDescent="0.2">
      <c r="A5881" s="45" t="s">
        <v>677</v>
      </c>
      <c r="B5881" s="65" t="str">
        <f t="shared" ref="B5881:B5882" si="4">YEAR(C5881)&amp;"-"&amp;WEEKNUM(C5881)</f>
        <v>2018-35</v>
      </c>
      <c r="C5881" s="46">
        <v>43343</v>
      </c>
      <c r="D5881" s="67">
        <f>WEEKDAY(Tableau645[[#This Row],[date]])</f>
        <v>6</v>
      </c>
      <c r="E5881" s="47">
        <v>0.57291666666666696</v>
      </c>
      <c r="F5881" s="47">
        <v>0.69791666666666663</v>
      </c>
      <c r="G5881" s="46" t="str">
        <f>IF(NOT(ISBLANK(Tableau645[heure
début])),IF(VALUE(MID(TEXT(Tableau645[heure
début],"hh"),1,2))&lt;13,"AM","PM"),"")</f>
        <v>PM</v>
      </c>
      <c r="H5881" s="47">
        <f t="shared" ref="H5881:H5882" si="5">F5881-E5881</f>
        <v>0.12499999999999967</v>
      </c>
      <c r="I5881" s="47"/>
      <c r="J5881" s="47"/>
      <c r="K5881" s="65"/>
      <c r="L5881" s="45" t="e">
        <f ca="1">VLOOKUP(Tableau645[[#This Row],[module]],OFFSET(INDIRECT(A5881&amp;"_code"),0,2,,2),2,0)</f>
        <v>#N/A</v>
      </c>
      <c r="M5881" s="45"/>
      <c r="N5881" s="47"/>
      <c r="O5881" s="45"/>
    </row>
    <row r="5882" spans="1:15" hidden="1" x14ac:dyDescent="0.2">
      <c r="A5882" s="45" t="s">
        <v>671</v>
      </c>
      <c r="B5882" s="65" t="str">
        <f t="shared" si="4"/>
        <v>2018-35</v>
      </c>
      <c r="C5882" s="46">
        <v>43343</v>
      </c>
      <c r="D5882" s="67">
        <f>WEEKDAY(Tableau645[[#This Row],[date]])</f>
        <v>6</v>
      </c>
      <c r="E5882" s="47">
        <v>0.57291666666666696</v>
      </c>
      <c r="F5882" s="47">
        <v>0.73958333333333404</v>
      </c>
      <c r="G5882" s="46" t="str">
        <f>IF(NOT(ISBLANK(Tableau645[heure
début])),IF(VALUE(MID(TEXT(Tableau645[heure
début],"hh"),1,2))&lt;13,"AM","PM"),"")</f>
        <v>PM</v>
      </c>
      <c r="H5882" s="47">
        <f t="shared" si="5"/>
        <v>0.16666666666666707</v>
      </c>
      <c r="I5882" s="47"/>
      <c r="J5882" s="47"/>
      <c r="K5882" s="65" t="s">
        <v>809</v>
      </c>
      <c r="L5882" s="45" t="str">
        <f ca="1">VLOOKUP(Tableau645[[#This Row],[module]],OFFSET(INDIRECT(A5882&amp;"_code"),0,2,,2),2,0)</f>
        <v>n/a</v>
      </c>
      <c r="M5882" s="45"/>
      <c r="N5882" s="47"/>
      <c r="O5882" s="45"/>
    </row>
    <row r="5883" spans="1:15" hidden="1" x14ac:dyDescent="0.2">
      <c r="A5883" s="115" t="s">
        <v>677</v>
      </c>
      <c r="B5883" s="116" t="str">
        <f t="shared" ref="B5883:B5885" si="6">YEAR(C5883)&amp;"-"&amp;WEEKNUM(C5883)</f>
        <v>2018-35</v>
      </c>
      <c r="C5883" s="117">
        <v>43344</v>
      </c>
      <c r="D5883" s="118">
        <f>WEEKDAY(Tableau645[[#This Row],[date]])</f>
        <v>7</v>
      </c>
      <c r="E5883" s="47">
        <v>0.34375</v>
      </c>
      <c r="F5883" s="47">
        <v>0.51041666666666696</v>
      </c>
      <c r="G5883" s="117" t="str">
        <f>IF(NOT(ISBLANK(Tableau645[heure
début])),IF(VALUE(MID(TEXT(Tableau645[heure
début],"hh"),1,2))&lt;13,"AM","PM"),"")</f>
        <v>AM</v>
      </c>
      <c r="H5883" s="119">
        <f t="shared" ref="H5883:H5885" si="7">F5883-E5883</f>
        <v>0.16666666666666696</v>
      </c>
      <c r="I5883" s="119"/>
      <c r="J5883" s="119"/>
      <c r="K5883" s="116"/>
      <c r="L5883" s="116" t="e">
        <f ca="1">VLOOKUP(Tableau645[[#This Row],[module]],OFFSET(INDIRECT(A5883&amp;"_code"),0,2,,2),2,0)</f>
        <v>#N/A</v>
      </c>
      <c r="M5883" s="115"/>
      <c r="N5883" s="119"/>
      <c r="O5883" s="115"/>
    </row>
    <row r="5884" spans="1:15" hidden="1" x14ac:dyDescent="0.2">
      <c r="A5884" s="115" t="s">
        <v>677</v>
      </c>
      <c r="B5884" s="116" t="str">
        <f t="shared" si="6"/>
        <v>2018-35</v>
      </c>
      <c r="C5884" s="117">
        <v>43344</v>
      </c>
      <c r="D5884" s="118">
        <f>WEEKDAY(Tableau645[[#This Row],[date]])</f>
        <v>7</v>
      </c>
      <c r="E5884" s="119">
        <v>0.57291666666666696</v>
      </c>
      <c r="F5884" s="119">
        <v>0.73958333333333404</v>
      </c>
      <c r="G5884" s="117" t="str">
        <f>IF(NOT(ISBLANK(Tableau645[heure
début])),IF(VALUE(MID(TEXT(Tableau645[heure
début],"hh"),1,2))&lt;13,"AM","PM"),"")</f>
        <v>PM</v>
      </c>
      <c r="H5884" s="119">
        <f t="shared" si="7"/>
        <v>0.16666666666666707</v>
      </c>
      <c r="I5884" s="119"/>
      <c r="J5884" s="119"/>
      <c r="K5884" s="116"/>
      <c r="L5884" s="116" t="e">
        <f ca="1">VLOOKUP(Tableau645[[#This Row],[module]],OFFSET(INDIRECT(A5884&amp;"_code"),0,2,,2),2,0)</f>
        <v>#N/A</v>
      </c>
      <c r="M5884" s="115"/>
      <c r="N5884" s="119"/>
      <c r="O5884" s="115"/>
    </row>
    <row r="5885" spans="1:15" hidden="1" x14ac:dyDescent="0.2">
      <c r="A5885" s="115" t="s">
        <v>677</v>
      </c>
      <c r="B5885" s="116" t="str">
        <f t="shared" si="6"/>
        <v>2018-36</v>
      </c>
      <c r="C5885" s="117">
        <v>43345</v>
      </c>
      <c r="D5885" s="118">
        <f>WEEKDAY(Tableau645[[#This Row],[date]])</f>
        <v>1</v>
      </c>
      <c r="E5885" s="47">
        <v>0.34375</v>
      </c>
      <c r="F5885" s="47">
        <v>0.51041666666666696</v>
      </c>
      <c r="G5885" s="117" t="str">
        <f>IF(NOT(ISBLANK(Tableau645[heure
début])),IF(VALUE(MID(TEXT(Tableau645[heure
début],"hh"),1,2))&lt;13,"AM","PM"),"")</f>
        <v>AM</v>
      </c>
      <c r="H5885" s="119">
        <f t="shared" si="7"/>
        <v>0.16666666666666696</v>
      </c>
      <c r="I5885" s="119"/>
      <c r="J5885" s="119"/>
      <c r="K5885" s="116"/>
      <c r="L5885" s="116" t="e">
        <f ca="1">VLOOKUP(Tableau645[[#This Row],[module]],OFFSET(INDIRECT(A5885&amp;"_code"),0,2,,2),2,0)</f>
        <v>#N/A</v>
      </c>
      <c r="M5885" s="115"/>
      <c r="N5885" s="119"/>
      <c r="O5885" s="115"/>
    </row>
    <row r="5886" spans="1:15" hidden="1" x14ac:dyDescent="0.2">
      <c r="A5886" s="115" t="s">
        <v>677</v>
      </c>
      <c r="B5886" s="116" t="str">
        <f t="shared" ref="B5886:B5949" si="8">YEAR(C5886)&amp;"-"&amp;WEEKNUM(C5886)</f>
        <v>2018-36</v>
      </c>
      <c r="C5886" s="117">
        <v>43345</v>
      </c>
      <c r="D5886" s="118">
        <f>WEEKDAY(Tableau645[[#This Row],[date]])</f>
        <v>1</v>
      </c>
      <c r="E5886" s="119">
        <v>0.57291666666666696</v>
      </c>
      <c r="F5886" s="119">
        <v>0.73958333333333404</v>
      </c>
      <c r="G5886" s="117" t="str">
        <f>IF(NOT(ISBLANK(Tableau645[heure
début])),IF(VALUE(MID(TEXT(Tableau645[heure
début],"hh"),1,2))&lt;13,"AM","PM"),"")</f>
        <v>PM</v>
      </c>
      <c r="H5886" s="119">
        <f t="shared" ref="H5886:H5949" si="9">F5886-E5886</f>
        <v>0.16666666666666707</v>
      </c>
      <c r="I5886" s="119"/>
      <c r="J5886" s="119"/>
      <c r="K5886" s="116"/>
      <c r="L5886" s="116" t="e">
        <f ca="1">VLOOKUP(Tableau645[[#This Row],[module]],OFFSET(INDIRECT(A5886&amp;"_code"),0,2,,2),2,0)</f>
        <v>#N/A</v>
      </c>
      <c r="M5886" s="115"/>
      <c r="N5886" s="119"/>
      <c r="O5886" s="115"/>
    </row>
    <row r="5887" spans="1:15" hidden="1" x14ac:dyDescent="0.2">
      <c r="A5887" s="115" t="s">
        <v>677</v>
      </c>
      <c r="B5887" s="116" t="str">
        <f t="shared" si="8"/>
        <v>2018-36</v>
      </c>
      <c r="C5887" s="117">
        <v>43346</v>
      </c>
      <c r="D5887" s="118">
        <f>WEEKDAY(Tableau645[[#This Row],[date]])</f>
        <v>2</v>
      </c>
      <c r="E5887" s="47">
        <v>0.34375</v>
      </c>
      <c r="F5887" s="47">
        <v>0.51041666666666696</v>
      </c>
      <c r="G5887" s="117" t="str">
        <f>IF(NOT(ISBLANK(Tableau645[heure
début])),IF(VALUE(MID(TEXT(Tableau645[heure
début],"hh"),1,2))&lt;13,"AM","PM"),"")</f>
        <v>AM</v>
      </c>
      <c r="H5887" s="119">
        <f t="shared" si="9"/>
        <v>0.16666666666666696</v>
      </c>
      <c r="I5887" s="119"/>
      <c r="J5887" s="119"/>
      <c r="K5887" s="116"/>
      <c r="L5887" s="116" t="e">
        <f ca="1">VLOOKUP(Tableau645[[#This Row],[module]],OFFSET(INDIRECT(A5887&amp;"_code"),0,2,,2),2,0)</f>
        <v>#N/A</v>
      </c>
      <c r="M5887" s="115"/>
      <c r="N5887" s="119"/>
      <c r="O5887" s="115"/>
    </row>
    <row r="5888" spans="1:15" hidden="1" x14ac:dyDescent="0.2">
      <c r="A5888" s="115" t="s">
        <v>677</v>
      </c>
      <c r="B5888" s="116" t="str">
        <f t="shared" si="8"/>
        <v>2018-36</v>
      </c>
      <c r="C5888" s="117">
        <v>43346</v>
      </c>
      <c r="D5888" s="118">
        <f>WEEKDAY(Tableau645[[#This Row],[date]])</f>
        <v>2</v>
      </c>
      <c r="E5888" s="119">
        <v>0.57291666666666696</v>
      </c>
      <c r="F5888" s="47">
        <v>0.69791666666666663</v>
      </c>
      <c r="G5888" s="117" t="str">
        <f>IF(NOT(ISBLANK(Tableau645[heure
début])),IF(VALUE(MID(TEXT(Tableau645[heure
début],"hh"),1,2))&lt;13,"AM","PM"),"")</f>
        <v>PM</v>
      </c>
      <c r="H5888" s="119">
        <f t="shared" si="9"/>
        <v>0.12499999999999967</v>
      </c>
      <c r="I5888" s="119"/>
      <c r="J5888" s="119"/>
      <c r="K5888" s="116"/>
      <c r="L5888" s="116" t="e">
        <f ca="1">VLOOKUP(Tableau645[[#This Row],[module]],OFFSET(INDIRECT(A5888&amp;"_code"),0,2,,2),2,0)</f>
        <v>#N/A</v>
      </c>
      <c r="M5888" s="115"/>
      <c r="N5888" s="119"/>
      <c r="O5888" s="115"/>
    </row>
    <row r="5889" spans="1:15" hidden="1" x14ac:dyDescent="0.2">
      <c r="A5889" s="115" t="s">
        <v>677</v>
      </c>
      <c r="B5889" s="116" t="str">
        <f t="shared" si="8"/>
        <v>2018-36</v>
      </c>
      <c r="C5889" s="117">
        <v>43347</v>
      </c>
      <c r="D5889" s="118">
        <f>WEEKDAY(Tableau645[[#This Row],[date]])</f>
        <v>3</v>
      </c>
      <c r="E5889" s="47">
        <v>0.34375</v>
      </c>
      <c r="F5889" s="47">
        <v>0.51041666666666696</v>
      </c>
      <c r="G5889" s="117" t="str">
        <f>IF(NOT(ISBLANK(Tableau645[heure
début])),IF(VALUE(MID(TEXT(Tableau645[heure
début],"hh"),1,2))&lt;13,"AM","PM"),"")</f>
        <v>AM</v>
      </c>
      <c r="H5889" s="119">
        <f t="shared" si="9"/>
        <v>0.16666666666666696</v>
      </c>
      <c r="I5889" s="119"/>
      <c r="J5889" s="119"/>
      <c r="K5889" s="116"/>
      <c r="L5889" s="116" t="e">
        <f ca="1">VLOOKUP(Tableau645[[#This Row],[module]],OFFSET(INDIRECT(A5889&amp;"_code"),0,2,,2),2,0)</f>
        <v>#N/A</v>
      </c>
      <c r="M5889" s="115"/>
      <c r="N5889" s="119"/>
      <c r="O5889" s="115"/>
    </row>
    <row r="5890" spans="1:15" hidden="1" x14ac:dyDescent="0.2">
      <c r="A5890" s="115" t="s">
        <v>677</v>
      </c>
      <c r="B5890" s="116" t="str">
        <f t="shared" si="8"/>
        <v>2018-36</v>
      </c>
      <c r="C5890" s="117">
        <v>43347</v>
      </c>
      <c r="D5890" s="118">
        <f>WEEKDAY(Tableau645[[#This Row],[date]])</f>
        <v>3</v>
      </c>
      <c r="E5890" s="119">
        <v>0.57291666666666696</v>
      </c>
      <c r="F5890" s="47">
        <v>0.69791666666666663</v>
      </c>
      <c r="G5890" s="117" t="str">
        <f>IF(NOT(ISBLANK(Tableau645[heure
début])),IF(VALUE(MID(TEXT(Tableau645[heure
début],"hh"),1,2))&lt;13,"AM","PM"),"")</f>
        <v>PM</v>
      </c>
      <c r="H5890" s="119">
        <f t="shared" si="9"/>
        <v>0.12499999999999967</v>
      </c>
      <c r="I5890" s="119"/>
      <c r="J5890" s="119"/>
      <c r="K5890" s="116"/>
      <c r="L5890" s="116" t="e">
        <f ca="1">VLOOKUP(Tableau645[[#This Row],[module]],OFFSET(INDIRECT(A5890&amp;"_code"),0,2,,2),2,0)</f>
        <v>#N/A</v>
      </c>
      <c r="M5890" s="115"/>
      <c r="N5890" s="119"/>
      <c r="O5890" s="115"/>
    </row>
    <row r="5891" spans="1:15" hidden="1" x14ac:dyDescent="0.2">
      <c r="A5891" s="115" t="s">
        <v>677</v>
      </c>
      <c r="B5891" s="116" t="str">
        <f t="shared" si="8"/>
        <v>2018-36</v>
      </c>
      <c r="C5891" s="117">
        <v>43348</v>
      </c>
      <c r="D5891" s="118">
        <f>WEEKDAY(Tableau645[[#This Row],[date]])</f>
        <v>4</v>
      </c>
      <c r="E5891" s="47">
        <v>0.34375</v>
      </c>
      <c r="F5891" s="47">
        <v>0.51041666666666696</v>
      </c>
      <c r="G5891" s="117" t="str">
        <f>IF(NOT(ISBLANK(Tableau645[heure
début])),IF(VALUE(MID(TEXT(Tableau645[heure
début],"hh"),1,2))&lt;13,"AM","PM"),"")</f>
        <v>AM</v>
      </c>
      <c r="H5891" s="119">
        <f t="shared" si="9"/>
        <v>0.16666666666666696</v>
      </c>
      <c r="I5891" s="119"/>
      <c r="J5891" s="119"/>
      <c r="K5891" s="116"/>
      <c r="L5891" s="116" t="e">
        <f ca="1">VLOOKUP(Tableau645[[#This Row],[module]],OFFSET(INDIRECT(A5891&amp;"_code"),0,2,,2),2,0)</f>
        <v>#N/A</v>
      </c>
      <c r="M5891" s="115"/>
      <c r="N5891" s="119"/>
      <c r="O5891" s="115"/>
    </row>
    <row r="5892" spans="1:15" hidden="1" x14ac:dyDescent="0.2">
      <c r="A5892" s="115" t="s">
        <v>677</v>
      </c>
      <c r="B5892" s="116" t="str">
        <f t="shared" si="8"/>
        <v>2018-36</v>
      </c>
      <c r="C5892" s="117">
        <v>43348</v>
      </c>
      <c r="D5892" s="118">
        <f>WEEKDAY(Tableau645[[#This Row],[date]])</f>
        <v>4</v>
      </c>
      <c r="E5892" s="119">
        <v>0.57291666666666696</v>
      </c>
      <c r="F5892" s="47">
        <v>0.69791666666666663</v>
      </c>
      <c r="G5892" s="117" t="str">
        <f>IF(NOT(ISBLANK(Tableau645[heure
début])),IF(VALUE(MID(TEXT(Tableau645[heure
début],"hh"),1,2))&lt;13,"AM","PM"),"")</f>
        <v>PM</v>
      </c>
      <c r="H5892" s="119">
        <f t="shared" si="9"/>
        <v>0.12499999999999967</v>
      </c>
      <c r="I5892" s="119"/>
      <c r="J5892" s="119"/>
      <c r="K5892" s="116"/>
      <c r="L5892" s="116" t="e">
        <f ca="1">VLOOKUP(Tableau645[[#This Row],[module]],OFFSET(INDIRECT(A5892&amp;"_code"),0,2,,2),2,0)</f>
        <v>#N/A</v>
      </c>
      <c r="M5892" s="115"/>
      <c r="N5892" s="119"/>
      <c r="O5892" s="115"/>
    </row>
    <row r="5893" spans="1:15" hidden="1" x14ac:dyDescent="0.2">
      <c r="A5893" s="115" t="s">
        <v>677</v>
      </c>
      <c r="B5893" s="116" t="str">
        <f t="shared" si="8"/>
        <v>2018-36</v>
      </c>
      <c r="C5893" s="117">
        <v>43349</v>
      </c>
      <c r="D5893" s="118">
        <f>WEEKDAY(Tableau645[[#This Row],[date]])</f>
        <v>5</v>
      </c>
      <c r="E5893" s="47">
        <v>0.34375</v>
      </c>
      <c r="F5893" s="47">
        <v>0.51041666666666696</v>
      </c>
      <c r="G5893" s="117" t="str">
        <f>IF(NOT(ISBLANK(Tableau645[heure
début])),IF(VALUE(MID(TEXT(Tableau645[heure
début],"hh"),1,2))&lt;13,"AM","PM"),"")</f>
        <v>AM</v>
      </c>
      <c r="H5893" s="119">
        <f t="shared" si="9"/>
        <v>0.16666666666666696</v>
      </c>
      <c r="I5893" s="119"/>
      <c r="J5893" s="119"/>
      <c r="K5893" s="116"/>
      <c r="L5893" s="116" t="e">
        <f ca="1">VLOOKUP(Tableau645[[#This Row],[module]],OFFSET(INDIRECT(A5893&amp;"_code"),0,2,,2),2,0)</f>
        <v>#N/A</v>
      </c>
      <c r="M5893" s="115"/>
      <c r="N5893" s="119"/>
      <c r="O5893" s="115"/>
    </row>
    <row r="5894" spans="1:15" hidden="1" x14ac:dyDescent="0.2">
      <c r="A5894" s="115" t="s">
        <v>677</v>
      </c>
      <c r="B5894" s="116" t="str">
        <f t="shared" si="8"/>
        <v>2018-36</v>
      </c>
      <c r="C5894" s="117">
        <v>43349</v>
      </c>
      <c r="D5894" s="118">
        <f>WEEKDAY(Tableau645[[#This Row],[date]])</f>
        <v>5</v>
      </c>
      <c r="E5894" s="119">
        <v>0.57291666666666696</v>
      </c>
      <c r="F5894" s="47">
        <v>0.69791666666666663</v>
      </c>
      <c r="G5894" s="117" t="str">
        <f>IF(NOT(ISBLANK(Tableau645[heure
début])),IF(VALUE(MID(TEXT(Tableau645[heure
début],"hh"),1,2))&lt;13,"AM","PM"),"")</f>
        <v>PM</v>
      </c>
      <c r="H5894" s="119">
        <f t="shared" si="9"/>
        <v>0.12499999999999967</v>
      </c>
      <c r="I5894" s="119"/>
      <c r="J5894" s="119"/>
      <c r="K5894" s="116"/>
      <c r="L5894" s="116" t="e">
        <f ca="1">VLOOKUP(Tableau645[[#This Row],[module]],OFFSET(INDIRECT(A5894&amp;"_code"),0,2,,2),2,0)</f>
        <v>#N/A</v>
      </c>
      <c r="M5894" s="115"/>
      <c r="N5894" s="119"/>
      <c r="O5894" s="115"/>
    </row>
    <row r="5895" spans="1:15" hidden="1" x14ac:dyDescent="0.2">
      <c r="A5895" s="115" t="s">
        <v>677</v>
      </c>
      <c r="B5895" s="116" t="str">
        <f t="shared" si="8"/>
        <v>2018-36</v>
      </c>
      <c r="C5895" s="117">
        <v>43350</v>
      </c>
      <c r="D5895" s="118">
        <f>WEEKDAY(Tableau645[[#This Row],[date]])</f>
        <v>6</v>
      </c>
      <c r="E5895" s="47">
        <v>0.34375</v>
      </c>
      <c r="F5895" s="47">
        <v>0.51041666666666696</v>
      </c>
      <c r="G5895" s="117" t="str">
        <f>IF(NOT(ISBLANK(Tableau645[heure
début])),IF(VALUE(MID(TEXT(Tableau645[heure
début],"hh"),1,2))&lt;13,"AM","PM"),"")</f>
        <v>AM</v>
      </c>
      <c r="H5895" s="119">
        <f t="shared" si="9"/>
        <v>0.16666666666666696</v>
      </c>
      <c r="I5895" s="119"/>
      <c r="J5895" s="119"/>
      <c r="K5895" s="116"/>
      <c r="L5895" s="116" t="e">
        <f ca="1">VLOOKUP(Tableau645[[#This Row],[module]],OFFSET(INDIRECT(A5895&amp;"_code"),0,2,,2),2,0)</f>
        <v>#N/A</v>
      </c>
      <c r="M5895" s="115"/>
      <c r="N5895" s="119"/>
      <c r="O5895" s="115"/>
    </row>
    <row r="5896" spans="1:15" hidden="1" x14ac:dyDescent="0.2">
      <c r="A5896" s="115" t="s">
        <v>677</v>
      </c>
      <c r="B5896" s="116" t="str">
        <f t="shared" si="8"/>
        <v>2018-36</v>
      </c>
      <c r="C5896" s="117">
        <v>43350</v>
      </c>
      <c r="D5896" s="118">
        <f>WEEKDAY(Tableau645[[#This Row],[date]])</f>
        <v>6</v>
      </c>
      <c r="E5896" s="119">
        <v>0.57291666666666696</v>
      </c>
      <c r="F5896" s="47">
        <v>0.69791666666666663</v>
      </c>
      <c r="G5896" s="117" t="str">
        <f>IF(NOT(ISBLANK(Tableau645[heure
début])),IF(VALUE(MID(TEXT(Tableau645[heure
début],"hh"),1,2))&lt;13,"AM","PM"),"")</f>
        <v>PM</v>
      </c>
      <c r="H5896" s="119">
        <f t="shared" si="9"/>
        <v>0.12499999999999967</v>
      </c>
      <c r="I5896" s="119"/>
      <c r="J5896" s="119"/>
      <c r="K5896" s="116"/>
      <c r="L5896" s="116" t="e">
        <f ca="1">VLOOKUP(Tableau645[[#This Row],[module]],OFFSET(INDIRECT(A5896&amp;"_code"),0,2,,2),2,0)</f>
        <v>#N/A</v>
      </c>
      <c r="M5896" s="115"/>
      <c r="N5896" s="119"/>
      <c r="O5896" s="115"/>
    </row>
    <row r="5897" spans="1:15" hidden="1" x14ac:dyDescent="0.2">
      <c r="A5897" s="115" t="s">
        <v>677</v>
      </c>
      <c r="B5897" s="116" t="str">
        <f t="shared" si="8"/>
        <v>2018-36</v>
      </c>
      <c r="C5897" s="117">
        <v>43351</v>
      </c>
      <c r="D5897" s="118">
        <f>WEEKDAY(Tableau645[[#This Row],[date]])</f>
        <v>7</v>
      </c>
      <c r="E5897" s="47">
        <v>0.34375</v>
      </c>
      <c r="F5897" s="47">
        <v>0.51041666666666696</v>
      </c>
      <c r="G5897" s="117" t="str">
        <f>IF(NOT(ISBLANK(Tableau645[heure
début])),IF(VALUE(MID(TEXT(Tableau645[heure
début],"hh"),1,2))&lt;13,"AM","PM"),"")</f>
        <v>AM</v>
      </c>
      <c r="H5897" s="119">
        <f t="shared" si="9"/>
        <v>0.16666666666666696</v>
      </c>
      <c r="I5897" s="119"/>
      <c r="J5897" s="119"/>
      <c r="K5897" s="116"/>
      <c r="L5897" s="116" t="e">
        <f ca="1">VLOOKUP(Tableau645[[#This Row],[module]],OFFSET(INDIRECT(A5897&amp;"_code"),0,2,,2),2,0)</f>
        <v>#N/A</v>
      </c>
      <c r="M5897" s="115"/>
      <c r="N5897" s="119"/>
      <c r="O5897" s="115"/>
    </row>
    <row r="5898" spans="1:15" hidden="1" x14ac:dyDescent="0.2">
      <c r="A5898" s="115" t="s">
        <v>677</v>
      </c>
      <c r="B5898" s="116" t="str">
        <f t="shared" si="8"/>
        <v>2018-36</v>
      </c>
      <c r="C5898" s="117">
        <v>43351</v>
      </c>
      <c r="D5898" s="118">
        <f>WEEKDAY(Tableau645[[#This Row],[date]])</f>
        <v>7</v>
      </c>
      <c r="E5898" s="119">
        <v>0.57291666666666696</v>
      </c>
      <c r="F5898" s="119">
        <v>0.73958333333333404</v>
      </c>
      <c r="G5898" s="117" t="str">
        <f>IF(NOT(ISBLANK(Tableau645[heure
début])),IF(VALUE(MID(TEXT(Tableau645[heure
début],"hh"),1,2))&lt;13,"AM","PM"),"")</f>
        <v>PM</v>
      </c>
      <c r="H5898" s="119">
        <f t="shared" si="9"/>
        <v>0.16666666666666707</v>
      </c>
      <c r="I5898" s="119"/>
      <c r="J5898" s="119"/>
      <c r="K5898" s="116"/>
      <c r="L5898" s="116" t="e">
        <f ca="1">VLOOKUP(Tableau645[[#This Row],[module]],OFFSET(INDIRECT(A5898&amp;"_code"),0,2,,2),2,0)</f>
        <v>#N/A</v>
      </c>
      <c r="M5898" s="115"/>
      <c r="N5898" s="119"/>
      <c r="O5898" s="115"/>
    </row>
    <row r="5899" spans="1:15" hidden="1" x14ac:dyDescent="0.2">
      <c r="A5899" s="115" t="s">
        <v>677</v>
      </c>
      <c r="B5899" s="116" t="str">
        <f t="shared" si="8"/>
        <v>2018-37</v>
      </c>
      <c r="C5899" s="117">
        <v>43352</v>
      </c>
      <c r="D5899" s="118">
        <f>WEEKDAY(Tableau645[[#This Row],[date]])</f>
        <v>1</v>
      </c>
      <c r="E5899" s="47">
        <v>0.34375</v>
      </c>
      <c r="F5899" s="47">
        <v>0.51041666666666696</v>
      </c>
      <c r="G5899" s="117" t="str">
        <f>IF(NOT(ISBLANK(Tableau645[heure
début])),IF(VALUE(MID(TEXT(Tableau645[heure
début],"hh"),1,2))&lt;13,"AM","PM"),"")</f>
        <v>AM</v>
      </c>
      <c r="H5899" s="119">
        <f t="shared" si="9"/>
        <v>0.16666666666666696</v>
      </c>
      <c r="I5899" s="119"/>
      <c r="J5899" s="119"/>
      <c r="K5899" s="116"/>
      <c r="L5899" s="116" t="e">
        <f ca="1">VLOOKUP(Tableau645[[#This Row],[module]],OFFSET(INDIRECT(A5899&amp;"_code"),0,2,,2),2,0)</f>
        <v>#N/A</v>
      </c>
      <c r="M5899" s="115"/>
      <c r="N5899" s="119"/>
      <c r="O5899" s="115"/>
    </row>
    <row r="5900" spans="1:15" hidden="1" x14ac:dyDescent="0.2">
      <c r="A5900" s="115" t="s">
        <v>677</v>
      </c>
      <c r="B5900" s="116" t="str">
        <f t="shared" si="8"/>
        <v>2018-37</v>
      </c>
      <c r="C5900" s="117">
        <v>43352</v>
      </c>
      <c r="D5900" s="118">
        <f>WEEKDAY(Tableau645[[#This Row],[date]])</f>
        <v>1</v>
      </c>
      <c r="E5900" s="119">
        <v>0.57291666666666696</v>
      </c>
      <c r="F5900" s="119">
        <v>0.73958333333333404</v>
      </c>
      <c r="G5900" s="117" t="str">
        <f>IF(NOT(ISBLANK(Tableau645[heure
début])),IF(VALUE(MID(TEXT(Tableau645[heure
début],"hh"),1,2))&lt;13,"AM","PM"),"")</f>
        <v>PM</v>
      </c>
      <c r="H5900" s="119">
        <f t="shared" si="9"/>
        <v>0.16666666666666707</v>
      </c>
      <c r="I5900" s="119"/>
      <c r="J5900" s="119"/>
      <c r="K5900" s="116"/>
      <c r="L5900" s="116" t="e">
        <f ca="1">VLOOKUP(Tableau645[[#This Row],[module]],OFFSET(INDIRECT(A5900&amp;"_code"),0,2,,2),2,0)</f>
        <v>#N/A</v>
      </c>
      <c r="M5900" s="115"/>
      <c r="N5900" s="119"/>
      <c r="O5900" s="115"/>
    </row>
    <row r="5901" spans="1:15" hidden="1" x14ac:dyDescent="0.2">
      <c r="A5901" s="115" t="s">
        <v>677</v>
      </c>
      <c r="B5901" s="116" t="str">
        <f t="shared" si="8"/>
        <v>2018-37</v>
      </c>
      <c r="C5901" s="117">
        <v>43353</v>
      </c>
      <c r="D5901" s="118">
        <f>WEEKDAY(Tableau645[[#This Row],[date]])</f>
        <v>2</v>
      </c>
      <c r="E5901" s="47">
        <v>0.34375</v>
      </c>
      <c r="F5901" s="47">
        <v>0.51041666666666696</v>
      </c>
      <c r="G5901" s="117" t="str">
        <f>IF(NOT(ISBLANK(Tableau645[heure
début])),IF(VALUE(MID(TEXT(Tableau645[heure
début],"hh"),1,2))&lt;13,"AM","PM"),"")</f>
        <v>AM</v>
      </c>
      <c r="H5901" s="119">
        <f t="shared" si="9"/>
        <v>0.16666666666666696</v>
      </c>
      <c r="I5901" s="119"/>
      <c r="J5901" s="119"/>
      <c r="K5901" s="116"/>
      <c r="L5901" s="116" t="e">
        <f ca="1">VLOOKUP(Tableau645[[#This Row],[module]],OFFSET(INDIRECT(A5901&amp;"_code"),0,2,,2),2,0)</f>
        <v>#N/A</v>
      </c>
      <c r="M5901" s="115"/>
      <c r="N5901" s="119"/>
      <c r="O5901" s="115"/>
    </row>
    <row r="5902" spans="1:15" hidden="1" x14ac:dyDescent="0.2">
      <c r="A5902" s="115" t="s">
        <v>677</v>
      </c>
      <c r="B5902" s="116" t="str">
        <f t="shared" si="8"/>
        <v>2018-37</v>
      </c>
      <c r="C5902" s="117">
        <v>43353</v>
      </c>
      <c r="D5902" s="118">
        <f>WEEKDAY(Tableau645[[#This Row],[date]])</f>
        <v>2</v>
      </c>
      <c r="E5902" s="119">
        <v>0.57291666666666696</v>
      </c>
      <c r="F5902" s="119">
        <v>0.73958333333333404</v>
      </c>
      <c r="G5902" s="117" t="str">
        <f>IF(NOT(ISBLANK(Tableau645[heure
début])),IF(VALUE(MID(TEXT(Tableau645[heure
début],"hh"),1,2))&lt;13,"AM","PM"),"")</f>
        <v>PM</v>
      </c>
      <c r="H5902" s="119">
        <f t="shared" si="9"/>
        <v>0.16666666666666707</v>
      </c>
      <c r="I5902" s="119"/>
      <c r="J5902" s="119"/>
      <c r="K5902" s="116"/>
      <c r="L5902" s="116" t="e">
        <f ca="1">VLOOKUP(Tableau645[[#This Row],[module]],OFFSET(INDIRECT(A5902&amp;"_code"),0,2,,2),2,0)</f>
        <v>#N/A</v>
      </c>
      <c r="M5902" s="115"/>
      <c r="N5902" s="119"/>
      <c r="O5902" s="115"/>
    </row>
    <row r="5903" spans="1:15" hidden="1" x14ac:dyDescent="0.2">
      <c r="A5903" s="115" t="s">
        <v>677</v>
      </c>
      <c r="B5903" s="116" t="str">
        <f t="shared" si="8"/>
        <v>2018-37</v>
      </c>
      <c r="C5903" s="117">
        <v>43354</v>
      </c>
      <c r="D5903" s="118">
        <f>WEEKDAY(Tableau645[[#This Row],[date]])</f>
        <v>3</v>
      </c>
      <c r="E5903" s="47">
        <v>0.34375</v>
      </c>
      <c r="F5903" s="47">
        <v>0.51041666666666696</v>
      </c>
      <c r="G5903" s="117" t="str">
        <f>IF(NOT(ISBLANK(Tableau645[heure
début])),IF(VALUE(MID(TEXT(Tableau645[heure
début],"hh"),1,2))&lt;13,"AM","PM"),"")</f>
        <v>AM</v>
      </c>
      <c r="H5903" s="119">
        <f t="shared" si="9"/>
        <v>0.16666666666666696</v>
      </c>
      <c r="I5903" s="119"/>
      <c r="J5903" s="119"/>
      <c r="K5903" s="116"/>
      <c r="L5903" s="116" t="e">
        <f ca="1">VLOOKUP(Tableau645[[#This Row],[module]],OFFSET(INDIRECT(A5903&amp;"_code"),0,2,,2),2,0)</f>
        <v>#N/A</v>
      </c>
      <c r="M5903" s="115"/>
      <c r="N5903" s="119"/>
      <c r="O5903" s="115"/>
    </row>
    <row r="5904" spans="1:15" hidden="1" x14ac:dyDescent="0.2">
      <c r="A5904" s="115" t="s">
        <v>677</v>
      </c>
      <c r="B5904" s="116" t="str">
        <f t="shared" si="8"/>
        <v>2018-37</v>
      </c>
      <c r="C5904" s="117">
        <v>43354</v>
      </c>
      <c r="D5904" s="118">
        <f>WEEKDAY(Tableau645[[#This Row],[date]])</f>
        <v>3</v>
      </c>
      <c r="E5904" s="119">
        <v>0.57291666666666696</v>
      </c>
      <c r="F5904" s="119">
        <v>0.73958333333333404</v>
      </c>
      <c r="G5904" s="117" t="str">
        <f>IF(NOT(ISBLANK(Tableau645[heure
début])),IF(VALUE(MID(TEXT(Tableau645[heure
début],"hh"),1,2))&lt;13,"AM","PM"),"")</f>
        <v>PM</v>
      </c>
      <c r="H5904" s="119">
        <f t="shared" si="9"/>
        <v>0.16666666666666707</v>
      </c>
      <c r="I5904" s="119"/>
      <c r="J5904" s="119"/>
      <c r="K5904" s="116"/>
      <c r="L5904" s="116" t="e">
        <f ca="1">VLOOKUP(Tableau645[[#This Row],[module]],OFFSET(INDIRECT(A5904&amp;"_code"),0,2,,2),2,0)</f>
        <v>#N/A</v>
      </c>
      <c r="M5904" s="115"/>
      <c r="N5904" s="119"/>
      <c r="O5904" s="115"/>
    </row>
    <row r="5905" spans="1:15" hidden="1" x14ac:dyDescent="0.2">
      <c r="A5905" s="115" t="s">
        <v>677</v>
      </c>
      <c r="B5905" s="116" t="str">
        <f t="shared" si="8"/>
        <v>2018-37</v>
      </c>
      <c r="C5905" s="117">
        <v>43355</v>
      </c>
      <c r="D5905" s="118">
        <f>WEEKDAY(Tableau645[[#This Row],[date]])</f>
        <v>4</v>
      </c>
      <c r="E5905" s="47">
        <v>0.34375</v>
      </c>
      <c r="F5905" s="47">
        <v>0.51041666666666696</v>
      </c>
      <c r="G5905" s="117" t="str">
        <f>IF(NOT(ISBLANK(Tableau645[heure
début])),IF(VALUE(MID(TEXT(Tableau645[heure
début],"hh"),1,2))&lt;13,"AM","PM"),"")</f>
        <v>AM</v>
      </c>
      <c r="H5905" s="119">
        <f t="shared" si="9"/>
        <v>0.16666666666666696</v>
      </c>
      <c r="I5905" s="119"/>
      <c r="J5905" s="119"/>
      <c r="K5905" s="116"/>
      <c r="L5905" s="116" t="e">
        <f ca="1">VLOOKUP(Tableau645[[#This Row],[module]],OFFSET(INDIRECT(A5905&amp;"_code"),0,2,,2),2,0)</f>
        <v>#N/A</v>
      </c>
      <c r="M5905" s="115"/>
      <c r="N5905" s="119"/>
      <c r="O5905" s="115"/>
    </row>
    <row r="5906" spans="1:15" hidden="1" x14ac:dyDescent="0.2">
      <c r="A5906" s="115" t="s">
        <v>677</v>
      </c>
      <c r="B5906" s="116" t="str">
        <f t="shared" si="8"/>
        <v>2018-37</v>
      </c>
      <c r="C5906" s="117">
        <v>43355</v>
      </c>
      <c r="D5906" s="118">
        <f>WEEKDAY(Tableau645[[#This Row],[date]])</f>
        <v>4</v>
      </c>
      <c r="E5906" s="119">
        <v>0.57291666666666696</v>
      </c>
      <c r="F5906" s="119">
        <v>0.73958333333333404</v>
      </c>
      <c r="G5906" s="117" t="str">
        <f>IF(NOT(ISBLANK(Tableau645[heure
début])),IF(VALUE(MID(TEXT(Tableau645[heure
début],"hh"),1,2))&lt;13,"AM","PM"),"")</f>
        <v>PM</v>
      </c>
      <c r="H5906" s="119">
        <f t="shared" si="9"/>
        <v>0.16666666666666707</v>
      </c>
      <c r="I5906" s="119"/>
      <c r="J5906" s="119"/>
      <c r="K5906" s="116"/>
      <c r="L5906" s="116" t="e">
        <f ca="1">VLOOKUP(Tableau645[[#This Row],[module]],OFFSET(INDIRECT(A5906&amp;"_code"),0,2,,2),2,0)</f>
        <v>#N/A</v>
      </c>
      <c r="M5906" s="115"/>
      <c r="N5906" s="119"/>
      <c r="O5906" s="115"/>
    </row>
    <row r="5907" spans="1:15" hidden="1" x14ac:dyDescent="0.2">
      <c r="A5907" s="115" t="s">
        <v>677</v>
      </c>
      <c r="B5907" s="116" t="str">
        <f t="shared" si="8"/>
        <v>2018-37</v>
      </c>
      <c r="C5907" s="117">
        <v>43356</v>
      </c>
      <c r="D5907" s="118">
        <f>WEEKDAY(Tableau645[[#This Row],[date]])</f>
        <v>5</v>
      </c>
      <c r="E5907" s="47">
        <v>0.34375</v>
      </c>
      <c r="F5907" s="47">
        <v>0.51041666666666696</v>
      </c>
      <c r="G5907" s="117" t="str">
        <f>IF(NOT(ISBLANK(Tableau645[heure
début])),IF(VALUE(MID(TEXT(Tableau645[heure
début],"hh"),1,2))&lt;13,"AM","PM"),"")</f>
        <v>AM</v>
      </c>
      <c r="H5907" s="119">
        <f t="shared" si="9"/>
        <v>0.16666666666666696</v>
      </c>
      <c r="I5907" s="119"/>
      <c r="J5907" s="119"/>
      <c r="K5907" s="116"/>
      <c r="L5907" s="116" t="e">
        <f ca="1">VLOOKUP(Tableau645[[#This Row],[module]],OFFSET(INDIRECT(A5907&amp;"_code"),0,2,,2),2,0)</f>
        <v>#N/A</v>
      </c>
      <c r="M5907" s="115"/>
      <c r="N5907" s="119"/>
      <c r="O5907" s="115"/>
    </row>
    <row r="5908" spans="1:15" hidden="1" x14ac:dyDescent="0.2">
      <c r="A5908" s="115" t="s">
        <v>677</v>
      </c>
      <c r="B5908" s="116" t="str">
        <f t="shared" si="8"/>
        <v>2018-37</v>
      </c>
      <c r="C5908" s="117">
        <v>43356</v>
      </c>
      <c r="D5908" s="118">
        <f>WEEKDAY(Tableau645[[#This Row],[date]])</f>
        <v>5</v>
      </c>
      <c r="E5908" s="119">
        <v>0.57291666666666696</v>
      </c>
      <c r="F5908" s="119">
        <v>0.73958333333333404</v>
      </c>
      <c r="G5908" s="117" t="str">
        <f>IF(NOT(ISBLANK(Tableau645[heure
début])),IF(VALUE(MID(TEXT(Tableau645[heure
début],"hh"),1,2))&lt;13,"AM","PM"),"")</f>
        <v>PM</v>
      </c>
      <c r="H5908" s="119">
        <f t="shared" si="9"/>
        <v>0.16666666666666707</v>
      </c>
      <c r="I5908" s="119"/>
      <c r="J5908" s="119"/>
      <c r="K5908" s="116"/>
      <c r="L5908" s="116" t="e">
        <f ca="1">VLOOKUP(Tableau645[[#This Row],[module]],OFFSET(INDIRECT(A5908&amp;"_code"),0,2,,2),2,0)</f>
        <v>#N/A</v>
      </c>
      <c r="M5908" s="115"/>
      <c r="N5908" s="119"/>
      <c r="O5908" s="115"/>
    </row>
    <row r="5909" spans="1:15" hidden="1" x14ac:dyDescent="0.2">
      <c r="A5909" s="115" t="s">
        <v>677</v>
      </c>
      <c r="B5909" s="116" t="str">
        <f t="shared" si="8"/>
        <v>2018-37</v>
      </c>
      <c r="C5909" s="117">
        <v>43357</v>
      </c>
      <c r="D5909" s="118">
        <f>WEEKDAY(Tableau645[[#This Row],[date]])</f>
        <v>6</v>
      </c>
      <c r="E5909" s="47">
        <v>0.34375</v>
      </c>
      <c r="F5909" s="47">
        <v>0.51041666666666696</v>
      </c>
      <c r="G5909" s="117" t="str">
        <f>IF(NOT(ISBLANK(Tableau645[heure
début])),IF(VALUE(MID(TEXT(Tableau645[heure
début],"hh"),1,2))&lt;13,"AM","PM"),"")</f>
        <v>AM</v>
      </c>
      <c r="H5909" s="119">
        <f t="shared" si="9"/>
        <v>0.16666666666666696</v>
      </c>
      <c r="I5909" s="119"/>
      <c r="J5909" s="119"/>
      <c r="K5909" s="116" t="s">
        <v>1134</v>
      </c>
      <c r="L5909" s="116" t="str">
        <f ca="1">VLOOKUP(Tableau645[[#This Row],[module]],OFFSET(INDIRECT(A5909&amp;"_code"),0,2,,2),2,0)</f>
        <v>LEFETZ Guillaume</v>
      </c>
      <c r="M5909" s="115"/>
      <c r="N5909" s="119"/>
      <c r="O5909" s="115"/>
    </row>
    <row r="5910" spans="1:15" hidden="1" x14ac:dyDescent="0.2">
      <c r="A5910" s="115" t="s">
        <v>677</v>
      </c>
      <c r="B5910" s="116" t="str">
        <f t="shared" si="8"/>
        <v>2018-37</v>
      </c>
      <c r="C5910" s="117">
        <v>43357</v>
      </c>
      <c r="D5910" s="118">
        <f>WEEKDAY(Tableau645[[#This Row],[date]])</f>
        <v>6</v>
      </c>
      <c r="E5910" s="119">
        <v>0.57291666666666696</v>
      </c>
      <c r="F5910" s="119">
        <v>0.73958333333333404</v>
      </c>
      <c r="G5910" s="117" t="str">
        <f>IF(NOT(ISBLANK(Tableau645[heure
début])),IF(VALUE(MID(TEXT(Tableau645[heure
début],"hh"),1,2))&lt;13,"AM","PM"),"")</f>
        <v>PM</v>
      </c>
      <c r="H5910" s="119">
        <f t="shared" si="9"/>
        <v>0.16666666666666707</v>
      </c>
      <c r="I5910" s="119"/>
      <c r="J5910" s="119"/>
      <c r="K5910" s="116" t="s">
        <v>1134</v>
      </c>
      <c r="L5910" s="116" t="str">
        <f ca="1">VLOOKUP(Tableau645[[#This Row],[module]],OFFSET(INDIRECT(A5910&amp;"_code"),0,2,,2),2,0)</f>
        <v>LEFETZ Guillaume</v>
      </c>
      <c r="M5910" s="115"/>
      <c r="N5910" s="119"/>
      <c r="O5910" s="115"/>
    </row>
    <row r="5911" spans="1:15" hidden="1" x14ac:dyDescent="0.2">
      <c r="A5911" s="115" t="s">
        <v>677</v>
      </c>
      <c r="B5911" s="116" t="str">
        <f t="shared" si="8"/>
        <v>2018-37</v>
      </c>
      <c r="C5911" s="117">
        <v>43358</v>
      </c>
      <c r="D5911" s="118">
        <f>WEEKDAY(Tableau645[[#This Row],[date]])</f>
        <v>7</v>
      </c>
      <c r="E5911" s="47">
        <v>0.34375</v>
      </c>
      <c r="F5911" s="47">
        <v>0.51041666666666696</v>
      </c>
      <c r="G5911" s="117" t="str">
        <f>IF(NOT(ISBLANK(Tableau645[heure
début])),IF(VALUE(MID(TEXT(Tableau645[heure
début],"hh"),1,2))&lt;13,"AM","PM"),"")</f>
        <v>AM</v>
      </c>
      <c r="H5911" s="119">
        <f t="shared" si="9"/>
        <v>0.16666666666666696</v>
      </c>
      <c r="I5911" s="119"/>
      <c r="J5911" s="119"/>
      <c r="K5911" s="116"/>
      <c r="L5911" s="116" t="e">
        <f ca="1">VLOOKUP(Tableau645[[#This Row],[module]],OFFSET(INDIRECT(A5911&amp;"_code"),0,2,,2),2,0)</f>
        <v>#N/A</v>
      </c>
      <c r="M5911" s="115"/>
      <c r="N5911" s="119"/>
      <c r="O5911" s="115"/>
    </row>
    <row r="5912" spans="1:15" hidden="1" x14ac:dyDescent="0.2">
      <c r="A5912" s="115" t="s">
        <v>677</v>
      </c>
      <c r="B5912" s="116" t="str">
        <f t="shared" si="8"/>
        <v>2018-37</v>
      </c>
      <c r="C5912" s="117">
        <v>43358</v>
      </c>
      <c r="D5912" s="118">
        <f>WEEKDAY(Tableau645[[#This Row],[date]])</f>
        <v>7</v>
      </c>
      <c r="E5912" s="119">
        <v>0.57291666666666696</v>
      </c>
      <c r="F5912" s="119">
        <v>0.73958333333333404</v>
      </c>
      <c r="G5912" s="117" t="str">
        <f>IF(NOT(ISBLANK(Tableau645[heure
début])),IF(VALUE(MID(TEXT(Tableau645[heure
début],"hh"),1,2))&lt;13,"AM","PM"),"")</f>
        <v>PM</v>
      </c>
      <c r="H5912" s="119">
        <f t="shared" si="9"/>
        <v>0.16666666666666707</v>
      </c>
      <c r="I5912" s="119"/>
      <c r="J5912" s="119"/>
      <c r="K5912" s="116"/>
      <c r="L5912" s="116" t="e">
        <f ca="1">VLOOKUP(Tableau645[[#This Row],[module]],OFFSET(INDIRECT(A5912&amp;"_code"),0,2,,2),2,0)</f>
        <v>#N/A</v>
      </c>
      <c r="M5912" s="115"/>
      <c r="N5912" s="119"/>
      <c r="O5912" s="115"/>
    </row>
    <row r="5913" spans="1:15" hidden="1" x14ac:dyDescent="0.2">
      <c r="A5913" s="115" t="s">
        <v>677</v>
      </c>
      <c r="B5913" s="116" t="str">
        <f t="shared" si="8"/>
        <v>2018-38</v>
      </c>
      <c r="C5913" s="117">
        <v>43359</v>
      </c>
      <c r="D5913" s="118">
        <f>WEEKDAY(Tableau645[[#This Row],[date]])</f>
        <v>1</v>
      </c>
      <c r="E5913" s="47">
        <v>0.34375</v>
      </c>
      <c r="F5913" s="47">
        <v>0.51041666666666696</v>
      </c>
      <c r="G5913" s="117" t="str">
        <f>IF(NOT(ISBLANK(Tableau645[heure
début])),IF(VALUE(MID(TEXT(Tableau645[heure
début],"hh"),1,2))&lt;13,"AM","PM"),"")</f>
        <v>AM</v>
      </c>
      <c r="H5913" s="119">
        <f t="shared" si="9"/>
        <v>0.16666666666666696</v>
      </c>
      <c r="I5913" s="119"/>
      <c r="J5913" s="119"/>
      <c r="K5913" s="116"/>
      <c r="L5913" s="116" t="e">
        <f ca="1">VLOOKUP(Tableau645[[#This Row],[module]],OFFSET(INDIRECT(A5913&amp;"_code"),0,2,,2),2,0)</f>
        <v>#N/A</v>
      </c>
      <c r="M5913" s="115"/>
      <c r="N5913" s="119"/>
      <c r="O5913" s="115"/>
    </row>
    <row r="5914" spans="1:15" hidden="1" x14ac:dyDescent="0.2">
      <c r="A5914" s="115" t="s">
        <v>677</v>
      </c>
      <c r="B5914" s="116" t="str">
        <f t="shared" si="8"/>
        <v>2018-38</v>
      </c>
      <c r="C5914" s="117">
        <v>43359</v>
      </c>
      <c r="D5914" s="118">
        <f>WEEKDAY(Tableau645[[#This Row],[date]])</f>
        <v>1</v>
      </c>
      <c r="E5914" s="119">
        <v>0.57291666666666696</v>
      </c>
      <c r="F5914" s="119">
        <v>0.73958333333333404</v>
      </c>
      <c r="G5914" s="117" t="str">
        <f>IF(NOT(ISBLANK(Tableau645[heure
début])),IF(VALUE(MID(TEXT(Tableau645[heure
début],"hh"),1,2))&lt;13,"AM","PM"),"")</f>
        <v>PM</v>
      </c>
      <c r="H5914" s="119">
        <f t="shared" si="9"/>
        <v>0.16666666666666707</v>
      </c>
      <c r="I5914" s="119"/>
      <c r="J5914" s="119"/>
      <c r="K5914" s="116"/>
      <c r="L5914" s="116" t="e">
        <f ca="1">VLOOKUP(Tableau645[[#This Row],[module]],OFFSET(INDIRECT(A5914&amp;"_code"),0,2,,2),2,0)</f>
        <v>#N/A</v>
      </c>
      <c r="M5914" s="115"/>
      <c r="N5914" s="119"/>
      <c r="O5914" s="115"/>
    </row>
    <row r="5915" spans="1:15" hidden="1" x14ac:dyDescent="0.2">
      <c r="A5915" s="115" t="s">
        <v>677</v>
      </c>
      <c r="B5915" s="116" t="str">
        <f t="shared" si="8"/>
        <v>2018-38</v>
      </c>
      <c r="C5915" s="117">
        <v>43360</v>
      </c>
      <c r="D5915" s="118">
        <f>WEEKDAY(Tableau645[[#This Row],[date]])</f>
        <v>2</v>
      </c>
      <c r="E5915" s="47">
        <v>0.34375</v>
      </c>
      <c r="F5915" s="47">
        <v>0.51041666666666696</v>
      </c>
      <c r="G5915" s="117" t="str">
        <f>IF(NOT(ISBLANK(Tableau645[heure
début])),IF(VALUE(MID(TEXT(Tableau645[heure
début],"hh"),1,2))&lt;13,"AM","PM"),"")</f>
        <v>AM</v>
      </c>
      <c r="H5915" s="119">
        <f t="shared" si="9"/>
        <v>0.16666666666666696</v>
      </c>
      <c r="I5915" s="119"/>
      <c r="J5915" s="119"/>
      <c r="K5915" s="116" t="s">
        <v>1168</v>
      </c>
      <c r="L5915" s="116" t="str">
        <f ca="1">VLOOKUP(Tableau645[[#This Row],[module]],OFFSET(INDIRECT(A5915&amp;"_code"),0,2,,2),2,0)</f>
        <v>n/a</v>
      </c>
      <c r="M5915" s="115"/>
      <c r="N5915" s="119"/>
      <c r="O5915" s="115"/>
    </row>
    <row r="5916" spans="1:15" hidden="1" x14ac:dyDescent="0.2">
      <c r="A5916" s="115" t="s">
        <v>677</v>
      </c>
      <c r="B5916" s="116" t="str">
        <f t="shared" si="8"/>
        <v>2018-38</v>
      </c>
      <c r="C5916" s="117">
        <v>43360</v>
      </c>
      <c r="D5916" s="118">
        <f>WEEKDAY(Tableau645[[#This Row],[date]])</f>
        <v>2</v>
      </c>
      <c r="E5916" s="119">
        <v>0.57291666666666696</v>
      </c>
      <c r="F5916" s="119">
        <v>0.73958333333333404</v>
      </c>
      <c r="G5916" s="117" t="str">
        <f>IF(NOT(ISBLANK(Tableau645[heure
début])),IF(VALUE(MID(TEXT(Tableau645[heure
début],"hh"),1,2))&lt;13,"AM","PM"),"")</f>
        <v>PM</v>
      </c>
      <c r="H5916" s="119">
        <f t="shared" si="9"/>
        <v>0.16666666666666707</v>
      </c>
      <c r="I5916" s="119"/>
      <c r="J5916" s="119"/>
      <c r="K5916" s="116" t="s">
        <v>1168</v>
      </c>
      <c r="L5916" s="116" t="str">
        <f ca="1">VLOOKUP(Tableau645[[#This Row],[module]],OFFSET(INDIRECT(A5916&amp;"_code"),0,2,,2),2,0)</f>
        <v>n/a</v>
      </c>
      <c r="M5916" s="115"/>
      <c r="N5916" s="119"/>
      <c r="O5916" s="115"/>
    </row>
    <row r="5917" spans="1:15" hidden="1" x14ac:dyDescent="0.2">
      <c r="A5917" s="115" t="s">
        <v>677</v>
      </c>
      <c r="B5917" s="116" t="str">
        <f t="shared" si="8"/>
        <v>2018-38</v>
      </c>
      <c r="C5917" s="117">
        <v>43361</v>
      </c>
      <c r="D5917" s="118">
        <f>WEEKDAY(Tableau645[[#This Row],[date]])</f>
        <v>3</v>
      </c>
      <c r="E5917" s="47">
        <v>0.34375</v>
      </c>
      <c r="F5917" s="47">
        <v>0.51041666666666696</v>
      </c>
      <c r="G5917" s="117" t="str">
        <f>IF(NOT(ISBLANK(Tableau645[heure
début])),IF(VALUE(MID(TEXT(Tableau645[heure
début],"hh"),1,2))&lt;13,"AM","PM"),"")</f>
        <v>AM</v>
      </c>
      <c r="H5917" s="119">
        <f t="shared" si="9"/>
        <v>0.16666666666666696</v>
      </c>
      <c r="I5917" s="119"/>
      <c r="J5917" s="119"/>
      <c r="K5917" s="116" t="s">
        <v>1168</v>
      </c>
      <c r="L5917" s="116" t="str">
        <f ca="1">VLOOKUP(Tableau645[[#This Row],[module]],OFFSET(INDIRECT(A5917&amp;"_code"),0,2,,2),2,0)</f>
        <v>n/a</v>
      </c>
      <c r="M5917" s="115"/>
      <c r="N5917" s="119"/>
      <c r="O5917" s="115"/>
    </row>
    <row r="5918" spans="1:15" hidden="1" x14ac:dyDescent="0.2">
      <c r="A5918" s="115" t="s">
        <v>677</v>
      </c>
      <c r="B5918" s="116" t="str">
        <f t="shared" si="8"/>
        <v>2018-38</v>
      </c>
      <c r="C5918" s="117">
        <v>43361</v>
      </c>
      <c r="D5918" s="118">
        <f>WEEKDAY(Tableau645[[#This Row],[date]])</f>
        <v>3</v>
      </c>
      <c r="E5918" s="119">
        <v>0.57291666666666696</v>
      </c>
      <c r="F5918" s="119">
        <v>0.73958333333333404</v>
      </c>
      <c r="G5918" s="117" t="str">
        <f>IF(NOT(ISBLANK(Tableau645[heure
début])),IF(VALUE(MID(TEXT(Tableau645[heure
début],"hh"),1,2))&lt;13,"AM","PM"),"")</f>
        <v>PM</v>
      </c>
      <c r="H5918" s="119">
        <f t="shared" si="9"/>
        <v>0.16666666666666707</v>
      </c>
      <c r="I5918" s="119"/>
      <c r="J5918" s="119"/>
      <c r="K5918" s="116" t="s">
        <v>1168</v>
      </c>
      <c r="L5918" s="116" t="str">
        <f ca="1">VLOOKUP(Tableau645[[#This Row],[module]],OFFSET(INDIRECT(A5918&amp;"_code"),0,2,,2),2,0)</f>
        <v>n/a</v>
      </c>
      <c r="M5918" s="115"/>
      <c r="N5918" s="119"/>
      <c r="O5918" s="115"/>
    </row>
    <row r="5919" spans="1:15" hidden="1" x14ac:dyDescent="0.2">
      <c r="A5919" s="115" t="s">
        <v>677</v>
      </c>
      <c r="B5919" s="116" t="str">
        <f t="shared" si="8"/>
        <v>2018-38</v>
      </c>
      <c r="C5919" s="117">
        <v>43362</v>
      </c>
      <c r="D5919" s="118">
        <f>WEEKDAY(Tableau645[[#This Row],[date]])</f>
        <v>4</v>
      </c>
      <c r="E5919" s="47">
        <v>0.34375</v>
      </c>
      <c r="F5919" s="47">
        <v>0.51041666666666696</v>
      </c>
      <c r="G5919" s="117" t="str">
        <f>IF(NOT(ISBLANK(Tableau645[heure
début])),IF(VALUE(MID(TEXT(Tableau645[heure
début],"hh"),1,2))&lt;13,"AM","PM"),"")</f>
        <v>AM</v>
      </c>
      <c r="H5919" s="119">
        <f t="shared" si="9"/>
        <v>0.16666666666666696</v>
      </c>
      <c r="I5919" s="119"/>
      <c r="J5919" s="119"/>
      <c r="K5919" s="116" t="s">
        <v>1168</v>
      </c>
      <c r="L5919" s="116" t="str">
        <f ca="1">VLOOKUP(Tableau645[[#This Row],[module]],OFFSET(INDIRECT(A5919&amp;"_code"),0,2,,2),2,0)</f>
        <v>n/a</v>
      </c>
      <c r="M5919" s="115"/>
      <c r="N5919" s="119"/>
      <c r="O5919" s="115"/>
    </row>
    <row r="5920" spans="1:15" hidden="1" x14ac:dyDescent="0.2">
      <c r="A5920" s="115" t="s">
        <v>677</v>
      </c>
      <c r="B5920" s="116" t="str">
        <f t="shared" si="8"/>
        <v>2018-38</v>
      </c>
      <c r="C5920" s="117">
        <v>43362</v>
      </c>
      <c r="D5920" s="118">
        <f>WEEKDAY(Tableau645[[#This Row],[date]])</f>
        <v>4</v>
      </c>
      <c r="E5920" s="119">
        <v>0.57291666666666696</v>
      </c>
      <c r="F5920" s="119">
        <v>0.73958333333333404</v>
      </c>
      <c r="G5920" s="117" t="str">
        <f>IF(NOT(ISBLANK(Tableau645[heure
début])),IF(VALUE(MID(TEXT(Tableau645[heure
début],"hh"),1,2))&lt;13,"AM","PM"),"")</f>
        <v>PM</v>
      </c>
      <c r="H5920" s="119">
        <f t="shared" si="9"/>
        <v>0.16666666666666707</v>
      </c>
      <c r="I5920" s="119"/>
      <c r="J5920" s="119"/>
      <c r="K5920" s="116" t="s">
        <v>1168</v>
      </c>
      <c r="L5920" s="116" t="str">
        <f ca="1">VLOOKUP(Tableau645[[#This Row],[module]],OFFSET(INDIRECT(A5920&amp;"_code"),0,2,,2),2,0)</f>
        <v>n/a</v>
      </c>
      <c r="M5920" s="115"/>
      <c r="N5920" s="119"/>
      <c r="O5920" s="115"/>
    </row>
    <row r="5921" spans="1:15" hidden="1" x14ac:dyDescent="0.2">
      <c r="A5921" s="115" t="s">
        <v>677</v>
      </c>
      <c r="B5921" s="116" t="str">
        <f t="shared" si="8"/>
        <v>2018-38</v>
      </c>
      <c r="C5921" s="117">
        <v>43363</v>
      </c>
      <c r="D5921" s="118">
        <f>WEEKDAY(Tableau645[[#This Row],[date]])</f>
        <v>5</v>
      </c>
      <c r="E5921" s="47">
        <v>0.34375</v>
      </c>
      <c r="F5921" s="47">
        <v>0.51041666666666696</v>
      </c>
      <c r="G5921" s="117" t="str">
        <f>IF(NOT(ISBLANK(Tableau645[heure
début])),IF(VALUE(MID(TEXT(Tableau645[heure
début],"hh"),1,2))&lt;13,"AM","PM"),"")</f>
        <v>AM</v>
      </c>
      <c r="H5921" s="119">
        <f t="shared" si="9"/>
        <v>0.16666666666666696</v>
      </c>
      <c r="I5921" s="119"/>
      <c r="J5921" s="119"/>
      <c r="K5921" s="116" t="s">
        <v>1168</v>
      </c>
      <c r="L5921" s="116" t="str">
        <f ca="1">VLOOKUP(Tableau645[[#This Row],[module]],OFFSET(INDIRECT(A5921&amp;"_code"),0,2,,2),2,0)</f>
        <v>n/a</v>
      </c>
      <c r="M5921" s="115"/>
      <c r="N5921" s="119"/>
      <c r="O5921" s="115"/>
    </row>
    <row r="5922" spans="1:15" hidden="1" x14ac:dyDescent="0.2">
      <c r="A5922" s="115" t="s">
        <v>677</v>
      </c>
      <c r="B5922" s="116" t="str">
        <f t="shared" si="8"/>
        <v>2018-38</v>
      </c>
      <c r="C5922" s="117">
        <v>43363</v>
      </c>
      <c r="D5922" s="118">
        <f>WEEKDAY(Tableau645[[#This Row],[date]])</f>
        <v>5</v>
      </c>
      <c r="E5922" s="119">
        <v>0.57291666666666696</v>
      </c>
      <c r="F5922" s="119">
        <v>0.73958333333333404</v>
      </c>
      <c r="G5922" s="117" t="str">
        <f>IF(NOT(ISBLANK(Tableau645[heure
début])),IF(VALUE(MID(TEXT(Tableau645[heure
début],"hh"),1,2))&lt;13,"AM","PM"),"")</f>
        <v>PM</v>
      </c>
      <c r="H5922" s="119">
        <f t="shared" si="9"/>
        <v>0.16666666666666707</v>
      </c>
      <c r="I5922" s="119"/>
      <c r="J5922" s="119"/>
      <c r="K5922" s="116" t="s">
        <v>1168</v>
      </c>
      <c r="L5922" s="116" t="str">
        <f ca="1">VLOOKUP(Tableau645[[#This Row],[module]],OFFSET(INDIRECT(A5922&amp;"_code"),0,2,,2),2,0)</f>
        <v>n/a</v>
      </c>
      <c r="M5922" s="115"/>
      <c r="N5922" s="119"/>
      <c r="O5922" s="115"/>
    </row>
    <row r="5923" spans="1:15" hidden="1" x14ac:dyDescent="0.2">
      <c r="A5923" s="115" t="s">
        <v>677</v>
      </c>
      <c r="B5923" s="116" t="str">
        <f t="shared" si="8"/>
        <v>2018-38</v>
      </c>
      <c r="C5923" s="117">
        <v>43364</v>
      </c>
      <c r="D5923" s="118">
        <f>WEEKDAY(Tableau645[[#This Row],[date]])</f>
        <v>6</v>
      </c>
      <c r="E5923" s="47">
        <v>0.34375</v>
      </c>
      <c r="F5923" s="47">
        <v>0.51041666666666696</v>
      </c>
      <c r="G5923" s="117" t="str">
        <f>IF(NOT(ISBLANK(Tableau645[heure
début])),IF(VALUE(MID(TEXT(Tableau645[heure
début],"hh"),1,2))&lt;13,"AM","PM"),"")</f>
        <v>AM</v>
      </c>
      <c r="H5923" s="119">
        <f t="shared" si="9"/>
        <v>0.16666666666666696</v>
      </c>
      <c r="I5923" s="119"/>
      <c r="J5923" s="119"/>
      <c r="K5923" s="116" t="s">
        <v>1168</v>
      </c>
      <c r="L5923" s="116" t="str">
        <f ca="1">VLOOKUP(Tableau645[[#This Row],[module]],OFFSET(INDIRECT(A5923&amp;"_code"),0,2,,2),2,0)</f>
        <v>n/a</v>
      </c>
      <c r="M5923" s="115"/>
      <c r="N5923" s="119"/>
      <c r="O5923" s="115"/>
    </row>
    <row r="5924" spans="1:15" hidden="1" x14ac:dyDescent="0.2">
      <c r="A5924" s="115" t="s">
        <v>677</v>
      </c>
      <c r="B5924" s="116" t="str">
        <f t="shared" si="8"/>
        <v>2018-38</v>
      </c>
      <c r="C5924" s="117">
        <v>43364</v>
      </c>
      <c r="D5924" s="118">
        <f>WEEKDAY(Tableau645[[#This Row],[date]])</f>
        <v>6</v>
      </c>
      <c r="E5924" s="119">
        <v>0.57291666666666696</v>
      </c>
      <c r="F5924" s="119">
        <v>0.73958333333333404</v>
      </c>
      <c r="G5924" s="117" t="str">
        <f>IF(NOT(ISBLANK(Tableau645[heure
début])),IF(VALUE(MID(TEXT(Tableau645[heure
début],"hh"),1,2))&lt;13,"AM","PM"),"")</f>
        <v>PM</v>
      </c>
      <c r="H5924" s="119">
        <f t="shared" si="9"/>
        <v>0.16666666666666707</v>
      </c>
      <c r="I5924" s="119"/>
      <c r="J5924" s="119"/>
      <c r="K5924" s="116" t="s">
        <v>1168</v>
      </c>
      <c r="L5924" s="116" t="str">
        <f ca="1">VLOOKUP(Tableau645[[#This Row],[module]],OFFSET(INDIRECT(A5924&amp;"_code"),0,2,,2),2,0)</f>
        <v>n/a</v>
      </c>
      <c r="M5924" s="115"/>
      <c r="N5924" s="119"/>
      <c r="O5924" s="115"/>
    </row>
    <row r="5925" spans="1:15" hidden="1" x14ac:dyDescent="0.2">
      <c r="A5925" s="115" t="s">
        <v>677</v>
      </c>
      <c r="B5925" s="116" t="str">
        <f t="shared" si="8"/>
        <v>2018-38</v>
      </c>
      <c r="C5925" s="117">
        <v>43365</v>
      </c>
      <c r="D5925" s="118">
        <f>WEEKDAY(Tableau645[[#This Row],[date]])</f>
        <v>7</v>
      </c>
      <c r="E5925" s="47">
        <v>0.34375</v>
      </c>
      <c r="F5925" s="47">
        <v>0.51041666666666696</v>
      </c>
      <c r="G5925" s="117" t="str">
        <f>IF(NOT(ISBLANK(Tableau645[heure
début])),IF(VALUE(MID(TEXT(Tableau645[heure
début],"hh"),1,2))&lt;13,"AM","PM"),"")</f>
        <v>AM</v>
      </c>
      <c r="H5925" s="119">
        <f t="shared" si="9"/>
        <v>0.16666666666666696</v>
      </c>
      <c r="I5925" s="119"/>
      <c r="J5925" s="119"/>
      <c r="K5925" s="116"/>
      <c r="L5925" s="116" t="e">
        <f ca="1">VLOOKUP(Tableau645[[#This Row],[module]],OFFSET(INDIRECT(A5925&amp;"_code"),0,2,,2),2,0)</f>
        <v>#N/A</v>
      </c>
      <c r="M5925" s="115"/>
      <c r="N5925" s="119"/>
      <c r="O5925" s="115"/>
    </row>
    <row r="5926" spans="1:15" hidden="1" x14ac:dyDescent="0.2">
      <c r="A5926" s="115" t="s">
        <v>677</v>
      </c>
      <c r="B5926" s="116" t="str">
        <f t="shared" si="8"/>
        <v>2018-38</v>
      </c>
      <c r="C5926" s="117">
        <v>43365</v>
      </c>
      <c r="D5926" s="118">
        <f>WEEKDAY(Tableau645[[#This Row],[date]])</f>
        <v>7</v>
      </c>
      <c r="E5926" s="119">
        <v>0.57291666666666696</v>
      </c>
      <c r="F5926" s="119">
        <v>0.73958333333333404</v>
      </c>
      <c r="G5926" s="117" t="str">
        <f>IF(NOT(ISBLANK(Tableau645[heure
début])),IF(VALUE(MID(TEXT(Tableau645[heure
début],"hh"),1,2))&lt;13,"AM","PM"),"")</f>
        <v>PM</v>
      </c>
      <c r="H5926" s="119">
        <f t="shared" si="9"/>
        <v>0.16666666666666707</v>
      </c>
      <c r="I5926" s="119"/>
      <c r="J5926" s="119"/>
      <c r="K5926" s="116"/>
      <c r="L5926" s="116" t="e">
        <f ca="1">VLOOKUP(Tableau645[[#This Row],[module]],OFFSET(INDIRECT(A5926&amp;"_code"),0,2,,2),2,0)</f>
        <v>#N/A</v>
      </c>
      <c r="M5926" s="115"/>
      <c r="N5926" s="119"/>
      <c r="O5926" s="115"/>
    </row>
    <row r="5927" spans="1:15" hidden="1" x14ac:dyDescent="0.2">
      <c r="A5927" s="115" t="s">
        <v>677</v>
      </c>
      <c r="B5927" s="116" t="str">
        <f t="shared" si="8"/>
        <v>2018-39</v>
      </c>
      <c r="C5927" s="117">
        <v>43366</v>
      </c>
      <c r="D5927" s="118">
        <f>WEEKDAY(Tableau645[[#This Row],[date]])</f>
        <v>1</v>
      </c>
      <c r="E5927" s="47">
        <v>0.34375</v>
      </c>
      <c r="F5927" s="47">
        <v>0.51041666666666696</v>
      </c>
      <c r="G5927" s="117" t="str">
        <f>IF(NOT(ISBLANK(Tableau645[heure
début])),IF(VALUE(MID(TEXT(Tableau645[heure
début],"hh"),1,2))&lt;13,"AM","PM"),"")</f>
        <v>AM</v>
      </c>
      <c r="H5927" s="119">
        <f t="shared" si="9"/>
        <v>0.16666666666666696</v>
      </c>
      <c r="I5927" s="119"/>
      <c r="J5927" s="119"/>
      <c r="K5927" s="116"/>
      <c r="L5927" s="116" t="e">
        <f ca="1">VLOOKUP(Tableau645[[#This Row],[module]],OFFSET(INDIRECT(A5927&amp;"_code"),0,2,,2),2,0)</f>
        <v>#N/A</v>
      </c>
      <c r="M5927" s="115"/>
      <c r="N5927" s="119"/>
      <c r="O5927" s="115"/>
    </row>
    <row r="5928" spans="1:15" hidden="1" x14ac:dyDescent="0.2">
      <c r="A5928" s="115" t="s">
        <v>677</v>
      </c>
      <c r="B5928" s="116" t="str">
        <f t="shared" si="8"/>
        <v>2018-39</v>
      </c>
      <c r="C5928" s="117">
        <v>43366</v>
      </c>
      <c r="D5928" s="118">
        <f>WEEKDAY(Tableau645[[#This Row],[date]])</f>
        <v>1</v>
      </c>
      <c r="E5928" s="119">
        <v>0.57291666666666696</v>
      </c>
      <c r="F5928" s="119">
        <v>0.73958333333333404</v>
      </c>
      <c r="G5928" s="117" t="str">
        <f>IF(NOT(ISBLANK(Tableau645[heure
début])),IF(VALUE(MID(TEXT(Tableau645[heure
début],"hh"),1,2))&lt;13,"AM","PM"),"")</f>
        <v>PM</v>
      </c>
      <c r="H5928" s="119">
        <f t="shared" si="9"/>
        <v>0.16666666666666707</v>
      </c>
      <c r="I5928" s="119"/>
      <c r="J5928" s="119"/>
      <c r="K5928" s="116"/>
      <c r="L5928" s="116" t="e">
        <f ca="1">VLOOKUP(Tableau645[[#This Row],[module]],OFFSET(INDIRECT(A5928&amp;"_code"),0,2,,2),2,0)</f>
        <v>#N/A</v>
      </c>
      <c r="M5928" s="115"/>
      <c r="N5928" s="119"/>
      <c r="O5928" s="115"/>
    </row>
    <row r="5929" spans="1:15" hidden="1" x14ac:dyDescent="0.2">
      <c r="A5929" s="115" t="s">
        <v>677</v>
      </c>
      <c r="B5929" s="116" t="str">
        <f t="shared" si="8"/>
        <v>2018-39</v>
      </c>
      <c r="C5929" s="117">
        <v>43367</v>
      </c>
      <c r="D5929" s="118">
        <f>WEEKDAY(Tableau645[[#This Row],[date]])</f>
        <v>2</v>
      </c>
      <c r="E5929" s="47">
        <v>0.34375</v>
      </c>
      <c r="F5929" s="47">
        <v>0.51041666666666696</v>
      </c>
      <c r="G5929" s="117" t="str">
        <f>IF(NOT(ISBLANK(Tableau645[heure
début])),IF(VALUE(MID(TEXT(Tableau645[heure
début],"hh"),1,2))&lt;13,"AM","PM"),"")</f>
        <v>AM</v>
      </c>
      <c r="H5929" s="119">
        <f t="shared" si="9"/>
        <v>0.16666666666666696</v>
      </c>
      <c r="I5929" s="119"/>
      <c r="J5929" s="119"/>
      <c r="K5929" s="116" t="s">
        <v>1168</v>
      </c>
      <c r="L5929" s="116" t="str">
        <f ca="1">VLOOKUP(Tableau645[[#This Row],[module]],OFFSET(INDIRECT(A5929&amp;"_code"),0,2,,2),2,0)</f>
        <v>n/a</v>
      </c>
      <c r="M5929" s="115"/>
      <c r="N5929" s="119"/>
      <c r="O5929" s="115"/>
    </row>
    <row r="5930" spans="1:15" hidden="1" x14ac:dyDescent="0.2">
      <c r="A5930" s="115" t="s">
        <v>677</v>
      </c>
      <c r="B5930" s="116" t="str">
        <f t="shared" si="8"/>
        <v>2018-39</v>
      </c>
      <c r="C5930" s="117">
        <v>43367</v>
      </c>
      <c r="D5930" s="118">
        <f>WEEKDAY(Tableau645[[#This Row],[date]])</f>
        <v>2</v>
      </c>
      <c r="E5930" s="119">
        <v>0.57291666666666696</v>
      </c>
      <c r="F5930" s="119">
        <v>0.73958333333333404</v>
      </c>
      <c r="G5930" s="117" t="str">
        <f>IF(NOT(ISBLANK(Tableau645[heure
début])),IF(VALUE(MID(TEXT(Tableau645[heure
début],"hh"),1,2))&lt;13,"AM","PM"),"")</f>
        <v>PM</v>
      </c>
      <c r="H5930" s="119">
        <f t="shared" si="9"/>
        <v>0.16666666666666707</v>
      </c>
      <c r="I5930" s="119"/>
      <c r="J5930" s="119"/>
      <c r="K5930" s="116" t="s">
        <v>1168</v>
      </c>
      <c r="L5930" s="116" t="str">
        <f ca="1">VLOOKUP(Tableau645[[#This Row],[module]],OFFSET(INDIRECT(A5930&amp;"_code"),0,2,,2),2,0)</f>
        <v>n/a</v>
      </c>
      <c r="M5930" s="115"/>
      <c r="N5930" s="119"/>
      <c r="O5930" s="115"/>
    </row>
    <row r="5931" spans="1:15" hidden="1" x14ac:dyDescent="0.2">
      <c r="A5931" s="115" t="s">
        <v>677</v>
      </c>
      <c r="B5931" s="116" t="str">
        <f t="shared" si="8"/>
        <v>2018-39</v>
      </c>
      <c r="C5931" s="117">
        <v>43368</v>
      </c>
      <c r="D5931" s="118">
        <f>WEEKDAY(Tableau645[[#This Row],[date]])</f>
        <v>3</v>
      </c>
      <c r="E5931" s="47">
        <v>0.34375</v>
      </c>
      <c r="F5931" s="47">
        <v>0.51041666666666696</v>
      </c>
      <c r="G5931" s="117" t="str">
        <f>IF(NOT(ISBLANK(Tableau645[heure
début])),IF(VALUE(MID(TEXT(Tableau645[heure
début],"hh"),1,2))&lt;13,"AM","PM"),"")</f>
        <v>AM</v>
      </c>
      <c r="H5931" s="119">
        <f t="shared" si="9"/>
        <v>0.16666666666666696</v>
      </c>
      <c r="I5931" s="119"/>
      <c r="J5931" s="119"/>
      <c r="K5931" s="116" t="s">
        <v>1168</v>
      </c>
      <c r="L5931" s="116" t="str">
        <f ca="1">VLOOKUP(Tableau645[[#This Row],[module]],OFFSET(INDIRECT(A5931&amp;"_code"),0,2,,2),2,0)</f>
        <v>n/a</v>
      </c>
      <c r="M5931" s="115"/>
      <c r="N5931" s="119"/>
      <c r="O5931" s="115"/>
    </row>
    <row r="5932" spans="1:15" hidden="1" x14ac:dyDescent="0.2">
      <c r="A5932" s="115" t="s">
        <v>677</v>
      </c>
      <c r="B5932" s="116" t="str">
        <f t="shared" si="8"/>
        <v>2018-39</v>
      </c>
      <c r="C5932" s="117">
        <v>43368</v>
      </c>
      <c r="D5932" s="118">
        <f>WEEKDAY(Tableau645[[#This Row],[date]])</f>
        <v>3</v>
      </c>
      <c r="E5932" s="119">
        <v>0.57291666666666696</v>
      </c>
      <c r="F5932" s="119">
        <v>0.73958333333333404</v>
      </c>
      <c r="G5932" s="117" t="str">
        <f>IF(NOT(ISBLANK(Tableau645[heure
début])),IF(VALUE(MID(TEXT(Tableau645[heure
début],"hh"),1,2))&lt;13,"AM","PM"),"")</f>
        <v>PM</v>
      </c>
      <c r="H5932" s="119">
        <f t="shared" si="9"/>
        <v>0.16666666666666707</v>
      </c>
      <c r="I5932" s="119"/>
      <c r="J5932" s="119"/>
      <c r="K5932" s="116" t="s">
        <v>1168</v>
      </c>
      <c r="L5932" s="116" t="str">
        <f ca="1">VLOOKUP(Tableau645[[#This Row],[module]],OFFSET(INDIRECT(A5932&amp;"_code"),0,2,,2),2,0)</f>
        <v>n/a</v>
      </c>
      <c r="M5932" s="115"/>
      <c r="N5932" s="119"/>
      <c r="O5932" s="115"/>
    </row>
    <row r="5933" spans="1:15" hidden="1" x14ac:dyDescent="0.2">
      <c r="A5933" s="115" t="s">
        <v>677</v>
      </c>
      <c r="B5933" s="116" t="str">
        <f t="shared" si="8"/>
        <v>2018-39</v>
      </c>
      <c r="C5933" s="117">
        <v>43369</v>
      </c>
      <c r="D5933" s="118">
        <f>WEEKDAY(Tableau645[[#This Row],[date]])</f>
        <v>4</v>
      </c>
      <c r="E5933" s="47">
        <v>0.34375</v>
      </c>
      <c r="F5933" s="47">
        <v>0.51041666666666696</v>
      </c>
      <c r="G5933" s="117" t="str">
        <f>IF(NOT(ISBLANK(Tableau645[heure
début])),IF(VALUE(MID(TEXT(Tableau645[heure
début],"hh"),1,2))&lt;13,"AM","PM"),"")</f>
        <v>AM</v>
      </c>
      <c r="H5933" s="119">
        <f t="shared" si="9"/>
        <v>0.16666666666666696</v>
      </c>
      <c r="I5933" s="119"/>
      <c r="J5933" s="119"/>
      <c r="K5933" s="116" t="s">
        <v>1168</v>
      </c>
      <c r="L5933" s="116" t="str">
        <f ca="1">VLOOKUP(Tableau645[[#This Row],[module]],OFFSET(INDIRECT(A5933&amp;"_code"),0,2,,2),2,0)</f>
        <v>n/a</v>
      </c>
      <c r="M5933" s="115"/>
      <c r="N5933" s="119"/>
      <c r="O5933" s="115"/>
    </row>
    <row r="5934" spans="1:15" hidden="1" x14ac:dyDescent="0.2">
      <c r="A5934" s="115" t="s">
        <v>677</v>
      </c>
      <c r="B5934" s="116" t="str">
        <f t="shared" si="8"/>
        <v>2018-39</v>
      </c>
      <c r="C5934" s="117">
        <v>43369</v>
      </c>
      <c r="D5934" s="118">
        <f>WEEKDAY(Tableau645[[#This Row],[date]])</f>
        <v>4</v>
      </c>
      <c r="E5934" s="119">
        <v>0.57291666666666696</v>
      </c>
      <c r="F5934" s="119">
        <v>0.73958333333333404</v>
      </c>
      <c r="G5934" s="117" t="str">
        <f>IF(NOT(ISBLANK(Tableau645[heure
début])),IF(VALUE(MID(TEXT(Tableau645[heure
début],"hh"),1,2))&lt;13,"AM","PM"),"")</f>
        <v>PM</v>
      </c>
      <c r="H5934" s="119">
        <f t="shared" si="9"/>
        <v>0.16666666666666707</v>
      </c>
      <c r="I5934" s="119"/>
      <c r="J5934" s="119"/>
      <c r="K5934" s="116" t="s">
        <v>1168</v>
      </c>
      <c r="L5934" s="116" t="str">
        <f ca="1">VLOOKUP(Tableau645[[#This Row],[module]],OFFSET(INDIRECT(A5934&amp;"_code"),0,2,,2),2,0)</f>
        <v>n/a</v>
      </c>
      <c r="M5934" s="115"/>
      <c r="N5934" s="119"/>
      <c r="O5934" s="115"/>
    </row>
    <row r="5935" spans="1:15" hidden="1" x14ac:dyDescent="0.2">
      <c r="A5935" s="115" t="s">
        <v>677</v>
      </c>
      <c r="B5935" s="116" t="str">
        <f t="shared" si="8"/>
        <v>2018-39</v>
      </c>
      <c r="C5935" s="117">
        <v>43370</v>
      </c>
      <c r="D5935" s="118">
        <f>WEEKDAY(Tableau645[[#This Row],[date]])</f>
        <v>5</v>
      </c>
      <c r="E5935" s="47">
        <v>0.34375</v>
      </c>
      <c r="F5935" s="47">
        <v>0.51041666666666696</v>
      </c>
      <c r="G5935" s="117" t="str">
        <f>IF(NOT(ISBLANK(Tableau645[heure
début])),IF(VALUE(MID(TEXT(Tableau645[heure
début],"hh"),1,2))&lt;13,"AM","PM"),"")</f>
        <v>AM</v>
      </c>
      <c r="H5935" s="119">
        <f t="shared" si="9"/>
        <v>0.16666666666666696</v>
      </c>
      <c r="I5935" s="119"/>
      <c r="J5935" s="119"/>
      <c r="K5935" s="116" t="s">
        <v>1168</v>
      </c>
      <c r="L5935" s="116" t="str">
        <f ca="1">VLOOKUP(Tableau645[[#This Row],[module]],OFFSET(INDIRECT(A5935&amp;"_code"),0,2,,2),2,0)</f>
        <v>n/a</v>
      </c>
      <c r="M5935" s="115"/>
      <c r="N5935" s="119"/>
      <c r="O5935" s="115"/>
    </row>
    <row r="5936" spans="1:15" hidden="1" x14ac:dyDescent="0.2">
      <c r="A5936" s="115" t="s">
        <v>677</v>
      </c>
      <c r="B5936" s="116" t="str">
        <f t="shared" si="8"/>
        <v>2018-39</v>
      </c>
      <c r="C5936" s="117">
        <v>43370</v>
      </c>
      <c r="D5936" s="118">
        <f>WEEKDAY(Tableau645[[#This Row],[date]])</f>
        <v>5</v>
      </c>
      <c r="E5936" s="119">
        <v>0.57291666666666696</v>
      </c>
      <c r="F5936" s="119">
        <v>0.73958333333333404</v>
      </c>
      <c r="G5936" s="117" t="str">
        <f>IF(NOT(ISBLANK(Tableau645[heure
début])),IF(VALUE(MID(TEXT(Tableau645[heure
début],"hh"),1,2))&lt;13,"AM","PM"),"")</f>
        <v>PM</v>
      </c>
      <c r="H5936" s="119">
        <f t="shared" si="9"/>
        <v>0.16666666666666707</v>
      </c>
      <c r="I5936" s="119"/>
      <c r="J5936" s="119"/>
      <c r="K5936" s="116" t="s">
        <v>1168</v>
      </c>
      <c r="L5936" s="116" t="str">
        <f ca="1">VLOOKUP(Tableau645[[#This Row],[module]],OFFSET(INDIRECT(A5936&amp;"_code"),0,2,,2),2,0)</f>
        <v>n/a</v>
      </c>
      <c r="M5936" s="115"/>
      <c r="N5936" s="119"/>
      <c r="O5936" s="115"/>
    </row>
    <row r="5937" spans="1:15" hidden="1" x14ac:dyDescent="0.2">
      <c r="A5937" s="115" t="s">
        <v>677</v>
      </c>
      <c r="B5937" s="116" t="str">
        <f t="shared" si="8"/>
        <v>2018-39</v>
      </c>
      <c r="C5937" s="117">
        <v>43371</v>
      </c>
      <c r="D5937" s="118">
        <f>WEEKDAY(Tableau645[[#This Row],[date]])</f>
        <v>6</v>
      </c>
      <c r="E5937" s="47">
        <v>0.34375</v>
      </c>
      <c r="F5937" s="47">
        <v>0.51041666666666696</v>
      </c>
      <c r="G5937" s="117" t="str">
        <f>IF(NOT(ISBLANK(Tableau645[heure
début])),IF(VALUE(MID(TEXT(Tableau645[heure
début],"hh"),1,2))&lt;13,"AM","PM"),"")</f>
        <v>AM</v>
      </c>
      <c r="H5937" s="119">
        <f t="shared" si="9"/>
        <v>0.16666666666666696</v>
      </c>
      <c r="I5937" s="119"/>
      <c r="J5937" s="119"/>
      <c r="K5937" s="116" t="s">
        <v>1168</v>
      </c>
      <c r="L5937" s="116" t="str">
        <f ca="1">VLOOKUP(Tableau645[[#This Row],[module]],OFFSET(INDIRECT(A5937&amp;"_code"),0,2,,2),2,0)</f>
        <v>n/a</v>
      </c>
      <c r="M5937" s="115"/>
      <c r="N5937" s="119"/>
      <c r="O5937" s="115"/>
    </row>
    <row r="5938" spans="1:15" hidden="1" x14ac:dyDescent="0.2">
      <c r="A5938" s="115" t="s">
        <v>677</v>
      </c>
      <c r="B5938" s="116" t="str">
        <f t="shared" si="8"/>
        <v>2018-39</v>
      </c>
      <c r="C5938" s="117">
        <v>43371</v>
      </c>
      <c r="D5938" s="118">
        <f>WEEKDAY(Tableau645[[#This Row],[date]])</f>
        <v>6</v>
      </c>
      <c r="E5938" s="119">
        <v>0.57291666666666696</v>
      </c>
      <c r="F5938" s="119">
        <v>0.73958333333333404</v>
      </c>
      <c r="G5938" s="117" t="str">
        <f>IF(NOT(ISBLANK(Tableau645[heure
début])),IF(VALUE(MID(TEXT(Tableau645[heure
début],"hh"),1,2))&lt;13,"AM","PM"),"")</f>
        <v>PM</v>
      </c>
      <c r="H5938" s="119">
        <f t="shared" si="9"/>
        <v>0.16666666666666707</v>
      </c>
      <c r="I5938" s="119"/>
      <c r="J5938" s="119"/>
      <c r="K5938" s="116" t="s">
        <v>1168</v>
      </c>
      <c r="L5938" s="116" t="str">
        <f ca="1">VLOOKUP(Tableau645[[#This Row],[module]],OFFSET(INDIRECT(A5938&amp;"_code"),0,2,,2),2,0)</f>
        <v>n/a</v>
      </c>
      <c r="M5938" s="115"/>
      <c r="N5938" s="119"/>
      <c r="O5938" s="115"/>
    </row>
    <row r="5939" spans="1:15" hidden="1" x14ac:dyDescent="0.2">
      <c r="A5939" s="115" t="s">
        <v>677</v>
      </c>
      <c r="B5939" s="116" t="str">
        <f t="shared" si="8"/>
        <v>2018-39</v>
      </c>
      <c r="C5939" s="117">
        <v>43372</v>
      </c>
      <c r="D5939" s="118">
        <f>WEEKDAY(Tableau645[[#This Row],[date]])</f>
        <v>7</v>
      </c>
      <c r="E5939" s="47">
        <v>0.34375</v>
      </c>
      <c r="F5939" s="47">
        <v>0.51041666666666696</v>
      </c>
      <c r="G5939" s="117" t="str">
        <f>IF(NOT(ISBLANK(Tableau645[heure
début])),IF(VALUE(MID(TEXT(Tableau645[heure
début],"hh"),1,2))&lt;13,"AM","PM"),"")</f>
        <v>AM</v>
      </c>
      <c r="H5939" s="119">
        <f t="shared" si="9"/>
        <v>0.16666666666666696</v>
      </c>
      <c r="I5939" s="119"/>
      <c r="J5939" s="119"/>
      <c r="K5939" s="116"/>
      <c r="L5939" s="116" t="e">
        <f ca="1">VLOOKUP(Tableau645[[#This Row],[module]],OFFSET(INDIRECT(A5939&amp;"_code"),0,2,,2),2,0)</f>
        <v>#N/A</v>
      </c>
      <c r="M5939" s="115"/>
      <c r="N5939" s="119"/>
      <c r="O5939" s="115"/>
    </row>
    <row r="5940" spans="1:15" hidden="1" x14ac:dyDescent="0.2">
      <c r="A5940" s="115" t="s">
        <v>677</v>
      </c>
      <c r="B5940" s="116" t="str">
        <f t="shared" si="8"/>
        <v>2018-39</v>
      </c>
      <c r="C5940" s="117">
        <v>43372</v>
      </c>
      <c r="D5940" s="118">
        <f>WEEKDAY(Tableau645[[#This Row],[date]])</f>
        <v>7</v>
      </c>
      <c r="E5940" s="119">
        <v>0.57291666666666696</v>
      </c>
      <c r="F5940" s="119">
        <v>0.73958333333333404</v>
      </c>
      <c r="G5940" s="117" t="str">
        <f>IF(NOT(ISBLANK(Tableau645[heure
début])),IF(VALUE(MID(TEXT(Tableau645[heure
début],"hh"),1,2))&lt;13,"AM","PM"),"")</f>
        <v>PM</v>
      </c>
      <c r="H5940" s="119">
        <f t="shared" si="9"/>
        <v>0.16666666666666707</v>
      </c>
      <c r="I5940" s="119"/>
      <c r="J5940" s="119"/>
      <c r="K5940" s="116"/>
      <c r="L5940" s="116" t="e">
        <f ca="1">VLOOKUP(Tableau645[[#This Row],[module]],OFFSET(INDIRECT(A5940&amp;"_code"),0,2,,2),2,0)</f>
        <v>#N/A</v>
      </c>
      <c r="M5940" s="115"/>
      <c r="N5940" s="119"/>
      <c r="O5940" s="115"/>
    </row>
    <row r="5941" spans="1:15" hidden="1" x14ac:dyDescent="0.2">
      <c r="A5941" s="115" t="s">
        <v>677</v>
      </c>
      <c r="B5941" s="116" t="str">
        <f t="shared" si="8"/>
        <v>2018-40</v>
      </c>
      <c r="C5941" s="117">
        <v>43373</v>
      </c>
      <c r="D5941" s="118">
        <f>WEEKDAY(Tableau645[[#This Row],[date]])</f>
        <v>1</v>
      </c>
      <c r="E5941" s="47">
        <v>0.34375</v>
      </c>
      <c r="F5941" s="47">
        <v>0.51041666666666696</v>
      </c>
      <c r="G5941" s="117" t="str">
        <f>IF(NOT(ISBLANK(Tableau645[heure
début])),IF(VALUE(MID(TEXT(Tableau645[heure
début],"hh"),1,2))&lt;13,"AM","PM"),"")</f>
        <v>AM</v>
      </c>
      <c r="H5941" s="119">
        <f t="shared" si="9"/>
        <v>0.16666666666666696</v>
      </c>
      <c r="I5941" s="119"/>
      <c r="J5941" s="119"/>
      <c r="K5941" s="116"/>
      <c r="L5941" s="116" t="e">
        <f ca="1">VLOOKUP(Tableau645[[#This Row],[module]],OFFSET(INDIRECT(A5941&amp;"_code"),0,2,,2),2,0)</f>
        <v>#N/A</v>
      </c>
      <c r="M5941" s="115"/>
      <c r="N5941" s="119"/>
      <c r="O5941" s="115"/>
    </row>
    <row r="5942" spans="1:15" hidden="1" x14ac:dyDescent="0.2">
      <c r="A5942" s="115" t="s">
        <v>677</v>
      </c>
      <c r="B5942" s="116" t="str">
        <f t="shared" si="8"/>
        <v>2018-40</v>
      </c>
      <c r="C5942" s="117">
        <v>43373</v>
      </c>
      <c r="D5942" s="118">
        <f>WEEKDAY(Tableau645[[#This Row],[date]])</f>
        <v>1</v>
      </c>
      <c r="E5942" s="119">
        <v>0.57291666666666696</v>
      </c>
      <c r="F5942" s="119">
        <v>0.73958333333333404</v>
      </c>
      <c r="G5942" s="117" t="str">
        <f>IF(NOT(ISBLANK(Tableau645[heure
début])),IF(VALUE(MID(TEXT(Tableau645[heure
début],"hh"),1,2))&lt;13,"AM","PM"),"")</f>
        <v>PM</v>
      </c>
      <c r="H5942" s="119">
        <f t="shared" si="9"/>
        <v>0.16666666666666707</v>
      </c>
      <c r="I5942" s="119"/>
      <c r="J5942" s="119"/>
      <c r="K5942" s="116"/>
      <c r="L5942" s="116" t="e">
        <f ca="1">VLOOKUP(Tableau645[[#This Row],[module]],OFFSET(INDIRECT(A5942&amp;"_code"),0,2,,2),2,0)</f>
        <v>#N/A</v>
      </c>
      <c r="M5942" s="115"/>
      <c r="N5942" s="119"/>
      <c r="O5942" s="115"/>
    </row>
    <row r="5943" spans="1:15" hidden="1" x14ac:dyDescent="0.2">
      <c r="A5943" s="115" t="s">
        <v>677</v>
      </c>
      <c r="B5943" s="116" t="str">
        <f t="shared" si="8"/>
        <v>2018-40</v>
      </c>
      <c r="C5943" s="117">
        <v>43374</v>
      </c>
      <c r="D5943" s="118">
        <f>WEEKDAY(Tableau645[[#This Row],[date]])</f>
        <v>2</v>
      </c>
      <c r="E5943" s="47">
        <v>0.34375</v>
      </c>
      <c r="F5943" s="47">
        <v>0.51041666666666696</v>
      </c>
      <c r="G5943" s="117" t="str">
        <f>IF(NOT(ISBLANK(Tableau645[heure
début])),IF(VALUE(MID(TEXT(Tableau645[heure
début],"hh"),1,2))&lt;13,"AM","PM"),"")</f>
        <v>AM</v>
      </c>
      <c r="H5943" s="119">
        <f t="shared" si="9"/>
        <v>0.16666666666666696</v>
      </c>
      <c r="I5943" s="119"/>
      <c r="J5943" s="119"/>
      <c r="K5943" s="116" t="s">
        <v>1168</v>
      </c>
      <c r="L5943" s="116" t="str">
        <f ca="1">VLOOKUP(Tableau645[[#This Row],[module]],OFFSET(INDIRECT(A5943&amp;"_code"),0,2,,2),2,0)</f>
        <v>n/a</v>
      </c>
      <c r="M5943" s="115"/>
      <c r="N5943" s="119"/>
      <c r="O5943" s="115"/>
    </row>
    <row r="5944" spans="1:15" hidden="1" x14ac:dyDescent="0.2">
      <c r="A5944" s="115" t="s">
        <v>677</v>
      </c>
      <c r="B5944" s="116" t="str">
        <f t="shared" si="8"/>
        <v>2018-40</v>
      </c>
      <c r="C5944" s="117">
        <v>43374</v>
      </c>
      <c r="D5944" s="118">
        <f>WEEKDAY(Tableau645[[#This Row],[date]])</f>
        <v>2</v>
      </c>
      <c r="E5944" s="119">
        <v>0.57291666666666696</v>
      </c>
      <c r="F5944" s="119">
        <v>0.73958333333333404</v>
      </c>
      <c r="G5944" s="117" t="str">
        <f>IF(NOT(ISBLANK(Tableau645[heure
début])),IF(VALUE(MID(TEXT(Tableau645[heure
début],"hh"),1,2))&lt;13,"AM","PM"),"")</f>
        <v>PM</v>
      </c>
      <c r="H5944" s="119">
        <f t="shared" si="9"/>
        <v>0.16666666666666707</v>
      </c>
      <c r="I5944" s="119"/>
      <c r="J5944" s="119"/>
      <c r="K5944" s="116" t="s">
        <v>1168</v>
      </c>
      <c r="L5944" s="116" t="str">
        <f ca="1">VLOOKUP(Tableau645[[#This Row],[module]],OFFSET(INDIRECT(A5944&amp;"_code"),0,2,,2),2,0)</f>
        <v>n/a</v>
      </c>
      <c r="M5944" s="115"/>
      <c r="N5944" s="119"/>
      <c r="O5944" s="115"/>
    </row>
    <row r="5945" spans="1:15" hidden="1" x14ac:dyDescent="0.2">
      <c r="A5945" s="115" t="s">
        <v>677</v>
      </c>
      <c r="B5945" s="116" t="str">
        <f t="shared" si="8"/>
        <v>2018-40</v>
      </c>
      <c r="C5945" s="117">
        <v>43375</v>
      </c>
      <c r="D5945" s="118">
        <f>WEEKDAY(Tableau645[[#This Row],[date]])</f>
        <v>3</v>
      </c>
      <c r="E5945" s="47">
        <v>0.34375</v>
      </c>
      <c r="F5945" s="47">
        <v>0.51041666666666696</v>
      </c>
      <c r="G5945" s="117" t="str">
        <f>IF(NOT(ISBLANK(Tableau645[heure
début])),IF(VALUE(MID(TEXT(Tableau645[heure
début],"hh"),1,2))&lt;13,"AM","PM"),"")</f>
        <v>AM</v>
      </c>
      <c r="H5945" s="119">
        <f t="shared" si="9"/>
        <v>0.16666666666666696</v>
      </c>
      <c r="I5945" s="119"/>
      <c r="J5945" s="119"/>
      <c r="K5945" s="116" t="s">
        <v>1168</v>
      </c>
      <c r="L5945" s="116" t="str">
        <f ca="1">VLOOKUP(Tableau645[[#This Row],[module]],OFFSET(INDIRECT(A5945&amp;"_code"),0,2,,2),2,0)</f>
        <v>n/a</v>
      </c>
      <c r="M5945" s="115"/>
      <c r="N5945" s="119"/>
      <c r="O5945" s="115"/>
    </row>
    <row r="5946" spans="1:15" hidden="1" x14ac:dyDescent="0.2">
      <c r="A5946" s="115" t="s">
        <v>677</v>
      </c>
      <c r="B5946" s="116" t="str">
        <f t="shared" si="8"/>
        <v>2018-40</v>
      </c>
      <c r="C5946" s="117">
        <v>43375</v>
      </c>
      <c r="D5946" s="118">
        <f>WEEKDAY(Tableau645[[#This Row],[date]])</f>
        <v>3</v>
      </c>
      <c r="E5946" s="119">
        <v>0.57291666666666696</v>
      </c>
      <c r="F5946" s="119">
        <v>0.73958333333333404</v>
      </c>
      <c r="G5946" s="117" t="str">
        <f>IF(NOT(ISBLANK(Tableau645[heure
début])),IF(VALUE(MID(TEXT(Tableau645[heure
début],"hh"),1,2))&lt;13,"AM","PM"),"")</f>
        <v>PM</v>
      </c>
      <c r="H5946" s="119">
        <f t="shared" si="9"/>
        <v>0.16666666666666707</v>
      </c>
      <c r="I5946" s="119"/>
      <c r="J5946" s="119"/>
      <c r="K5946" s="116" t="s">
        <v>1168</v>
      </c>
      <c r="L5946" s="116" t="str">
        <f ca="1">VLOOKUP(Tableau645[[#This Row],[module]],OFFSET(INDIRECT(A5946&amp;"_code"),0,2,,2),2,0)</f>
        <v>n/a</v>
      </c>
      <c r="M5946" s="115"/>
      <c r="N5946" s="119"/>
      <c r="O5946" s="115"/>
    </row>
    <row r="5947" spans="1:15" hidden="1" x14ac:dyDescent="0.2">
      <c r="A5947" s="115" t="s">
        <v>677</v>
      </c>
      <c r="B5947" s="116" t="str">
        <f t="shared" si="8"/>
        <v>2018-40</v>
      </c>
      <c r="C5947" s="117">
        <v>43376</v>
      </c>
      <c r="D5947" s="118">
        <f>WEEKDAY(Tableau645[[#This Row],[date]])</f>
        <v>4</v>
      </c>
      <c r="E5947" s="47">
        <v>0.34375</v>
      </c>
      <c r="F5947" s="47">
        <v>0.51041666666666696</v>
      </c>
      <c r="G5947" s="117" t="str">
        <f>IF(NOT(ISBLANK(Tableau645[heure
début])),IF(VALUE(MID(TEXT(Tableau645[heure
début],"hh"),1,2))&lt;13,"AM","PM"),"")</f>
        <v>AM</v>
      </c>
      <c r="H5947" s="119">
        <f t="shared" si="9"/>
        <v>0.16666666666666696</v>
      </c>
      <c r="I5947" s="119"/>
      <c r="J5947" s="119"/>
      <c r="K5947" s="116" t="s">
        <v>1168</v>
      </c>
      <c r="L5947" s="116" t="str">
        <f ca="1">VLOOKUP(Tableau645[[#This Row],[module]],OFFSET(INDIRECT(A5947&amp;"_code"),0,2,,2),2,0)</f>
        <v>n/a</v>
      </c>
      <c r="M5947" s="115"/>
      <c r="N5947" s="119"/>
      <c r="O5947" s="115"/>
    </row>
    <row r="5948" spans="1:15" hidden="1" x14ac:dyDescent="0.2">
      <c r="A5948" s="115" t="s">
        <v>677</v>
      </c>
      <c r="B5948" s="116" t="str">
        <f t="shared" si="8"/>
        <v>2018-40</v>
      </c>
      <c r="C5948" s="117">
        <v>43376</v>
      </c>
      <c r="D5948" s="118">
        <f>WEEKDAY(Tableau645[[#This Row],[date]])</f>
        <v>4</v>
      </c>
      <c r="E5948" s="119">
        <v>0.57291666666666696</v>
      </c>
      <c r="F5948" s="119">
        <v>0.73958333333333404</v>
      </c>
      <c r="G5948" s="117" t="str">
        <f>IF(NOT(ISBLANK(Tableau645[heure
début])),IF(VALUE(MID(TEXT(Tableau645[heure
début],"hh"),1,2))&lt;13,"AM","PM"),"")</f>
        <v>PM</v>
      </c>
      <c r="H5948" s="119">
        <f t="shared" si="9"/>
        <v>0.16666666666666707</v>
      </c>
      <c r="I5948" s="119"/>
      <c r="J5948" s="119"/>
      <c r="K5948" s="116" t="s">
        <v>1168</v>
      </c>
      <c r="L5948" s="116" t="str">
        <f ca="1">VLOOKUP(Tableau645[[#This Row],[module]],OFFSET(INDIRECT(A5948&amp;"_code"),0,2,,2),2,0)</f>
        <v>n/a</v>
      </c>
      <c r="M5948" s="115"/>
      <c r="N5948" s="119"/>
      <c r="O5948" s="115"/>
    </row>
    <row r="5949" spans="1:15" hidden="1" x14ac:dyDescent="0.2">
      <c r="A5949" s="115" t="s">
        <v>677</v>
      </c>
      <c r="B5949" s="116" t="str">
        <f t="shared" si="8"/>
        <v>2018-40</v>
      </c>
      <c r="C5949" s="117">
        <v>43377</v>
      </c>
      <c r="D5949" s="118">
        <f>WEEKDAY(Tableau645[[#This Row],[date]])</f>
        <v>5</v>
      </c>
      <c r="E5949" s="47">
        <v>0.34375</v>
      </c>
      <c r="F5949" s="47">
        <v>0.51041666666666696</v>
      </c>
      <c r="G5949" s="117" t="str">
        <f>IF(NOT(ISBLANK(Tableau645[heure
début])),IF(VALUE(MID(TEXT(Tableau645[heure
début],"hh"),1,2))&lt;13,"AM","PM"),"")</f>
        <v>AM</v>
      </c>
      <c r="H5949" s="119">
        <f t="shared" si="9"/>
        <v>0.16666666666666696</v>
      </c>
      <c r="I5949" s="119"/>
      <c r="J5949" s="119"/>
      <c r="K5949" s="116" t="s">
        <v>1168</v>
      </c>
      <c r="L5949" s="116" t="str">
        <f ca="1">VLOOKUP(Tableau645[[#This Row],[module]],OFFSET(INDIRECT(A5949&amp;"_code"),0,2,,2),2,0)</f>
        <v>n/a</v>
      </c>
      <c r="M5949" s="115"/>
      <c r="N5949" s="119"/>
      <c r="O5949" s="115"/>
    </row>
    <row r="5950" spans="1:15" hidden="1" x14ac:dyDescent="0.2">
      <c r="A5950" s="115" t="s">
        <v>677</v>
      </c>
      <c r="B5950" s="116" t="str">
        <f t="shared" ref="B5950:B6013" si="10">YEAR(C5950)&amp;"-"&amp;WEEKNUM(C5950)</f>
        <v>2018-40</v>
      </c>
      <c r="C5950" s="117">
        <v>43377</v>
      </c>
      <c r="D5950" s="118">
        <f>WEEKDAY(Tableau645[[#This Row],[date]])</f>
        <v>5</v>
      </c>
      <c r="E5950" s="119">
        <v>0.57291666666666696</v>
      </c>
      <c r="F5950" s="119">
        <v>0.73958333333333404</v>
      </c>
      <c r="G5950" s="117" t="str">
        <f>IF(NOT(ISBLANK(Tableau645[heure
début])),IF(VALUE(MID(TEXT(Tableau645[heure
début],"hh"),1,2))&lt;13,"AM","PM"),"")</f>
        <v>PM</v>
      </c>
      <c r="H5950" s="119">
        <f t="shared" ref="H5950:H6013" si="11">F5950-E5950</f>
        <v>0.16666666666666707</v>
      </c>
      <c r="I5950" s="119"/>
      <c r="J5950" s="119"/>
      <c r="K5950" s="116" t="s">
        <v>1168</v>
      </c>
      <c r="L5950" s="116" t="str">
        <f ca="1">VLOOKUP(Tableau645[[#This Row],[module]],OFFSET(INDIRECT(A5950&amp;"_code"),0,2,,2),2,0)</f>
        <v>n/a</v>
      </c>
      <c r="M5950" s="115"/>
      <c r="N5950" s="119"/>
      <c r="O5950" s="115"/>
    </row>
    <row r="5951" spans="1:15" hidden="1" x14ac:dyDescent="0.2">
      <c r="A5951" s="115" t="s">
        <v>677</v>
      </c>
      <c r="B5951" s="116" t="str">
        <f t="shared" si="10"/>
        <v>2018-40</v>
      </c>
      <c r="C5951" s="117">
        <v>43378</v>
      </c>
      <c r="D5951" s="118">
        <f>WEEKDAY(Tableau645[[#This Row],[date]])</f>
        <v>6</v>
      </c>
      <c r="E5951" s="47">
        <v>0.34375</v>
      </c>
      <c r="F5951" s="47">
        <v>0.51041666666666696</v>
      </c>
      <c r="G5951" s="117" t="str">
        <f>IF(NOT(ISBLANK(Tableau645[heure
début])),IF(VALUE(MID(TEXT(Tableau645[heure
début],"hh"),1,2))&lt;13,"AM","PM"),"")</f>
        <v>AM</v>
      </c>
      <c r="H5951" s="119">
        <f t="shared" si="11"/>
        <v>0.16666666666666696</v>
      </c>
      <c r="I5951" s="119"/>
      <c r="J5951" s="119"/>
      <c r="K5951" s="116" t="s">
        <v>1168</v>
      </c>
      <c r="L5951" s="116" t="str">
        <f ca="1">VLOOKUP(Tableau645[[#This Row],[module]],OFFSET(INDIRECT(A5951&amp;"_code"),0,2,,2),2,0)</f>
        <v>n/a</v>
      </c>
      <c r="M5951" s="115"/>
      <c r="N5951" s="119"/>
      <c r="O5951" s="115"/>
    </row>
    <row r="5952" spans="1:15" hidden="1" x14ac:dyDescent="0.2">
      <c r="A5952" s="115" t="s">
        <v>677</v>
      </c>
      <c r="B5952" s="116" t="str">
        <f t="shared" si="10"/>
        <v>2018-40</v>
      </c>
      <c r="C5952" s="117">
        <v>43378</v>
      </c>
      <c r="D5952" s="118">
        <f>WEEKDAY(Tableau645[[#This Row],[date]])</f>
        <v>6</v>
      </c>
      <c r="E5952" s="119">
        <v>0.57291666666666696</v>
      </c>
      <c r="F5952" s="119">
        <v>0.73958333333333404</v>
      </c>
      <c r="G5952" s="117" t="str">
        <f>IF(NOT(ISBLANK(Tableau645[heure
début])),IF(VALUE(MID(TEXT(Tableau645[heure
début],"hh"),1,2))&lt;13,"AM","PM"),"")</f>
        <v>PM</v>
      </c>
      <c r="H5952" s="119">
        <f t="shared" si="11"/>
        <v>0.16666666666666707</v>
      </c>
      <c r="I5952" s="119"/>
      <c r="J5952" s="119"/>
      <c r="K5952" s="116" t="s">
        <v>1168</v>
      </c>
      <c r="L5952" s="116" t="str">
        <f ca="1">VLOOKUP(Tableau645[[#This Row],[module]],OFFSET(INDIRECT(A5952&amp;"_code"),0,2,,2),2,0)</f>
        <v>n/a</v>
      </c>
      <c r="M5952" s="115"/>
      <c r="N5952" s="119"/>
      <c r="O5952" s="115"/>
    </row>
    <row r="5953" spans="1:15" hidden="1" x14ac:dyDescent="0.2">
      <c r="A5953" s="115" t="s">
        <v>677</v>
      </c>
      <c r="B5953" s="116" t="str">
        <f t="shared" si="10"/>
        <v>2018-40</v>
      </c>
      <c r="C5953" s="117">
        <v>43379</v>
      </c>
      <c r="D5953" s="118">
        <f>WEEKDAY(Tableau645[[#This Row],[date]])</f>
        <v>7</v>
      </c>
      <c r="E5953" s="47">
        <v>0.34375</v>
      </c>
      <c r="F5953" s="47">
        <v>0.51041666666666696</v>
      </c>
      <c r="G5953" s="117" t="str">
        <f>IF(NOT(ISBLANK(Tableau645[heure
début])),IF(VALUE(MID(TEXT(Tableau645[heure
début],"hh"),1,2))&lt;13,"AM","PM"),"")</f>
        <v>AM</v>
      </c>
      <c r="H5953" s="119">
        <f t="shared" si="11"/>
        <v>0.16666666666666696</v>
      </c>
      <c r="I5953" s="119"/>
      <c r="J5953" s="119"/>
      <c r="K5953" s="116"/>
      <c r="L5953" s="116" t="e">
        <f ca="1">VLOOKUP(Tableau645[[#This Row],[module]],OFFSET(INDIRECT(A5953&amp;"_code"),0,2,,2),2,0)</f>
        <v>#N/A</v>
      </c>
      <c r="M5953" s="115"/>
      <c r="N5953" s="119"/>
      <c r="O5953" s="115"/>
    </row>
    <row r="5954" spans="1:15" hidden="1" x14ac:dyDescent="0.2">
      <c r="A5954" s="115" t="s">
        <v>677</v>
      </c>
      <c r="B5954" s="116" t="str">
        <f t="shared" si="10"/>
        <v>2018-40</v>
      </c>
      <c r="C5954" s="117">
        <v>43379</v>
      </c>
      <c r="D5954" s="118">
        <f>WEEKDAY(Tableau645[[#This Row],[date]])</f>
        <v>7</v>
      </c>
      <c r="E5954" s="119">
        <v>0.57291666666666696</v>
      </c>
      <c r="F5954" s="119">
        <v>0.73958333333333404</v>
      </c>
      <c r="G5954" s="117" t="str">
        <f>IF(NOT(ISBLANK(Tableau645[heure
début])),IF(VALUE(MID(TEXT(Tableau645[heure
début],"hh"),1,2))&lt;13,"AM","PM"),"")</f>
        <v>PM</v>
      </c>
      <c r="H5954" s="119">
        <f t="shared" si="11"/>
        <v>0.16666666666666707</v>
      </c>
      <c r="I5954" s="119"/>
      <c r="J5954" s="119"/>
      <c r="K5954" s="116"/>
      <c r="L5954" s="116" t="e">
        <f ca="1">VLOOKUP(Tableau645[[#This Row],[module]],OFFSET(INDIRECT(A5954&amp;"_code"),0,2,,2),2,0)</f>
        <v>#N/A</v>
      </c>
      <c r="M5954" s="115"/>
      <c r="N5954" s="119"/>
      <c r="O5954" s="115"/>
    </row>
    <row r="5955" spans="1:15" hidden="1" x14ac:dyDescent="0.2">
      <c r="A5955" s="115" t="s">
        <v>677</v>
      </c>
      <c r="B5955" s="116" t="str">
        <f t="shared" si="10"/>
        <v>2018-41</v>
      </c>
      <c r="C5955" s="117">
        <v>43380</v>
      </c>
      <c r="D5955" s="118">
        <f>WEEKDAY(Tableau645[[#This Row],[date]])</f>
        <v>1</v>
      </c>
      <c r="E5955" s="47">
        <v>0.34375</v>
      </c>
      <c r="F5955" s="47">
        <v>0.51041666666666696</v>
      </c>
      <c r="G5955" s="117" t="str">
        <f>IF(NOT(ISBLANK(Tableau645[heure
début])),IF(VALUE(MID(TEXT(Tableau645[heure
début],"hh"),1,2))&lt;13,"AM","PM"),"")</f>
        <v>AM</v>
      </c>
      <c r="H5955" s="119">
        <f t="shared" si="11"/>
        <v>0.16666666666666696</v>
      </c>
      <c r="I5955" s="119"/>
      <c r="J5955" s="119"/>
      <c r="K5955" s="116"/>
      <c r="L5955" s="116" t="e">
        <f ca="1">VLOOKUP(Tableau645[[#This Row],[module]],OFFSET(INDIRECT(A5955&amp;"_code"),0,2,,2),2,0)</f>
        <v>#N/A</v>
      </c>
      <c r="M5955" s="115"/>
      <c r="N5955" s="119"/>
      <c r="O5955" s="115"/>
    </row>
    <row r="5956" spans="1:15" hidden="1" x14ac:dyDescent="0.2">
      <c r="A5956" s="115" t="s">
        <v>677</v>
      </c>
      <c r="B5956" s="116" t="str">
        <f t="shared" si="10"/>
        <v>2018-41</v>
      </c>
      <c r="C5956" s="117">
        <v>43380</v>
      </c>
      <c r="D5956" s="118">
        <f>WEEKDAY(Tableau645[[#This Row],[date]])</f>
        <v>1</v>
      </c>
      <c r="E5956" s="119">
        <v>0.57291666666666696</v>
      </c>
      <c r="F5956" s="119">
        <v>0.73958333333333404</v>
      </c>
      <c r="G5956" s="117" t="str">
        <f>IF(NOT(ISBLANK(Tableau645[heure
début])),IF(VALUE(MID(TEXT(Tableau645[heure
début],"hh"),1,2))&lt;13,"AM","PM"),"")</f>
        <v>PM</v>
      </c>
      <c r="H5956" s="119">
        <f t="shared" si="11"/>
        <v>0.16666666666666707</v>
      </c>
      <c r="I5956" s="119"/>
      <c r="J5956" s="119"/>
      <c r="K5956" s="116"/>
      <c r="L5956" s="116" t="e">
        <f ca="1">VLOOKUP(Tableau645[[#This Row],[module]],OFFSET(INDIRECT(A5956&amp;"_code"),0,2,,2),2,0)</f>
        <v>#N/A</v>
      </c>
      <c r="M5956" s="115"/>
      <c r="N5956" s="119"/>
      <c r="O5956" s="115"/>
    </row>
    <row r="5957" spans="1:15" hidden="1" x14ac:dyDescent="0.2">
      <c r="A5957" s="115" t="s">
        <v>677</v>
      </c>
      <c r="B5957" s="116" t="str">
        <f t="shared" si="10"/>
        <v>2018-41</v>
      </c>
      <c r="C5957" s="117">
        <v>43381</v>
      </c>
      <c r="D5957" s="118">
        <f>WEEKDAY(Tableau645[[#This Row],[date]])</f>
        <v>2</v>
      </c>
      <c r="E5957" s="47">
        <v>0.34375</v>
      </c>
      <c r="F5957" s="47">
        <v>0.51041666666666696</v>
      </c>
      <c r="G5957" s="117" t="str">
        <f>IF(NOT(ISBLANK(Tableau645[heure
début])),IF(VALUE(MID(TEXT(Tableau645[heure
début],"hh"),1,2))&lt;13,"AM","PM"),"")</f>
        <v>AM</v>
      </c>
      <c r="H5957" s="119">
        <f t="shared" si="11"/>
        <v>0.16666666666666696</v>
      </c>
      <c r="I5957" s="119"/>
      <c r="J5957" s="119"/>
      <c r="K5957" s="116" t="s">
        <v>1168</v>
      </c>
      <c r="L5957" s="116" t="str">
        <f ca="1">VLOOKUP(Tableau645[[#This Row],[module]],OFFSET(INDIRECT(A5957&amp;"_code"),0,2,,2),2,0)</f>
        <v>n/a</v>
      </c>
      <c r="M5957" s="115"/>
      <c r="N5957" s="119"/>
      <c r="O5957" s="115"/>
    </row>
    <row r="5958" spans="1:15" hidden="1" x14ac:dyDescent="0.2">
      <c r="A5958" s="115" t="s">
        <v>677</v>
      </c>
      <c r="B5958" s="116" t="str">
        <f t="shared" si="10"/>
        <v>2018-41</v>
      </c>
      <c r="C5958" s="117">
        <v>43381</v>
      </c>
      <c r="D5958" s="118">
        <f>WEEKDAY(Tableau645[[#This Row],[date]])</f>
        <v>2</v>
      </c>
      <c r="E5958" s="119">
        <v>0.57291666666666696</v>
      </c>
      <c r="F5958" s="119">
        <v>0.73958333333333404</v>
      </c>
      <c r="G5958" s="117" t="str">
        <f>IF(NOT(ISBLANK(Tableau645[heure
début])),IF(VALUE(MID(TEXT(Tableau645[heure
début],"hh"),1,2))&lt;13,"AM","PM"),"")</f>
        <v>PM</v>
      </c>
      <c r="H5958" s="119">
        <f t="shared" si="11"/>
        <v>0.16666666666666707</v>
      </c>
      <c r="I5958" s="119"/>
      <c r="J5958" s="119"/>
      <c r="K5958" s="116" t="s">
        <v>1168</v>
      </c>
      <c r="L5958" s="116" t="str">
        <f ca="1">VLOOKUP(Tableau645[[#This Row],[module]],OFFSET(INDIRECT(A5958&amp;"_code"),0,2,,2),2,0)</f>
        <v>n/a</v>
      </c>
      <c r="M5958" s="115"/>
      <c r="N5958" s="119"/>
      <c r="O5958" s="115"/>
    </row>
    <row r="5959" spans="1:15" hidden="1" x14ac:dyDescent="0.2">
      <c r="A5959" s="115" t="s">
        <v>677</v>
      </c>
      <c r="B5959" s="116" t="str">
        <f t="shared" si="10"/>
        <v>2018-41</v>
      </c>
      <c r="C5959" s="117">
        <v>43382</v>
      </c>
      <c r="D5959" s="118">
        <f>WEEKDAY(Tableau645[[#This Row],[date]])</f>
        <v>3</v>
      </c>
      <c r="E5959" s="47">
        <v>0.34375</v>
      </c>
      <c r="F5959" s="47">
        <v>0.51041666666666696</v>
      </c>
      <c r="G5959" s="117" t="str">
        <f>IF(NOT(ISBLANK(Tableau645[heure
début])),IF(VALUE(MID(TEXT(Tableau645[heure
début],"hh"),1,2))&lt;13,"AM","PM"),"")</f>
        <v>AM</v>
      </c>
      <c r="H5959" s="119">
        <f t="shared" si="11"/>
        <v>0.16666666666666696</v>
      </c>
      <c r="I5959" s="119"/>
      <c r="J5959" s="119"/>
      <c r="K5959" s="116" t="s">
        <v>1168</v>
      </c>
      <c r="L5959" s="116" t="str">
        <f ca="1">VLOOKUP(Tableau645[[#This Row],[module]],OFFSET(INDIRECT(A5959&amp;"_code"),0,2,,2),2,0)</f>
        <v>n/a</v>
      </c>
      <c r="M5959" s="115"/>
      <c r="N5959" s="119"/>
      <c r="O5959" s="115"/>
    </row>
    <row r="5960" spans="1:15" hidden="1" x14ac:dyDescent="0.2">
      <c r="A5960" s="115" t="s">
        <v>677</v>
      </c>
      <c r="B5960" s="116" t="str">
        <f t="shared" si="10"/>
        <v>2018-41</v>
      </c>
      <c r="C5960" s="117">
        <v>43382</v>
      </c>
      <c r="D5960" s="118">
        <f>WEEKDAY(Tableau645[[#This Row],[date]])</f>
        <v>3</v>
      </c>
      <c r="E5960" s="119">
        <v>0.57291666666666696</v>
      </c>
      <c r="F5960" s="119">
        <v>0.73958333333333404</v>
      </c>
      <c r="G5960" s="117" t="str">
        <f>IF(NOT(ISBLANK(Tableau645[heure
début])),IF(VALUE(MID(TEXT(Tableau645[heure
début],"hh"),1,2))&lt;13,"AM","PM"),"")</f>
        <v>PM</v>
      </c>
      <c r="H5960" s="119">
        <f t="shared" si="11"/>
        <v>0.16666666666666707</v>
      </c>
      <c r="I5960" s="119"/>
      <c r="J5960" s="119"/>
      <c r="K5960" s="116" t="s">
        <v>1168</v>
      </c>
      <c r="L5960" s="116" t="str">
        <f ca="1">VLOOKUP(Tableau645[[#This Row],[module]],OFFSET(INDIRECT(A5960&amp;"_code"),0,2,,2),2,0)</f>
        <v>n/a</v>
      </c>
      <c r="M5960" s="115"/>
      <c r="N5960" s="119"/>
      <c r="O5960" s="115"/>
    </row>
    <row r="5961" spans="1:15" hidden="1" x14ac:dyDescent="0.2">
      <c r="A5961" s="115" t="s">
        <v>677</v>
      </c>
      <c r="B5961" s="116" t="str">
        <f t="shared" si="10"/>
        <v>2018-41</v>
      </c>
      <c r="C5961" s="117">
        <v>43383</v>
      </c>
      <c r="D5961" s="118">
        <f>WEEKDAY(Tableau645[[#This Row],[date]])</f>
        <v>4</v>
      </c>
      <c r="E5961" s="47">
        <v>0.34375</v>
      </c>
      <c r="F5961" s="47">
        <v>0.51041666666666696</v>
      </c>
      <c r="G5961" s="117" t="str">
        <f>IF(NOT(ISBLANK(Tableau645[heure
début])),IF(VALUE(MID(TEXT(Tableau645[heure
début],"hh"),1,2))&lt;13,"AM","PM"),"")</f>
        <v>AM</v>
      </c>
      <c r="H5961" s="119">
        <f t="shared" si="11"/>
        <v>0.16666666666666696</v>
      </c>
      <c r="I5961" s="119"/>
      <c r="J5961" s="119"/>
      <c r="K5961" s="116" t="s">
        <v>1168</v>
      </c>
      <c r="L5961" s="116" t="str">
        <f ca="1">VLOOKUP(Tableau645[[#This Row],[module]],OFFSET(INDIRECT(A5961&amp;"_code"),0,2,,2),2,0)</f>
        <v>n/a</v>
      </c>
      <c r="M5961" s="115"/>
      <c r="N5961" s="119"/>
      <c r="O5961" s="115"/>
    </row>
    <row r="5962" spans="1:15" hidden="1" x14ac:dyDescent="0.2">
      <c r="A5962" s="115" t="s">
        <v>677</v>
      </c>
      <c r="B5962" s="116" t="str">
        <f t="shared" si="10"/>
        <v>2018-41</v>
      </c>
      <c r="C5962" s="117">
        <v>43383</v>
      </c>
      <c r="D5962" s="118">
        <f>WEEKDAY(Tableau645[[#This Row],[date]])</f>
        <v>4</v>
      </c>
      <c r="E5962" s="119">
        <v>0.57291666666666696</v>
      </c>
      <c r="F5962" s="119">
        <v>0.73958333333333404</v>
      </c>
      <c r="G5962" s="117" t="str">
        <f>IF(NOT(ISBLANK(Tableau645[heure
début])),IF(VALUE(MID(TEXT(Tableau645[heure
début],"hh"),1,2))&lt;13,"AM","PM"),"")</f>
        <v>PM</v>
      </c>
      <c r="H5962" s="119">
        <f t="shared" si="11"/>
        <v>0.16666666666666707</v>
      </c>
      <c r="I5962" s="119"/>
      <c r="J5962" s="119"/>
      <c r="K5962" s="116" t="s">
        <v>1168</v>
      </c>
      <c r="L5962" s="116" t="str">
        <f ca="1">VLOOKUP(Tableau645[[#This Row],[module]],OFFSET(INDIRECT(A5962&amp;"_code"),0,2,,2),2,0)</f>
        <v>n/a</v>
      </c>
      <c r="M5962" s="115"/>
      <c r="N5962" s="119"/>
      <c r="O5962" s="115"/>
    </row>
    <row r="5963" spans="1:15" hidden="1" x14ac:dyDescent="0.2">
      <c r="A5963" s="115" t="s">
        <v>677</v>
      </c>
      <c r="B5963" s="116" t="str">
        <f t="shared" si="10"/>
        <v>2018-41</v>
      </c>
      <c r="C5963" s="117">
        <v>43384</v>
      </c>
      <c r="D5963" s="118">
        <f>WEEKDAY(Tableau645[[#This Row],[date]])</f>
        <v>5</v>
      </c>
      <c r="E5963" s="47">
        <v>0.34375</v>
      </c>
      <c r="F5963" s="47">
        <v>0.51041666666666696</v>
      </c>
      <c r="G5963" s="117" t="str">
        <f>IF(NOT(ISBLANK(Tableau645[heure
début])),IF(VALUE(MID(TEXT(Tableau645[heure
début],"hh"),1,2))&lt;13,"AM","PM"),"")</f>
        <v>AM</v>
      </c>
      <c r="H5963" s="119">
        <f t="shared" si="11"/>
        <v>0.16666666666666696</v>
      </c>
      <c r="I5963" s="119"/>
      <c r="J5963" s="119"/>
      <c r="K5963" s="116" t="s">
        <v>1168</v>
      </c>
      <c r="L5963" s="116" t="str">
        <f ca="1">VLOOKUP(Tableau645[[#This Row],[module]],OFFSET(INDIRECT(A5963&amp;"_code"),0,2,,2),2,0)</f>
        <v>n/a</v>
      </c>
      <c r="M5963" s="115"/>
      <c r="N5963" s="119"/>
      <c r="O5963" s="115"/>
    </row>
    <row r="5964" spans="1:15" hidden="1" x14ac:dyDescent="0.2">
      <c r="A5964" s="115" t="s">
        <v>677</v>
      </c>
      <c r="B5964" s="116" t="str">
        <f t="shared" si="10"/>
        <v>2018-41</v>
      </c>
      <c r="C5964" s="117">
        <v>43384</v>
      </c>
      <c r="D5964" s="118">
        <f>WEEKDAY(Tableau645[[#This Row],[date]])</f>
        <v>5</v>
      </c>
      <c r="E5964" s="119">
        <v>0.57291666666666696</v>
      </c>
      <c r="F5964" s="119">
        <v>0.73958333333333404</v>
      </c>
      <c r="G5964" s="117" t="str">
        <f>IF(NOT(ISBLANK(Tableau645[heure
début])),IF(VALUE(MID(TEXT(Tableau645[heure
début],"hh"),1,2))&lt;13,"AM","PM"),"")</f>
        <v>PM</v>
      </c>
      <c r="H5964" s="119">
        <f t="shared" si="11"/>
        <v>0.16666666666666707</v>
      </c>
      <c r="I5964" s="119"/>
      <c r="J5964" s="119"/>
      <c r="K5964" s="116" t="s">
        <v>1168</v>
      </c>
      <c r="L5964" s="116" t="str">
        <f ca="1">VLOOKUP(Tableau645[[#This Row],[module]],OFFSET(INDIRECT(A5964&amp;"_code"),0,2,,2),2,0)</f>
        <v>n/a</v>
      </c>
      <c r="M5964" s="115"/>
      <c r="N5964" s="119"/>
      <c r="O5964" s="115"/>
    </row>
    <row r="5965" spans="1:15" hidden="1" x14ac:dyDescent="0.2">
      <c r="A5965" s="115" t="s">
        <v>677</v>
      </c>
      <c r="B5965" s="116" t="str">
        <f t="shared" si="10"/>
        <v>2018-41</v>
      </c>
      <c r="C5965" s="117">
        <v>43385</v>
      </c>
      <c r="D5965" s="118">
        <f>WEEKDAY(Tableau645[[#This Row],[date]])</f>
        <v>6</v>
      </c>
      <c r="E5965" s="47">
        <v>0.34375</v>
      </c>
      <c r="F5965" s="47">
        <v>0.51041666666666696</v>
      </c>
      <c r="G5965" s="117" t="str">
        <f>IF(NOT(ISBLANK(Tableau645[heure
début])),IF(VALUE(MID(TEXT(Tableau645[heure
début],"hh"),1,2))&lt;13,"AM","PM"),"")</f>
        <v>AM</v>
      </c>
      <c r="H5965" s="119">
        <f t="shared" si="11"/>
        <v>0.16666666666666696</v>
      </c>
      <c r="I5965" s="119"/>
      <c r="J5965" s="119"/>
      <c r="K5965" s="116" t="s">
        <v>1168</v>
      </c>
      <c r="L5965" s="116" t="str">
        <f ca="1">VLOOKUP(Tableau645[[#This Row],[module]],OFFSET(INDIRECT(A5965&amp;"_code"),0,2,,2),2,0)</f>
        <v>n/a</v>
      </c>
      <c r="M5965" s="115"/>
      <c r="N5965" s="119"/>
      <c r="O5965" s="115"/>
    </row>
    <row r="5966" spans="1:15" hidden="1" x14ac:dyDescent="0.2">
      <c r="A5966" s="115" t="s">
        <v>677</v>
      </c>
      <c r="B5966" s="116" t="str">
        <f t="shared" si="10"/>
        <v>2018-41</v>
      </c>
      <c r="C5966" s="117">
        <v>43385</v>
      </c>
      <c r="D5966" s="118">
        <f>WEEKDAY(Tableau645[[#This Row],[date]])</f>
        <v>6</v>
      </c>
      <c r="E5966" s="119">
        <v>0.57291666666666696</v>
      </c>
      <c r="F5966" s="119">
        <v>0.73958333333333404</v>
      </c>
      <c r="G5966" s="117" t="str">
        <f>IF(NOT(ISBLANK(Tableau645[heure
début])),IF(VALUE(MID(TEXT(Tableau645[heure
début],"hh"),1,2))&lt;13,"AM","PM"),"")</f>
        <v>PM</v>
      </c>
      <c r="H5966" s="119">
        <f t="shared" si="11"/>
        <v>0.16666666666666707</v>
      </c>
      <c r="I5966" s="119"/>
      <c r="J5966" s="119"/>
      <c r="K5966" s="116" t="s">
        <v>1168</v>
      </c>
      <c r="L5966" s="116" t="str">
        <f ca="1">VLOOKUP(Tableau645[[#This Row],[module]],OFFSET(INDIRECT(A5966&amp;"_code"),0,2,,2),2,0)</f>
        <v>n/a</v>
      </c>
      <c r="M5966" s="115"/>
      <c r="N5966" s="119"/>
      <c r="O5966" s="115"/>
    </row>
    <row r="5967" spans="1:15" hidden="1" x14ac:dyDescent="0.2">
      <c r="A5967" s="115" t="s">
        <v>677</v>
      </c>
      <c r="B5967" s="116" t="str">
        <f t="shared" si="10"/>
        <v>2018-41</v>
      </c>
      <c r="C5967" s="117">
        <v>43386</v>
      </c>
      <c r="D5967" s="118">
        <f>WEEKDAY(Tableau645[[#This Row],[date]])</f>
        <v>7</v>
      </c>
      <c r="E5967" s="47">
        <v>0.34375</v>
      </c>
      <c r="F5967" s="47">
        <v>0.51041666666666696</v>
      </c>
      <c r="G5967" s="117" t="str">
        <f>IF(NOT(ISBLANK(Tableau645[heure
début])),IF(VALUE(MID(TEXT(Tableau645[heure
début],"hh"),1,2))&lt;13,"AM","PM"),"")</f>
        <v>AM</v>
      </c>
      <c r="H5967" s="119">
        <f t="shared" si="11"/>
        <v>0.16666666666666696</v>
      </c>
      <c r="I5967" s="119"/>
      <c r="J5967" s="119"/>
      <c r="K5967" s="116"/>
      <c r="L5967" s="116" t="e">
        <f ca="1">VLOOKUP(Tableau645[[#This Row],[module]],OFFSET(INDIRECT(A5967&amp;"_code"),0,2,,2),2,0)</f>
        <v>#N/A</v>
      </c>
      <c r="M5967" s="115"/>
      <c r="N5967" s="119"/>
      <c r="O5967" s="115"/>
    </row>
    <row r="5968" spans="1:15" hidden="1" x14ac:dyDescent="0.2">
      <c r="A5968" s="115" t="s">
        <v>677</v>
      </c>
      <c r="B5968" s="116" t="str">
        <f t="shared" si="10"/>
        <v>2018-41</v>
      </c>
      <c r="C5968" s="117">
        <v>43386</v>
      </c>
      <c r="D5968" s="118">
        <f>WEEKDAY(Tableau645[[#This Row],[date]])</f>
        <v>7</v>
      </c>
      <c r="E5968" s="119">
        <v>0.57291666666666696</v>
      </c>
      <c r="F5968" s="119">
        <v>0.73958333333333404</v>
      </c>
      <c r="G5968" s="117" t="str">
        <f>IF(NOT(ISBLANK(Tableau645[heure
début])),IF(VALUE(MID(TEXT(Tableau645[heure
début],"hh"),1,2))&lt;13,"AM","PM"),"")</f>
        <v>PM</v>
      </c>
      <c r="H5968" s="119">
        <f t="shared" si="11"/>
        <v>0.16666666666666707</v>
      </c>
      <c r="I5968" s="119"/>
      <c r="J5968" s="119"/>
      <c r="K5968" s="116"/>
      <c r="L5968" s="116" t="e">
        <f ca="1">VLOOKUP(Tableau645[[#This Row],[module]],OFFSET(INDIRECT(A5968&amp;"_code"),0,2,,2),2,0)</f>
        <v>#N/A</v>
      </c>
      <c r="M5968" s="115"/>
      <c r="N5968" s="119"/>
      <c r="O5968" s="115"/>
    </row>
    <row r="5969" spans="1:15" hidden="1" x14ac:dyDescent="0.2">
      <c r="A5969" s="115" t="s">
        <v>677</v>
      </c>
      <c r="B5969" s="116" t="str">
        <f t="shared" si="10"/>
        <v>2018-42</v>
      </c>
      <c r="C5969" s="117">
        <v>43387</v>
      </c>
      <c r="D5969" s="118">
        <f>WEEKDAY(Tableau645[[#This Row],[date]])</f>
        <v>1</v>
      </c>
      <c r="E5969" s="47">
        <v>0.34375</v>
      </c>
      <c r="F5969" s="47">
        <v>0.51041666666666696</v>
      </c>
      <c r="G5969" s="117" t="str">
        <f>IF(NOT(ISBLANK(Tableau645[heure
début])),IF(VALUE(MID(TEXT(Tableau645[heure
début],"hh"),1,2))&lt;13,"AM","PM"),"")</f>
        <v>AM</v>
      </c>
      <c r="H5969" s="119">
        <f t="shared" si="11"/>
        <v>0.16666666666666696</v>
      </c>
      <c r="I5969" s="119"/>
      <c r="J5969" s="119"/>
      <c r="K5969" s="116"/>
      <c r="L5969" s="116" t="e">
        <f ca="1">VLOOKUP(Tableau645[[#This Row],[module]],OFFSET(INDIRECT(A5969&amp;"_code"),0,2,,2),2,0)</f>
        <v>#N/A</v>
      </c>
      <c r="M5969" s="115"/>
      <c r="N5969" s="119"/>
      <c r="O5969" s="115"/>
    </row>
    <row r="5970" spans="1:15" hidden="1" x14ac:dyDescent="0.2">
      <c r="A5970" s="115" t="s">
        <v>677</v>
      </c>
      <c r="B5970" s="116" t="str">
        <f t="shared" si="10"/>
        <v>2018-42</v>
      </c>
      <c r="C5970" s="117">
        <v>43387</v>
      </c>
      <c r="D5970" s="118">
        <f>WEEKDAY(Tableau645[[#This Row],[date]])</f>
        <v>1</v>
      </c>
      <c r="E5970" s="119">
        <v>0.57291666666666696</v>
      </c>
      <c r="F5970" s="119">
        <v>0.73958333333333404</v>
      </c>
      <c r="G5970" s="117" t="str">
        <f>IF(NOT(ISBLANK(Tableau645[heure
début])),IF(VALUE(MID(TEXT(Tableau645[heure
début],"hh"),1,2))&lt;13,"AM","PM"),"")</f>
        <v>PM</v>
      </c>
      <c r="H5970" s="119">
        <f t="shared" si="11"/>
        <v>0.16666666666666707</v>
      </c>
      <c r="I5970" s="119"/>
      <c r="J5970" s="119"/>
      <c r="K5970" s="116"/>
      <c r="L5970" s="116" t="e">
        <f ca="1">VLOOKUP(Tableau645[[#This Row],[module]],OFFSET(INDIRECT(A5970&amp;"_code"),0,2,,2),2,0)</f>
        <v>#N/A</v>
      </c>
      <c r="M5970" s="115"/>
      <c r="N5970" s="119"/>
      <c r="O5970" s="115"/>
    </row>
    <row r="5971" spans="1:15" hidden="1" x14ac:dyDescent="0.2">
      <c r="A5971" s="115" t="s">
        <v>677</v>
      </c>
      <c r="B5971" s="116" t="str">
        <f t="shared" si="10"/>
        <v>2018-42</v>
      </c>
      <c r="C5971" s="117">
        <v>43388</v>
      </c>
      <c r="D5971" s="118">
        <f>WEEKDAY(Tableau645[[#This Row],[date]])</f>
        <v>2</v>
      </c>
      <c r="E5971" s="47">
        <v>0.34375</v>
      </c>
      <c r="F5971" s="47">
        <v>0.51041666666666696</v>
      </c>
      <c r="G5971" s="117" t="str">
        <f>IF(NOT(ISBLANK(Tableau645[heure
début])),IF(VALUE(MID(TEXT(Tableau645[heure
début],"hh"),1,2))&lt;13,"AM","PM"),"")</f>
        <v>AM</v>
      </c>
      <c r="H5971" s="119">
        <f t="shared" si="11"/>
        <v>0.16666666666666696</v>
      </c>
      <c r="I5971" s="119"/>
      <c r="J5971" s="119"/>
      <c r="K5971" s="116" t="s">
        <v>1168</v>
      </c>
      <c r="L5971" s="116" t="str">
        <f ca="1">VLOOKUP(Tableau645[[#This Row],[module]],OFFSET(INDIRECT(A5971&amp;"_code"),0,2,,2),2,0)</f>
        <v>n/a</v>
      </c>
      <c r="M5971" s="115"/>
      <c r="N5971" s="119"/>
      <c r="O5971" s="115"/>
    </row>
    <row r="5972" spans="1:15" hidden="1" x14ac:dyDescent="0.2">
      <c r="A5972" s="115" t="s">
        <v>677</v>
      </c>
      <c r="B5972" s="116" t="str">
        <f t="shared" si="10"/>
        <v>2018-42</v>
      </c>
      <c r="C5972" s="117">
        <v>43388</v>
      </c>
      <c r="D5972" s="118">
        <f>WEEKDAY(Tableau645[[#This Row],[date]])</f>
        <v>2</v>
      </c>
      <c r="E5972" s="119">
        <v>0.57291666666666696</v>
      </c>
      <c r="F5972" s="119">
        <v>0.73958333333333404</v>
      </c>
      <c r="G5972" s="117" t="str">
        <f>IF(NOT(ISBLANK(Tableau645[heure
début])),IF(VALUE(MID(TEXT(Tableau645[heure
début],"hh"),1,2))&lt;13,"AM","PM"),"")</f>
        <v>PM</v>
      </c>
      <c r="H5972" s="119">
        <f t="shared" si="11"/>
        <v>0.16666666666666707</v>
      </c>
      <c r="I5972" s="119"/>
      <c r="J5972" s="119"/>
      <c r="K5972" s="116" t="s">
        <v>1168</v>
      </c>
      <c r="L5972" s="116" t="str">
        <f ca="1">VLOOKUP(Tableau645[[#This Row],[module]],OFFSET(INDIRECT(A5972&amp;"_code"),0,2,,2),2,0)</f>
        <v>n/a</v>
      </c>
      <c r="M5972" s="115"/>
      <c r="N5972" s="119"/>
      <c r="O5972" s="115"/>
    </row>
    <row r="5973" spans="1:15" hidden="1" x14ac:dyDescent="0.2">
      <c r="A5973" s="115" t="s">
        <v>677</v>
      </c>
      <c r="B5973" s="116" t="str">
        <f t="shared" si="10"/>
        <v>2018-42</v>
      </c>
      <c r="C5973" s="117">
        <v>43389</v>
      </c>
      <c r="D5973" s="118">
        <f>WEEKDAY(Tableau645[[#This Row],[date]])</f>
        <v>3</v>
      </c>
      <c r="E5973" s="47">
        <v>0.34375</v>
      </c>
      <c r="F5973" s="47">
        <v>0.51041666666666696</v>
      </c>
      <c r="G5973" s="117" t="str">
        <f>IF(NOT(ISBLANK(Tableau645[heure
début])),IF(VALUE(MID(TEXT(Tableau645[heure
début],"hh"),1,2))&lt;13,"AM","PM"),"")</f>
        <v>AM</v>
      </c>
      <c r="H5973" s="119">
        <f t="shared" si="11"/>
        <v>0.16666666666666696</v>
      </c>
      <c r="I5973" s="119"/>
      <c r="J5973" s="119"/>
      <c r="K5973" s="116" t="s">
        <v>1168</v>
      </c>
      <c r="L5973" s="116" t="str">
        <f ca="1">VLOOKUP(Tableau645[[#This Row],[module]],OFFSET(INDIRECT(A5973&amp;"_code"),0,2,,2),2,0)</f>
        <v>n/a</v>
      </c>
      <c r="M5973" s="115"/>
      <c r="N5973" s="119"/>
      <c r="O5973" s="115"/>
    </row>
    <row r="5974" spans="1:15" hidden="1" x14ac:dyDescent="0.2">
      <c r="A5974" s="115" t="s">
        <v>677</v>
      </c>
      <c r="B5974" s="116" t="str">
        <f t="shared" si="10"/>
        <v>2018-42</v>
      </c>
      <c r="C5974" s="117">
        <v>43389</v>
      </c>
      <c r="D5974" s="118">
        <f>WEEKDAY(Tableau645[[#This Row],[date]])</f>
        <v>3</v>
      </c>
      <c r="E5974" s="119">
        <v>0.57291666666666696</v>
      </c>
      <c r="F5974" s="119">
        <v>0.73958333333333404</v>
      </c>
      <c r="G5974" s="117" t="str">
        <f>IF(NOT(ISBLANK(Tableau645[heure
début])),IF(VALUE(MID(TEXT(Tableau645[heure
début],"hh"),1,2))&lt;13,"AM","PM"),"")</f>
        <v>PM</v>
      </c>
      <c r="H5974" s="119">
        <f t="shared" si="11"/>
        <v>0.16666666666666707</v>
      </c>
      <c r="I5974" s="119"/>
      <c r="J5974" s="119"/>
      <c r="K5974" s="116" t="s">
        <v>1168</v>
      </c>
      <c r="L5974" s="116" t="str">
        <f ca="1">VLOOKUP(Tableau645[[#This Row],[module]],OFFSET(INDIRECT(A5974&amp;"_code"),0,2,,2),2,0)</f>
        <v>n/a</v>
      </c>
      <c r="M5974" s="115"/>
      <c r="N5974" s="119"/>
      <c r="O5974" s="115"/>
    </row>
    <row r="5975" spans="1:15" hidden="1" x14ac:dyDescent="0.2">
      <c r="A5975" s="115" t="s">
        <v>677</v>
      </c>
      <c r="B5975" s="116" t="str">
        <f t="shared" si="10"/>
        <v>2018-42</v>
      </c>
      <c r="C5975" s="117">
        <v>43390</v>
      </c>
      <c r="D5975" s="118">
        <f>WEEKDAY(Tableau645[[#This Row],[date]])</f>
        <v>4</v>
      </c>
      <c r="E5975" s="47">
        <v>0.34375</v>
      </c>
      <c r="F5975" s="47">
        <v>0.51041666666666696</v>
      </c>
      <c r="G5975" s="117" t="str">
        <f>IF(NOT(ISBLANK(Tableau645[heure
début])),IF(VALUE(MID(TEXT(Tableau645[heure
début],"hh"),1,2))&lt;13,"AM","PM"),"")</f>
        <v>AM</v>
      </c>
      <c r="H5975" s="119">
        <f t="shared" si="11"/>
        <v>0.16666666666666696</v>
      </c>
      <c r="I5975" s="119"/>
      <c r="J5975" s="119"/>
      <c r="K5975" s="116" t="s">
        <v>1168</v>
      </c>
      <c r="L5975" s="116" t="str">
        <f ca="1">VLOOKUP(Tableau645[[#This Row],[module]],OFFSET(INDIRECT(A5975&amp;"_code"),0,2,,2),2,0)</f>
        <v>n/a</v>
      </c>
      <c r="M5975" s="115"/>
      <c r="N5975" s="119"/>
      <c r="O5975" s="115"/>
    </row>
    <row r="5976" spans="1:15" hidden="1" x14ac:dyDescent="0.2">
      <c r="A5976" s="115" t="s">
        <v>677</v>
      </c>
      <c r="B5976" s="116" t="str">
        <f t="shared" si="10"/>
        <v>2018-42</v>
      </c>
      <c r="C5976" s="117">
        <v>43390</v>
      </c>
      <c r="D5976" s="118">
        <f>WEEKDAY(Tableau645[[#This Row],[date]])</f>
        <v>4</v>
      </c>
      <c r="E5976" s="119">
        <v>0.57291666666666696</v>
      </c>
      <c r="F5976" s="119">
        <v>0.73958333333333404</v>
      </c>
      <c r="G5976" s="117" t="str">
        <f>IF(NOT(ISBLANK(Tableau645[heure
début])),IF(VALUE(MID(TEXT(Tableau645[heure
début],"hh"),1,2))&lt;13,"AM","PM"),"")</f>
        <v>PM</v>
      </c>
      <c r="H5976" s="119">
        <f t="shared" si="11"/>
        <v>0.16666666666666707</v>
      </c>
      <c r="I5976" s="119"/>
      <c r="J5976" s="119"/>
      <c r="K5976" s="116" t="s">
        <v>1168</v>
      </c>
      <c r="L5976" s="116" t="str">
        <f ca="1">VLOOKUP(Tableau645[[#This Row],[module]],OFFSET(INDIRECT(A5976&amp;"_code"),0,2,,2),2,0)</f>
        <v>n/a</v>
      </c>
      <c r="M5976" s="115"/>
      <c r="N5976" s="119"/>
      <c r="O5976" s="115"/>
    </row>
    <row r="5977" spans="1:15" hidden="1" x14ac:dyDescent="0.2">
      <c r="A5977" s="115" t="s">
        <v>677</v>
      </c>
      <c r="B5977" s="116" t="str">
        <f t="shared" si="10"/>
        <v>2018-42</v>
      </c>
      <c r="C5977" s="117">
        <v>43391</v>
      </c>
      <c r="D5977" s="118">
        <f>WEEKDAY(Tableau645[[#This Row],[date]])</f>
        <v>5</v>
      </c>
      <c r="E5977" s="47">
        <v>0.34375</v>
      </c>
      <c r="F5977" s="47">
        <v>0.51041666666666696</v>
      </c>
      <c r="G5977" s="117" t="str">
        <f>IF(NOT(ISBLANK(Tableau645[heure
début])),IF(VALUE(MID(TEXT(Tableau645[heure
début],"hh"),1,2))&lt;13,"AM","PM"),"")</f>
        <v>AM</v>
      </c>
      <c r="H5977" s="119">
        <f t="shared" si="11"/>
        <v>0.16666666666666696</v>
      </c>
      <c r="I5977" s="119"/>
      <c r="J5977" s="119"/>
      <c r="K5977" s="116" t="s">
        <v>1168</v>
      </c>
      <c r="L5977" s="116" t="str">
        <f ca="1">VLOOKUP(Tableau645[[#This Row],[module]],OFFSET(INDIRECT(A5977&amp;"_code"),0,2,,2),2,0)</f>
        <v>n/a</v>
      </c>
      <c r="M5977" s="115"/>
      <c r="N5977" s="119"/>
      <c r="O5977" s="115"/>
    </row>
    <row r="5978" spans="1:15" hidden="1" x14ac:dyDescent="0.2">
      <c r="A5978" s="115" t="s">
        <v>677</v>
      </c>
      <c r="B5978" s="116" t="str">
        <f t="shared" si="10"/>
        <v>2018-42</v>
      </c>
      <c r="C5978" s="117">
        <v>43391</v>
      </c>
      <c r="D5978" s="118">
        <f>WEEKDAY(Tableau645[[#This Row],[date]])</f>
        <v>5</v>
      </c>
      <c r="E5978" s="119">
        <v>0.57291666666666696</v>
      </c>
      <c r="F5978" s="119">
        <v>0.73958333333333404</v>
      </c>
      <c r="G5978" s="117" t="str">
        <f>IF(NOT(ISBLANK(Tableau645[heure
début])),IF(VALUE(MID(TEXT(Tableau645[heure
début],"hh"),1,2))&lt;13,"AM","PM"),"")</f>
        <v>PM</v>
      </c>
      <c r="H5978" s="119">
        <f t="shared" si="11"/>
        <v>0.16666666666666707</v>
      </c>
      <c r="I5978" s="119"/>
      <c r="J5978" s="119"/>
      <c r="K5978" s="116" t="s">
        <v>1168</v>
      </c>
      <c r="L5978" s="116" t="str">
        <f ca="1">VLOOKUP(Tableau645[[#This Row],[module]],OFFSET(INDIRECT(A5978&amp;"_code"),0,2,,2),2,0)</f>
        <v>n/a</v>
      </c>
      <c r="M5978" s="115"/>
      <c r="N5978" s="119"/>
      <c r="O5978" s="115"/>
    </row>
    <row r="5979" spans="1:15" hidden="1" x14ac:dyDescent="0.2">
      <c r="A5979" s="115" t="s">
        <v>677</v>
      </c>
      <c r="B5979" s="116" t="str">
        <f t="shared" si="10"/>
        <v>2018-42</v>
      </c>
      <c r="C5979" s="117">
        <v>43392</v>
      </c>
      <c r="D5979" s="118">
        <f>WEEKDAY(Tableau645[[#This Row],[date]])</f>
        <v>6</v>
      </c>
      <c r="E5979" s="47">
        <v>0.34375</v>
      </c>
      <c r="F5979" s="47">
        <v>0.51041666666666696</v>
      </c>
      <c r="G5979" s="117" t="str">
        <f>IF(NOT(ISBLANK(Tableau645[heure
début])),IF(VALUE(MID(TEXT(Tableau645[heure
début],"hh"),1,2))&lt;13,"AM","PM"),"")</f>
        <v>AM</v>
      </c>
      <c r="H5979" s="119">
        <f t="shared" si="11"/>
        <v>0.16666666666666696</v>
      </c>
      <c r="I5979" s="119"/>
      <c r="J5979" s="119"/>
      <c r="K5979" s="116" t="s">
        <v>1168</v>
      </c>
      <c r="L5979" s="116" t="str">
        <f ca="1">VLOOKUP(Tableau645[[#This Row],[module]],OFFSET(INDIRECT(A5979&amp;"_code"),0,2,,2),2,0)</f>
        <v>n/a</v>
      </c>
      <c r="M5979" s="115"/>
      <c r="N5979" s="119"/>
      <c r="O5979" s="115"/>
    </row>
    <row r="5980" spans="1:15" hidden="1" x14ac:dyDescent="0.2">
      <c r="A5980" s="115" t="s">
        <v>677</v>
      </c>
      <c r="B5980" s="116" t="str">
        <f t="shared" si="10"/>
        <v>2018-42</v>
      </c>
      <c r="C5980" s="117">
        <v>43392</v>
      </c>
      <c r="D5980" s="118">
        <f>WEEKDAY(Tableau645[[#This Row],[date]])</f>
        <v>6</v>
      </c>
      <c r="E5980" s="119">
        <v>0.57291666666666696</v>
      </c>
      <c r="F5980" s="119">
        <v>0.73958333333333404</v>
      </c>
      <c r="G5980" s="117" t="str">
        <f>IF(NOT(ISBLANK(Tableau645[heure
début])),IF(VALUE(MID(TEXT(Tableau645[heure
début],"hh"),1,2))&lt;13,"AM","PM"),"")</f>
        <v>PM</v>
      </c>
      <c r="H5980" s="119">
        <f t="shared" si="11"/>
        <v>0.16666666666666707</v>
      </c>
      <c r="I5980" s="119"/>
      <c r="J5980" s="119"/>
      <c r="K5980" s="116" t="s">
        <v>1168</v>
      </c>
      <c r="L5980" s="116" t="str">
        <f ca="1">VLOOKUP(Tableau645[[#This Row],[module]],OFFSET(INDIRECT(A5980&amp;"_code"),0,2,,2),2,0)</f>
        <v>n/a</v>
      </c>
      <c r="M5980" s="115"/>
      <c r="N5980" s="119"/>
      <c r="O5980" s="115"/>
    </row>
    <row r="5981" spans="1:15" hidden="1" x14ac:dyDescent="0.2">
      <c r="A5981" s="115" t="s">
        <v>677</v>
      </c>
      <c r="B5981" s="116" t="str">
        <f t="shared" si="10"/>
        <v>2018-42</v>
      </c>
      <c r="C5981" s="117">
        <v>43393</v>
      </c>
      <c r="D5981" s="118">
        <f>WEEKDAY(Tableau645[[#This Row],[date]])</f>
        <v>7</v>
      </c>
      <c r="E5981" s="47">
        <v>0.34375</v>
      </c>
      <c r="F5981" s="47">
        <v>0.51041666666666696</v>
      </c>
      <c r="G5981" s="117" t="str">
        <f>IF(NOT(ISBLANK(Tableau645[heure
début])),IF(VALUE(MID(TEXT(Tableau645[heure
début],"hh"),1,2))&lt;13,"AM","PM"),"")</f>
        <v>AM</v>
      </c>
      <c r="H5981" s="119">
        <f t="shared" si="11"/>
        <v>0.16666666666666696</v>
      </c>
      <c r="I5981" s="119"/>
      <c r="J5981" s="119"/>
      <c r="K5981" s="116"/>
      <c r="L5981" s="116" t="e">
        <f ca="1">VLOOKUP(Tableau645[[#This Row],[module]],OFFSET(INDIRECT(A5981&amp;"_code"),0,2,,2),2,0)</f>
        <v>#N/A</v>
      </c>
      <c r="M5981" s="115"/>
      <c r="N5981" s="119"/>
      <c r="O5981" s="115"/>
    </row>
    <row r="5982" spans="1:15" hidden="1" x14ac:dyDescent="0.2">
      <c r="A5982" s="115" t="s">
        <v>677</v>
      </c>
      <c r="B5982" s="116" t="str">
        <f t="shared" si="10"/>
        <v>2018-42</v>
      </c>
      <c r="C5982" s="117">
        <v>43393</v>
      </c>
      <c r="D5982" s="118">
        <f>WEEKDAY(Tableau645[[#This Row],[date]])</f>
        <v>7</v>
      </c>
      <c r="E5982" s="119">
        <v>0.57291666666666696</v>
      </c>
      <c r="F5982" s="119">
        <v>0.73958333333333404</v>
      </c>
      <c r="G5982" s="117" t="str">
        <f>IF(NOT(ISBLANK(Tableau645[heure
début])),IF(VALUE(MID(TEXT(Tableau645[heure
début],"hh"),1,2))&lt;13,"AM","PM"),"")</f>
        <v>PM</v>
      </c>
      <c r="H5982" s="119">
        <f t="shared" si="11"/>
        <v>0.16666666666666707</v>
      </c>
      <c r="I5982" s="119"/>
      <c r="J5982" s="119"/>
      <c r="K5982" s="116"/>
      <c r="L5982" s="116" t="e">
        <f ca="1">VLOOKUP(Tableau645[[#This Row],[module]],OFFSET(INDIRECT(A5982&amp;"_code"),0,2,,2),2,0)</f>
        <v>#N/A</v>
      </c>
      <c r="M5982" s="115"/>
      <c r="N5982" s="119"/>
      <c r="O5982" s="115"/>
    </row>
    <row r="5983" spans="1:15" hidden="1" x14ac:dyDescent="0.2">
      <c r="A5983" s="115" t="s">
        <v>677</v>
      </c>
      <c r="B5983" s="116" t="str">
        <f t="shared" si="10"/>
        <v>2018-43</v>
      </c>
      <c r="C5983" s="117">
        <v>43394</v>
      </c>
      <c r="D5983" s="118">
        <f>WEEKDAY(Tableau645[[#This Row],[date]])</f>
        <v>1</v>
      </c>
      <c r="E5983" s="47">
        <v>0.34375</v>
      </c>
      <c r="F5983" s="47">
        <v>0.51041666666666696</v>
      </c>
      <c r="G5983" s="117" t="str">
        <f>IF(NOT(ISBLANK(Tableau645[heure
début])),IF(VALUE(MID(TEXT(Tableau645[heure
début],"hh"),1,2))&lt;13,"AM","PM"),"")</f>
        <v>AM</v>
      </c>
      <c r="H5983" s="119">
        <f t="shared" si="11"/>
        <v>0.16666666666666696</v>
      </c>
      <c r="I5983" s="119"/>
      <c r="J5983" s="119"/>
      <c r="K5983" s="116"/>
      <c r="L5983" s="116" t="e">
        <f ca="1">VLOOKUP(Tableau645[[#This Row],[module]],OFFSET(INDIRECT(A5983&amp;"_code"),0,2,,2),2,0)</f>
        <v>#N/A</v>
      </c>
      <c r="M5983" s="115"/>
      <c r="N5983" s="119"/>
      <c r="O5983" s="115"/>
    </row>
    <row r="5984" spans="1:15" hidden="1" x14ac:dyDescent="0.2">
      <c r="A5984" s="115" t="s">
        <v>677</v>
      </c>
      <c r="B5984" s="116" t="str">
        <f t="shared" si="10"/>
        <v>2018-43</v>
      </c>
      <c r="C5984" s="117">
        <v>43394</v>
      </c>
      <c r="D5984" s="118">
        <f>WEEKDAY(Tableau645[[#This Row],[date]])</f>
        <v>1</v>
      </c>
      <c r="E5984" s="119">
        <v>0.57291666666666696</v>
      </c>
      <c r="F5984" s="119">
        <v>0.73958333333333404</v>
      </c>
      <c r="G5984" s="117" t="str">
        <f>IF(NOT(ISBLANK(Tableau645[heure
début])),IF(VALUE(MID(TEXT(Tableau645[heure
début],"hh"),1,2))&lt;13,"AM","PM"),"")</f>
        <v>PM</v>
      </c>
      <c r="H5984" s="119">
        <f t="shared" si="11"/>
        <v>0.16666666666666707</v>
      </c>
      <c r="I5984" s="119"/>
      <c r="J5984" s="119"/>
      <c r="K5984" s="116"/>
      <c r="L5984" s="116" t="e">
        <f ca="1">VLOOKUP(Tableau645[[#This Row],[module]],OFFSET(INDIRECT(A5984&amp;"_code"),0,2,,2),2,0)</f>
        <v>#N/A</v>
      </c>
      <c r="M5984" s="115"/>
      <c r="N5984" s="119"/>
      <c r="O5984" s="115"/>
    </row>
    <row r="5985" spans="1:15" hidden="1" x14ac:dyDescent="0.2">
      <c r="A5985" s="115" t="s">
        <v>677</v>
      </c>
      <c r="B5985" s="116" t="str">
        <f t="shared" si="10"/>
        <v>2018-43</v>
      </c>
      <c r="C5985" s="117">
        <v>43395</v>
      </c>
      <c r="D5985" s="118">
        <f>WEEKDAY(Tableau645[[#This Row],[date]])</f>
        <v>2</v>
      </c>
      <c r="E5985" s="47">
        <v>0.34375</v>
      </c>
      <c r="F5985" s="47">
        <v>0.51041666666666696</v>
      </c>
      <c r="G5985" s="117" t="str">
        <f>IF(NOT(ISBLANK(Tableau645[heure
début])),IF(VALUE(MID(TEXT(Tableau645[heure
début],"hh"),1,2))&lt;13,"AM","PM"),"")</f>
        <v>AM</v>
      </c>
      <c r="H5985" s="119">
        <f t="shared" si="11"/>
        <v>0.16666666666666696</v>
      </c>
      <c r="I5985" s="119"/>
      <c r="J5985" s="119"/>
      <c r="K5985" s="116" t="s">
        <v>1168</v>
      </c>
      <c r="L5985" s="116" t="str">
        <f ca="1">VLOOKUP(Tableau645[[#This Row],[module]],OFFSET(INDIRECT(A5985&amp;"_code"),0,2,,2),2,0)</f>
        <v>n/a</v>
      </c>
      <c r="M5985" s="115"/>
      <c r="N5985" s="119"/>
      <c r="O5985" s="115"/>
    </row>
    <row r="5986" spans="1:15" hidden="1" x14ac:dyDescent="0.2">
      <c r="A5986" s="115" t="s">
        <v>677</v>
      </c>
      <c r="B5986" s="116" t="str">
        <f t="shared" si="10"/>
        <v>2018-43</v>
      </c>
      <c r="C5986" s="117">
        <v>43395</v>
      </c>
      <c r="D5986" s="118">
        <f>WEEKDAY(Tableau645[[#This Row],[date]])</f>
        <v>2</v>
      </c>
      <c r="E5986" s="119">
        <v>0.57291666666666696</v>
      </c>
      <c r="F5986" s="119">
        <v>0.73958333333333404</v>
      </c>
      <c r="G5986" s="117" t="str">
        <f>IF(NOT(ISBLANK(Tableau645[heure
début])),IF(VALUE(MID(TEXT(Tableau645[heure
début],"hh"),1,2))&lt;13,"AM","PM"),"")</f>
        <v>PM</v>
      </c>
      <c r="H5986" s="119">
        <f t="shared" si="11"/>
        <v>0.16666666666666707</v>
      </c>
      <c r="I5986" s="119"/>
      <c r="J5986" s="119"/>
      <c r="K5986" s="116" t="s">
        <v>1168</v>
      </c>
      <c r="L5986" s="116" t="str">
        <f ca="1">VLOOKUP(Tableau645[[#This Row],[module]],OFFSET(INDIRECT(A5986&amp;"_code"),0,2,,2),2,0)</f>
        <v>n/a</v>
      </c>
      <c r="M5986" s="115"/>
      <c r="N5986" s="119"/>
      <c r="O5986" s="115"/>
    </row>
    <row r="5987" spans="1:15" hidden="1" x14ac:dyDescent="0.2">
      <c r="A5987" s="115" t="s">
        <v>677</v>
      </c>
      <c r="B5987" s="116" t="str">
        <f t="shared" si="10"/>
        <v>2018-43</v>
      </c>
      <c r="C5987" s="117">
        <v>43396</v>
      </c>
      <c r="D5987" s="118">
        <f>WEEKDAY(Tableau645[[#This Row],[date]])</f>
        <v>3</v>
      </c>
      <c r="E5987" s="47">
        <v>0.34375</v>
      </c>
      <c r="F5987" s="47">
        <v>0.51041666666666696</v>
      </c>
      <c r="G5987" s="117" t="str">
        <f>IF(NOT(ISBLANK(Tableau645[heure
début])),IF(VALUE(MID(TEXT(Tableau645[heure
début],"hh"),1,2))&lt;13,"AM","PM"),"")</f>
        <v>AM</v>
      </c>
      <c r="H5987" s="119">
        <f t="shared" si="11"/>
        <v>0.16666666666666696</v>
      </c>
      <c r="I5987" s="119"/>
      <c r="J5987" s="119"/>
      <c r="K5987" s="116" t="s">
        <v>1168</v>
      </c>
      <c r="L5987" s="116" t="str">
        <f ca="1">VLOOKUP(Tableau645[[#This Row],[module]],OFFSET(INDIRECT(A5987&amp;"_code"),0,2,,2),2,0)</f>
        <v>n/a</v>
      </c>
      <c r="M5987" s="115"/>
      <c r="N5987" s="119"/>
      <c r="O5987" s="115"/>
    </row>
    <row r="5988" spans="1:15" hidden="1" x14ac:dyDescent="0.2">
      <c r="A5988" s="115" t="s">
        <v>677</v>
      </c>
      <c r="B5988" s="116" t="str">
        <f t="shared" si="10"/>
        <v>2018-43</v>
      </c>
      <c r="C5988" s="117">
        <v>43396</v>
      </c>
      <c r="D5988" s="118">
        <f>WEEKDAY(Tableau645[[#This Row],[date]])</f>
        <v>3</v>
      </c>
      <c r="E5988" s="119">
        <v>0.57291666666666696</v>
      </c>
      <c r="F5988" s="119">
        <v>0.73958333333333404</v>
      </c>
      <c r="G5988" s="117" t="str">
        <f>IF(NOT(ISBLANK(Tableau645[heure
début])),IF(VALUE(MID(TEXT(Tableau645[heure
début],"hh"),1,2))&lt;13,"AM","PM"),"")</f>
        <v>PM</v>
      </c>
      <c r="H5988" s="119">
        <f t="shared" si="11"/>
        <v>0.16666666666666707</v>
      </c>
      <c r="I5988" s="119"/>
      <c r="J5988" s="119"/>
      <c r="K5988" s="116" t="s">
        <v>1168</v>
      </c>
      <c r="L5988" s="116" t="str">
        <f ca="1">VLOOKUP(Tableau645[[#This Row],[module]],OFFSET(INDIRECT(A5988&amp;"_code"),0,2,,2),2,0)</f>
        <v>n/a</v>
      </c>
      <c r="M5988" s="115"/>
      <c r="N5988" s="119"/>
      <c r="O5988" s="115"/>
    </row>
    <row r="5989" spans="1:15" hidden="1" x14ac:dyDescent="0.2">
      <c r="A5989" s="115" t="s">
        <v>677</v>
      </c>
      <c r="B5989" s="116" t="str">
        <f t="shared" si="10"/>
        <v>2018-43</v>
      </c>
      <c r="C5989" s="117">
        <v>43397</v>
      </c>
      <c r="D5989" s="118">
        <f>WEEKDAY(Tableau645[[#This Row],[date]])</f>
        <v>4</v>
      </c>
      <c r="E5989" s="47">
        <v>0.34375</v>
      </c>
      <c r="F5989" s="47">
        <v>0.51041666666666696</v>
      </c>
      <c r="G5989" s="117" t="str">
        <f>IF(NOT(ISBLANK(Tableau645[heure
début])),IF(VALUE(MID(TEXT(Tableau645[heure
début],"hh"),1,2))&lt;13,"AM","PM"),"")</f>
        <v>AM</v>
      </c>
      <c r="H5989" s="119">
        <f t="shared" si="11"/>
        <v>0.16666666666666696</v>
      </c>
      <c r="I5989" s="119"/>
      <c r="J5989" s="119"/>
      <c r="K5989" s="116" t="s">
        <v>1168</v>
      </c>
      <c r="L5989" s="116" t="str">
        <f ca="1">VLOOKUP(Tableau645[[#This Row],[module]],OFFSET(INDIRECT(A5989&amp;"_code"),0,2,,2),2,0)</f>
        <v>n/a</v>
      </c>
      <c r="M5989" s="115"/>
      <c r="N5989" s="119"/>
      <c r="O5989" s="115"/>
    </row>
    <row r="5990" spans="1:15" hidden="1" x14ac:dyDescent="0.2">
      <c r="A5990" s="115" t="s">
        <v>677</v>
      </c>
      <c r="B5990" s="116" t="str">
        <f t="shared" si="10"/>
        <v>2018-43</v>
      </c>
      <c r="C5990" s="117">
        <v>43397</v>
      </c>
      <c r="D5990" s="118">
        <f>WEEKDAY(Tableau645[[#This Row],[date]])</f>
        <v>4</v>
      </c>
      <c r="E5990" s="119">
        <v>0.57291666666666696</v>
      </c>
      <c r="F5990" s="119">
        <v>0.73958333333333404</v>
      </c>
      <c r="G5990" s="117" t="str">
        <f>IF(NOT(ISBLANK(Tableau645[heure
début])),IF(VALUE(MID(TEXT(Tableau645[heure
début],"hh"),1,2))&lt;13,"AM","PM"),"")</f>
        <v>PM</v>
      </c>
      <c r="H5990" s="119">
        <f t="shared" si="11"/>
        <v>0.16666666666666707</v>
      </c>
      <c r="I5990" s="119"/>
      <c r="J5990" s="119"/>
      <c r="K5990" s="116" t="s">
        <v>1168</v>
      </c>
      <c r="L5990" s="116" t="str">
        <f ca="1">VLOOKUP(Tableau645[[#This Row],[module]],OFFSET(INDIRECT(A5990&amp;"_code"),0,2,,2),2,0)</f>
        <v>n/a</v>
      </c>
      <c r="M5990" s="115"/>
      <c r="N5990" s="119"/>
      <c r="O5990" s="115"/>
    </row>
    <row r="5991" spans="1:15" hidden="1" x14ac:dyDescent="0.2">
      <c r="A5991" s="115" t="s">
        <v>677</v>
      </c>
      <c r="B5991" s="116" t="str">
        <f t="shared" si="10"/>
        <v>2018-43</v>
      </c>
      <c r="C5991" s="117">
        <v>43398</v>
      </c>
      <c r="D5991" s="118">
        <f>WEEKDAY(Tableau645[[#This Row],[date]])</f>
        <v>5</v>
      </c>
      <c r="E5991" s="47">
        <v>0.34375</v>
      </c>
      <c r="F5991" s="47">
        <v>0.51041666666666696</v>
      </c>
      <c r="G5991" s="117" t="str">
        <f>IF(NOT(ISBLANK(Tableau645[heure
début])),IF(VALUE(MID(TEXT(Tableau645[heure
début],"hh"),1,2))&lt;13,"AM","PM"),"")</f>
        <v>AM</v>
      </c>
      <c r="H5991" s="119">
        <f t="shared" si="11"/>
        <v>0.16666666666666696</v>
      </c>
      <c r="I5991" s="119"/>
      <c r="J5991" s="119"/>
      <c r="K5991" s="116" t="s">
        <v>1168</v>
      </c>
      <c r="L5991" s="116" t="str">
        <f ca="1">VLOOKUP(Tableau645[[#This Row],[module]],OFFSET(INDIRECT(A5991&amp;"_code"),0,2,,2),2,0)</f>
        <v>n/a</v>
      </c>
      <c r="M5991" s="115"/>
      <c r="N5991" s="119"/>
      <c r="O5991" s="115"/>
    </row>
    <row r="5992" spans="1:15" hidden="1" x14ac:dyDescent="0.2">
      <c r="A5992" s="115" t="s">
        <v>677</v>
      </c>
      <c r="B5992" s="116" t="str">
        <f t="shared" si="10"/>
        <v>2018-43</v>
      </c>
      <c r="C5992" s="117">
        <v>43398</v>
      </c>
      <c r="D5992" s="118">
        <f>WEEKDAY(Tableau645[[#This Row],[date]])</f>
        <v>5</v>
      </c>
      <c r="E5992" s="119">
        <v>0.57291666666666696</v>
      </c>
      <c r="F5992" s="119">
        <v>0.73958333333333404</v>
      </c>
      <c r="G5992" s="117" t="str">
        <f>IF(NOT(ISBLANK(Tableau645[heure
début])),IF(VALUE(MID(TEXT(Tableau645[heure
début],"hh"),1,2))&lt;13,"AM","PM"),"")</f>
        <v>PM</v>
      </c>
      <c r="H5992" s="119">
        <f t="shared" si="11"/>
        <v>0.16666666666666707</v>
      </c>
      <c r="I5992" s="119"/>
      <c r="J5992" s="119"/>
      <c r="K5992" s="116" t="s">
        <v>1168</v>
      </c>
      <c r="L5992" s="116" t="str">
        <f ca="1">VLOOKUP(Tableau645[[#This Row],[module]],OFFSET(INDIRECT(A5992&amp;"_code"),0,2,,2),2,0)</f>
        <v>n/a</v>
      </c>
      <c r="M5992" s="115"/>
      <c r="N5992" s="119"/>
      <c r="O5992" s="115"/>
    </row>
    <row r="5993" spans="1:15" hidden="1" x14ac:dyDescent="0.2">
      <c r="A5993" s="115" t="s">
        <v>677</v>
      </c>
      <c r="B5993" s="116" t="str">
        <f t="shared" si="10"/>
        <v>2018-43</v>
      </c>
      <c r="C5993" s="117">
        <v>43399</v>
      </c>
      <c r="D5993" s="118">
        <f>WEEKDAY(Tableau645[[#This Row],[date]])</f>
        <v>6</v>
      </c>
      <c r="E5993" s="47">
        <v>0.34375</v>
      </c>
      <c r="F5993" s="47">
        <v>0.51041666666666696</v>
      </c>
      <c r="G5993" s="117" t="str">
        <f>IF(NOT(ISBLANK(Tableau645[heure
début])),IF(VALUE(MID(TEXT(Tableau645[heure
début],"hh"),1,2))&lt;13,"AM","PM"),"")</f>
        <v>AM</v>
      </c>
      <c r="H5993" s="119">
        <f t="shared" si="11"/>
        <v>0.16666666666666696</v>
      </c>
      <c r="I5993" s="119"/>
      <c r="J5993" s="119"/>
      <c r="K5993" s="116" t="s">
        <v>1168</v>
      </c>
      <c r="L5993" s="116" t="str">
        <f ca="1">VLOOKUP(Tableau645[[#This Row],[module]],OFFSET(INDIRECT(A5993&amp;"_code"),0,2,,2),2,0)</f>
        <v>n/a</v>
      </c>
      <c r="M5993" s="115"/>
      <c r="N5993" s="119"/>
      <c r="O5993" s="115"/>
    </row>
    <row r="5994" spans="1:15" hidden="1" x14ac:dyDescent="0.2">
      <c r="A5994" s="115" t="s">
        <v>677</v>
      </c>
      <c r="B5994" s="116" t="str">
        <f t="shared" si="10"/>
        <v>2018-43</v>
      </c>
      <c r="C5994" s="117">
        <v>43399</v>
      </c>
      <c r="D5994" s="118">
        <f>WEEKDAY(Tableau645[[#This Row],[date]])</f>
        <v>6</v>
      </c>
      <c r="E5994" s="119">
        <v>0.57291666666666696</v>
      </c>
      <c r="F5994" s="119">
        <v>0.73958333333333404</v>
      </c>
      <c r="G5994" s="117" t="str">
        <f>IF(NOT(ISBLANK(Tableau645[heure
début])),IF(VALUE(MID(TEXT(Tableau645[heure
début],"hh"),1,2))&lt;13,"AM","PM"),"")</f>
        <v>PM</v>
      </c>
      <c r="H5994" s="119">
        <f t="shared" si="11"/>
        <v>0.16666666666666707</v>
      </c>
      <c r="I5994" s="119"/>
      <c r="J5994" s="119"/>
      <c r="K5994" s="116" t="s">
        <v>1168</v>
      </c>
      <c r="L5994" s="116" t="str">
        <f ca="1">VLOOKUP(Tableau645[[#This Row],[module]],OFFSET(INDIRECT(A5994&amp;"_code"),0,2,,2),2,0)</f>
        <v>n/a</v>
      </c>
      <c r="M5994" s="115"/>
      <c r="N5994" s="119"/>
      <c r="O5994" s="115"/>
    </row>
    <row r="5995" spans="1:15" hidden="1" x14ac:dyDescent="0.2">
      <c r="A5995" s="115" t="s">
        <v>677</v>
      </c>
      <c r="B5995" s="116" t="str">
        <f t="shared" si="10"/>
        <v>2018-43</v>
      </c>
      <c r="C5995" s="117">
        <v>43400</v>
      </c>
      <c r="D5995" s="118">
        <f>WEEKDAY(Tableau645[[#This Row],[date]])</f>
        <v>7</v>
      </c>
      <c r="E5995" s="47">
        <v>0.34375</v>
      </c>
      <c r="F5995" s="47">
        <v>0.51041666666666696</v>
      </c>
      <c r="G5995" s="117" t="str">
        <f>IF(NOT(ISBLANK(Tableau645[heure
début])),IF(VALUE(MID(TEXT(Tableau645[heure
début],"hh"),1,2))&lt;13,"AM","PM"),"")</f>
        <v>AM</v>
      </c>
      <c r="H5995" s="119">
        <f t="shared" si="11"/>
        <v>0.16666666666666696</v>
      </c>
      <c r="I5995" s="119"/>
      <c r="J5995" s="119"/>
      <c r="K5995" s="116"/>
      <c r="L5995" s="116" t="e">
        <f ca="1">VLOOKUP(Tableau645[[#This Row],[module]],OFFSET(INDIRECT(A5995&amp;"_code"),0,2,,2),2,0)</f>
        <v>#N/A</v>
      </c>
      <c r="M5995" s="115"/>
      <c r="N5995" s="119"/>
      <c r="O5995" s="115"/>
    </row>
    <row r="5996" spans="1:15" hidden="1" x14ac:dyDescent="0.2">
      <c r="A5996" s="115" t="s">
        <v>677</v>
      </c>
      <c r="B5996" s="116" t="str">
        <f t="shared" si="10"/>
        <v>2018-43</v>
      </c>
      <c r="C5996" s="117">
        <v>43400</v>
      </c>
      <c r="D5996" s="118">
        <f>WEEKDAY(Tableau645[[#This Row],[date]])</f>
        <v>7</v>
      </c>
      <c r="E5996" s="119">
        <v>0.57291666666666696</v>
      </c>
      <c r="F5996" s="119">
        <v>0.73958333333333404</v>
      </c>
      <c r="G5996" s="117" t="str">
        <f>IF(NOT(ISBLANK(Tableau645[heure
début])),IF(VALUE(MID(TEXT(Tableau645[heure
début],"hh"),1,2))&lt;13,"AM","PM"),"")</f>
        <v>PM</v>
      </c>
      <c r="H5996" s="119">
        <f t="shared" si="11"/>
        <v>0.16666666666666707</v>
      </c>
      <c r="I5996" s="119"/>
      <c r="J5996" s="119"/>
      <c r="K5996" s="116"/>
      <c r="L5996" s="116" t="e">
        <f ca="1">VLOOKUP(Tableau645[[#This Row],[module]],OFFSET(INDIRECT(A5996&amp;"_code"),0,2,,2),2,0)</f>
        <v>#N/A</v>
      </c>
      <c r="M5996" s="115"/>
      <c r="N5996" s="119"/>
      <c r="O5996" s="115"/>
    </row>
    <row r="5997" spans="1:15" hidden="1" x14ac:dyDescent="0.2">
      <c r="A5997" s="115" t="s">
        <v>677</v>
      </c>
      <c r="B5997" s="116" t="str">
        <f t="shared" si="10"/>
        <v>2018-44</v>
      </c>
      <c r="C5997" s="117">
        <v>43401</v>
      </c>
      <c r="D5997" s="118">
        <f>WEEKDAY(Tableau645[[#This Row],[date]])</f>
        <v>1</v>
      </c>
      <c r="E5997" s="47">
        <v>0.34375</v>
      </c>
      <c r="F5997" s="47">
        <v>0.51041666666666696</v>
      </c>
      <c r="G5997" s="117" t="str">
        <f>IF(NOT(ISBLANK(Tableau645[heure
début])),IF(VALUE(MID(TEXT(Tableau645[heure
début],"hh"),1,2))&lt;13,"AM","PM"),"")</f>
        <v>AM</v>
      </c>
      <c r="H5997" s="119">
        <f t="shared" si="11"/>
        <v>0.16666666666666696</v>
      </c>
      <c r="I5997" s="119"/>
      <c r="J5997" s="119"/>
      <c r="K5997" s="116"/>
      <c r="L5997" s="116" t="e">
        <f ca="1">VLOOKUP(Tableau645[[#This Row],[module]],OFFSET(INDIRECT(A5997&amp;"_code"),0,2,,2),2,0)</f>
        <v>#N/A</v>
      </c>
      <c r="M5997" s="115"/>
      <c r="N5997" s="119"/>
      <c r="O5997" s="115"/>
    </row>
    <row r="5998" spans="1:15" hidden="1" x14ac:dyDescent="0.2">
      <c r="A5998" s="115" t="s">
        <v>677</v>
      </c>
      <c r="B5998" s="116" t="str">
        <f t="shared" si="10"/>
        <v>2018-44</v>
      </c>
      <c r="C5998" s="117">
        <v>43401</v>
      </c>
      <c r="D5998" s="118">
        <f>WEEKDAY(Tableau645[[#This Row],[date]])</f>
        <v>1</v>
      </c>
      <c r="E5998" s="119">
        <v>0.57291666666666696</v>
      </c>
      <c r="F5998" s="119">
        <v>0.73958333333333404</v>
      </c>
      <c r="G5998" s="117" t="str">
        <f>IF(NOT(ISBLANK(Tableau645[heure
début])),IF(VALUE(MID(TEXT(Tableau645[heure
début],"hh"),1,2))&lt;13,"AM","PM"),"")</f>
        <v>PM</v>
      </c>
      <c r="H5998" s="119">
        <f t="shared" si="11"/>
        <v>0.16666666666666707</v>
      </c>
      <c r="I5998" s="119"/>
      <c r="J5998" s="119"/>
      <c r="K5998" s="116"/>
      <c r="L5998" s="116" t="e">
        <f ca="1">VLOOKUP(Tableau645[[#This Row],[module]],OFFSET(INDIRECT(A5998&amp;"_code"),0,2,,2),2,0)</f>
        <v>#N/A</v>
      </c>
      <c r="M5998" s="115"/>
      <c r="N5998" s="119"/>
      <c r="O5998" s="115"/>
    </row>
    <row r="5999" spans="1:15" hidden="1" x14ac:dyDescent="0.2">
      <c r="A5999" s="115" t="s">
        <v>677</v>
      </c>
      <c r="B5999" s="116" t="str">
        <f t="shared" si="10"/>
        <v>2018-44</v>
      </c>
      <c r="C5999" s="117">
        <v>43402</v>
      </c>
      <c r="D5999" s="118">
        <f>WEEKDAY(Tableau645[[#This Row],[date]])</f>
        <v>2</v>
      </c>
      <c r="E5999" s="47">
        <v>0.34375</v>
      </c>
      <c r="F5999" s="47">
        <v>0.51041666666666696</v>
      </c>
      <c r="G5999" s="117" t="str">
        <f>IF(NOT(ISBLANK(Tableau645[heure
début])),IF(VALUE(MID(TEXT(Tableau645[heure
début],"hh"),1,2))&lt;13,"AM","PM"),"")</f>
        <v>AM</v>
      </c>
      <c r="H5999" s="119">
        <f t="shared" si="11"/>
        <v>0.16666666666666696</v>
      </c>
      <c r="I5999" s="119"/>
      <c r="J5999" s="119"/>
      <c r="K5999" s="116" t="s">
        <v>1168</v>
      </c>
      <c r="L5999" s="116" t="str">
        <f ca="1">VLOOKUP(Tableau645[[#This Row],[module]],OFFSET(INDIRECT(A5999&amp;"_code"),0,2,,2),2,0)</f>
        <v>n/a</v>
      </c>
      <c r="M5999" s="115"/>
      <c r="N5999" s="119"/>
      <c r="O5999" s="115"/>
    </row>
    <row r="6000" spans="1:15" hidden="1" x14ac:dyDescent="0.2">
      <c r="A6000" s="115" t="s">
        <v>677</v>
      </c>
      <c r="B6000" s="116" t="str">
        <f t="shared" si="10"/>
        <v>2018-44</v>
      </c>
      <c r="C6000" s="117">
        <v>43402</v>
      </c>
      <c r="D6000" s="118">
        <f>WEEKDAY(Tableau645[[#This Row],[date]])</f>
        <v>2</v>
      </c>
      <c r="E6000" s="119">
        <v>0.57291666666666696</v>
      </c>
      <c r="F6000" s="119">
        <v>0.73958333333333404</v>
      </c>
      <c r="G6000" s="117" t="str">
        <f>IF(NOT(ISBLANK(Tableau645[heure
début])),IF(VALUE(MID(TEXT(Tableau645[heure
début],"hh"),1,2))&lt;13,"AM","PM"),"")</f>
        <v>PM</v>
      </c>
      <c r="H6000" s="119">
        <f t="shared" si="11"/>
        <v>0.16666666666666707</v>
      </c>
      <c r="I6000" s="119"/>
      <c r="J6000" s="119"/>
      <c r="K6000" s="116" t="s">
        <v>1168</v>
      </c>
      <c r="L6000" s="116" t="str">
        <f ca="1">VLOOKUP(Tableau645[[#This Row],[module]],OFFSET(INDIRECT(A6000&amp;"_code"),0,2,,2),2,0)</f>
        <v>n/a</v>
      </c>
      <c r="M6000" s="115"/>
      <c r="N6000" s="119"/>
      <c r="O6000" s="115"/>
    </row>
    <row r="6001" spans="1:15" hidden="1" x14ac:dyDescent="0.2">
      <c r="A6001" s="115" t="s">
        <v>677</v>
      </c>
      <c r="B6001" s="116" t="str">
        <f t="shared" si="10"/>
        <v>2018-44</v>
      </c>
      <c r="C6001" s="117">
        <v>43403</v>
      </c>
      <c r="D6001" s="118">
        <f>WEEKDAY(Tableau645[[#This Row],[date]])</f>
        <v>3</v>
      </c>
      <c r="E6001" s="47">
        <v>0.34375</v>
      </c>
      <c r="F6001" s="47">
        <v>0.51041666666666696</v>
      </c>
      <c r="G6001" s="117" t="str">
        <f>IF(NOT(ISBLANK(Tableau645[heure
début])),IF(VALUE(MID(TEXT(Tableau645[heure
début],"hh"),1,2))&lt;13,"AM","PM"),"")</f>
        <v>AM</v>
      </c>
      <c r="H6001" s="119">
        <f t="shared" si="11"/>
        <v>0.16666666666666696</v>
      </c>
      <c r="I6001" s="119"/>
      <c r="J6001" s="119"/>
      <c r="K6001" s="116" t="s">
        <v>1168</v>
      </c>
      <c r="L6001" s="116" t="str">
        <f ca="1">VLOOKUP(Tableau645[[#This Row],[module]],OFFSET(INDIRECT(A6001&amp;"_code"),0,2,,2),2,0)</f>
        <v>n/a</v>
      </c>
      <c r="M6001" s="115"/>
      <c r="N6001" s="119"/>
      <c r="O6001" s="115"/>
    </row>
    <row r="6002" spans="1:15" hidden="1" x14ac:dyDescent="0.2">
      <c r="A6002" s="115" t="s">
        <v>677</v>
      </c>
      <c r="B6002" s="116" t="str">
        <f t="shared" si="10"/>
        <v>2018-44</v>
      </c>
      <c r="C6002" s="117">
        <v>43403</v>
      </c>
      <c r="D6002" s="118">
        <f>WEEKDAY(Tableau645[[#This Row],[date]])</f>
        <v>3</v>
      </c>
      <c r="E6002" s="119">
        <v>0.57291666666666696</v>
      </c>
      <c r="F6002" s="119">
        <v>0.73958333333333404</v>
      </c>
      <c r="G6002" s="117" t="str">
        <f>IF(NOT(ISBLANK(Tableau645[heure
début])),IF(VALUE(MID(TEXT(Tableau645[heure
début],"hh"),1,2))&lt;13,"AM","PM"),"")</f>
        <v>PM</v>
      </c>
      <c r="H6002" s="119">
        <f t="shared" si="11"/>
        <v>0.16666666666666707</v>
      </c>
      <c r="I6002" s="119"/>
      <c r="J6002" s="119"/>
      <c r="K6002" s="116" t="s">
        <v>1168</v>
      </c>
      <c r="L6002" s="116" t="str">
        <f ca="1">VLOOKUP(Tableau645[[#This Row],[module]],OFFSET(INDIRECT(A6002&amp;"_code"),0,2,,2),2,0)</f>
        <v>n/a</v>
      </c>
      <c r="M6002" s="115"/>
      <c r="N6002" s="119"/>
      <c r="O6002" s="115"/>
    </row>
    <row r="6003" spans="1:15" hidden="1" x14ac:dyDescent="0.2">
      <c r="A6003" s="115" t="s">
        <v>677</v>
      </c>
      <c r="B6003" s="116" t="str">
        <f t="shared" si="10"/>
        <v>2018-44</v>
      </c>
      <c r="C6003" s="117">
        <v>43404</v>
      </c>
      <c r="D6003" s="118">
        <f>WEEKDAY(Tableau645[[#This Row],[date]])</f>
        <v>4</v>
      </c>
      <c r="E6003" s="47">
        <v>0.34375</v>
      </c>
      <c r="F6003" s="47">
        <v>0.51041666666666696</v>
      </c>
      <c r="G6003" s="117" t="str">
        <f>IF(NOT(ISBLANK(Tableau645[heure
début])),IF(VALUE(MID(TEXT(Tableau645[heure
début],"hh"),1,2))&lt;13,"AM","PM"),"")</f>
        <v>AM</v>
      </c>
      <c r="H6003" s="119">
        <f t="shared" si="11"/>
        <v>0.16666666666666696</v>
      </c>
      <c r="I6003" s="119"/>
      <c r="J6003" s="119"/>
      <c r="K6003" s="116" t="s">
        <v>1168</v>
      </c>
      <c r="L6003" s="116" t="str">
        <f ca="1">VLOOKUP(Tableau645[[#This Row],[module]],OFFSET(INDIRECT(A6003&amp;"_code"),0,2,,2),2,0)</f>
        <v>n/a</v>
      </c>
      <c r="M6003" s="115"/>
      <c r="N6003" s="119"/>
      <c r="O6003" s="115"/>
    </row>
    <row r="6004" spans="1:15" hidden="1" x14ac:dyDescent="0.2">
      <c r="A6004" s="115" t="s">
        <v>677</v>
      </c>
      <c r="B6004" s="116" t="str">
        <f t="shared" si="10"/>
        <v>2018-44</v>
      </c>
      <c r="C6004" s="117">
        <v>43404</v>
      </c>
      <c r="D6004" s="118">
        <f>WEEKDAY(Tableau645[[#This Row],[date]])</f>
        <v>4</v>
      </c>
      <c r="E6004" s="119">
        <v>0.57291666666666696</v>
      </c>
      <c r="F6004" s="119">
        <v>0.73958333333333404</v>
      </c>
      <c r="G6004" s="117" t="str">
        <f>IF(NOT(ISBLANK(Tableau645[heure
début])),IF(VALUE(MID(TEXT(Tableau645[heure
début],"hh"),1,2))&lt;13,"AM","PM"),"")</f>
        <v>PM</v>
      </c>
      <c r="H6004" s="119">
        <f t="shared" si="11"/>
        <v>0.16666666666666707</v>
      </c>
      <c r="I6004" s="119"/>
      <c r="J6004" s="119"/>
      <c r="K6004" s="116" t="s">
        <v>1168</v>
      </c>
      <c r="L6004" s="116" t="str">
        <f ca="1">VLOOKUP(Tableau645[[#This Row],[module]],OFFSET(INDIRECT(A6004&amp;"_code"),0,2,,2),2,0)</f>
        <v>n/a</v>
      </c>
      <c r="M6004" s="115"/>
      <c r="N6004" s="119"/>
      <c r="O6004" s="115"/>
    </row>
    <row r="6005" spans="1:15" hidden="1" x14ac:dyDescent="0.2">
      <c r="A6005" s="115" t="s">
        <v>677</v>
      </c>
      <c r="B6005" s="116" t="str">
        <f t="shared" si="10"/>
        <v>2018-44</v>
      </c>
      <c r="C6005" s="117">
        <v>43405</v>
      </c>
      <c r="D6005" s="118">
        <f>WEEKDAY(Tableau645[[#This Row],[date]])</f>
        <v>5</v>
      </c>
      <c r="E6005" s="47">
        <v>0.34375</v>
      </c>
      <c r="F6005" s="47">
        <v>0.51041666666666696</v>
      </c>
      <c r="G6005" s="117" t="str">
        <f>IF(NOT(ISBLANK(Tableau645[heure
début])),IF(VALUE(MID(TEXT(Tableau645[heure
début],"hh"),1,2))&lt;13,"AM","PM"),"")</f>
        <v>AM</v>
      </c>
      <c r="H6005" s="119">
        <f t="shared" si="11"/>
        <v>0.16666666666666696</v>
      </c>
      <c r="I6005" s="119"/>
      <c r="J6005" s="119"/>
      <c r="K6005" s="116" t="s">
        <v>1168</v>
      </c>
      <c r="L6005" s="116" t="str">
        <f ca="1">VLOOKUP(Tableau645[[#This Row],[module]],OFFSET(INDIRECT(A6005&amp;"_code"),0,2,,2),2,0)</f>
        <v>n/a</v>
      </c>
      <c r="M6005" s="115"/>
      <c r="N6005" s="119"/>
      <c r="O6005" s="115"/>
    </row>
    <row r="6006" spans="1:15" hidden="1" x14ac:dyDescent="0.2">
      <c r="A6006" s="115" t="s">
        <v>677</v>
      </c>
      <c r="B6006" s="116" t="str">
        <f t="shared" si="10"/>
        <v>2018-44</v>
      </c>
      <c r="C6006" s="117">
        <v>43405</v>
      </c>
      <c r="D6006" s="118">
        <f>WEEKDAY(Tableau645[[#This Row],[date]])</f>
        <v>5</v>
      </c>
      <c r="E6006" s="119">
        <v>0.57291666666666696</v>
      </c>
      <c r="F6006" s="119">
        <v>0.73958333333333404</v>
      </c>
      <c r="G6006" s="117" t="str">
        <f>IF(NOT(ISBLANK(Tableau645[heure
début])),IF(VALUE(MID(TEXT(Tableau645[heure
début],"hh"),1,2))&lt;13,"AM","PM"),"")</f>
        <v>PM</v>
      </c>
      <c r="H6006" s="119">
        <f t="shared" si="11"/>
        <v>0.16666666666666707</v>
      </c>
      <c r="I6006" s="119"/>
      <c r="J6006" s="119"/>
      <c r="K6006" s="116" t="s">
        <v>1168</v>
      </c>
      <c r="L6006" s="116" t="str">
        <f ca="1">VLOOKUP(Tableau645[[#This Row],[module]],OFFSET(INDIRECT(A6006&amp;"_code"),0,2,,2),2,0)</f>
        <v>n/a</v>
      </c>
      <c r="M6006" s="115"/>
      <c r="N6006" s="119"/>
      <c r="O6006" s="115"/>
    </row>
    <row r="6007" spans="1:15" hidden="1" x14ac:dyDescent="0.2">
      <c r="A6007" s="115" t="s">
        <v>677</v>
      </c>
      <c r="B6007" s="116" t="str">
        <f t="shared" si="10"/>
        <v>2018-44</v>
      </c>
      <c r="C6007" s="117">
        <v>43406</v>
      </c>
      <c r="D6007" s="118">
        <f>WEEKDAY(Tableau645[[#This Row],[date]])</f>
        <v>6</v>
      </c>
      <c r="E6007" s="47">
        <v>0.34375</v>
      </c>
      <c r="F6007" s="47">
        <v>0.51041666666666696</v>
      </c>
      <c r="G6007" s="117" t="str">
        <f>IF(NOT(ISBLANK(Tableau645[heure
début])),IF(VALUE(MID(TEXT(Tableau645[heure
début],"hh"),1,2))&lt;13,"AM","PM"),"")</f>
        <v>AM</v>
      </c>
      <c r="H6007" s="119">
        <f t="shared" si="11"/>
        <v>0.16666666666666696</v>
      </c>
      <c r="I6007" s="119"/>
      <c r="J6007" s="119"/>
      <c r="K6007" s="116" t="s">
        <v>1168</v>
      </c>
      <c r="L6007" s="116" t="str">
        <f ca="1">VLOOKUP(Tableau645[[#This Row],[module]],OFFSET(INDIRECT(A6007&amp;"_code"),0,2,,2),2,0)</f>
        <v>n/a</v>
      </c>
      <c r="M6007" s="115"/>
      <c r="N6007" s="119"/>
      <c r="O6007" s="115"/>
    </row>
    <row r="6008" spans="1:15" hidden="1" x14ac:dyDescent="0.2">
      <c r="A6008" s="115" t="s">
        <v>677</v>
      </c>
      <c r="B6008" s="116" t="str">
        <f t="shared" si="10"/>
        <v>2018-44</v>
      </c>
      <c r="C6008" s="117">
        <v>43406</v>
      </c>
      <c r="D6008" s="118">
        <f>WEEKDAY(Tableau645[[#This Row],[date]])</f>
        <v>6</v>
      </c>
      <c r="E6008" s="119">
        <v>0.57291666666666696</v>
      </c>
      <c r="F6008" s="119">
        <v>0.73958333333333404</v>
      </c>
      <c r="G6008" s="117" t="str">
        <f>IF(NOT(ISBLANK(Tableau645[heure
début])),IF(VALUE(MID(TEXT(Tableau645[heure
début],"hh"),1,2))&lt;13,"AM","PM"),"")</f>
        <v>PM</v>
      </c>
      <c r="H6008" s="119">
        <f t="shared" si="11"/>
        <v>0.16666666666666707</v>
      </c>
      <c r="I6008" s="119"/>
      <c r="J6008" s="119"/>
      <c r="K6008" s="116" t="s">
        <v>1168</v>
      </c>
      <c r="L6008" s="116" t="str">
        <f ca="1">VLOOKUP(Tableau645[[#This Row],[module]],OFFSET(INDIRECT(A6008&amp;"_code"),0,2,,2),2,0)</f>
        <v>n/a</v>
      </c>
      <c r="M6008" s="115"/>
      <c r="N6008" s="119"/>
      <c r="O6008" s="115"/>
    </row>
    <row r="6009" spans="1:15" hidden="1" x14ac:dyDescent="0.2">
      <c r="A6009" s="115" t="s">
        <v>677</v>
      </c>
      <c r="B6009" s="116" t="str">
        <f t="shared" si="10"/>
        <v>2018-44</v>
      </c>
      <c r="C6009" s="117">
        <v>43407</v>
      </c>
      <c r="D6009" s="118">
        <f>WEEKDAY(Tableau645[[#This Row],[date]])</f>
        <v>7</v>
      </c>
      <c r="E6009" s="47">
        <v>0.34375</v>
      </c>
      <c r="F6009" s="47">
        <v>0.51041666666666696</v>
      </c>
      <c r="G6009" s="117" t="str">
        <f>IF(NOT(ISBLANK(Tableau645[heure
début])),IF(VALUE(MID(TEXT(Tableau645[heure
début],"hh"),1,2))&lt;13,"AM","PM"),"")</f>
        <v>AM</v>
      </c>
      <c r="H6009" s="119">
        <f t="shared" si="11"/>
        <v>0.16666666666666696</v>
      </c>
      <c r="I6009" s="119"/>
      <c r="J6009" s="119"/>
      <c r="K6009" s="116"/>
      <c r="L6009" s="116" t="e">
        <f ca="1">VLOOKUP(Tableau645[[#This Row],[module]],OFFSET(INDIRECT(A6009&amp;"_code"),0,2,,2),2,0)</f>
        <v>#N/A</v>
      </c>
      <c r="M6009" s="115"/>
      <c r="N6009" s="119"/>
      <c r="O6009" s="115"/>
    </row>
    <row r="6010" spans="1:15" hidden="1" x14ac:dyDescent="0.2">
      <c r="A6010" s="115" t="s">
        <v>677</v>
      </c>
      <c r="B6010" s="116" t="str">
        <f t="shared" si="10"/>
        <v>2018-44</v>
      </c>
      <c r="C6010" s="117">
        <v>43407</v>
      </c>
      <c r="D6010" s="118">
        <f>WEEKDAY(Tableau645[[#This Row],[date]])</f>
        <v>7</v>
      </c>
      <c r="E6010" s="119">
        <v>0.57291666666666696</v>
      </c>
      <c r="F6010" s="119">
        <v>0.73958333333333404</v>
      </c>
      <c r="G6010" s="117" t="str">
        <f>IF(NOT(ISBLANK(Tableau645[heure
début])),IF(VALUE(MID(TEXT(Tableau645[heure
début],"hh"),1,2))&lt;13,"AM","PM"),"")</f>
        <v>PM</v>
      </c>
      <c r="H6010" s="119">
        <f t="shared" si="11"/>
        <v>0.16666666666666707</v>
      </c>
      <c r="I6010" s="119"/>
      <c r="J6010" s="119"/>
      <c r="K6010" s="116"/>
      <c r="L6010" s="116" t="e">
        <f ca="1">VLOOKUP(Tableau645[[#This Row],[module]],OFFSET(INDIRECT(A6010&amp;"_code"),0,2,,2),2,0)</f>
        <v>#N/A</v>
      </c>
      <c r="M6010" s="115"/>
      <c r="N6010" s="119"/>
      <c r="O6010" s="115"/>
    </row>
    <row r="6011" spans="1:15" hidden="1" x14ac:dyDescent="0.2">
      <c r="A6011" s="115" t="s">
        <v>677</v>
      </c>
      <c r="B6011" s="116" t="str">
        <f t="shared" si="10"/>
        <v>2018-45</v>
      </c>
      <c r="C6011" s="117">
        <v>43408</v>
      </c>
      <c r="D6011" s="118">
        <f>WEEKDAY(Tableau645[[#This Row],[date]])</f>
        <v>1</v>
      </c>
      <c r="E6011" s="47">
        <v>0.34375</v>
      </c>
      <c r="F6011" s="47">
        <v>0.51041666666666696</v>
      </c>
      <c r="G6011" s="117" t="str">
        <f>IF(NOT(ISBLANK(Tableau645[heure
début])),IF(VALUE(MID(TEXT(Tableau645[heure
début],"hh"),1,2))&lt;13,"AM","PM"),"")</f>
        <v>AM</v>
      </c>
      <c r="H6011" s="119">
        <f t="shared" si="11"/>
        <v>0.16666666666666696</v>
      </c>
      <c r="I6011" s="119"/>
      <c r="J6011" s="119"/>
      <c r="K6011" s="116"/>
      <c r="L6011" s="116" t="e">
        <f ca="1">VLOOKUP(Tableau645[[#This Row],[module]],OFFSET(INDIRECT(A6011&amp;"_code"),0,2,,2),2,0)</f>
        <v>#N/A</v>
      </c>
      <c r="M6011" s="115"/>
      <c r="N6011" s="119"/>
      <c r="O6011" s="115"/>
    </row>
    <row r="6012" spans="1:15" hidden="1" x14ac:dyDescent="0.2">
      <c r="A6012" s="115" t="s">
        <v>677</v>
      </c>
      <c r="B6012" s="116" t="str">
        <f t="shared" si="10"/>
        <v>2018-45</v>
      </c>
      <c r="C6012" s="117">
        <v>43408</v>
      </c>
      <c r="D6012" s="118">
        <f>WEEKDAY(Tableau645[[#This Row],[date]])</f>
        <v>1</v>
      </c>
      <c r="E6012" s="119">
        <v>0.57291666666666696</v>
      </c>
      <c r="F6012" s="119">
        <v>0.73958333333333404</v>
      </c>
      <c r="G6012" s="117" t="str">
        <f>IF(NOT(ISBLANK(Tableau645[heure
début])),IF(VALUE(MID(TEXT(Tableau645[heure
début],"hh"),1,2))&lt;13,"AM","PM"),"")</f>
        <v>PM</v>
      </c>
      <c r="H6012" s="119">
        <f t="shared" si="11"/>
        <v>0.16666666666666707</v>
      </c>
      <c r="I6012" s="119"/>
      <c r="J6012" s="119"/>
      <c r="K6012" s="116"/>
      <c r="L6012" s="116" t="e">
        <f ca="1">VLOOKUP(Tableau645[[#This Row],[module]],OFFSET(INDIRECT(A6012&amp;"_code"),0,2,,2),2,0)</f>
        <v>#N/A</v>
      </c>
      <c r="M6012" s="115"/>
      <c r="N6012" s="119"/>
      <c r="O6012" s="115"/>
    </row>
    <row r="6013" spans="1:15" hidden="1" x14ac:dyDescent="0.2">
      <c r="A6013" s="115" t="s">
        <v>677</v>
      </c>
      <c r="B6013" s="116" t="str">
        <f t="shared" si="10"/>
        <v>2018-45</v>
      </c>
      <c r="C6013" s="117">
        <v>43409</v>
      </c>
      <c r="D6013" s="118">
        <f>WEEKDAY(Tableau645[[#This Row],[date]])</f>
        <v>2</v>
      </c>
      <c r="E6013" s="47">
        <v>0.34375</v>
      </c>
      <c r="F6013" s="47">
        <v>0.51041666666666696</v>
      </c>
      <c r="G6013" s="117" t="str">
        <f>IF(NOT(ISBLANK(Tableau645[heure
début])),IF(VALUE(MID(TEXT(Tableau645[heure
début],"hh"),1,2))&lt;13,"AM","PM"),"")</f>
        <v>AM</v>
      </c>
      <c r="H6013" s="119">
        <f t="shared" si="11"/>
        <v>0.16666666666666696</v>
      </c>
      <c r="I6013" s="119"/>
      <c r="J6013" s="119"/>
      <c r="K6013" s="116" t="s">
        <v>1168</v>
      </c>
      <c r="L6013" s="116" t="str">
        <f ca="1">VLOOKUP(Tableau645[[#This Row],[module]],OFFSET(INDIRECT(A6013&amp;"_code"),0,2,,2),2,0)</f>
        <v>n/a</v>
      </c>
      <c r="M6013" s="115"/>
      <c r="N6013" s="119"/>
      <c r="O6013" s="115"/>
    </row>
    <row r="6014" spans="1:15" hidden="1" x14ac:dyDescent="0.2">
      <c r="A6014" s="115" t="s">
        <v>677</v>
      </c>
      <c r="B6014" s="116" t="str">
        <f t="shared" ref="B6014:B6064" si="12">YEAR(C6014)&amp;"-"&amp;WEEKNUM(C6014)</f>
        <v>2018-45</v>
      </c>
      <c r="C6014" s="117">
        <v>43409</v>
      </c>
      <c r="D6014" s="118">
        <f>WEEKDAY(Tableau645[[#This Row],[date]])</f>
        <v>2</v>
      </c>
      <c r="E6014" s="119">
        <v>0.57291666666666696</v>
      </c>
      <c r="F6014" s="119">
        <v>0.73958333333333404</v>
      </c>
      <c r="G6014" s="117" t="str">
        <f>IF(NOT(ISBLANK(Tableau645[heure
début])),IF(VALUE(MID(TEXT(Tableau645[heure
début],"hh"),1,2))&lt;13,"AM","PM"),"")</f>
        <v>PM</v>
      </c>
      <c r="H6014" s="119">
        <f t="shared" ref="H6014:H6064" si="13">F6014-E6014</f>
        <v>0.16666666666666707</v>
      </c>
      <c r="I6014" s="119"/>
      <c r="J6014" s="119"/>
      <c r="K6014" s="116" t="s">
        <v>1168</v>
      </c>
      <c r="L6014" s="116" t="str">
        <f ca="1">VLOOKUP(Tableau645[[#This Row],[module]],OFFSET(INDIRECT(A6014&amp;"_code"),0,2,,2),2,0)</f>
        <v>n/a</v>
      </c>
      <c r="M6014" s="115"/>
      <c r="N6014" s="119"/>
      <c r="O6014" s="115"/>
    </row>
    <row r="6015" spans="1:15" hidden="1" x14ac:dyDescent="0.2">
      <c r="A6015" s="115" t="s">
        <v>677</v>
      </c>
      <c r="B6015" s="116" t="str">
        <f t="shared" si="12"/>
        <v>2018-45</v>
      </c>
      <c r="C6015" s="117">
        <v>43410</v>
      </c>
      <c r="D6015" s="118">
        <f>WEEKDAY(Tableau645[[#This Row],[date]])</f>
        <v>3</v>
      </c>
      <c r="E6015" s="47">
        <v>0.34375</v>
      </c>
      <c r="F6015" s="47">
        <v>0.51041666666666696</v>
      </c>
      <c r="G6015" s="117" t="str">
        <f>IF(NOT(ISBLANK(Tableau645[heure
début])),IF(VALUE(MID(TEXT(Tableau645[heure
début],"hh"),1,2))&lt;13,"AM","PM"),"")</f>
        <v>AM</v>
      </c>
      <c r="H6015" s="119">
        <f t="shared" si="13"/>
        <v>0.16666666666666696</v>
      </c>
      <c r="I6015" s="119"/>
      <c r="J6015" s="119"/>
      <c r="K6015" s="116" t="s">
        <v>1168</v>
      </c>
      <c r="L6015" s="116" t="str">
        <f ca="1">VLOOKUP(Tableau645[[#This Row],[module]],OFFSET(INDIRECT(A6015&amp;"_code"),0,2,,2),2,0)</f>
        <v>n/a</v>
      </c>
      <c r="M6015" s="115"/>
      <c r="N6015" s="119"/>
      <c r="O6015" s="115"/>
    </row>
    <row r="6016" spans="1:15" hidden="1" x14ac:dyDescent="0.2">
      <c r="A6016" s="115" t="s">
        <v>677</v>
      </c>
      <c r="B6016" s="116" t="str">
        <f t="shared" si="12"/>
        <v>2018-45</v>
      </c>
      <c r="C6016" s="117">
        <v>43410</v>
      </c>
      <c r="D6016" s="118">
        <f>WEEKDAY(Tableau645[[#This Row],[date]])</f>
        <v>3</v>
      </c>
      <c r="E6016" s="119">
        <v>0.57291666666666696</v>
      </c>
      <c r="F6016" s="119">
        <v>0.73958333333333404</v>
      </c>
      <c r="G6016" s="117" t="str">
        <f>IF(NOT(ISBLANK(Tableau645[heure
début])),IF(VALUE(MID(TEXT(Tableau645[heure
début],"hh"),1,2))&lt;13,"AM","PM"),"")</f>
        <v>PM</v>
      </c>
      <c r="H6016" s="119">
        <f t="shared" si="13"/>
        <v>0.16666666666666707</v>
      </c>
      <c r="I6016" s="119"/>
      <c r="J6016" s="119"/>
      <c r="K6016" s="116" t="s">
        <v>1168</v>
      </c>
      <c r="L6016" s="116" t="str">
        <f ca="1">VLOOKUP(Tableau645[[#This Row],[module]],OFFSET(INDIRECT(A6016&amp;"_code"),0,2,,2),2,0)</f>
        <v>n/a</v>
      </c>
      <c r="M6016" s="115"/>
      <c r="N6016" s="119"/>
      <c r="O6016" s="115"/>
    </row>
    <row r="6017" spans="1:15" hidden="1" x14ac:dyDescent="0.2">
      <c r="A6017" s="115" t="s">
        <v>677</v>
      </c>
      <c r="B6017" s="116" t="str">
        <f t="shared" si="12"/>
        <v>2018-45</v>
      </c>
      <c r="C6017" s="117">
        <v>43411</v>
      </c>
      <c r="D6017" s="118">
        <f>WEEKDAY(Tableau645[[#This Row],[date]])</f>
        <v>4</v>
      </c>
      <c r="E6017" s="47">
        <v>0.34375</v>
      </c>
      <c r="F6017" s="47">
        <v>0.51041666666666696</v>
      </c>
      <c r="G6017" s="117" t="str">
        <f>IF(NOT(ISBLANK(Tableau645[heure
début])),IF(VALUE(MID(TEXT(Tableau645[heure
début],"hh"),1,2))&lt;13,"AM","PM"),"")</f>
        <v>AM</v>
      </c>
      <c r="H6017" s="119">
        <f t="shared" si="13"/>
        <v>0.16666666666666696</v>
      </c>
      <c r="I6017" s="119"/>
      <c r="J6017" s="119"/>
      <c r="K6017" s="116" t="s">
        <v>1168</v>
      </c>
      <c r="L6017" s="116" t="str">
        <f ca="1">VLOOKUP(Tableau645[[#This Row],[module]],OFFSET(INDIRECT(A6017&amp;"_code"),0,2,,2),2,0)</f>
        <v>n/a</v>
      </c>
      <c r="M6017" s="115"/>
      <c r="N6017" s="119"/>
      <c r="O6017" s="115"/>
    </row>
    <row r="6018" spans="1:15" hidden="1" x14ac:dyDescent="0.2">
      <c r="A6018" s="115" t="s">
        <v>677</v>
      </c>
      <c r="B6018" s="116" t="str">
        <f t="shared" si="12"/>
        <v>2018-45</v>
      </c>
      <c r="C6018" s="117">
        <v>43411</v>
      </c>
      <c r="D6018" s="118">
        <f>WEEKDAY(Tableau645[[#This Row],[date]])</f>
        <v>4</v>
      </c>
      <c r="E6018" s="119">
        <v>0.57291666666666696</v>
      </c>
      <c r="F6018" s="119">
        <v>0.73958333333333404</v>
      </c>
      <c r="G6018" s="117" t="str">
        <f>IF(NOT(ISBLANK(Tableau645[heure
début])),IF(VALUE(MID(TEXT(Tableau645[heure
début],"hh"),1,2))&lt;13,"AM","PM"),"")</f>
        <v>PM</v>
      </c>
      <c r="H6018" s="119">
        <f t="shared" si="13"/>
        <v>0.16666666666666707</v>
      </c>
      <c r="I6018" s="119"/>
      <c r="J6018" s="119"/>
      <c r="K6018" s="116" t="s">
        <v>1168</v>
      </c>
      <c r="L6018" s="116" t="str">
        <f ca="1">VLOOKUP(Tableau645[[#This Row],[module]],OFFSET(INDIRECT(A6018&amp;"_code"),0,2,,2),2,0)</f>
        <v>n/a</v>
      </c>
      <c r="M6018" s="115"/>
      <c r="N6018" s="119"/>
      <c r="O6018" s="115"/>
    </row>
    <row r="6019" spans="1:15" hidden="1" x14ac:dyDescent="0.2">
      <c r="A6019" s="115" t="s">
        <v>677</v>
      </c>
      <c r="B6019" s="116" t="str">
        <f t="shared" si="12"/>
        <v>2018-45</v>
      </c>
      <c r="C6019" s="117">
        <v>43412</v>
      </c>
      <c r="D6019" s="118">
        <f>WEEKDAY(Tableau645[[#This Row],[date]])</f>
        <v>5</v>
      </c>
      <c r="E6019" s="47">
        <v>0.34375</v>
      </c>
      <c r="F6019" s="47">
        <v>0.51041666666666696</v>
      </c>
      <c r="G6019" s="117" t="str">
        <f>IF(NOT(ISBLANK(Tableau645[heure
début])),IF(VALUE(MID(TEXT(Tableau645[heure
début],"hh"),1,2))&lt;13,"AM","PM"),"")</f>
        <v>AM</v>
      </c>
      <c r="H6019" s="119">
        <f t="shared" si="13"/>
        <v>0.16666666666666696</v>
      </c>
      <c r="I6019" s="119"/>
      <c r="J6019" s="119"/>
      <c r="K6019" s="116" t="s">
        <v>1168</v>
      </c>
      <c r="L6019" s="116" t="str">
        <f ca="1">VLOOKUP(Tableau645[[#This Row],[module]],OFFSET(INDIRECT(A6019&amp;"_code"),0,2,,2),2,0)</f>
        <v>n/a</v>
      </c>
      <c r="M6019" s="115"/>
      <c r="N6019" s="119"/>
      <c r="O6019" s="115"/>
    </row>
    <row r="6020" spans="1:15" hidden="1" x14ac:dyDescent="0.2">
      <c r="A6020" s="115" t="s">
        <v>677</v>
      </c>
      <c r="B6020" s="116" t="str">
        <f t="shared" si="12"/>
        <v>2018-45</v>
      </c>
      <c r="C6020" s="117">
        <v>43412</v>
      </c>
      <c r="D6020" s="118">
        <f>WEEKDAY(Tableau645[[#This Row],[date]])</f>
        <v>5</v>
      </c>
      <c r="E6020" s="119">
        <v>0.57291666666666696</v>
      </c>
      <c r="F6020" s="119">
        <v>0.73958333333333404</v>
      </c>
      <c r="G6020" s="117" t="str">
        <f>IF(NOT(ISBLANK(Tableau645[heure
début])),IF(VALUE(MID(TEXT(Tableau645[heure
début],"hh"),1,2))&lt;13,"AM","PM"),"")</f>
        <v>PM</v>
      </c>
      <c r="H6020" s="119">
        <f t="shared" si="13"/>
        <v>0.16666666666666707</v>
      </c>
      <c r="I6020" s="119"/>
      <c r="J6020" s="119"/>
      <c r="K6020" s="116" t="s">
        <v>1168</v>
      </c>
      <c r="L6020" s="116" t="str">
        <f ca="1">VLOOKUP(Tableau645[[#This Row],[module]],OFFSET(INDIRECT(A6020&amp;"_code"),0,2,,2),2,0)</f>
        <v>n/a</v>
      </c>
      <c r="M6020" s="115"/>
      <c r="N6020" s="119"/>
      <c r="O6020" s="115"/>
    </row>
    <row r="6021" spans="1:15" hidden="1" x14ac:dyDescent="0.2">
      <c r="A6021" s="115" t="s">
        <v>677</v>
      </c>
      <c r="B6021" s="116" t="str">
        <f t="shared" si="12"/>
        <v>2018-45</v>
      </c>
      <c r="C6021" s="117">
        <v>43413</v>
      </c>
      <c r="D6021" s="118">
        <f>WEEKDAY(Tableau645[[#This Row],[date]])</f>
        <v>6</v>
      </c>
      <c r="E6021" s="47">
        <v>0.34375</v>
      </c>
      <c r="F6021" s="47">
        <v>0.51041666666666696</v>
      </c>
      <c r="G6021" s="117" t="str">
        <f>IF(NOT(ISBLANK(Tableau645[heure
début])),IF(VALUE(MID(TEXT(Tableau645[heure
début],"hh"),1,2))&lt;13,"AM","PM"),"")</f>
        <v>AM</v>
      </c>
      <c r="H6021" s="119">
        <f t="shared" si="13"/>
        <v>0.16666666666666696</v>
      </c>
      <c r="I6021" s="119"/>
      <c r="J6021" s="119"/>
      <c r="K6021" s="116" t="s">
        <v>1168</v>
      </c>
      <c r="L6021" s="116" t="str">
        <f ca="1">VLOOKUP(Tableau645[[#This Row],[module]],OFFSET(INDIRECT(A6021&amp;"_code"),0,2,,2),2,0)</f>
        <v>n/a</v>
      </c>
      <c r="M6021" s="115"/>
      <c r="N6021" s="119"/>
      <c r="O6021" s="115"/>
    </row>
    <row r="6022" spans="1:15" hidden="1" x14ac:dyDescent="0.2">
      <c r="A6022" s="115" t="s">
        <v>677</v>
      </c>
      <c r="B6022" s="116" t="str">
        <f t="shared" si="12"/>
        <v>2018-45</v>
      </c>
      <c r="C6022" s="117">
        <v>43413</v>
      </c>
      <c r="D6022" s="118">
        <f>WEEKDAY(Tableau645[[#This Row],[date]])</f>
        <v>6</v>
      </c>
      <c r="E6022" s="119">
        <v>0.57291666666666696</v>
      </c>
      <c r="F6022" s="119">
        <v>0.73958333333333404</v>
      </c>
      <c r="G6022" s="117" t="str">
        <f>IF(NOT(ISBLANK(Tableau645[heure
début])),IF(VALUE(MID(TEXT(Tableau645[heure
début],"hh"),1,2))&lt;13,"AM","PM"),"")</f>
        <v>PM</v>
      </c>
      <c r="H6022" s="119">
        <f t="shared" si="13"/>
        <v>0.16666666666666707</v>
      </c>
      <c r="I6022" s="119"/>
      <c r="J6022" s="119"/>
      <c r="K6022" s="116" t="s">
        <v>1168</v>
      </c>
      <c r="L6022" s="116" t="str">
        <f ca="1">VLOOKUP(Tableau645[[#This Row],[module]],OFFSET(INDIRECT(A6022&amp;"_code"),0,2,,2),2,0)</f>
        <v>n/a</v>
      </c>
      <c r="M6022" s="115"/>
      <c r="N6022" s="119"/>
      <c r="O6022" s="115"/>
    </row>
    <row r="6023" spans="1:15" hidden="1" x14ac:dyDescent="0.2">
      <c r="A6023" s="115" t="s">
        <v>677</v>
      </c>
      <c r="B6023" s="116" t="str">
        <f t="shared" si="12"/>
        <v>2018-45</v>
      </c>
      <c r="C6023" s="117">
        <v>43414</v>
      </c>
      <c r="D6023" s="118">
        <f>WEEKDAY(Tableau645[[#This Row],[date]])</f>
        <v>7</v>
      </c>
      <c r="E6023" s="47">
        <v>0.34375</v>
      </c>
      <c r="F6023" s="47">
        <v>0.51041666666666696</v>
      </c>
      <c r="G6023" s="117" t="str">
        <f>IF(NOT(ISBLANK(Tableau645[heure
début])),IF(VALUE(MID(TEXT(Tableau645[heure
début],"hh"),1,2))&lt;13,"AM","PM"),"")</f>
        <v>AM</v>
      </c>
      <c r="H6023" s="119">
        <f t="shared" si="13"/>
        <v>0.16666666666666696</v>
      </c>
      <c r="I6023" s="119"/>
      <c r="J6023" s="119"/>
      <c r="K6023" s="116"/>
      <c r="L6023" s="116" t="e">
        <f ca="1">VLOOKUP(Tableau645[[#This Row],[module]],OFFSET(INDIRECT(A6023&amp;"_code"),0,2,,2),2,0)</f>
        <v>#N/A</v>
      </c>
      <c r="M6023" s="115"/>
      <c r="N6023" s="119"/>
      <c r="O6023" s="115"/>
    </row>
    <row r="6024" spans="1:15" hidden="1" x14ac:dyDescent="0.2">
      <c r="A6024" s="115" t="s">
        <v>677</v>
      </c>
      <c r="B6024" s="116" t="str">
        <f t="shared" si="12"/>
        <v>2018-45</v>
      </c>
      <c r="C6024" s="117">
        <v>43414</v>
      </c>
      <c r="D6024" s="118">
        <f>WEEKDAY(Tableau645[[#This Row],[date]])</f>
        <v>7</v>
      </c>
      <c r="E6024" s="119">
        <v>0.57291666666666696</v>
      </c>
      <c r="F6024" s="119">
        <v>0.73958333333333404</v>
      </c>
      <c r="G6024" s="117" t="str">
        <f>IF(NOT(ISBLANK(Tableau645[heure
début])),IF(VALUE(MID(TEXT(Tableau645[heure
début],"hh"),1,2))&lt;13,"AM","PM"),"")</f>
        <v>PM</v>
      </c>
      <c r="H6024" s="119">
        <f t="shared" si="13"/>
        <v>0.16666666666666707</v>
      </c>
      <c r="I6024" s="119"/>
      <c r="J6024" s="119"/>
      <c r="K6024" s="116"/>
      <c r="L6024" s="116" t="e">
        <f ca="1">VLOOKUP(Tableau645[[#This Row],[module]],OFFSET(INDIRECT(A6024&amp;"_code"),0,2,,2),2,0)</f>
        <v>#N/A</v>
      </c>
      <c r="M6024" s="115"/>
      <c r="N6024" s="119"/>
      <c r="O6024" s="115"/>
    </row>
    <row r="6025" spans="1:15" hidden="1" x14ac:dyDescent="0.2">
      <c r="A6025" s="115" t="s">
        <v>677</v>
      </c>
      <c r="B6025" s="116" t="str">
        <f t="shared" si="12"/>
        <v>2018-46</v>
      </c>
      <c r="C6025" s="117">
        <v>43415</v>
      </c>
      <c r="D6025" s="118">
        <f>WEEKDAY(Tableau645[[#This Row],[date]])</f>
        <v>1</v>
      </c>
      <c r="E6025" s="47">
        <v>0.34375</v>
      </c>
      <c r="F6025" s="47">
        <v>0.51041666666666696</v>
      </c>
      <c r="G6025" s="117" t="str">
        <f>IF(NOT(ISBLANK(Tableau645[heure
début])),IF(VALUE(MID(TEXT(Tableau645[heure
début],"hh"),1,2))&lt;13,"AM","PM"),"")</f>
        <v>AM</v>
      </c>
      <c r="H6025" s="119">
        <f t="shared" si="13"/>
        <v>0.16666666666666696</v>
      </c>
      <c r="I6025" s="119"/>
      <c r="J6025" s="119"/>
      <c r="K6025" s="116"/>
      <c r="L6025" s="116" t="e">
        <f ca="1">VLOOKUP(Tableau645[[#This Row],[module]],OFFSET(INDIRECT(A6025&amp;"_code"),0,2,,2),2,0)</f>
        <v>#N/A</v>
      </c>
      <c r="M6025" s="115"/>
      <c r="N6025" s="119"/>
      <c r="O6025" s="115"/>
    </row>
    <row r="6026" spans="1:15" hidden="1" x14ac:dyDescent="0.2">
      <c r="A6026" s="115" t="s">
        <v>677</v>
      </c>
      <c r="B6026" s="116" t="str">
        <f t="shared" si="12"/>
        <v>2018-46</v>
      </c>
      <c r="C6026" s="117">
        <v>43415</v>
      </c>
      <c r="D6026" s="118">
        <f>WEEKDAY(Tableau645[[#This Row],[date]])</f>
        <v>1</v>
      </c>
      <c r="E6026" s="119">
        <v>0.57291666666666696</v>
      </c>
      <c r="F6026" s="119">
        <v>0.73958333333333404</v>
      </c>
      <c r="G6026" s="117" t="str">
        <f>IF(NOT(ISBLANK(Tableau645[heure
début])),IF(VALUE(MID(TEXT(Tableau645[heure
début],"hh"),1,2))&lt;13,"AM","PM"),"")</f>
        <v>PM</v>
      </c>
      <c r="H6026" s="119">
        <f t="shared" si="13"/>
        <v>0.16666666666666707</v>
      </c>
      <c r="I6026" s="119"/>
      <c r="J6026" s="119"/>
      <c r="K6026" s="116"/>
      <c r="L6026" s="116" t="e">
        <f ca="1">VLOOKUP(Tableau645[[#This Row],[module]],OFFSET(INDIRECT(A6026&amp;"_code"),0,2,,2),2,0)</f>
        <v>#N/A</v>
      </c>
      <c r="M6026" s="115"/>
      <c r="N6026" s="119"/>
      <c r="O6026" s="115"/>
    </row>
    <row r="6027" spans="1:15" hidden="1" x14ac:dyDescent="0.2">
      <c r="A6027" s="115" t="s">
        <v>677</v>
      </c>
      <c r="B6027" s="116" t="str">
        <f t="shared" si="12"/>
        <v>2018-46</v>
      </c>
      <c r="C6027" s="117">
        <v>43416</v>
      </c>
      <c r="D6027" s="118">
        <f>WEEKDAY(Tableau645[[#This Row],[date]])</f>
        <v>2</v>
      </c>
      <c r="E6027" s="47">
        <v>0.34375</v>
      </c>
      <c r="F6027" s="47">
        <v>0.51041666666666696</v>
      </c>
      <c r="G6027" s="117" t="str">
        <f>IF(NOT(ISBLANK(Tableau645[heure
début])),IF(VALUE(MID(TEXT(Tableau645[heure
début],"hh"),1,2))&lt;13,"AM","PM"),"")</f>
        <v>AM</v>
      </c>
      <c r="H6027" s="119">
        <f t="shared" si="13"/>
        <v>0.16666666666666696</v>
      </c>
      <c r="I6027" s="119"/>
      <c r="J6027" s="119"/>
      <c r="K6027" s="116" t="s">
        <v>1168</v>
      </c>
      <c r="L6027" s="116" t="str">
        <f ca="1">VLOOKUP(Tableau645[[#This Row],[module]],OFFSET(INDIRECT(A6027&amp;"_code"),0,2,,2),2,0)</f>
        <v>n/a</v>
      </c>
      <c r="M6027" s="115"/>
      <c r="N6027" s="119"/>
      <c r="O6027" s="115"/>
    </row>
    <row r="6028" spans="1:15" hidden="1" x14ac:dyDescent="0.2">
      <c r="A6028" s="115" t="s">
        <v>677</v>
      </c>
      <c r="B6028" s="116" t="str">
        <f t="shared" si="12"/>
        <v>2018-46</v>
      </c>
      <c r="C6028" s="117">
        <v>43416</v>
      </c>
      <c r="D6028" s="118">
        <f>WEEKDAY(Tableau645[[#This Row],[date]])</f>
        <v>2</v>
      </c>
      <c r="E6028" s="119">
        <v>0.57291666666666696</v>
      </c>
      <c r="F6028" s="119">
        <v>0.73958333333333404</v>
      </c>
      <c r="G6028" s="117" t="str">
        <f>IF(NOT(ISBLANK(Tableau645[heure
début])),IF(VALUE(MID(TEXT(Tableau645[heure
début],"hh"),1,2))&lt;13,"AM","PM"),"")</f>
        <v>PM</v>
      </c>
      <c r="H6028" s="119">
        <f t="shared" si="13"/>
        <v>0.16666666666666707</v>
      </c>
      <c r="I6028" s="119"/>
      <c r="J6028" s="119"/>
      <c r="K6028" s="116" t="s">
        <v>1168</v>
      </c>
      <c r="L6028" s="116" t="str">
        <f ca="1">VLOOKUP(Tableau645[[#This Row],[module]],OFFSET(INDIRECT(A6028&amp;"_code"),0,2,,2),2,0)</f>
        <v>n/a</v>
      </c>
      <c r="M6028" s="115"/>
      <c r="N6028" s="119"/>
      <c r="O6028" s="115"/>
    </row>
    <row r="6029" spans="1:15" hidden="1" x14ac:dyDescent="0.2">
      <c r="A6029" s="115" t="s">
        <v>677</v>
      </c>
      <c r="B6029" s="116" t="str">
        <f t="shared" si="12"/>
        <v>2018-46</v>
      </c>
      <c r="C6029" s="117">
        <v>43417</v>
      </c>
      <c r="D6029" s="118">
        <f>WEEKDAY(Tableau645[[#This Row],[date]])</f>
        <v>3</v>
      </c>
      <c r="E6029" s="47">
        <v>0.34375</v>
      </c>
      <c r="F6029" s="47">
        <v>0.51041666666666696</v>
      </c>
      <c r="G6029" s="117" t="str">
        <f>IF(NOT(ISBLANK(Tableau645[heure
début])),IF(VALUE(MID(TEXT(Tableau645[heure
début],"hh"),1,2))&lt;13,"AM","PM"),"")</f>
        <v>AM</v>
      </c>
      <c r="H6029" s="119">
        <f t="shared" si="13"/>
        <v>0.16666666666666696</v>
      </c>
      <c r="I6029" s="119"/>
      <c r="J6029" s="119"/>
      <c r="K6029" s="116" t="s">
        <v>1168</v>
      </c>
      <c r="L6029" s="116" t="str">
        <f ca="1">VLOOKUP(Tableau645[[#This Row],[module]],OFFSET(INDIRECT(A6029&amp;"_code"),0,2,,2),2,0)</f>
        <v>n/a</v>
      </c>
      <c r="M6029" s="115"/>
      <c r="N6029" s="119"/>
      <c r="O6029" s="115"/>
    </row>
    <row r="6030" spans="1:15" hidden="1" x14ac:dyDescent="0.2">
      <c r="A6030" s="115" t="s">
        <v>677</v>
      </c>
      <c r="B6030" s="116" t="str">
        <f t="shared" si="12"/>
        <v>2018-46</v>
      </c>
      <c r="C6030" s="117">
        <v>43417</v>
      </c>
      <c r="D6030" s="118">
        <f>WEEKDAY(Tableau645[[#This Row],[date]])</f>
        <v>3</v>
      </c>
      <c r="E6030" s="119">
        <v>0.57291666666666696</v>
      </c>
      <c r="F6030" s="119">
        <v>0.73958333333333404</v>
      </c>
      <c r="G6030" s="117" t="str">
        <f>IF(NOT(ISBLANK(Tableau645[heure
début])),IF(VALUE(MID(TEXT(Tableau645[heure
début],"hh"),1,2))&lt;13,"AM","PM"),"")</f>
        <v>PM</v>
      </c>
      <c r="H6030" s="119">
        <f t="shared" si="13"/>
        <v>0.16666666666666707</v>
      </c>
      <c r="I6030" s="119"/>
      <c r="J6030" s="119"/>
      <c r="K6030" s="116" t="s">
        <v>1168</v>
      </c>
      <c r="L6030" s="116" t="str">
        <f ca="1">VLOOKUP(Tableau645[[#This Row],[module]],OFFSET(INDIRECT(A6030&amp;"_code"),0,2,,2),2,0)</f>
        <v>n/a</v>
      </c>
      <c r="M6030" s="115"/>
      <c r="N6030" s="119"/>
      <c r="O6030" s="115"/>
    </row>
    <row r="6031" spans="1:15" hidden="1" x14ac:dyDescent="0.2">
      <c r="A6031" s="115" t="s">
        <v>677</v>
      </c>
      <c r="B6031" s="116" t="str">
        <f t="shared" si="12"/>
        <v>2018-46</v>
      </c>
      <c r="C6031" s="117">
        <v>43418</v>
      </c>
      <c r="D6031" s="118">
        <f>WEEKDAY(Tableau645[[#This Row],[date]])</f>
        <v>4</v>
      </c>
      <c r="E6031" s="47">
        <v>0.34375</v>
      </c>
      <c r="F6031" s="47">
        <v>0.51041666666666696</v>
      </c>
      <c r="G6031" s="117" t="str">
        <f>IF(NOT(ISBLANK(Tableau645[heure
début])),IF(VALUE(MID(TEXT(Tableau645[heure
début],"hh"),1,2))&lt;13,"AM","PM"),"")</f>
        <v>AM</v>
      </c>
      <c r="H6031" s="119">
        <f t="shared" si="13"/>
        <v>0.16666666666666696</v>
      </c>
      <c r="I6031" s="119"/>
      <c r="J6031" s="119"/>
      <c r="K6031" s="116" t="s">
        <v>1168</v>
      </c>
      <c r="L6031" s="116" t="str">
        <f ca="1">VLOOKUP(Tableau645[[#This Row],[module]],OFFSET(INDIRECT(A6031&amp;"_code"),0,2,,2),2,0)</f>
        <v>n/a</v>
      </c>
      <c r="M6031" s="115"/>
      <c r="N6031" s="119"/>
      <c r="O6031" s="115"/>
    </row>
    <row r="6032" spans="1:15" hidden="1" x14ac:dyDescent="0.2">
      <c r="A6032" s="115" t="s">
        <v>677</v>
      </c>
      <c r="B6032" s="116" t="str">
        <f t="shared" si="12"/>
        <v>2018-46</v>
      </c>
      <c r="C6032" s="117">
        <v>43418</v>
      </c>
      <c r="D6032" s="118">
        <f>WEEKDAY(Tableau645[[#This Row],[date]])</f>
        <v>4</v>
      </c>
      <c r="E6032" s="119">
        <v>0.57291666666666696</v>
      </c>
      <c r="F6032" s="119">
        <v>0.73958333333333404</v>
      </c>
      <c r="G6032" s="117" t="str">
        <f>IF(NOT(ISBLANK(Tableau645[heure
début])),IF(VALUE(MID(TEXT(Tableau645[heure
début],"hh"),1,2))&lt;13,"AM","PM"),"")</f>
        <v>PM</v>
      </c>
      <c r="H6032" s="119">
        <f t="shared" si="13"/>
        <v>0.16666666666666707</v>
      </c>
      <c r="I6032" s="119"/>
      <c r="J6032" s="119"/>
      <c r="K6032" s="116" t="s">
        <v>1168</v>
      </c>
      <c r="L6032" s="116" t="str">
        <f ca="1">VLOOKUP(Tableau645[[#This Row],[module]],OFFSET(INDIRECT(A6032&amp;"_code"),0,2,,2),2,0)</f>
        <v>n/a</v>
      </c>
      <c r="M6032" s="115"/>
      <c r="N6032" s="119"/>
      <c r="O6032" s="115"/>
    </row>
    <row r="6033" spans="1:15" hidden="1" x14ac:dyDescent="0.2">
      <c r="A6033" s="115" t="s">
        <v>677</v>
      </c>
      <c r="B6033" s="116" t="str">
        <f t="shared" si="12"/>
        <v>2018-46</v>
      </c>
      <c r="C6033" s="117">
        <v>43419</v>
      </c>
      <c r="D6033" s="118">
        <f>WEEKDAY(Tableau645[[#This Row],[date]])</f>
        <v>5</v>
      </c>
      <c r="E6033" s="47">
        <v>0.34375</v>
      </c>
      <c r="F6033" s="47">
        <v>0.51041666666666696</v>
      </c>
      <c r="G6033" s="117" t="str">
        <f>IF(NOT(ISBLANK(Tableau645[heure
début])),IF(VALUE(MID(TEXT(Tableau645[heure
début],"hh"),1,2))&lt;13,"AM","PM"),"")</f>
        <v>AM</v>
      </c>
      <c r="H6033" s="119">
        <f t="shared" si="13"/>
        <v>0.16666666666666696</v>
      </c>
      <c r="I6033" s="119"/>
      <c r="J6033" s="119"/>
      <c r="K6033" s="116" t="s">
        <v>1168</v>
      </c>
      <c r="L6033" s="116" t="str">
        <f ca="1">VLOOKUP(Tableau645[[#This Row],[module]],OFFSET(INDIRECT(A6033&amp;"_code"),0,2,,2),2,0)</f>
        <v>n/a</v>
      </c>
      <c r="M6033" s="115"/>
      <c r="N6033" s="119"/>
      <c r="O6033" s="115"/>
    </row>
    <row r="6034" spans="1:15" hidden="1" x14ac:dyDescent="0.2">
      <c r="A6034" s="115" t="s">
        <v>677</v>
      </c>
      <c r="B6034" s="116" t="str">
        <f t="shared" si="12"/>
        <v>2018-46</v>
      </c>
      <c r="C6034" s="117">
        <v>43419</v>
      </c>
      <c r="D6034" s="118">
        <f>WEEKDAY(Tableau645[[#This Row],[date]])</f>
        <v>5</v>
      </c>
      <c r="E6034" s="119">
        <v>0.57291666666666696</v>
      </c>
      <c r="F6034" s="119">
        <v>0.73958333333333404</v>
      </c>
      <c r="G6034" s="117" t="str">
        <f>IF(NOT(ISBLANK(Tableau645[heure
début])),IF(VALUE(MID(TEXT(Tableau645[heure
début],"hh"),1,2))&lt;13,"AM","PM"),"")</f>
        <v>PM</v>
      </c>
      <c r="H6034" s="119">
        <f t="shared" si="13"/>
        <v>0.16666666666666707</v>
      </c>
      <c r="I6034" s="119"/>
      <c r="J6034" s="119"/>
      <c r="K6034" s="116" t="s">
        <v>1168</v>
      </c>
      <c r="L6034" s="116" t="str">
        <f ca="1">VLOOKUP(Tableau645[[#This Row],[module]],OFFSET(INDIRECT(A6034&amp;"_code"),0,2,,2),2,0)</f>
        <v>n/a</v>
      </c>
      <c r="M6034" s="115"/>
      <c r="N6034" s="119"/>
      <c r="O6034" s="115"/>
    </row>
    <row r="6035" spans="1:15" hidden="1" x14ac:dyDescent="0.2">
      <c r="A6035" s="115" t="s">
        <v>677</v>
      </c>
      <c r="B6035" s="116" t="str">
        <f t="shared" si="12"/>
        <v>2018-46</v>
      </c>
      <c r="C6035" s="117">
        <v>43420</v>
      </c>
      <c r="D6035" s="118">
        <f>WEEKDAY(Tableau645[[#This Row],[date]])</f>
        <v>6</v>
      </c>
      <c r="E6035" s="47">
        <v>0.34375</v>
      </c>
      <c r="F6035" s="47">
        <v>0.51041666666666696</v>
      </c>
      <c r="G6035" s="117" t="str">
        <f>IF(NOT(ISBLANK(Tableau645[heure
début])),IF(VALUE(MID(TEXT(Tableau645[heure
début],"hh"),1,2))&lt;13,"AM","PM"),"")</f>
        <v>AM</v>
      </c>
      <c r="H6035" s="119">
        <f t="shared" si="13"/>
        <v>0.16666666666666696</v>
      </c>
      <c r="I6035" s="119"/>
      <c r="J6035" s="119"/>
      <c r="K6035" s="116" t="s">
        <v>1168</v>
      </c>
      <c r="L6035" s="116" t="str">
        <f ca="1">VLOOKUP(Tableau645[[#This Row],[module]],OFFSET(INDIRECT(A6035&amp;"_code"),0,2,,2),2,0)</f>
        <v>n/a</v>
      </c>
      <c r="M6035" s="115"/>
      <c r="N6035" s="119"/>
      <c r="O6035" s="115"/>
    </row>
    <row r="6036" spans="1:15" hidden="1" x14ac:dyDescent="0.2">
      <c r="A6036" s="115" t="s">
        <v>677</v>
      </c>
      <c r="B6036" s="116" t="str">
        <f t="shared" si="12"/>
        <v>2018-46</v>
      </c>
      <c r="C6036" s="117">
        <v>43420</v>
      </c>
      <c r="D6036" s="118">
        <f>WEEKDAY(Tableau645[[#This Row],[date]])</f>
        <v>6</v>
      </c>
      <c r="E6036" s="119">
        <v>0.57291666666666696</v>
      </c>
      <c r="F6036" s="119">
        <v>0.73958333333333404</v>
      </c>
      <c r="G6036" s="117" t="str">
        <f>IF(NOT(ISBLANK(Tableau645[heure
début])),IF(VALUE(MID(TEXT(Tableau645[heure
début],"hh"),1,2))&lt;13,"AM","PM"),"")</f>
        <v>PM</v>
      </c>
      <c r="H6036" s="119">
        <f t="shared" si="13"/>
        <v>0.16666666666666707</v>
      </c>
      <c r="I6036" s="119"/>
      <c r="J6036" s="119"/>
      <c r="K6036" s="116" t="s">
        <v>1168</v>
      </c>
      <c r="L6036" s="116" t="str">
        <f ca="1">VLOOKUP(Tableau645[[#This Row],[module]],OFFSET(INDIRECT(A6036&amp;"_code"),0,2,,2),2,0)</f>
        <v>n/a</v>
      </c>
      <c r="M6036" s="115"/>
      <c r="N6036" s="119"/>
      <c r="O6036" s="115"/>
    </row>
    <row r="6037" spans="1:15" hidden="1" x14ac:dyDescent="0.2">
      <c r="A6037" s="115" t="s">
        <v>677</v>
      </c>
      <c r="B6037" s="116" t="str">
        <f t="shared" si="12"/>
        <v>2018-46</v>
      </c>
      <c r="C6037" s="117">
        <v>43421</v>
      </c>
      <c r="D6037" s="118">
        <f>WEEKDAY(Tableau645[[#This Row],[date]])</f>
        <v>7</v>
      </c>
      <c r="E6037" s="47">
        <v>0.34375</v>
      </c>
      <c r="F6037" s="47">
        <v>0.51041666666666696</v>
      </c>
      <c r="G6037" s="117" t="str">
        <f>IF(NOT(ISBLANK(Tableau645[heure
début])),IF(VALUE(MID(TEXT(Tableau645[heure
début],"hh"),1,2))&lt;13,"AM","PM"),"")</f>
        <v>AM</v>
      </c>
      <c r="H6037" s="119">
        <f t="shared" si="13"/>
        <v>0.16666666666666696</v>
      </c>
      <c r="I6037" s="119"/>
      <c r="J6037" s="119"/>
      <c r="K6037" s="116"/>
      <c r="L6037" s="116" t="e">
        <f ca="1">VLOOKUP(Tableau645[[#This Row],[module]],OFFSET(INDIRECT(A6037&amp;"_code"),0,2,,2),2,0)</f>
        <v>#N/A</v>
      </c>
      <c r="M6037" s="115"/>
      <c r="N6037" s="119"/>
      <c r="O6037" s="115"/>
    </row>
    <row r="6038" spans="1:15" hidden="1" x14ac:dyDescent="0.2">
      <c r="A6038" s="115" t="s">
        <v>677</v>
      </c>
      <c r="B6038" s="116" t="str">
        <f t="shared" si="12"/>
        <v>2018-46</v>
      </c>
      <c r="C6038" s="117">
        <v>43421</v>
      </c>
      <c r="D6038" s="118">
        <f>WEEKDAY(Tableau645[[#This Row],[date]])</f>
        <v>7</v>
      </c>
      <c r="E6038" s="119">
        <v>0.57291666666666696</v>
      </c>
      <c r="F6038" s="119">
        <v>0.73958333333333404</v>
      </c>
      <c r="G6038" s="117" t="str">
        <f>IF(NOT(ISBLANK(Tableau645[heure
début])),IF(VALUE(MID(TEXT(Tableau645[heure
début],"hh"),1,2))&lt;13,"AM","PM"),"")</f>
        <v>PM</v>
      </c>
      <c r="H6038" s="119">
        <f t="shared" si="13"/>
        <v>0.16666666666666707</v>
      </c>
      <c r="I6038" s="119"/>
      <c r="J6038" s="119"/>
      <c r="K6038" s="116"/>
      <c r="L6038" s="116" t="e">
        <f ca="1">VLOOKUP(Tableau645[[#This Row],[module]],OFFSET(INDIRECT(A6038&amp;"_code"),0,2,,2),2,0)</f>
        <v>#N/A</v>
      </c>
      <c r="M6038" s="115"/>
      <c r="N6038" s="119"/>
      <c r="O6038" s="115"/>
    </row>
    <row r="6039" spans="1:15" hidden="1" x14ac:dyDescent="0.2">
      <c r="A6039" s="115" t="s">
        <v>677</v>
      </c>
      <c r="B6039" s="116" t="str">
        <f t="shared" si="12"/>
        <v>2018-47</v>
      </c>
      <c r="C6039" s="117">
        <v>43422</v>
      </c>
      <c r="D6039" s="118">
        <f>WEEKDAY(Tableau645[[#This Row],[date]])</f>
        <v>1</v>
      </c>
      <c r="E6039" s="47">
        <v>0.34375</v>
      </c>
      <c r="F6039" s="47">
        <v>0.51041666666666696</v>
      </c>
      <c r="G6039" s="117" t="str">
        <f>IF(NOT(ISBLANK(Tableau645[heure
début])),IF(VALUE(MID(TEXT(Tableau645[heure
début],"hh"),1,2))&lt;13,"AM","PM"),"")</f>
        <v>AM</v>
      </c>
      <c r="H6039" s="119">
        <f t="shared" si="13"/>
        <v>0.16666666666666696</v>
      </c>
      <c r="I6039" s="119"/>
      <c r="J6039" s="119"/>
      <c r="K6039" s="116"/>
      <c r="L6039" s="116" t="e">
        <f ca="1">VLOOKUP(Tableau645[[#This Row],[module]],OFFSET(INDIRECT(A6039&amp;"_code"),0,2,,2),2,0)</f>
        <v>#N/A</v>
      </c>
      <c r="M6039" s="115"/>
      <c r="N6039" s="119"/>
      <c r="O6039" s="115"/>
    </row>
    <row r="6040" spans="1:15" hidden="1" x14ac:dyDescent="0.2">
      <c r="A6040" s="115" t="s">
        <v>677</v>
      </c>
      <c r="B6040" s="116" t="str">
        <f t="shared" si="12"/>
        <v>2018-47</v>
      </c>
      <c r="C6040" s="117">
        <v>43422</v>
      </c>
      <c r="D6040" s="118">
        <f>WEEKDAY(Tableau645[[#This Row],[date]])</f>
        <v>1</v>
      </c>
      <c r="E6040" s="119">
        <v>0.57291666666666696</v>
      </c>
      <c r="F6040" s="119">
        <v>0.73958333333333404</v>
      </c>
      <c r="G6040" s="117" t="str">
        <f>IF(NOT(ISBLANK(Tableau645[heure
début])),IF(VALUE(MID(TEXT(Tableau645[heure
début],"hh"),1,2))&lt;13,"AM","PM"),"")</f>
        <v>PM</v>
      </c>
      <c r="H6040" s="119">
        <f t="shared" si="13"/>
        <v>0.16666666666666707</v>
      </c>
      <c r="I6040" s="119"/>
      <c r="J6040" s="119"/>
      <c r="K6040" s="116"/>
      <c r="L6040" s="116" t="e">
        <f ca="1">VLOOKUP(Tableau645[[#This Row],[module]],OFFSET(INDIRECT(A6040&amp;"_code"),0,2,,2),2,0)</f>
        <v>#N/A</v>
      </c>
      <c r="M6040" s="115"/>
      <c r="N6040" s="119"/>
      <c r="O6040" s="115"/>
    </row>
    <row r="6041" spans="1:15" hidden="1" x14ac:dyDescent="0.2">
      <c r="A6041" s="115" t="s">
        <v>677</v>
      </c>
      <c r="B6041" s="116" t="str">
        <f t="shared" si="12"/>
        <v>2018-47</v>
      </c>
      <c r="C6041" s="117">
        <v>43423</v>
      </c>
      <c r="D6041" s="118">
        <f>WEEKDAY(Tableau645[[#This Row],[date]])</f>
        <v>2</v>
      </c>
      <c r="E6041" s="47">
        <v>0.34375</v>
      </c>
      <c r="F6041" s="47">
        <v>0.51041666666666696</v>
      </c>
      <c r="G6041" s="117" t="str">
        <f>IF(NOT(ISBLANK(Tableau645[heure
début])),IF(VALUE(MID(TEXT(Tableau645[heure
début],"hh"),1,2))&lt;13,"AM","PM"),"")</f>
        <v>AM</v>
      </c>
      <c r="H6041" s="119">
        <f t="shared" si="13"/>
        <v>0.16666666666666696</v>
      </c>
      <c r="I6041" s="119"/>
      <c r="J6041" s="119"/>
      <c r="K6041" s="116" t="s">
        <v>1168</v>
      </c>
      <c r="L6041" s="116" t="str">
        <f ca="1">VLOOKUP(Tableau645[[#This Row],[module]],OFFSET(INDIRECT(A6041&amp;"_code"),0,2,,2),2,0)</f>
        <v>n/a</v>
      </c>
      <c r="M6041" s="115"/>
      <c r="N6041" s="119"/>
      <c r="O6041" s="115"/>
    </row>
    <row r="6042" spans="1:15" hidden="1" x14ac:dyDescent="0.2">
      <c r="A6042" s="115" t="s">
        <v>677</v>
      </c>
      <c r="B6042" s="116" t="str">
        <f t="shared" si="12"/>
        <v>2018-47</v>
      </c>
      <c r="C6042" s="117">
        <v>43423</v>
      </c>
      <c r="D6042" s="118">
        <f>WEEKDAY(Tableau645[[#This Row],[date]])</f>
        <v>2</v>
      </c>
      <c r="E6042" s="119">
        <v>0.57291666666666696</v>
      </c>
      <c r="F6042" s="119">
        <v>0.73958333333333404</v>
      </c>
      <c r="G6042" s="117" t="str">
        <f>IF(NOT(ISBLANK(Tableau645[heure
début])),IF(VALUE(MID(TEXT(Tableau645[heure
début],"hh"),1,2))&lt;13,"AM","PM"),"")</f>
        <v>PM</v>
      </c>
      <c r="H6042" s="119">
        <f t="shared" si="13"/>
        <v>0.16666666666666707</v>
      </c>
      <c r="I6042" s="119"/>
      <c r="J6042" s="119"/>
      <c r="K6042" s="116" t="s">
        <v>1168</v>
      </c>
      <c r="L6042" s="116" t="str">
        <f ca="1">VLOOKUP(Tableau645[[#This Row],[module]],OFFSET(INDIRECT(A6042&amp;"_code"),0,2,,2),2,0)</f>
        <v>n/a</v>
      </c>
      <c r="M6042" s="115"/>
      <c r="N6042" s="119"/>
      <c r="O6042" s="115"/>
    </row>
    <row r="6043" spans="1:15" hidden="1" x14ac:dyDescent="0.2">
      <c r="A6043" s="115" t="s">
        <v>677</v>
      </c>
      <c r="B6043" s="116" t="str">
        <f t="shared" si="12"/>
        <v>2018-47</v>
      </c>
      <c r="C6043" s="117">
        <v>43424</v>
      </c>
      <c r="D6043" s="118">
        <f>WEEKDAY(Tableau645[[#This Row],[date]])</f>
        <v>3</v>
      </c>
      <c r="E6043" s="47">
        <v>0.34375</v>
      </c>
      <c r="F6043" s="47">
        <v>0.51041666666666696</v>
      </c>
      <c r="G6043" s="117" t="str">
        <f>IF(NOT(ISBLANK(Tableau645[heure
début])),IF(VALUE(MID(TEXT(Tableau645[heure
début],"hh"),1,2))&lt;13,"AM","PM"),"")</f>
        <v>AM</v>
      </c>
      <c r="H6043" s="119">
        <f t="shared" si="13"/>
        <v>0.16666666666666696</v>
      </c>
      <c r="I6043" s="119"/>
      <c r="J6043" s="119"/>
      <c r="K6043" s="116" t="s">
        <v>1168</v>
      </c>
      <c r="L6043" s="116" t="str">
        <f ca="1">VLOOKUP(Tableau645[[#This Row],[module]],OFFSET(INDIRECT(A6043&amp;"_code"),0,2,,2),2,0)</f>
        <v>n/a</v>
      </c>
      <c r="M6043" s="115"/>
      <c r="N6043" s="119"/>
      <c r="O6043" s="115"/>
    </row>
    <row r="6044" spans="1:15" hidden="1" x14ac:dyDescent="0.2">
      <c r="A6044" s="115" t="s">
        <v>677</v>
      </c>
      <c r="B6044" s="116" t="str">
        <f t="shared" si="12"/>
        <v>2018-47</v>
      </c>
      <c r="C6044" s="117">
        <v>43424</v>
      </c>
      <c r="D6044" s="118">
        <f>WEEKDAY(Tableau645[[#This Row],[date]])</f>
        <v>3</v>
      </c>
      <c r="E6044" s="119">
        <v>0.57291666666666696</v>
      </c>
      <c r="F6044" s="119">
        <v>0.73958333333333404</v>
      </c>
      <c r="G6044" s="117" t="str">
        <f>IF(NOT(ISBLANK(Tableau645[heure
début])),IF(VALUE(MID(TEXT(Tableau645[heure
début],"hh"),1,2))&lt;13,"AM","PM"),"")</f>
        <v>PM</v>
      </c>
      <c r="H6044" s="119">
        <f t="shared" si="13"/>
        <v>0.16666666666666707</v>
      </c>
      <c r="I6044" s="119"/>
      <c r="J6044" s="119"/>
      <c r="K6044" s="116" t="s">
        <v>1168</v>
      </c>
      <c r="L6044" s="116" t="str">
        <f ca="1">VLOOKUP(Tableau645[[#This Row],[module]],OFFSET(INDIRECT(A6044&amp;"_code"),0,2,,2),2,0)</f>
        <v>n/a</v>
      </c>
      <c r="M6044" s="115"/>
      <c r="N6044" s="119"/>
      <c r="O6044" s="115"/>
    </row>
    <row r="6045" spans="1:15" hidden="1" x14ac:dyDescent="0.2">
      <c r="A6045" s="115" t="s">
        <v>677</v>
      </c>
      <c r="B6045" s="116" t="str">
        <f t="shared" si="12"/>
        <v>2018-47</v>
      </c>
      <c r="C6045" s="117">
        <v>43425</v>
      </c>
      <c r="D6045" s="118">
        <f>WEEKDAY(Tableau645[[#This Row],[date]])</f>
        <v>4</v>
      </c>
      <c r="E6045" s="47">
        <v>0.34375</v>
      </c>
      <c r="F6045" s="47">
        <v>0.51041666666666696</v>
      </c>
      <c r="G6045" s="117" t="str">
        <f>IF(NOT(ISBLANK(Tableau645[heure
début])),IF(VALUE(MID(TEXT(Tableau645[heure
début],"hh"),1,2))&lt;13,"AM","PM"),"")</f>
        <v>AM</v>
      </c>
      <c r="H6045" s="119">
        <f t="shared" si="13"/>
        <v>0.16666666666666696</v>
      </c>
      <c r="I6045" s="119"/>
      <c r="J6045" s="119"/>
      <c r="K6045" s="116" t="s">
        <v>1168</v>
      </c>
      <c r="L6045" s="116" t="str">
        <f ca="1">VLOOKUP(Tableau645[[#This Row],[module]],OFFSET(INDIRECT(A6045&amp;"_code"),0,2,,2),2,0)</f>
        <v>n/a</v>
      </c>
      <c r="M6045" s="115"/>
      <c r="N6045" s="119"/>
      <c r="O6045" s="115"/>
    </row>
    <row r="6046" spans="1:15" hidden="1" x14ac:dyDescent="0.2">
      <c r="A6046" s="115" t="s">
        <v>677</v>
      </c>
      <c r="B6046" s="116" t="str">
        <f t="shared" si="12"/>
        <v>2018-47</v>
      </c>
      <c r="C6046" s="117">
        <v>43425</v>
      </c>
      <c r="D6046" s="118">
        <f>WEEKDAY(Tableau645[[#This Row],[date]])</f>
        <v>4</v>
      </c>
      <c r="E6046" s="119">
        <v>0.57291666666666696</v>
      </c>
      <c r="F6046" s="119">
        <v>0.73958333333333404</v>
      </c>
      <c r="G6046" s="117" t="str">
        <f>IF(NOT(ISBLANK(Tableau645[heure
début])),IF(VALUE(MID(TEXT(Tableau645[heure
début],"hh"),1,2))&lt;13,"AM","PM"),"")</f>
        <v>PM</v>
      </c>
      <c r="H6046" s="119">
        <f t="shared" si="13"/>
        <v>0.16666666666666707</v>
      </c>
      <c r="I6046" s="119"/>
      <c r="J6046" s="119"/>
      <c r="K6046" s="116" t="s">
        <v>1168</v>
      </c>
      <c r="L6046" s="116" t="str">
        <f ca="1">VLOOKUP(Tableau645[[#This Row],[module]],OFFSET(INDIRECT(A6046&amp;"_code"),0,2,,2),2,0)</f>
        <v>n/a</v>
      </c>
      <c r="M6046" s="115"/>
      <c r="N6046" s="119"/>
      <c r="O6046" s="115"/>
    </row>
    <row r="6047" spans="1:15" hidden="1" x14ac:dyDescent="0.2">
      <c r="A6047" s="115" t="s">
        <v>677</v>
      </c>
      <c r="B6047" s="116" t="str">
        <f t="shared" si="12"/>
        <v>2018-47</v>
      </c>
      <c r="C6047" s="117">
        <v>43426</v>
      </c>
      <c r="D6047" s="118">
        <f>WEEKDAY(Tableau645[[#This Row],[date]])</f>
        <v>5</v>
      </c>
      <c r="E6047" s="47">
        <v>0.34375</v>
      </c>
      <c r="F6047" s="47">
        <v>0.51041666666666696</v>
      </c>
      <c r="G6047" s="117" t="str">
        <f>IF(NOT(ISBLANK(Tableau645[heure
début])),IF(VALUE(MID(TEXT(Tableau645[heure
début],"hh"),1,2))&lt;13,"AM","PM"),"")</f>
        <v>AM</v>
      </c>
      <c r="H6047" s="119">
        <f t="shared" si="13"/>
        <v>0.16666666666666696</v>
      </c>
      <c r="I6047" s="119"/>
      <c r="J6047" s="119"/>
      <c r="K6047" s="116" t="s">
        <v>1168</v>
      </c>
      <c r="L6047" s="116" t="str">
        <f ca="1">VLOOKUP(Tableau645[[#This Row],[module]],OFFSET(INDIRECT(A6047&amp;"_code"),0,2,,2),2,0)</f>
        <v>n/a</v>
      </c>
      <c r="M6047" s="115"/>
      <c r="N6047" s="119"/>
      <c r="O6047" s="115"/>
    </row>
    <row r="6048" spans="1:15" hidden="1" x14ac:dyDescent="0.2">
      <c r="A6048" s="115" t="s">
        <v>677</v>
      </c>
      <c r="B6048" s="116" t="str">
        <f t="shared" si="12"/>
        <v>2018-47</v>
      </c>
      <c r="C6048" s="117">
        <v>43426</v>
      </c>
      <c r="D6048" s="118">
        <f>WEEKDAY(Tableau645[[#This Row],[date]])</f>
        <v>5</v>
      </c>
      <c r="E6048" s="119">
        <v>0.57291666666666696</v>
      </c>
      <c r="F6048" s="119">
        <v>0.73958333333333404</v>
      </c>
      <c r="G6048" s="117" t="str">
        <f>IF(NOT(ISBLANK(Tableau645[heure
début])),IF(VALUE(MID(TEXT(Tableau645[heure
début],"hh"),1,2))&lt;13,"AM","PM"),"")</f>
        <v>PM</v>
      </c>
      <c r="H6048" s="119">
        <f t="shared" si="13"/>
        <v>0.16666666666666707</v>
      </c>
      <c r="I6048" s="119"/>
      <c r="J6048" s="119"/>
      <c r="K6048" s="116" t="s">
        <v>1168</v>
      </c>
      <c r="L6048" s="116" t="str">
        <f ca="1">VLOOKUP(Tableau645[[#This Row],[module]],OFFSET(INDIRECT(A6048&amp;"_code"),0,2,,2),2,0)</f>
        <v>n/a</v>
      </c>
      <c r="M6048" s="115"/>
      <c r="N6048" s="119"/>
      <c r="O6048" s="115"/>
    </row>
    <row r="6049" spans="1:15" hidden="1" x14ac:dyDescent="0.2">
      <c r="A6049" s="115" t="s">
        <v>677</v>
      </c>
      <c r="B6049" s="116" t="str">
        <f t="shared" si="12"/>
        <v>2018-47</v>
      </c>
      <c r="C6049" s="117">
        <v>43427</v>
      </c>
      <c r="D6049" s="118">
        <f>WEEKDAY(Tableau645[[#This Row],[date]])</f>
        <v>6</v>
      </c>
      <c r="E6049" s="47">
        <v>0.34375</v>
      </c>
      <c r="F6049" s="47">
        <v>0.51041666666666696</v>
      </c>
      <c r="G6049" s="117" t="str">
        <f>IF(NOT(ISBLANK(Tableau645[heure
début])),IF(VALUE(MID(TEXT(Tableau645[heure
début],"hh"),1,2))&lt;13,"AM","PM"),"")</f>
        <v>AM</v>
      </c>
      <c r="H6049" s="119">
        <f t="shared" si="13"/>
        <v>0.16666666666666696</v>
      </c>
      <c r="I6049" s="119"/>
      <c r="J6049" s="119"/>
      <c r="K6049" s="116" t="s">
        <v>1168</v>
      </c>
      <c r="L6049" s="116" t="str">
        <f ca="1">VLOOKUP(Tableau645[[#This Row],[module]],OFFSET(INDIRECT(A6049&amp;"_code"),0,2,,2),2,0)</f>
        <v>n/a</v>
      </c>
      <c r="M6049" s="115"/>
      <c r="N6049" s="119"/>
      <c r="O6049" s="115"/>
    </row>
    <row r="6050" spans="1:15" hidden="1" x14ac:dyDescent="0.2">
      <c r="A6050" s="115" t="s">
        <v>677</v>
      </c>
      <c r="B6050" s="116" t="str">
        <f t="shared" si="12"/>
        <v>2018-47</v>
      </c>
      <c r="C6050" s="117">
        <v>43427</v>
      </c>
      <c r="D6050" s="118">
        <f>WEEKDAY(Tableau645[[#This Row],[date]])</f>
        <v>6</v>
      </c>
      <c r="E6050" s="119">
        <v>0.57291666666666696</v>
      </c>
      <c r="F6050" s="119">
        <v>0.73958333333333404</v>
      </c>
      <c r="G6050" s="117" t="str">
        <f>IF(NOT(ISBLANK(Tableau645[heure
début])),IF(VALUE(MID(TEXT(Tableau645[heure
début],"hh"),1,2))&lt;13,"AM","PM"),"")</f>
        <v>PM</v>
      </c>
      <c r="H6050" s="119">
        <f t="shared" si="13"/>
        <v>0.16666666666666707</v>
      </c>
      <c r="I6050" s="119"/>
      <c r="J6050" s="119"/>
      <c r="K6050" s="116" t="s">
        <v>1168</v>
      </c>
      <c r="L6050" s="116" t="str">
        <f ca="1">VLOOKUP(Tableau645[[#This Row],[module]],OFFSET(INDIRECT(A6050&amp;"_code"),0,2,,2),2,0)</f>
        <v>n/a</v>
      </c>
      <c r="M6050" s="115"/>
      <c r="N6050" s="119"/>
      <c r="O6050" s="115"/>
    </row>
    <row r="6051" spans="1:15" hidden="1" x14ac:dyDescent="0.2">
      <c r="A6051" s="115" t="s">
        <v>677</v>
      </c>
      <c r="B6051" s="116" t="str">
        <f t="shared" si="12"/>
        <v>2018-47</v>
      </c>
      <c r="C6051" s="117">
        <v>43428</v>
      </c>
      <c r="D6051" s="118">
        <f>WEEKDAY(Tableau645[[#This Row],[date]])</f>
        <v>7</v>
      </c>
      <c r="E6051" s="47">
        <v>0.34375</v>
      </c>
      <c r="F6051" s="47">
        <v>0.51041666666666696</v>
      </c>
      <c r="G6051" s="117" t="str">
        <f>IF(NOT(ISBLANK(Tableau645[heure
début])),IF(VALUE(MID(TEXT(Tableau645[heure
début],"hh"),1,2))&lt;13,"AM","PM"),"")</f>
        <v>AM</v>
      </c>
      <c r="H6051" s="119">
        <f t="shared" si="13"/>
        <v>0.16666666666666696</v>
      </c>
      <c r="I6051" s="119"/>
      <c r="J6051" s="119"/>
      <c r="K6051" s="116"/>
      <c r="L6051" s="116" t="e">
        <f ca="1">VLOOKUP(Tableau645[[#This Row],[module]],OFFSET(INDIRECT(A6051&amp;"_code"),0,2,,2),2,0)</f>
        <v>#N/A</v>
      </c>
      <c r="M6051" s="115"/>
      <c r="N6051" s="119"/>
      <c r="O6051" s="115"/>
    </row>
    <row r="6052" spans="1:15" hidden="1" x14ac:dyDescent="0.2">
      <c r="A6052" s="115" t="s">
        <v>677</v>
      </c>
      <c r="B6052" s="116" t="str">
        <f t="shared" si="12"/>
        <v>2018-47</v>
      </c>
      <c r="C6052" s="117">
        <v>43428</v>
      </c>
      <c r="D6052" s="118">
        <f>WEEKDAY(Tableau645[[#This Row],[date]])</f>
        <v>7</v>
      </c>
      <c r="E6052" s="119">
        <v>0.57291666666666696</v>
      </c>
      <c r="F6052" s="119">
        <v>0.73958333333333404</v>
      </c>
      <c r="G6052" s="117" t="str">
        <f>IF(NOT(ISBLANK(Tableau645[heure
début])),IF(VALUE(MID(TEXT(Tableau645[heure
début],"hh"),1,2))&lt;13,"AM","PM"),"")</f>
        <v>PM</v>
      </c>
      <c r="H6052" s="119">
        <f t="shared" si="13"/>
        <v>0.16666666666666707</v>
      </c>
      <c r="I6052" s="119"/>
      <c r="J6052" s="119"/>
      <c r="K6052" s="116"/>
      <c r="L6052" s="116" t="e">
        <f ca="1">VLOOKUP(Tableau645[[#This Row],[module]],OFFSET(INDIRECT(A6052&amp;"_code"),0,2,,2),2,0)</f>
        <v>#N/A</v>
      </c>
      <c r="M6052" s="115"/>
      <c r="N6052" s="119"/>
      <c r="O6052" s="115"/>
    </row>
    <row r="6053" spans="1:15" hidden="1" x14ac:dyDescent="0.2">
      <c r="A6053" s="115" t="s">
        <v>677</v>
      </c>
      <c r="B6053" s="116" t="str">
        <f t="shared" si="12"/>
        <v>2018-48</v>
      </c>
      <c r="C6053" s="117">
        <v>43429</v>
      </c>
      <c r="D6053" s="118">
        <f>WEEKDAY(Tableau645[[#This Row],[date]])</f>
        <v>1</v>
      </c>
      <c r="E6053" s="47">
        <v>0.34375</v>
      </c>
      <c r="F6053" s="47">
        <v>0.51041666666666696</v>
      </c>
      <c r="G6053" s="117" t="str">
        <f>IF(NOT(ISBLANK(Tableau645[heure
début])),IF(VALUE(MID(TEXT(Tableau645[heure
début],"hh"),1,2))&lt;13,"AM","PM"),"")</f>
        <v>AM</v>
      </c>
      <c r="H6053" s="119">
        <f t="shared" si="13"/>
        <v>0.16666666666666696</v>
      </c>
      <c r="I6053" s="119"/>
      <c r="J6053" s="119"/>
      <c r="K6053" s="116"/>
      <c r="L6053" s="116" t="e">
        <f ca="1">VLOOKUP(Tableau645[[#This Row],[module]],OFFSET(INDIRECT(A6053&amp;"_code"),0,2,,2),2,0)</f>
        <v>#N/A</v>
      </c>
      <c r="M6053" s="115"/>
      <c r="N6053" s="119"/>
      <c r="O6053" s="115"/>
    </row>
    <row r="6054" spans="1:15" hidden="1" x14ac:dyDescent="0.2">
      <c r="A6054" s="115" t="s">
        <v>677</v>
      </c>
      <c r="B6054" s="116" t="str">
        <f t="shared" si="12"/>
        <v>2018-48</v>
      </c>
      <c r="C6054" s="117">
        <v>43429</v>
      </c>
      <c r="D6054" s="118">
        <f>WEEKDAY(Tableau645[[#This Row],[date]])</f>
        <v>1</v>
      </c>
      <c r="E6054" s="119">
        <v>0.57291666666666696</v>
      </c>
      <c r="F6054" s="119">
        <v>0.73958333333333404</v>
      </c>
      <c r="G6054" s="117" t="str">
        <f>IF(NOT(ISBLANK(Tableau645[heure
début])),IF(VALUE(MID(TEXT(Tableau645[heure
début],"hh"),1,2))&lt;13,"AM","PM"),"")</f>
        <v>PM</v>
      </c>
      <c r="H6054" s="119">
        <f t="shared" si="13"/>
        <v>0.16666666666666707</v>
      </c>
      <c r="I6054" s="119"/>
      <c r="J6054" s="119"/>
      <c r="K6054" s="116"/>
      <c r="L6054" s="116" t="e">
        <f ca="1">VLOOKUP(Tableau645[[#This Row],[module]],OFFSET(INDIRECT(A6054&amp;"_code"),0,2,,2),2,0)</f>
        <v>#N/A</v>
      </c>
      <c r="M6054" s="115"/>
      <c r="N6054" s="119"/>
      <c r="O6054" s="115"/>
    </row>
    <row r="6055" spans="1:15" hidden="1" x14ac:dyDescent="0.2">
      <c r="A6055" s="115" t="s">
        <v>677</v>
      </c>
      <c r="B6055" s="116" t="str">
        <f t="shared" si="12"/>
        <v>2018-48</v>
      </c>
      <c r="C6055" s="117">
        <v>43430</v>
      </c>
      <c r="D6055" s="118">
        <f>WEEKDAY(Tableau645[[#This Row],[date]])</f>
        <v>2</v>
      </c>
      <c r="E6055" s="47">
        <v>0.34375</v>
      </c>
      <c r="F6055" s="47">
        <v>0.51041666666666696</v>
      </c>
      <c r="G6055" s="117" t="str">
        <f>IF(NOT(ISBLANK(Tableau645[heure
début])),IF(VALUE(MID(TEXT(Tableau645[heure
début],"hh"),1,2))&lt;13,"AM","PM"),"")</f>
        <v>AM</v>
      </c>
      <c r="H6055" s="119">
        <f t="shared" si="13"/>
        <v>0.16666666666666696</v>
      </c>
      <c r="I6055" s="119"/>
      <c r="J6055" s="119"/>
      <c r="K6055" s="116" t="s">
        <v>1134</v>
      </c>
      <c r="L6055" s="116" t="str">
        <f ca="1">VLOOKUP(Tableau645[[#This Row],[module]],OFFSET(INDIRECT(A6055&amp;"_code"),0,2,,2),2,0)</f>
        <v>LEFETZ Guillaume</v>
      </c>
      <c r="M6055" s="115"/>
      <c r="N6055" s="119"/>
      <c r="O6055" s="115"/>
    </row>
    <row r="6056" spans="1:15" hidden="1" x14ac:dyDescent="0.2">
      <c r="A6056" s="115" t="s">
        <v>677</v>
      </c>
      <c r="B6056" s="116" t="str">
        <f t="shared" si="12"/>
        <v>2018-48</v>
      </c>
      <c r="C6056" s="117">
        <v>43430</v>
      </c>
      <c r="D6056" s="118">
        <f>WEEKDAY(Tableau645[[#This Row],[date]])</f>
        <v>2</v>
      </c>
      <c r="E6056" s="119">
        <v>0.57291666666666696</v>
      </c>
      <c r="F6056" s="119">
        <v>0.73958333333333404</v>
      </c>
      <c r="G6056" s="117" t="str">
        <f>IF(NOT(ISBLANK(Tableau645[heure
début])),IF(VALUE(MID(TEXT(Tableau645[heure
début],"hh"),1,2))&lt;13,"AM","PM"),"")</f>
        <v>PM</v>
      </c>
      <c r="H6056" s="119">
        <f t="shared" si="13"/>
        <v>0.16666666666666707</v>
      </c>
      <c r="I6056" s="119"/>
      <c r="J6056" s="119"/>
      <c r="K6056" s="116" t="s">
        <v>1134</v>
      </c>
      <c r="L6056" s="116" t="str">
        <f ca="1">VLOOKUP(Tableau645[[#This Row],[module]],OFFSET(INDIRECT(A6056&amp;"_code"),0,2,,2),2,0)</f>
        <v>LEFETZ Guillaume</v>
      </c>
      <c r="M6056" s="115"/>
      <c r="N6056" s="119"/>
      <c r="O6056" s="115"/>
    </row>
    <row r="6057" spans="1:15" hidden="1" x14ac:dyDescent="0.2">
      <c r="A6057" s="115" t="s">
        <v>677</v>
      </c>
      <c r="B6057" s="116" t="str">
        <f t="shared" si="12"/>
        <v>2018-48</v>
      </c>
      <c r="C6057" s="117">
        <v>43431</v>
      </c>
      <c r="D6057" s="118">
        <f>WEEKDAY(Tableau645[[#This Row],[date]])</f>
        <v>3</v>
      </c>
      <c r="E6057" s="47">
        <v>0.34375</v>
      </c>
      <c r="F6057" s="47">
        <v>0.51041666666666696</v>
      </c>
      <c r="G6057" s="117" t="str">
        <f>IF(NOT(ISBLANK(Tableau645[heure
début])),IF(VALUE(MID(TEXT(Tableau645[heure
début],"hh"),1,2))&lt;13,"AM","PM"),"")</f>
        <v>AM</v>
      </c>
      <c r="H6057" s="119">
        <f t="shared" si="13"/>
        <v>0.16666666666666696</v>
      </c>
      <c r="I6057" s="119"/>
      <c r="J6057" s="119"/>
      <c r="K6057" s="116" t="s">
        <v>1134</v>
      </c>
      <c r="L6057" s="116" t="str">
        <f ca="1">VLOOKUP(Tableau645[[#This Row],[module]],OFFSET(INDIRECT(A6057&amp;"_code"),0,2,,2),2,0)</f>
        <v>LEFETZ Guillaume</v>
      </c>
      <c r="M6057" s="115"/>
      <c r="N6057" s="119"/>
      <c r="O6057" s="115"/>
    </row>
    <row r="6058" spans="1:15" hidden="1" x14ac:dyDescent="0.2">
      <c r="A6058" s="115" t="s">
        <v>677</v>
      </c>
      <c r="B6058" s="116" t="str">
        <f t="shared" si="12"/>
        <v>2018-48</v>
      </c>
      <c r="C6058" s="117">
        <v>43431</v>
      </c>
      <c r="D6058" s="118">
        <f>WEEKDAY(Tableau645[[#This Row],[date]])</f>
        <v>3</v>
      </c>
      <c r="E6058" s="119">
        <v>0.57291666666666696</v>
      </c>
      <c r="F6058" s="119">
        <v>0.73958333333333404</v>
      </c>
      <c r="G6058" s="117" t="str">
        <f>IF(NOT(ISBLANK(Tableau645[heure
début])),IF(VALUE(MID(TEXT(Tableau645[heure
début],"hh"),1,2))&lt;13,"AM","PM"),"")</f>
        <v>PM</v>
      </c>
      <c r="H6058" s="119">
        <f t="shared" si="13"/>
        <v>0.16666666666666707</v>
      </c>
      <c r="I6058" s="119"/>
      <c r="J6058" s="119"/>
      <c r="K6058" s="116" t="s">
        <v>1134</v>
      </c>
      <c r="L6058" s="116" t="str">
        <f ca="1">VLOOKUP(Tableau645[[#This Row],[module]],OFFSET(INDIRECT(A6058&amp;"_code"),0,2,,2),2,0)</f>
        <v>LEFETZ Guillaume</v>
      </c>
      <c r="M6058" s="115"/>
      <c r="N6058" s="119"/>
      <c r="O6058" s="115"/>
    </row>
    <row r="6059" spans="1:15" hidden="1" x14ac:dyDescent="0.2">
      <c r="A6059" s="115" t="s">
        <v>677</v>
      </c>
      <c r="B6059" s="116" t="str">
        <f t="shared" si="12"/>
        <v>2018-48</v>
      </c>
      <c r="C6059" s="117">
        <v>43432</v>
      </c>
      <c r="D6059" s="118">
        <f>WEEKDAY(Tableau645[[#This Row],[date]])</f>
        <v>4</v>
      </c>
      <c r="E6059" s="47">
        <v>0.34375</v>
      </c>
      <c r="F6059" s="47">
        <v>0.51041666666666696</v>
      </c>
      <c r="G6059" s="117" t="str">
        <f>IF(NOT(ISBLANK(Tableau645[heure
début])),IF(VALUE(MID(TEXT(Tableau645[heure
début],"hh"),1,2))&lt;13,"AM","PM"),"")</f>
        <v>AM</v>
      </c>
      <c r="H6059" s="119">
        <f t="shared" si="13"/>
        <v>0.16666666666666696</v>
      </c>
      <c r="I6059" s="119"/>
      <c r="J6059" s="119"/>
      <c r="K6059" s="116" t="s">
        <v>1134</v>
      </c>
      <c r="L6059" s="116" t="str">
        <f ca="1">VLOOKUP(Tableau645[[#This Row],[module]],OFFSET(INDIRECT(A6059&amp;"_code"),0,2,,2),2,0)</f>
        <v>LEFETZ Guillaume</v>
      </c>
      <c r="M6059" s="115"/>
      <c r="N6059" s="119"/>
      <c r="O6059" s="115"/>
    </row>
    <row r="6060" spans="1:15" hidden="1" x14ac:dyDescent="0.2">
      <c r="A6060" s="115" t="s">
        <v>677</v>
      </c>
      <c r="B6060" s="116" t="str">
        <f t="shared" si="12"/>
        <v>2018-48</v>
      </c>
      <c r="C6060" s="117">
        <v>43432</v>
      </c>
      <c r="D6060" s="118">
        <f>WEEKDAY(Tableau645[[#This Row],[date]])</f>
        <v>4</v>
      </c>
      <c r="E6060" s="119">
        <v>0.57291666666666696</v>
      </c>
      <c r="F6060" s="119">
        <v>0.73958333333333404</v>
      </c>
      <c r="G6060" s="117" t="str">
        <f>IF(NOT(ISBLANK(Tableau645[heure
début])),IF(VALUE(MID(TEXT(Tableau645[heure
début],"hh"),1,2))&lt;13,"AM","PM"),"")</f>
        <v>PM</v>
      </c>
      <c r="H6060" s="119">
        <f t="shared" si="13"/>
        <v>0.16666666666666707</v>
      </c>
      <c r="I6060" s="119"/>
      <c r="J6060" s="119"/>
      <c r="K6060" s="116" t="s">
        <v>1134</v>
      </c>
      <c r="L6060" s="116" t="str">
        <f ca="1">VLOOKUP(Tableau645[[#This Row],[module]],OFFSET(INDIRECT(A6060&amp;"_code"),0,2,,2),2,0)</f>
        <v>LEFETZ Guillaume</v>
      </c>
      <c r="M6060" s="115"/>
      <c r="N6060" s="119"/>
      <c r="O6060" s="115"/>
    </row>
    <row r="6061" spans="1:15" hidden="1" x14ac:dyDescent="0.2">
      <c r="A6061" s="115" t="s">
        <v>677</v>
      </c>
      <c r="B6061" s="116" t="str">
        <f t="shared" si="12"/>
        <v>2018-48</v>
      </c>
      <c r="C6061" s="117">
        <v>43433</v>
      </c>
      <c r="D6061" s="118">
        <f>WEEKDAY(Tableau645[[#This Row],[date]])</f>
        <v>5</v>
      </c>
      <c r="E6061" s="47">
        <v>0.34375</v>
      </c>
      <c r="F6061" s="47">
        <v>0.51041666666666696</v>
      </c>
      <c r="G6061" s="117" t="str">
        <f>IF(NOT(ISBLANK(Tableau645[heure
début])),IF(VALUE(MID(TEXT(Tableau645[heure
début],"hh"),1,2))&lt;13,"AM","PM"),"")</f>
        <v>AM</v>
      </c>
      <c r="H6061" s="119">
        <f t="shared" si="13"/>
        <v>0.16666666666666696</v>
      </c>
      <c r="I6061" s="119"/>
      <c r="J6061" s="119"/>
      <c r="K6061" s="116" t="s">
        <v>1134</v>
      </c>
      <c r="L6061" s="116" t="str">
        <f ca="1">VLOOKUP(Tableau645[[#This Row],[module]],OFFSET(INDIRECT(A6061&amp;"_code"),0,2,,2),2,0)</f>
        <v>LEFETZ Guillaume</v>
      </c>
      <c r="M6061" s="115"/>
      <c r="N6061" s="119"/>
      <c r="O6061" s="115"/>
    </row>
    <row r="6062" spans="1:15" hidden="1" x14ac:dyDescent="0.2">
      <c r="A6062" s="115" t="s">
        <v>677</v>
      </c>
      <c r="B6062" s="116" t="str">
        <f t="shared" si="12"/>
        <v>2018-48</v>
      </c>
      <c r="C6062" s="117">
        <v>43433</v>
      </c>
      <c r="D6062" s="118">
        <f>WEEKDAY(Tableau645[[#This Row],[date]])</f>
        <v>5</v>
      </c>
      <c r="E6062" s="119">
        <v>0.57291666666666696</v>
      </c>
      <c r="F6062" s="119">
        <v>0.73958333333333404</v>
      </c>
      <c r="G6062" s="117" t="str">
        <f>IF(NOT(ISBLANK(Tableau645[heure
début])),IF(VALUE(MID(TEXT(Tableau645[heure
début],"hh"),1,2))&lt;13,"AM","PM"),"")</f>
        <v>PM</v>
      </c>
      <c r="H6062" s="119">
        <f t="shared" si="13"/>
        <v>0.16666666666666707</v>
      </c>
      <c r="I6062" s="119"/>
      <c r="J6062" s="119"/>
      <c r="K6062" s="116" t="s">
        <v>1134</v>
      </c>
      <c r="L6062" s="116" t="str">
        <f ca="1">VLOOKUP(Tableau645[[#This Row],[module]],OFFSET(INDIRECT(A6062&amp;"_code"),0,2,,2),2,0)</f>
        <v>LEFETZ Guillaume</v>
      </c>
      <c r="M6062" s="115"/>
      <c r="N6062" s="119"/>
      <c r="O6062" s="115"/>
    </row>
    <row r="6063" spans="1:15" hidden="1" x14ac:dyDescent="0.2">
      <c r="A6063" s="115" t="s">
        <v>677</v>
      </c>
      <c r="B6063" s="116" t="str">
        <f t="shared" si="12"/>
        <v>2018-48</v>
      </c>
      <c r="C6063" s="117">
        <v>43434</v>
      </c>
      <c r="D6063" s="118">
        <f>WEEKDAY(Tableau645[[#This Row],[date]])</f>
        <v>6</v>
      </c>
      <c r="E6063" s="47">
        <v>0.34375</v>
      </c>
      <c r="F6063" s="47">
        <v>0.51041666666666696</v>
      </c>
      <c r="G6063" s="117" t="str">
        <f>IF(NOT(ISBLANK(Tableau645[heure
début])),IF(VALUE(MID(TEXT(Tableau645[heure
début],"hh"),1,2))&lt;13,"AM","PM"),"")</f>
        <v>AM</v>
      </c>
      <c r="H6063" s="119">
        <f t="shared" si="13"/>
        <v>0.16666666666666696</v>
      </c>
      <c r="I6063" s="119"/>
      <c r="J6063" s="119"/>
      <c r="K6063" s="116" t="s">
        <v>755</v>
      </c>
      <c r="L6063" s="116" t="str">
        <f ca="1">VLOOKUP(Tableau645[[#This Row],[module]],OFFSET(INDIRECT(A6063&amp;"_code"),0,2,,2),2,0)</f>
        <v>GABER Khalid</v>
      </c>
      <c r="M6063" s="115"/>
      <c r="N6063" s="119"/>
      <c r="O6063" s="115"/>
    </row>
    <row r="6064" spans="1:15" hidden="1" x14ac:dyDescent="0.2">
      <c r="A6064" s="115" t="s">
        <v>677</v>
      </c>
      <c r="B6064" s="116" t="str">
        <f t="shared" si="12"/>
        <v>2018-48</v>
      </c>
      <c r="C6064" s="117">
        <v>43434</v>
      </c>
      <c r="D6064" s="118">
        <f>WEEKDAY(Tableau645[[#This Row],[date]])</f>
        <v>6</v>
      </c>
      <c r="E6064" s="119">
        <v>0.57291666666666696</v>
      </c>
      <c r="F6064" s="119">
        <v>0.73958333333333404</v>
      </c>
      <c r="G6064" s="117" t="str">
        <f>IF(NOT(ISBLANK(Tableau645[heure
début])),IF(VALUE(MID(TEXT(Tableau645[heure
début],"hh"),1,2))&lt;13,"AM","PM"),"")</f>
        <v>PM</v>
      </c>
      <c r="H6064" s="119">
        <f t="shared" si="13"/>
        <v>0.16666666666666707</v>
      </c>
      <c r="I6064" s="119"/>
      <c r="J6064" s="119"/>
      <c r="K6064" s="116" t="s">
        <v>755</v>
      </c>
      <c r="L6064" s="116" t="str">
        <f ca="1">VLOOKUP(Tableau645[[#This Row],[module]],OFFSET(INDIRECT(A6064&amp;"_code"),0,2,,2),2,0)</f>
        <v>GABER Khalid</v>
      </c>
      <c r="M6064" s="115"/>
      <c r="N6064" s="119"/>
      <c r="O6064" s="115"/>
    </row>
    <row r="6065" spans="1:15" hidden="1" x14ac:dyDescent="0.2">
      <c r="A6065" s="115" t="s">
        <v>677</v>
      </c>
      <c r="B6065" s="116" t="str">
        <f t="shared" ref="B6065:B6072" si="14">YEAR(C6065)&amp;"-"&amp;WEEKNUM(C6065)</f>
        <v>2018-48</v>
      </c>
      <c r="C6065" s="117">
        <v>43435</v>
      </c>
      <c r="D6065" s="118">
        <f>WEEKDAY(Tableau645[[#This Row],[date]])</f>
        <v>7</v>
      </c>
      <c r="E6065" s="47">
        <v>0.34375</v>
      </c>
      <c r="F6065" s="47">
        <v>0.51041666666666696</v>
      </c>
      <c r="G6065" s="117" t="str">
        <f>IF(NOT(ISBLANK(Tableau645[heure
début])),IF(VALUE(MID(TEXT(Tableau645[heure
début],"hh"),1,2))&lt;13,"AM","PM"),"")</f>
        <v>AM</v>
      </c>
      <c r="H6065" s="119">
        <f t="shared" ref="H6065:H6072" si="15">F6065-E6065</f>
        <v>0.16666666666666696</v>
      </c>
      <c r="I6065" s="119"/>
      <c r="J6065" s="119"/>
      <c r="K6065" s="116"/>
      <c r="L6065" s="116" t="e">
        <f ca="1">VLOOKUP(Tableau645[[#This Row],[module]],OFFSET(INDIRECT(A6065&amp;"_code"),0,2,,2),2,0)</f>
        <v>#N/A</v>
      </c>
      <c r="M6065" s="115"/>
      <c r="N6065" s="119"/>
      <c r="O6065" s="115"/>
    </row>
    <row r="6066" spans="1:15" hidden="1" x14ac:dyDescent="0.2">
      <c r="A6066" s="115" t="s">
        <v>677</v>
      </c>
      <c r="B6066" s="116" t="str">
        <f t="shared" si="14"/>
        <v>2018-48</v>
      </c>
      <c r="C6066" s="117">
        <v>43435</v>
      </c>
      <c r="D6066" s="118">
        <f>WEEKDAY(Tableau645[[#This Row],[date]])</f>
        <v>7</v>
      </c>
      <c r="E6066" s="119">
        <v>0.57291666666666696</v>
      </c>
      <c r="F6066" s="119">
        <v>0.73958333333333404</v>
      </c>
      <c r="G6066" s="117" t="str">
        <f>IF(NOT(ISBLANK(Tableau645[heure
début])),IF(VALUE(MID(TEXT(Tableau645[heure
début],"hh"),1,2))&lt;13,"AM","PM"),"")</f>
        <v>PM</v>
      </c>
      <c r="H6066" s="119">
        <f t="shared" si="15"/>
        <v>0.16666666666666707</v>
      </c>
      <c r="I6066" s="119"/>
      <c r="J6066" s="119"/>
      <c r="K6066" s="116"/>
      <c r="L6066" s="116" t="e">
        <f ca="1">VLOOKUP(Tableau645[[#This Row],[module]],OFFSET(INDIRECT(A6066&amp;"_code"),0,2,,2),2,0)</f>
        <v>#N/A</v>
      </c>
      <c r="M6066" s="115"/>
      <c r="N6066" s="119"/>
      <c r="O6066" s="115"/>
    </row>
    <row r="6067" spans="1:15" hidden="1" x14ac:dyDescent="0.2">
      <c r="A6067" s="115" t="s">
        <v>677</v>
      </c>
      <c r="B6067" s="116" t="str">
        <f t="shared" si="14"/>
        <v>2018-49</v>
      </c>
      <c r="C6067" s="117">
        <v>43436</v>
      </c>
      <c r="D6067" s="118">
        <f>WEEKDAY(Tableau645[[#This Row],[date]])</f>
        <v>1</v>
      </c>
      <c r="E6067" s="47">
        <v>0.34375</v>
      </c>
      <c r="F6067" s="47">
        <v>0.51041666666666696</v>
      </c>
      <c r="G6067" s="117" t="str">
        <f>IF(NOT(ISBLANK(Tableau645[heure
début])),IF(VALUE(MID(TEXT(Tableau645[heure
début],"hh"),1,2))&lt;13,"AM","PM"),"")</f>
        <v>AM</v>
      </c>
      <c r="H6067" s="119">
        <f t="shared" si="15"/>
        <v>0.16666666666666696</v>
      </c>
      <c r="I6067" s="119"/>
      <c r="J6067" s="119"/>
      <c r="K6067" s="116"/>
      <c r="L6067" s="116" t="e">
        <f ca="1">VLOOKUP(Tableau645[[#This Row],[module]],OFFSET(INDIRECT(A6067&amp;"_code"),0,2,,2),2,0)</f>
        <v>#N/A</v>
      </c>
      <c r="M6067" s="115"/>
      <c r="N6067" s="119"/>
      <c r="O6067" s="115"/>
    </row>
    <row r="6068" spans="1:15" hidden="1" x14ac:dyDescent="0.2">
      <c r="A6068" s="115" t="s">
        <v>677</v>
      </c>
      <c r="B6068" s="116" t="str">
        <f t="shared" si="14"/>
        <v>2018-49</v>
      </c>
      <c r="C6068" s="117">
        <v>43436</v>
      </c>
      <c r="D6068" s="118">
        <f>WEEKDAY(Tableau645[[#This Row],[date]])</f>
        <v>1</v>
      </c>
      <c r="E6068" s="119">
        <v>0.57291666666666696</v>
      </c>
      <c r="F6068" s="119">
        <v>0.73958333333333404</v>
      </c>
      <c r="G6068" s="117" t="str">
        <f>IF(NOT(ISBLANK(Tableau645[heure
début])),IF(VALUE(MID(TEXT(Tableau645[heure
début],"hh"),1,2))&lt;13,"AM","PM"),"")</f>
        <v>PM</v>
      </c>
      <c r="H6068" s="119">
        <f t="shared" si="15"/>
        <v>0.16666666666666707</v>
      </c>
      <c r="I6068" s="119"/>
      <c r="J6068" s="119"/>
      <c r="K6068" s="116"/>
      <c r="L6068" s="116" t="e">
        <f ca="1">VLOOKUP(Tableau645[[#This Row],[module]],OFFSET(INDIRECT(A6068&amp;"_code"),0,2,,2),2,0)</f>
        <v>#N/A</v>
      </c>
      <c r="M6068" s="115"/>
      <c r="N6068" s="119"/>
      <c r="O6068" s="115"/>
    </row>
    <row r="6069" spans="1:15" hidden="1" x14ac:dyDescent="0.2">
      <c r="A6069" s="115" t="s">
        <v>677</v>
      </c>
      <c r="B6069" s="116" t="str">
        <f t="shared" si="14"/>
        <v>2018-49</v>
      </c>
      <c r="C6069" s="117">
        <v>43437</v>
      </c>
      <c r="D6069" s="118">
        <f>WEEKDAY(Tableau645[[#This Row],[date]])</f>
        <v>2</v>
      </c>
      <c r="E6069" s="47">
        <v>0.34375</v>
      </c>
      <c r="F6069" s="47">
        <v>0.51041666666666696</v>
      </c>
      <c r="G6069" s="117" t="str">
        <f>IF(NOT(ISBLANK(Tableau645[heure
début])),IF(VALUE(MID(TEXT(Tableau645[heure
début],"hh"),1,2))&lt;13,"AM","PM"),"")</f>
        <v>AM</v>
      </c>
      <c r="H6069" s="119">
        <f t="shared" si="15"/>
        <v>0.16666666666666696</v>
      </c>
      <c r="I6069" s="119"/>
      <c r="J6069" s="119"/>
      <c r="K6069" s="116" t="s">
        <v>809</v>
      </c>
      <c r="L6069" s="116" t="str">
        <f ca="1">VLOOKUP(Tableau645[[#This Row],[module]],OFFSET(INDIRECT(A6069&amp;"_code"),0,2,,2),2,0)</f>
        <v>n/a</v>
      </c>
      <c r="M6069" s="115"/>
      <c r="N6069" s="119"/>
      <c r="O6069" s="115"/>
    </row>
    <row r="6070" spans="1:15" hidden="1" x14ac:dyDescent="0.2">
      <c r="A6070" s="115" t="s">
        <v>677</v>
      </c>
      <c r="B6070" s="116" t="str">
        <f t="shared" si="14"/>
        <v>2018-49</v>
      </c>
      <c r="C6070" s="117">
        <v>43437</v>
      </c>
      <c r="D6070" s="118">
        <f>WEEKDAY(Tableau645[[#This Row],[date]])</f>
        <v>2</v>
      </c>
      <c r="E6070" s="119">
        <v>0.57291666666666696</v>
      </c>
      <c r="F6070" s="119">
        <v>0.73958333333333404</v>
      </c>
      <c r="G6070" s="117" t="str">
        <f>IF(NOT(ISBLANK(Tableau645[heure
début])),IF(VALUE(MID(TEXT(Tableau645[heure
début],"hh"),1,2))&lt;13,"AM","PM"),"")</f>
        <v>PM</v>
      </c>
      <c r="H6070" s="119">
        <f t="shared" si="15"/>
        <v>0.16666666666666707</v>
      </c>
      <c r="I6070" s="119"/>
      <c r="J6070" s="119"/>
      <c r="K6070" s="116" t="s">
        <v>809</v>
      </c>
      <c r="L6070" s="116" t="str">
        <f ca="1">VLOOKUP(Tableau645[[#This Row],[module]],OFFSET(INDIRECT(A6070&amp;"_code"),0,2,,2),2,0)</f>
        <v>n/a</v>
      </c>
      <c r="M6070" s="115"/>
      <c r="N6070" s="119"/>
      <c r="O6070" s="115"/>
    </row>
    <row r="6071" spans="1:15" hidden="1" x14ac:dyDescent="0.2">
      <c r="A6071" s="115" t="s">
        <v>677</v>
      </c>
      <c r="B6071" s="116" t="str">
        <f t="shared" si="14"/>
        <v>2018-49</v>
      </c>
      <c r="C6071" s="117">
        <v>43438</v>
      </c>
      <c r="D6071" s="118">
        <f>WEEKDAY(Tableau645[[#This Row],[date]])</f>
        <v>3</v>
      </c>
      <c r="E6071" s="47">
        <v>0.34375</v>
      </c>
      <c r="F6071" s="47">
        <v>0.51041666666666696</v>
      </c>
      <c r="G6071" s="117" t="str">
        <f>IF(NOT(ISBLANK(Tableau645[heure
début])),IF(VALUE(MID(TEXT(Tableau645[heure
début],"hh"),1,2))&lt;13,"AM","PM"),"")</f>
        <v>AM</v>
      </c>
      <c r="H6071" s="119">
        <f t="shared" si="15"/>
        <v>0.16666666666666696</v>
      </c>
      <c r="I6071" s="119"/>
      <c r="J6071" s="119"/>
      <c r="K6071" s="116" t="s">
        <v>809</v>
      </c>
      <c r="L6071" s="116" t="str">
        <f ca="1">VLOOKUP(Tableau645[[#This Row],[module]],OFFSET(INDIRECT(A6071&amp;"_code"),0,2,,2),2,0)</f>
        <v>n/a</v>
      </c>
      <c r="M6071" s="115"/>
      <c r="N6071" s="119"/>
      <c r="O6071" s="115"/>
    </row>
    <row r="6072" spans="1:15" hidden="1" x14ac:dyDescent="0.2">
      <c r="A6072" s="115" t="s">
        <v>677</v>
      </c>
      <c r="B6072" s="116" t="str">
        <f t="shared" si="14"/>
        <v>2018-49</v>
      </c>
      <c r="C6072" s="117">
        <v>43438</v>
      </c>
      <c r="D6072" s="118">
        <f>WEEKDAY(Tableau645[[#This Row],[date]])</f>
        <v>3</v>
      </c>
      <c r="E6072" s="119">
        <v>0.57291666666666696</v>
      </c>
      <c r="F6072" s="119">
        <v>0.73958333333333404</v>
      </c>
      <c r="G6072" s="117" t="str">
        <f>IF(NOT(ISBLANK(Tableau645[heure
début])),IF(VALUE(MID(TEXT(Tableau645[heure
début],"hh"),1,2))&lt;13,"AM","PM"),"")</f>
        <v>PM</v>
      </c>
      <c r="H6072" s="119">
        <f t="shared" si="15"/>
        <v>0.16666666666666707</v>
      </c>
      <c r="I6072" s="119"/>
      <c r="J6072" s="119"/>
      <c r="K6072" s="116" t="s">
        <v>809</v>
      </c>
      <c r="L6072" s="116" t="str">
        <f ca="1">VLOOKUP(Tableau645[[#This Row],[module]],OFFSET(INDIRECT(A6072&amp;"_code"),0,2,,2),2,0)</f>
        <v>n/a</v>
      </c>
      <c r="M6072" s="115"/>
      <c r="N6072" s="119"/>
      <c r="O6072" s="115"/>
    </row>
  </sheetData>
  <conditionalFormatting sqref="A2156:I2196 A1670:I1670 A1680:I1701 A1855:I1864 A1926:I1939 L1926:O1935 A1950:I1963 L1950:O1959 A1974:I1987 L1974:O1983 L1998:O2007 A2036:I2049 L2036:O2045 A2060:I2073 L2060:O2069 A2084:I2097 L2084:O2093 A2108:I2121 L2108:O2117 A2132:I2147 L2132:O2141 A2295:I2322 A2676:I2703 L2715:O2724 A2715:I2742 A2842:I2842 A2863:I2876 L2887:O2897 A2887:I2887 L2912:O2921 L2938:O2947 A2938:I2951 L2962:O2971 L2987:O2997 L3092:O3101 A3092:I3105 L3116:O3125 A3116:I3129 L3140:O3149 A3233:I3272 A3856:I3871 A3696:I3701 A3706:I3708 A3818:I3847 A3727:I3754 A3397:I3424 A3140:I3182 A3193:I3226 A1998:I2025 A2962:I2975 A2977 C2977 A3580:I3607 L3626:O3626 A2987:I3001 L3001:O3002 A3045:E3045 G3045:I3045 L3922:O3922 L3938:O3938 A3936:I3964 A1:O2 K3936:O3937 K3580:O3607 K2972:O2975 K3028:O3029 K3898:O3921 K3765:O3767 K3617:O3623 K3818:O3822 K3696:O3701 K3126:O3129 K3102:O3105 K2998:O3000 K2898:O2901 K2842:O2852 K2207:O2220 K2118:O2121 K2094:O2097 K2070:O2073 K2046:O2049 K1984:O1987 K1960:O1963 K1936:O1937 K1855:O1864 L197:O197 L2221:O2221 L2242:O2242 L2389:O2389 K2358:O2360 L2357:O2357 L2477:O2477 L2606:O2606 K2725:O2742 L2797:O2808 A2933 C2933 K2676:O2676 K3307:O3308 K2809:O2816 L3772:O3772 A3878:I3887 K2400:O2400 L2399:O2399 L2520:O2520 L2529:O2529 L2647:O2647 K2144:O2147 L2143:O2143 L2274:O2274 L3659:O3663 L3305:O3306 L3371:O3371 L3435:O3435 L3546:O3548 L3314:O3314 L3983:O3983 K2648:O2657 L2677:O2677 K2688:O2696 L2687:O2687 K2699:O2703 L2697:O2698 L2753:O2768 K2778:O2783 L2777:O2777 K2818:O2823 L2817:O2817 L2826:O2826 L3823:O3823 K3832:O3838 L3831:O3831 K3840:O3847 L3839:O3839 K3923:O3925 A3898:I3925 K3871:O3871 L3870:O3870 L3878:O3878 L3886:O3886 L4241:O4241 A1796:I1804 K3879:O3885 K3887:O3888 A3570:A3571 C3570:C3571 L1817:O1817 A3724 C3724 A5882:E5882 G5882:I5882 A373:D373 G373:I373 K2607:O2646 A3617:I3647 L3624:O3624 K3625:O3625 L4454:O4454 L4564:O4564 L4675:O4675 L4793:O4793 A1515:E1515 G1515:I1515 A1672:I1675 A1671:D1671 G1671:I1671 A1638:I1640 B3527 D3527 G3527:I3527 L3527:O3527 F1713:I1713 A3658:I3691 K3326:O3347 A3281:I3308 L3323:O3325 A3528:I3566 L1829:O1831 K1673:O1675 K2457:O2476 L2456:O2456 A2506:E2506 G2506:I2506 A2507:D2507 F2507:I2507 L2506:O2507 L3399:O3399 L3408:O3408 L3517:O3517 A1642:I1665 B1641 D1641 G1641:I1641 A2333:I2360 A852:E852 G852:I852 F853:I854 A1751:I1754 A2753:I2754 A2758:I2763 A2755:E2755 G2755:I2757 A2768:D2768 F2768:I2768 A2889:I2901 B2888 D2888 G2888:I2888 L3243:O3243 A3435:I3497 A3500:I3526 A3498:D3499 G3498:I3499 L3498:O3498 A3710:I3713 A3709:E3709 G3709:I3709 L3260:O3260 L3287:O3287 A853:D854 A3998:I4001 A3997:E3997 G3997:I3997 A3315:I3347 K3856:O3864 L3991:O3991 A1714:I1715 L2238:O2238 J2239:J2247 A3975:I3996 J3:O196 J198:O258 A260:O266 K1797:O1804 K1875:O1885 K2008:O2025 K2142:O2142 K2156:O2196 K2222:O2226 K2239:O2241 K2243:O2247 K2275:O2284 K2295:O2322 K2333:O2356 K2371:O2388 K2390:O2398 K2478:O2483 K2521:O2528 K2863:O2876 K2948:O2951 K3039:O3044 K3078:O3081 K3150:O3182 K3193:O3226 K3233:O3242 K3244:O3259 K3281:O3286 K3288:O3304 K3315:O3322 K3358:O3370 K3372:O3386 K3397:O3398 K3400:O3407 K3499:O3516 K3518:O3518 K3528:O3545 K3549:O3565 K3627:O3647 K3658:O3658 K3664:O3674 K3706:O3713 K3727:O3743 K3770:O3771 K3773:O3807 K3939:O3950 K3975:O3982 K3984:O3990 K3992:O4001 K4012:O4240 K4242:O4258 K4565:O4572 A3:I258 A268:I372 A1476:E1476 G1476:I1476 A1598:I1624 A1597:D1597 F1597:I1597 A374:I629 A641:I851 J268:O629 A631:O639 J1579:J1670 J1788:J1791 B1805:B1806 D1805 G1805:I1805 L1805:O1805 D1806:O1806 L2227:O2227 J2228:O2237 K2271:O2273 L2248:O2248 J2485:O2488 L2484:O2484 J2744:J2751 J2776:J2783 K2776:O2776 L2775:O2775 J2795:J2802 J2825:J2885 K2825:O2825 L2824:O2824 J2995:J3001 B3002 F3002:I3002 D3002 J1672:J1706 L1671:O1672 K1900:O1902 J1942:J1948 J1934:J1940 J1926:J1932 K1914:O1915 L1913:O1913 J1914:J1924 L1903:O1903 J1904:O1905 J1896:J1897 J1793:J1804 J1716:J1786 J1576:O1577 L1575:O1575 J1950:J2226 J5261:O5276 L5259:O5260 L5277:O5278 A1900:I1905 K4260:O4272 L4259:O4259 K4574:O4580 L4573:O4573 K4787:O4792 L4786:O4786 K4274:O4286 L4273:O4273 K4288:O4361 L4287:O4287 K4363:O4453 L4362:O4362 L4581:O4581 J2887:J2942 J2944:J2993 K3824:O3826 J3003:J3005 J1899:J1902 K1818:O1828 K3409:O3424 K3436:O3497 L3566:O3566 J3007:J3011 J3024:J3030 J3056:J3062 J2714:J2742 A3017:I3018 A3036:I3044 A1907:I1915 B1906 D1906:E1906 J1908:O1912 G1906:I1906 A1875:I1888 K1887:O1888 L1886:O1886 K2490:O2505 L2489:O2489 B3019 D3019 G3019:I3019 L3045:O3045 K2410:O2455 L2270:O2270 L1578:O1578 A2844:I2852 B2843 D2843 F2843:I2843 A1516:I1596 L3064:O3077 J3065:J3074 K1751:O1752 K3261:O3272 A2797:I2802 K1716:O1740 J3773:J3864 A1756:I1773 G1755:I1755 B1755 D1755:E1755 L1764:O1764 K4455:O4563 K2508:O2519 J5279:O5882 K1579:O1624 K1670:O1670 A3358:I3386 A2766:I2767 B2764:B2765 D2764:D2765 G2764:I2765 J2753:J2774 A2769:I2786 J2785:J2793 K2785:O2786 L2784:O2784 B2803:B2804 D2803:I2803 D2804 F2804:I2804 J2805:J2823 A3076:I3081 A3075:D3075 G3075:I3075 J3076:J3771 K2678:O2686 K2769:O2774 K2922:O2926 J641:O1391 A1478:I1514 A855:I1391 J1393:O1476 A1393:I1475 A2912:I2926 J3866:J4837 K3866:O3869 L3865:O3865 K4794:O4837 L4838:O4838 J1907 L1906:O1907 K1939:O1939 L1938:O1938 G1774:I1776 L1785:O1786 A1777:I1786 K1765:O1784 B1811 D1811:I1811 A1808:O1809 A2207:I2284 J2249:O2269 B2756:B2757 D2756:D2757 A2805:I2835 K2827:O2835 L3030:O3038 G3031:I3035 A3031:D3035 A3064:I3074 L3017:O3027 J3016:J3022 A3020:I3030 K3018:K3022 K2530:O2605 K3520:O3526 L3519:O3519 K3676:O3691 L3675:O3675 L3768:O3769 K3828:O3830 L3827:O3827 K1680:O1687 K1811:O1816 A1774:E1774 A1775:D1776 K4582:O4674 K4676:O4785 K1646:O1665 L1645:O1645 A1705:I1711 A1717:I1740 A1716:D1716 F1716:I1716 G1712:I1712 J1708:O1713 A1712:D1713 K1754:O1763 L1753:O1753 K1832:O1837 J1811:J1893 J1478:O1574 K1638:O1644 J1714 L1714:O1715 K1689:O1696 L1688:O1688 K1698:O1701 L1697:O1697 K3952:O3964 L3951:O3951 J3036:J3054 K3046:O3050 A3046:I3050 A3765:I3807 K1839:O1848 L1838:O1838 L1796:O1796 J2271:J2483 A2371:I2505 J4839:O5258 A4012:I5881 A1812:I1848 L2658:O2658 J2490:J2712 K2659:O2665 A5883:O1048576 A2508:I2665 K3745:O3754 L3744:O3744">
    <cfRule type="expression" dxfId="2823" priority="3551">
      <formula>$K1=" - VACANCES"</formula>
    </cfRule>
    <cfRule type="expression" dxfId="2822" priority="3552">
      <formula>$K1=" - NON PLANIFIABLE"</formula>
    </cfRule>
    <cfRule type="expression" dxfId="2821" priority="3562">
      <formula>$K1=" - FERME"</formula>
    </cfRule>
    <cfRule type="expression" dxfId="2820" priority="3563">
      <formula>$K1=" - FERIE"</formula>
    </cfRule>
    <cfRule type="expression" dxfId="2819" priority="3564">
      <formula>IF(OR(WEEKDAY($C1)=7,WEEKDAY($C1)=1),TRUE,FALSE)</formula>
    </cfRule>
  </conditionalFormatting>
  <conditionalFormatting sqref="A2148:I2155 K2148:O2151 K2153:O2155 L2152:O2152">
    <cfRule type="expression" dxfId="2818" priority="3546">
      <formula>$K2148=" - VACANCES"</formula>
    </cfRule>
    <cfRule type="expression" dxfId="2817" priority="3547">
      <formula>$K2148=" - NON PLANIFIABLE"</formula>
    </cfRule>
    <cfRule type="expression" dxfId="2816" priority="3548">
      <formula>$K2148=" - FERME"</formula>
    </cfRule>
    <cfRule type="expression" dxfId="2815" priority="3549">
      <formula>$K2148=" - FERIE"</formula>
    </cfRule>
    <cfRule type="expression" dxfId="2814" priority="3550">
      <formula>IF(OR(WEEKDAY($C2148)=7,WEEKDAY($C2148)=1),TRUE,FALSE)</formula>
    </cfRule>
  </conditionalFormatting>
  <conditionalFormatting sqref="A2197:I2206 K2198:O2206 L2197:O2197">
    <cfRule type="expression" dxfId="2813" priority="3541">
      <formula>$K2197=" - VACANCES"</formula>
    </cfRule>
    <cfRule type="expression" dxfId="2812" priority="3542">
      <formula>$K2197=" - NON PLANIFIABLE"</formula>
    </cfRule>
    <cfRule type="expression" dxfId="2811" priority="3543">
      <formula>$K2197=" - FERME"</formula>
    </cfRule>
    <cfRule type="expression" dxfId="2810" priority="3544">
      <formula>$K2197=" - FERIE"</formula>
    </cfRule>
    <cfRule type="expression" dxfId="2809" priority="3545">
      <formula>IF(OR(WEEKDAY($C2197)=7,WEEKDAY($C2197)=1),TRUE,FALSE)</formula>
    </cfRule>
  </conditionalFormatting>
  <conditionalFormatting sqref="K1625:O1627 A1636:I1637 A1625:I1628 A1632:D1633 G1632:I1635 A1630:I1631 A1629:E1629 G1629:I1629 K1630:O1630 B1634:B1635 D1634:D1635 L1628:O1629 K1632:O1637 L1631:O1631">
    <cfRule type="expression" dxfId="2808" priority="3536">
      <formula>$K1625=" - VACANCES"</formula>
    </cfRule>
    <cfRule type="expression" dxfId="2807" priority="3537">
      <formula>$K1625=" - NON PLANIFIABLE"</formula>
    </cfRule>
    <cfRule type="expression" dxfId="2806" priority="3538">
      <formula>$K1625=" - FERME"</formula>
    </cfRule>
    <cfRule type="expression" dxfId="2805" priority="3539">
      <formula>$K1625=" - FERIE"</formula>
    </cfRule>
    <cfRule type="expression" dxfId="2804" priority="3540">
      <formula>IF(OR(WEEKDAY($C1625)=7,WEEKDAY($C1625)=1),TRUE,FALSE)</formula>
    </cfRule>
  </conditionalFormatting>
  <conditionalFormatting sqref="A1666:I1669 K1666:O1666 K1668:O1669 L1667:O1667">
    <cfRule type="expression" dxfId="2803" priority="3531">
      <formula>$K1666=" - VACANCES"</formula>
    </cfRule>
    <cfRule type="expression" dxfId="2802" priority="3532">
      <formula>$K1666=" - NON PLANIFIABLE"</formula>
    </cfRule>
    <cfRule type="expression" dxfId="2801" priority="3533">
      <formula>$K1666=" - FERME"</formula>
    </cfRule>
    <cfRule type="expression" dxfId="2800" priority="3534">
      <formula>$K1666=" - FERIE"</formula>
    </cfRule>
    <cfRule type="expression" dxfId="2799" priority="3535">
      <formula>IF(OR(WEEKDAY($C1666)=7,WEEKDAY($C1666)=1),TRUE,FALSE)</formula>
    </cfRule>
  </conditionalFormatting>
  <conditionalFormatting sqref="A1676:I1679 K1677:O1678 L1676:O1676 L1679:O1679">
    <cfRule type="expression" dxfId="2798" priority="3526">
      <formula>$K1676=" - VACANCES"</formula>
    </cfRule>
    <cfRule type="expression" dxfId="2797" priority="3527">
      <formula>$K1676=" - NON PLANIFIABLE"</formula>
    </cfRule>
    <cfRule type="expression" dxfId="2796" priority="3528">
      <formula>$K1676=" - FERME"</formula>
    </cfRule>
    <cfRule type="expression" dxfId="2795" priority="3529">
      <formula>$K1676=" - FERIE"</formula>
    </cfRule>
    <cfRule type="expression" dxfId="2794" priority="3530">
      <formula>IF(OR(WEEKDAY($C1676)=7,WEEKDAY($C1676)=1),TRUE,FALSE)</formula>
    </cfRule>
  </conditionalFormatting>
  <conditionalFormatting sqref="A1702:I1703 K1702:O1703 A1704:E1704 G1704:I1704 L1707:O1707 K1705:O1706 L1704:O1704">
    <cfRule type="expression" dxfId="2793" priority="3521">
      <formula>$K1702=" - VACANCES"</formula>
    </cfRule>
    <cfRule type="expression" dxfId="2792" priority="3522">
      <formula>$K1702=" - NON PLANIFIABLE"</formula>
    </cfRule>
    <cfRule type="expression" dxfId="2791" priority="3523">
      <formula>$K1702=" - FERME"</formula>
    </cfRule>
    <cfRule type="expression" dxfId="2790" priority="3524">
      <formula>$K1702=" - FERIE"</formula>
    </cfRule>
    <cfRule type="expression" dxfId="2789" priority="3525">
      <formula>IF(OR(WEEKDAY($C1702)=7,WEEKDAY($C1702)=1),TRUE,FALSE)</formula>
    </cfRule>
  </conditionalFormatting>
  <conditionalFormatting sqref="A1741:I1745 K1741:O1745 K1750:O1750 L1749:O1749 A1747:I1750 A1746:E1746 G1746:I1746 K1747:O1748 L1746:O1746">
    <cfRule type="expression" dxfId="2788" priority="3516">
      <formula>$K1741=" - VACANCES"</formula>
    </cfRule>
    <cfRule type="expression" dxfId="2787" priority="3517">
      <formula>$K1741=" - NON PLANIFIABLE"</formula>
    </cfRule>
    <cfRule type="expression" dxfId="2786" priority="3518">
      <formula>$K1741=" - FERME"</formula>
    </cfRule>
    <cfRule type="expression" dxfId="2785" priority="3519">
      <formula>$K1741=" - FERIE"</formula>
    </cfRule>
    <cfRule type="expression" dxfId="2784" priority="3520">
      <formula>IF(OR(WEEKDAY($C1741)=7,WEEKDAY($C1741)=1),TRUE,FALSE)</formula>
    </cfRule>
  </conditionalFormatting>
  <conditionalFormatting sqref="K1788:O1788 A1788:I1790 A1792:I1795 B1791 D1791 G1791:I1791 K1791:O1791 L1789:O1790 K1794:O1795 L1792:O1793">
    <cfRule type="expression" dxfId="2783" priority="3511">
      <formula>$K1788=" - VACANCES"</formula>
    </cfRule>
    <cfRule type="expression" dxfId="2782" priority="3512">
      <formula>$K1788=" - NON PLANIFIABLE"</formula>
    </cfRule>
    <cfRule type="expression" dxfId="2781" priority="3513">
      <formula>$K1788=" - FERME"</formula>
    </cfRule>
    <cfRule type="expression" dxfId="2780" priority="3514">
      <formula>$K1788=" - FERIE"</formula>
    </cfRule>
    <cfRule type="expression" dxfId="2779" priority="3515">
      <formula>IF(OR(WEEKDAY($C1788)=7,WEEKDAY($C1788)=1),TRUE,FALSE)</formula>
    </cfRule>
  </conditionalFormatting>
  <conditionalFormatting sqref="A1849:I1854 K1849:O1854">
    <cfRule type="expression" dxfId="2778" priority="3506">
      <formula>$K1849=" - VACANCES"</formula>
    </cfRule>
    <cfRule type="expression" dxfId="2777" priority="3507">
      <formula>$K1849=" - NON PLANIFIABLE"</formula>
    </cfRule>
    <cfRule type="expression" dxfId="2776" priority="3508">
      <formula>$K1849=" - FERME"</formula>
    </cfRule>
    <cfRule type="expression" dxfId="2775" priority="3509">
      <formula>$K1849=" - FERIE"</formula>
    </cfRule>
    <cfRule type="expression" dxfId="2774" priority="3510">
      <formula>IF(OR(WEEKDAY($C1849)=7,WEEKDAY($C1849)=1),TRUE,FALSE)</formula>
    </cfRule>
  </conditionalFormatting>
  <conditionalFormatting sqref="A1865:I1874 K1865:O1874">
    <cfRule type="expression" dxfId="2773" priority="3501">
      <formula>$K1865=" - VACANCES"</formula>
    </cfRule>
    <cfRule type="expression" dxfId="2772" priority="3502">
      <formula>$K1865=" - NON PLANIFIABLE"</formula>
    </cfRule>
    <cfRule type="expression" dxfId="2771" priority="3503">
      <formula>$K1865=" - FERME"</formula>
    </cfRule>
    <cfRule type="expression" dxfId="2770" priority="3504">
      <formula>$K1865=" - FERIE"</formula>
    </cfRule>
    <cfRule type="expression" dxfId="2769" priority="3505">
      <formula>IF(OR(WEEKDAY($C1865)=7,WEEKDAY($C1865)=1),TRUE,FALSE)</formula>
    </cfRule>
  </conditionalFormatting>
  <conditionalFormatting sqref="A1889:I1893 L1889:O1899 A1896:I1899 A1895:E1895 B1894 D1894 G1894:I1895">
    <cfRule type="expression" dxfId="2768" priority="3496">
      <formula>$K1889=" - VACANCES"</formula>
    </cfRule>
    <cfRule type="expression" dxfId="2767" priority="3497">
      <formula>$K1889=" - NON PLANIFIABLE"</formula>
    </cfRule>
    <cfRule type="expression" dxfId="2766" priority="3498">
      <formula>$K1889=" - FERME"</formula>
    </cfRule>
    <cfRule type="expression" dxfId="2765" priority="3499">
      <formula>$K1889=" - FERIE"</formula>
    </cfRule>
    <cfRule type="expression" dxfId="2764" priority="3500">
      <formula>IF(OR(WEEKDAY($C1889)=7,WEEKDAY($C1889)=1),TRUE,FALSE)</formula>
    </cfRule>
  </conditionalFormatting>
  <conditionalFormatting sqref="K1890:K1893 K1899 K1896">
    <cfRule type="expression" dxfId="2763" priority="3491">
      <formula>$K1890=" - VACANCES"</formula>
    </cfRule>
    <cfRule type="expression" dxfId="2762" priority="3492">
      <formula>$K1890=" - NON PLANIFIABLE"</formula>
    </cfRule>
    <cfRule type="expression" dxfId="2761" priority="3493">
      <formula>$K1890=" - FERME"</formula>
    </cfRule>
    <cfRule type="expression" dxfId="2760" priority="3494">
      <formula>$K1890=" - FERIE"</formula>
    </cfRule>
    <cfRule type="expression" dxfId="2759" priority="3495">
      <formula>IF(OR(WEEKDAY($C1890)=7,WEEKDAY($C1890)=1),TRUE,FALSE)</formula>
    </cfRule>
  </conditionalFormatting>
  <conditionalFormatting sqref="A1916:I1925 L1916:O1925">
    <cfRule type="expression" dxfId="2758" priority="3486">
      <formula>$K1916=" - VACANCES"</formula>
    </cfRule>
    <cfRule type="expression" dxfId="2757" priority="3487">
      <formula>$K1916=" - NON PLANIFIABLE"</formula>
    </cfRule>
    <cfRule type="expression" dxfId="2756" priority="3488">
      <formula>$K1916=" - FERME"</formula>
    </cfRule>
    <cfRule type="expression" dxfId="2755" priority="3489">
      <formula>$K1916=" - FERIE"</formula>
    </cfRule>
    <cfRule type="expression" dxfId="2754" priority="3490">
      <formula>IF(OR(WEEKDAY($C1916)=7,WEEKDAY($C1916)=1),TRUE,FALSE)</formula>
    </cfRule>
  </conditionalFormatting>
  <conditionalFormatting sqref="K1926:K1929 K1934:K1935 K1931">
    <cfRule type="expression" dxfId="2753" priority="3481">
      <formula>$K1926=" - VACANCES"</formula>
    </cfRule>
    <cfRule type="expression" dxfId="2752" priority="3482">
      <formula>$K1926=" - NON PLANIFIABLE"</formula>
    </cfRule>
    <cfRule type="expression" dxfId="2751" priority="3483">
      <formula>$K1926=" - FERME"</formula>
    </cfRule>
    <cfRule type="expression" dxfId="2750" priority="3484">
      <formula>$K1926=" - FERIE"</formula>
    </cfRule>
    <cfRule type="expression" dxfId="2749" priority="3485">
      <formula>IF(OR(WEEKDAY($C1926)=7,WEEKDAY($C1926)=1),TRUE,FALSE)</formula>
    </cfRule>
  </conditionalFormatting>
  <conditionalFormatting sqref="K1918:K1921 K1923">
    <cfRule type="expression" dxfId="2748" priority="3476">
      <formula>$K1918=" - VACANCES"</formula>
    </cfRule>
    <cfRule type="expression" dxfId="2747" priority="3477">
      <formula>$K1918=" - NON PLANIFIABLE"</formula>
    </cfRule>
    <cfRule type="expression" dxfId="2746" priority="3478">
      <formula>$K1918=" - FERME"</formula>
    </cfRule>
    <cfRule type="expression" dxfId="2745" priority="3479">
      <formula>$K1918=" - FERIE"</formula>
    </cfRule>
    <cfRule type="expression" dxfId="2744" priority="3480">
      <formula>IF(OR(WEEKDAY($C1918)=7,WEEKDAY($C1918)=1),TRUE,FALSE)</formula>
    </cfRule>
  </conditionalFormatting>
  <conditionalFormatting sqref="A1940:I1949 L1940:O1949">
    <cfRule type="expression" dxfId="2743" priority="3471">
      <formula>$K1940=" - VACANCES"</formula>
    </cfRule>
    <cfRule type="expression" dxfId="2742" priority="3472">
      <formula>$K1940=" - NON PLANIFIABLE"</formula>
    </cfRule>
    <cfRule type="expression" dxfId="2741" priority="3473">
      <formula>$K1940=" - FERME"</formula>
    </cfRule>
    <cfRule type="expression" dxfId="2740" priority="3474">
      <formula>$K1940=" - FERIE"</formula>
    </cfRule>
    <cfRule type="expression" dxfId="2739" priority="3475">
      <formula>IF(OR(WEEKDAY($C1940)=7,WEEKDAY($C1940)=1),TRUE,FALSE)</formula>
    </cfRule>
  </conditionalFormatting>
  <conditionalFormatting sqref="K1950:K1952 K1954:K1959">
    <cfRule type="expression" dxfId="2738" priority="3466">
      <formula>$K1950=" - VACANCES"</formula>
    </cfRule>
    <cfRule type="expression" dxfId="2737" priority="3467">
      <formula>$K1950=" - NON PLANIFIABLE"</formula>
    </cfRule>
    <cfRule type="expression" dxfId="2736" priority="3468">
      <formula>$K1950=" - FERME"</formula>
    </cfRule>
    <cfRule type="expression" dxfId="2735" priority="3469">
      <formula>$K1950=" - FERIE"</formula>
    </cfRule>
    <cfRule type="expression" dxfId="2734" priority="3470">
      <formula>IF(OR(WEEKDAY($C1950)=7,WEEKDAY($C1950)=1),TRUE,FALSE)</formula>
    </cfRule>
  </conditionalFormatting>
  <conditionalFormatting sqref="K1942:K1945 K1947">
    <cfRule type="expression" dxfId="2733" priority="3461">
      <formula>$K1942=" - VACANCES"</formula>
    </cfRule>
    <cfRule type="expression" dxfId="2732" priority="3462">
      <formula>$K1942=" - NON PLANIFIABLE"</formula>
    </cfRule>
    <cfRule type="expression" dxfId="2731" priority="3463">
      <formula>$K1942=" - FERME"</formula>
    </cfRule>
    <cfRule type="expression" dxfId="2730" priority="3464">
      <formula>$K1942=" - FERIE"</formula>
    </cfRule>
    <cfRule type="expression" dxfId="2729" priority="3465">
      <formula>IF(OR(WEEKDAY($C1942)=7,WEEKDAY($C1942)=1),TRUE,FALSE)</formula>
    </cfRule>
  </conditionalFormatting>
  <conditionalFormatting sqref="A1964:I1973 L1964:O1973">
    <cfRule type="expression" dxfId="2728" priority="3456">
      <formula>$K1964=" - VACANCES"</formula>
    </cfRule>
    <cfRule type="expression" dxfId="2727" priority="3457">
      <formula>$K1964=" - NON PLANIFIABLE"</formula>
    </cfRule>
    <cfRule type="expression" dxfId="2726" priority="3458">
      <formula>$K1964=" - FERME"</formula>
    </cfRule>
    <cfRule type="expression" dxfId="2725" priority="3459">
      <formula>$K1964=" - FERIE"</formula>
    </cfRule>
    <cfRule type="expression" dxfId="2724" priority="3460">
      <formula>IF(OR(WEEKDAY($C1964)=7,WEEKDAY($C1964)=1),TRUE,FALSE)</formula>
    </cfRule>
  </conditionalFormatting>
  <conditionalFormatting sqref="K1974:K1983">
    <cfRule type="expression" dxfId="2723" priority="3451">
      <formula>$K1974=" - VACANCES"</formula>
    </cfRule>
    <cfRule type="expression" dxfId="2722" priority="3452">
      <formula>$K1974=" - NON PLANIFIABLE"</formula>
    </cfRule>
    <cfRule type="expression" dxfId="2721" priority="3453">
      <formula>$K1974=" - FERME"</formula>
    </cfRule>
    <cfRule type="expression" dxfId="2720" priority="3454">
      <formula>$K1974=" - FERIE"</formula>
    </cfRule>
    <cfRule type="expression" dxfId="2719" priority="3455">
      <formula>IF(OR(WEEKDAY($C1974)=7,WEEKDAY($C1974)=1),TRUE,FALSE)</formula>
    </cfRule>
  </conditionalFormatting>
  <conditionalFormatting sqref="K1964:K1973">
    <cfRule type="expression" dxfId="2718" priority="3446">
      <formula>$K1964=" - VACANCES"</formula>
    </cfRule>
    <cfRule type="expression" dxfId="2717" priority="3447">
      <formula>$K1964=" - NON PLANIFIABLE"</formula>
    </cfRule>
    <cfRule type="expression" dxfId="2716" priority="3448">
      <formula>$K1964=" - FERME"</formula>
    </cfRule>
    <cfRule type="expression" dxfId="2715" priority="3449">
      <formula>$K1964=" - FERIE"</formula>
    </cfRule>
    <cfRule type="expression" dxfId="2714" priority="3450">
      <formula>IF(OR(WEEKDAY($C1964)=7,WEEKDAY($C1964)=1),TRUE,FALSE)</formula>
    </cfRule>
  </conditionalFormatting>
  <conditionalFormatting sqref="A1988:I1997 L1988:O1997">
    <cfRule type="expression" dxfId="2713" priority="3441">
      <formula>$K1988=" - VACANCES"</formula>
    </cfRule>
    <cfRule type="expression" dxfId="2712" priority="3442">
      <formula>$K1988=" - NON PLANIFIABLE"</formula>
    </cfRule>
    <cfRule type="expression" dxfId="2711" priority="3443">
      <formula>$K1988=" - FERME"</formula>
    </cfRule>
    <cfRule type="expression" dxfId="2710" priority="3444">
      <formula>$K1988=" - FERIE"</formula>
    </cfRule>
    <cfRule type="expression" dxfId="2709" priority="3445">
      <formula>IF(OR(WEEKDAY($C1988)=7,WEEKDAY($C1988)=1),TRUE,FALSE)</formula>
    </cfRule>
  </conditionalFormatting>
  <conditionalFormatting sqref="K1998:K2007">
    <cfRule type="expression" dxfId="2708" priority="3436">
      <formula>$K1998=" - VACANCES"</formula>
    </cfRule>
    <cfRule type="expression" dxfId="2707" priority="3437">
      <formula>$K1998=" - NON PLANIFIABLE"</formula>
    </cfRule>
    <cfRule type="expression" dxfId="2706" priority="3438">
      <formula>$K1998=" - FERME"</formula>
    </cfRule>
    <cfRule type="expression" dxfId="2705" priority="3439">
      <formula>$K1998=" - FERIE"</formula>
    </cfRule>
    <cfRule type="expression" dxfId="2704" priority="3440">
      <formula>IF(OR(WEEKDAY($C1998)=7,WEEKDAY($C1998)=1),TRUE,FALSE)</formula>
    </cfRule>
  </conditionalFormatting>
  <conditionalFormatting sqref="K1988:K1997">
    <cfRule type="expression" dxfId="2703" priority="3431">
      <formula>$K1988=" - VACANCES"</formula>
    </cfRule>
    <cfRule type="expression" dxfId="2702" priority="3432">
      <formula>$K1988=" - NON PLANIFIABLE"</formula>
    </cfRule>
    <cfRule type="expression" dxfId="2701" priority="3433">
      <formula>$K1988=" - FERME"</formula>
    </cfRule>
    <cfRule type="expression" dxfId="2700" priority="3434">
      <formula>$K1988=" - FERIE"</formula>
    </cfRule>
    <cfRule type="expression" dxfId="2699" priority="3435">
      <formula>IF(OR(WEEKDAY($C1988)=7,WEEKDAY($C1988)=1),TRUE,FALSE)</formula>
    </cfRule>
  </conditionalFormatting>
  <conditionalFormatting sqref="A2026:I2035 L2026:O2035">
    <cfRule type="expression" dxfId="2698" priority="3426">
      <formula>$K2026=" - VACANCES"</formula>
    </cfRule>
    <cfRule type="expression" dxfId="2697" priority="3427">
      <formula>$K2026=" - NON PLANIFIABLE"</formula>
    </cfRule>
    <cfRule type="expression" dxfId="2696" priority="3428">
      <formula>$K2026=" - FERME"</formula>
    </cfRule>
    <cfRule type="expression" dxfId="2695" priority="3429">
      <formula>$K2026=" - FERIE"</formula>
    </cfRule>
    <cfRule type="expression" dxfId="2694" priority="3430">
      <formula>IF(OR(WEEKDAY($C2026)=7,WEEKDAY($C2026)=1),TRUE,FALSE)</formula>
    </cfRule>
  </conditionalFormatting>
  <conditionalFormatting sqref="K2036:K2043 K2045">
    <cfRule type="expression" dxfId="2693" priority="3421">
      <formula>$K2036=" - VACANCES"</formula>
    </cfRule>
    <cfRule type="expression" dxfId="2692" priority="3422">
      <formula>$K2036=" - NON PLANIFIABLE"</formula>
    </cfRule>
    <cfRule type="expression" dxfId="2691" priority="3423">
      <formula>$K2036=" - FERME"</formula>
    </cfRule>
    <cfRule type="expression" dxfId="2690" priority="3424">
      <formula>$K2036=" - FERIE"</formula>
    </cfRule>
    <cfRule type="expression" dxfId="2689" priority="3425">
      <formula>IF(OR(WEEKDAY($C2036)=7,WEEKDAY($C2036)=1),TRUE,FALSE)</formula>
    </cfRule>
  </conditionalFormatting>
  <conditionalFormatting sqref="K2026:K2033 K2035">
    <cfRule type="expression" dxfId="2688" priority="3416">
      <formula>$K2026=" - VACANCES"</formula>
    </cfRule>
    <cfRule type="expression" dxfId="2687" priority="3417">
      <formula>$K2026=" - NON PLANIFIABLE"</formula>
    </cfRule>
    <cfRule type="expression" dxfId="2686" priority="3418">
      <formula>$K2026=" - FERME"</formula>
    </cfRule>
    <cfRule type="expression" dxfId="2685" priority="3419">
      <formula>$K2026=" - FERIE"</formula>
    </cfRule>
    <cfRule type="expression" dxfId="2684" priority="3420">
      <formula>IF(OR(WEEKDAY($C2026)=7,WEEKDAY($C2026)=1),TRUE,FALSE)</formula>
    </cfRule>
  </conditionalFormatting>
  <conditionalFormatting sqref="A2050:I2059 L2050:O2059">
    <cfRule type="expression" dxfId="2683" priority="3411">
      <formula>$K2050=" - VACANCES"</formula>
    </cfRule>
    <cfRule type="expression" dxfId="2682" priority="3412">
      <formula>$K2050=" - NON PLANIFIABLE"</formula>
    </cfRule>
    <cfRule type="expression" dxfId="2681" priority="3413">
      <formula>$K2050=" - FERME"</formula>
    </cfRule>
    <cfRule type="expression" dxfId="2680" priority="3414">
      <formula>$K2050=" - FERIE"</formula>
    </cfRule>
    <cfRule type="expression" dxfId="2679" priority="3415">
      <formula>IF(OR(WEEKDAY($C2050)=7,WEEKDAY($C2050)=1),TRUE,FALSE)</formula>
    </cfRule>
  </conditionalFormatting>
  <conditionalFormatting sqref="K2060:K2063 K2065:K2068">
    <cfRule type="expression" dxfId="2678" priority="3406">
      <formula>$K2060=" - VACANCES"</formula>
    </cfRule>
    <cfRule type="expression" dxfId="2677" priority="3407">
      <formula>$K2060=" - NON PLANIFIABLE"</formula>
    </cfRule>
    <cfRule type="expression" dxfId="2676" priority="3408">
      <formula>$K2060=" - FERME"</formula>
    </cfRule>
    <cfRule type="expression" dxfId="2675" priority="3409">
      <formula>$K2060=" - FERIE"</formula>
    </cfRule>
    <cfRule type="expression" dxfId="2674" priority="3410">
      <formula>IF(OR(WEEKDAY($C2060)=7,WEEKDAY($C2060)=1),TRUE,FALSE)</formula>
    </cfRule>
  </conditionalFormatting>
  <conditionalFormatting sqref="K2050:K2053 K2055:K2059">
    <cfRule type="expression" dxfId="2673" priority="3401">
      <formula>$K2050=" - VACANCES"</formula>
    </cfRule>
    <cfRule type="expression" dxfId="2672" priority="3402">
      <formula>$K2050=" - NON PLANIFIABLE"</formula>
    </cfRule>
    <cfRule type="expression" dxfId="2671" priority="3403">
      <formula>$K2050=" - FERME"</formula>
    </cfRule>
    <cfRule type="expression" dxfId="2670" priority="3404">
      <formula>$K2050=" - FERIE"</formula>
    </cfRule>
    <cfRule type="expression" dxfId="2669" priority="3405">
      <formula>IF(OR(WEEKDAY($C2050)=7,WEEKDAY($C2050)=1),TRUE,FALSE)</formula>
    </cfRule>
  </conditionalFormatting>
  <conditionalFormatting sqref="A2074:I2083 L2074:O2083">
    <cfRule type="expression" dxfId="2668" priority="3396">
      <formula>$K2074=" - VACANCES"</formula>
    </cfRule>
    <cfRule type="expression" dxfId="2667" priority="3397">
      <formula>$K2074=" - NON PLANIFIABLE"</formula>
    </cfRule>
    <cfRule type="expression" dxfId="2666" priority="3398">
      <formula>$K2074=" - FERME"</formula>
    </cfRule>
    <cfRule type="expression" dxfId="2665" priority="3399">
      <formula>$K2074=" - FERIE"</formula>
    </cfRule>
    <cfRule type="expression" dxfId="2664" priority="3400">
      <formula>IF(OR(WEEKDAY($C2074)=7,WEEKDAY($C2074)=1),TRUE,FALSE)</formula>
    </cfRule>
  </conditionalFormatting>
  <conditionalFormatting sqref="K2084:K2093">
    <cfRule type="expression" dxfId="2663" priority="3391">
      <formula>$K2084=" - VACANCES"</formula>
    </cfRule>
    <cfRule type="expression" dxfId="2662" priority="3392">
      <formula>$K2084=" - NON PLANIFIABLE"</formula>
    </cfRule>
    <cfRule type="expression" dxfId="2661" priority="3393">
      <formula>$K2084=" - FERME"</formula>
    </cfRule>
    <cfRule type="expression" dxfId="2660" priority="3394">
      <formula>$K2084=" - FERIE"</formula>
    </cfRule>
    <cfRule type="expression" dxfId="2659" priority="3395">
      <formula>IF(OR(WEEKDAY($C2084)=7,WEEKDAY($C2084)=1),TRUE,FALSE)</formula>
    </cfRule>
  </conditionalFormatting>
  <conditionalFormatting sqref="K2074:K2083">
    <cfRule type="expression" dxfId="2658" priority="3386">
      <formula>$K2074=" - VACANCES"</formula>
    </cfRule>
    <cfRule type="expression" dxfId="2657" priority="3387">
      <formula>$K2074=" - NON PLANIFIABLE"</formula>
    </cfRule>
    <cfRule type="expression" dxfId="2656" priority="3388">
      <formula>$K2074=" - FERME"</formula>
    </cfRule>
    <cfRule type="expression" dxfId="2655" priority="3389">
      <formula>$K2074=" - FERIE"</formula>
    </cfRule>
    <cfRule type="expression" dxfId="2654" priority="3390">
      <formula>IF(OR(WEEKDAY($C2074)=7,WEEKDAY($C2074)=1),TRUE,FALSE)</formula>
    </cfRule>
  </conditionalFormatting>
  <conditionalFormatting sqref="A2098:I2107 L2098:O2107">
    <cfRule type="expression" dxfId="2653" priority="3381">
      <formula>$K2098=" - VACANCES"</formula>
    </cfRule>
    <cfRule type="expression" dxfId="2652" priority="3382">
      <formula>$K2098=" - NON PLANIFIABLE"</formula>
    </cfRule>
    <cfRule type="expression" dxfId="2651" priority="3383">
      <formula>$K2098=" - FERME"</formula>
    </cfRule>
    <cfRule type="expression" dxfId="2650" priority="3384">
      <formula>$K2098=" - FERIE"</formula>
    </cfRule>
    <cfRule type="expression" dxfId="2649" priority="3385">
      <formula>IF(OR(WEEKDAY($C2098)=7,WEEKDAY($C2098)=1),TRUE,FALSE)</formula>
    </cfRule>
  </conditionalFormatting>
  <conditionalFormatting sqref="K2108:K2111 K2114:K2117">
    <cfRule type="expression" dxfId="2648" priority="3376">
      <formula>$K2108=" - VACANCES"</formula>
    </cfRule>
    <cfRule type="expression" dxfId="2647" priority="3377">
      <formula>$K2108=" - NON PLANIFIABLE"</formula>
    </cfRule>
    <cfRule type="expression" dxfId="2646" priority="3378">
      <formula>$K2108=" - FERME"</formula>
    </cfRule>
    <cfRule type="expression" dxfId="2645" priority="3379">
      <formula>$K2108=" - FERIE"</formula>
    </cfRule>
    <cfRule type="expression" dxfId="2644" priority="3380">
      <formula>IF(OR(WEEKDAY($C2108)=7,WEEKDAY($C2108)=1),TRUE,FALSE)</formula>
    </cfRule>
  </conditionalFormatting>
  <conditionalFormatting sqref="K2098:K2101 K2103:K2107">
    <cfRule type="expression" dxfId="2643" priority="3371">
      <formula>$K2098=" - VACANCES"</formula>
    </cfRule>
    <cfRule type="expression" dxfId="2642" priority="3372">
      <formula>$K2098=" - NON PLANIFIABLE"</formula>
    </cfRule>
    <cfRule type="expression" dxfId="2641" priority="3373">
      <formula>$K2098=" - FERME"</formula>
    </cfRule>
    <cfRule type="expression" dxfId="2640" priority="3374">
      <formula>$K2098=" - FERIE"</formula>
    </cfRule>
    <cfRule type="expression" dxfId="2639" priority="3375">
      <formula>IF(OR(WEEKDAY($C2098)=7,WEEKDAY($C2098)=1),TRUE,FALSE)</formula>
    </cfRule>
  </conditionalFormatting>
  <conditionalFormatting sqref="A2122:I2131 L2122:O2131">
    <cfRule type="expression" dxfId="2638" priority="3366">
      <formula>$K2122=" - VACANCES"</formula>
    </cfRule>
    <cfRule type="expression" dxfId="2637" priority="3367">
      <formula>$K2122=" - NON PLANIFIABLE"</formula>
    </cfRule>
    <cfRule type="expression" dxfId="2636" priority="3368">
      <formula>$K2122=" - FERME"</formula>
    </cfRule>
    <cfRule type="expression" dxfId="2635" priority="3369">
      <formula>$K2122=" - FERIE"</formula>
    </cfRule>
    <cfRule type="expression" dxfId="2634" priority="3370">
      <formula>IF(OR(WEEKDAY($C2122)=7,WEEKDAY($C2122)=1),TRUE,FALSE)</formula>
    </cfRule>
  </conditionalFormatting>
  <conditionalFormatting sqref="K2134:K2141">
    <cfRule type="expression" dxfId="2633" priority="3361">
      <formula>$K2134=" - VACANCES"</formula>
    </cfRule>
    <cfRule type="expression" dxfId="2632" priority="3362">
      <formula>$K2134=" - NON PLANIFIABLE"</formula>
    </cfRule>
    <cfRule type="expression" dxfId="2631" priority="3363">
      <formula>$K2134=" - FERME"</formula>
    </cfRule>
    <cfRule type="expression" dxfId="2630" priority="3364">
      <formula>$K2134=" - FERIE"</formula>
    </cfRule>
    <cfRule type="expression" dxfId="2629" priority="3365">
      <formula>IF(OR(WEEKDAY($C2134)=7,WEEKDAY($C2134)=1),TRUE,FALSE)</formula>
    </cfRule>
  </conditionalFormatting>
  <conditionalFormatting sqref="K2124:K2131">
    <cfRule type="expression" dxfId="2628" priority="3356">
      <formula>$K2124=" - VACANCES"</formula>
    </cfRule>
    <cfRule type="expression" dxfId="2627" priority="3357">
      <formula>$K2124=" - NON PLANIFIABLE"</formula>
    </cfRule>
    <cfRule type="expression" dxfId="2626" priority="3358">
      <formula>$K2124=" - FERME"</formula>
    </cfRule>
    <cfRule type="expression" dxfId="2625" priority="3359">
      <formula>$K2124=" - FERIE"</formula>
    </cfRule>
    <cfRule type="expression" dxfId="2624" priority="3360">
      <formula>IF(OR(WEEKDAY($C2124)=7,WEEKDAY($C2124)=1),TRUE,FALSE)</formula>
    </cfRule>
  </conditionalFormatting>
  <conditionalFormatting sqref="A2285:I2294 K2285:O2288 K2290:O2290 L2289:O2289 K2292:O2294 L2291:O2291">
    <cfRule type="expression" dxfId="2623" priority="3351">
      <formula>$K2285=" - VACANCES"</formula>
    </cfRule>
    <cfRule type="expression" dxfId="2622" priority="3352">
      <formula>$K2285=" - NON PLANIFIABLE"</formula>
    </cfRule>
    <cfRule type="expression" dxfId="2621" priority="3353">
      <formula>$K2285=" - FERME"</formula>
    </cfRule>
    <cfRule type="expression" dxfId="2620" priority="3354">
      <formula>$K2285=" - FERIE"</formula>
    </cfRule>
    <cfRule type="expression" dxfId="2619" priority="3355">
      <formula>IF(OR(WEEKDAY($C2285)=7,WEEKDAY($C2285)=1),TRUE,FALSE)</formula>
    </cfRule>
  </conditionalFormatting>
  <conditionalFormatting sqref="A2323:I2332 K2324:O2332 K2323:N2323">
    <cfRule type="expression" dxfId="2618" priority="3346">
      <formula>$K2323=" - VACANCES"</formula>
    </cfRule>
    <cfRule type="expression" dxfId="2617" priority="3347">
      <formula>$K2323=" - NON PLANIFIABLE"</formula>
    </cfRule>
    <cfRule type="expression" dxfId="2616" priority="3348">
      <formula>$K2323=" - FERME"</formula>
    </cfRule>
    <cfRule type="expression" dxfId="2615" priority="3349">
      <formula>$K2323=" - FERIE"</formula>
    </cfRule>
    <cfRule type="expression" dxfId="2614" priority="3350">
      <formula>IF(OR(WEEKDAY($C2323)=7,WEEKDAY($C2323)=1),TRUE,FALSE)</formula>
    </cfRule>
  </conditionalFormatting>
  <conditionalFormatting sqref="A2361:I2370 K2361:O2366 K2368:O2370 L2367:O2367">
    <cfRule type="expression" dxfId="2613" priority="3341">
      <formula>$K2361=" - VACANCES"</formula>
    </cfRule>
    <cfRule type="expression" dxfId="2612" priority="3342">
      <formula>$K2361=" - NON PLANIFIABLE"</formula>
    </cfRule>
    <cfRule type="expression" dxfId="2611" priority="3343">
      <formula>$K2361=" - FERME"</formula>
    </cfRule>
    <cfRule type="expression" dxfId="2610" priority="3344">
      <formula>$K2361=" - FERIE"</formula>
    </cfRule>
    <cfRule type="expression" dxfId="2609" priority="3345">
      <formula>IF(OR(WEEKDAY($C2361)=7,WEEKDAY($C2361)=1),TRUE,FALSE)</formula>
    </cfRule>
  </conditionalFormatting>
  <conditionalFormatting sqref="K2401:O2407 L2408:O2409">
    <cfRule type="expression" dxfId="2608" priority="3336">
      <formula>$K2401=" - VACANCES"</formula>
    </cfRule>
    <cfRule type="expression" dxfId="2607" priority="3337">
      <formula>$K2401=" - NON PLANIFIABLE"</formula>
    </cfRule>
    <cfRule type="expression" dxfId="2606" priority="3338">
      <formula>$K2401=" - FERME"</formula>
    </cfRule>
    <cfRule type="expression" dxfId="2605" priority="3339">
      <formula>$K2401=" - FERIE"</formula>
    </cfRule>
    <cfRule type="expression" dxfId="2604" priority="3340">
      <formula>IF(OR(WEEKDAY($C2401)=7,WEEKDAY($C2401)=1),TRUE,FALSE)</formula>
    </cfRule>
  </conditionalFormatting>
  <conditionalFormatting sqref="A2666:I2675 K2666:O2666 K2669:O2675 L2667:O2668">
    <cfRule type="expression" dxfId="2603" priority="3331">
      <formula>$K2666=" - VACANCES"</formula>
    </cfRule>
    <cfRule type="expression" dxfId="2602" priority="3332">
      <formula>$K2666=" - NON PLANIFIABLE"</formula>
    </cfRule>
    <cfRule type="expression" dxfId="2601" priority="3333">
      <formula>$K2666=" - FERME"</formula>
    </cfRule>
    <cfRule type="expression" dxfId="2600" priority="3334">
      <formula>$K2666=" - FERIE"</formula>
    </cfRule>
    <cfRule type="expression" dxfId="2599" priority="3335">
      <formula>IF(OR(WEEKDAY($C2666)=7,WEEKDAY($C2666)=1),TRUE,FALSE)</formula>
    </cfRule>
  </conditionalFormatting>
  <conditionalFormatting sqref="L2704:O2714 A2704:I2707 A2710:I2714 A2708:E2708 G2708:I2708 A2709:D2709 F2709:I2709">
    <cfRule type="expression" dxfId="2598" priority="3326">
      <formula>$K2704=" - VACANCES"</formula>
    </cfRule>
    <cfRule type="expression" dxfId="2597" priority="3327">
      <formula>$K2704=" - NON PLANIFIABLE"</formula>
    </cfRule>
    <cfRule type="expression" dxfId="2596" priority="3328">
      <formula>$K2704=" - FERME"</formula>
    </cfRule>
    <cfRule type="expression" dxfId="2595" priority="3329">
      <formula>$K2704=" - FERIE"</formula>
    </cfRule>
    <cfRule type="expression" dxfId="2594" priority="3330">
      <formula>IF(OR(WEEKDAY($C2704)=7,WEEKDAY($C2704)=1),TRUE,FALSE)</formula>
    </cfRule>
  </conditionalFormatting>
  <conditionalFormatting sqref="K2715:K2724">
    <cfRule type="expression" dxfId="2593" priority="3321">
      <formula>$K2715=" - VACANCES"</formula>
    </cfRule>
    <cfRule type="expression" dxfId="2592" priority="3322">
      <formula>$K2715=" - NON PLANIFIABLE"</formula>
    </cfRule>
    <cfRule type="expression" dxfId="2591" priority="3323">
      <formula>$K2715=" - FERME"</formula>
    </cfRule>
    <cfRule type="expression" dxfId="2590" priority="3324">
      <formula>$K2715=" - FERIE"</formula>
    </cfRule>
    <cfRule type="expression" dxfId="2589" priority="3325">
      <formula>IF(OR(WEEKDAY($C2715)=7,WEEKDAY($C2715)=1),TRUE,FALSE)</formula>
    </cfRule>
  </conditionalFormatting>
  <conditionalFormatting sqref="K2704:K2706 K2709:K2712 K2714">
    <cfRule type="expression" dxfId="2588" priority="3316">
      <formula>$K2704=" - VACANCES"</formula>
    </cfRule>
    <cfRule type="expression" dxfId="2587" priority="3317">
      <formula>$K2704=" - NON PLANIFIABLE"</formula>
    </cfRule>
    <cfRule type="expression" dxfId="2586" priority="3318">
      <formula>$K2704=" - FERME"</formula>
    </cfRule>
    <cfRule type="expression" dxfId="2585" priority="3319">
      <formula>$K2704=" - FERIE"</formula>
    </cfRule>
    <cfRule type="expression" dxfId="2584" priority="3320">
      <formula>IF(OR(WEEKDAY($C2704)=7,WEEKDAY($C2704)=1),TRUE,FALSE)</formula>
    </cfRule>
  </conditionalFormatting>
  <conditionalFormatting sqref="A2743:I2752 L2743:O2752">
    <cfRule type="expression" dxfId="2583" priority="3311">
      <formula>$K2743=" - VACANCES"</formula>
    </cfRule>
    <cfRule type="expression" dxfId="2582" priority="3312">
      <formula>$K2743=" - NON PLANIFIABLE"</formula>
    </cfRule>
    <cfRule type="expression" dxfId="2581" priority="3313">
      <formula>$K2743=" - FERME"</formula>
    </cfRule>
    <cfRule type="expression" dxfId="2580" priority="3314">
      <formula>$K2743=" - FERIE"</formula>
    </cfRule>
    <cfRule type="expression" dxfId="2579" priority="3315">
      <formula>IF(OR(WEEKDAY($C2743)=7,WEEKDAY($C2743)=1),TRUE,FALSE)</formula>
    </cfRule>
  </conditionalFormatting>
  <conditionalFormatting sqref="K2753 K2758:K2765">
    <cfRule type="expression" dxfId="2578" priority="3306">
      <formula>$K2753=" - VACANCES"</formula>
    </cfRule>
    <cfRule type="expression" dxfId="2577" priority="3307">
      <formula>$K2753=" - NON PLANIFIABLE"</formula>
    </cfRule>
    <cfRule type="expression" dxfId="2576" priority="3308">
      <formula>$K2753=" - FERME"</formula>
    </cfRule>
    <cfRule type="expression" dxfId="2575" priority="3309">
      <formula>$K2753=" - FERIE"</formula>
    </cfRule>
    <cfRule type="expression" dxfId="2574" priority="3310">
      <formula>IF(OR(WEEKDAY($C2753)=7,WEEKDAY($C2753)=1),TRUE,FALSE)</formula>
    </cfRule>
  </conditionalFormatting>
  <conditionalFormatting sqref="K2744:K2751">
    <cfRule type="expression" dxfId="2573" priority="3301">
      <formula>$K2744=" - VACANCES"</formula>
    </cfRule>
    <cfRule type="expression" dxfId="2572" priority="3302">
      <formula>$K2744=" - NON PLANIFIABLE"</formula>
    </cfRule>
    <cfRule type="expression" dxfId="2571" priority="3303">
      <formula>$K2744=" - FERME"</formula>
    </cfRule>
    <cfRule type="expression" dxfId="2570" priority="3304">
      <formula>$K2744=" - FERIE"</formula>
    </cfRule>
    <cfRule type="expression" dxfId="2569" priority="3305">
      <formula>IF(OR(WEEKDAY($C2744)=7,WEEKDAY($C2744)=1),TRUE,FALSE)</formula>
    </cfRule>
  </conditionalFormatting>
  <conditionalFormatting sqref="A2787:I2796 L2787:O2796">
    <cfRule type="expression" dxfId="2568" priority="3296">
      <formula>$K2787=" - VACANCES"</formula>
    </cfRule>
    <cfRule type="expression" dxfId="2567" priority="3297">
      <formula>$K2787=" - NON PLANIFIABLE"</formula>
    </cfRule>
    <cfRule type="expression" dxfId="2566" priority="3298">
      <formula>$K2787=" - FERME"</formula>
    </cfRule>
    <cfRule type="expression" dxfId="2565" priority="3299">
      <formula>$K2787=" - FERIE"</formula>
    </cfRule>
    <cfRule type="expression" dxfId="2564" priority="3300">
      <formula>IF(OR(WEEKDAY($C2787)=7,WEEKDAY($C2787)=1),TRUE,FALSE)</formula>
    </cfRule>
  </conditionalFormatting>
  <conditionalFormatting sqref="K2798:K2802 K2805:K2807">
    <cfRule type="expression" dxfId="2563" priority="3291">
      <formula>$K2798=" - VACANCES"</formula>
    </cfRule>
    <cfRule type="expression" dxfId="2562" priority="3292">
      <formula>$K2798=" - NON PLANIFIABLE"</formula>
    </cfRule>
    <cfRule type="expression" dxfId="2561" priority="3293">
      <formula>$K2798=" - FERME"</formula>
    </cfRule>
    <cfRule type="expression" dxfId="2560" priority="3294">
      <formula>$K2798=" - FERIE"</formula>
    </cfRule>
    <cfRule type="expression" dxfId="2559" priority="3295">
      <formula>IF(OR(WEEKDAY($C2798)=7,WEEKDAY($C2798)=1),TRUE,FALSE)</formula>
    </cfRule>
  </conditionalFormatting>
  <conditionalFormatting sqref="K2788:K2793 K2795">
    <cfRule type="expression" dxfId="2558" priority="3286">
      <formula>$K2788=" - VACANCES"</formula>
    </cfRule>
    <cfRule type="expression" dxfId="2557" priority="3287">
      <formula>$K2788=" - NON PLANIFIABLE"</formula>
    </cfRule>
    <cfRule type="expression" dxfId="2556" priority="3288">
      <formula>$K2788=" - FERME"</formula>
    </cfRule>
    <cfRule type="expression" dxfId="2555" priority="3289">
      <formula>$K2788=" - FERIE"</formula>
    </cfRule>
    <cfRule type="expression" dxfId="2554" priority="3290">
      <formula>IF(OR(WEEKDAY($C2788)=7,WEEKDAY($C2788)=1),TRUE,FALSE)</formula>
    </cfRule>
  </conditionalFormatting>
  <conditionalFormatting sqref="A2836:I2841 K2836:O2837 K2839:O2841 L2838:O2838">
    <cfRule type="expression" dxfId="2553" priority="3281">
      <formula>$K2836=" - VACANCES"</formula>
    </cfRule>
    <cfRule type="expression" dxfId="2552" priority="3282">
      <formula>$K2836=" - NON PLANIFIABLE"</formula>
    </cfRule>
    <cfRule type="expression" dxfId="2551" priority="3283">
      <formula>$K2836=" - FERME"</formula>
    </cfRule>
    <cfRule type="expression" dxfId="2550" priority="3284">
      <formula>$K2836=" - FERIE"</formula>
    </cfRule>
    <cfRule type="expression" dxfId="2549" priority="3285">
      <formula>IF(OR(WEEKDAY($C2836)=7,WEEKDAY($C2836)=1),TRUE,FALSE)</formula>
    </cfRule>
  </conditionalFormatting>
  <conditionalFormatting sqref="A2853:I2862 K2853:O2854 K2856:O2857 L2855:O2855 K2859:O2862 L2858:O2858">
    <cfRule type="expression" dxfId="2548" priority="3276">
      <formula>$K2853=" - VACANCES"</formula>
    </cfRule>
    <cfRule type="expression" dxfId="2547" priority="3277">
      <formula>$K2853=" - NON PLANIFIABLE"</formula>
    </cfRule>
    <cfRule type="expression" dxfId="2546" priority="3278">
      <formula>$K2853=" - FERME"</formula>
    </cfRule>
    <cfRule type="expression" dxfId="2545" priority="3279">
      <formula>$K2853=" - FERIE"</formula>
    </cfRule>
    <cfRule type="expression" dxfId="2544" priority="3280">
      <formula>IF(OR(WEEKDAY($C2853)=7,WEEKDAY($C2853)=1),TRUE,FALSE)</formula>
    </cfRule>
  </conditionalFormatting>
  <conditionalFormatting sqref="A2877:I2878 L2877:O2886 A2880:I2886 A2879:D2879 G2879:I2879">
    <cfRule type="expression" dxfId="2543" priority="3266">
      <formula>$K2877=" - VACANCES"</formula>
    </cfRule>
    <cfRule type="expression" dxfId="2542" priority="3267">
      <formula>$K2877=" - NON PLANIFIABLE"</formula>
    </cfRule>
    <cfRule type="expression" dxfId="2541" priority="3268">
      <formula>$K2877=" - FERME"</formula>
    </cfRule>
    <cfRule type="expression" dxfId="2540" priority="3269">
      <formula>$K2877=" - FERIE"</formula>
    </cfRule>
    <cfRule type="expression" dxfId="2539" priority="3270">
      <formula>IF(OR(WEEKDAY($C2877)=7,WEEKDAY($C2877)=1),TRUE,FALSE)</formula>
    </cfRule>
  </conditionalFormatting>
  <conditionalFormatting sqref="K2887:K2888 K2897 K2890:K2894">
    <cfRule type="expression" dxfId="2538" priority="3261">
      <formula>$K2887=" - VACANCES"</formula>
    </cfRule>
    <cfRule type="expression" dxfId="2537" priority="3262">
      <formula>$K2887=" - NON PLANIFIABLE"</formula>
    </cfRule>
    <cfRule type="expression" dxfId="2536" priority="3263">
      <formula>$K2887=" - FERME"</formula>
    </cfRule>
    <cfRule type="expression" dxfId="2535" priority="3264">
      <formula>$K2887=" - FERIE"</formula>
    </cfRule>
    <cfRule type="expression" dxfId="2534" priority="3265">
      <formula>IF(OR(WEEKDAY($C2887)=7,WEEKDAY($C2887)=1),TRUE,FALSE)</formula>
    </cfRule>
  </conditionalFormatting>
  <conditionalFormatting sqref="K2878 K2880:K2884">
    <cfRule type="expression" dxfId="2533" priority="3256">
      <formula>$K2878=" - VACANCES"</formula>
    </cfRule>
    <cfRule type="expression" dxfId="2532" priority="3257">
      <formula>$K2878=" - NON PLANIFIABLE"</formula>
    </cfRule>
    <cfRule type="expression" dxfId="2531" priority="3258">
      <formula>$K2878=" - FERME"</formula>
    </cfRule>
    <cfRule type="expression" dxfId="2530" priority="3259">
      <formula>$K2878=" - FERIE"</formula>
    </cfRule>
    <cfRule type="expression" dxfId="2529" priority="3260">
      <formula>IF(OR(WEEKDAY($C2878)=7,WEEKDAY($C2878)=1),TRUE,FALSE)</formula>
    </cfRule>
  </conditionalFormatting>
  <conditionalFormatting sqref="A2902:I2911 L2902:O2911">
    <cfRule type="expression" dxfId="2528" priority="3246">
      <formula>$K2902=" - VACANCES"</formula>
    </cfRule>
    <cfRule type="expression" dxfId="2527" priority="3247">
      <formula>$K2902=" - NON PLANIFIABLE"</formula>
    </cfRule>
    <cfRule type="expression" dxfId="2526" priority="3248">
      <formula>$K2902=" - FERME"</formula>
    </cfRule>
    <cfRule type="expression" dxfId="2525" priority="3249">
      <formula>$K2902=" - FERIE"</formula>
    </cfRule>
    <cfRule type="expression" dxfId="2524" priority="3250">
      <formula>IF(OR(WEEKDAY($C2902)=7,WEEKDAY($C2902)=1),TRUE,FALSE)</formula>
    </cfRule>
  </conditionalFormatting>
  <conditionalFormatting sqref="K2912 K2915 K2917:K2921">
    <cfRule type="expression" dxfId="2523" priority="3241">
      <formula>$K2912=" - VACANCES"</formula>
    </cfRule>
    <cfRule type="expression" dxfId="2522" priority="3242">
      <formula>$K2912=" - NON PLANIFIABLE"</formula>
    </cfRule>
    <cfRule type="expression" dxfId="2521" priority="3243">
      <formula>$K2912=" - FERME"</formula>
    </cfRule>
    <cfRule type="expression" dxfId="2520" priority="3244">
      <formula>$K2912=" - FERIE"</formula>
    </cfRule>
    <cfRule type="expression" dxfId="2519" priority="3245">
      <formula>IF(OR(WEEKDAY($C2912)=7,WEEKDAY($C2912)=1),TRUE,FALSE)</formula>
    </cfRule>
  </conditionalFormatting>
  <conditionalFormatting sqref="K2902:K2903 K2906:K2911">
    <cfRule type="expression" dxfId="2518" priority="3236">
      <formula>$K2902=" - VACANCES"</formula>
    </cfRule>
    <cfRule type="expression" dxfId="2517" priority="3237">
      <formula>$K2902=" - NON PLANIFIABLE"</formula>
    </cfRule>
    <cfRule type="expression" dxfId="2516" priority="3238">
      <formula>$K2902=" - FERME"</formula>
    </cfRule>
    <cfRule type="expression" dxfId="2515" priority="3239">
      <formula>$K2902=" - FERIE"</formula>
    </cfRule>
    <cfRule type="expression" dxfId="2514" priority="3240">
      <formula>IF(OR(WEEKDAY($C2902)=7,WEEKDAY($C2902)=1),TRUE,FALSE)</formula>
    </cfRule>
  </conditionalFormatting>
  <conditionalFormatting sqref="A2927:I2932 L2927:O2937 A2934:I2937 B2933 D2933 G2933:I2933">
    <cfRule type="expression" dxfId="2513" priority="3226">
      <formula>$K2927=" - VACANCES"</formula>
    </cfRule>
    <cfRule type="expression" dxfId="2512" priority="3227">
      <formula>$K2927=" - NON PLANIFIABLE"</formula>
    </cfRule>
    <cfRule type="expression" dxfId="2511" priority="3228">
      <formula>$K2927=" - FERME"</formula>
    </cfRule>
    <cfRule type="expression" dxfId="2510" priority="3229">
      <formula>$K2927=" - FERIE"</formula>
    </cfRule>
    <cfRule type="expression" dxfId="2509" priority="3230">
      <formula>IF(OR(WEEKDAY($C2927)=7,WEEKDAY($C2927)=1),TRUE,FALSE)</formula>
    </cfRule>
  </conditionalFormatting>
  <conditionalFormatting sqref="K2938:K2941 K2944:K2947">
    <cfRule type="expression" dxfId="2508" priority="3221">
      <formula>$K2938=" - VACANCES"</formula>
    </cfRule>
    <cfRule type="expression" dxfId="2507" priority="3222">
      <formula>$K2938=" - NON PLANIFIABLE"</formula>
    </cfRule>
    <cfRule type="expression" dxfId="2506" priority="3223">
      <formula>$K2938=" - FERME"</formula>
    </cfRule>
    <cfRule type="expression" dxfId="2505" priority="3224">
      <formula>$K2938=" - FERIE"</formula>
    </cfRule>
    <cfRule type="expression" dxfId="2504" priority="3225">
      <formula>IF(OR(WEEKDAY($C2938)=7,WEEKDAY($C2938)=1),TRUE,FALSE)</formula>
    </cfRule>
  </conditionalFormatting>
  <conditionalFormatting sqref="K2927:K2931 K2935:K2937">
    <cfRule type="expression" dxfId="2503" priority="3216">
      <formula>$K2927=" - VACANCES"</formula>
    </cfRule>
    <cfRule type="expression" dxfId="2502" priority="3217">
      <formula>$K2927=" - NON PLANIFIABLE"</formula>
    </cfRule>
    <cfRule type="expression" dxfId="2501" priority="3218">
      <formula>$K2927=" - FERME"</formula>
    </cfRule>
    <cfRule type="expression" dxfId="2500" priority="3219">
      <formula>$K2927=" - FERIE"</formula>
    </cfRule>
    <cfRule type="expression" dxfId="2499" priority="3220">
      <formula>IF(OR(WEEKDAY($C2927)=7,WEEKDAY($C2927)=1),TRUE,FALSE)</formula>
    </cfRule>
  </conditionalFormatting>
  <conditionalFormatting sqref="A2953:I2961 L2952:O2961 A2952:D2952 G2952:I2952">
    <cfRule type="expression" dxfId="2498" priority="3206">
      <formula>$K2952=" - VACANCES"</formula>
    </cfRule>
    <cfRule type="expression" dxfId="2497" priority="3207">
      <formula>$K2952=" - NON PLANIFIABLE"</formula>
    </cfRule>
    <cfRule type="expression" dxfId="2496" priority="3208">
      <formula>$K2952=" - FERME"</formula>
    </cfRule>
    <cfRule type="expression" dxfId="2495" priority="3209">
      <formula>$K2952=" - FERIE"</formula>
    </cfRule>
    <cfRule type="expression" dxfId="2494" priority="3210">
      <formula>IF(OR(WEEKDAY($C2952)=7,WEEKDAY($C2952)=1),TRUE,FALSE)</formula>
    </cfRule>
  </conditionalFormatting>
  <conditionalFormatting sqref="K2962:K2971">
    <cfRule type="expression" dxfId="2493" priority="3201">
      <formula>$K2962=" - VACANCES"</formula>
    </cfRule>
    <cfRule type="expression" dxfId="2492" priority="3202">
      <formula>$K2962=" - NON PLANIFIABLE"</formula>
    </cfRule>
    <cfRule type="expression" dxfId="2491" priority="3203">
      <formula>$K2962=" - FERME"</formula>
    </cfRule>
    <cfRule type="expression" dxfId="2490" priority="3204">
      <formula>$K2962=" - FERIE"</formula>
    </cfRule>
    <cfRule type="expression" dxfId="2489" priority="3205">
      <formula>IF(OR(WEEKDAY($C2962)=7,WEEKDAY($C2962)=1),TRUE,FALSE)</formula>
    </cfRule>
  </conditionalFormatting>
  <conditionalFormatting sqref="K2953:K2959 K2961">
    <cfRule type="expression" dxfId="2488" priority="3196">
      <formula>$K2953=" - VACANCES"</formula>
    </cfRule>
    <cfRule type="expression" dxfId="2487" priority="3197">
      <formula>$K2953=" - NON PLANIFIABLE"</formula>
    </cfRule>
    <cfRule type="expression" dxfId="2486" priority="3198">
      <formula>$K2953=" - FERME"</formula>
    </cfRule>
    <cfRule type="expression" dxfId="2485" priority="3199">
      <formula>$K2953=" - FERIE"</formula>
    </cfRule>
    <cfRule type="expression" dxfId="2484" priority="3200">
      <formula>IF(OR(WEEKDAY($C2953)=7,WEEKDAY($C2953)=1),TRUE,FALSE)</formula>
    </cfRule>
  </conditionalFormatting>
  <conditionalFormatting sqref="A2976:I2976 L2976:O2986 A2978:I2986 B2977 D2977:I2977">
    <cfRule type="expression" dxfId="2483" priority="3186">
      <formula>$K2976=" - VACANCES"</formula>
    </cfRule>
    <cfRule type="expression" dxfId="2482" priority="3187">
      <formula>$K2976=" - NON PLANIFIABLE"</formula>
    </cfRule>
    <cfRule type="expression" dxfId="2481" priority="3188">
      <formula>$K2976=" - FERME"</formula>
    </cfRule>
    <cfRule type="expression" dxfId="2480" priority="3189">
      <formula>$K2976=" - FERIE"</formula>
    </cfRule>
    <cfRule type="expression" dxfId="2479" priority="3190">
      <formula>IF(OR(WEEKDAY($C2976)=7,WEEKDAY($C2976)=1),TRUE,FALSE)</formula>
    </cfRule>
  </conditionalFormatting>
  <conditionalFormatting sqref="K2987:K2991 K2993 K2995 K2997">
    <cfRule type="expression" dxfId="2478" priority="3181">
      <formula>$K2987=" - VACANCES"</formula>
    </cfRule>
    <cfRule type="expression" dxfId="2477" priority="3182">
      <formula>$K2987=" - NON PLANIFIABLE"</formula>
    </cfRule>
    <cfRule type="expression" dxfId="2476" priority="3183">
      <formula>$K2987=" - FERME"</formula>
    </cfRule>
    <cfRule type="expression" dxfId="2475" priority="3184">
      <formula>$K2987=" - FERIE"</formula>
    </cfRule>
    <cfRule type="expression" dxfId="2474" priority="3185">
      <formula>IF(OR(WEEKDAY($C2987)=7,WEEKDAY($C2987)=1),TRUE,FALSE)</formula>
    </cfRule>
  </conditionalFormatting>
  <conditionalFormatting sqref="K2976 K2978:K2986">
    <cfRule type="expression" dxfId="2473" priority="3176">
      <formula>$K2976=" - VACANCES"</formula>
    </cfRule>
    <cfRule type="expression" dxfId="2472" priority="3177">
      <formula>$K2976=" - NON PLANIFIABLE"</formula>
    </cfRule>
    <cfRule type="expression" dxfId="2471" priority="3178">
      <formula>$K2976=" - FERME"</formula>
    </cfRule>
    <cfRule type="expression" dxfId="2470" priority="3179">
      <formula>$K2976=" - FERIE"</formula>
    </cfRule>
    <cfRule type="expression" dxfId="2469" priority="3180">
      <formula>IF(OR(WEEKDAY($C2976)=7,WEEKDAY($C2976)=1),TRUE,FALSE)</formula>
    </cfRule>
  </conditionalFormatting>
  <conditionalFormatting sqref="L3003:O3016 A3003:D3003 F3003:I3003 A3004:I3010 A3011:D3011 G3011:I3011 A3012:I3012 A3013:D3013 G3013:I3013 A3014:I3016">
    <cfRule type="expression" dxfId="2468" priority="3166">
      <formula>$K3003=" - VACANCES"</formula>
    </cfRule>
    <cfRule type="expression" dxfId="2467" priority="3167">
      <formula>$K3003=" - NON PLANIFIABLE"</formula>
    </cfRule>
    <cfRule type="expression" dxfId="2466" priority="3168">
      <formula>$K3003=" - FERME"</formula>
    </cfRule>
    <cfRule type="expression" dxfId="2465" priority="3169">
      <formula>$K3003=" - FERIE"</formula>
    </cfRule>
    <cfRule type="expression" dxfId="2464" priority="3170">
      <formula>IF(OR(WEEKDAY($C3003)=7,WEEKDAY($C3003)=1),TRUE,FALSE)</formula>
    </cfRule>
  </conditionalFormatting>
  <conditionalFormatting sqref="K3025">
    <cfRule type="expression" dxfId="2463" priority="3161">
      <formula>$K3025=" - VACANCES"</formula>
    </cfRule>
    <cfRule type="expression" dxfId="2462" priority="3162">
      <formula>$K3025=" - NON PLANIFIABLE"</formula>
    </cfRule>
    <cfRule type="expression" dxfId="2461" priority="3163">
      <formula>$K3025=" - FERME"</formula>
    </cfRule>
    <cfRule type="expression" dxfId="2460" priority="3164">
      <formula>$K3025=" - FERIE"</formula>
    </cfRule>
    <cfRule type="expression" dxfId="2459" priority="3165">
      <formula>IF(OR(WEEKDAY($C3025)=7,WEEKDAY($C3025)=1),TRUE,FALSE)</formula>
    </cfRule>
  </conditionalFormatting>
  <conditionalFormatting sqref="K3003:K3004 K3016 K3006:K3009">
    <cfRule type="expression" dxfId="2458" priority="3156">
      <formula>$K3003=" - VACANCES"</formula>
    </cfRule>
    <cfRule type="expression" dxfId="2457" priority="3157">
      <formula>$K3003=" - NON PLANIFIABLE"</formula>
    </cfRule>
    <cfRule type="expression" dxfId="2456" priority="3158">
      <formula>$K3003=" - FERME"</formula>
    </cfRule>
    <cfRule type="expression" dxfId="2455" priority="3159">
      <formula>$K3003=" - FERIE"</formula>
    </cfRule>
    <cfRule type="expression" dxfId="2454" priority="3160">
      <formula>IF(OR(WEEKDAY($C3003)=7,WEEKDAY($C3003)=1),TRUE,FALSE)</formula>
    </cfRule>
  </conditionalFormatting>
  <conditionalFormatting sqref="A3051:I3051 L3051:O3063 B3052 D3052 G3052:I3052 A3053:I3053 A3055:I3063 B3054 D3054 G3054:I3054">
    <cfRule type="expression" dxfId="2453" priority="3146">
      <formula>$K3051=" - VACANCES"</formula>
    </cfRule>
    <cfRule type="expression" dxfId="2452" priority="3147">
      <formula>$K3051=" - NON PLANIFIABLE"</formula>
    </cfRule>
    <cfRule type="expression" dxfId="2451" priority="3148">
      <formula>$K3051=" - FERME"</formula>
    </cfRule>
    <cfRule type="expression" dxfId="2450" priority="3149">
      <formula>$K3051=" - FERIE"</formula>
    </cfRule>
    <cfRule type="expression" dxfId="2449" priority="3150">
      <formula>IF(OR(WEEKDAY($C3051)=7,WEEKDAY($C3051)=1),TRUE,FALSE)</formula>
    </cfRule>
  </conditionalFormatting>
  <conditionalFormatting sqref="K3065 K3076:K3077 K3067:K3070">
    <cfRule type="expression" dxfId="2448" priority="3141">
      <formula>$K3065=" - VACANCES"</formula>
    </cfRule>
    <cfRule type="expression" dxfId="2447" priority="3142">
      <formula>$K3065=" - NON PLANIFIABLE"</formula>
    </cfRule>
    <cfRule type="expression" dxfId="2446" priority="3143">
      <formula>$K3065=" - FERME"</formula>
    </cfRule>
    <cfRule type="expression" dxfId="2445" priority="3144">
      <formula>$K3065=" - FERIE"</formula>
    </cfRule>
    <cfRule type="expression" dxfId="2444" priority="3145">
      <formula>IF(OR(WEEKDAY($C3065)=7,WEEKDAY($C3065)=1),TRUE,FALSE)</formula>
    </cfRule>
  </conditionalFormatting>
  <conditionalFormatting sqref="K3051:K3052 K3056 K3058:K3061">
    <cfRule type="expression" dxfId="2443" priority="3136">
      <formula>$K3051=" - VACANCES"</formula>
    </cfRule>
    <cfRule type="expression" dxfId="2442" priority="3137">
      <formula>$K3051=" - NON PLANIFIABLE"</formula>
    </cfRule>
    <cfRule type="expression" dxfId="2441" priority="3138">
      <formula>$K3051=" - FERME"</formula>
    </cfRule>
    <cfRule type="expression" dxfId="2440" priority="3139">
      <formula>$K3051=" - FERIE"</formula>
    </cfRule>
    <cfRule type="expression" dxfId="2439" priority="3140">
      <formula>IF(OR(WEEKDAY($C3051)=7,WEEKDAY($C3051)=1),TRUE,FALSE)</formula>
    </cfRule>
  </conditionalFormatting>
  <conditionalFormatting sqref="A3082:I3091 L3082:O3083 L3085:O3091 L3084:N3084">
    <cfRule type="expression" dxfId="2438" priority="3126">
      <formula>$K3082=" - VACANCES"</formula>
    </cfRule>
    <cfRule type="expression" dxfId="2437" priority="3127">
      <formula>$K3082=" - NON PLANIFIABLE"</formula>
    </cfRule>
    <cfRule type="expression" dxfId="2436" priority="3128">
      <formula>$K3082=" - FERME"</formula>
    </cfRule>
    <cfRule type="expression" dxfId="2435" priority="3129">
      <formula>$K3082=" - FERIE"</formula>
    </cfRule>
    <cfRule type="expression" dxfId="2434" priority="3130">
      <formula>IF(OR(WEEKDAY($C3082)=7,WEEKDAY($C3082)=1),TRUE,FALSE)</formula>
    </cfRule>
  </conditionalFormatting>
  <conditionalFormatting sqref="K3092:K3101">
    <cfRule type="expression" dxfId="2433" priority="3121">
      <formula>$K3092=" - VACANCES"</formula>
    </cfRule>
    <cfRule type="expression" dxfId="2432" priority="3122">
      <formula>$K3092=" - NON PLANIFIABLE"</formula>
    </cfRule>
    <cfRule type="expression" dxfId="2431" priority="3123">
      <formula>$K3092=" - FERME"</formula>
    </cfRule>
    <cfRule type="expression" dxfId="2430" priority="3124">
      <formula>$K3092=" - FERIE"</formula>
    </cfRule>
    <cfRule type="expression" dxfId="2429" priority="3125">
      <formula>IF(OR(WEEKDAY($C3092)=7,WEEKDAY($C3092)=1),TRUE,FALSE)</formula>
    </cfRule>
  </conditionalFormatting>
  <conditionalFormatting sqref="K3082 K3084:K3085 K3087:K3091">
    <cfRule type="expression" dxfId="2428" priority="3116">
      <formula>$K3082=" - VACANCES"</formula>
    </cfRule>
    <cfRule type="expression" dxfId="2427" priority="3117">
      <formula>$K3082=" - NON PLANIFIABLE"</formula>
    </cfRule>
    <cfRule type="expression" dxfId="2426" priority="3118">
      <formula>$K3082=" - FERME"</formula>
    </cfRule>
    <cfRule type="expression" dxfId="2425" priority="3119">
      <formula>$K3082=" - FERIE"</formula>
    </cfRule>
    <cfRule type="expression" dxfId="2424" priority="3120">
      <formula>IF(OR(WEEKDAY($C3082)=7,WEEKDAY($C3082)=1),TRUE,FALSE)</formula>
    </cfRule>
  </conditionalFormatting>
  <conditionalFormatting sqref="A3106:I3115 L3106:O3115">
    <cfRule type="expression" dxfId="2423" priority="3106">
      <formula>$K3106=" - VACANCES"</formula>
    </cfRule>
    <cfRule type="expression" dxfId="2422" priority="3107">
      <formula>$K3106=" - NON PLANIFIABLE"</formula>
    </cfRule>
    <cfRule type="expression" dxfId="2421" priority="3108">
      <formula>$K3106=" - FERME"</formula>
    </cfRule>
    <cfRule type="expression" dxfId="2420" priority="3109">
      <formula>$K3106=" - FERIE"</formula>
    </cfRule>
    <cfRule type="expression" dxfId="2419" priority="3110">
      <formula>IF(OR(WEEKDAY($C3106)=7,WEEKDAY($C3106)=1),TRUE,FALSE)</formula>
    </cfRule>
  </conditionalFormatting>
  <conditionalFormatting sqref="K3116:K3122 K3124:K3125">
    <cfRule type="expression" dxfId="2418" priority="3101">
      <formula>$K3116=" - VACANCES"</formula>
    </cfRule>
    <cfRule type="expression" dxfId="2417" priority="3102">
      <formula>$K3116=" - NON PLANIFIABLE"</formula>
    </cfRule>
    <cfRule type="expression" dxfId="2416" priority="3103">
      <formula>$K3116=" - FERME"</formula>
    </cfRule>
    <cfRule type="expression" dxfId="2415" priority="3104">
      <formula>$K3116=" - FERIE"</formula>
    </cfRule>
    <cfRule type="expression" dxfId="2414" priority="3105">
      <formula>IF(OR(WEEKDAY($C3116)=7,WEEKDAY($C3116)=1),TRUE,FALSE)</formula>
    </cfRule>
  </conditionalFormatting>
  <conditionalFormatting sqref="K3106:K3115">
    <cfRule type="expression" dxfId="2413" priority="3096">
      <formula>$K3106=" - VACANCES"</formula>
    </cfRule>
    <cfRule type="expression" dxfId="2412" priority="3097">
      <formula>$K3106=" - NON PLANIFIABLE"</formula>
    </cfRule>
    <cfRule type="expression" dxfId="2411" priority="3098">
      <formula>$K3106=" - FERME"</formula>
    </cfRule>
    <cfRule type="expression" dxfId="2410" priority="3099">
      <formula>$K3106=" - FERIE"</formula>
    </cfRule>
    <cfRule type="expression" dxfId="2409" priority="3100">
      <formula>IF(OR(WEEKDAY($C3106)=7,WEEKDAY($C3106)=1),TRUE,FALSE)</formula>
    </cfRule>
  </conditionalFormatting>
  <conditionalFormatting sqref="A3130:I3139 L3130:O3139">
    <cfRule type="expression" dxfId="2408" priority="3086">
      <formula>$K3130=" - VACANCES"</formula>
    </cfRule>
    <cfRule type="expression" dxfId="2407" priority="3087">
      <formula>$K3130=" - NON PLANIFIABLE"</formula>
    </cfRule>
    <cfRule type="expression" dxfId="2406" priority="3088">
      <formula>$K3130=" - FERME"</formula>
    </cfRule>
    <cfRule type="expression" dxfId="2405" priority="3089">
      <formula>$K3130=" - FERIE"</formula>
    </cfRule>
    <cfRule type="expression" dxfId="2404" priority="3090">
      <formula>IF(OR(WEEKDAY($C3130)=7,WEEKDAY($C3130)=1),TRUE,FALSE)</formula>
    </cfRule>
  </conditionalFormatting>
  <conditionalFormatting sqref="K3140 K3142:K3149">
    <cfRule type="expression" dxfId="2403" priority="3081">
      <formula>$K3140=" - VACANCES"</formula>
    </cfRule>
    <cfRule type="expression" dxfId="2402" priority="3082">
      <formula>$K3140=" - NON PLANIFIABLE"</formula>
    </cfRule>
    <cfRule type="expression" dxfId="2401" priority="3083">
      <formula>$K3140=" - FERME"</formula>
    </cfRule>
    <cfRule type="expression" dxfId="2400" priority="3084">
      <formula>$K3140=" - FERIE"</formula>
    </cfRule>
    <cfRule type="expression" dxfId="2399" priority="3085">
      <formula>IF(OR(WEEKDAY($C3140)=7,WEEKDAY($C3140)=1),TRUE,FALSE)</formula>
    </cfRule>
  </conditionalFormatting>
  <conditionalFormatting sqref="K3130:K3131 K3133:K3139">
    <cfRule type="expression" dxfId="2398" priority="3076">
      <formula>$K3130=" - VACANCES"</formula>
    </cfRule>
    <cfRule type="expression" dxfId="2397" priority="3077">
      <formula>$K3130=" - NON PLANIFIABLE"</formula>
    </cfRule>
    <cfRule type="expression" dxfId="2396" priority="3078">
      <formula>$K3130=" - FERME"</formula>
    </cfRule>
    <cfRule type="expression" dxfId="2395" priority="3079">
      <formula>$K3130=" - FERIE"</formula>
    </cfRule>
    <cfRule type="expression" dxfId="2394" priority="3080">
      <formula>IF(OR(WEEKDAY($C3130)=7,WEEKDAY($C3130)=1),TRUE,FALSE)</formula>
    </cfRule>
  </conditionalFormatting>
  <conditionalFormatting sqref="A3183:I3192 K3183:O3185 K3187:O3192 L3186:O3186">
    <cfRule type="expression" dxfId="2393" priority="3066">
      <formula>$K3183=" - VACANCES"</formula>
    </cfRule>
    <cfRule type="expression" dxfId="2392" priority="3067">
      <formula>$K3183=" - NON PLANIFIABLE"</formula>
    </cfRule>
    <cfRule type="expression" dxfId="2391" priority="3068">
      <formula>$K3183=" - FERME"</formula>
    </cfRule>
    <cfRule type="expression" dxfId="2390" priority="3069">
      <formula>$K3183=" - FERIE"</formula>
    </cfRule>
    <cfRule type="expression" dxfId="2389" priority="3070">
      <formula>IF(OR(WEEKDAY($C3183)=7,WEEKDAY($C3183)=1),TRUE,FALSE)</formula>
    </cfRule>
  </conditionalFormatting>
  <conditionalFormatting sqref="A3227:I3232 K3227:O3232">
    <cfRule type="expression" dxfId="2388" priority="3061">
      <formula>$K3227=" - VACANCES"</formula>
    </cfRule>
    <cfRule type="expression" dxfId="2387" priority="3062">
      <formula>$K3227=" - NON PLANIFIABLE"</formula>
    </cfRule>
    <cfRule type="expression" dxfId="2386" priority="3063">
      <formula>$K3227=" - FERME"</formula>
    </cfRule>
    <cfRule type="expression" dxfId="2385" priority="3064">
      <formula>$K3227=" - FERIE"</formula>
    </cfRule>
    <cfRule type="expression" dxfId="2384" priority="3065">
      <formula>IF(OR(WEEKDAY($C3227)=7,WEEKDAY($C3227)=1),TRUE,FALSE)</formula>
    </cfRule>
  </conditionalFormatting>
  <conditionalFormatting sqref="A3273:I3280 K3273:O3276 K3278:O3280 L3277:O3277">
    <cfRule type="expression" dxfId="2383" priority="3056">
      <formula>$K3273=" - VACANCES"</formula>
    </cfRule>
    <cfRule type="expression" dxfId="2382" priority="3057">
      <formula>$K3273=" - NON PLANIFIABLE"</formula>
    </cfRule>
    <cfRule type="expression" dxfId="2381" priority="3058">
      <formula>$K3273=" - FERME"</formula>
    </cfRule>
    <cfRule type="expression" dxfId="2380" priority="3059">
      <formula>$K3273=" - FERIE"</formula>
    </cfRule>
    <cfRule type="expression" dxfId="2379" priority="3060">
      <formula>IF(OR(WEEKDAY($C3273)=7,WEEKDAY($C3273)=1),TRUE,FALSE)</formula>
    </cfRule>
  </conditionalFormatting>
  <conditionalFormatting sqref="K3309:O3312 A3309:I3313 A3314:E3314 G3314:I3314 L3313:O3313">
    <cfRule type="expression" dxfId="2378" priority="3051">
      <formula>$K3309=" - VACANCES"</formula>
    </cfRule>
    <cfRule type="expression" dxfId="2377" priority="3052">
      <formula>$K3309=" - NON PLANIFIABLE"</formula>
    </cfRule>
    <cfRule type="expression" dxfId="2376" priority="3053">
      <formula>$K3309=" - FERME"</formula>
    </cfRule>
    <cfRule type="expression" dxfId="2375" priority="3054">
      <formula>$K3309=" - FERIE"</formula>
    </cfRule>
    <cfRule type="expression" dxfId="2374" priority="3055">
      <formula>IF(OR(WEEKDAY($C3309)=7,WEEKDAY($C3309)=1),TRUE,FALSE)</formula>
    </cfRule>
  </conditionalFormatting>
  <conditionalFormatting sqref="A3348:I3357 K3348:O3352 K3354:O3357 L3353:O3353">
    <cfRule type="expression" dxfId="2373" priority="3046">
      <formula>$K3348=" - VACANCES"</formula>
    </cfRule>
    <cfRule type="expression" dxfId="2372" priority="3047">
      <formula>$K3348=" - NON PLANIFIABLE"</formula>
    </cfRule>
    <cfRule type="expression" dxfId="2371" priority="3048">
      <formula>$K3348=" - FERME"</formula>
    </cfRule>
    <cfRule type="expression" dxfId="2370" priority="3049">
      <formula>$K3348=" - FERIE"</formula>
    </cfRule>
    <cfRule type="expression" dxfId="2369" priority="3050">
      <formula>IF(OR(WEEKDAY($C3348)=7,WEEKDAY($C3348)=1),TRUE,FALSE)</formula>
    </cfRule>
  </conditionalFormatting>
  <conditionalFormatting sqref="A3387:I3396 K3387:O3387 K3391:O3396 L3390:O3390 K3389:O3389 L3388:O3388">
    <cfRule type="expression" dxfId="2368" priority="3041">
      <formula>$K3387=" - VACANCES"</formula>
    </cfRule>
    <cfRule type="expression" dxfId="2367" priority="3042">
      <formula>$K3387=" - NON PLANIFIABLE"</formula>
    </cfRule>
    <cfRule type="expression" dxfId="2366" priority="3043">
      <formula>$K3387=" - FERME"</formula>
    </cfRule>
    <cfRule type="expression" dxfId="2365" priority="3044">
      <formula>$K3387=" - FERIE"</formula>
    </cfRule>
    <cfRule type="expression" dxfId="2364" priority="3045">
      <formula>IF(OR(WEEKDAY($C3387)=7,WEEKDAY($C3387)=1),TRUE,FALSE)</formula>
    </cfRule>
  </conditionalFormatting>
  <conditionalFormatting sqref="A3425:I3434 K3425:O3425 K3427:O3432 L3426:O3426 K3434:O3434 L3433:O3433">
    <cfRule type="expression" dxfId="2363" priority="3036">
      <formula>$K3425=" - VACANCES"</formula>
    </cfRule>
    <cfRule type="expression" dxfId="2362" priority="3037">
      <formula>$K3425=" - NON PLANIFIABLE"</formula>
    </cfRule>
    <cfRule type="expression" dxfId="2361" priority="3038">
      <formula>$K3425=" - FERME"</formula>
    </cfRule>
    <cfRule type="expression" dxfId="2360" priority="3039">
      <formula>$K3425=" - FERIE"</formula>
    </cfRule>
    <cfRule type="expression" dxfId="2359" priority="3040">
      <formula>IF(OR(WEEKDAY($C3425)=7,WEEKDAY($C3425)=1),TRUE,FALSE)</formula>
    </cfRule>
  </conditionalFormatting>
  <conditionalFormatting sqref="A3848:I3855 K3848:O3849 L3855:O3855 K3851:O3854 L3850:N3850">
    <cfRule type="expression" dxfId="2358" priority="3031">
      <formula>$K3848=" - VACANCES"</formula>
    </cfRule>
    <cfRule type="expression" dxfId="2357" priority="3032">
      <formula>$K3848=" - NON PLANIFIABLE"</formula>
    </cfRule>
    <cfRule type="expression" dxfId="2356" priority="3033">
      <formula>$K3848=" - FERME"</formula>
    </cfRule>
    <cfRule type="expression" dxfId="2355" priority="3034">
      <formula>$K3848=" - FERIE"</formula>
    </cfRule>
    <cfRule type="expression" dxfId="2354" priority="3035">
      <formula>IF(OR(WEEKDAY($C3848)=7,WEEKDAY($C3848)=1),TRUE,FALSE)</formula>
    </cfRule>
  </conditionalFormatting>
  <conditionalFormatting sqref="A3872:I3872 K3874:O3877 L3872:O3873 A3874:I3877 A3873:E3873 G3873:I3873">
    <cfRule type="expression" dxfId="2353" priority="3026">
      <formula>$K3872=" - VACANCES"</formula>
    </cfRule>
    <cfRule type="expression" dxfId="2352" priority="3027">
      <formula>$K3872=" - NON PLANIFIABLE"</formula>
    </cfRule>
    <cfRule type="expression" dxfId="2351" priority="3028">
      <formula>$K3872=" - FERME"</formula>
    </cfRule>
    <cfRule type="expression" dxfId="2350" priority="3029">
      <formula>$K3872=" - FERIE"</formula>
    </cfRule>
    <cfRule type="expression" dxfId="2349" priority="3030">
      <formula>IF(OR(WEEKDAY($C3872)=7,WEEKDAY($C3872)=1),TRUE,FALSE)</formula>
    </cfRule>
  </conditionalFormatting>
  <conditionalFormatting sqref="A3567:I3569 K3567:O3572 A3574:I3579 B3570:B3572 G3570:I3572 D3570:D3572 A3573:D3573 F3573:I3573 K3574:O3579 L3573:O3573">
    <cfRule type="expression" dxfId="2348" priority="3021">
      <formula>$K3567=" - VACANCES"</formula>
    </cfRule>
    <cfRule type="expression" dxfId="2347" priority="3022">
      <formula>$K3567=" - NON PLANIFIABLE"</formula>
    </cfRule>
    <cfRule type="expression" dxfId="2346" priority="3023">
      <formula>$K3567=" - FERME"</formula>
    </cfRule>
    <cfRule type="expression" dxfId="2345" priority="3024">
      <formula>$K3567=" - FERIE"</formula>
    </cfRule>
    <cfRule type="expression" dxfId="2344" priority="3025">
      <formula>IF(OR(WEEKDAY($C3567)=7,WEEKDAY($C3567)=1),TRUE,FALSE)</formula>
    </cfRule>
  </conditionalFormatting>
  <conditionalFormatting sqref="A3608:I3616 K3608:O3608 K3610:O3615 L3609:O3609 L3616:O3616">
    <cfRule type="expression" dxfId="2343" priority="3016">
      <formula>$K3608=" - VACANCES"</formula>
    </cfRule>
    <cfRule type="expression" dxfId="2342" priority="3017">
      <formula>$K3608=" - NON PLANIFIABLE"</formula>
    </cfRule>
    <cfRule type="expression" dxfId="2341" priority="3018">
      <formula>$K3608=" - FERME"</formula>
    </cfRule>
    <cfRule type="expression" dxfId="2340" priority="3019">
      <formula>$K3608=" - FERIE"</formula>
    </cfRule>
    <cfRule type="expression" dxfId="2339" priority="3020">
      <formula>IF(OR(WEEKDAY($C3608)=7,WEEKDAY($C3608)=1),TRUE,FALSE)</formula>
    </cfRule>
  </conditionalFormatting>
  <conditionalFormatting sqref="A3648:I3657 K3648:O3648 K3650:O3657 L3649:O3649">
    <cfRule type="expression" dxfId="2338" priority="3011">
      <formula>$K3648=" - VACANCES"</formula>
    </cfRule>
    <cfRule type="expression" dxfId="2337" priority="3012">
      <formula>$K3648=" - NON PLANIFIABLE"</formula>
    </cfRule>
    <cfRule type="expression" dxfId="2336" priority="3013">
      <formula>$K3648=" - FERME"</formula>
    </cfRule>
    <cfRule type="expression" dxfId="2335" priority="3014">
      <formula>$K3648=" - FERIE"</formula>
    </cfRule>
    <cfRule type="expression" dxfId="2334" priority="3015">
      <formula>IF(OR(WEEKDAY($C3648)=7,WEEKDAY($C3648)=1),TRUE,FALSE)</formula>
    </cfRule>
  </conditionalFormatting>
  <conditionalFormatting sqref="A3692:I3695 K3692:O3695">
    <cfRule type="expression" dxfId="2333" priority="3006">
      <formula>$K3692=" - VACANCES"</formula>
    </cfRule>
    <cfRule type="expression" dxfId="2332" priority="3007">
      <formula>$K3692=" - NON PLANIFIABLE"</formula>
    </cfRule>
    <cfRule type="expression" dxfId="2331" priority="3008">
      <formula>$K3692=" - FERME"</formula>
    </cfRule>
    <cfRule type="expression" dxfId="2330" priority="3009">
      <formula>$K3692=" - FERIE"</formula>
    </cfRule>
    <cfRule type="expression" dxfId="2329" priority="3010">
      <formula>IF(OR(WEEKDAY($C3692)=7,WEEKDAY($C3692)=1),TRUE,FALSE)</formula>
    </cfRule>
  </conditionalFormatting>
  <conditionalFormatting sqref="A3702:I3705 K3702:O3705">
    <cfRule type="expression" dxfId="2328" priority="3001">
      <formula>$K3702=" - VACANCES"</formula>
    </cfRule>
    <cfRule type="expression" dxfId="2327" priority="3002">
      <formula>$K3702=" - NON PLANIFIABLE"</formula>
    </cfRule>
    <cfRule type="expression" dxfId="2326" priority="3003">
      <formula>$K3702=" - FERME"</formula>
    </cfRule>
    <cfRule type="expression" dxfId="2325" priority="3004">
      <formula>$K3702=" - FERIE"</formula>
    </cfRule>
    <cfRule type="expression" dxfId="2324" priority="3005">
      <formula>IF(OR(WEEKDAY($C3702)=7,WEEKDAY($C3702)=1),TRUE,FALSE)</formula>
    </cfRule>
  </conditionalFormatting>
  <conditionalFormatting sqref="A3714:I3715 K3714:O3715 A3726:I3726 B3724:B3725 D3724:D3725 G3724:I3725 K3722:O3726 A3717:I3723 B3716 D3716 G3716:I3716 K3717:O3719 L3716:O3716 L3720:O3721">
    <cfRule type="expression" dxfId="2323" priority="2996">
      <formula>$K3714=" - VACANCES"</formula>
    </cfRule>
    <cfRule type="expression" dxfId="2322" priority="2997">
      <formula>$K3714=" - NON PLANIFIABLE"</formula>
    </cfRule>
    <cfRule type="expression" dxfId="2321" priority="2998">
      <formula>$K3714=" - FERME"</formula>
    </cfRule>
    <cfRule type="expression" dxfId="2320" priority="2999">
      <formula>$K3714=" - FERIE"</formula>
    </cfRule>
    <cfRule type="expression" dxfId="2319" priority="3000">
      <formula>IF(OR(WEEKDAY($C3714)=7,WEEKDAY($C3714)=1),TRUE,FALSE)</formula>
    </cfRule>
  </conditionalFormatting>
  <conditionalFormatting sqref="A3755:I3764 K3755:O3756 K3758:O3763 L3757:O3757 L3764:O3764">
    <cfRule type="expression" dxfId="2318" priority="2991">
      <formula>$K3755=" - VACANCES"</formula>
    </cfRule>
    <cfRule type="expression" dxfId="2317" priority="2992">
      <formula>$K3755=" - NON PLANIFIABLE"</formula>
    </cfRule>
    <cfRule type="expression" dxfId="2316" priority="2993">
      <formula>$K3755=" - FERME"</formula>
    </cfRule>
    <cfRule type="expression" dxfId="2315" priority="2994">
      <formula>$K3755=" - FERIE"</formula>
    </cfRule>
    <cfRule type="expression" dxfId="2314" priority="2995">
      <formula>IF(OR(WEEKDAY($C3755)=7,WEEKDAY($C3755)=1),TRUE,FALSE)</formula>
    </cfRule>
  </conditionalFormatting>
  <conditionalFormatting sqref="A3808:I3817 K3808:O3817">
    <cfRule type="expression" dxfId="2313" priority="2986">
      <formula>$K3808=" - VACANCES"</formula>
    </cfRule>
    <cfRule type="expression" dxfId="2312" priority="2987">
      <formula>$K3808=" - NON PLANIFIABLE"</formula>
    </cfRule>
    <cfRule type="expression" dxfId="2311" priority="2988">
      <formula>$K3808=" - FERME"</formula>
    </cfRule>
    <cfRule type="expression" dxfId="2310" priority="2989">
      <formula>$K3808=" - FERIE"</formula>
    </cfRule>
    <cfRule type="expression" dxfId="2309" priority="2990">
      <formula>IF(OR(WEEKDAY($C3808)=7,WEEKDAY($C3808)=1),TRUE,FALSE)</formula>
    </cfRule>
  </conditionalFormatting>
  <conditionalFormatting sqref="K3889:O3897 A3888:I3897">
    <cfRule type="expression" dxfId="2308" priority="2981">
      <formula>$K3888=" - VACANCES"</formula>
    </cfRule>
    <cfRule type="expression" dxfId="2307" priority="2982">
      <formula>$K3888=" - NON PLANIFIABLE"</formula>
    </cfRule>
    <cfRule type="expression" dxfId="2306" priority="2983">
      <formula>$K3888=" - FERME"</formula>
    </cfRule>
    <cfRule type="expression" dxfId="2305" priority="2984">
      <formula>$K3888=" - FERIE"</formula>
    </cfRule>
    <cfRule type="expression" dxfId="2304" priority="2985">
      <formula>IF(OR(WEEKDAY($C3888)=7,WEEKDAY($C3888)=1),TRUE,FALSE)</formula>
    </cfRule>
  </conditionalFormatting>
  <conditionalFormatting sqref="A3926:I3935 K3926:O3926 K3935:O3935 L3934:O3934 K3928:O3931 L3927:O3927 K3933:O3933 L3932:O3932">
    <cfRule type="expression" dxfId="2303" priority="2976">
      <formula>$K3926=" - VACANCES"</formula>
    </cfRule>
    <cfRule type="expression" dxfId="2302" priority="2977">
      <formula>$K3926=" - NON PLANIFIABLE"</formula>
    </cfRule>
    <cfRule type="expression" dxfId="2301" priority="2978">
      <formula>$K3926=" - FERME"</formula>
    </cfRule>
    <cfRule type="expression" dxfId="2300" priority="2979">
      <formula>$K3926=" - FERIE"</formula>
    </cfRule>
    <cfRule type="expression" dxfId="2299" priority="2980">
      <formula>IF(OR(WEEKDAY($C3926)=7,WEEKDAY($C3926)=1),TRUE,FALSE)</formula>
    </cfRule>
  </conditionalFormatting>
  <conditionalFormatting sqref="A3965:I3974 K3965:O3971 L3974:O3974 K3973:O3973 L3972:O3972">
    <cfRule type="expression" dxfId="2298" priority="2971">
      <formula>$K3965=" - VACANCES"</formula>
    </cfRule>
    <cfRule type="expression" dxfId="2297" priority="2972">
      <formula>$K3965=" - NON PLANIFIABLE"</formula>
    </cfRule>
    <cfRule type="expression" dxfId="2296" priority="2973">
      <formula>$K3965=" - FERME"</formula>
    </cfRule>
    <cfRule type="expression" dxfId="2295" priority="2974">
      <formula>$K3965=" - FERIE"</formula>
    </cfRule>
    <cfRule type="expression" dxfId="2294" priority="2975">
      <formula>IF(OR(WEEKDAY($C3965)=7,WEEKDAY($C3965)=1),TRUE,FALSE)</formula>
    </cfRule>
  </conditionalFormatting>
  <conditionalFormatting sqref="A4003:I4011 K4002:O4011 A4002:D4002 F4002:I4002">
    <cfRule type="expression" dxfId="2293" priority="2966">
      <formula>$K4002=" - VACANCES"</formula>
    </cfRule>
    <cfRule type="expression" dxfId="2292" priority="2967">
      <formula>$K4002=" - NON PLANIFIABLE"</formula>
    </cfRule>
    <cfRule type="expression" dxfId="2291" priority="2968">
      <formula>$K4002=" - FERME"</formula>
    </cfRule>
    <cfRule type="expression" dxfId="2290" priority="2969">
      <formula>$K4002=" - FERIE"</formula>
    </cfRule>
    <cfRule type="expression" dxfId="2289" priority="2970">
      <formula>IF(OR(WEEKDAY($C4002)=7,WEEKDAY($C4002)=1),TRUE,FALSE)</formula>
    </cfRule>
  </conditionalFormatting>
  <conditionalFormatting sqref="K2855">
    <cfRule type="expression" dxfId="2288" priority="2961">
      <formula>$K2855=" - VACANCES"</formula>
    </cfRule>
    <cfRule type="expression" dxfId="2287" priority="2962">
      <formula>$K2855=" - NON PLANIFIABLE"</formula>
    </cfRule>
    <cfRule type="expression" dxfId="2286" priority="2963">
      <formula>$K2855=" - FERME"</formula>
    </cfRule>
    <cfRule type="expression" dxfId="2285" priority="2964">
      <formula>$K2855=" - FERIE"</formula>
    </cfRule>
    <cfRule type="expression" dxfId="2284" priority="2965">
      <formula>IF(OR(WEEKDAY($C2855)=7,WEEKDAY($C2855)=1),TRUE,FALSE)</formula>
    </cfRule>
  </conditionalFormatting>
  <conditionalFormatting sqref="K2858">
    <cfRule type="expression" dxfId="2283" priority="2956">
      <formula>$K2858=" - VACANCES"</formula>
    </cfRule>
    <cfRule type="expression" dxfId="2282" priority="2957">
      <formula>$K2858=" - NON PLANIFIABLE"</formula>
    </cfRule>
    <cfRule type="expression" dxfId="2281" priority="2958">
      <formula>$K2858=" - FERME"</formula>
    </cfRule>
    <cfRule type="expression" dxfId="2280" priority="2959">
      <formula>$K2858=" - FERIE"</formula>
    </cfRule>
    <cfRule type="expression" dxfId="2279" priority="2960">
      <formula>IF(OR(WEEKDAY($C2858)=7,WEEKDAY($C2858)=1),TRUE,FALSE)</formula>
    </cfRule>
  </conditionalFormatting>
  <conditionalFormatting sqref="K3038">
    <cfRule type="expression" dxfId="2278" priority="2931">
      <formula>$K3038=" - VACANCES"</formula>
    </cfRule>
    <cfRule type="expression" dxfId="2277" priority="2932">
      <formula>$K3038=" - NON PLANIFIABLE"</formula>
    </cfRule>
    <cfRule type="expression" dxfId="2276" priority="2933">
      <formula>$K3038=" - FERME"</formula>
    </cfRule>
    <cfRule type="expression" dxfId="2275" priority="2934">
      <formula>$K3038=" - FERIE"</formula>
    </cfRule>
    <cfRule type="expression" dxfId="2274" priority="2935">
      <formula>IF(OR(WEEKDAY($C3038)=7,WEEKDAY($C3038)=1),TRUE,FALSE)</formula>
    </cfRule>
  </conditionalFormatting>
  <conditionalFormatting sqref="K2977">
    <cfRule type="expression" dxfId="2273" priority="2946">
      <formula>$K2977=" - VACANCES"</formula>
    </cfRule>
    <cfRule type="expression" dxfId="2272" priority="2947">
      <formula>$K2977=" - NON PLANIFIABLE"</formula>
    </cfRule>
    <cfRule type="expression" dxfId="2271" priority="2948">
      <formula>$K2977=" - FERME"</formula>
    </cfRule>
    <cfRule type="expression" dxfId="2270" priority="2949">
      <formula>$K2977=" - FERIE"</formula>
    </cfRule>
    <cfRule type="expression" dxfId="2269" priority="2950">
      <formula>IF(OR(WEEKDAY($C2977)=7,WEEKDAY($C2977)=1),TRUE,FALSE)</formula>
    </cfRule>
  </conditionalFormatting>
  <conditionalFormatting sqref="K2992">
    <cfRule type="expression" dxfId="2268" priority="2941">
      <formula>$K2992=" - VACANCES"</formula>
    </cfRule>
    <cfRule type="expression" dxfId="2267" priority="2942">
      <formula>$K2992=" - NON PLANIFIABLE"</formula>
    </cfRule>
    <cfRule type="expression" dxfId="2266" priority="2943">
      <formula>$K2992=" - FERME"</formula>
    </cfRule>
    <cfRule type="expression" dxfId="2265" priority="2944">
      <formula>$K2992=" - FERIE"</formula>
    </cfRule>
    <cfRule type="expression" dxfId="2264" priority="2945">
      <formula>IF(OR(WEEKDAY($C2992)=7,WEEKDAY($C2992)=1),TRUE,FALSE)</formula>
    </cfRule>
  </conditionalFormatting>
  <conditionalFormatting sqref="K3027">
    <cfRule type="expression" dxfId="2263" priority="2936">
      <formula>$K3027=" - VACANCES"</formula>
    </cfRule>
    <cfRule type="expression" dxfId="2262" priority="2937">
      <formula>$K3027=" - NON PLANIFIABLE"</formula>
    </cfRule>
    <cfRule type="expression" dxfId="2261" priority="2938">
      <formula>$K3027=" - FERME"</formula>
    </cfRule>
    <cfRule type="expression" dxfId="2260" priority="2939">
      <formula>$K3027=" - FERIE"</formula>
    </cfRule>
    <cfRule type="expression" dxfId="2259" priority="2940">
      <formula>IF(OR(WEEKDAY($C3027)=7,WEEKDAY($C3027)=1),TRUE,FALSE)</formula>
    </cfRule>
  </conditionalFormatting>
  <conditionalFormatting sqref="K3030">
    <cfRule type="expression" dxfId="2258" priority="2926">
      <formula>$K3030=" - VACANCES"</formula>
    </cfRule>
    <cfRule type="expression" dxfId="2257" priority="2927">
      <formula>$K3030=" - NON PLANIFIABLE"</formula>
    </cfRule>
    <cfRule type="expression" dxfId="2256" priority="2928">
      <formula>$K3030=" - FERME"</formula>
    </cfRule>
    <cfRule type="expression" dxfId="2255" priority="2929">
      <formula>$K3030=" - FERIE"</formula>
    </cfRule>
    <cfRule type="expression" dxfId="2254" priority="2930">
      <formula>IF(OR(WEEKDAY($C3030)=7,WEEKDAY($C3030)=1),TRUE,FALSE)</formula>
    </cfRule>
  </conditionalFormatting>
  <conditionalFormatting sqref="K3062 K3053:K3054 K3083">
    <cfRule type="expression" dxfId="2253" priority="2896">
      <formula>$K3053=" - VACANCES"</formula>
    </cfRule>
    <cfRule type="expression" dxfId="2252" priority="2897">
      <formula>$K3053=" - NON PLANIFIABLE"</formula>
    </cfRule>
    <cfRule type="expression" dxfId="2251" priority="2898">
      <formula>$K3053=" - FERME"</formula>
    </cfRule>
    <cfRule type="expression" dxfId="2250" priority="2899">
      <formula>$K3053=" - FERIE"</formula>
    </cfRule>
    <cfRule type="expression" dxfId="2249" priority="2900">
      <formula>IF(OR(WEEKDAY($C3053)=7,WEEKDAY($C3053)=1),TRUE,FALSE)</formula>
    </cfRule>
  </conditionalFormatting>
  <conditionalFormatting sqref="K3001">
    <cfRule type="expression" dxfId="2248" priority="2891">
      <formula>$K3001=" - VACANCES"</formula>
    </cfRule>
    <cfRule type="expression" dxfId="2247" priority="2892">
      <formula>$K3001=" - NON PLANIFIABLE"</formula>
    </cfRule>
    <cfRule type="expression" dxfId="2246" priority="2893">
      <formula>$K3001=" - FERME"</formula>
    </cfRule>
    <cfRule type="expression" dxfId="2245" priority="2894">
      <formula>$K3001=" - FERIE"</formula>
    </cfRule>
    <cfRule type="expression" dxfId="2244" priority="2895">
      <formula>IF(OR(WEEKDAY($C3001)=7,WEEKDAY($C3001)=1),TRUE,FALSE)</formula>
    </cfRule>
  </conditionalFormatting>
  <conditionalFormatting sqref="K3010:K3011">
    <cfRule type="expression" dxfId="2243" priority="2886">
      <formula>$K3010=" - VACANCES"</formula>
    </cfRule>
    <cfRule type="expression" dxfId="2242" priority="2887">
      <formula>$K3010=" - NON PLANIFIABLE"</formula>
    </cfRule>
    <cfRule type="expression" dxfId="2241" priority="2888">
      <formula>$K3010=" - FERME"</formula>
    </cfRule>
    <cfRule type="expression" dxfId="2240" priority="2889">
      <formula>$K3010=" - FERIE"</formula>
    </cfRule>
    <cfRule type="expression" dxfId="2239" priority="2890">
      <formula>IF(OR(WEEKDAY($C3010)=7,WEEKDAY($C3010)=1),TRUE,FALSE)</formula>
    </cfRule>
  </conditionalFormatting>
  <conditionalFormatting sqref="K3024">
    <cfRule type="expression" dxfId="2238" priority="2881">
      <formula>$K3024=" - VACANCES"</formula>
    </cfRule>
    <cfRule type="expression" dxfId="2237" priority="2882">
      <formula>$K3024=" - NON PLANIFIABLE"</formula>
    </cfRule>
    <cfRule type="expression" dxfId="2236" priority="2883">
      <formula>$K3024=" - FERME"</formula>
    </cfRule>
    <cfRule type="expression" dxfId="2235" priority="2884">
      <formula>$K3024=" - FERIE"</formula>
    </cfRule>
    <cfRule type="expression" dxfId="2234" priority="2885">
      <formula>IF(OR(WEEKDAY($C3024)=7,WEEKDAY($C3024)=1),TRUE,FALSE)</formula>
    </cfRule>
  </conditionalFormatting>
  <conditionalFormatting sqref="K3938">
    <cfRule type="expression" dxfId="2233" priority="2851">
      <formula>$K3938=" - VACANCES"</formula>
    </cfRule>
    <cfRule type="expression" dxfId="2232" priority="2852">
      <formula>$K3938=" - NON PLANIFIABLE"</formula>
    </cfRule>
    <cfRule type="expression" dxfId="2231" priority="2853">
      <formula>$K3938=" - FERME"</formula>
    </cfRule>
    <cfRule type="expression" dxfId="2230" priority="2854">
      <formula>$K3938=" - FERIE"</formula>
    </cfRule>
    <cfRule type="expression" dxfId="2229" priority="2855">
      <formula>IF(OR(WEEKDAY($C3938)=7,WEEKDAY($C3938)=1),TRUE,FALSE)</formula>
    </cfRule>
  </conditionalFormatting>
  <conditionalFormatting sqref="F3045">
    <cfRule type="expression" dxfId="2228" priority="2866">
      <formula>$K3045=" - VACANCES"</formula>
    </cfRule>
    <cfRule type="expression" dxfId="2227" priority="2867">
      <formula>$K3045=" - NON PLANIFIABLE"</formula>
    </cfRule>
    <cfRule type="expression" dxfId="2226" priority="2868">
      <formula>$K3045=" - FERME"</formula>
    </cfRule>
    <cfRule type="expression" dxfId="2225" priority="2869">
      <formula>$K3045=" - FERIE"</formula>
    </cfRule>
    <cfRule type="expression" dxfId="2224" priority="2870">
      <formula>IF(OR(WEEKDAY($C3045)=7,WEEKDAY($C3045)=1),TRUE,FALSE)</formula>
    </cfRule>
  </conditionalFormatting>
  <conditionalFormatting sqref="K3037">
    <cfRule type="expression" dxfId="2223" priority="2861">
      <formula>$K3037=" - VACANCES"</formula>
    </cfRule>
    <cfRule type="expression" dxfId="2222" priority="2862">
      <formula>$K3037=" - NON PLANIFIABLE"</formula>
    </cfRule>
    <cfRule type="expression" dxfId="2221" priority="2863">
      <formula>$K3037=" - FERME"</formula>
    </cfRule>
    <cfRule type="expression" dxfId="2220" priority="2864">
      <formula>$K3037=" - FERIE"</formula>
    </cfRule>
    <cfRule type="expression" dxfId="2219" priority="2865">
      <formula>IF(OR(WEEKDAY($C3037)=7,WEEKDAY($C3037)=1),TRUE,FALSE)</formula>
    </cfRule>
  </conditionalFormatting>
  <conditionalFormatting sqref="K2221">
    <cfRule type="expression" dxfId="2218" priority="2801">
      <formula>$K2221=" - VACANCES"</formula>
    </cfRule>
    <cfRule type="expression" dxfId="2217" priority="2802">
      <formula>$K2221=" - NON PLANIFIABLE"</formula>
    </cfRule>
    <cfRule type="expression" dxfId="2216" priority="2803">
      <formula>$K2221=" - FERME"</formula>
    </cfRule>
    <cfRule type="expression" dxfId="2215" priority="2804">
      <formula>$K2221=" - FERIE"</formula>
    </cfRule>
    <cfRule type="expression" dxfId="2214" priority="2805">
      <formula>IF(OR(WEEKDAY($C2221)=7,WEEKDAY($C2221)=1),TRUE,FALSE)</formula>
    </cfRule>
  </conditionalFormatting>
  <conditionalFormatting sqref="K2113">
    <cfRule type="expression" dxfId="2213" priority="2811">
      <formula>$K2113=" - VACANCES"</formula>
    </cfRule>
    <cfRule type="expression" dxfId="2212" priority="2812">
      <formula>$K2113=" - NON PLANIFIABLE"</formula>
    </cfRule>
    <cfRule type="expression" dxfId="2211" priority="2813">
      <formula>$K2113=" - FERME"</formula>
    </cfRule>
    <cfRule type="expression" dxfId="2210" priority="2814">
      <formula>$K2113=" - FERIE"</formula>
    </cfRule>
    <cfRule type="expression" dxfId="2209" priority="2815">
      <formula>IF(OR(WEEKDAY($C2113)=7,WEEKDAY($C2113)=1),TRUE,FALSE)</formula>
    </cfRule>
  </conditionalFormatting>
  <conditionalFormatting sqref="K2123">
    <cfRule type="expression" dxfId="2208" priority="2816">
      <formula>$K2123=" - VACANCES"</formula>
    </cfRule>
    <cfRule type="expression" dxfId="2207" priority="2817">
      <formula>$K2123=" - NON PLANIFIABLE"</formula>
    </cfRule>
    <cfRule type="expression" dxfId="2206" priority="2818">
      <formula>$K2123=" - FERME"</formula>
    </cfRule>
    <cfRule type="expression" dxfId="2205" priority="2819">
      <formula>$K2123=" - FERIE"</formula>
    </cfRule>
    <cfRule type="expression" dxfId="2204" priority="2820">
      <formula>IF(OR(WEEKDAY($C2123)=7,WEEKDAY($C2123)=1),TRUE,FALSE)</formula>
    </cfRule>
  </conditionalFormatting>
  <conditionalFormatting sqref="K2133">
    <cfRule type="expression" dxfId="2203" priority="2806">
      <formula>$K2133=" - VACANCES"</formula>
    </cfRule>
    <cfRule type="expression" dxfId="2202" priority="2807">
      <formula>$K2133=" - NON PLANIFIABLE"</formula>
    </cfRule>
    <cfRule type="expression" dxfId="2201" priority="2808">
      <formula>$K2133=" - FERME"</formula>
    </cfRule>
    <cfRule type="expression" dxfId="2200" priority="2809">
      <formula>$K2133=" - FERIE"</formula>
    </cfRule>
    <cfRule type="expression" dxfId="2199" priority="2810">
      <formula>IF(OR(WEEKDAY($C2133)=7,WEEKDAY($C2133)=1),TRUE,FALSE)</formula>
    </cfRule>
  </conditionalFormatting>
  <conditionalFormatting sqref="K2606">
    <cfRule type="expression" dxfId="2198" priority="2771">
      <formula>$K2606=" - VACANCES"</formula>
    </cfRule>
    <cfRule type="expression" dxfId="2197" priority="2772">
      <formula>$K2606=" - NON PLANIFIABLE"</formula>
    </cfRule>
    <cfRule type="expression" dxfId="2196" priority="2773">
      <formula>$K2606=" - FERME"</formula>
    </cfRule>
    <cfRule type="expression" dxfId="2195" priority="2774">
      <formula>$K2606=" - FERIE"</formula>
    </cfRule>
    <cfRule type="expression" dxfId="2194" priority="2775">
      <formula>IF(OR(WEEKDAY($C2606)=7,WEEKDAY($C2606)=1),TRUE,FALSE)</formula>
    </cfRule>
  </conditionalFormatting>
  <conditionalFormatting sqref="K2477">
    <cfRule type="expression" dxfId="2193" priority="2776">
      <formula>$K2477=" - VACANCES"</formula>
    </cfRule>
    <cfRule type="expression" dxfId="2192" priority="2777">
      <formula>$K2477=" - NON PLANIFIABLE"</formula>
    </cfRule>
    <cfRule type="expression" dxfId="2191" priority="2778">
      <formula>$K2477=" - FERME"</formula>
    </cfRule>
    <cfRule type="expression" dxfId="2190" priority="2779">
      <formula>$K2477=" - FERIE"</formula>
    </cfRule>
    <cfRule type="expression" dxfId="2189" priority="2780">
      <formula>IF(OR(WEEKDAY($C2477)=7,WEEKDAY($C2477)=1),TRUE,FALSE)</formula>
    </cfRule>
  </conditionalFormatting>
  <conditionalFormatting sqref="K2934">
    <cfRule type="expression" dxfId="2188" priority="2761">
      <formula>$K2934=" - VACANCES"</formula>
    </cfRule>
    <cfRule type="expression" dxfId="2187" priority="2762">
      <formula>$K2934=" - NON PLANIFIABLE"</formula>
    </cfRule>
    <cfRule type="expression" dxfId="2186" priority="2763">
      <formula>$K2934=" - FERME"</formula>
    </cfRule>
    <cfRule type="expression" dxfId="2185" priority="2764">
      <formula>$K2934=" - FERIE"</formula>
    </cfRule>
    <cfRule type="expression" dxfId="2184" priority="2765">
      <formula>IF(OR(WEEKDAY($C2934)=7,WEEKDAY($C2934)=1),TRUE,FALSE)</formula>
    </cfRule>
  </conditionalFormatting>
  <conditionalFormatting sqref="F2933">
    <cfRule type="expression" dxfId="2183" priority="2751">
      <formula>$K2933=" - VACANCES"</formula>
    </cfRule>
    <cfRule type="expression" dxfId="2182" priority="2752">
      <formula>$K2933=" - NON PLANIFIABLE"</formula>
    </cfRule>
    <cfRule type="expression" dxfId="2181" priority="2753">
      <formula>$K2933=" - FERME"</formula>
    </cfRule>
    <cfRule type="expression" dxfId="2180" priority="2754">
      <formula>$K2933=" - FERIE"</formula>
    </cfRule>
    <cfRule type="expression" dxfId="2179" priority="2755">
      <formula>IF(OR(WEEKDAY($C2933)=7,WEEKDAY($C2933)=1),TRUE,FALSE)</formula>
    </cfRule>
  </conditionalFormatting>
  <conditionalFormatting sqref="E2933">
    <cfRule type="expression" dxfId="2178" priority="2746">
      <formula>$K2933=" - VACANCES"</formula>
    </cfRule>
    <cfRule type="expression" dxfId="2177" priority="2747">
      <formula>$K2933=" - NON PLANIFIABLE"</formula>
    </cfRule>
    <cfRule type="expression" dxfId="2176" priority="2748">
      <formula>$K2933=" - FERME"</formula>
    </cfRule>
    <cfRule type="expression" dxfId="2175" priority="2749">
      <formula>$K2933=" - FERIE"</formula>
    </cfRule>
    <cfRule type="expression" dxfId="2174" priority="2750">
      <formula>IF(OR(WEEKDAY($C2933)=7,WEEKDAY($C2933)=1),TRUE,FALSE)</formula>
    </cfRule>
  </conditionalFormatting>
  <conditionalFormatting sqref="K3660 K3662">
    <cfRule type="expression" dxfId="2173" priority="2691">
      <formula>$K3660=" - VACANCES"</formula>
    </cfRule>
    <cfRule type="expression" dxfId="2172" priority="2692">
      <formula>$K3660=" - NON PLANIFIABLE"</formula>
    </cfRule>
    <cfRule type="expression" dxfId="2171" priority="2693">
      <formula>$K3660=" - FERME"</formula>
    </cfRule>
    <cfRule type="expression" dxfId="2170" priority="2694">
      <formula>$K3660=" - FERIE"</formula>
    </cfRule>
    <cfRule type="expression" dxfId="2169" priority="2695">
      <formula>IF(OR(WEEKDAY($C3660)=7,WEEKDAY($C3660)=1),TRUE,FALSE)</formula>
    </cfRule>
  </conditionalFormatting>
  <conditionalFormatting sqref="K3873">
    <cfRule type="expression" dxfId="2168" priority="2681">
      <formula>$K3873=" - VACANCES"</formula>
    </cfRule>
    <cfRule type="expression" dxfId="2167" priority="2682">
      <formula>$K3873=" - NON PLANIFIABLE"</formula>
    </cfRule>
    <cfRule type="expression" dxfId="2166" priority="2683">
      <formula>$K3873=" - FERME"</formula>
    </cfRule>
    <cfRule type="expression" dxfId="2165" priority="2684">
      <formula>$K3873=" - FERIE"</formula>
    </cfRule>
    <cfRule type="expression" dxfId="2164" priority="2685">
      <formula>IF(OR(WEEKDAY($C3873)=7,WEEKDAY($C3873)=1),TRUE,FALSE)</formula>
    </cfRule>
  </conditionalFormatting>
  <conditionalFormatting sqref="K2520">
    <cfRule type="expression" dxfId="2163" priority="2626">
      <formula>$K2520=" - VACANCES"</formula>
    </cfRule>
    <cfRule type="expression" dxfId="2162" priority="2627">
      <formula>$K2520=" - NON PLANIFIABLE"</formula>
    </cfRule>
    <cfRule type="expression" dxfId="2161" priority="2628">
      <formula>$K2520=" - FERME"</formula>
    </cfRule>
    <cfRule type="expression" dxfId="2160" priority="2629">
      <formula>$K2520=" - FERIE"</formula>
    </cfRule>
    <cfRule type="expression" dxfId="2159" priority="2630">
      <formula>IF(OR(WEEKDAY($C2520)=7,WEEKDAY($C2520)=1),TRUE,FALSE)</formula>
    </cfRule>
  </conditionalFormatting>
  <conditionalFormatting sqref="K2529">
    <cfRule type="expression" dxfId="2158" priority="2621">
      <formula>$K2529=" - VACANCES"</formula>
    </cfRule>
    <cfRule type="expression" dxfId="2157" priority="2622">
      <formula>$K2529=" - NON PLANIFIABLE"</formula>
    </cfRule>
    <cfRule type="expression" dxfId="2156" priority="2623">
      <formula>$K2529=" - FERME"</formula>
    </cfRule>
    <cfRule type="expression" dxfId="2155" priority="2624">
      <formula>$K2529=" - FERIE"</formula>
    </cfRule>
    <cfRule type="expression" dxfId="2154" priority="2625">
      <formula>IF(OR(WEEKDAY($C2529)=7,WEEKDAY($C2529)=1),TRUE,FALSE)</formula>
    </cfRule>
  </conditionalFormatting>
  <conditionalFormatting sqref="K2143">
    <cfRule type="expression" dxfId="2153" priority="2596">
      <formula>$K2143=" - VACANCES"</formula>
    </cfRule>
    <cfRule type="expression" dxfId="2152" priority="2597">
      <formula>$K2143=" - NON PLANIFIABLE"</formula>
    </cfRule>
    <cfRule type="expression" dxfId="2151" priority="2598">
      <formula>$K2143=" - FERME"</formula>
    </cfRule>
    <cfRule type="expression" dxfId="2150" priority="2599">
      <formula>$K2143=" - FERIE"</formula>
    </cfRule>
    <cfRule type="expression" dxfId="2149" priority="2600">
      <formula>IF(OR(WEEKDAY($C2143)=7,WEEKDAY($C2143)=1),TRUE,FALSE)</formula>
    </cfRule>
  </conditionalFormatting>
  <conditionalFormatting sqref="K2274">
    <cfRule type="expression" dxfId="2148" priority="2591">
      <formula>$K2274=" - VACANCES"</formula>
    </cfRule>
    <cfRule type="expression" dxfId="2147" priority="2592">
      <formula>$K2274=" - NON PLANIFIABLE"</formula>
    </cfRule>
    <cfRule type="expression" dxfId="2146" priority="2593">
      <formula>$K2274=" - FERME"</formula>
    </cfRule>
    <cfRule type="expression" dxfId="2145" priority="2594">
      <formula>$K2274=" - FERIE"</formula>
    </cfRule>
    <cfRule type="expression" dxfId="2144" priority="2595">
      <formula>IF(OR(WEEKDAY($C2274)=7,WEEKDAY($C2274)=1),TRUE,FALSE)</formula>
    </cfRule>
  </conditionalFormatting>
  <conditionalFormatting sqref="K2389">
    <cfRule type="expression" dxfId="2143" priority="2586">
      <formula>$K2389=" - VACANCES"</formula>
    </cfRule>
    <cfRule type="expression" dxfId="2142" priority="2587">
      <formula>$K2389=" - NON PLANIFIABLE"</formula>
    </cfRule>
    <cfRule type="expression" dxfId="2141" priority="2588">
      <formula>$K2389=" - FERME"</formula>
    </cfRule>
    <cfRule type="expression" dxfId="2140" priority="2589">
      <formula>$K2389=" - FERIE"</formula>
    </cfRule>
    <cfRule type="expression" dxfId="2139" priority="2590">
      <formula>IF(OR(WEEKDAY($C2389)=7,WEEKDAY($C2389)=1),TRUE,FALSE)</formula>
    </cfRule>
  </conditionalFormatting>
  <conditionalFormatting sqref="K3353">
    <cfRule type="expression" dxfId="2138" priority="2566">
      <formula>$K3353=" - VACANCES"</formula>
    </cfRule>
    <cfRule type="expression" dxfId="2137" priority="2567">
      <formula>$K3353=" - NON PLANIFIABLE"</formula>
    </cfRule>
    <cfRule type="expression" dxfId="2136" priority="2568">
      <formula>$K3353=" - FERME"</formula>
    </cfRule>
    <cfRule type="expression" dxfId="2135" priority="2569">
      <formula>$K3353=" - FERIE"</formula>
    </cfRule>
    <cfRule type="expression" dxfId="2134" priority="2570">
      <formula>IF(OR(WEEKDAY($C3353)=7,WEEKDAY($C3353)=1),TRUE,FALSE)</formula>
    </cfRule>
  </conditionalFormatting>
  <conditionalFormatting sqref="K3609">
    <cfRule type="expression" dxfId="2133" priority="2561">
      <formula>$K3609=" - VACANCES"</formula>
    </cfRule>
    <cfRule type="expression" dxfId="2132" priority="2562">
      <formula>$K3609=" - NON PLANIFIABLE"</formula>
    </cfRule>
    <cfRule type="expression" dxfId="2131" priority="2563">
      <formula>$K3609=" - FERME"</formula>
    </cfRule>
    <cfRule type="expression" dxfId="2130" priority="2564">
      <formula>$K3609=" - FERIE"</formula>
    </cfRule>
    <cfRule type="expression" dxfId="2129" priority="2565">
      <formula>IF(OR(WEEKDAY($C3609)=7,WEEKDAY($C3609)=1),TRUE,FALSE)</formula>
    </cfRule>
  </conditionalFormatting>
  <conditionalFormatting sqref="K3314">
    <cfRule type="expression" dxfId="2128" priority="2546">
      <formula>$K3314=" - VACANCES"</formula>
    </cfRule>
    <cfRule type="expression" dxfId="2127" priority="2547">
      <formula>$K3314=" - NON PLANIFIABLE"</formula>
    </cfRule>
    <cfRule type="expression" dxfId="2126" priority="2548">
      <formula>$K3314=" - FERME"</formula>
    </cfRule>
    <cfRule type="expression" dxfId="2125" priority="2549">
      <formula>$K3314=" - FERIE"</formula>
    </cfRule>
    <cfRule type="expression" dxfId="2124" priority="2550">
      <formula>IF(OR(WEEKDAY($C3314)=7,WEEKDAY($C3314)=1),TRUE,FALSE)</formula>
    </cfRule>
  </conditionalFormatting>
  <conditionalFormatting sqref="K3371">
    <cfRule type="expression" dxfId="2123" priority="2541">
      <formula>$K3371=" - VACANCES"</formula>
    </cfRule>
    <cfRule type="expression" dxfId="2122" priority="2542">
      <formula>$K3371=" - NON PLANIFIABLE"</formula>
    </cfRule>
    <cfRule type="expression" dxfId="2121" priority="2543">
      <formula>$K3371=" - FERME"</formula>
    </cfRule>
    <cfRule type="expression" dxfId="2120" priority="2544">
      <formula>$K3371=" - FERIE"</formula>
    </cfRule>
    <cfRule type="expression" dxfId="2119" priority="2545">
      <formula>IF(OR(WEEKDAY($C3371)=7,WEEKDAY($C3371)=1),TRUE,FALSE)</formula>
    </cfRule>
  </conditionalFormatting>
  <conditionalFormatting sqref="K3983">
    <cfRule type="expression" dxfId="2118" priority="2466">
      <formula>$K3983=" - VACANCES"</formula>
    </cfRule>
    <cfRule type="expression" dxfId="2117" priority="2467">
      <formula>$K3983=" - NON PLANIFIABLE"</formula>
    </cfRule>
    <cfRule type="expression" dxfId="2116" priority="2468">
      <formula>$K3983=" - FERME"</formula>
    </cfRule>
    <cfRule type="expression" dxfId="2115" priority="2469">
      <formula>$K3983=" - FERIE"</formula>
    </cfRule>
    <cfRule type="expression" dxfId="2114" priority="2470">
      <formula>IF(OR(WEEKDAY($C3983)=7,WEEKDAY($C3983)=1),TRUE,FALSE)</formula>
    </cfRule>
  </conditionalFormatting>
  <conditionalFormatting sqref="K2667">
    <cfRule type="expression" dxfId="2113" priority="2451">
      <formula>$K2667=" - VACANCES"</formula>
    </cfRule>
    <cfRule type="expression" dxfId="2112" priority="2452">
      <formula>$K2667=" - NON PLANIFIABLE"</formula>
    </cfRule>
    <cfRule type="expression" dxfId="2111" priority="2453">
      <formula>$K2667=" - FERME"</formula>
    </cfRule>
    <cfRule type="expression" dxfId="2110" priority="2454">
      <formula>$K2667=" - FERIE"</formula>
    </cfRule>
    <cfRule type="expression" dxfId="2109" priority="2455">
      <formula>IF(OR(WEEKDAY($C2667)=7,WEEKDAY($C2667)=1),TRUE,FALSE)</formula>
    </cfRule>
  </conditionalFormatting>
  <conditionalFormatting sqref="K2677">
    <cfRule type="expression" dxfId="2108" priority="2456">
      <formula>$K2677=" - VACANCES"</formula>
    </cfRule>
    <cfRule type="expression" dxfId="2107" priority="2457">
      <formula>$K2677=" - NON PLANIFIABLE"</formula>
    </cfRule>
    <cfRule type="expression" dxfId="2106" priority="2458">
      <formula>$K2677=" - FERME"</formula>
    </cfRule>
    <cfRule type="expression" dxfId="2105" priority="2459">
      <formula>$K2677=" - FERIE"</formula>
    </cfRule>
    <cfRule type="expression" dxfId="2104" priority="2460">
      <formula>IF(OR(WEEKDAY($C2677)=7,WEEKDAY($C2677)=1),TRUE,FALSE)</formula>
    </cfRule>
  </conditionalFormatting>
  <conditionalFormatting sqref="K2687">
    <cfRule type="expression" dxfId="2103" priority="2446">
      <formula>$K2687=" - VACANCES"</formula>
    </cfRule>
    <cfRule type="expression" dxfId="2102" priority="2447">
      <formula>$K2687=" - NON PLANIFIABLE"</formula>
    </cfRule>
    <cfRule type="expression" dxfId="2101" priority="2448">
      <formula>$K2687=" - FERME"</formula>
    </cfRule>
    <cfRule type="expression" dxfId="2100" priority="2449">
      <formula>$K2687=" - FERIE"</formula>
    </cfRule>
    <cfRule type="expression" dxfId="2099" priority="2450">
      <formula>IF(OR(WEEKDAY($C2687)=7,WEEKDAY($C2687)=1),TRUE,FALSE)</formula>
    </cfRule>
  </conditionalFormatting>
  <conditionalFormatting sqref="K2697">
    <cfRule type="expression" dxfId="2098" priority="2441">
      <formula>$K2697=" - VACANCES"</formula>
    </cfRule>
    <cfRule type="expression" dxfId="2097" priority="2442">
      <formula>$K2697=" - NON PLANIFIABLE"</formula>
    </cfRule>
    <cfRule type="expression" dxfId="2096" priority="2443">
      <formula>$K2697=" - FERME"</formula>
    </cfRule>
    <cfRule type="expression" dxfId="2095" priority="2444">
      <formula>$K2697=" - FERIE"</formula>
    </cfRule>
    <cfRule type="expression" dxfId="2094" priority="2445">
      <formula>IF(OR(WEEKDAY($C2697)=7,WEEKDAY($C2697)=1),TRUE,FALSE)</formula>
    </cfRule>
  </conditionalFormatting>
  <conditionalFormatting sqref="K2838 K2826 K2817">
    <cfRule type="expression" dxfId="2093" priority="2411">
      <formula>$K2817=" - VACANCES"</formula>
    </cfRule>
    <cfRule type="expression" dxfId="2092" priority="2412">
      <formula>$K2817=" - NON PLANIFIABLE"</formula>
    </cfRule>
    <cfRule type="expression" dxfId="2091" priority="2413">
      <formula>$K2817=" - FERME"</formula>
    </cfRule>
    <cfRule type="expression" dxfId="2090" priority="2414">
      <formula>$K2817=" - FERIE"</formula>
    </cfRule>
    <cfRule type="expression" dxfId="2089" priority="2415">
      <formula>IF(OR(WEEKDAY($C2817)=7,WEEKDAY($C2817)=1),TRUE,FALSE)</formula>
    </cfRule>
  </conditionalFormatting>
  <conditionalFormatting sqref="K2707">
    <cfRule type="expression" dxfId="2088" priority="2431">
      <formula>$K2707=" - VACANCES"</formula>
    </cfRule>
    <cfRule type="expression" dxfId="2087" priority="2432">
      <formula>$K2707=" - NON PLANIFIABLE"</formula>
    </cfRule>
    <cfRule type="expression" dxfId="2086" priority="2433">
      <formula>$K2707=" - FERME"</formula>
    </cfRule>
    <cfRule type="expression" dxfId="2085" priority="2434">
      <formula>$K2707=" - FERIE"</formula>
    </cfRule>
    <cfRule type="expression" dxfId="2084" priority="2435">
      <formula>IF(OR(WEEKDAY($C2707)=7,WEEKDAY($C2707)=1),TRUE,FALSE)</formula>
    </cfRule>
  </conditionalFormatting>
  <conditionalFormatting sqref="K2754">
    <cfRule type="expression" dxfId="2083" priority="2426">
      <formula>$K2754=" - VACANCES"</formula>
    </cfRule>
    <cfRule type="expression" dxfId="2082" priority="2427">
      <formula>$K2754=" - NON PLANIFIABLE"</formula>
    </cfRule>
    <cfRule type="expression" dxfId="2081" priority="2428">
      <formula>$K2754=" - FERME"</formula>
    </cfRule>
    <cfRule type="expression" dxfId="2080" priority="2429">
      <formula>$K2754=" - FERIE"</formula>
    </cfRule>
    <cfRule type="expression" dxfId="2079" priority="2430">
      <formula>IF(OR(WEEKDAY($C2754)=7,WEEKDAY($C2754)=1),TRUE,FALSE)</formula>
    </cfRule>
  </conditionalFormatting>
  <conditionalFormatting sqref="K2767:K2768">
    <cfRule type="expression" dxfId="2078" priority="2421">
      <formula>$K2767=" - VACANCES"</formula>
    </cfRule>
    <cfRule type="expression" dxfId="2077" priority="2422">
      <formula>$K2767=" - NON PLANIFIABLE"</formula>
    </cfRule>
    <cfRule type="expression" dxfId="2076" priority="2423">
      <formula>$K2767=" - FERME"</formula>
    </cfRule>
    <cfRule type="expression" dxfId="2075" priority="2424">
      <formula>$K2767=" - FERIE"</formula>
    </cfRule>
    <cfRule type="expression" dxfId="2074" priority="2425">
      <formula>IF(OR(WEEKDAY($C2767)=7,WEEKDAY($C2767)=1),TRUE,FALSE)</formula>
    </cfRule>
  </conditionalFormatting>
  <conditionalFormatting sqref="K2796 K2787 K2777">
    <cfRule type="expression" dxfId="2073" priority="2416">
      <formula>$K2777=" - VACANCES"</formula>
    </cfRule>
    <cfRule type="expression" dxfId="2072" priority="2417">
      <formula>$K2777=" - NON PLANIFIABLE"</formula>
    </cfRule>
    <cfRule type="expression" dxfId="2071" priority="2418">
      <formula>$K2777=" - FERME"</formula>
    </cfRule>
    <cfRule type="expression" dxfId="2070" priority="2419">
      <formula>$K2777=" - FERIE"</formula>
    </cfRule>
    <cfRule type="expression" dxfId="2069" priority="2420">
      <formula>IF(OR(WEEKDAY($C2777)=7,WEEKDAY($C2777)=1),TRUE,FALSE)</formula>
    </cfRule>
  </conditionalFormatting>
  <conditionalFormatting sqref="K3823">
    <cfRule type="expression" dxfId="2068" priority="2406">
      <formula>$K3823=" - VACANCES"</formula>
    </cfRule>
    <cfRule type="expression" dxfId="2067" priority="2407">
      <formula>$K3823=" - NON PLANIFIABLE"</formula>
    </cfRule>
    <cfRule type="expression" dxfId="2066" priority="2408">
      <formula>$K3823=" - FERME"</formula>
    </cfRule>
    <cfRule type="expression" dxfId="2065" priority="2409">
      <formula>$K3823=" - FERIE"</formula>
    </cfRule>
    <cfRule type="expression" dxfId="2064" priority="2410">
      <formula>IF(OR(WEEKDAY($C3823)=7,WEEKDAY($C3823)=1),TRUE,FALSE)</formula>
    </cfRule>
  </conditionalFormatting>
  <conditionalFormatting sqref="K3831">
    <cfRule type="expression" dxfId="2063" priority="2401">
      <formula>$K3831=" - VACANCES"</formula>
    </cfRule>
    <cfRule type="expression" dxfId="2062" priority="2402">
      <formula>$K3831=" - NON PLANIFIABLE"</formula>
    </cfRule>
    <cfRule type="expression" dxfId="2061" priority="2403">
      <formula>$K3831=" - FERME"</formula>
    </cfRule>
    <cfRule type="expression" dxfId="2060" priority="2404">
      <formula>$K3831=" - FERIE"</formula>
    </cfRule>
    <cfRule type="expression" dxfId="2059" priority="2405">
      <formula>IF(OR(WEEKDAY($C3831)=7,WEEKDAY($C3831)=1),TRUE,FALSE)</formula>
    </cfRule>
  </conditionalFormatting>
  <conditionalFormatting sqref="K3839">
    <cfRule type="expression" dxfId="2058" priority="2396">
      <formula>$K3839=" - VACANCES"</formula>
    </cfRule>
    <cfRule type="expression" dxfId="2057" priority="2397">
      <formula>$K3839=" - NON PLANIFIABLE"</formula>
    </cfRule>
    <cfRule type="expression" dxfId="2056" priority="2398">
      <formula>$K3839=" - FERME"</formula>
    </cfRule>
    <cfRule type="expression" dxfId="2055" priority="2399">
      <formula>$K3839=" - FERIE"</formula>
    </cfRule>
    <cfRule type="expression" dxfId="2054" priority="2400">
      <formula>IF(OR(WEEKDAY($C3839)=7,WEEKDAY($C3839)=1),TRUE,FALSE)</formula>
    </cfRule>
  </conditionalFormatting>
  <conditionalFormatting sqref="K3872 K3855">
    <cfRule type="expression" dxfId="2053" priority="2391">
      <formula>$K3855=" - VACANCES"</formula>
    </cfRule>
    <cfRule type="expression" dxfId="2052" priority="2392">
      <formula>$K3855=" - NON PLANIFIABLE"</formula>
    </cfRule>
    <cfRule type="expression" dxfId="2051" priority="2393">
      <formula>$K3855=" - FERME"</formula>
    </cfRule>
    <cfRule type="expression" dxfId="2050" priority="2394">
      <formula>$K3855=" - FERIE"</formula>
    </cfRule>
    <cfRule type="expression" dxfId="2049" priority="2395">
      <formula>IF(OR(WEEKDAY($C3855)=7,WEEKDAY($C3855)=1),TRUE,FALSE)</formula>
    </cfRule>
  </conditionalFormatting>
  <conditionalFormatting sqref="K3870">
    <cfRule type="expression" dxfId="2048" priority="2386">
      <formula>$K3870=" - VACANCES"</formula>
    </cfRule>
    <cfRule type="expression" dxfId="2047" priority="2387">
      <formula>$K3870=" - NON PLANIFIABLE"</formula>
    </cfRule>
    <cfRule type="expression" dxfId="2046" priority="2388">
      <formula>$K3870=" - FERME"</formula>
    </cfRule>
    <cfRule type="expression" dxfId="2045" priority="2389">
      <formula>$K3870=" - FERIE"</formula>
    </cfRule>
    <cfRule type="expression" dxfId="2044" priority="2390">
      <formula>IF(OR(WEEKDAY($C3870)=7,WEEKDAY($C3870)=1),TRUE,FALSE)</formula>
    </cfRule>
  </conditionalFormatting>
  <conditionalFormatting sqref="K3878">
    <cfRule type="expression" dxfId="2043" priority="2381">
      <formula>$K3878=" - VACANCES"</formula>
    </cfRule>
    <cfRule type="expression" dxfId="2042" priority="2382">
      <formula>$K3878=" - NON PLANIFIABLE"</formula>
    </cfRule>
    <cfRule type="expression" dxfId="2041" priority="2383">
      <formula>$K3878=" - FERME"</formula>
    </cfRule>
    <cfRule type="expression" dxfId="2040" priority="2384">
      <formula>$K3878=" - FERIE"</formula>
    </cfRule>
    <cfRule type="expression" dxfId="2039" priority="2385">
      <formula>IF(OR(WEEKDAY($C3878)=7,WEEKDAY($C3878)=1),TRUE,FALSE)</formula>
    </cfRule>
  </conditionalFormatting>
  <conditionalFormatting sqref="K3886">
    <cfRule type="expression" dxfId="2038" priority="2376">
      <formula>$K3886=" - VACANCES"</formula>
    </cfRule>
    <cfRule type="expression" dxfId="2037" priority="2377">
      <formula>$K3886=" - NON PLANIFIABLE"</formula>
    </cfRule>
    <cfRule type="expression" dxfId="2036" priority="2378">
      <formula>$K3886=" - FERME"</formula>
    </cfRule>
    <cfRule type="expression" dxfId="2035" priority="2379">
      <formula>$K3886=" - FERIE"</formula>
    </cfRule>
    <cfRule type="expression" dxfId="2034" priority="2380">
      <formula>IF(OR(WEEKDAY($C3886)=7,WEEKDAY($C3886)=1),TRUE,FALSE)</formula>
    </cfRule>
  </conditionalFormatting>
  <conditionalFormatting sqref="K4241">
    <cfRule type="expression" dxfId="2033" priority="2371">
      <formula>$K4241=" - VACANCES"</formula>
    </cfRule>
    <cfRule type="expression" dxfId="2032" priority="2372">
      <formula>$K4241=" - NON PLANIFIABLE"</formula>
    </cfRule>
    <cfRule type="expression" dxfId="2031" priority="2373">
      <formula>$K4241=" - FERME"</formula>
    </cfRule>
    <cfRule type="expression" dxfId="2030" priority="2374">
      <formula>$K4241=" - FERIE"</formula>
    </cfRule>
    <cfRule type="expression" dxfId="2029" priority="2375">
      <formula>IF(OR(WEEKDAY($C4241)=7,WEEKDAY($C4241)=1),TRUE,FALSE)</formula>
    </cfRule>
  </conditionalFormatting>
  <conditionalFormatting sqref="A1807:I1807 L1807:O1807">
    <cfRule type="expression" dxfId="2028" priority="3570">
      <formula>$K1787=" - VACANCES"</formula>
    </cfRule>
    <cfRule type="expression" dxfId="2027" priority="3571">
      <formula>$K1787=" - NON PLANIFIABLE"</formula>
    </cfRule>
    <cfRule type="expression" dxfId="2026" priority="3572">
      <formula>$K1787=" - FERME"</formula>
    </cfRule>
    <cfRule type="expression" dxfId="2025" priority="3573">
      <formula>$K1787=" - FERIE"</formula>
    </cfRule>
    <cfRule type="expression" dxfId="2024" priority="3574">
      <formula>IF(OR(WEEKDAY($C1807)=7,WEEKDAY($C1807)=1),TRUE,FALSE)</formula>
    </cfRule>
  </conditionalFormatting>
  <conditionalFormatting sqref="L1787:O1787 A1787:J1787 A267:J267 L267:O267">
    <cfRule type="expression" dxfId="2023" priority="3585">
      <formula>#REF!=" - VACANCES"</formula>
    </cfRule>
    <cfRule type="expression" dxfId="2022" priority="3586">
      <formula>#REF!=" - NON PLANIFIABLE"</formula>
    </cfRule>
    <cfRule type="expression" dxfId="2021" priority="3587">
      <formula>#REF!=" - FERME"</formula>
    </cfRule>
    <cfRule type="expression" dxfId="2020" priority="3588">
      <formula>#REF!=" - FERIE"</formula>
    </cfRule>
    <cfRule type="expression" dxfId="2019" priority="3589">
      <formula>IF(OR(WEEKDAY($C267)=7,WEEKDAY($C267)=1),TRUE,FALSE)</formula>
    </cfRule>
  </conditionalFormatting>
  <conditionalFormatting sqref="K1787">
    <cfRule type="expression" dxfId="2018" priority="3595">
      <formula>$K1787=" - VACANCES"</formula>
    </cfRule>
    <cfRule type="expression" dxfId="2017" priority="3596">
      <formula>$K1787=" - NON PLANIFIABLE"</formula>
    </cfRule>
    <cfRule type="expression" dxfId="2016" priority="3597">
      <formula>$K1787=" - FERME"</formula>
    </cfRule>
    <cfRule type="expression" dxfId="2015" priority="3598">
      <formula>$K1787=" - FERIE"</formula>
    </cfRule>
    <cfRule type="expression" dxfId="2014" priority="3599">
      <formula>IF(OR(WEEKDAY($C1807)=7,WEEKDAY($C1807)=1),TRUE,FALSE)</formula>
    </cfRule>
  </conditionalFormatting>
  <conditionalFormatting sqref="F3873">
    <cfRule type="expression" dxfId="2013" priority="2331">
      <formula>$K3873=" - VACANCES"</formula>
    </cfRule>
    <cfRule type="expression" dxfId="2012" priority="2332">
      <formula>$K3873=" - NON PLANIFIABLE"</formula>
    </cfRule>
    <cfRule type="expression" dxfId="2011" priority="2333">
      <formula>$K3873=" - FERME"</formula>
    </cfRule>
    <cfRule type="expression" dxfId="2010" priority="2334">
      <formula>$K3873=" - FERIE"</formula>
    </cfRule>
    <cfRule type="expression" dxfId="2009" priority="2335">
      <formula>IF(OR(WEEKDAY($C3873)=7,WEEKDAY($C3873)=1),TRUE,FALSE)</formula>
    </cfRule>
  </conditionalFormatting>
  <conditionalFormatting sqref="E2952:F2952">
    <cfRule type="expression" dxfId="2008" priority="2326">
      <formula>$K2952=" - VACANCES"</formula>
    </cfRule>
    <cfRule type="expression" dxfId="2007" priority="2327">
      <formula>$K2952=" - NON PLANIFIABLE"</formula>
    </cfRule>
    <cfRule type="expression" dxfId="2006" priority="2328">
      <formula>$K2952=" - FERME"</formula>
    </cfRule>
    <cfRule type="expression" dxfId="2005" priority="2329">
      <formula>$K2952=" - FERIE"</formula>
    </cfRule>
    <cfRule type="expression" dxfId="2004" priority="2330">
      <formula>IF(OR(WEEKDAY($C2952)=7,WEEKDAY($C2952)=1),TRUE,FALSE)</formula>
    </cfRule>
  </conditionalFormatting>
  <conditionalFormatting sqref="F3570">
    <cfRule type="expression" dxfId="2003" priority="2321">
      <formula>$K3570=" - VACANCES"</formula>
    </cfRule>
    <cfRule type="expression" dxfId="2002" priority="2322">
      <formula>$K3570=" - NON PLANIFIABLE"</formula>
    </cfRule>
    <cfRule type="expression" dxfId="2001" priority="2323">
      <formula>$K3570=" - FERME"</formula>
    </cfRule>
    <cfRule type="expression" dxfId="2000" priority="2324">
      <formula>$K3570=" - FERIE"</formula>
    </cfRule>
    <cfRule type="expression" dxfId="1999" priority="2325">
      <formula>IF(OR(WEEKDAY($C3570)=7,WEEKDAY($C3570)=1),TRUE,FALSE)</formula>
    </cfRule>
  </conditionalFormatting>
  <conditionalFormatting sqref="E3571:F3571">
    <cfRule type="expression" dxfId="1998" priority="2316">
      <formula>$K3571=" - VACANCES"</formula>
    </cfRule>
    <cfRule type="expression" dxfId="1997" priority="2317">
      <formula>$K3571=" - NON PLANIFIABLE"</formula>
    </cfRule>
    <cfRule type="expression" dxfId="1996" priority="2318">
      <formula>$K3571=" - FERME"</formula>
    </cfRule>
    <cfRule type="expression" dxfId="1995" priority="2319">
      <formula>$K3571=" - FERIE"</formula>
    </cfRule>
    <cfRule type="expression" dxfId="1994" priority="2320">
      <formula>IF(OR(WEEKDAY($C3571)=7,WEEKDAY($C3571)=1),TRUE,FALSE)</formula>
    </cfRule>
  </conditionalFormatting>
  <conditionalFormatting sqref="E3570">
    <cfRule type="expression" dxfId="1993" priority="2311">
      <formula>$K3570=" - VACANCES"</formula>
    </cfRule>
    <cfRule type="expression" dxfId="1992" priority="2312">
      <formula>$K3570=" - NON PLANIFIABLE"</formula>
    </cfRule>
    <cfRule type="expression" dxfId="1991" priority="2313">
      <formula>$K3570=" - FERME"</formula>
    </cfRule>
    <cfRule type="expression" dxfId="1990" priority="2314">
      <formula>$K3570=" - FERIE"</formula>
    </cfRule>
    <cfRule type="expression" dxfId="1989" priority="2315">
      <formula>IF(OR(WEEKDAY($C3570)=7,WEEKDAY($C3570)=1),TRUE,FALSE)</formula>
    </cfRule>
  </conditionalFormatting>
  <conditionalFormatting sqref="K2289">
    <cfRule type="expression" dxfId="1988" priority="2306">
      <formula>$K2289=" - VACANCES"</formula>
    </cfRule>
    <cfRule type="expression" dxfId="1987" priority="2307">
      <formula>$K2289=" - NON PLANIFIABLE"</formula>
    </cfRule>
    <cfRule type="expression" dxfId="1986" priority="2308">
      <formula>$K2289=" - FERME"</formula>
    </cfRule>
    <cfRule type="expression" dxfId="1985" priority="2309">
      <formula>$K2289=" - FERIE"</formula>
    </cfRule>
    <cfRule type="expression" dxfId="1984" priority="2310">
      <formula>IF(OR(WEEKDAY($C2289)=7,WEEKDAY($C2289)=1),TRUE,FALSE)</formula>
    </cfRule>
  </conditionalFormatting>
  <conditionalFormatting sqref="K1807">
    <cfRule type="expression" dxfId="1983" priority="2301">
      <formula>$K1807=" - VACANCES"</formula>
    </cfRule>
    <cfRule type="expression" dxfId="1982" priority="2302">
      <formula>$K1807=" - NON PLANIFIABLE"</formula>
    </cfRule>
    <cfRule type="expression" dxfId="1981" priority="2303">
      <formula>$K1807=" - FERME"</formula>
    </cfRule>
    <cfRule type="expression" dxfId="1980" priority="2304">
      <formula>$K1807=" - FERIE"</formula>
    </cfRule>
    <cfRule type="expression" dxfId="1979" priority="2305">
      <formula>IF(OR(WEEKDAY($C1807)=7,WEEKDAY($C1807)=1),TRUE,FALSE)</formula>
    </cfRule>
  </conditionalFormatting>
  <conditionalFormatting sqref="K1817">
    <cfRule type="expression" dxfId="1978" priority="2296">
      <formula>$K1817=" - VACANCES"</formula>
    </cfRule>
    <cfRule type="expression" dxfId="1977" priority="2297">
      <formula>$K1817=" - NON PLANIFIABLE"</formula>
    </cfRule>
    <cfRule type="expression" dxfId="1976" priority="2298">
      <formula>$K1817=" - FERME"</formula>
    </cfRule>
    <cfRule type="expression" dxfId="1975" priority="2299">
      <formula>$K1817=" - FERIE"</formula>
    </cfRule>
    <cfRule type="expression" dxfId="1974" priority="2300">
      <formula>IF(OR(WEEKDAY($C1817)=7,WEEKDAY($C1817)=1),TRUE,FALSE)</formula>
    </cfRule>
  </conditionalFormatting>
  <conditionalFormatting sqref="E3724">
    <cfRule type="expression" dxfId="1973" priority="2291">
      <formula>$K3724=" - VACANCES"</formula>
    </cfRule>
    <cfRule type="expression" dxfId="1972" priority="2292">
      <formula>$K3724=" - NON PLANIFIABLE"</formula>
    </cfRule>
    <cfRule type="expression" dxfId="1971" priority="2293">
      <formula>$K3724=" - FERME"</formula>
    </cfRule>
    <cfRule type="expression" dxfId="1970" priority="2294">
      <formula>$K3724=" - FERIE"</formula>
    </cfRule>
    <cfRule type="expression" dxfId="1969" priority="2295">
      <formula>IF(OR(WEEKDAY($C3724)=7,WEEKDAY($C3724)=1),TRUE,FALSE)</formula>
    </cfRule>
  </conditionalFormatting>
  <conditionalFormatting sqref="F3724">
    <cfRule type="expression" dxfId="1968" priority="2286">
      <formula>$K3724=" - VACANCES"</formula>
    </cfRule>
    <cfRule type="expression" dxfId="1967" priority="2287">
      <formula>$K3724=" - NON PLANIFIABLE"</formula>
    </cfRule>
    <cfRule type="expression" dxfId="1966" priority="2288">
      <formula>$K3724=" - FERME"</formula>
    </cfRule>
    <cfRule type="expression" dxfId="1965" priority="2289">
      <formula>$K3724=" - FERIE"</formula>
    </cfRule>
    <cfRule type="expression" dxfId="1964" priority="2290">
      <formula>IF(OR(WEEKDAY($C3724)=7,WEEKDAY($C3724)=1),TRUE,FALSE)</formula>
    </cfRule>
  </conditionalFormatting>
  <conditionalFormatting sqref="F5882">
    <cfRule type="expression" dxfId="1963" priority="2281">
      <formula>$K5882=" - VACANCES"</formula>
    </cfRule>
    <cfRule type="expression" dxfId="1962" priority="2282">
      <formula>$K5882=" - NON PLANIFIABLE"</formula>
    </cfRule>
    <cfRule type="expression" dxfId="1961" priority="2283">
      <formula>$K5882=" - FERME"</formula>
    </cfRule>
    <cfRule type="expression" dxfId="1960" priority="2284">
      <formula>$K5882=" - FERIE"</formula>
    </cfRule>
    <cfRule type="expression" dxfId="1959" priority="2285">
      <formula>IF(OR(WEEKDAY($C5882)=7,WEEKDAY($C5882)=1),TRUE,FALSE)</formula>
    </cfRule>
  </conditionalFormatting>
  <conditionalFormatting sqref="J1807">
    <cfRule type="expression" dxfId="1958" priority="2276">
      <formula>$K1807=" - VACANCES"</formula>
    </cfRule>
    <cfRule type="expression" dxfId="1957" priority="2277">
      <formula>$K1807=" - NON PLANIFIABLE"</formula>
    </cfRule>
    <cfRule type="expression" dxfId="1956" priority="2278">
      <formula>$K1807=" - FERME"</formula>
    </cfRule>
    <cfRule type="expression" dxfId="1955" priority="2279">
      <formula>$K1807=" - FERIE"</formula>
    </cfRule>
    <cfRule type="expression" dxfId="1954" priority="2280">
      <formula>IF(OR(WEEKDAY($C1807)=7,WEEKDAY($C1807)=1),TRUE,FALSE)</formula>
    </cfRule>
  </conditionalFormatting>
  <conditionalFormatting sqref="K267">
    <cfRule type="expression" dxfId="1953" priority="3605">
      <formula>$K267=" - VACANCES"</formula>
    </cfRule>
    <cfRule type="expression" dxfId="1952" priority="3606">
      <formula>$K267=" - NON PLANIFIABLE"</formula>
    </cfRule>
    <cfRule type="expression" dxfId="1951" priority="3607">
      <formula>$K267=" - FERME"</formula>
    </cfRule>
    <cfRule type="expression" dxfId="1950" priority="3608">
      <formula>$K267=" - FERIE"</formula>
    </cfRule>
    <cfRule type="expression" dxfId="1949" priority="3609">
      <formula>IF(OR(WEEKDAY($C259)=7,WEEKDAY($C259)=1),TRUE,FALSE)</formula>
    </cfRule>
  </conditionalFormatting>
  <conditionalFormatting sqref="L259:O259 A259:J259">
    <cfRule type="expression" dxfId="1948" priority="3610">
      <formula>$K267=" - VACANCES"</formula>
    </cfRule>
    <cfRule type="expression" dxfId="1947" priority="3611">
      <formula>$K267=" - NON PLANIFIABLE"</formula>
    </cfRule>
    <cfRule type="expression" dxfId="1946" priority="3612">
      <formula>$K267=" - FERME"</formula>
    </cfRule>
    <cfRule type="expression" dxfId="1945" priority="3613">
      <formula>$K267=" - FERIE"</formula>
    </cfRule>
    <cfRule type="expression" dxfId="1944" priority="3614">
      <formula>IF(OR(WEEKDAY($C259)=7,WEEKDAY($C259)=1),TRUE,FALSE)</formula>
    </cfRule>
  </conditionalFormatting>
  <conditionalFormatting sqref="K259">
    <cfRule type="expression" dxfId="1943" priority="2271">
      <formula>$K259=" - VACANCES"</formula>
    </cfRule>
    <cfRule type="expression" dxfId="1942" priority="2272">
      <formula>$K259=" - NON PLANIFIABLE"</formula>
    </cfRule>
    <cfRule type="expression" dxfId="1941" priority="2273">
      <formula>$K259=" - FERME"</formula>
    </cfRule>
    <cfRule type="expression" dxfId="1940" priority="2274">
      <formula>$K259=" - FERIE"</formula>
    </cfRule>
    <cfRule type="expression" dxfId="1939" priority="2275">
      <formula>IF(OR(WEEKDAY($C259)=7,WEEKDAY($C259)=1),TRUE,FALSE)</formula>
    </cfRule>
  </conditionalFormatting>
  <conditionalFormatting sqref="K3974">
    <cfRule type="expression" dxfId="1938" priority="2231">
      <formula>$K3974=" - VACANCES"</formula>
    </cfRule>
    <cfRule type="expression" dxfId="1937" priority="2232">
      <formula>$K3974=" - NON PLANIFIABLE"</formula>
    </cfRule>
    <cfRule type="expression" dxfId="1936" priority="2233">
      <formula>$K3974=" - FERME"</formula>
    </cfRule>
    <cfRule type="expression" dxfId="1935" priority="2234">
      <formula>$K3974=" - FERIE"</formula>
    </cfRule>
    <cfRule type="expression" dxfId="1934" priority="2235">
      <formula>IF(OR(WEEKDAY($C3974)=7,WEEKDAY($C3974)=1),TRUE,FALSE)</formula>
    </cfRule>
  </conditionalFormatting>
  <conditionalFormatting sqref="K3769">
    <cfRule type="expression" dxfId="1933" priority="2216">
      <formula>$K3769=" - VACANCES"</formula>
    </cfRule>
    <cfRule type="expression" dxfId="1932" priority="2217">
      <formula>$K3769=" - NON PLANIFIABLE"</formula>
    </cfRule>
    <cfRule type="expression" dxfId="1931" priority="2218">
      <formula>$K3769=" - FERME"</formula>
    </cfRule>
    <cfRule type="expression" dxfId="1930" priority="2219">
      <formula>$K3769=" - FERIE"</formula>
    </cfRule>
    <cfRule type="expression" dxfId="1929" priority="2220">
      <formula>IF(OR(WEEKDAY($C3769)=7,WEEKDAY($C3769)=1),TRUE,FALSE)</formula>
    </cfRule>
  </conditionalFormatting>
  <conditionalFormatting sqref="K3721">
    <cfRule type="expression" dxfId="1928" priority="2221">
      <formula>$K3721=" - VACANCES"</formula>
    </cfRule>
    <cfRule type="expression" dxfId="1927" priority="2222">
      <formula>$K3721=" - NON PLANIFIABLE"</formula>
    </cfRule>
    <cfRule type="expression" dxfId="1926" priority="2223">
      <formula>$K3721=" - FERME"</formula>
    </cfRule>
    <cfRule type="expression" dxfId="1925" priority="2224">
      <formula>$K3721=" - FERIE"</formula>
    </cfRule>
    <cfRule type="expression" dxfId="1924" priority="2225">
      <formula>IF(OR(WEEKDAY($C3721)=7,WEEKDAY($C3721)=1),TRUE,FALSE)</formula>
    </cfRule>
  </conditionalFormatting>
  <conditionalFormatting sqref="E4002">
    <cfRule type="expression" dxfId="1923" priority="2211">
      <formula>$K4002=" - VACANCES"</formula>
    </cfRule>
    <cfRule type="expression" dxfId="1922" priority="2212">
      <formula>$K4002=" - NON PLANIFIABLE"</formula>
    </cfRule>
    <cfRule type="expression" dxfId="1921" priority="2213">
      <formula>$K4002=" - FERME"</formula>
    </cfRule>
    <cfRule type="expression" dxfId="1920" priority="2214">
      <formula>$K4002=" - FERIE"</formula>
    </cfRule>
    <cfRule type="expression" dxfId="1919" priority="2215">
      <formula>IF(OR(WEEKDAY($C4002)=7,WEEKDAY($C4002)=1),TRUE,FALSE)</formula>
    </cfRule>
  </conditionalFormatting>
  <conditionalFormatting sqref="O3084">
    <cfRule type="expression" dxfId="1918" priority="2206">
      <formula>$K3084=" - VACANCES"</formula>
    </cfRule>
    <cfRule type="expression" dxfId="1917" priority="2207">
      <formula>$K3084=" - NON PLANIFIABLE"</formula>
    </cfRule>
    <cfRule type="expression" dxfId="1916" priority="2208">
      <formula>$K3084=" - FERME"</formula>
    </cfRule>
    <cfRule type="expression" dxfId="1915" priority="2209">
      <formula>$K3084=" - FERIE"</formula>
    </cfRule>
    <cfRule type="expression" dxfId="1914" priority="2210">
      <formula>IF(OR(WEEKDAY($C3084)=7,WEEKDAY($C3084)=1),TRUE,FALSE)</formula>
    </cfRule>
  </conditionalFormatting>
  <conditionalFormatting sqref="O2323">
    <cfRule type="expression" dxfId="1913" priority="2201">
      <formula>$K2323=" - VACANCES"</formula>
    </cfRule>
    <cfRule type="expression" dxfId="1912" priority="2202">
      <formula>$K2323=" - NON PLANIFIABLE"</formula>
    </cfRule>
    <cfRule type="expression" dxfId="1911" priority="2203">
      <formula>$K2323=" - FERME"</formula>
    </cfRule>
    <cfRule type="expression" dxfId="1910" priority="2204">
      <formula>$K2323=" - FERIE"</formula>
    </cfRule>
    <cfRule type="expression" dxfId="1909" priority="2205">
      <formula>IF(OR(WEEKDAY($C2323)=7,WEEKDAY($C2323)=1),TRUE,FALSE)</formula>
    </cfRule>
  </conditionalFormatting>
  <conditionalFormatting sqref="K3390">
    <cfRule type="expression" dxfId="1908" priority="2186">
      <formula>$K3390=" - VACANCES"</formula>
    </cfRule>
    <cfRule type="expression" dxfId="1907" priority="2187">
      <formula>$K3390=" - NON PLANIFIABLE"</formula>
    </cfRule>
    <cfRule type="expression" dxfId="1906" priority="2188">
      <formula>$K3390=" - FERME"</formula>
    </cfRule>
    <cfRule type="expression" dxfId="1905" priority="2189">
      <formula>$K3390=" - FERIE"</formula>
    </cfRule>
    <cfRule type="expression" dxfId="1904" priority="2190">
      <formula>IF(OR(WEEKDAY($C3390)=7,WEEKDAY($C3390)=1),TRUE,FALSE)</formula>
    </cfRule>
  </conditionalFormatting>
  <conditionalFormatting sqref="K3934">
    <cfRule type="expression" dxfId="1903" priority="2181">
      <formula>$K3934=" - VACANCES"</formula>
    </cfRule>
    <cfRule type="expression" dxfId="1902" priority="2182">
      <formula>$K3934=" - NON PLANIFIABLE"</formula>
    </cfRule>
    <cfRule type="expression" dxfId="1901" priority="2183">
      <formula>$K3934=" - FERME"</formula>
    </cfRule>
    <cfRule type="expression" dxfId="1900" priority="2184">
      <formula>$K3934=" - FERIE"</formula>
    </cfRule>
    <cfRule type="expression" dxfId="1899" priority="2185">
      <formula>IF(OR(WEEKDAY($C3934)=7,WEEKDAY($C3934)=1),TRUE,FALSE)</formula>
    </cfRule>
  </conditionalFormatting>
  <conditionalFormatting sqref="K4454">
    <cfRule type="expression" dxfId="1898" priority="2176">
      <formula>$K4454=" - VACANCES"</formula>
    </cfRule>
    <cfRule type="expression" dxfId="1897" priority="2177">
      <formula>$K4454=" - NON PLANIFIABLE"</formula>
    </cfRule>
    <cfRule type="expression" dxfId="1896" priority="2178">
      <formula>$K4454=" - FERME"</formula>
    </cfRule>
    <cfRule type="expression" dxfId="1895" priority="2179">
      <formula>$K4454=" - FERIE"</formula>
    </cfRule>
    <cfRule type="expression" dxfId="1894" priority="2180">
      <formula>IF(OR(WEEKDAY($C4454)=7,WEEKDAY($C4454)=1),TRUE,FALSE)</formula>
    </cfRule>
  </conditionalFormatting>
  <conditionalFormatting sqref="K4564">
    <cfRule type="expression" dxfId="1893" priority="2171">
      <formula>$K4564=" - VACANCES"</formula>
    </cfRule>
    <cfRule type="expression" dxfId="1892" priority="2172">
      <formula>$K4564=" - NON PLANIFIABLE"</formula>
    </cfRule>
    <cfRule type="expression" dxfId="1891" priority="2173">
      <formula>$K4564=" - FERME"</formula>
    </cfRule>
    <cfRule type="expression" dxfId="1890" priority="2174">
      <formula>$K4564=" - FERIE"</formula>
    </cfRule>
    <cfRule type="expression" dxfId="1889" priority="2175">
      <formula>IF(OR(WEEKDAY($C4564)=7,WEEKDAY($C4564)=1),TRUE,FALSE)</formula>
    </cfRule>
  </conditionalFormatting>
  <conditionalFormatting sqref="K4675">
    <cfRule type="expression" dxfId="1888" priority="2166">
      <formula>$K4675=" - VACANCES"</formula>
    </cfRule>
    <cfRule type="expression" dxfId="1887" priority="2167">
      <formula>$K4675=" - NON PLANIFIABLE"</formula>
    </cfRule>
    <cfRule type="expression" dxfId="1886" priority="2168">
      <formula>$K4675=" - FERME"</formula>
    </cfRule>
    <cfRule type="expression" dxfId="1885" priority="2169">
      <formula>$K4675=" - FERIE"</formula>
    </cfRule>
    <cfRule type="expression" dxfId="1884" priority="2170">
      <formula>IF(OR(WEEKDAY($C4675)=7,WEEKDAY($C4675)=1),TRUE,FALSE)</formula>
    </cfRule>
  </conditionalFormatting>
  <conditionalFormatting sqref="K4793">
    <cfRule type="expression" dxfId="1883" priority="2161">
      <formula>$K4793=" - VACANCES"</formula>
    </cfRule>
    <cfRule type="expression" dxfId="1882" priority="2162">
      <formula>$K4793=" - NON PLANIFIABLE"</formula>
    </cfRule>
    <cfRule type="expression" dxfId="1881" priority="2163">
      <formula>$K4793=" - FERME"</formula>
    </cfRule>
    <cfRule type="expression" dxfId="1880" priority="2164">
      <formula>$K4793=" - FERIE"</formula>
    </cfRule>
    <cfRule type="expression" dxfId="1879" priority="2165">
      <formula>IF(OR(WEEKDAY($C4793)=7,WEEKDAY($C4793)=1),TRUE,FALSE)</formula>
    </cfRule>
  </conditionalFormatting>
  <conditionalFormatting sqref="F1515">
    <cfRule type="expression" dxfId="1878" priority="2156">
      <formula>$K1515=" - VACANCES"</formula>
    </cfRule>
    <cfRule type="expression" dxfId="1877" priority="2157">
      <formula>$K1515=" - NON PLANIFIABLE"</formula>
    </cfRule>
    <cfRule type="expression" dxfId="1876" priority="2158">
      <formula>$K1515=" - FERME"</formula>
    </cfRule>
    <cfRule type="expression" dxfId="1875" priority="2159">
      <formula>$K1515=" - FERIE"</formula>
    </cfRule>
    <cfRule type="expression" dxfId="1874" priority="2160">
      <formula>IF(OR(WEEKDAY($C1515)=7,WEEKDAY($C1515)=1),TRUE,FALSE)</formula>
    </cfRule>
  </conditionalFormatting>
  <conditionalFormatting sqref="E1633:F1633">
    <cfRule type="expression" dxfId="1873" priority="2151">
      <formula>$K1633=" - VACANCES"</formula>
    </cfRule>
    <cfRule type="expression" dxfId="1872" priority="2152">
      <formula>$K1633=" - NON PLANIFIABLE"</formula>
    </cfRule>
    <cfRule type="expression" dxfId="1871" priority="2153">
      <formula>$K1633=" - FERME"</formula>
    </cfRule>
    <cfRule type="expression" dxfId="1870" priority="2154">
      <formula>$K1633=" - FERIE"</formula>
    </cfRule>
    <cfRule type="expression" dxfId="1869" priority="2155">
      <formula>IF(OR(WEEKDAY($C1633)=7,WEEKDAY($C1633)=1),TRUE,FALSE)</formula>
    </cfRule>
  </conditionalFormatting>
  <conditionalFormatting sqref="E1671:F1671">
    <cfRule type="expression" dxfId="1868" priority="2141">
      <formula>$K1671=" - VACANCES"</formula>
    </cfRule>
    <cfRule type="expression" dxfId="1867" priority="2142">
      <formula>$K1671=" - NON PLANIFIABLE"</formula>
    </cfRule>
    <cfRule type="expression" dxfId="1866" priority="2143">
      <formula>$K1671=" - FERME"</formula>
    </cfRule>
    <cfRule type="expression" dxfId="1865" priority="2144">
      <formula>$K1671=" - FERIE"</formula>
    </cfRule>
    <cfRule type="expression" dxfId="1864" priority="2145">
      <formula>IF(OR(WEEKDAY($C1671)=7,WEEKDAY($C1671)=1),TRUE,FALSE)</formula>
    </cfRule>
  </conditionalFormatting>
  <conditionalFormatting sqref="E1632:F1632">
    <cfRule type="expression" dxfId="1863" priority="2136">
      <formula>$K1632=" - VACANCES"</formula>
    </cfRule>
    <cfRule type="expression" dxfId="1862" priority="2137">
      <formula>$K1632=" - NON PLANIFIABLE"</formula>
    </cfRule>
    <cfRule type="expression" dxfId="1861" priority="2138">
      <formula>$K1632=" - FERME"</formula>
    </cfRule>
    <cfRule type="expression" dxfId="1860" priority="2139">
      <formula>$K1632=" - FERIE"</formula>
    </cfRule>
    <cfRule type="expression" dxfId="1859" priority="2140">
      <formula>IF(OR(WEEKDAY($C1632)=7,WEEKDAY($C1632)=1),TRUE,FALSE)</formula>
    </cfRule>
  </conditionalFormatting>
  <conditionalFormatting sqref="F2708">
    <cfRule type="expression" dxfId="1858" priority="2126">
      <formula>$K2708=" - VACANCES"</formula>
    </cfRule>
    <cfRule type="expression" dxfId="1857" priority="2127">
      <formula>$K2708=" - NON PLANIFIABLE"</formula>
    </cfRule>
    <cfRule type="expression" dxfId="1856" priority="2128">
      <formula>$K2708=" - FERME"</formula>
    </cfRule>
    <cfRule type="expression" dxfId="1855" priority="2129">
      <formula>$K2708=" - FERIE"</formula>
    </cfRule>
    <cfRule type="expression" dxfId="1854" priority="2130">
      <formula>IF(OR(WEEKDAY($C2708)=7,WEEKDAY($C2708)=1),TRUE,FALSE)</formula>
    </cfRule>
  </conditionalFormatting>
  <conditionalFormatting sqref="E2709">
    <cfRule type="expression" dxfId="1853" priority="2121">
      <formula>$K2709=" - VACANCES"</formula>
    </cfRule>
    <cfRule type="expression" dxfId="1852" priority="2122">
      <formula>$K2709=" - NON PLANIFIABLE"</formula>
    </cfRule>
    <cfRule type="expression" dxfId="1851" priority="2123">
      <formula>$K2709=" - FERME"</formula>
    </cfRule>
    <cfRule type="expression" dxfId="1850" priority="2124">
      <formula>$K2709=" - FERIE"</formula>
    </cfRule>
    <cfRule type="expression" dxfId="1849" priority="2125">
      <formula>IF(OR(WEEKDAY($C2709)=7,WEEKDAY($C2709)=1),TRUE,FALSE)</formula>
    </cfRule>
  </conditionalFormatting>
  <conditionalFormatting sqref="C3527">
    <cfRule type="expression" dxfId="1848" priority="2101">
      <formula>$K3527=" - VACANCES"</formula>
    </cfRule>
    <cfRule type="expression" dxfId="1847" priority="2102">
      <formula>$K3527=" - NON PLANIFIABLE"</formula>
    </cfRule>
    <cfRule type="expression" dxfId="1846" priority="2103">
      <formula>$K3527=" - FERME"</formula>
    </cfRule>
    <cfRule type="expression" dxfId="1845" priority="2104">
      <formula>$K3527=" - FERIE"</formula>
    </cfRule>
    <cfRule type="expression" dxfId="1844" priority="2105">
      <formula>IF(OR(WEEKDAY($C3527)=7,WEEKDAY($C3527)=1),TRUE,FALSE)</formula>
    </cfRule>
  </conditionalFormatting>
  <conditionalFormatting sqref="A3527">
    <cfRule type="expression" dxfId="1843" priority="2106">
      <formula>$K3527=" - VACANCES"</formula>
    </cfRule>
    <cfRule type="expression" dxfId="1842" priority="2107">
      <formula>$K3527=" - NON PLANIFIABLE"</formula>
    </cfRule>
    <cfRule type="expression" dxfId="1841" priority="2108">
      <formula>$K3527=" - FERME"</formula>
    </cfRule>
    <cfRule type="expression" dxfId="1840" priority="2109">
      <formula>$K3527=" - FERIE"</formula>
    </cfRule>
    <cfRule type="expression" dxfId="1839" priority="2110">
      <formula>IF(OR(WEEKDAY($C3527)=7,WEEKDAY($C3527)=1),TRUE,FALSE)</formula>
    </cfRule>
  </conditionalFormatting>
  <conditionalFormatting sqref="F3527">
    <cfRule type="expression" dxfId="1838" priority="2096">
      <formula>$K3527=" - VACANCES"</formula>
    </cfRule>
    <cfRule type="expression" dxfId="1837" priority="2097">
      <formula>$K3527=" - NON PLANIFIABLE"</formula>
    </cfRule>
    <cfRule type="expression" dxfId="1836" priority="2098">
      <formula>$K3527=" - FERME"</formula>
    </cfRule>
    <cfRule type="expression" dxfId="1835" priority="2099">
      <formula>$K3527=" - FERIE"</formula>
    </cfRule>
    <cfRule type="expression" dxfId="1834" priority="2100">
      <formula>IF(OR(WEEKDAY($C3527)=7,WEEKDAY($C3527)=1),TRUE,FALSE)</formula>
    </cfRule>
  </conditionalFormatting>
  <conditionalFormatting sqref="E3527">
    <cfRule type="expression" dxfId="1833" priority="2086">
      <formula>$K3527=" - VACANCES"</formula>
    </cfRule>
    <cfRule type="expression" dxfId="1832" priority="2087">
      <formula>$K3527=" - NON PLANIFIABLE"</formula>
    </cfRule>
    <cfRule type="expression" dxfId="1831" priority="2088">
      <formula>$K3527=" - FERME"</formula>
    </cfRule>
    <cfRule type="expression" dxfId="1830" priority="2089">
      <formula>$K3527=" - FERIE"</formula>
    </cfRule>
    <cfRule type="expression" dxfId="1829" priority="2090">
      <formula>IF(OR(WEEKDAY($C3527)=7,WEEKDAY($C3527)=1),TRUE,FALSE)</formula>
    </cfRule>
  </conditionalFormatting>
  <conditionalFormatting sqref="E3572">
    <cfRule type="expression" dxfId="1828" priority="2066">
      <formula>$K3572=" - VACANCES"</formula>
    </cfRule>
    <cfRule type="expression" dxfId="1827" priority="2067">
      <formula>$K3572=" - NON PLANIFIABLE"</formula>
    </cfRule>
    <cfRule type="expression" dxfId="1826" priority="2068">
      <formula>$K3572=" - FERME"</formula>
    </cfRule>
    <cfRule type="expression" dxfId="1825" priority="2069">
      <formula>$K3572=" - FERIE"</formula>
    </cfRule>
    <cfRule type="expression" dxfId="1824" priority="2070">
      <formula>IF(OR(WEEKDAY($C3572)=7,WEEKDAY($C3572)=1),TRUE,FALSE)</formula>
    </cfRule>
  </conditionalFormatting>
  <conditionalFormatting sqref="A3572">
    <cfRule type="expression" dxfId="1823" priority="2076">
      <formula>$K3572=" - VACANCES"</formula>
    </cfRule>
    <cfRule type="expression" dxfId="1822" priority="2077">
      <formula>$K3572=" - NON PLANIFIABLE"</formula>
    </cfRule>
    <cfRule type="expression" dxfId="1821" priority="2078">
      <formula>$K3572=" - FERME"</formula>
    </cfRule>
    <cfRule type="expression" dxfId="1820" priority="2079">
      <formula>$K3572=" - FERIE"</formula>
    </cfRule>
    <cfRule type="expression" dxfId="1819" priority="2080">
      <formula>IF(OR(WEEKDAY($C3572)=7,WEEKDAY($C3572)=1),TRUE,FALSE)</formula>
    </cfRule>
  </conditionalFormatting>
  <conditionalFormatting sqref="C3572">
    <cfRule type="expression" dxfId="1818" priority="2071">
      <formula>$K3572=" - VACANCES"</formula>
    </cfRule>
    <cfRule type="expression" dxfId="1817" priority="2072">
      <formula>$K3572=" - NON PLANIFIABLE"</formula>
    </cfRule>
    <cfRule type="expression" dxfId="1816" priority="2073">
      <formula>$K3572=" - FERME"</formula>
    </cfRule>
    <cfRule type="expression" dxfId="1815" priority="2074">
      <formula>$K3572=" - FERIE"</formula>
    </cfRule>
    <cfRule type="expression" dxfId="1814" priority="2075">
      <formula>IF(OR(WEEKDAY($C3572)=7,WEEKDAY($C3572)=1),TRUE,FALSE)</formula>
    </cfRule>
  </conditionalFormatting>
  <conditionalFormatting sqref="F3572">
    <cfRule type="expression" dxfId="1813" priority="2061">
      <formula>$K3572=" - VACANCES"</formula>
    </cfRule>
    <cfRule type="expression" dxfId="1812" priority="2062">
      <formula>$K3572=" - NON PLANIFIABLE"</formula>
    </cfRule>
    <cfRule type="expression" dxfId="1811" priority="2063">
      <formula>$K3572=" - FERME"</formula>
    </cfRule>
    <cfRule type="expression" dxfId="1810" priority="2064">
      <formula>$K3572=" - FERIE"</formula>
    </cfRule>
    <cfRule type="expression" dxfId="1809" priority="2065">
      <formula>IF(OR(WEEKDAY($C3572)=7,WEEKDAY($C3572)=1),TRUE,FALSE)</formula>
    </cfRule>
  </conditionalFormatting>
  <conditionalFormatting sqref="E3573">
    <cfRule type="expression" dxfId="1808" priority="2056">
      <formula>$K3573=" - VACANCES"</formula>
    </cfRule>
    <cfRule type="expression" dxfId="1807" priority="2057">
      <formula>$K3573=" - NON PLANIFIABLE"</formula>
    </cfRule>
    <cfRule type="expression" dxfId="1806" priority="2058">
      <formula>$K3573=" - FERME"</formula>
    </cfRule>
    <cfRule type="expression" dxfId="1805" priority="2059">
      <formula>$K3573=" - FERIE"</formula>
    </cfRule>
    <cfRule type="expression" dxfId="1804" priority="2060">
      <formula>IF(OR(WEEKDAY($C3573)=7,WEEKDAY($C3573)=1),TRUE,FALSE)</formula>
    </cfRule>
  </conditionalFormatting>
  <conditionalFormatting sqref="K3527">
    <cfRule type="expression" dxfId="1803" priority="2036">
      <formula>$K3527=" - VACANCES"</formula>
    </cfRule>
    <cfRule type="expression" dxfId="1802" priority="2037">
      <formula>$K3527=" - NON PLANIFIABLE"</formula>
    </cfRule>
    <cfRule type="expression" dxfId="1801" priority="2038">
      <formula>$K3527=" - FERME"</formula>
    </cfRule>
    <cfRule type="expression" dxfId="1800" priority="2039">
      <formula>$K3527=" - FERIE"</formula>
    </cfRule>
    <cfRule type="expression" dxfId="1799" priority="2040">
      <formula>IF(OR(WEEKDAY($C3527)=7,WEEKDAY($C3527)=1),TRUE,FALSE)</formula>
    </cfRule>
  </conditionalFormatting>
  <conditionalFormatting sqref="K3573">
    <cfRule type="expression" dxfId="1798" priority="2041">
      <formula>$K3573=" - VACANCES"</formula>
    </cfRule>
    <cfRule type="expression" dxfId="1797" priority="2042">
      <formula>$K3573=" - NON PLANIFIABLE"</formula>
    </cfRule>
    <cfRule type="expression" dxfId="1796" priority="2043">
      <formula>$K3573=" - FERME"</formula>
    </cfRule>
    <cfRule type="expression" dxfId="1795" priority="2044">
      <formula>$K3573=" - FERIE"</formula>
    </cfRule>
    <cfRule type="expression" dxfId="1794" priority="2045">
      <formula>IF(OR(WEEKDAY($C3573)=7,WEEKDAY($C3573)=1),TRUE,FALSE)</formula>
    </cfRule>
  </conditionalFormatting>
  <conditionalFormatting sqref="E1712">
    <cfRule type="expression" dxfId="1793" priority="2001">
      <formula>$K1712=" - VACANCES"</formula>
    </cfRule>
    <cfRule type="expression" dxfId="1792" priority="2002">
      <formula>$K1712=" - NON PLANIFIABLE"</formula>
    </cfRule>
    <cfRule type="expression" dxfId="1791" priority="2003">
      <formula>$K1712=" - FERME"</formula>
    </cfRule>
    <cfRule type="expression" dxfId="1790" priority="2004">
      <formula>$K1712=" - FERIE"</formula>
    </cfRule>
    <cfRule type="expression" dxfId="1789" priority="2005">
      <formula>IF(OR(WEEKDAY($C1712)=7,WEEKDAY($C1712)=1),TRUE,FALSE)</formula>
    </cfRule>
  </conditionalFormatting>
  <conditionalFormatting sqref="F1712">
    <cfRule type="expression" dxfId="1788" priority="2011">
      <formula>$K1712=" - VACANCES"</formula>
    </cfRule>
    <cfRule type="expression" dxfId="1787" priority="2012">
      <formula>$K1712=" - NON PLANIFIABLE"</formula>
    </cfRule>
    <cfRule type="expression" dxfId="1786" priority="2013">
      <formula>$K1712=" - FERME"</formula>
    </cfRule>
    <cfRule type="expression" dxfId="1785" priority="2014">
      <formula>$K1712=" - FERIE"</formula>
    </cfRule>
    <cfRule type="expression" dxfId="1784" priority="2015">
      <formula>IF(OR(WEEKDAY($C1712)=7,WEEKDAY($C1712)=1),TRUE,FALSE)</formula>
    </cfRule>
  </conditionalFormatting>
  <conditionalFormatting sqref="E1713">
    <cfRule type="expression" dxfId="1783" priority="1986">
      <formula>$K1713=" - VACANCES"</formula>
    </cfRule>
    <cfRule type="expression" dxfId="1782" priority="1987">
      <formula>$K1713=" - NON PLANIFIABLE"</formula>
    </cfRule>
    <cfRule type="expression" dxfId="1781" priority="1988">
      <formula>$K1713=" - FERME"</formula>
    </cfRule>
    <cfRule type="expression" dxfId="1780" priority="1989">
      <formula>$K1713=" - FERIE"</formula>
    </cfRule>
    <cfRule type="expression" dxfId="1779" priority="1990">
      <formula>IF(OR(WEEKDAY($C1713)=7,WEEKDAY($C1713)=1),TRUE,FALSE)</formula>
    </cfRule>
  </conditionalFormatting>
  <conditionalFormatting sqref="K3661">
    <cfRule type="expression" dxfId="1778" priority="1971">
      <formula>$K3661=" - VACANCES"</formula>
    </cfRule>
    <cfRule type="expression" dxfId="1777" priority="1972">
      <formula>$K3661=" - NON PLANIFIABLE"</formula>
    </cfRule>
    <cfRule type="expression" dxfId="1776" priority="1973">
      <formula>$K3661=" - FERME"</formula>
    </cfRule>
    <cfRule type="expression" dxfId="1775" priority="1974">
      <formula>$K3661=" - FERIE"</formula>
    </cfRule>
    <cfRule type="expression" dxfId="1774" priority="1975">
      <formula>IF(OR(WEEKDAY($C3661)=7,WEEKDAY($C3661)=1),TRUE,FALSE)</formula>
    </cfRule>
  </conditionalFormatting>
  <conditionalFormatting sqref="K3325">
    <cfRule type="expression" dxfId="1773" priority="1966">
      <formula>$K3325=" - VACANCES"</formula>
    </cfRule>
    <cfRule type="expression" dxfId="1772" priority="1967">
      <formula>$K3325=" - NON PLANIFIABLE"</formula>
    </cfRule>
    <cfRule type="expression" dxfId="1771" priority="1968">
      <formula>$K3325=" - FERME"</formula>
    </cfRule>
    <cfRule type="expression" dxfId="1770" priority="1969">
      <formula>$K3325=" - FERIE"</formula>
    </cfRule>
    <cfRule type="expression" dxfId="1769" priority="1970">
      <formula>IF(OR(WEEKDAY($C3325)=7,WEEKDAY($C3325)=1),TRUE,FALSE)</formula>
    </cfRule>
  </conditionalFormatting>
  <conditionalFormatting sqref="K3306 K3324">
    <cfRule type="expression" dxfId="1768" priority="1931">
      <formula>$K3306=" - VACANCES"</formula>
    </cfRule>
    <cfRule type="expression" dxfId="1767" priority="1932">
      <formula>$K3306=" - NON PLANIFIABLE"</formula>
    </cfRule>
    <cfRule type="expression" dxfId="1766" priority="1933">
      <formula>$K3306=" - FERME"</formula>
    </cfRule>
    <cfRule type="expression" dxfId="1765" priority="1934">
      <formula>$K3306=" - FERIE"</formula>
    </cfRule>
    <cfRule type="expression" dxfId="1764" priority="1935">
      <formula>IF(OR(WEEKDAY($C3306)=7,WEEKDAY($C3306)=1),TRUE,FALSE)</formula>
    </cfRule>
  </conditionalFormatting>
  <conditionalFormatting sqref="K3547">
    <cfRule type="expression" dxfId="1763" priority="1956">
      <formula>$K3547=" - VACANCES"</formula>
    </cfRule>
    <cfRule type="expression" dxfId="1762" priority="1957">
      <formula>$K3547=" - NON PLANIFIABLE"</formula>
    </cfRule>
    <cfRule type="expression" dxfId="1761" priority="1958">
      <formula>$K3547=" - FERME"</formula>
    </cfRule>
    <cfRule type="expression" dxfId="1760" priority="1959">
      <formula>$K3547=" - FERIE"</formula>
    </cfRule>
    <cfRule type="expression" dxfId="1759" priority="1960">
      <formula>IF(OR(WEEKDAY($C3547)=7,WEEKDAY($C3547)=1),TRUE,FALSE)</formula>
    </cfRule>
  </conditionalFormatting>
  <conditionalFormatting sqref="K1829">
    <cfRule type="expression" dxfId="1758" priority="1951">
      <formula>$K1829=" - VACANCES"</formula>
    </cfRule>
    <cfRule type="expression" dxfId="1757" priority="1952">
      <formula>$K1829=" - NON PLANIFIABLE"</formula>
    </cfRule>
    <cfRule type="expression" dxfId="1756" priority="1953">
      <formula>$K1829=" - FERME"</formula>
    </cfRule>
    <cfRule type="expression" dxfId="1755" priority="1954">
      <formula>$K1829=" - FERIE"</formula>
    </cfRule>
    <cfRule type="expression" dxfId="1754" priority="1955">
      <formula>IF(OR(WEEKDAY($C1829)=7,WEEKDAY($C1829)=1),TRUE,FALSE)</formula>
    </cfRule>
  </conditionalFormatting>
  <conditionalFormatting sqref="K1672">
    <cfRule type="expression" dxfId="1753" priority="1941">
      <formula>$K1672=" - VACANCES"</formula>
    </cfRule>
    <cfRule type="expression" dxfId="1752" priority="1942">
      <formula>$K1672=" - NON PLANIFIABLE"</formula>
    </cfRule>
    <cfRule type="expression" dxfId="1751" priority="1943">
      <formula>$K1672=" - FERME"</formula>
    </cfRule>
    <cfRule type="expression" dxfId="1750" priority="1944">
      <formula>$K1672=" - FERIE"</formula>
    </cfRule>
    <cfRule type="expression" dxfId="1749" priority="1945">
      <formula>IF(OR(WEEKDAY($C1672)=7,WEEKDAY($C1672)=1),TRUE,FALSE)</formula>
    </cfRule>
  </conditionalFormatting>
  <conditionalFormatting sqref="K1667">
    <cfRule type="expression" dxfId="1748" priority="1926">
      <formula>$K1667=" - VACANCES"</formula>
    </cfRule>
    <cfRule type="expression" dxfId="1747" priority="1927">
      <formula>$K1667=" - NON PLANIFIABLE"</formula>
    </cfRule>
    <cfRule type="expression" dxfId="1746" priority="1928">
      <formula>$K1667=" - FERME"</formula>
    </cfRule>
    <cfRule type="expression" dxfId="1745" priority="1929">
      <formula>$K1667=" - FERIE"</formula>
    </cfRule>
    <cfRule type="expression" dxfId="1744" priority="1930">
      <formula>IF(OR(WEEKDAY($C1667)=7,WEEKDAY($C1667)=1),TRUE,FALSE)</formula>
    </cfRule>
  </conditionalFormatting>
  <conditionalFormatting sqref="K1676">
    <cfRule type="expression" dxfId="1743" priority="1921">
      <formula>$K1676=" - VACANCES"</formula>
    </cfRule>
    <cfRule type="expression" dxfId="1742" priority="1922">
      <formula>$K1676=" - NON PLANIFIABLE"</formula>
    </cfRule>
    <cfRule type="expression" dxfId="1741" priority="1923">
      <formula>$K1676=" - FERME"</formula>
    </cfRule>
    <cfRule type="expression" dxfId="1740" priority="1924">
      <formula>$K1676=" - FERIE"</formula>
    </cfRule>
    <cfRule type="expression" dxfId="1739" priority="1925">
      <formula>IF(OR(WEEKDAY($C1676)=7,WEEKDAY($C1676)=1),TRUE,FALSE)</formula>
    </cfRule>
  </conditionalFormatting>
  <conditionalFormatting sqref="K1786">
    <cfRule type="expression" dxfId="1738" priority="1916">
      <formula>$K1786=" - VACANCES"</formula>
    </cfRule>
    <cfRule type="expression" dxfId="1737" priority="1917">
      <formula>$K1786=" - NON PLANIFIABLE"</formula>
    </cfRule>
    <cfRule type="expression" dxfId="1736" priority="1918">
      <formula>$K1786=" - FERME"</formula>
    </cfRule>
    <cfRule type="expression" dxfId="1735" priority="1919">
      <formula>$K1786=" - FERIE"</formula>
    </cfRule>
    <cfRule type="expression" dxfId="1734" priority="1920">
      <formula>IF(OR(WEEKDAY($C1786)=7,WEEKDAY($C1786)=1),TRUE,FALSE)</formula>
    </cfRule>
  </conditionalFormatting>
  <conditionalFormatting sqref="K2399">
    <cfRule type="expression" dxfId="1733" priority="1911">
      <formula>$K2399=" - VACANCES"</formula>
    </cfRule>
    <cfRule type="expression" dxfId="1732" priority="1912">
      <formula>$K2399=" - NON PLANIFIABLE"</formula>
    </cfRule>
    <cfRule type="expression" dxfId="1731" priority="1913">
      <formula>$K2399=" - FERME"</formula>
    </cfRule>
    <cfRule type="expression" dxfId="1730" priority="1914">
      <formula>$K2399=" - FERIE"</formula>
    </cfRule>
    <cfRule type="expression" dxfId="1729" priority="1915">
      <formula>IF(OR(WEEKDAY($C2399)=7,WEEKDAY($C2399)=1),TRUE,FALSE)</formula>
    </cfRule>
  </conditionalFormatting>
  <conditionalFormatting sqref="K2456">
    <cfRule type="expression" dxfId="1728" priority="1901">
      <formula>$K2456=" - VACANCES"</formula>
    </cfRule>
    <cfRule type="expression" dxfId="1727" priority="1902">
      <formula>$K2456=" - NON PLANIFIABLE"</formula>
    </cfRule>
    <cfRule type="expression" dxfId="1726" priority="1903">
      <formula>$K2456=" - FERME"</formula>
    </cfRule>
    <cfRule type="expression" dxfId="1725" priority="1904">
      <formula>$K2456=" - FERIE"</formula>
    </cfRule>
    <cfRule type="expression" dxfId="1724" priority="1905">
      <formula>IF(OR(WEEKDAY($C2456)=7,WEEKDAY($C2456)=1),TRUE,FALSE)</formula>
    </cfRule>
  </conditionalFormatting>
  <conditionalFormatting sqref="K3399">
    <cfRule type="expression" dxfId="1723" priority="1871">
      <formula>$K3399=" - VACANCES"</formula>
    </cfRule>
    <cfRule type="expression" dxfId="1722" priority="1872">
      <formula>$K3399=" - NON PLANIFIABLE"</formula>
    </cfRule>
    <cfRule type="expression" dxfId="1721" priority="1873">
      <formula>$K3399=" - FERME"</formula>
    </cfRule>
    <cfRule type="expression" dxfId="1720" priority="1874">
      <formula>$K3399=" - FERIE"</formula>
    </cfRule>
    <cfRule type="expression" dxfId="1719" priority="1875">
      <formula>IF(OR(WEEKDAY($C3399)=7,WEEKDAY($C3399)=1),TRUE,FALSE)</formula>
    </cfRule>
  </conditionalFormatting>
  <conditionalFormatting sqref="F2506">
    <cfRule type="expression" dxfId="1718" priority="1891">
      <formula>$K2506=" - VACANCES"</formula>
    </cfRule>
    <cfRule type="expression" dxfId="1717" priority="1892">
      <formula>$K2506=" - NON PLANIFIABLE"</formula>
    </cfRule>
    <cfRule type="expression" dxfId="1716" priority="1893">
      <formula>$K2506=" - FERME"</formula>
    </cfRule>
    <cfRule type="expression" dxfId="1715" priority="1894">
      <formula>$K2506=" - FERIE"</formula>
    </cfRule>
    <cfRule type="expression" dxfId="1714" priority="1895">
      <formula>IF(OR(WEEKDAY($C2506)=7,WEEKDAY($C2506)=1),TRUE,FALSE)</formula>
    </cfRule>
  </conditionalFormatting>
  <conditionalFormatting sqref="E2507">
    <cfRule type="expression" dxfId="1713" priority="1886">
      <formula>$K2507=" - VACANCES"</formula>
    </cfRule>
    <cfRule type="expression" dxfId="1712" priority="1887">
      <formula>$K2507=" - NON PLANIFIABLE"</formula>
    </cfRule>
    <cfRule type="expression" dxfId="1711" priority="1888">
      <formula>$K2507=" - FERME"</formula>
    </cfRule>
    <cfRule type="expression" dxfId="1710" priority="1889">
      <formula>$K2507=" - FERIE"</formula>
    </cfRule>
    <cfRule type="expression" dxfId="1709" priority="1890">
      <formula>IF(OR(WEEKDAY($C2507)=7,WEEKDAY($C2507)=1),TRUE,FALSE)</formula>
    </cfRule>
  </conditionalFormatting>
  <conditionalFormatting sqref="K2506">
    <cfRule type="expression" dxfId="1708" priority="1881">
      <formula>$K2506=" - VACANCES"</formula>
    </cfRule>
    <cfRule type="expression" dxfId="1707" priority="1882">
      <formula>$K2506=" - NON PLANIFIABLE"</formula>
    </cfRule>
    <cfRule type="expression" dxfId="1706" priority="1883">
      <formula>$K2506=" - FERME"</formula>
    </cfRule>
    <cfRule type="expression" dxfId="1705" priority="1884">
      <formula>$K2506=" - FERIE"</formula>
    </cfRule>
    <cfRule type="expression" dxfId="1704" priority="1885">
      <formula>IF(OR(WEEKDAY($C2506)=7,WEEKDAY($C2506)=1),TRUE,FALSE)</formula>
    </cfRule>
  </conditionalFormatting>
  <conditionalFormatting sqref="E1641">
    <cfRule type="expression" dxfId="1703" priority="1826">
      <formula>$K1641=" - VACANCES"</formula>
    </cfRule>
    <cfRule type="expression" dxfId="1702" priority="1827">
      <formula>$K1641=" - NON PLANIFIABLE"</formula>
    </cfRule>
    <cfRule type="expression" dxfId="1701" priority="1828">
      <formula>$K1641=" - FERME"</formula>
    </cfRule>
    <cfRule type="expression" dxfId="1700" priority="1829">
      <formula>$K1641=" - FERIE"</formula>
    </cfRule>
    <cfRule type="expression" dxfId="1699" priority="1830">
      <formula>IF(OR(WEEKDAY($C1641)=7,WEEKDAY($C1641)=1),TRUE,FALSE)</formula>
    </cfRule>
  </conditionalFormatting>
  <conditionalFormatting sqref="K3408">
    <cfRule type="expression" dxfId="1698" priority="1866">
      <formula>$K3408=" - VACANCES"</formula>
    </cfRule>
    <cfRule type="expression" dxfId="1697" priority="1867">
      <formula>$K3408=" - NON PLANIFIABLE"</formula>
    </cfRule>
    <cfRule type="expression" dxfId="1696" priority="1868">
      <formula>$K3408=" - FERME"</formula>
    </cfRule>
    <cfRule type="expression" dxfId="1695" priority="1869">
      <formula>$K3408=" - FERIE"</formula>
    </cfRule>
    <cfRule type="expression" dxfId="1694" priority="1870">
      <formula>IF(OR(WEEKDAY($C3408)=7,WEEKDAY($C3408)=1),TRUE,FALSE)</formula>
    </cfRule>
  </conditionalFormatting>
  <conditionalFormatting sqref="C1641">
    <cfRule type="expression" dxfId="1693" priority="1841">
      <formula>$K1641=" - VACANCES"</formula>
    </cfRule>
    <cfRule type="expression" dxfId="1692" priority="1842">
      <formula>$K1641=" - NON PLANIFIABLE"</formula>
    </cfRule>
    <cfRule type="expression" dxfId="1691" priority="1843">
      <formula>$K1641=" - FERME"</formula>
    </cfRule>
    <cfRule type="expression" dxfId="1690" priority="1844">
      <formula>$K1641=" - FERIE"</formula>
    </cfRule>
    <cfRule type="expression" dxfId="1689" priority="1845">
      <formula>IF(OR(WEEKDAY($C1641)=7,WEEKDAY($C1641)=1),TRUE,FALSE)</formula>
    </cfRule>
  </conditionalFormatting>
  <conditionalFormatting sqref="K3626">
    <cfRule type="expression" dxfId="1688" priority="1856">
      <formula>$K3626=" - VACANCES"</formula>
    </cfRule>
    <cfRule type="expression" dxfId="1687" priority="1857">
      <formula>$K3626=" - NON PLANIFIABLE"</formula>
    </cfRule>
    <cfRule type="expression" dxfId="1686" priority="1858">
      <formula>$K3626=" - FERME"</formula>
    </cfRule>
    <cfRule type="expression" dxfId="1685" priority="1859">
      <formula>$K3626=" - FERIE"</formula>
    </cfRule>
    <cfRule type="expression" dxfId="1684" priority="1860">
      <formula>IF(OR(WEEKDAY($C3626)=7,WEEKDAY($C3626)=1),TRUE,FALSE)</formula>
    </cfRule>
  </conditionalFormatting>
  <conditionalFormatting sqref="K3927">
    <cfRule type="expression" dxfId="1683" priority="1851">
      <formula>$K3927=" - VACANCES"</formula>
    </cfRule>
    <cfRule type="expression" dxfId="1682" priority="1852">
      <formula>$K3927=" - NON PLANIFIABLE"</formula>
    </cfRule>
    <cfRule type="expression" dxfId="1681" priority="1853">
      <formula>$K3927=" - FERME"</formula>
    </cfRule>
    <cfRule type="expression" dxfId="1680" priority="1854">
      <formula>$K3927=" - FERIE"</formula>
    </cfRule>
    <cfRule type="expression" dxfId="1679" priority="1855">
      <formula>IF(OR(WEEKDAY($C3927)=7,WEEKDAY($C3927)=1),TRUE,FALSE)</formula>
    </cfRule>
  </conditionalFormatting>
  <conditionalFormatting sqref="A1641">
    <cfRule type="expression" dxfId="1678" priority="1846">
      <formula>$K1641=" - VACANCES"</formula>
    </cfRule>
    <cfRule type="expression" dxfId="1677" priority="1847">
      <formula>$K1641=" - NON PLANIFIABLE"</formula>
    </cfRule>
    <cfRule type="expression" dxfId="1676" priority="1848">
      <formula>$K1641=" - FERME"</formula>
    </cfRule>
    <cfRule type="expression" dxfId="1675" priority="1849">
      <formula>$K1641=" - FERIE"</formula>
    </cfRule>
    <cfRule type="expression" dxfId="1674" priority="1850">
      <formula>IF(OR(WEEKDAY($C1641)=7,WEEKDAY($C1641)=1),TRUE,FALSE)</formula>
    </cfRule>
  </conditionalFormatting>
  <conditionalFormatting sqref="F1641">
    <cfRule type="expression" dxfId="1673" priority="1836">
      <formula>$K1641=" - VACANCES"</formula>
    </cfRule>
    <cfRule type="expression" dxfId="1672" priority="1837">
      <formula>$K1641=" - NON PLANIFIABLE"</formula>
    </cfRule>
    <cfRule type="expression" dxfId="1671" priority="1838">
      <formula>$K1641=" - FERME"</formula>
    </cfRule>
    <cfRule type="expression" dxfId="1670" priority="1839">
      <formula>$K1641=" - FERIE"</formula>
    </cfRule>
    <cfRule type="expression" dxfId="1669" priority="1840">
      <formula>IF(OR(WEEKDAY($C1641)=7,WEEKDAY($C1641)=1),TRUE,FALSE)</formula>
    </cfRule>
  </conditionalFormatting>
  <conditionalFormatting sqref="F1629">
    <cfRule type="expression" dxfId="1668" priority="1831">
      <formula>$K1629=" - VACANCES"</formula>
    </cfRule>
    <cfRule type="expression" dxfId="1667" priority="1832">
      <formula>$K1629=" - NON PLANIFIABLE"</formula>
    </cfRule>
    <cfRule type="expression" dxfId="1666" priority="1833">
      <formula>$K1629=" - FERME"</formula>
    </cfRule>
    <cfRule type="expression" dxfId="1665" priority="1834">
      <formula>$K1629=" - FERIE"</formula>
    </cfRule>
    <cfRule type="expression" dxfId="1664" priority="1835">
      <formula>IF(OR(WEEKDAY($C1629)=7,WEEKDAY($C1629)=1),TRUE,FALSE)</formula>
    </cfRule>
  </conditionalFormatting>
  <conditionalFormatting sqref="A1634">
    <cfRule type="expression" dxfId="1663" priority="1816">
      <formula>$K1634=" - VACANCES"</formula>
    </cfRule>
    <cfRule type="expression" dxfId="1662" priority="1817">
      <formula>$K1634=" - NON PLANIFIABLE"</formula>
    </cfRule>
    <cfRule type="expression" dxfId="1661" priority="1818">
      <formula>$K1634=" - FERME"</formula>
    </cfRule>
    <cfRule type="expression" dxfId="1660" priority="1819">
      <formula>$K1634=" - FERIE"</formula>
    </cfRule>
    <cfRule type="expression" dxfId="1659" priority="1820">
      <formula>IF(OR(WEEKDAY($C1634)=7,WEEKDAY($C1634)=1),TRUE,FALSE)</formula>
    </cfRule>
  </conditionalFormatting>
  <conditionalFormatting sqref="C1634">
    <cfRule type="expression" dxfId="1658" priority="1811">
      <formula>$K1634=" - VACANCES"</formula>
    </cfRule>
    <cfRule type="expression" dxfId="1657" priority="1812">
      <formula>$K1634=" - NON PLANIFIABLE"</formula>
    </cfRule>
    <cfRule type="expression" dxfId="1656" priority="1813">
      <formula>$K1634=" - FERME"</formula>
    </cfRule>
    <cfRule type="expression" dxfId="1655" priority="1814">
      <formula>$K1634=" - FERIE"</formula>
    </cfRule>
    <cfRule type="expression" dxfId="1654" priority="1815">
      <formula>IF(OR(WEEKDAY($C1634)=7,WEEKDAY($C1634)=1),TRUE,FALSE)</formula>
    </cfRule>
  </conditionalFormatting>
  <conditionalFormatting sqref="F1634">
    <cfRule type="expression" dxfId="1653" priority="1806">
      <formula>$K1634=" - VACANCES"</formula>
    </cfRule>
    <cfRule type="expression" dxfId="1652" priority="1807">
      <formula>$K1634=" - NON PLANIFIABLE"</formula>
    </cfRule>
    <cfRule type="expression" dxfId="1651" priority="1808">
      <formula>$K1634=" - FERME"</formula>
    </cfRule>
    <cfRule type="expression" dxfId="1650" priority="1809">
      <formula>$K1634=" - FERIE"</formula>
    </cfRule>
    <cfRule type="expression" dxfId="1649" priority="1810">
      <formula>IF(OR(WEEKDAY($C1634)=7,WEEKDAY($C1634)=1),TRUE,FALSE)</formula>
    </cfRule>
  </conditionalFormatting>
  <conditionalFormatting sqref="E1634">
    <cfRule type="expression" dxfId="1648" priority="1801">
      <formula>$K1634=" - VACANCES"</formula>
    </cfRule>
    <cfRule type="expression" dxfId="1647" priority="1802">
      <formula>$K1634=" - NON PLANIFIABLE"</formula>
    </cfRule>
    <cfRule type="expression" dxfId="1646" priority="1803">
      <formula>$K1634=" - FERME"</formula>
    </cfRule>
    <cfRule type="expression" dxfId="1645" priority="1804">
      <formula>$K1634=" - FERIE"</formula>
    </cfRule>
    <cfRule type="expression" dxfId="1644" priority="1805">
      <formula>IF(OR(WEEKDAY($C1634)=7,WEEKDAY($C1634)=1),TRUE,FALSE)</formula>
    </cfRule>
  </conditionalFormatting>
  <conditionalFormatting sqref="K2357">
    <cfRule type="expression" dxfId="1643" priority="1796">
      <formula>$K2357=" - VACANCES"</formula>
    </cfRule>
    <cfRule type="expression" dxfId="1642" priority="1797">
      <formula>$K2357=" - NON PLANIFIABLE"</formula>
    </cfRule>
    <cfRule type="expression" dxfId="1641" priority="1798">
      <formula>$K2357=" - FERME"</formula>
    </cfRule>
    <cfRule type="expression" dxfId="1640" priority="1799">
      <formula>$K2357=" - FERIE"</formula>
    </cfRule>
    <cfRule type="expression" dxfId="1639" priority="1800">
      <formula>IF(OR(WEEKDAY($C2357)=7,WEEKDAY($C2357)=1),TRUE,FALSE)</formula>
    </cfRule>
  </conditionalFormatting>
  <conditionalFormatting sqref="F852">
    <cfRule type="expression" dxfId="1638" priority="1791">
      <formula>$K852=" - VACANCES"</formula>
    </cfRule>
    <cfRule type="expression" dxfId="1637" priority="1792">
      <formula>$K852=" - NON PLANIFIABLE"</formula>
    </cfRule>
    <cfRule type="expression" dxfId="1636" priority="1793">
      <formula>$K852=" - FERME"</formula>
    </cfRule>
    <cfRule type="expression" dxfId="1635" priority="1794">
      <formula>$K852=" - FERIE"</formula>
    </cfRule>
    <cfRule type="expression" dxfId="1634" priority="1795">
      <formula>IF(OR(WEEKDAY($C852)=7,WEEKDAY($C852)=1),TRUE,FALSE)</formula>
    </cfRule>
  </conditionalFormatting>
  <conditionalFormatting sqref="E853">
    <cfRule type="expression" dxfId="1633" priority="1786">
      <formula>$K853=" - VACANCES"</formula>
    </cfRule>
    <cfRule type="expression" dxfId="1632" priority="1787">
      <formula>$K853=" - NON PLANIFIABLE"</formula>
    </cfRule>
    <cfRule type="expression" dxfId="1631" priority="1788">
      <formula>$K853=" - FERME"</formula>
    </cfRule>
    <cfRule type="expression" dxfId="1630" priority="1789">
      <formula>$K853=" - FERIE"</formula>
    </cfRule>
    <cfRule type="expression" dxfId="1629" priority="1790">
      <formula>IF(OR(WEEKDAY($C853)=7,WEEKDAY($C853)=1),TRUE,FALSE)</formula>
    </cfRule>
  </conditionalFormatting>
  <conditionalFormatting sqref="K2242">
    <cfRule type="expression" dxfId="1628" priority="1781">
      <formula>$K2242=" - VACANCES"</formula>
    </cfRule>
    <cfRule type="expression" dxfId="1627" priority="1782">
      <formula>$K2242=" - NON PLANIFIABLE"</formula>
    </cfRule>
    <cfRule type="expression" dxfId="1626" priority="1783">
      <formula>$K2242=" - FERME"</formula>
    </cfRule>
    <cfRule type="expression" dxfId="1625" priority="1784">
      <formula>$K2242=" - FERIE"</formula>
    </cfRule>
    <cfRule type="expression" dxfId="1624" priority="1785">
      <formula>IF(OR(WEEKDAY($C2242)=7,WEEKDAY($C2242)=1),TRUE,FALSE)</formula>
    </cfRule>
  </conditionalFormatting>
  <conditionalFormatting sqref="F2755">
    <cfRule type="expression" dxfId="1623" priority="1776">
      <formula>$K2755=" - VACANCES"</formula>
    </cfRule>
    <cfRule type="expression" dxfId="1622" priority="1777">
      <formula>$K2755=" - NON PLANIFIABLE"</formula>
    </cfRule>
    <cfRule type="expression" dxfId="1621" priority="1778">
      <formula>$K2755=" - FERME"</formula>
    </cfRule>
    <cfRule type="expression" dxfId="1620" priority="1779">
      <formula>$K2755=" - FERIE"</formula>
    </cfRule>
    <cfRule type="expression" dxfId="1619" priority="1780">
      <formula>IF(OR(WEEKDAY($C2755)=7,WEEKDAY($C2755)=1),TRUE,FALSE)</formula>
    </cfRule>
  </conditionalFormatting>
  <conditionalFormatting sqref="E2768">
    <cfRule type="expression" dxfId="1618" priority="1771">
      <formula>$K2768=" - VACANCES"</formula>
    </cfRule>
    <cfRule type="expression" dxfId="1617" priority="1772">
      <formula>$K2768=" - NON PLANIFIABLE"</formula>
    </cfRule>
    <cfRule type="expression" dxfId="1616" priority="1773">
      <formula>$K2768=" - FERME"</formula>
    </cfRule>
    <cfRule type="expression" dxfId="1615" priority="1774">
      <formula>$K2768=" - FERIE"</formula>
    </cfRule>
    <cfRule type="expression" dxfId="1614" priority="1775">
      <formula>IF(OR(WEEKDAY($C2768)=7,WEEKDAY($C2768)=1),TRUE,FALSE)</formula>
    </cfRule>
  </conditionalFormatting>
  <conditionalFormatting sqref="K2755:K2757">
    <cfRule type="expression" dxfId="1613" priority="1766">
      <formula>$K2755=" - VACANCES"</formula>
    </cfRule>
    <cfRule type="expression" dxfId="1612" priority="1767">
      <formula>$K2755=" - NON PLANIFIABLE"</formula>
    </cfRule>
    <cfRule type="expression" dxfId="1611" priority="1768">
      <formula>$K2755=" - FERME"</formula>
    </cfRule>
    <cfRule type="expression" dxfId="1610" priority="1769">
      <formula>$K2755=" - FERIE"</formula>
    </cfRule>
    <cfRule type="expression" dxfId="1609" priority="1770">
      <formula>IF(OR(WEEKDAY($C2755)=7,WEEKDAY($C2755)=1),TRUE,FALSE)</formula>
    </cfRule>
  </conditionalFormatting>
  <conditionalFormatting sqref="A2888">
    <cfRule type="expression" dxfId="1608" priority="1761">
      <formula>$K2888=" - VACANCES"</formula>
    </cfRule>
    <cfRule type="expression" dxfId="1607" priority="1762">
      <formula>$K2888=" - NON PLANIFIABLE"</formula>
    </cfRule>
    <cfRule type="expression" dxfId="1606" priority="1763">
      <formula>$K2888=" - FERME"</formula>
    </cfRule>
    <cfRule type="expression" dxfId="1605" priority="1764">
      <formula>$K2888=" - FERIE"</formula>
    </cfRule>
    <cfRule type="expression" dxfId="1604" priority="1765">
      <formula>IF(OR(WEEKDAY($C2888)=7,WEEKDAY($C2888)=1),TRUE,FALSE)</formula>
    </cfRule>
  </conditionalFormatting>
  <conditionalFormatting sqref="C2888">
    <cfRule type="expression" dxfId="1603" priority="1756">
      <formula>$K2888=" - VACANCES"</formula>
    </cfRule>
    <cfRule type="expression" dxfId="1602" priority="1757">
      <formula>$K2888=" - NON PLANIFIABLE"</formula>
    </cfRule>
    <cfRule type="expression" dxfId="1601" priority="1758">
      <formula>$K2888=" - FERME"</formula>
    </cfRule>
    <cfRule type="expression" dxfId="1600" priority="1759">
      <formula>$K2888=" - FERIE"</formula>
    </cfRule>
    <cfRule type="expression" dxfId="1599" priority="1760">
      <formula>IF(OR(WEEKDAY($C2888)=7,WEEKDAY($C2888)=1),TRUE,FALSE)</formula>
    </cfRule>
  </conditionalFormatting>
  <conditionalFormatting sqref="E2879">
    <cfRule type="expression" dxfId="1598" priority="1751">
      <formula>$K2879=" - VACANCES"</formula>
    </cfRule>
    <cfRule type="expression" dxfId="1597" priority="1752">
      <formula>$K2879=" - NON PLANIFIABLE"</formula>
    </cfRule>
    <cfRule type="expression" dxfId="1596" priority="1753">
      <formula>$K2879=" - FERME"</formula>
    </cfRule>
    <cfRule type="expression" dxfId="1595" priority="1754">
      <formula>$K2879=" - FERIE"</formula>
    </cfRule>
    <cfRule type="expression" dxfId="1594" priority="1755">
      <formula>IF(OR(WEEKDAY($C2879)=7,WEEKDAY($C2879)=1),TRUE,FALSE)</formula>
    </cfRule>
  </conditionalFormatting>
  <conditionalFormatting sqref="F2879">
    <cfRule type="expression" dxfId="1593" priority="1746">
      <formula>$K2879=" - VACANCES"</formula>
    </cfRule>
    <cfRule type="expression" dxfId="1592" priority="1747">
      <formula>$K2879=" - NON PLANIFIABLE"</formula>
    </cfRule>
    <cfRule type="expression" dxfId="1591" priority="1748">
      <formula>$K2879=" - FERME"</formula>
    </cfRule>
    <cfRule type="expression" dxfId="1590" priority="1749">
      <formula>$K2879=" - FERIE"</formula>
    </cfRule>
    <cfRule type="expression" dxfId="1589" priority="1750">
      <formula>IF(OR(WEEKDAY($C2879)=7,WEEKDAY($C2879)=1),TRUE,FALSE)</formula>
    </cfRule>
  </conditionalFormatting>
  <conditionalFormatting sqref="F2888">
    <cfRule type="expression" dxfId="1588" priority="1741">
      <formula>$K2888=" - VACANCES"</formula>
    </cfRule>
    <cfRule type="expression" dxfId="1587" priority="1742">
      <formula>$K2888=" - NON PLANIFIABLE"</formula>
    </cfRule>
    <cfRule type="expression" dxfId="1586" priority="1743">
      <formula>$K2888=" - FERME"</formula>
    </cfRule>
    <cfRule type="expression" dxfId="1585" priority="1744">
      <formula>$K2888=" - FERIE"</formula>
    </cfRule>
    <cfRule type="expression" dxfId="1584" priority="1745">
      <formula>IF(OR(WEEKDAY($C2888)=7,WEEKDAY($C2888)=1),TRUE,FALSE)</formula>
    </cfRule>
  </conditionalFormatting>
  <conditionalFormatting sqref="E2888">
    <cfRule type="expression" dxfId="1583" priority="1736">
      <formula>$K2888=" - VACANCES"</formula>
    </cfRule>
    <cfRule type="expression" dxfId="1582" priority="1737">
      <formula>$K2888=" - NON PLANIFIABLE"</formula>
    </cfRule>
    <cfRule type="expression" dxfId="1581" priority="1738">
      <formula>$K2888=" - FERME"</formula>
    </cfRule>
    <cfRule type="expression" dxfId="1580" priority="1739">
      <formula>$K2888=" - FERIE"</formula>
    </cfRule>
    <cfRule type="expression" dxfId="1579" priority="1740">
      <formula>IF(OR(WEEKDAY($C2888)=7,WEEKDAY($C2888)=1),TRUE,FALSE)</formula>
    </cfRule>
  </conditionalFormatting>
  <conditionalFormatting sqref="K2879">
    <cfRule type="expression" dxfId="1578" priority="1731">
      <formula>$K2879=" - VACANCES"</formula>
    </cfRule>
    <cfRule type="expression" dxfId="1577" priority="1732">
      <formula>$K2879=" - NON PLANIFIABLE"</formula>
    </cfRule>
    <cfRule type="expression" dxfId="1576" priority="1733">
      <formula>$K2879=" - FERME"</formula>
    </cfRule>
    <cfRule type="expression" dxfId="1575" priority="1734">
      <formula>$K2879=" - FERIE"</formula>
    </cfRule>
    <cfRule type="expression" dxfId="1574" priority="1735">
      <formula>IF(OR(WEEKDAY($C2879)=7,WEEKDAY($C2879)=1),TRUE,FALSE)</formula>
    </cfRule>
  </conditionalFormatting>
  <conditionalFormatting sqref="K3243">
    <cfRule type="expression" dxfId="1573" priority="1726">
      <formula>$K3243=" - VACANCES"</formula>
    </cfRule>
    <cfRule type="expression" dxfId="1572" priority="1727">
      <formula>$K3243=" - NON PLANIFIABLE"</formula>
    </cfRule>
    <cfRule type="expression" dxfId="1571" priority="1728">
      <formula>$K3243=" - FERME"</formula>
    </cfRule>
    <cfRule type="expression" dxfId="1570" priority="1729">
      <formula>$K3243=" - FERIE"</formula>
    </cfRule>
    <cfRule type="expression" dxfId="1569" priority="1730">
      <formula>IF(OR(WEEKDAY($C3243)=7,WEEKDAY($C3243)=1),TRUE,FALSE)</formula>
    </cfRule>
  </conditionalFormatting>
  <conditionalFormatting sqref="E3498">
    <cfRule type="expression" dxfId="1568" priority="1721">
      <formula>$K3498=" - VACANCES"</formula>
    </cfRule>
    <cfRule type="expression" dxfId="1567" priority="1722">
      <formula>$K3498=" - NON PLANIFIABLE"</formula>
    </cfRule>
    <cfRule type="expression" dxfId="1566" priority="1723">
      <formula>$K3498=" - FERME"</formula>
    </cfRule>
    <cfRule type="expression" dxfId="1565" priority="1724">
      <formula>$K3498=" - FERIE"</formula>
    </cfRule>
    <cfRule type="expression" dxfId="1564" priority="1725">
      <formula>IF(OR(WEEKDAY($C3498)=7,WEEKDAY($C3498)=1),TRUE,FALSE)</formula>
    </cfRule>
  </conditionalFormatting>
  <conditionalFormatting sqref="F3498">
    <cfRule type="expression" dxfId="1563" priority="1716">
      <formula>$K3498=" - VACANCES"</formula>
    </cfRule>
    <cfRule type="expression" dxfId="1562" priority="1717">
      <formula>$K3498=" - NON PLANIFIABLE"</formula>
    </cfRule>
    <cfRule type="expression" dxfId="1561" priority="1718">
      <formula>$K3498=" - FERME"</formula>
    </cfRule>
    <cfRule type="expression" dxfId="1560" priority="1719">
      <formula>$K3498=" - FERIE"</formula>
    </cfRule>
    <cfRule type="expression" dxfId="1559" priority="1720">
      <formula>IF(OR(WEEKDAY($C3498)=7,WEEKDAY($C3498)=1),TRUE,FALSE)</formula>
    </cfRule>
  </conditionalFormatting>
  <conditionalFormatting sqref="F3499">
    <cfRule type="expression" dxfId="1558" priority="1711">
      <formula>$K3499=" - VACANCES"</formula>
    </cfRule>
    <cfRule type="expression" dxfId="1557" priority="1712">
      <formula>$K3499=" - NON PLANIFIABLE"</formula>
    </cfRule>
    <cfRule type="expression" dxfId="1556" priority="1713">
      <formula>$K3499=" - FERME"</formula>
    </cfRule>
    <cfRule type="expression" dxfId="1555" priority="1714">
      <formula>$K3499=" - FERIE"</formula>
    </cfRule>
    <cfRule type="expression" dxfId="1554" priority="1715">
      <formula>IF(OR(WEEKDAY($C3499)=7,WEEKDAY($C3499)=1),TRUE,FALSE)</formula>
    </cfRule>
  </conditionalFormatting>
  <conditionalFormatting sqref="E3499">
    <cfRule type="expression" dxfId="1553" priority="1706">
      <formula>$K3499=" - VACANCES"</formula>
    </cfRule>
    <cfRule type="expression" dxfId="1552" priority="1707">
      <formula>$K3499=" - NON PLANIFIABLE"</formula>
    </cfRule>
    <cfRule type="expression" dxfId="1551" priority="1708">
      <formula>$K3499=" - FERME"</formula>
    </cfRule>
    <cfRule type="expression" dxfId="1550" priority="1709">
      <formula>$K3499=" - FERIE"</formula>
    </cfRule>
    <cfRule type="expression" dxfId="1549" priority="1710">
      <formula>IF(OR(WEEKDAY($C3499)=7,WEEKDAY($C3499)=1),TRUE,FALSE)</formula>
    </cfRule>
  </conditionalFormatting>
  <conditionalFormatting sqref="K3498">
    <cfRule type="expression" dxfId="1548" priority="1701">
      <formula>$K3498=" - VACANCES"</formula>
    </cfRule>
    <cfRule type="expression" dxfId="1547" priority="1702">
      <formula>$K3498=" - NON PLANIFIABLE"</formula>
    </cfRule>
    <cfRule type="expression" dxfId="1546" priority="1703">
      <formula>$K3498=" - FERME"</formula>
    </cfRule>
    <cfRule type="expression" dxfId="1545" priority="1704">
      <formula>$K3498=" - FERIE"</formula>
    </cfRule>
    <cfRule type="expression" dxfId="1544" priority="1705">
      <formula>IF(OR(WEEKDAY($C3498)=7,WEEKDAY($C3498)=1),TRUE,FALSE)</formula>
    </cfRule>
  </conditionalFormatting>
  <conditionalFormatting sqref="A3716">
    <cfRule type="expression" dxfId="1543" priority="1696">
      <formula>$K3716=" - VACANCES"</formula>
    </cfRule>
    <cfRule type="expression" dxfId="1542" priority="1697">
      <formula>$K3716=" - NON PLANIFIABLE"</formula>
    </cfRule>
    <cfRule type="expression" dxfId="1541" priority="1698">
      <formula>$K3716=" - FERME"</formula>
    </cfRule>
    <cfRule type="expression" dxfId="1540" priority="1699">
      <formula>$K3716=" - FERIE"</formula>
    </cfRule>
    <cfRule type="expression" dxfId="1539" priority="1700">
      <formula>IF(OR(WEEKDAY($C3716)=7,WEEKDAY($C3716)=1),TRUE,FALSE)</formula>
    </cfRule>
  </conditionalFormatting>
  <conditionalFormatting sqref="C3716">
    <cfRule type="expression" dxfId="1538" priority="1691">
      <formula>$K3716=" - VACANCES"</formula>
    </cfRule>
    <cfRule type="expression" dxfId="1537" priority="1692">
      <formula>$K3716=" - NON PLANIFIABLE"</formula>
    </cfRule>
    <cfRule type="expression" dxfId="1536" priority="1693">
      <formula>$K3716=" - FERME"</formula>
    </cfRule>
    <cfRule type="expression" dxfId="1535" priority="1694">
      <formula>$K3716=" - FERIE"</formula>
    </cfRule>
    <cfRule type="expression" dxfId="1534" priority="1695">
      <formula>IF(OR(WEEKDAY($C3716)=7,WEEKDAY($C3716)=1),TRUE,FALSE)</formula>
    </cfRule>
  </conditionalFormatting>
  <conditionalFormatting sqref="E3716:F3716">
    <cfRule type="expression" dxfId="1533" priority="1686">
      <formula>$K3716=" - VACANCES"</formula>
    </cfRule>
    <cfRule type="expression" dxfId="1532" priority="1687">
      <formula>$K3716=" - NON PLANIFIABLE"</formula>
    </cfRule>
    <cfRule type="expression" dxfId="1531" priority="1688">
      <formula>$K3716=" - FERME"</formula>
    </cfRule>
    <cfRule type="expression" dxfId="1530" priority="1689">
      <formula>$K3716=" - FERIE"</formula>
    </cfRule>
    <cfRule type="expression" dxfId="1529" priority="1690">
      <formula>IF(OR(WEEKDAY($C3716)=7,WEEKDAY($C3716)=1),TRUE,FALSE)</formula>
    </cfRule>
  </conditionalFormatting>
  <conditionalFormatting sqref="F3709">
    <cfRule type="expression" dxfId="1528" priority="1681">
      <formula>$K3709=" - VACANCES"</formula>
    </cfRule>
    <cfRule type="expression" dxfId="1527" priority="1682">
      <formula>$K3709=" - NON PLANIFIABLE"</formula>
    </cfRule>
    <cfRule type="expression" dxfId="1526" priority="1683">
      <formula>$K3709=" - FERME"</formula>
    </cfRule>
    <cfRule type="expression" dxfId="1525" priority="1684">
      <formula>$K3709=" - FERIE"</formula>
    </cfRule>
    <cfRule type="expression" dxfId="1524" priority="1685">
      <formula>IF(OR(WEEKDAY($C3709)=7,WEEKDAY($C3709)=1),TRUE,FALSE)</formula>
    </cfRule>
  </conditionalFormatting>
  <conditionalFormatting sqref="K3716">
    <cfRule type="expression" dxfId="1523" priority="1676">
      <formula>$K3716=" - VACANCES"</formula>
    </cfRule>
    <cfRule type="expression" dxfId="1522" priority="1677">
      <formula>$K3716=" - NON PLANIFIABLE"</formula>
    </cfRule>
    <cfRule type="expression" dxfId="1521" priority="1678">
      <formula>$K3716=" - FERME"</formula>
    </cfRule>
    <cfRule type="expression" dxfId="1520" priority="1679">
      <formula>$K3716=" - FERIE"</formula>
    </cfRule>
    <cfRule type="expression" dxfId="1519" priority="1680">
      <formula>IF(OR(WEEKDAY($C3716)=7,WEEKDAY($C3716)=1),TRUE,FALSE)</formula>
    </cfRule>
  </conditionalFormatting>
  <conditionalFormatting sqref="K2708">
    <cfRule type="expression" dxfId="1518" priority="1671">
      <formula>$K2708=" - VACANCES"</formula>
    </cfRule>
    <cfRule type="expression" dxfId="1517" priority="1672">
      <formula>$K2708=" - NON PLANIFIABLE"</formula>
    </cfRule>
    <cfRule type="expression" dxfId="1516" priority="1673">
      <formula>$K2708=" - FERME"</formula>
    </cfRule>
    <cfRule type="expression" dxfId="1515" priority="1674">
      <formula>$K2708=" - FERIE"</formula>
    </cfRule>
    <cfRule type="expression" dxfId="1514" priority="1675">
      <formula>IF(OR(WEEKDAY($C2708)=7,WEEKDAY($C2708)=1),TRUE,FALSE)</formula>
    </cfRule>
  </conditionalFormatting>
  <conditionalFormatting sqref="K2916">
    <cfRule type="expression" dxfId="1513" priority="1661">
      <formula>$K2916=" - VACANCES"</formula>
    </cfRule>
    <cfRule type="expression" dxfId="1512" priority="1662">
      <formula>$K2916=" - NON PLANIFIABLE"</formula>
    </cfRule>
    <cfRule type="expression" dxfId="1511" priority="1663">
      <formula>$K2916=" - FERME"</formula>
    </cfRule>
    <cfRule type="expression" dxfId="1510" priority="1664">
      <formula>$K2916=" - FERIE"</formula>
    </cfRule>
    <cfRule type="expression" dxfId="1509" priority="1665">
      <formula>IF(OR(WEEKDAY($C2916)=7,WEEKDAY($C2916)=1),TRUE,FALSE)</formula>
    </cfRule>
  </conditionalFormatting>
  <conditionalFormatting sqref="K3260">
    <cfRule type="expression" dxfId="1508" priority="1656">
      <formula>$K3260=" - VACANCES"</formula>
    </cfRule>
    <cfRule type="expression" dxfId="1507" priority="1657">
      <formula>$K3260=" - NON PLANIFIABLE"</formula>
    </cfRule>
    <cfRule type="expression" dxfId="1506" priority="1658">
      <formula>$K3260=" - FERME"</formula>
    </cfRule>
    <cfRule type="expression" dxfId="1505" priority="1659">
      <formula>$K3260=" - FERIE"</formula>
    </cfRule>
    <cfRule type="expression" dxfId="1504" priority="1660">
      <formula>IF(OR(WEEKDAY($C3260)=7,WEEKDAY($C3260)=1),TRUE,FALSE)</formula>
    </cfRule>
  </conditionalFormatting>
  <conditionalFormatting sqref="K3287">
    <cfRule type="expression" dxfId="1503" priority="1651">
      <formula>$K3287=" - VACANCES"</formula>
    </cfRule>
    <cfRule type="expression" dxfId="1502" priority="1652">
      <formula>$K3287=" - NON PLANIFIABLE"</formula>
    </cfRule>
    <cfRule type="expression" dxfId="1501" priority="1653">
      <formula>$K3287=" - FERME"</formula>
    </cfRule>
    <cfRule type="expression" dxfId="1500" priority="1654">
      <formula>$K3287=" - FERIE"</formula>
    </cfRule>
    <cfRule type="expression" dxfId="1499" priority="1655">
      <formula>IF(OR(WEEKDAY($C3287)=7,WEEKDAY($C3287)=1),TRUE,FALSE)</formula>
    </cfRule>
  </conditionalFormatting>
  <conditionalFormatting sqref="A3052">
    <cfRule type="expression" dxfId="1498" priority="1646">
      <formula>$K3052=" - VACANCES"</formula>
    </cfRule>
    <cfRule type="expression" dxfId="1497" priority="1647">
      <formula>$K3052=" - NON PLANIFIABLE"</formula>
    </cfRule>
    <cfRule type="expression" dxfId="1496" priority="1648">
      <formula>$K3052=" - FERME"</formula>
    </cfRule>
    <cfRule type="expression" dxfId="1495" priority="1649">
      <formula>$K3052=" - FERIE"</formula>
    </cfRule>
    <cfRule type="expression" dxfId="1494" priority="1650">
      <formula>IF(OR(WEEKDAY($C3052)=7,WEEKDAY($C3052)=1),TRUE,FALSE)</formula>
    </cfRule>
  </conditionalFormatting>
  <conditionalFormatting sqref="C3052">
    <cfRule type="expression" dxfId="1493" priority="1641">
      <formula>$K3052=" - VACANCES"</formula>
    </cfRule>
    <cfRule type="expression" dxfId="1492" priority="1642">
      <formula>$K3052=" - NON PLANIFIABLE"</formula>
    </cfRule>
    <cfRule type="expression" dxfId="1491" priority="1643">
      <formula>$K3052=" - FERME"</formula>
    </cfRule>
    <cfRule type="expression" dxfId="1490" priority="1644">
      <formula>$K3052=" - FERIE"</formula>
    </cfRule>
    <cfRule type="expression" dxfId="1489" priority="1645">
      <formula>IF(OR(WEEKDAY($C3052)=7,WEEKDAY($C3052)=1),TRUE,FALSE)</formula>
    </cfRule>
  </conditionalFormatting>
  <conditionalFormatting sqref="E3052">
    <cfRule type="expression" dxfId="1488" priority="1636">
      <formula>$K3052=" - VACANCES"</formula>
    </cfRule>
    <cfRule type="expression" dxfId="1487" priority="1637">
      <formula>$K3052=" - NON PLANIFIABLE"</formula>
    </cfRule>
    <cfRule type="expression" dxfId="1486" priority="1638">
      <formula>$K3052=" - FERME"</formula>
    </cfRule>
    <cfRule type="expression" dxfId="1485" priority="1639">
      <formula>$K3052=" - FERIE"</formula>
    </cfRule>
    <cfRule type="expression" dxfId="1484" priority="1640">
      <formula>IF(OR(WEEKDAY($C3052)=7,WEEKDAY($C3052)=1),TRUE,FALSE)</formula>
    </cfRule>
  </conditionalFormatting>
  <conditionalFormatting sqref="F3052">
    <cfRule type="expression" dxfId="1483" priority="1631">
      <formula>$K3052=" - VACANCES"</formula>
    </cfRule>
    <cfRule type="expression" dxfId="1482" priority="1632">
      <formula>$K3052=" - NON PLANIFIABLE"</formula>
    </cfRule>
    <cfRule type="expression" dxfId="1481" priority="1633">
      <formula>$K3052=" - FERME"</formula>
    </cfRule>
    <cfRule type="expression" dxfId="1480" priority="1634">
      <formula>$K3052=" - FERIE"</formula>
    </cfRule>
    <cfRule type="expression" dxfId="1479" priority="1635">
      <formula>IF(OR(WEEKDAY($C3052)=7,WEEKDAY($C3052)=1),TRUE,FALSE)</formula>
    </cfRule>
  </conditionalFormatting>
  <conditionalFormatting sqref="E854">
    <cfRule type="expression" dxfId="1478" priority="1626">
      <formula>$K854=" - VACANCES"</formula>
    </cfRule>
    <cfRule type="expression" dxfId="1477" priority="1627">
      <formula>$K854=" - NON PLANIFIABLE"</formula>
    </cfRule>
    <cfRule type="expression" dxfId="1476" priority="1628">
      <formula>$K854=" - FERME"</formula>
    </cfRule>
    <cfRule type="expression" dxfId="1475" priority="1629">
      <formula>$K854=" - FERIE"</formula>
    </cfRule>
    <cfRule type="expression" dxfId="1474" priority="1630">
      <formula>IF(OR(WEEKDAY($C854)=7,WEEKDAY($C854)=1),TRUE,FALSE)</formula>
    </cfRule>
  </conditionalFormatting>
  <conditionalFormatting sqref="F3997">
    <cfRule type="expression" dxfId="1473" priority="1621">
      <formula>$K3997=" - VACANCES"</formula>
    </cfRule>
    <cfRule type="expression" dxfId="1472" priority="1622">
      <formula>$K3997=" - NON PLANIFIABLE"</formula>
    </cfRule>
    <cfRule type="expression" dxfId="1471" priority="1623">
      <formula>$K3997=" - FERME"</formula>
    </cfRule>
    <cfRule type="expression" dxfId="1470" priority="1624">
      <formula>$K3997=" - FERIE"</formula>
    </cfRule>
    <cfRule type="expression" dxfId="1469" priority="1625">
      <formula>IF(OR(WEEKDAY($C3997)=7,WEEKDAY($C3997)=1),TRUE,FALSE)</formula>
    </cfRule>
  </conditionalFormatting>
  <conditionalFormatting sqref="F3314">
    <cfRule type="expression" dxfId="1468" priority="1616">
      <formula>$K3314=" - VACANCES"</formula>
    </cfRule>
    <cfRule type="expression" dxfId="1467" priority="1617">
      <formula>$K3314=" - NON PLANIFIABLE"</formula>
    </cfRule>
    <cfRule type="expression" dxfId="1466" priority="1618">
      <formula>$K3314=" - FERME"</formula>
    </cfRule>
    <cfRule type="expression" dxfId="1465" priority="1619">
      <formula>$K3314=" - FERIE"</formula>
    </cfRule>
    <cfRule type="expression" dxfId="1464" priority="1620">
      <formula>IF(OR(WEEKDAY($C3314)=7,WEEKDAY($C3314)=1),TRUE,FALSE)</formula>
    </cfRule>
  </conditionalFormatting>
  <conditionalFormatting sqref="A1635">
    <cfRule type="expression" dxfId="1463" priority="1601">
      <formula>$K1635=" - VACANCES"</formula>
    </cfRule>
    <cfRule type="expression" dxfId="1462" priority="1602">
      <formula>$K1635=" - NON PLANIFIABLE"</formula>
    </cfRule>
    <cfRule type="expression" dxfId="1461" priority="1603">
      <formula>$K1635=" - FERME"</formula>
    </cfRule>
    <cfRule type="expression" dxfId="1460" priority="1604">
      <formula>$K1635=" - FERIE"</formula>
    </cfRule>
    <cfRule type="expression" dxfId="1459" priority="1605">
      <formula>IF(OR(WEEKDAY($C1635)=7,WEEKDAY($C1635)=1),TRUE,FALSE)</formula>
    </cfRule>
  </conditionalFormatting>
  <conditionalFormatting sqref="E373:F373">
    <cfRule type="expression" dxfId="1458" priority="1606">
      <formula>$K373=" - VACANCES"</formula>
    </cfRule>
    <cfRule type="expression" dxfId="1457" priority="1607">
      <formula>$K373=" - NON PLANIFIABLE"</formula>
    </cfRule>
    <cfRule type="expression" dxfId="1456" priority="1608">
      <formula>$K373=" - FERME"</formula>
    </cfRule>
    <cfRule type="expression" dxfId="1455" priority="1609">
      <formula>$K373=" - FERIE"</formula>
    </cfRule>
    <cfRule type="expression" dxfId="1454" priority="1610">
      <formula>IF(OR(WEEKDAY($C373)=7,WEEKDAY($C373)=1),TRUE,FALSE)</formula>
    </cfRule>
  </conditionalFormatting>
  <conditionalFormatting sqref="C1635">
    <cfRule type="expression" dxfId="1453" priority="1596">
      <formula>$K1635=" - VACANCES"</formula>
    </cfRule>
    <cfRule type="expression" dxfId="1452" priority="1597">
      <formula>$K1635=" - NON PLANIFIABLE"</formula>
    </cfRule>
    <cfRule type="expression" dxfId="1451" priority="1598">
      <formula>$K1635=" - FERME"</formula>
    </cfRule>
    <cfRule type="expression" dxfId="1450" priority="1599">
      <formula>$K1635=" - FERIE"</formula>
    </cfRule>
    <cfRule type="expression" dxfId="1449" priority="1600">
      <formula>IF(OR(WEEKDAY($C1635)=7,WEEKDAY($C1635)=1),TRUE,FALSE)</formula>
    </cfRule>
  </conditionalFormatting>
  <conditionalFormatting sqref="F1635">
    <cfRule type="expression" dxfId="1448" priority="1591">
      <formula>$K1635=" - VACANCES"</formula>
    </cfRule>
    <cfRule type="expression" dxfId="1447" priority="1592">
      <formula>$K1635=" - NON PLANIFIABLE"</formula>
    </cfRule>
    <cfRule type="expression" dxfId="1446" priority="1593">
      <formula>$K1635=" - FERME"</formula>
    </cfRule>
    <cfRule type="expression" dxfId="1445" priority="1594">
      <formula>$K1635=" - FERIE"</formula>
    </cfRule>
    <cfRule type="expression" dxfId="1444" priority="1595">
      <formula>IF(OR(WEEKDAY($C1635)=7,WEEKDAY($C1635)=1),TRUE,FALSE)</formula>
    </cfRule>
  </conditionalFormatting>
  <conditionalFormatting sqref="E1635">
    <cfRule type="expression" dxfId="1443" priority="1586">
      <formula>$K1635=" - VACANCES"</formula>
    </cfRule>
    <cfRule type="expression" dxfId="1442" priority="1587">
      <formula>$K1635=" - NON PLANIFIABLE"</formula>
    </cfRule>
    <cfRule type="expression" dxfId="1441" priority="1588">
      <formula>$K1635=" - FERME"</formula>
    </cfRule>
    <cfRule type="expression" dxfId="1440" priority="1589">
      <formula>$K1635=" - FERIE"</formula>
    </cfRule>
    <cfRule type="expression" dxfId="1439" priority="1590">
      <formula>IF(OR(WEEKDAY($C1635)=7,WEEKDAY($C1635)=1),TRUE,FALSE)</formula>
    </cfRule>
  </conditionalFormatting>
  <conditionalFormatting sqref="K1749">
    <cfRule type="expression" dxfId="1438" priority="1576">
      <formula>$K1749=" - VACANCES"</formula>
    </cfRule>
    <cfRule type="expression" dxfId="1437" priority="1577">
      <formula>$K1749=" - NON PLANIFIABLE"</formula>
    </cfRule>
    <cfRule type="expression" dxfId="1436" priority="1578">
      <formula>$K1749=" - FERME"</formula>
    </cfRule>
    <cfRule type="expression" dxfId="1435" priority="1579">
      <formula>$K1749=" - FERIE"</formula>
    </cfRule>
    <cfRule type="expression" dxfId="1434" priority="1580">
      <formula>IF(OR(WEEKDAY($C1749)=7,WEEKDAY($C1749)=1),TRUE,FALSE)</formula>
    </cfRule>
  </conditionalFormatting>
  <conditionalFormatting sqref="K1889">
    <cfRule type="expression" dxfId="1433" priority="1571">
      <formula>$K1889=" - VACANCES"</formula>
    </cfRule>
    <cfRule type="expression" dxfId="1432" priority="1572">
      <formula>$K1889=" - NON PLANIFIABLE"</formula>
    </cfRule>
    <cfRule type="expression" dxfId="1431" priority="1573">
      <formula>$K1889=" - FERME"</formula>
    </cfRule>
    <cfRule type="expression" dxfId="1430" priority="1574">
      <formula>$K1889=" - FERIE"</formula>
    </cfRule>
    <cfRule type="expression" dxfId="1429" priority="1575">
      <formula>IF(OR(WEEKDAY($C1889)=7,WEEKDAY($C1889)=1),TRUE,FALSE)</formula>
    </cfRule>
  </conditionalFormatting>
  <conditionalFormatting sqref="K1628">
    <cfRule type="expression" dxfId="1428" priority="1566">
      <formula>$K1628=" - VACANCES"</formula>
    </cfRule>
    <cfRule type="expression" dxfId="1427" priority="1567">
      <formula>$K1628=" - NON PLANIFIABLE"</formula>
    </cfRule>
    <cfRule type="expression" dxfId="1426" priority="1568">
      <formula>$K1628=" - FERME"</formula>
    </cfRule>
    <cfRule type="expression" dxfId="1425" priority="1569">
      <formula>$K1628=" - FERIE"</formula>
    </cfRule>
    <cfRule type="expression" dxfId="1424" priority="1570">
      <formula>IF(OR(WEEKDAY($C1628)=7,WEEKDAY($C1628)=1),TRUE,FALSE)</formula>
    </cfRule>
  </conditionalFormatting>
  <conditionalFormatting sqref="K2877">
    <cfRule type="expression" dxfId="1423" priority="1561">
      <formula>$K2877=" - VACANCES"</formula>
    </cfRule>
    <cfRule type="expression" dxfId="1422" priority="1562">
      <formula>$K2877=" - NON PLANIFIABLE"</formula>
    </cfRule>
    <cfRule type="expression" dxfId="1421" priority="1563">
      <formula>$K2877=" - FERME"</formula>
    </cfRule>
    <cfRule type="expression" dxfId="1420" priority="1564">
      <formula>$K2877=" - FERIE"</formula>
    </cfRule>
    <cfRule type="expression" dxfId="1419" priority="1565">
      <formula>IF(OR(WEEKDAY($C2877)=7,WEEKDAY($C2877)=1),TRUE,FALSE)</formula>
    </cfRule>
  </conditionalFormatting>
  <conditionalFormatting sqref="K2896">
    <cfRule type="expression" dxfId="1418" priority="1551">
      <formula>$K2896=" - VACANCES"</formula>
    </cfRule>
    <cfRule type="expression" dxfId="1417" priority="1552">
      <formula>$K2896=" - NON PLANIFIABLE"</formula>
    </cfRule>
    <cfRule type="expression" dxfId="1416" priority="1553">
      <formula>$K2896=" - FERME"</formula>
    </cfRule>
    <cfRule type="expression" dxfId="1415" priority="1554">
      <formula>$K2896=" - FERIE"</formula>
    </cfRule>
    <cfRule type="expression" dxfId="1414" priority="1555">
      <formula>IF(OR(WEEKDAY($C2896)=7,WEEKDAY($C2896)=1),TRUE,FALSE)</formula>
    </cfRule>
  </conditionalFormatting>
  <conditionalFormatting sqref="K2905">
    <cfRule type="expression" dxfId="1413" priority="1546">
      <formula>$K2905=" - VACANCES"</formula>
    </cfRule>
    <cfRule type="expression" dxfId="1412" priority="1547">
      <formula>$K2905=" - NON PLANIFIABLE"</formula>
    </cfRule>
    <cfRule type="expression" dxfId="1411" priority="1548">
      <formula>$K2905=" - FERME"</formula>
    </cfRule>
    <cfRule type="expression" dxfId="1410" priority="1549">
      <formula>$K2905=" - FERIE"</formula>
    </cfRule>
    <cfRule type="expression" dxfId="1409" priority="1550">
      <formula>IF(OR(WEEKDAY($C2905)=7,WEEKDAY($C2905)=1),TRUE,FALSE)</formula>
    </cfRule>
  </conditionalFormatting>
  <conditionalFormatting sqref="K2952">
    <cfRule type="expression" dxfId="1408" priority="1526">
      <formula>$K2952=" - VACANCES"</formula>
    </cfRule>
    <cfRule type="expression" dxfId="1407" priority="1527">
      <formula>$K2952=" - NON PLANIFIABLE"</formula>
    </cfRule>
    <cfRule type="expression" dxfId="1406" priority="1528">
      <formula>$K2952=" - FERME"</formula>
    </cfRule>
    <cfRule type="expression" dxfId="1405" priority="1529">
      <formula>$K2952=" - FERIE"</formula>
    </cfRule>
    <cfRule type="expression" dxfId="1404" priority="1530">
      <formula>IF(OR(WEEKDAY($C2952)=7,WEEKDAY($C2952)=1),TRUE,FALSE)</formula>
    </cfRule>
  </conditionalFormatting>
  <conditionalFormatting sqref="K2766">
    <cfRule type="expression" dxfId="1403" priority="1516">
      <formula>$K2766=" - VACANCES"</formula>
    </cfRule>
    <cfRule type="expression" dxfId="1402" priority="1517">
      <formula>$K2766=" - NON PLANIFIABLE"</formula>
    </cfRule>
    <cfRule type="expression" dxfId="1401" priority="1518">
      <formula>$K2766=" - FERME"</formula>
    </cfRule>
    <cfRule type="expression" dxfId="1400" priority="1519">
      <formula>$K2766=" - FERIE"</formula>
    </cfRule>
    <cfRule type="expression" dxfId="1399" priority="1520">
      <formula>IF(OR(WEEKDAY($C2766)=7,WEEKDAY($C2766)=1),TRUE,FALSE)</formula>
    </cfRule>
  </conditionalFormatting>
  <conditionalFormatting sqref="K3036">
    <cfRule type="expression" dxfId="1398" priority="1511">
      <formula>$K3036=" - VACANCES"</formula>
    </cfRule>
    <cfRule type="expression" dxfId="1397" priority="1512">
      <formula>$K3036=" - NON PLANIFIABLE"</formula>
    </cfRule>
    <cfRule type="expression" dxfId="1396" priority="1513">
      <formula>$K3036=" - FERME"</formula>
    </cfRule>
    <cfRule type="expression" dxfId="1395" priority="1514">
      <formula>$K3036=" - FERIE"</formula>
    </cfRule>
    <cfRule type="expression" dxfId="1394" priority="1515">
      <formula>IF(OR(WEEKDAY($C3036)=7,WEEKDAY($C3036)=1),TRUE,FALSE)</formula>
    </cfRule>
  </conditionalFormatting>
  <conditionalFormatting sqref="K3850">
    <cfRule type="expression" dxfId="1393" priority="1506">
      <formula>$K3850=" - VACANCES"</formula>
    </cfRule>
    <cfRule type="expression" dxfId="1392" priority="1507">
      <formula>$K3850=" - NON PLANIFIABLE"</formula>
    </cfRule>
    <cfRule type="expression" dxfId="1391" priority="1508">
      <formula>$K3850=" - FERME"</formula>
    </cfRule>
    <cfRule type="expression" dxfId="1390" priority="1509">
      <formula>$K3850=" - FERIE"</formula>
    </cfRule>
    <cfRule type="expression" dxfId="1389" priority="1510">
      <formula>IF(OR(WEEKDAY($C3850)=7,WEEKDAY($C3850)=1),TRUE,FALSE)</formula>
    </cfRule>
  </conditionalFormatting>
  <conditionalFormatting sqref="O3850">
    <cfRule type="expression" dxfId="1388" priority="1501">
      <formula>$K3850=" - VACANCES"</formula>
    </cfRule>
    <cfRule type="expression" dxfId="1387" priority="1502">
      <formula>$K3850=" - NON PLANIFIABLE"</formula>
    </cfRule>
    <cfRule type="expression" dxfId="1386" priority="1503">
      <formula>$K3850=" - FERME"</formula>
    </cfRule>
    <cfRule type="expression" dxfId="1385" priority="1504">
      <formula>$K3850=" - FERIE"</formula>
    </cfRule>
    <cfRule type="expression" dxfId="1384" priority="1505">
      <formula>IF(OR(WEEKDAY($C3850)=7,WEEKDAY($C3850)=1),TRUE,FALSE)</formula>
    </cfRule>
  </conditionalFormatting>
  <conditionalFormatting sqref="J2238:K2238">
    <cfRule type="expression" dxfId="1383" priority="1496">
      <formula>$K2238=" - VACANCES"</formula>
    </cfRule>
    <cfRule type="expression" dxfId="1382" priority="1497">
      <formula>$K2238=" - NON PLANIFIABLE"</formula>
    </cfRule>
    <cfRule type="expression" dxfId="1381" priority="1498">
      <formula>$K2238=" - FERME"</formula>
    </cfRule>
    <cfRule type="expression" dxfId="1380" priority="1499">
      <formula>$K2238=" - FERIE"</formula>
    </cfRule>
    <cfRule type="expression" dxfId="1379" priority="1500">
      <formula>IF(OR(WEEKDAY($C2238)=7,WEEKDAY($C2238)=1),TRUE,FALSE)</formula>
    </cfRule>
  </conditionalFormatting>
  <conditionalFormatting sqref="K3991">
    <cfRule type="expression" dxfId="1378" priority="1491">
      <formula>$K3991=" - VACANCES"</formula>
    </cfRule>
    <cfRule type="expression" dxfId="1377" priority="1492">
      <formula>$K3991=" - NON PLANIFIABLE"</formula>
    </cfRule>
    <cfRule type="expression" dxfId="1376" priority="1493">
      <formula>$K3991=" - FERME"</formula>
    </cfRule>
    <cfRule type="expression" dxfId="1375" priority="1494">
      <formula>$K3991=" - FERIE"</formula>
    </cfRule>
    <cfRule type="expression" dxfId="1374" priority="1495">
      <formula>IF(OR(WEEKDAY($C3991)=7,WEEKDAY($C3991)=1),TRUE,FALSE)</formula>
    </cfRule>
  </conditionalFormatting>
  <conditionalFormatting sqref="K3922">
    <cfRule type="expression" dxfId="1373" priority="1486">
      <formula>$K3922=" - VACANCES"</formula>
    </cfRule>
    <cfRule type="expression" dxfId="1372" priority="1487">
      <formula>$K3922=" - NON PLANIFIABLE"</formula>
    </cfRule>
    <cfRule type="expression" dxfId="1371" priority="1488">
      <formula>$K3922=" - FERME"</formula>
    </cfRule>
    <cfRule type="expression" dxfId="1370" priority="1489">
      <formula>$K3922=" - FERIE"</formula>
    </cfRule>
    <cfRule type="expression" dxfId="1369" priority="1490">
      <formula>IF(OR(WEEKDAY($C3922)=7,WEEKDAY($C3922)=1),TRUE,FALSE)</formula>
    </cfRule>
  </conditionalFormatting>
  <conditionalFormatting sqref="J197:K197">
    <cfRule type="expression" dxfId="1368" priority="1476">
      <formula>$K197=" - VACANCES"</formula>
    </cfRule>
    <cfRule type="expression" dxfId="1367" priority="1477">
      <formula>$K197=" - NON PLANIFIABLE"</formula>
    </cfRule>
    <cfRule type="expression" dxfId="1366" priority="1478">
      <formula>$K197=" - FERME"</formula>
    </cfRule>
    <cfRule type="expression" dxfId="1365" priority="1479">
      <formula>$K197=" - FERIE"</formula>
    </cfRule>
    <cfRule type="expression" dxfId="1364" priority="1480">
      <formula>IF(OR(WEEKDAY($C197)=7,WEEKDAY($C197)=1),TRUE,FALSE)</formula>
    </cfRule>
  </conditionalFormatting>
  <conditionalFormatting sqref="A1791">
    <cfRule type="expression" dxfId="1363" priority="1471">
      <formula>$K1791=" - VACANCES"</formula>
    </cfRule>
    <cfRule type="expression" dxfId="1362" priority="1472">
      <formula>$K1791=" - NON PLANIFIABLE"</formula>
    </cfRule>
    <cfRule type="expression" dxfId="1361" priority="1473">
      <formula>$K1791=" - FERME"</formula>
    </cfRule>
    <cfRule type="expression" dxfId="1360" priority="1474">
      <formula>$K1791=" - FERIE"</formula>
    </cfRule>
    <cfRule type="expression" dxfId="1359" priority="1475">
      <formula>IF(OR(WEEKDAY($C1791)=7,WEEKDAY($C1791)=1),TRUE,FALSE)</formula>
    </cfRule>
  </conditionalFormatting>
  <conditionalFormatting sqref="C1791">
    <cfRule type="expression" dxfId="1358" priority="1466">
      <formula>$K1791=" - VACANCES"</formula>
    </cfRule>
    <cfRule type="expression" dxfId="1357" priority="1467">
      <formula>$K1791=" - NON PLANIFIABLE"</formula>
    </cfRule>
    <cfRule type="expression" dxfId="1356" priority="1468">
      <formula>$K1791=" - FERME"</formula>
    </cfRule>
    <cfRule type="expression" dxfId="1355" priority="1469">
      <formula>$K1791=" - FERIE"</formula>
    </cfRule>
    <cfRule type="expression" dxfId="1354" priority="1470">
      <formula>IF(OR(WEEKDAY($C1791)=7,WEEKDAY($C1791)=1),TRUE,FALSE)</formula>
    </cfRule>
  </conditionalFormatting>
  <conditionalFormatting sqref="F1791">
    <cfRule type="expression" dxfId="1353" priority="1461">
      <formula>$K1791=" - VACANCES"</formula>
    </cfRule>
    <cfRule type="expression" dxfId="1352" priority="1462">
      <formula>$K1791=" - NON PLANIFIABLE"</formula>
    </cfRule>
    <cfRule type="expression" dxfId="1351" priority="1463">
      <formula>$K1791=" - FERME"</formula>
    </cfRule>
    <cfRule type="expression" dxfId="1350" priority="1464">
      <formula>$K1791=" - FERIE"</formula>
    </cfRule>
    <cfRule type="expression" dxfId="1349" priority="1465">
      <formula>IF(OR(WEEKDAY($C1791)=7,WEEKDAY($C1791)=1),TRUE,FALSE)</formula>
    </cfRule>
  </conditionalFormatting>
  <conditionalFormatting sqref="E1791">
    <cfRule type="expression" dxfId="1348" priority="1456">
      <formula>$K1791=" - VACANCES"</formula>
    </cfRule>
    <cfRule type="expression" dxfId="1347" priority="1457">
      <formula>$K1791=" - NON PLANIFIABLE"</formula>
    </cfRule>
    <cfRule type="expression" dxfId="1346" priority="1458">
      <formula>$K1791=" - FERME"</formula>
    </cfRule>
    <cfRule type="expression" dxfId="1345" priority="1459">
      <formula>$K1791=" - FERIE"</formula>
    </cfRule>
    <cfRule type="expression" dxfId="1344" priority="1460">
      <formula>IF(OR(WEEKDAY($C1791)=7,WEEKDAY($C1791)=1),TRUE,FALSE)</formula>
    </cfRule>
  </conditionalFormatting>
  <conditionalFormatting sqref="K1790">
    <cfRule type="expression" dxfId="1343" priority="1451">
      <formula>$K1790=" - VACANCES"</formula>
    </cfRule>
    <cfRule type="expression" dxfId="1342" priority="1452">
      <formula>$K1790=" - NON PLANIFIABLE"</formula>
    </cfRule>
    <cfRule type="expression" dxfId="1341" priority="1453">
      <formula>$K1790=" - FERME"</formula>
    </cfRule>
    <cfRule type="expression" dxfId="1340" priority="1454">
      <formula>$K1790=" - FERIE"</formula>
    </cfRule>
    <cfRule type="expression" dxfId="1339" priority="1455">
      <formula>IF(OR(WEEKDAY($C1790)=7,WEEKDAY($C1790)=1),TRUE,FALSE)</formula>
    </cfRule>
  </conditionalFormatting>
  <conditionalFormatting sqref="K1948 K1940 K1932 K1924 K1897">
    <cfRule type="expression" dxfId="1338" priority="1446">
      <formula>$K1897=" - VACANCES"</formula>
    </cfRule>
    <cfRule type="expression" dxfId="1337" priority="1447">
      <formula>$K1897=" - NON PLANIFIABLE"</formula>
    </cfRule>
    <cfRule type="expression" dxfId="1336" priority="1448">
      <formula>$K1897=" - FERME"</formula>
    </cfRule>
    <cfRule type="expression" dxfId="1335" priority="1449">
      <formula>$K1897=" - FERIE"</formula>
    </cfRule>
    <cfRule type="expression" dxfId="1334" priority="1450">
      <formula>IF(OR(WEEKDAY($C1897)=7,WEEKDAY($C1897)=1),TRUE,FALSE)</formula>
    </cfRule>
  </conditionalFormatting>
  <conditionalFormatting sqref="K2064 K2054 K2044 K2034">
    <cfRule type="expression" dxfId="1333" priority="1441">
      <formula>$K2034=" - VACANCES"</formula>
    </cfRule>
    <cfRule type="expression" dxfId="1332" priority="1442">
      <formula>$K2034=" - NON PLANIFIABLE"</formula>
    </cfRule>
    <cfRule type="expression" dxfId="1331" priority="1443">
      <formula>$K2034=" - FERME"</formula>
    </cfRule>
    <cfRule type="expression" dxfId="1330" priority="1444">
      <formula>$K2034=" - FERIE"</formula>
    </cfRule>
    <cfRule type="expression" dxfId="1329" priority="1445">
      <formula>IF(OR(WEEKDAY($C2034)=7,WEEKDAY($C2034)=1),TRUE,FALSE)</formula>
    </cfRule>
  </conditionalFormatting>
  <conditionalFormatting sqref="K2152 K2132 K2122 K2112 K2102">
    <cfRule type="expression" dxfId="1328" priority="1436">
      <formula>$K2102=" - VACANCES"</formula>
    </cfRule>
    <cfRule type="expression" dxfId="1327" priority="1437">
      <formula>$K2102=" - NON PLANIFIABLE"</formula>
    </cfRule>
    <cfRule type="expression" dxfId="1326" priority="1438">
      <formula>$K2102=" - FERME"</formula>
    </cfRule>
    <cfRule type="expression" dxfId="1325" priority="1439">
      <formula>$K2102=" - FERIE"</formula>
    </cfRule>
    <cfRule type="expression" dxfId="1324" priority="1440">
      <formula>IF(OR(WEEKDAY($C2102)=7,WEEKDAY($C2102)=1),TRUE,FALSE)</formula>
    </cfRule>
  </conditionalFormatting>
  <conditionalFormatting sqref="K2291">
    <cfRule type="expression" dxfId="1323" priority="1431">
      <formula>$K2291=" - VACANCES"</formula>
    </cfRule>
    <cfRule type="expression" dxfId="1322" priority="1432">
      <formula>$K2291=" - NON PLANIFIABLE"</formula>
    </cfRule>
    <cfRule type="expression" dxfId="1321" priority="1433">
      <formula>$K2291=" - FERME"</formula>
    </cfRule>
    <cfRule type="expression" dxfId="1320" priority="1434">
      <formula>$K2291=" - FERIE"</formula>
    </cfRule>
    <cfRule type="expression" dxfId="1319" priority="1435">
      <formula>IF(OR(WEEKDAY($C2291)=7,WEEKDAY($C2291)=1),TRUE,FALSE)</formula>
    </cfRule>
  </conditionalFormatting>
  <conditionalFormatting sqref="K2408 K2367">
    <cfRule type="expression" dxfId="1318" priority="1426">
      <formula>$K2367=" - VACANCES"</formula>
    </cfRule>
    <cfRule type="expression" dxfId="1317" priority="1427">
      <formula>$K2367=" - NON PLANIFIABLE"</formula>
    </cfRule>
    <cfRule type="expression" dxfId="1316" priority="1428">
      <formula>$K2367=" - FERME"</formula>
    </cfRule>
    <cfRule type="expression" dxfId="1315" priority="1429">
      <formula>$K2367=" - FERIE"</formula>
    </cfRule>
    <cfRule type="expression" dxfId="1314" priority="1430">
      <formula>IF(OR(WEEKDAY($C2367)=7,WEEKDAY($C2367)=1),TRUE,FALSE)</formula>
    </cfRule>
  </conditionalFormatting>
  <conditionalFormatting sqref="K2507">
    <cfRule type="expression" dxfId="1313" priority="1421">
      <formula>$K2507=" - VACANCES"</formula>
    </cfRule>
    <cfRule type="expression" dxfId="1312" priority="1422">
      <formula>$K2507=" - NON PLANIFIABLE"</formula>
    </cfRule>
    <cfRule type="expression" dxfId="1311" priority="1423">
      <formula>$K2507=" - FERME"</formula>
    </cfRule>
    <cfRule type="expression" dxfId="1310" priority="1424">
      <formula>$K2507=" - FERIE"</formula>
    </cfRule>
    <cfRule type="expression" dxfId="1309" priority="1425">
      <formula>IF(OR(WEEKDAY($C2507)=7,WEEKDAY($C2507)=1),TRUE,FALSE)</formula>
    </cfRule>
  </conditionalFormatting>
  <conditionalFormatting sqref="K2960 K2942 K2932 K2913 K2904 K2895 K2885">
    <cfRule type="expression" dxfId="1308" priority="1416">
      <formula>$K2885=" - VACANCES"</formula>
    </cfRule>
    <cfRule type="expression" dxfId="1307" priority="1417">
      <formula>$K2885=" - NON PLANIFIABLE"</formula>
    </cfRule>
    <cfRule type="expression" dxfId="1306" priority="1418">
      <formula>$K2885=" - FERME"</formula>
    </cfRule>
    <cfRule type="expression" dxfId="1305" priority="1419">
      <formula>$K2885=" - FERIE"</formula>
    </cfRule>
    <cfRule type="expression" dxfId="1304" priority="1420">
      <formula>IF(OR(WEEKDAY($C2885)=7,WEEKDAY($C2885)=1),TRUE,FALSE)</formula>
    </cfRule>
  </conditionalFormatting>
  <conditionalFormatting sqref="K3086 K3066 K3057 K3026 K3017 K3005 K2996">
    <cfRule type="expression" dxfId="1303" priority="1411">
      <formula>$K2996=" - VACANCES"</formula>
    </cfRule>
    <cfRule type="expression" dxfId="1302" priority="1412">
      <formula>$K2996=" - NON PLANIFIABLE"</formula>
    </cfRule>
    <cfRule type="expression" dxfId="1301" priority="1413">
      <formula>$K2996=" - FERME"</formula>
    </cfRule>
    <cfRule type="expression" dxfId="1300" priority="1414">
      <formula>$K2996=" - FERIE"</formula>
    </cfRule>
    <cfRule type="expression" dxfId="1299" priority="1415">
      <formula>IF(OR(WEEKDAY($C2996)=7,WEEKDAY($C2996)=1),TRUE,FALSE)</formula>
    </cfRule>
  </conditionalFormatting>
  <conditionalFormatting sqref="K3186 K3141 K3132 K3123">
    <cfRule type="expression" dxfId="1298" priority="1406">
      <formula>$K3123=" - VACANCES"</formula>
    </cfRule>
    <cfRule type="expression" dxfId="1297" priority="1407">
      <formula>$K3123=" - NON PLANIFIABLE"</formula>
    </cfRule>
    <cfRule type="expression" dxfId="1296" priority="1408">
      <formula>$K3123=" - FERME"</formula>
    </cfRule>
    <cfRule type="expression" dxfId="1295" priority="1409">
      <formula>$K3123=" - FERIE"</formula>
    </cfRule>
    <cfRule type="expression" dxfId="1294" priority="1410">
      <formula>IF(OR(WEEKDAY($C3123)=7,WEEKDAY($C3123)=1),TRUE,FALSE)</formula>
    </cfRule>
  </conditionalFormatting>
  <conditionalFormatting sqref="K3313 K3277">
    <cfRule type="expression" dxfId="1293" priority="1401">
      <formula>$K3277=" - VACANCES"</formula>
    </cfRule>
    <cfRule type="expression" dxfId="1292" priority="1402">
      <formula>$K3277=" - NON PLANIFIABLE"</formula>
    </cfRule>
    <cfRule type="expression" dxfId="1291" priority="1403">
      <formula>$K3277=" - FERME"</formula>
    </cfRule>
    <cfRule type="expression" dxfId="1290" priority="1404">
      <formula>$K3277=" - FERIE"</formula>
    </cfRule>
    <cfRule type="expression" dxfId="1289" priority="1405">
      <formula>IF(OR(WEEKDAY($C3277)=7,WEEKDAY($C3277)=1),TRUE,FALSE)</formula>
    </cfRule>
  </conditionalFormatting>
  <conditionalFormatting sqref="K3433 K3388">
    <cfRule type="expression" dxfId="1288" priority="1396">
      <formula>$K3388=" - VACANCES"</formula>
    </cfRule>
    <cfRule type="expression" dxfId="1287" priority="1397">
      <formula>$K3388=" - NON PLANIFIABLE"</formula>
    </cfRule>
    <cfRule type="expression" dxfId="1286" priority="1398">
      <formula>$K3388=" - FERME"</formula>
    </cfRule>
    <cfRule type="expression" dxfId="1285" priority="1399">
      <formula>$K3388=" - FERIE"</formula>
    </cfRule>
    <cfRule type="expression" dxfId="1284" priority="1400">
      <formula>IF(OR(WEEKDAY($C3388)=7,WEEKDAY($C3388)=1),TRUE,FALSE)</formula>
    </cfRule>
  </conditionalFormatting>
  <conditionalFormatting sqref="K3517">
    <cfRule type="expression" dxfId="1283" priority="1391">
      <formula>$K3517=" - VACANCES"</formula>
    </cfRule>
    <cfRule type="expression" dxfId="1282" priority="1392">
      <formula>$K3517=" - NON PLANIFIABLE"</formula>
    </cfRule>
    <cfRule type="expression" dxfId="1281" priority="1393">
      <formula>$K3517=" - FERME"</formula>
    </cfRule>
    <cfRule type="expression" dxfId="1280" priority="1394">
      <formula>$K3517=" - FERIE"</formula>
    </cfRule>
    <cfRule type="expression" dxfId="1279" priority="1395">
      <formula>IF(OR(WEEKDAY($C3517)=7,WEEKDAY($C3517)=1),TRUE,FALSE)</formula>
    </cfRule>
  </conditionalFormatting>
  <conditionalFormatting sqref="K3649 K3624 K3616">
    <cfRule type="expression" dxfId="1278" priority="1386">
      <formula>$K3616=" - VACANCES"</formula>
    </cfRule>
    <cfRule type="expression" dxfId="1277" priority="1387">
      <formula>$K3616=" - NON PLANIFIABLE"</formula>
    </cfRule>
    <cfRule type="expression" dxfId="1276" priority="1388">
      <formula>$K3616=" - FERME"</formula>
    </cfRule>
    <cfRule type="expression" dxfId="1275" priority="1389">
      <formula>$K3616=" - FERIE"</formula>
    </cfRule>
    <cfRule type="expression" dxfId="1274" priority="1390">
      <formula>IF(OR(WEEKDAY($C3616)=7,WEEKDAY($C3616)=1),TRUE,FALSE)</formula>
    </cfRule>
  </conditionalFormatting>
  <conditionalFormatting sqref="K3764 K3757 K3720">
    <cfRule type="expression" dxfId="1273" priority="1381">
      <formula>$K3720=" - VACANCES"</formula>
    </cfRule>
    <cfRule type="expression" dxfId="1272" priority="1382">
      <formula>$K3720=" - NON PLANIFIABLE"</formula>
    </cfRule>
    <cfRule type="expression" dxfId="1271" priority="1383">
      <formula>$K3720=" - FERME"</formula>
    </cfRule>
    <cfRule type="expression" dxfId="1270" priority="1384">
      <formula>$K3720=" - FERIE"</formula>
    </cfRule>
    <cfRule type="expression" dxfId="1269" priority="1385">
      <formula>IF(OR(WEEKDAY($C3720)=7,WEEKDAY($C3720)=1),TRUE,FALSE)</formula>
    </cfRule>
  </conditionalFormatting>
  <conditionalFormatting sqref="K3972 K3932">
    <cfRule type="expression" dxfId="1268" priority="1376">
      <formula>$K3932=" - VACANCES"</formula>
    </cfRule>
    <cfRule type="expression" dxfId="1267" priority="1377">
      <formula>$K3932=" - NON PLANIFIABLE"</formula>
    </cfRule>
    <cfRule type="expression" dxfId="1266" priority="1378">
      <formula>$K3932=" - FERME"</formula>
    </cfRule>
    <cfRule type="expression" dxfId="1265" priority="1379">
      <formula>$K3932=" - FERIE"</formula>
    </cfRule>
    <cfRule type="expression" dxfId="1264" priority="1380">
      <formula>IF(OR(WEEKDAY($C3932)=7,WEEKDAY($C3932)=1),TRUE,FALSE)</formula>
    </cfRule>
  </conditionalFormatting>
  <conditionalFormatting sqref="F1476">
    <cfRule type="expression" dxfId="1263" priority="1371">
      <formula>$K1476=" - VACANCES"</formula>
    </cfRule>
    <cfRule type="expression" dxfId="1262" priority="1372">
      <formula>$K1476=" - NON PLANIFIABLE"</formula>
    </cfRule>
    <cfRule type="expression" dxfId="1261" priority="1373">
      <formula>$K1476=" - FERME"</formula>
    </cfRule>
    <cfRule type="expression" dxfId="1260" priority="1374">
      <formula>$K1476=" - FERIE"</formula>
    </cfRule>
    <cfRule type="expression" dxfId="1259" priority="1375">
      <formula>IF(OR(WEEKDAY($C1476)=7,WEEKDAY($C1476)=1),TRUE,FALSE)</formula>
    </cfRule>
  </conditionalFormatting>
  <conditionalFormatting sqref="E1597">
    <cfRule type="expression" dxfId="1258" priority="1366">
      <formula>$K1597=" - VACANCES"</formula>
    </cfRule>
    <cfRule type="expression" dxfId="1257" priority="1367">
      <formula>$K1597=" - NON PLANIFIABLE"</formula>
    </cfRule>
    <cfRule type="expression" dxfId="1256" priority="1368">
      <formula>$K1597=" - FERME"</formula>
    </cfRule>
    <cfRule type="expression" dxfId="1255" priority="1369">
      <formula>$K1597=" - FERIE"</formula>
    </cfRule>
    <cfRule type="expression" dxfId="1254" priority="1370">
      <formula>IF(OR(WEEKDAY($C1597)=7,WEEKDAY($C1597)=1),TRUE,FALSE)</formula>
    </cfRule>
  </conditionalFormatting>
  <conditionalFormatting sqref="A630:J630 L630:O630">
    <cfRule type="expression" dxfId="1253" priority="3620">
      <formula>$K640=" - VACANCES"</formula>
    </cfRule>
    <cfRule type="expression" dxfId="1252" priority="3621">
      <formula>$K640=" - NON PLANIFIABLE"</formula>
    </cfRule>
    <cfRule type="expression" dxfId="1251" priority="3622">
      <formula>$K640=" - FERME"</formula>
    </cfRule>
    <cfRule type="expression" dxfId="1250" priority="3623">
      <formula>$K640=" - FERIE"</formula>
    </cfRule>
    <cfRule type="expression" dxfId="1249" priority="3624">
      <formula>IF(OR(WEEKDAY($C630)=7,WEEKDAY($C630)=1),TRUE,FALSE)</formula>
    </cfRule>
  </conditionalFormatting>
  <conditionalFormatting sqref="A640:J640 L640:O640">
    <cfRule type="expression" dxfId="1248" priority="3625">
      <formula>#REF!=" - VACANCES"</formula>
    </cfRule>
    <cfRule type="expression" dxfId="1247" priority="3626">
      <formula>#REF!=" - NON PLANIFIABLE"</formula>
    </cfRule>
    <cfRule type="expression" dxfId="1246" priority="3627">
      <formula>#REF!=" - FERME"</formula>
    </cfRule>
    <cfRule type="expression" dxfId="1245" priority="3628">
      <formula>#REF!=" - FERIE"</formula>
    </cfRule>
    <cfRule type="expression" dxfId="1244" priority="3629">
      <formula>IF(OR(WEEKDAY($C640)=7,WEEKDAY($C640)=1),TRUE,FALSE)</formula>
    </cfRule>
  </conditionalFormatting>
  <conditionalFormatting sqref="K640">
    <cfRule type="expression" dxfId="1243" priority="3655">
      <formula>$K640=" - VACANCES"</formula>
    </cfRule>
    <cfRule type="expression" dxfId="1242" priority="3656">
      <formula>$K640=" - NON PLANIFIABLE"</formula>
    </cfRule>
    <cfRule type="expression" dxfId="1241" priority="3657">
      <formula>$K640=" - FERME"</formula>
    </cfRule>
    <cfRule type="expression" dxfId="1240" priority="3658">
      <formula>$K640=" - FERIE"</formula>
    </cfRule>
    <cfRule type="expression" dxfId="1239" priority="3659">
      <formula>IF(OR(WEEKDAY($C630)=7,WEEKDAY($C630)=1),TRUE,FALSE)</formula>
    </cfRule>
  </conditionalFormatting>
  <conditionalFormatting sqref="J1578">
    <cfRule type="expression" dxfId="1238" priority="1361">
      <formula>$K1578=" - VACANCES"</formula>
    </cfRule>
    <cfRule type="expression" dxfId="1237" priority="1362">
      <formula>$K1578=" - NON PLANIFIABLE"</formula>
    </cfRule>
    <cfRule type="expression" dxfId="1236" priority="1363">
      <formula>$K1578=" - FERME"</formula>
    </cfRule>
    <cfRule type="expression" dxfId="1235" priority="1364">
      <formula>$K1578=" - FERIE"</formula>
    </cfRule>
    <cfRule type="expression" dxfId="1234" priority="1365">
      <formula>IF(OR(WEEKDAY($C1578)=7,WEEKDAY($C1578)=1),TRUE,FALSE)</formula>
    </cfRule>
  </conditionalFormatting>
  <conditionalFormatting sqref="A1805:A1806">
    <cfRule type="expression" dxfId="1233" priority="1351">
      <formula>$K1785=" - VACANCES"</formula>
    </cfRule>
    <cfRule type="expression" dxfId="1232" priority="1352">
      <formula>$K1785=" - NON PLANIFIABLE"</formula>
    </cfRule>
    <cfRule type="expression" dxfId="1231" priority="1353">
      <formula>$K1785=" - FERME"</formula>
    </cfRule>
    <cfRule type="expression" dxfId="1230" priority="1354">
      <formula>$K1785=" - FERIE"</formula>
    </cfRule>
    <cfRule type="expression" dxfId="1229" priority="1355">
      <formula>IF(OR(WEEKDAY($C1805)=7,WEEKDAY($C1805)=1),TRUE,FALSE)</formula>
    </cfRule>
  </conditionalFormatting>
  <conditionalFormatting sqref="C1805:C1806">
    <cfRule type="expression" dxfId="1228" priority="1346">
      <formula>$K1785=" - VACANCES"</formula>
    </cfRule>
    <cfRule type="expression" dxfId="1227" priority="1347">
      <formula>$K1785=" - NON PLANIFIABLE"</formula>
    </cfRule>
    <cfRule type="expression" dxfId="1226" priority="1348">
      <formula>$K1785=" - FERME"</formula>
    </cfRule>
    <cfRule type="expression" dxfId="1225" priority="1349">
      <formula>$K1785=" - FERIE"</formula>
    </cfRule>
    <cfRule type="expression" dxfId="1224" priority="1350">
      <formula>IF(OR(WEEKDAY($C1805)=7,WEEKDAY($C1805)=1),TRUE,FALSE)</formula>
    </cfRule>
  </conditionalFormatting>
  <conditionalFormatting sqref="E1805:F1805">
    <cfRule type="expression" dxfId="1223" priority="1341">
      <formula>$K1785=" - VACANCES"</formula>
    </cfRule>
    <cfRule type="expression" dxfId="1222" priority="1342">
      <formula>$K1785=" - NON PLANIFIABLE"</formula>
    </cfRule>
    <cfRule type="expression" dxfId="1221" priority="1343">
      <formula>$K1785=" - FERME"</formula>
    </cfRule>
    <cfRule type="expression" dxfId="1220" priority="1344">
      <formula>$K1785=" - FERIE"</formula>
    </cfRule>
    <cfRule type="expression" dxfId="1219" priority="1345">
      <formula>IF(OR(WEEKDAY($C1805)=7,WEEKDAY($C1805)=1),TRUE,FALSE)</formula>
    </cfRule>
  </conditionalFormatting>
  <conditionalFormatting sqref="J1805">
    <cfRule type="expression" dxfId="1218" priority="1336">
      <formula>$K1805=" - VACANCES"</formula>
    </cfRule>
    <cfRule type="expression" dxfId="1217" priority="1337">
      <formula>$K1805=" - NON PLANIFIABLE"</formula>
    </cfRule>
    <cfRule type="expression" dxfId="1216" priority="1338">
      <formula>$K1805=" - FERME"</formula>
    </cfRule>
    <cfRule type="expression" dxfId="1215" priority="1339">
      <formula>$K1805=" - FERIE"</formula>
    </cfRule>
    <cfRule type="expression" dxfId="1214" priority="1340">
      <formula>IF(OR(WEEKDAY($C1805)=7,WEEKDAY($C1805)=1),TRUE,FALSE)</formula>
    </cfRule>
  </conditionalFormatting>
  <conditionalFormatting sqref="K2270">
    <cfRule type="expression" dxfId="1213" priority="1321">
      <formula>$K2270=" - VACANCES"</formula>
    </cfRule>
    <cfRule type="expression" dxfId="1212" priority="1322">
      <formula>$K2270=" - NON PLANIFIABLE"</formula>
    </cfRule>
    <cfRule type="expression" dxfId="1211" priority="1323">
      <formula>$K2270=" - FERME"</formula>
    </cfRule>
    <cfRule type="expression" dxfId="1210" priority="1324">
      <formula>$K2270=" - FERIE"</formula>
    </cfRule>
    <cfRule type="expression" dxfId="1209" priority="1325">
      <formula>IF(OR(WEEKDAY($C2270)=7,WEEKDAY($C2270)=1),TRUE,FALSE)</formula>
    </cfRule>
  </conditionalFormatting>
  <conditionalFormatting sqref="J2270">
    <cfRule type="expression" dxfId="1208" priority="1316">
      <formula>$K2270=" - VACANCES"</formula>
    </cfRule>
    <cfRule type="expression" dxfId="1207" priority="1317">
      <formula>$K2270=" - NON PLANIFIABLE"</formula>
    </cfRule>
    <cfRule type="expression" dxfId="1206" priority="1318">
      <formula>$K2270=" - FERME"</formula>
    </cfRule>
    <cfRule type="expression" dxfId="1205" priority="1319">
      <formula>$K2270=" - FERIE"</formula>
    </cfRule>
    <cfRule type="expression" dxfId="1204" priority="1320">
      <formula>IF(OR(WEEKDAY($C2270)=7,WEEKDAY($C2270)=1),TRUE,FALSE)</formula>
    </cfRule>
  </conditionalFormatting>
  <conditionalFormatting sqref="J2248:K2248">
    <cfRule type="expression" dxfId="1203" priority="1311">
      <formula>$K2248=" - VACANCES"</formula>
    </cfRule>
    <cfRule type="expression" dxfId="1202" priority="1312">
      <formula>$K2248=" - NON PLANIFIABLE"</formula>
    </cfRule>
    <cfRule type="expression" dxfId="1201" priority="1313">
      <formula>$K2248=" - FERME"</formula>
    </cfRule>
    <cfRule type="expression" dxfId="1200" priority="1314">
      <formula>$K2248=" - FERIE"</formula>
    </cfRule>
    <cfRule type="expression" dxfId="1199" priority="1315">
      <formula>IF(OR(WEEKDAY($C2248)=7,WEEKDAY($C2248)=1),TRUE,FALSE)</formula>
    </cfRule>
  </conditionalFormatting>
  <conditionalFormatting sqref="K1578">
    <cfRule type="expression" dxfId="1198" priority="1296">
      <formula>$K1578=" - VACANCES"</formula>
    </cfRule>
    <cfRule type="expression" dxfId="1197" priority="1297">
      <formula>$K1578=" - NON PLANIFIABLE"</formula>
    </cfRule>
    <cfRule type="expression" dxfId="1196" priority="1298">
      <formula>$K1578=" - FERME"</formula>
    </cfRule>
    <cfRule type="expression" dxfId="1195" priority="1299">
      <formula>$K1578=" - FERIE"</formula>
    </cfRule>
    <cfRule type="expression" dxfId="1194" priority="1300">
      <formula>IF(OR(WEEKDAY($C1578)=7,WEEKDAY($C1578)=1),TRUE,FALSE)</formula>
    </cfRule>
  </conditionalFormatting>
  <conditionalFormatting sqref="K1805">
    <cfRule type="expression" dxfId="1193" priority="1291">
      <formula>$K1805=" - VACANCES"</formula>
    </cfRule>
    <cfRule type="expression" dxfId="1192" priority="1292">
      <formula>$K1805=" - NON PLANIFIABLE"</formula>
    </cfRule>
    <cfRule type="expression" dxfId="1191" priority="1293">
      <formula>$K1805=" - FERME"</formula>
    </cfRule>
    <cfRule type="expression" dxfId="1190" priority="1294">
      <formula>$K1805=" - FERIE"</formula>
    </cfRule>
    <cfRule type="expression" dxfId="1189" priority="1295">
      <formula>IF(OR(WEEKDAY($C1805)=7,WEEKDAY($C1805)=1),TRUE,FALSE)</formula>
    </cfRule>
  </conditionalFormatting>
  <conditionalFormatting sqref="J2227:K2227">
    <cfRule type="expression" dxfId="1188" priority="1286">
      <formula>$K2227=" - VACANCES"</formula>
    </cfRule>
    <cfRule type="expression" dxfId="1187" priority="1287">
      <formula>$K2227=" - NON PLANIFIABLE"</formula>
    </cfRule>
    <cfRule type="expression" dxfId="1186" priority="1288">
      <formula>$K2227=" - FERME"</formula>
    </cfRule>
    <cfRule type="expression" dxfId="1185" priority="1289">
      <formula>$K2227=" - FERIE"</formula>
    </cfRule>
    <cfRule type="expression" dxfId="1184" priority="1290">
      <formula>IF(OR(WEEKDAY($C2227)=7,WEEKDAY($C2227)=1),TRUE,FALSE)</formula>
    </cfRule>
  </conditionalFormatting>
  <conditionalFormatting sqref="J2484:K2484">
    <cfRule type="expression" dxfId="1183" priority="1281">
      <formula>$K2484=" - VACANCES"</formula>
    </cfRule>
    <cfRule type="expression" dxfId="1182" priority="1282">
      <formula>$K2484=" - NON PLANIFIABLE"</formula>
    </cfRule>
    <cfRule type="expression" dxfId="1181" priority="1283">
      <formula>$K2484=" - FERME"</formula>
    </cfRule>
    <cfRule type="expression" dxfId="1180" priority="1284">
      <formula>$K2484=" - FERIE"</formula>
    </cfRule>
    <cfRule type="expression" dxfId="1179" priority="1285">
      <formula>IF(OR(WEEKDAY($C2484)=7,WEEKDAY($C2484)=1),TRUE,FALSE)</formula>
    </cfRule>
  </conditionalFormatting>
  <conditionalFormatting sqref="J2743:K2743">
    <cfRule type="expression" dxfId="1178" priority="1276">
      <formula>$K2743=" - VACANCES"</formula>
    </cfRule>
    <cfRule type="expression" dxfId="1177" priority="1277">
      <formula>$K2743=" - NON PLANIFIABLE"</formula>
    </cfRule>
    <cfRule type="expression" dxfId="1176" priority="1278">
      <formula>$K2743=" - FERME"</formula>
    </cfRule>
    <cfRule type="expression" dxfId="1175" priority="1279">
      <formula>$K2743=" - FERIE"</formula>
    </cfRule>
    <cfRule type="expression" dxfId="1174" priority="1280">
      <formula>IF(OR(WEEKDAY($C2743)=7,WEEKDAY($C2743)=1),TRUE,FALSE)</formula>
    </cfRule>
  </conditionalFormatting>
  <conditionalFormatting sqref="K2752">
    <cfRule type="expression" dxfId="1173" priority="1271">
      <formula>$K2752=" - VACANCES"</formula>
    </cfRule>
    <cfRule type="expression" dxfId="1172" priority="1272">
      <formula>$K2752=" - NON PLANIFIABLE"</formula>
    </cfRule>
    <cfRule type="expression" dxfId="1171" priority="1273">
      <formula>$K2752=" - FERME"</formula>
    </cfRule>
    <cfRule type="expression" dxfId="1170" priority="1274">
      <formula>$K2752=" - FERIE"</formula>
    </cfRule>
    <cfRule type="expression" dxfId="1169" priority="1275">
      <formula>IF(OR(WEEKDAY($C2752)=7,WEEKDAY($C2752)=1),TRUE,FALSE)</formula>
    </cfRule>
  </conditionalFormatting>
  <conditionalFormatting sqref="J2752">
    <cfRule type="expression" dxfId="1168" priority="1266">
      <formula>$K2752=" - VACANCES"</formula>
    </cfRule>
    <cfRule type="expression" dxfId="1167" priority="1267">
      <formula>$K2752=" - NON PLANIFIABLE"</formula>
    </cfRule>
    <cfRule type="expression" dxfId="1166" priority="1268">
      <formula>$K2752=" - FERME"</formula>
    </cfRule>
    <cfRule type="expression" dxfId="1165" priority="1269">
      <formula>$K2752=" - FERIE"</formula>
    </cfRule>
    <cfRule type="expression" dxfId="1164" priority="1270">
      <formula>IF(OR(WEEKDAY($C2752)=7,WEEKDAY($C2752)=1),TRUE,FALSE)</formula>
    </cfRule>
  </conditionalFormatting>
  <conditionalFormatting sqref="K2775">
    <cfRule type="expression" dxfId="1163" priority="1261">
      <formula>$K2775=" - VACANCES"</formula>
    </cfRule>
    <cfRule type="expression" dxfId="1162" priority="1262">
      <formula>$K2775=" - NON PLANIFIABLE"</formula>
    </cfRule>
    <cfRule type="expression" dxfId="1161" priority="1263">
      <formula>$K2775=" - FERME"</formula>
    </cfRule>
    <cfRule type="expression" dxfId="1160" priority="1264">
      <formula>$K2775=" - FERIE"</formula>
    </cfRule>
    <cfRule type="expression" dxfId="1159" priority="1265">
      <formula>IF(OR(WEEKDAY($C2775)=7,WEEKDAY($C2775)=1),TRUE,FALSE)</formula>
    </cfRule>
  </conditionalFormatting>
  <conditionalFormatting sqref="J2775">
    <cfRule type="expression" dxfId="1158" priority="1256">
      <formula>$K2775=" - VACANCES"</formula>
    </cfRule>
    <cfRule type="expression" dxfId="1157" priority="1257">
      <formula>$K2775=" - NON PLANIFIABLE"</formula>
    </cfRule>
    <cfRule type="expression" dxfId="1156" priority="1258">
      <formula>$K2775=" - FERME"</formula>
    </cfRule>
    <cfRule type="expression" dxfId="1155" priority="1259">
      <formula>$K2775=" - FERIE"</formula>
    </cfRule>
    <cfRule type="expression" dxfId="1154" priority="1260">
      <formula>IF(OR(WEEKDAY($C2775)=7,WEEKDAY($C2775)=1),TRUE,FALSE)</formula>
    </cfRule>
  </conditionalFormatting>
  <conditionalFormatting sqref="J2794:K2794">
    <cfRule type="expression" dxfId="1153" priority="1251">
      <formula>$K2794=" - VACANCES"</formula>
    </cfRule>
    <cfRule type="expression" dxfId="1152" priority="1252">
      <formula>$K2794=" - NON PLANIFIABLE"</formula>
    </cfRule>
    <cfRule type="expression" dxfId="1151" priority="1253">
      <formula>$K2794=" - FERME"</formula>
    </cfRule>
    <cfRule type="expression" dxfId="1150" priority="1254">
      <formula>$K2794=" - FERIE"</formula>
    </cfRule>
    <cfRule type="expression" dxfId="1149" priority="1255">
      <formula>IF(OR(WEEKDAY($C2794)=7,WEEKDAY($C2794)=1),TRUE,FALSE)</formula>
    </cfRule>
  </conditionalFormatting>
  <conditionalFormatting sqref="J2824:K2824">
    <cfRule type="expression" dxfId="1148" priority="1246">
      <formula>$K2824=" - VACANCES"</formula>
    </cfRule>
    <cfRule type="expression" dxfId="1147" priority="1247">
      <formula>$K2824=" - NON PLANIFIABLE"</formula>
    </cfRule>
    <cfRule type="expression" dxfId="1146" priority="1248">
      <formula>$K2824=" - FERME"</formula>
    </cfRule>
    <cfRule type="expression" dxfId="1145" priority="1249">
      <formula>$K2824=" - FERIE"</formula>
    </cfRule>
    <cfRule type="expression" dxfId="1144" priority="1250">
      <formula>IF(OR(WEEKDAY($C2824)=7,WEEKDAY($C2824)=1),TRUE,FALSE)</formula>
    </cfRule>
  </conditionalFormatting>
  <conditionalFormatting sqref="J2994:K2994">
    <cfRule type="expression" dxfId="1143" priority="1241">
      <formula>$K2994=" - VACANCES"</formula>
    </cfRule>
    <cfRule type="expression" dxfId="1142" priority="1242">
      <formula>$K2994=" - NON PLANIFIABLE"</formula>
    </cfRule>
    <cfRule type="expression" dxfId="1141" priority="1243">
      <formula>$K2994=" - FERME"</formula>
    </cfRule>
    <cfRule type="expression" dxfId="1140" priority="1244">
      <formula>$K2994=" - FERIE"</formula>
    </cfRule>
    <cfRule type="expression" dxfId="1139" priority="1245">
      <formula>IF(OR(WEEKDAY($C2994)=7,WEEKDAY($C2994)=1),TRUE,FALSE)</formula>
    </cfRule>
  </conditionalFormatting>
  <conditionalFormatting sqref="J3002:K3002">
    <cfRule type="expression" dxfId="1138" priority="1236">
      <formula>$K3002=" - VACANCES"</formula>
    </cfRule>
    <cfRule type="expression" dxfId="1137" priority="1237">
      <formula>$K3002=" - NON PLANIFIABLE"</formula>
    </cfRule>
    <cfRule type="expression" dxfId="1136" priority="1238">
      <formula>$K3002=" - FERME"</formula>
    </cfRule>
    <cfRule type="expression" dxfId="1135" priority="1239">
      <formula>$K3002=" - FERIE"</formula>
    </cfRule>
    <cfRule type="expression" dxfId="1134" priority="1240">
      <formula>IF(OR(WEEKDAY($C3002)=7,WEEKDAY($C3002)=1),TRUE,FALSE)</formula>
    </cfRule>
  </conditionalFormatting>
  <conditionalFormatting sqref="E3002">
    <cfRule type="expression" dxfId="1133" priority="1231">
      <formula>$K3002=" - VACANCES"</formula>
    </cfRule>
    <cfRule type="expression" dxfId="1132" priority="1232">
      <formula>$K3002=" - NON PLANIFIABLE"</formula>
    </cfRule>
    <cfRule type="expression" dxfId="1131" priority="1233">
      <formula>$K3002=" - FERME"</formula>
    </cfRule>
    <cfRule type="expression" dxfId="1130" priority="1234">
      <formula>$K3002=" - FERIE"</formula>
    </cfRule>
    <cfRule type="expression" dxfId="1129" priority="1235">
      <formula>IF(OR(WEEKDAY($C3002)=7,WEEKDAY($C3002)=1),TRUE,FALSE)</formula>
    </cfRule>
  </conditionalFormatting>
  <conditionalFormatting sqref="E3003">
    <cfRule type="expression" dxfId="1128" priority="1226">
      <formula>$K3003=" - VACANCES"</formula>
    </cfRule>
    <cfRule type="expression" dxfId="1127" priority="1227">
      <formula>$K3003=" - NON PLANIFIABLE"</formula>
    </cfRule>
    <cfRule type="expression" dxfId="1126" priority="1228">
      <formula>$K3003=" - FERME"</formula>
    </cfRule>
    <cfRule type="expression" dxfId="1125" priority="1229">
      <formula>$K3003=" - FERIE"</formula>
    </cfRule>
    <cfRule type="expression" dxfId="1124" priority="1230">
      <formula>IF(OR(WEEKDAY($C3003)=7,WEEKDAY($C3003)=1),TRUE,FALSE)</formula>
    </cfRule>
  </conditionalFormatting>
  <conditionalFormatting sqref="A3002">
    <cfRule type="expression" dxfId="1123" priority="1221">
      <formula>$K3002=" - VACANCES"</formula>
    </cfRule>
    <cfRule type="expression" dxfId="1122" priority="1222">
      <formula>$K3002=" - NON PLANIFIABLE"</formula>
    </cfRule>
    <cfRule type="expression" dxfId="1121" priority="1223">
      <formula>$K3002=" - FERME"</formula>
    </cfRule>
    <cfRule type="expression" dxfId="1120" priority="1224">
      <formula>$K3002=" - FERIE"</formula>
    </cfRule>
    <cfRule type="expression" dxfId="1119" priority="1225">
      <formula>IF(OR(WEEKDAY($C3002)=7,WEEKDAY($C3002)=1),TRUE,FALSE)</formula>
    </cfRule>
  </conditionalFormatting>
  <conditionalFormatting sqref="C3002">
    <cfRule type="expression" dxfId="1118" priority="1216">
      <formula>$K3002=" - VACANCES"</formula>
    </cfRule>
    <cfRule type="expression" dxfId="1117" priority="1217">
      <formula>$K3002=" - NON PLANIFIABLE"</formula>
    </cfRule>
    <cfRule type="expression" dxfId="1116" priority="1218">
      <formula>$K3002=" - FERME"</formula>
    </cfRule>
    <cfRule type="expression" dxfId="1115" priority="1219">
      <formula>$K3002=" - FERIE"</formula>
    </cfRule>
    <cfRule type="expression" dxfId="1114" priority="1220">
      <formula>IF(OR(WEEKDAY($C3002)=7,WEEKDAY($C3002)=1),TRUE,FALSE)</formula>
    </cfRule>
  </conditionalFormatting>
  <conditionalFormatting sqref="J1671">
    <cfRule type="expression" dxfId="1113" priority="1211">
      <formula>$K1671=" - VACANCES"</formula>
    </cfRule>
    <cfRule type="expression" dxfId="1112" priority="1212">
      <formula>$K1671=" - NON PLANIFIABLE"</formula>
    </cfRule>
    <cfRule type="expression" dxfId="1111" priority="1213">
      <formula>$K1671=" - FERME"</formula>
    </cfRule>
    <cfRule type="expression" dxfId="1110" priority="1214">
      <formula>$K1671=" - FERIE"</formula>
    </cfRule>
    <cfRule type="expression" dxfId="1109" priority="1215">
      <formula>IF(OR(WEEKDAY($C1671)=7,WEEKDAY($C1671)=1),TRUE,FALSE)</formula>
    </cfRule>
  </conditionalFormatting>
  <conditionalFormatting sqref="K1671">
    <cfRule type="expression" dxfId="1108" priority="1206">
      <formula>$K1671=" - VACANCES"</formula>
    </cfRule>
    <cfRule type="expression" dxfId="1107" priority="1207">
      <formula>$K1671=" - NON PLANIFIABLE"</formula>
    </cfRule>
    <cfRule type="expression" dxfId="1106" priority="1208">
      <formula>$K1671=" - FERME"</formula>
    </cfRule>
    <cfRule type="expression" dxfId="1105" priority="1209">
      <formula>$K1671=" - FERIE"</formula>
    </cfRule>
    <cfRule type="expression" dxfId="1104" priority="1210">
      <formula>IF(OR(WEEKDAY($C1671)=7,WEEKDAY($C1671)=1),TRUE,FALSE)</formula>
    </cfRule>
  </conditionalFormatting>
  <conditionalFormatting sqref="J1707:K1707">
    <cfRule type="expression" dxfId="1103" priority="1201">
      <formula>$K1707=" - VACANCES"</formula>
    </cfRule>
    <cfRule type="expression" dxfId="1102" priority="1202">
      <formula>$K1707=" - NON PLANIFIABLE"</formula>
    </cfRule>
    <cfRule type="expression" dxfId="1101" priority="1203">
      <formula>$K1707=" - FERME"</formula>
    </cfRule>
    <cfRule type="expression" dxfId="1100" priority="1204">
      <formula>$K1707=" - FERIE"</formula>
    </cfRule>
    <cfRule type="expression" dxfId="1099" priority="1205">
      <formula>IF(OR(WEEKDAY($C1707)=7,WEEKDAY($C1707)=1),TRUE,FALSE)</formula>
    </cfRule>
  </conditionalFormatting>
  <conditionalFormatting sqref="J1715:K1715">
    <cfRule type="expression" dxfId="1098" priority="1196">
      <formula>$K1715=" - VACANCES"</formula>
    </cfRule>
    <cfRule type="expression" dxfId="1097" priority="1197">
      <formula>$K1715=" - NON PLANIFIABLE"</formula>
    </cfRule>
    <cfRule type="expression" dxfId="1096" priority="1198">
      <formula>$K1715=" - FERME"</formula>
    </cfRule>
    <cfRule type="expression" dxfId="1095" priority="1199">
      <formula>$K1715=" - FERIE"</formula>
    </cfRule>
    <cfRule type="expression" dxfId="1094" priority="1200">
      <formula>IF(OR(WEEKDAY($C1715)=7,WEEKDAY($C1715)=1),TRUE,FALSE)</formula>
    </cfRule>
  </conditionalFormatting>
  <conditionalFormatting sqref="K1916">
    <cfRule type="expression" dxfId="1093" priority="1191">
      <formula>$K1916=" - VACANCES"</formula>
    </cfRule>
    <cfRule type="expression" dxfId="1092" priority="1192">
      <formula>$K1916=" - NON PLANIFIABLE"</formula>
    </cfRule>
    <cfRule type="expression" dxfId="1091" priority="1193">
      <formula>$K1916=" - FERME"</formula>
    </cfRule>
    <cfRule type="expression" dxfId="1090" priority="1194">
      <formula>$K1916=" - FERIE"</formula>
    </cfRule>
    <cfRule type="expression" dxfId="1089" priority="1195">
      <formula>IF(OR(WEEKDAY($C1916)=7,WEEKDAY($C1916)=1),TRUE,FALSE)</formula>
    </cfRule>
  </conditionalFormatting>
  <conditionalFormatting sqref="J1913">
    <cfRule type="expression" dxfId="1088" priority="1016">
      <formula>$K1913=" - VACANCES"</formula>
    </cfRule>
    <cfRule type="expression" dxfId="1087" priority="1017">
      <formula>$K1913=" - NON PLANIFIABLE"</formula>
    </cfRule>
    <cfRule type="expression" dxfId="1086" priority="1018">
      <formula>$K1913=" - FERME"</formula>
    </cfRule>
    <cfRule type="expression" dxfId="1085" priority="1019">
      <formula>$K1913=" - FERIE"</formula>
    </cfRule>
    <cfRule type="expression" dxfId="1084" priority="1020">
      <formula>IF(OR(WEEKDAY($C1913)=7,WEEKDAY($C1913)=1),TRUE,FALSE)</formula>
    </cfRule>
  </conditionalFormatting>
  <conditionalFormatting sqref="K1925">
    <cfRule type="expression" dxfId="1083" priority="971">
      <formula>$K1925=" - VACANCES"</formula>
    </cfRule>
    <cfRule type="expression" dxfId="1082" priority="972">
      <formula>$K1925=" - NON PLANIFIABLE"</formula>
    </cfRule>
    <cfRule type="expression" dxfId="1081" priority="973">
      <formula>$K1925=" - FERME"</formula>
    </cfRule>
    <cfRule type="expression" dxfId="1080" priority="974">
      <formula>$K1925=" - FERIE"</formula>
    </cfRule>
    <cfRule type="expression" dxfId="1079" priority="975">
      <formula>IF(OR(WEEKDAY($C1925)=7,WEEKDAY($C1925)=1),TRUE,FALSE)</formula>
    </cfRule>
  </conditionalFormatting>
  <conditionalFormatting sqref="J1792">
    <cfRule type="expression" dxfId="1078" priority="1116">
      <formula>$K1792=" - VACANCES"</formula>
    </cfRule>
    <cfRule type="expression" dxfId="1077" priority="1117">
      <formula>$K1792=" - NON PLANIFIABLE"</formula>
    </cfRule>
    <cfRule type="expression" dxfId="1076" priority="1118">
      <formula>$K1792=" - FERME"</formula>
    </cfRule>
    <cfRule type="expression" dxfId="1075" priority="1119">
      <formula>$K1792=" - FERIE"</formula>
    </cfRule>
    <cfRule type="expression" dxfId="1074" priority="1120">
      <formula>IF(OR(WEEKDAY($C1792)=7,WEEKDAY($C1792)=1),TRUE,FALSE)</formula>
    </cfRule>
  </conditionalFormatting>
  <conditionalFormatting sqref="K1792">
    <cfRule type="expression" dxfId="1073" priority="1111">
      <formula>$K1792=" - VACANCES"</formula>
    </cfRule>
    <cfRule type="expression" dxfId="1072" priority="1112">
      <formula>$K1792=" - NON PLANIFIABLE"</formula>
    </cfRule>
    <cfRule type="expression" dxfId="1071" priority="1113">
      <formula>$K1792=" - FERME"</formula>
    </cfRule>
    <cfRule type="expression" dxfId="1070" priority="1114">
      <formula>$K1792=" - FERIE"</formula>
    </cfRule>
    <cfRule type="expression" dxfId="1069" priority="1115">
      <formula>IF(OR(WEEKDAY($C1792)=7,WEEKDAY($C1792)=1),TRUE,FALSE)</formula>
    </cfRule>
  </conditionalFormatting>
  <conditionalFormatting sqref="J1949">
    <cfRule type="expression" dxfId="1068" priority="946">
      <formula>$K1949=" - VACANCES"</formula>
    </cfRule>
    <cfRule type="expression" dxfId="1067" priority="947">
      <formula>$K1949=" - NON PLANIFIABLE"</formula>
    </cfRule>
    <cfRule type="expression" dxfId="1066" priority="948">
      <formula>$K1949=" - FERME"</formula>
    </cfRule>
    <cfRule type="expression" dxfId="1065" priority="949">
      <formula>$K1949=" - FERIE"</formula>
    </cfRule>
    <cfRule type="expression" dxfId="1064" priority="950">
      <formula>IF(OR(WEEKDAY($C1949)=7,WEEKDAY($C1949)=1),TRUE,FALSE)</formula>
    </cfRule>
  </conditionalFormatting>
  <conditionalFormatting sqref="K1949">
    <cfRule type="expression" dxfId="1063" priority="941">
      <formula>$K1949=" - VACANCES"</formula>
    </cfRule>
    <cfRule type="expression" dxfId="1062" priority="942">
      <formula>$K1949=" - NON PLANIFIABLE"</formula>
    </cfRule>
    <cfRule type="expression" dxfId="1061" priority="943">
      <formula>$K1949=" - FERME"</formula>
    </cfRule>
    <cfRule type="expression" dxfId="1060" priority="944">
      <formula>$K1949=" - FERIE"</formula>
    </cfRule>
    <cfRule type="expression" dxfId="1059" priority="945">
      <formula>IF(OR(WEEKDAY($C1949)=7,WEEKDAY($C1949)=1),TRUE,FALSE)</formula>
    </cfRule>
  </conditionalFormatting>
  <conditionalFormatting sqref="J1575">
    <cfRule type="expression" dxfId="1058" priority="1066">
      <formula>$K1575=" - VACANCES"</formula>
    </cfRule>
    <cfRule type="expression" dxfId="1057" priority="1067">
      <formula>$K1575=" - NON PLANIFIABLE"</formula>
    </cfRule>
    <cfRule type="expression" dxfId="1056" priority="1068">
      <formula>$K1575=" - FERME"</formula>
    </cfRule>
    <cfRule type="expression" dxfId="1055" priority="1069">
      <formula>$K1575=" - FERIE"</formula>
    </cfRule>
    <cfRule type="expression" dxfId="1054" priority="1070">
      <formula>IF(OR(WEEKDAY($C1575)=7,WEEKDAY($C1575)=1),TRUE,FALSE)</formula>
    </cfRule>
  </conditionalFormatting>
  <conditionalFormatting sqref="J1903">
    <cfRule type="expression" dxfId="1053" priority="1026">
      <formula>$K1903=" - VACANCES"</formula>
    </cfRule>
    <cfRule type="expression" dxfId="1052" priority="1027">
      <formula>$K1903=" - NON PLANIFIABLE"</formula>
    </cfRule>
    <cfRule type="expression" dxfId="1051" priority="1028">
      <formula>$K1903=" - FERME"</formula>
    </cfRule>
    <cfRule type="expression" dxfId="1050" priority="1029">
      <formula>$K1903=" - FERIE"</formula>
    </cfRule>
    <cfRule type="expression" dxfId="1049" priority="1030">
      <formula>IF(OR(WEEKDAY($C1903)=7,WEEKDAY($C1903)=1),TRUE,FALSE)</formula>
    </cfRule>
  </conditionalFormatting>
  <conditionalFormatting sqref="K1903">
    <cfRule type="expression" dxfId="1048" priority="1021">
      <formula>$K1903=" - VACANCES"</formula>
    </cfRule>
    <cfRule type="expression" dxfId="1047" priority="1022">
      <formula>$K1903=" - NON PLANIFIABLE"</formula>
    </cfRule>
    <cfRule type="expression" dxfId="1046" priority="1023">
      <formula>$K1903=" - FERME"</formula>
    </cfRule>
    <cfRule type="expression" dxfId="1045" priority="1024">
      <formula>$K1903=" - FERIE"</formula>
    </cfRule>
    <cfRule type="expression" dxfId="1044" priority="1025">
      <formula>IF(OR(WEEKDAY($C1903)=7,WEEKDAY($C1903)=1),TRUE,FALSE)</formula>
    </cfRule>
  </conditionalFormatting>
  <conditionalFormatting sqref="J1925">
    <cfRule type="expression" dxfId="1043" priority="976">
      <formula>$K1925=" - VACANCES"</formula>
    </cfRule>
    <cfRule type="expression" dxfId="1042" priority="977">
      <formula>$K1925=" - NON PLANIFIABLE"</formula>
    </cfRule>
    <cfRule type="expression" dxfId="1041" priority="978">
      <formula>$K1925=" - FERME"</formula>
    </cfRule>
    <cfRule type="expression" dxfId="1040" priority="979">
      <formula>$K1925=" - FERIE"</formula>
    </cfRule>
    <cfRule type="expression" dxfId="1039" priority="980">
      <formula>IF(OR(WEEKDAY($C1925)=7,WEEKDAY($C1925)=1),TRUE,FALSE)</formula>
    </cfRule>
  </conditionalFormatting>
  <conditionalFormatting sqref="J1933">
    <cfRule type="expression" dxfId="1038" priority="966">
      <formula>$K1933=" - VACANCES"</formula>
    </cfRule>
    <cfRule type="expression" dxfId="1037" priority="967">
      <formula>$K1933=" - NON PLANIFIABLE"</formula>
    </cfRule>
    <cfRule type="expression" dxfId="1036" priority="968">
      <formula>$K1933=" - FERME"</formula>
    </cfRule>
    <cfRule type="expression" dxfId="1035" priority="969">
      <formula>$K1933=" - FERIE"</formula>
    </cfRule>
    <cfRule type="expression" dxfId="1034" priority="970">
      <formula>IF(OR(WEEKDAY($C1933)=7,WEEKDAY($C1933)=1),TRUE,FALSE)</formula>
    </cfRule>
  </conditionalFormatting>
  <conditionalFormatting sqref="K1933">
    <cfRule type="expression" dxfId="1033" priority="961">
      <formula>$K1933=" - VACANCES"</formula>
    </cfRule>
    <cfRule type="expression" dxfId="1032" priority="962">
      <formula>$K1933=" - NON PLANIFIABLE"</formula>
    </cfRule>
    <cfRule type="expression" dxfId="1031" priority="963">
      <formula>$K1933=" - FERME"</formula>
    </cfRule>
    <cfRule type="expression" dxfId="1030" priority="964">
      <formula>$K1933=" - FERIE"</formula>
    </cfRule>
    <cfRule type="expression" dxfId="1029" priority="965">
      <formula>IF(OR(WEEKDAY($C1933)=7,WEEKDAY($C1933)=1),TRUE,FALSE)</formula>
    </cfRule>
  </conditionalFormatting>
  <conditionalFormatting sqref="J1941">
    <cfRule type="expression" dxfId="1028" priority="956">
      <formula>$K1941=" - VACANCES"</formula>
    </cfRule>
    <cfRule type="expression" dxfId="1027" priority="957">
      <formula>$K1941=" - NON PLANIFIABLE"</formula>
    </cfRule>
    <cfRule type="expression" dxfId="1026" priority="958">
      <formula>$K1941=" - FERME"</formula>
    </cfRule>
    <cfRule type="expression" dxfId="1025" priority="959">
      <formula>$K1941=" - FERIE"</formula>
    </cfRule>
    <cfRule type="expression" dxfId="1024" priority="960">
      <formula>IF(OR(WEEKDAY($C1941)=7,WEEKDAY($C1941)=1),TRUE,FALSE)</formula>
    </cfRule>
  </conditionalFormatting>
  <conditionalFormatting sqref="K1941">
    <cfRule type="expression" dxfId="1023" priority="951">
      <formula>$K1941=" - VACANCES"</formula>
    </cfRule>
    <cfRule type="expression" dxfId="1022" priority="952">
      <formula>$K1941=" - NON PLANIFIABLE"</formula>
    </cfRule>
    <cfRule type="expression" dxfId="1021" priority="953">
      <formula>$K1941=" - FERME"</formula>
    </cfRule>
    <cfRule type="expression" dxfId="1020" priority="954">
      <formula>$K1941=" - FERIE"</formula>
    </cfRule>
    <cfRule type="expression" dxfId="1019" priority="955">
      <formula>IF(OR(WEEKDAY($C1941)=7,WEEKDAY($C1941)=1),TRUE,FALSE)</formula>
    </cfRule>
  </conditionalFormatting>
  <conditionalFormatting sqref="J5259:K5259">
    <cfRule type="expression" dxfId="1018" priority="936">
      <formula>$K5259=" - VACANCES"</formula>
    </cfRule>
    <cfRule type="expression" dxfId="1017" priority="937">
      <formula>$K5259=" - NON PLANIFIABLE"</formula>
    </cfRule>
    <cfRule type="expression" dxfId="1016" priority="938">
      <formula>$K5259=" - FERME"</formula>
    </cfRule>
    <cfRule type="expression" dxfId="1015" priority="939">
      <formula>$K5259=" - FERIE"</formula>
    </cfRule>
    <cfRule type="expression" dxfId="1014" priority="940">
      <formula>IF(OR(WEEKDAY($C5259)=7,WEEKDAY($C5259)=1),TRUE,FALSE)</formula>
    </cfRule>
  </conditionalFormatting>
  <conditionalFormatting sqref="J5260:K5260">
    <cfRule type="expression" dxfId="1013" priority="931">
      <formula>$K5260=" - VACANCES"</formula>
    </cfRule>
    <cfRule type="expression" dxfId="1012" priority="932">
      <formula>$K5260=" - NON PLANIFIABLE"</formula>
    </cfRule>
    <cfRule type="expression" dxfId="1011" priority="933">
      <formula>$K5260=" - FERME"</formula>
    </cfRule>
    <cfRule type="expression" dxfId="1010" priority="934">
      <formula>$K5260=" - FERIE"</formula>
    </cfRule>
    <cfRule type="expression" dxfId="1009" priority="935">
      <formula>IF(OR(WEEKDAY($C5260)=7,WEEKDAY($C5260)=1),TRUE,FALSE)</formula>
    </cfRule>
  </conditionalFormatting>
  <conditionalFormatting sqref="J5277:K5277">
    <cfRule type="expression" dxfId="1008" priority="926">
      <formula>$K5277=" - VACANCES"</formula>
    </cfRule>
    <cfRule type="expression" dxfId="1007" priority="927">
      <formula>$K5277=" - NON PLANIFIABLE"</formula>
    </cfRule>
    <cfRule type="expression" dxfId="1006" priority="928">
      <formula>$K5277=" - FERME"</formula>
    </cfRule>
    <cfRule type="expression" dxfId="1005" priority="929">
      <formula>$K5277=" - FERIE"</formula>
    </cfRule>
    <cfRule type="expression" dxfId="1004" priority="930">
      <formula>IF(OR(WEEKDAY($C5277)=7,WEEKDAY($C5277)=1),TRUE,FALSE)</formula>
    </cfRule>
  </conditionalFormatting>
  <conditionalFormatting sqref="J5278:K5278">
    <cfRule type="expression" dxfId="1003" priority="921">
      <formula>$K5278=" - VACANCES"</formula>
    </cfRule>
    <cfRule type="expression" dxfId="1002" priority="922">
      <formula>$K5278=" - NON PLANIFIABLE"</formula>
    </cfRule>
    <cfRule type="expression" dxfId="1001" priority="923">
      <formula>$K5278=" - FERME"</formula>
    </cfRule>
    <cfRule type="expression" dxfId="1000" priority="924">
      <formula>$K5278=" - FERIE"</formula>
    </cfRule>
    <cfRule type="expression" dxfId="999" priority="925">
      <formula>IF(OR(WEEKDAY($C5278)=7,WEEKDAY($C5278)=1),TRUE,FALSE)</formula>
    </cfRule>
  </conditionalFormatting>
  <conditionalFormatting sqref="K1575">
    <cfRule type="expression" dxfId="998" priority="916">
      <formula>$K1575=" - VACANCES"</formula>
    </cfRule>
    <cfRule type="expression" dxfId="997" priority="917">
      <formula>$K1575=" - NON PLANIFIABLE"</formula>
    </cfRule>
    <cfRule type="expression" dxfId="996" priority="918">
      <formula>$K1575=" - FERME"</formula>
    </cfRule>
    <cfRule type="expression" dxfId="995" priority="919">
      <formula>$K1575=" - FERIE"</formula>
    </cfRule>
    <cfRule type="expression" dxfId="994" priority="920">
      <formula>IF(OR(WEEKDAY($C1575)=7,WEEKDAY($C1575)=1),TRUE,FALSE)</formula>
    </cfRule>
  </conditionalFormatting>
  <conditionalFormatting sqref="K4287">
    <cfRule type="expression" dxfId="993" priority="876">
      <formula>$K4287=" - VACANCES"</formula>
    </cfRule>
    <cfRule type="expression" dxfId="992" priority="877">
      <formula>$K4287=" - NON PLANIFIABLE"</formula>
    </cfRule>
    <cfRule type="expression" dxfId="991" priority="878">
      <formula>$K4287=" - FERME"</formula>
    </cfRule>
    <cfRule type="expression" dxfId="990" priority="879">
      <formula>$K4287=" - FERIE"</formula>
    </cfRule>
    <cfRule type="expression" dxfId="989" priority="880">
      <formula>IF(OR(WEEKDAY($C4287)=7,WEEKDAY($C4287)=1),TRUE,FALSE)</formula>
    </cfRule>
  </conditionalFormatting>
  <conditionalFormatting sqref="K2933">
    <cfRule type="expression" dxfId="988" priority="901">
      <formula>$K2933=" - VACANCES"</formula>
    </cfRule>
    <cfRule type="expression" dxfId="987" priority="902">
      <formula>$K2933=" - NON PLANIFIABLE"</formula>
    </cfRule>
    <cfRule type="expression" dxfId="986" priority="903">
      <formula>$K2933=" - FERME"</formula>
    </cfRule>
    <cfRule type="expression" dxfId="985" priority="904">
      <formula>$K2933=" - FERIE"</formula>
    </cfRule>
    <cfRule type="expression" dxfId="984" priority="905">
      <formula>IF(OR(WEEKDAY($C2933)=7,WEEKDAY($C2933)=1),TRUE,FALSE)</formula>
    </cfRule>
  </conditionalFormatting>
  <conditionalFormatting sqref="K4259">
    <cfRule type="expression" dxfId="983" priority="896">
      <formula>$K4259=" - VACANCES"</formula>
    </cfRule>
    <cfRule type="expression" dxfId="982" priority="897">
      <formula>$K4259=" - NON PLANIFIABLE"</formula>
    </cfRule>
    <cfRule type="expression" dxfId="981" priority="898">
      <formula>$K4259=" - FERME"</formula>
    </cfRule>
    <cfRule type="expression" dxfId="980" priority="899">
      <formula>$K4259=" - FERIE"</formula>
    </cfRule>
    <cfRule type="expression" dxfId="979" priority="900">
      <formula>IF(OR(WEEKDAY($C4259)=7,WEEKDAY($C4259)=1),TRUE,FALSE)</formula>
    </cfRule>
  </conditionalFormatting>
  <conditionalFormatting sqref="K4573">
    <cfRule type="expression" dxfId="978" priority="891">
      <formula>$K4573=" - VACANCES"</formula>
    </cfRule>
    <cfRule type="expression" dxfId="977" priority="892">
      <formula>$K4573=" - NON PLANIFIABLE"</formula>
    </cfRule>
    <cfRule type="expression" dxfId="976" priority="893">
      <formula>$K4573=" - FERME"</formula>
    </cfRule>
    <cfRule type="expression" dxfId="975" priority="894">
      <formula>$K4573=" - FERIE"</formula>
    </cfRule>
    <cfRule type="expression" dxfId="974" priority="895">
      <formula>IF(OR(WEEKDAY($C4573)=7,WEEKDAY($C4573)=1),TRUE,FALSE)</formula>
    </cfRule>
  </conditionalFormatting>
  <conditionalFormatting sqref="K4786">
    <cfRule type="expression" dxfId="973" priority="886">
      <formula>$K4786=" - VACANCES"</formula>
    </cfRule>
    <cfRule type="expression" dxfId="972" priority="887">
      <formula>$K4786=" - NON PLANIFIABLE"</formula>
    </cfRule>
    <cfRule type="expression" dxfId="971" priority="888">
      <formula>$K4786=" - FERME"</formula>
    </cfRule>
    <cfRule type="expression" dxfId="970" priority="889">
      <formula>$K4786=" - FERIE"</formula>
    </cfRule>
    <cfRule type="expression" dxfId="969" priority="890">
      <formula>IF(OR(WEEKDAY($C4786)=7,WEEKDAY($C4786)=1),TRUE,FALSE)</formula>
    </cfRule>
  </conditionalFormatting>
  <conditionalFormatting sqref="K4273">
    <cfRule type="expression" dxfId="968" priority="881">
      <formula>$K4273=" - VACANCES"</formula>
    </cfRule>
    <cfRule type="expression" dxfId="967" priority="882">
      <formula>$K4273=" - NON PLANIFIABLE"</formula>
    </cfRule>
    <cfRule type="expression" dxfId="966" priority="883">
      <formula>$K4273=" - FERME"</formula>
    </cfRule>
    <cfRule type="expression" dxfId="965" priority="884">
      <formula>$K4273=" - FERIE"</formula>
    </cfRule>
    <cfRule type="expression" dxfId="964" priority="885">
      <formula>IF(OR(WEEKDAY($C4273)=7,WEEKDAY($C4273)=1),TRUE,FALSE)</formula>
    </cfRule>
  </conditionalFormatting>
  <conditionalFormatting sqref="K4362">
    <cfRule type="expression" dxfId="963" priority="871">
      <formula>$K4362=" - VACANCES"</formula>
    </cfRule>
    <cfRule type="expression" dxfId="962" priority="872">
      <formula>$K4362=" - NON PLANIFIABLE"</formula>
    </cfRule>
    <cfRule type="expression" dxfId="961" priority="873">
      <formula>$K4362=" - FERME"</formula>
    </cfRule>
    <cfRule type="expression" dxfId="960" priority="874">
      <formula>$K4362=" - FERIE"</formula>
    </cfRule>
    <cfRule type="expression" dxfId="959" priority="875">
      <formula>IF(OR(WEEKDAY($C4362)=7,WEEKDAY($C4362)=1),TRUE,FALSE)</formula>
    </cfRule>
  </conditionalFormatting>
  <conditionalFormatting sqref="K4581">
    <cfRule type="expression" dxfId="958" priority="866">
      <formula>$K4581=" - VACANCES"</formula>
    </cfRule>
    <cfRule type="expression" dxfId="957" priority="867">
      <formula>$K4581=" - NON PLANIFIABLE"</formula>
    </cfRule>
    <cfRule type="expression" dxfId="956" priority="868">
      <formula>$K4581=" - FERME"</formula>
    </cfRule>
    <cfRule type="expression" dxfId="955" priority="869">
      <formula>$K4581=" - FERIE"</formula>
    </cfRule>
    <cfRule type="expression" dxfId="954" priority="870">
      <formula>IF(OR(WEEKDAY($C4581)=7,WEEKDAY($C4581)=1),TRUE,FALSE)</formula>
    </cfRule>
  </conditionalFormatting>
  <conditionalFormatting sqref="J2886">
    <cfRule type="expression" dxfId="953" priority="861">
      <formula>$K2886=" - VACANCES"</formula>
    </cfRule>
    <cfRule type="expression" dxfId="952" priority="862">
      <formula>$K2886=" - NON PLANIFIABLE"</formula>
    </cfRule>
    <cfRule type="expression" dxfId="951" priority="863">
      <formula>$K2886=" - FERME"</formula>
    </cfRule>
    <cfRule type="expression" dxfId="950" priority="864">
      <formula>$K2886=" - FERIE"</formula>
    </cfRule>
    <cfRule type="expression" dxfId="949" priority="865">
      <formula>IF(OR(WEEKDAY($C2886)=7,WEEKDAY($C2886)=1),TRUE,FALSE)</formula>
    </cfRule>
  </conditionalFormatting>
  <conditionalFormatting sqref="K2886">
    <cfRule type="expression" dxfId="948" priority="856">
      <formula>$K2886=" - VACANCES"</formula>
    </cfRule>
    <cfRule type="expression" dxfId="947" priority="857">
      <formula>$K2886=" - NON PLANIFIABLE"</formula>
    </cfRule>
    <cfRule type="expression" dxfId="946" priority="858">
      <formula>$K2886=" - FERME"</formula>
    </cfRule>
    <cfRule type="expression" dxfId="945" priority="859">
      <formula>$K2886=" - FERIE"</formula>
    </cfRule>
    <cfRule type="expression" dxfId="944" priority="860">
      <formula>IF(OR(WEEKDAY($C2886)=7,WEEKDAY($C2886)=1),TRUE,FALSE)</formula>
    </cfRule>
  </conditionalFormatting>
  <conditionalFormatting sqref="J2943">
    <cfRule type="expression" dxfId="943" priority="851">
      <formula>$K2943=" - VACANCES"</formula>
    </cfRule>
    <cfRule type="expression" dxfId="942" priority="852">
      <formula>$K2943=" - NON PLANIFIABLE"</formula>
    </cfRule>
    <cfRule type="expression" dxfId="941" priority="853">
      <formula>$K2943=" - FERME"</formula>
    </cfRule>
    <cfRule type="expression" dxfId="940" priority="854">
      <formula>$K2943=" - FERIE"</formula>
    </cfRule>
    <cfRule type="expression" dxfId="939" priority="855">
      <formula>IF(OR(WEEKDAY($C2943)=7,WEEKDAY($C2943)=1),TRUE,FALSE)</formula>
    </cfRule>
  </conditionalFormatting>
  <conditionalFormatting sqref="K2943">
    <cfRule type="expression" dxfId="938" priority="846">
      <formula>$K2943=" - VACANCES"</formula>
    </cfRule>
    <cfRule type="expression" dxfId="937" priority="847">
      <formula>$K2943=" - NON PLANIFIABLE"</formula>
    </cfRule>
    <cfRule type="expression" dxfId="936" priority="848">
      <formula>$K2943=" - FERME"</formula>
    </cfRule>
    <cfRule type="expression" dxfId="935" priority="849">
      <formula>$K2943=" - FERIE"</formula>
    </cfRule>
    <cfRule type="expression" dxfId="934" priority="850">
      <formula>IF(OR(WEEKDAY($C2943)=7,WEEKDAY($C2943)=1),TRUE,FALSE)</formula>
    </cfRule>
  </conditionalFormatting>
  <conditionalFormatting sqref="J1898">
    <cfRule type="expression" dxfId="933" priority="841">
      <formula>$K1898=" - VACANCES"</formula>
    </cfRule>
    <cfRule type="expression" dxfId="932" priority="842">
      <formula>$K1898=" - NON PLANIFIABLE"</formula>
    </cfRule>
    <cfRule type="expression" dxfId="931" priority="843">
      <formula>$K1898=" - FERME"</formula>
    </cfRule>
    <cfRule type="expression" dxfId="930" priority="844">
      <formula>$K1898=" - FERIE"</formula>
    </cfRule>
    <cfRule type="expression" dxfId="929" priority="845">
      <formula>IF(OR(WEEKDAY($C1898)=7,WEEKDAY($C1898)=1),TRUE,FALSE)</formula>
    </cfRule>
  </conditionalFormatting>
  <conditionalFormatting sqref="J3772">
    <cfRule type="expression" dxfId="928" priority="836">
      <formula>$K3772=" - VACANCES"</formula>
    </cfRule>
    <cfRule type="expression" dxfId="927" priority="837">
      <formula>$K3772=" - NON PLANIFIABLE"</formula>
    </cfRule>
    <cfRule type="expression" dxfId="926" priority="838">
      <formula>$K3772=" - FERME"</formula>
    </cfRule>
    <cfRule type="expression" dxfId="925" priority="839">
      <formula>$K3772=" - FERIE"</formula>
    </cfRule>
    <cfRule type="expression" dxfId="924" priority="840">
      <formula>IF(OR(WEEKDAY($C3772)=7,WEEKDAY($C3772)=1),TRUE,FALSE)</formula>
    </cfRule>
  </conditionalFormatting>
  <conditionalFormatting sqref="K3772">
    <cfRule type="expression" dxfId="923" priority="831">
      <formula>$K3772=" - VACANCES"</formula>
    </cfRule>
    <cfRule type="expression" dxfId="922" priority="832">
      <formula>$K3772=" - NON PLANIFIABLE"</formula>
    </cfRule>
    <cfRule type="expression" dxfId="921" priority="833">
      <formula>$K3772=" - FERME"</formula>
    </cfRule>
    <cfRule type="expression" dxfId="920" priority="834">
      <formula>$K3772=" - FERIE"</formula>
    </cfRule>
    <cfRule type="expression" dxfId="919" priority="835">
      <formula>IF(OR(WEEKDAY($C3772)=7,WEEKDAY($C3772)=1),TRUE,FALSE)</formula>
    </cfRule>
  </conditionalFormatting>
  <conditionalFormatting sqref="K1785">
    <cfRule type="expression" dxfId="918" priority="826">
      <formula>$K1785=" - VACANCES"</formula>
    </cfRule>
    <cfRule type="expression" dxfId="917" priority="827">
      <formula>$K1785=" - NON PLANIFIABLE"</formula>
    </cfRule>
    <cfRule type="expression" dxfId="916" priority="828">
      <formula>$K1785=" - FERME"</formula>
    </cfRule>
    <cfRule type="expression" dxfId="915" priority="829">
      <formula>$K1785=" - FERIE"</formula>
    </cfRule>
    <cfRule type="expression" dxfId="914" priority="830">
      <formula>IF(OR(WEEKDAY($C1785)=7,WEEKDAY($C1785)=1),TRUE,FALSE)</formula>
    </cfRule>
  </conditionalFormatting>
  <conditionalFormatting sqref="K1793">
    <cfRule type="expression" dxfId="913" priority="821">
      <formula>$K1793=" - VACANCES"</formula>
    </cfRule>
    <cfRule type="expression" dxfId="912" priority="822">
      <formula>$K1793=" - NON PLANIFIABLE"</formula>
    </cfRule>
    <cfRule type="expression" dxfId="911" priority="823">
      <formula>$K1793=" - FERME"</formula>
    </cfRule>
    <cfRule type="expression" dxfId="910" priority="824">
      <formula>$K1793=" - FERIE"</formula>
    </cfRule>
    <cfRule type="expression" dxfId="909" priority="825">
      <formula>IF(OR(WEEKDAY($C1793)=7,WEEKDAY($C1793)=1),TRUE,FALSE)</formula>
    </cfRule>
  </conditionalFormatting>
  <conditionalFormatting sqref="K1831">
    <cfRule type="expression" dxfId="908" priority="816">
      <formula>$K1831=" - VACANCES"</formula>
    </cfRule>
    <cfRule type="expression" dxfId="907" priority="817">
      <formula>$K1831=" - NON PLANIFIABLE"</formula>
    </cfRule>
    <cfRule type="expression" dxfId="906" priority="818">
      <formula>$K1831=" - FERME"</formula>
    </cfRule>
    <cfRule type="expression" dxfId="905" priority="819">
      <formula>$K1831=" - FERIE"</formula>
    </cfRule>
    <cfRule type="expression" dxfId="904" priority="820">
      <formula>IF(OR(WEEKDAY($C1831)=7,WEEKDAY($C1831)=1),TRUE,FALSE)</formula>
    </cfRule>
  </conditionalFormatting>
  <conditionalFormatting sqref="K3426">
    <cfRule type="expression" dxfId="903" priority="811">
      <formula>$K3426=" - VACANCES"</formula>
    </cfRule>
    <cfRule type="expression" dxfId="902" priority="812">
      <formula>$K3426=" - NON PLANIFIABLE"</formula>
    </cfRule>
    <cfRule type="expression" dxfId="901" priority="813">
      <formula>$K3426=" - FERME"</formula>
    </cfRule>
    <cfRule type="expression" dxfId="900" priority="814">
      <formula>$K3426=" - FERIE"</formula>
    </cfRule>
    <cfRule type="expression" dxfId="899" priority="815">
      <formula>IF(OR(WEEKDAY($C3426)=7,WEEKDAY($C3426)=1),TRUE,FALSE)</formula>
    </cfRule>
  </conditionalFormatting>
  <conditionalFormatting sqref="K3435">
    <cfRule type="expression" dxfId="898" priority="806">
      <formula>$K3435=" - VACANCES"</formula>
    </cfRule>
    <cfRule type="expression" dxfId="897" priority="807">
      <formula>$K3435=" - NON PLANIFIABLE"</formula>
    </cfRule>
    <cfRule type="expression" dxfId="896" priority="808">
      <formula>$K3435=" - FERME"</formula>
    </cfRule>
    <cfRule type="expression" dxfId="895" priority="809">
      <formula>$K3435=" - FERIE"</formula>
    </cfRule>
    <cfRule type="expression" dxfId="894" priority="810">
      <formula>IF(OR(WEEKDAY($C3435)=7,WEEKDAY($C3435)=1),TRUE,FALSE)</formula>
    </cfRule>
  </conditionalFormatting>
  <conditionalFormatting sqref="K3548">
    <cfRule type="expression" dxfId="893" priority="801">
      <formula>$K3548=" - VACANCES"</formula>
    </cfRule>
    <cfRule type="expression" dxfId="892" priority="802">
      <formula>$K3548=" - NON PLANIFIABLE"</formula>
    </cfRule>
    <cfRule type="expression" dxfId="891" priority="803">
      <formula>$K3548=" - FERME"</formula>
    </cfRule>
    <cfRule type="expression" dxfId="890" priority="804">
      <formula>$K3548=" - FERIE"</formula>
    </cfRule>
    <cfRule type="expression" dxfId="889" priority="805">
      <formula>IF(OR(WEEKDAY($C3548)=7,WEEKDAY($C3548)=1),TRUE,FALSE)</formula>
    </cfRule>
  </conditionalFormatting>
  <conditionalFormatting sqref="K3566">
    <cfRule type="expression" dxfId="888" priority="796">
      <formula>$K3566=" - VACANCES"</formula>
    </cfRule>
    <cfRule type="expression" dxfId="887" priority="797">
      <formula>$K3566=" - NON PLANIFIABLE"</formula>
    </cfRule>
    <cfRule type="expression" dxfId="886" priority="798">
      <formula>$K3566=" - FERME"</formula>
    </cfRule>
    <cfRule type="expression" dxfId="885" priority="799">
      <formula>$K3566=" - FERIE"</formula>
    </cfRule>
    <cfRule type="expression" dxfId="884" priority="800">
      <formula>IF(OR(WEEKDAY($C3566)=7,WEEKDAY($C3566)=1),TRUE,FALSE)</formula>
    </cfRule>
  </conditionalFormatting>
  <conditionalFormatting sqref="J3006">
    <cfRule type="expression" dxfId="883" priority="791">
      <formula>$K3006=" - VACANCES"</formula>
    </cfRule>
    <cfRule type="expression" dxfId="882" priority="792">
      <formula>$K3006=" - NON PLANIFIABLE"</formula>
    </cfRule>
    <cfRule type="expression" dxfId="881" priority="793">
      <formula>$K3006=" - FERME"</formula>
    </cfRule>
    <cfRule type="expression" dxfId="880" priority="794">
      <formula>$K3006=" - FERIE"</formula>
    </cfRule>
    <cfRule type="expression" dxfId="879" priority="795">
      <formula>IF(OR(WEEKDAY($C3006)=7,WEEKDAY($C3006)=1),TRUE,FALSE)</formula>
    </cfRule>
  </conditionalFormatting>
  <conditionalFormatting sqref="K3015">
    <cfRule type="expression" dxfId="878" priority="786">
      <formula>$K3015=" - VACANCES"</formula>
    </cfRule>
    <cfRule type="expression" dxfId="877" priority="787">
      <formula>$K3015=" - NON PLANIFIABLE"</formula>
    </cfRule>
    <cfRule type="expression" dxfId="876" priority="788">
      <formula>$K3015=" - FERME"</formula>
    </cfRule>
    <cfRule type="expression" dxfId="875" priority="789">
      <formula>$K3015=" - FERIE"</formula>
    </cfRule>
    <cfRule type="expression" dxfId="874" priority="790">
      <formula>IF(OR(WEEKDAY($C3015)=7,WEEKDAY($C3015)=1),TRUE,FALSE)</formula>
    </cfRule>
  </conditionalFormatting>
  <conditionalFormatting sqref="J3015">
    <cfRule type="expression" dxfId="873" priority="781">
      <formula>$K3015=" - VACANCES"</formula>
    </cfRule>
    <cfRule type="expression" dxfId="872" priority="782">
      <formula>$K3015=" - NON PLANIFIABLE"</formula>
    </cfRule>
    <cfRule type="expression" dxfId="871" priority="783">
      <formula>$K3015=" - FERME"</formula>
    </cfRule>
    <cfRule type="expression" dxfId="870" priority="784">
      <formula>$K3015=" - FERIE"</formula>
    </cfRule>
    <cfRule type="expression" dxfId="869" priority="785">
      <formula>IF(OR(WEEKDAY($C3015)=7,WEEKDAY($C3015)=1),TRUE,FALSE)</formula>
    </cfRule>
  </conditionalFormatting>
  <conditionalFormatting sqref="K3023">
    <cfRule type="expression" dxfId="868" priority="776">
      <formula>$K3023=" - VACANCES"</formula>
    </cfRule>
    <cfRule type="expression" dxfId="867" priority="777">
      <formula>$K3023=" - NON PLANIFIABLE"</formula>
    </cfRule>
    <cfRule type="expression" dxfId="866" priority="778">
      <formula>$K3023=" - FERME"</formula>
    </cfRule>
    <cfRule type="expression" dxfId="865" priority="779">
      <formula>$K3023=" - FERIE"</formula>
    </cfRule>
    <cfRule type="expression" dxfId="864" priority="780">
      <formula>IF(OR(WEEKDAY($C3023)=7,WEEKDAY($C3023)=1),TRUE,FALSE)</formula>
    </cfRule>
  </conditionalFormatting>
  <conditionalFormatting sqref="J3023">
    <cfRule type="expression" dxfId="863" priority="771">
      <formula>$K3023=" - VACANCES"</formula>
    </cfRule>
    <cfRule type="expression" dxfId="862" priority="772">
      <formula>$K3023=" - NON PLANIFIABLE"</formula>
    </cfRule>
    <cfRule type="expression" dxfId="861" priority="773">
      <formula>$K3023=" - FERME"</formula>
    </cfRule>
    <cfRule type="expression" dxfId="860" priority="774">
      <formula>$K3023=" - FERIE"</formula>
    </cfRule>
    <cfRule type="expression" dxfId="859" priority="775">
      <formula>IF(OR(WEEKDAY($C3023)=7,WEEKDAY($C3023)=1),TRUE,FALSE)</formula>
    </cfRule>
  </conditionalFormatting>
  <conditionalFormatting sqref="K3055">
    <cfRule type="expression" dxfId="858" priority="766">
      <formula>$K3055=" - VACANCES"</formula>
    </cfRule>
    <cfRule type="expression" dxfId="857" priority="767">
      <formula>$K3055=" - NON PLANIFIABLE"</formula>
    </cfRule>
    <cfRule type="expression" dxfId="856" priority="768">
      <formula>$K3055=" - FERME"</formula>
    </cfRule>
    <cfRule type="expression" dxfId="855" priority="769">
      <formula>$K3055=" - FERIE"</formula>
    </cfRule>
    <cfRule type="expression" dxfId="854" priority="770">
      <formula>IF(OR(WEEKDAY($C3055)=7,WEEKDAY($C3055)=1),TRUE,FALSE)</formula>
    </cfRule>
  </conditionalFormatting>
  <conditionalFormatting sqref="J3055">
    <cfRule type="expression" dxfId="853" priority="761">
      <formula>$K3055=" - VACANCES"</formula>
    </cfRule>
    <cfRule type="expression" dxfId="852" priority="762">
      <formula>$K3055=" - NON PLANIFIABLE"</formula>
    </cfRule>
    <cfRule type="expression" dxfId="851" priority="763">
      <formula>$K3055=" - FERME"</formula>
    </cfRule>
    <cfRule type="expression" dxfId="850" priority="764">
      <formula>$K3055=" - FERIE"</formula>
    </cfRule>
    <cfRule type="expression" dxfId="849" priority="765">
      <formula>IF(OR(WEEKDAY($C3055)=7,WEEKDAY($C3055)=1),TRUE,FALSE)</formula>
    </cfRule>
  </conditionalFormatting>
  <conditionalFormatting sqref="K3064">
    <cfRule type="expression" dxfId="848" priority="756">
      <formula>$K3064=" - VACANCES"</formula>
    </cfRule>
    <cfRule type="expression" dxfId="847" priority="757">
      <formula>$K3064=" - NON PLANIFIABLE"</formula>
    </cfRule>
    <cfRule type="expression" dxfId="846" priority="758">
      <formula>$K3064=" - FERME"</formula>
    </cfRule>
    <cfRule type="expression" dxfId="845" priority="759">
      <formula>$K3064=" - FERIE"</formula>
    </cfRule>
    <cfRule type="expression" dxfId="844" priority="760">
      <formula>IF(OR(WEEKDAY($C3064)=7,WEEKDAY($C3064)=1),TRUE,FALSE)</formula>
    </cfRule>
  </conditionalFormatting>
  <conditionalFormatting sqref="J3064">
    <cfRule type="expression" dxfId="843" priority="751">
      <formula>$K3064=" - VACANCES"</formula>
    </cfRule>
    <cfRule type="expression" dxfId="842" priority="752">
      <formula>$K3064=" - NON PLANIFIABLE"</formula>
    </cfRule>
    <cfRule type="expression" dxfId="841" priority="753">
      <formula>$K3064=" - FERME"</formula>
    </cfRule>
    <cfRule type="expression" dxfId="840" priority="754">
      <formula>$K3064=" - FERIE"</formula>
    </cfRule>
    <cfRule type="expression" dxfId="839" priority="755">
      <formula>IF(OR(WEEKDAY($C3064)=7,WEEKDAY($C3064)=1),TRUE,FALSE)</formula>
    </cfRule>
  </conditionalFormatting>
  <conditionalFormatting sqref="J2713">
    <cfRule type="expression" dxfId="838" priority="746">
      <formula>$K2713=" - VACANCES"</formula>
    </cfRule>
    <cfRule type="expression" dxfId="837" priority="747">
      <formula>$K2713=" - NON PLANIFIABLE"</formula>
    </cfRule>
    <cfRule type="expression" dxfId="836" priority="748">
      <formula>$K2713=" - FERME"</formula>
    </cfRule>
    <cfRule type="expression" dxfId="835" priority="749">
      <formula>$K2713=" - FERIE"</formula>
    </cfRule>
    <cfRule type="expression" dxfId="834" priority="750">
      <formula>IF(OR(WEEKDAY($C2713)=7,WEEKDAY($C2713)=1),TRUE,FALSE)</formula>
    </cfRule>
  </conditionalFormatting>
  <conditionalFormatting sqref="K2713">
    <cfRule type="expression" dxfId="833" priority="741">
      <formula>$K2713=" - VACANCES"</formula>
    </cfRule>
    <cfRule type="expression" dxfId="832" priority="742">
      <formula>$K2713=" - NON PLANIFIABLE"</formula>
    </cfRule>
    <cfRule type="expression" dxfId="831" priority="743">
      <formula>$K2713=" - FERME"</formula>
    </cfRule>
    <cfRule type="expression" dxfId="830" priority="744">
      <formula>$K2713=" - FERIE"</formula>
    </cfRule>
    <cfRule type="expression" dxfId="829" priority="745">
      <formula>IF(OR(WEEKDAY($C2713)=7,WEEKDAY($C2713)=1),TRUE,FALSE)</formula>
    </cfRule>
  </conditionalFormatting>
  <conditionalFormatting sqref="E3011:F3011">
    <cfRule type="expression" dxfId="828" priority="736">
      <formula>$K3011=" - VACANCES"</formula>
    </cfRule>
    <cfRule type="expression" dxfId="827" priority="737">
      <formula>$K3011=" - NON PLANIFIABLE"</formula>
    </cfRule>
    <cfRule type="expression" dxfId="826" priority="738">
      <formula>$K3011=" - FERME"</formula>
    </cfRule>
    <cfRule type="expression" dxfId="825" priority="739">
      <formula>$K3011=" - FERIE"</formula>
    </cfRule>
    <cfRule type="expression" dxfId="824" priority="740">
      <formula>IF(OR(WEEKDAY($C3011)=7,WEEKDAY($C3011)=1),TRUE,FALSE)</formula>
    </cfRule>
  </conditionalFormatting>
  <conditionalFormatting sqref="J3012:J3014">
    <cfRule type="expression" dxfId="823" priority="731">
      <formula>$K3012=" - VACANCES"</formula>
    </cfRule>
    <cfRule type="expression" dxfId="822" priority="732">
      <formula>$K3012=" - NON PLANIFIABLE"</formula>
    </cfRule>
    <cfRule type="expression" dxfId="821" priority="733">
      <formula>$K3012=" - FERME"</formula>
    </cfRule>
    <cfRule type="expression" dxfId="820" priority="734">
      <formula>$K3012=" - FERIE"</formula>
    </cfRule>
    <cfRule type="expression" dxfId="819" priority="735">
      <formula>IF(OR(WEEKDAY($C3012)=7,WEEKDAY($C3012)=1),TRUE,FALSE)</formula>
    </cfRule>
  </conditionalFormatting>
  <conditionalFormatting sqref="K3012:K3014">
    <cfRule type="expression" dxfId="818" priority="726">
      <formula>$K3012=" - VACANCES"</formula>
    </cfRule>
    <cfRule type="expression" dxfId="817" priority="727">
      <formula>$K3012=" - NON PLANIFIABLE"</formula>
    </cfRule>
    <cfRule type="expression" dxfId="816" priority="728">
      <formula>$K3012=" - FERME"</formula>
    </cfRule>
    <cfRule type="expression" dxfId="815" priority="729">
      <formula>$K3012=" - FERIE"</formula>
    </cfRule>
    <cfRule type="expression" dxfId="814" priority="730">
      <formula>IF(OR(WEEKDAY($C3012)=7,WEEKDAY($C3012)=1),TRUE,FALSE)</formula>
    </cfRule>
  </conditionalFormatting>
  <conditionalFormatting sqref="E3031:F3031">
    <cfRule type="expression" dxfId="813" priority="721">
      <formula>$K3031=" - VACANCES"</formula>
    </cfRule>
    <cfRule type="expression" dxfId="812" priority="722">
      <formula>$K3031=" - NON PLANIFIABLE"</formula>
    </cfRule>
    <cfRule type="expression" dxfId="811" priority="723">
      <formula>$K3031=" - FERME"</formula>
    </cfRule>
    <cfRule type="expression" dxfId="810" priority="724">
      <formula>$K3031=" - FERIE"</formula>
    </cfRule>
    <cfRule type="expression" dxfId="809" priority="725">
      <formula>IF(OR(WEEKDAY($C3031)=7,WEEKDAY($C3031)=1),TRUE,FALSE)</formula>
    </cfRule>
  </conditionalFormatting>
  <conditionalFormatting sqref="E3032:F3032">
    <cfRule type="expression" dxfId="808" priority="716">
      <formula>$K3032=" - VACANCES"</formula>
    </cfRule>
    <cfRule type="expression" dxfId="807" priority="717">
      <formula>$K3032=" - NON PLANIFIABLE"</formula>
    </cfRule>
    <cfRule type="expression" dxfId="806" priority="718">
      <formula>$K3032=" - FERME"</formula>
    </cfRule>
    <cfRule type="expression" dxfId="805" priority="719">
      <formula>$K3032=" - FERIE"</formula>
    </cfRule>
    <cfRule type="expression" dxfId="804" priority="720">
      <formula>IF(OR(WEEKDAY($C3032)=7,WEEKDAY($C3032)=1),TRUE,FALSE)</formula>
    </cfRule>
  </conditionalFormatting>
  <conditionalFormatting sqref="K3032">
    <cfRule type="expression" dxfId="803" priority="696">
      <formula>$K3032=" - VACANCES"</formula>
    </cfRule>
    <cfRule type="expression" dxfId="802" priority="697">
      <formula>$K3032=" - NON PLANIFIABLE"</formula>
    </cfRule>
    <cfRule type="expression" dxfId="801" priority="698">
      <formula>$K3032=" - FERME"</formula>
    </cfRule>
    <cfRule type="expression" dxfId="800" priority="699">
      <formula>$K3032=" - FERIE"</formula>
    </cfRule>
    <cfRule type="expression" dxfId="799" priority="700">
      <formula>IF(OR(WEEKDAY($C3032)=7,WEEKDAY($C3032)=1),TRUE,FALSE)</formula>
    </cfRule>
  </conditionalFormatting>
  <conditionalFormatting sqref="J3031">
    <cfRule type="expression" dxfId="798" priority="711">
      <formula>$K3031=" - VACANCES"</formula>
    </cfRule>
    <cfRule type="expression" dxfId="797" priority="712">
      <formula>$K3031=" - NON PLANIFIABLE"</formula>
    </cfRule>
    <cfRule type="expression" dxfId="796" priority="713">
      <formula>$K3031=" - FERME"</formula>
    </cfRule>
    <cfRule type="expression" dxfId="795" priority="714">
      <formula>$K3031=" - FERIE"</formula>
    </cfRule>
    <cfRule type="expression" dxfId="794" priority="715">
      <formula>IF(OR(WEEKDAY($C3031)=7,WEEKDAY($C3031)=1),TRUE,FALSE)</formula>
    </cfRule>
  </conditionalFormatting>
  <conditionalFormatting sqref="K3031">
    <cfRule type="expression" dxfId="793" priority="706">
      <formula>$K3031=" - VACANCES"</formula>
    </cfRule>
    <cfRule type="expression" dxfId="792" priority="707">
      <formula>$K3031=" - NON PLANIFIABLE"</formula>
    </cfRule>
    <cfRule type="expression" dxfId="791" priority="708">
      <formula>$K3031=" - FERME"</formula>
    </cfRule>
    <cfRule type="expression" dxfId="790" priority="709">
      <formula>$K3031=" - FERIE"</formula>
    </cfRule>
    <cfRule type="expression" dxfId="789" priority="710">
      <formula>IF(OR(WEEKDAY($C3031)=7,WEEKDAY($C3031)=1),TRUE,FALSE)</formula>
    </cfRule>
  </conditionalFormatting>
  <conditionalFormatting sqref="J3032">
    <cfRule type="expression" dxfId="788" priority="701">
      <formula>$K3032=" - VACANCES"</formula>
    </cfRule>
    <cfRule type="expression" dxfId="787" priority="702">
      <formula>$K3032=" - NON PLANIFIABLE"</formula>
    </cfRule>
    <cfRule type="expression" dxfId="786" priority="703">
      <formula>$K3032=" - FERME"</formula>
    </cfRule>
    <cfRule type="expression" dxfId="785" priority="704">
      <formula>$K3032=" - FERIE"</formula>
    </cfRule>
    <cfRule type="expression" dxfId="784" priority="705">
      <formula>IF(OR(WEEKDAY($C3032)=7,WEEKDAY($C3032)=1),TRUE,FALSE)</formula>
    </cfRule>
  </conditionalFormatting>
  <conditionalFormatting sqref="K3063">
    <cfRule type="expression" dxfId="783" priority="686">
      <formula>$K3063=" - VACANCES"</formula>
    </cfRule>
    <cfRule type="expression" dxfId="782" priority="687">
      <formula>$K3063=" - NON PLANIFIABLE"</formula>
    </cfRule>
    <cfRule type="expression" dxfId="781" priority="688">
      <formula>$K3063=" - FERME"</formula>
    </cfRule>
    <cfRule type="expression" dxfId="780" priority="689">
      <formula>$K3063=" - FERIE"</formula>
    </cfRule>
    <cfRule type="expression" dxfId="779" priority="690">
      <formula>IF(OR(WEEKDAY($C3063)=7,WEEKDAY($C3063)=1),TRUE,FALSE)</formula>
    </cfRule>
  </conditionalFormatting>
  <conditionalFormatting sqref="J3063">
    <cfRule type="expression" dxfId="778" priority="691">
      <formula>$K3063=" - VACANCES"</formula>
    </cfRule>
    <cfRule type="expression" dxfId="777" priority="692">
      <formula>$K3063=" - NON PLANIFIABLE"</formula>
    </cfRule>
    <cfRule type="expression" dxfId="776" priority="693">
      <formula>$K3063=" - FERME"</formula>
    </cfRule>
    <cfRule type="expression" dxfId="775" priority="694">
      <formula>$K3063=" - FERIE"</formula>
    </cfRule>
    <cfRule type="expression" dxfId="774" priority="695">
      <formula>IF(OR(WEEKDAY($C3063)=7,WEEKDAY($C3063)=1),TRUE,FALSE)</formula>
    </cfRule>
  </conditionalFormatting>
  <conditionalFormatting sqref="K3305">
    <cfRule type="expression" dxfId="773" priority="681">
      <formula>$K3305=" - VACANCES"</formula>
    </cfRule>
    <cfRule type="expression" dxfId="772" priority="682">
      <formula>$K3305=" - NON PLANIFIABLE"</formula>
    </cfRule>
    <cfRule type="expression" dxfId="771" priority="683">
      <formula>$K3305=" - FERME"</formula>
    </cfRule>
    <cfRule type="expression" dxfId="770" priority="684">
      <formula>$K3305=" - FERIE"</formula>
    </cfRule>
    <cfRule type="expression" dxfId="769" priority="685">
      <formula>IF(OR(WEEKDAY($C3305)=7,WEEKDAY($C3305)=1),TRUE,FALSE)</formula>
    </cfRule>
  </conditionalFormatting>
  <conditionalFormatting sqref="K3546">
    <cfRule type="expression" dxfId="768" priority="676">
      <formula>$K3546=" - VACANCES"</formula>
    </cfRule>
    <cfRule type="expression" dxfId="767" priority="677">
      <formula>$K3546=" - NON PLANIFIABLE"</formula>
    </cfRule>
    <cfRule type="expression" dxfId="766" priority="678">
      <formula>$K3546=" - FERME"</formula>
    </cfRule>
    <cfRule type="expression" dxfId="765" priority="679">
      <formula>$K3546=" - FERIE"</formula>
    </cfRule>
    <cfRule type="expression" dxfId="764" priority="680">
      <formula>IF(OR(WEEKDAY($C3546)=7,WEEKDAY($C3546)=1),TRUE,FALSE)</formula>
    </cfRule>
  </conditionalFormatting>
  <conditionalFormatting sqref="K3659">
    <cfRule type="expression" dxfId="763" priority="671">
      <formula>$K3659=" - VACANCES"</formula>
    </cfRule>
    <cfRule type="expression" dxfId="762" priority="672">
      <formula>$K3659=" - NON PLANIFIABLE"</formula>
    </cfRule>
    <cfRule type="expression" dxfId="761" priority="673">
      <formula>$K3659=" - FERME"</formula>
    </cfRule>
    <cfRule type="expression" dxfId="760" priority="674">
      <formula>$K3659=" - FERIE"</formula>
    </cfRule>
    <cfRule type="expression" dxfId="759" priority="675">
      <formula>IF(OR(WEEKDAY($C3659)=7,WEEKDAY($C3659)=1),TRUE,FALSE)</formula>
    </cfRule>
  </conditionalFormatting>
  <conditionalFormatting sqref="A1906">
    <cfRule type="expression" dxfId="758" priority="666">
      <formula>$K1906=" - VACANCES"</formula>
    </cfRule>
    <cfRule type="expression" dxfId="757" priority="667">
      <formula>$K1906=" - NON PLANIFIABLE"</formula>
    </cfRule>
    <cfRule type="expression" dxfId="756" priority="668">
      <formula>$K1906=" - FERME"</formula>
    </cfRule>
    <cfRule type="expression" dxfId="755" priority="669">
      <formula>$K1906=" - FERIE"</formula>
    </cfRule>
    <cfRule type="expression" dxfId="754" priority="670">
      <formula>IF(OR(WEEKDAY($C1906)=7,WEEKDAY($C1906)=1),TRUE,FALSE)</formula>
    </cfRule>
  </conditionalFormatting>
  <conditionalFormatting sqref="C1906">
    <cfRule type="expression" dxfId="753" priority="661">
      <formula>$K1906=" - VACANCES"</formula>
    </cfRule>
    <cfRule type="expression" dxfId="752" priority="662">
      <formula>$K1906=" - NON PLANIFIABLE"</formula>
    </cfRule>
    <cfRule type="expression" dxfId="751" priority="663">
      <formula>$K1906=" - FERME"</formula>
    </cfRule>
    <cfRule type="expression" dxfId="750" priority="664">
      <formula>$K1906=" - FERIE"</formula>
    </cfRule>
    <cfRule type="expression" dxfId="749" priority="665">
      <formula>IF(OR(WEEKDAY($C1906)=7,WEEKDAY($C1906)=1),TRUE,FALSE)</formula>
    </cfRule>
  </conditionalFormatting>
  <conditionalFormatting sqref="F1906">
    <cfRule type="expression" dxfId="748" priority="656">
      <formula>$K1906=" - VACANCES"</formula>
    </cfRule>
    <cfRule type="expression" dxfId="747" priority="657">
      <formula>$K1906=" - NON PLANIFIABLE"</formula>
    </cfRule>
    <cfRule type="expression" dxfId="746" priority="658">
      <formula>$K1906=" - FERME"</formula>
    </cfRule>
    <cfRule type="expression" dxfId="745" priority="659">
      <formula>$K1906=" - FERIE"</formula>
    </cfRule>
    <cfRule type="expression" dxfId="744" priority="660">
      <formula>IF(OR(WEEKDAY($C1906)=7,WEEKDAY($C1906)=1),TRUE,FALSE)</formula>
    </cfRule>
  </conditionalFormatting>
  <conditionalFormatting sqref="F1895">
    <cfRule type="expression" dxfId="743" priority="651">
      <formula>$K1895=" - VACANCES"</formula>
    </cfRule>
    <cfRule type="expression" dxfId="742" priority="652">
      <formula>$K1895=" - NON PLANIFIABLE"</formula>
    </cfRule>
    <cfRule type="expression" dxfId="741" priority="653">
      <formula>$K1895=" - FERME"</formula>
    </cfRule>
    <cfRule type="expression" dxfId="740" priority="654">
      <formula>$K1895=" - FERIE"</formula>
    </cfRule>
    <cfRule type="expression" dxfId="739" priority="655">
      <formula>IF(OR(WEEKDAY($C1895)=7,WEEKDAY($C1895)=1),TRUE,FALSE)</formula>
    </cfRule>
  </conditionalFormatting>
  <conditionalFormatting sqref="E1894">
    <cfRule type="expression" dxfId="738" priority="626">
      <formula>$K1894=" - VACANCES"</formula>
    </cfRule>
    <cfRule type="expression" dxfId="737" priority="627">
      <formula>$K1894=" - NON PLANIFIABLE"</formula>
    </cfRule>
    <cfRule type="expression" dxfId="736" priority="628">
      <formula>$K1894=" - FERME"</formula>
    </cfRule>
    <cfRule type="expression" dxfId="735" priority="629">
      <formula>$K1894=" - FERIE"</formula>
    </cfRule>
    <cfRule type="expression" dxfId="734" priority="630">
      <formula>IF(OR(WEEKDAY($C1894)=7,WEEKDAY($C1894)=1),TRUE,FALSE)</formula>
    </cfRule>
  </conditionalFormatting>
  <conditionalFormatting sqref="A1894">
    <cfRule type="expression" dxfId="733" priority="641">
      <formula>$K1894=" - VACANCES"</formula>
    </cfRule>
    <cfRule type="expression" dxfId="732" priority="642">
      <formula>$K1894=" - NON PLANIFIABLE"</formula>
    </cfRule>
    <cfRule type="expression" dxfId="731" priority="643">
      <formula>$K1894=" - FERME"</formula>
    </cfRule>
    <cfRule type="expression" dxfId="730" priority="644">
      <formula>$K1894=" - FERIE"</formula>
    </cfRule>
    <cfRule type="expression" dxfId="729" priority="645">
      <formula>IF(OR(WEEKDAY($C1894)=7,WEEKDAY($C1894)=1),TRUE,FALSE)</formula>
    </cfRule>
  </conditionalFormatting>
  <conditionalFormatting sqref="C1894">
    <cfRule type="expression" dxfId="728" priority="636">
      <formula>$K1894=" - VACANCES"</formula>
    </cfRule>
    <cfRule type="expression" dxfId="727" priority="637">
      <formula>$K1894=" - NON PLANIFIABLE"</formula>
    </cfRule>
    <cfRule type="expression" dxfId="726" priority="638">
      <formula>$K1894=" - FERME"</formula>
    </cfRule>
    <cfRule type="expression" dxfId="725" priority="639">
      <formula>$K1894=" - FERIE"</formula>
    </cfRule>
    <cfRule type="expression" dxfId="724" priority="640">
      <formula>IF(OR(WEEKDAY($C1894)=7,WEEKDAY($C1894)=1),TRUE,FALSE)</formula>
    </cfRule>
  </conditionalFormatting>
  <conditionalFormatting sqref="F1894">
    <cfRule type="expression" dxfId="723" priority="631">
      <formula>$K1894=" - VACANCES"</formula>
    </cfRule>
    <cfRule type="expression" dxfId="722" priority="632">
      <formula>$K1894=" - NON PLANIFIABLE"</formula>
    </cfRule>
    <cfRule type="expression" dxfId="721" priority="633">
      <formula>$K1894=" - FERME"</formula>
    </cfRule>
    <cfRule type="expression" dxfId="720" priority="634">
      <formula>$K1894=" - FERIE"</formula>
    </cfRule>
    <cfRule type="expression" dxfId="719" priority="635">
      <formula>IF(OR(WEEKDAY($C1894)=7,WEEKDAY($C1894)=1),TRUE,FALSE)</formula>
    </cfRule>
  </conditionalFormatting>
  <conditionalFormatting sqref="J1894:K1894">
    <cfRule type="expression" dxfId="718" priority="621">
      <formula>$K1894=" - VACANCES"</formula>
    </cfRule>
    <cfRule type="expression" dxfId="717" priority="622">
      <formula>$K1894=" - NON PLANIFIABLE"</formula>
    </cfRule>
    <cfRule type="expression" dxfId="716" priority="623">
      <formula>$K1894=" - FERME"</formula>
    </cfRule>
    <cfRule type="expression" dxfId="715" priority="624">
      <formula>$K1894=" - FERIE"</formula>
    </cfRule>
    <cfRule type="expression" dxfId="714" priority="625">
      <formula>IF(OR(WEEKDAY($C1894)=7,WEEKDAY($C1894)=1),TRUE,FALSE)</formula>
    </cfRule>
  </conditionalFormatting>
  <conditionalFormatting sqref="K1886">
    <cfRule type="expression" dxfId="713" priority="616">
      <formula>$K1886=" - VACANCES"</formula>
    </cfRule>
    <cfRule type="expression" dxfId="712" priority="617">
      <formula>$K1886=" - NON PLANIFIABLE"</formula>
    </cfRule>
    <cfRule type="expression" dxfId="711" priority="618">
      <formula>$K1886=" - FERME"</formula>
    </cfRule>
    <cfRule type="expression" dxfId="710" priority="619">
      <formula>$K1886=" - FERIE"</formula>
    </cfRule>
    <cfRule type="expression" dxfId="709" priority="620">
      <formula>IF(OR(WEEKDAY($C1886)=7,WEEKDAY($C1886)=1),TRUE,FALSE)</formula>
    </cfRule>
  </conditionalFormatting>
  <conditionalFormatting sqref="K1906">
    <cfRule type="expression" dxfId="708" priority="601">
      <formula>$K1906=" - VACANCES"</formula>
    </cfRule>
    <cfRule type="expression" dxfId="707" priority="602">
      <formula>$K1906=" - NON PLANIFIABLE"</formula>
    </cfRule>
    <cfRule type="expression" dxfId="706" priority="603">
      <formula>$K1906=" - FERME"</formula>
    </cfRule>
    <cfRule type="expression" dxfId="705" priority="604">
      <formula>$K1906=" - FERIE"</formula>
    </cfRule>
    <cfRule type="expression" dxfId="704" priority="605">
      <formula>IF(OR(WEEKDAY($C1906)=7,WEEKDAY($C1906)=1),TRUE,FALSE)</formula>
    </cfRule>
  </conditionalFormatting>
  <conditionalFormatting sqref="J1906">
    <cfRule type="expression" dxfId="703" priority="596">
      <formula>$K1906=" - VACANCES"</formula>
    </cfRule>
    <cfRule type="expression" dxfId="702" priority="597">
      <formula>$K1906=" - NON PLANIFIABLE"</formula>
    </cfRule>
    <cfRule type="expression" dxfId="701" priority="598">
      <formula>$K1906=" - FERME"</formula>
    </cfRule>
    <cfRule type="expression" dxfId="700" priority="599">
      <formula>$K1906=" - FERIE"</formula>
    </cfRule>
    <cfRule type="expression" dxfId="699" priority="600">
      <formula>IF(OR(WEEKDAY($C1906)=7,WEEKDAY($C1906)=1),TRUE,FALSE)</formula>
    </cfRule>
  </conditionalFormatting>
  <conditionalFormatting sqref="J1895:K1895">
    <cfRule type="expression" dxfId="698" priority="591">
      <formula>$K1895=" - VACANCES"</formula>
    </cfRule>
    <cfRule type="expression" dxfId="697" priority="592">
      <formula>$K1895=" - NON PLANIFIABLE"</formula>
    </cfRule>
    <cfRule type="expression" dxfId="696" priority="593">
      <formula>$K1895=" - FERME"</formula>
    </cfRule>
    <cfRule type="expression" dxfId="695" priority="594">
      <formula>$K1895=" - FERIE"</formula>
    </cfRule>
    <cfRule type="expression" dxfId="694" priority="595">
      <formula>IF(OR(WEEKDAY($C1895)=7,WEEKDAY($C1895)=1),TRUE,FALSE)</formula>
    </cfRule>
  </conditionalFormatting>
  <conditionalFormatting sqref="J2489:K2489">
    <cfRule type="expression" dxfId="693" priority="586">
      <formula>$K2489=" - VACANCES"</formula>
    </cfRule>
    <cfRule type="expression" dxfId="692" priority="587">
      <formula>$K2489=" - NON PLANIFIABLE"</formula>
    </cfRule>
    <cfRule type="expression" dxfId="691" priority="588">
      <formula>$K2489=" - FERME"</formula>
    </cfRule>
    <cfRule type="expression" dxfId="690" priority="589">
      <formula>$K2489=" - FERIE"</formula>
    </cfRule>
    <cfRule type="expression" dxfId="689" priority="590">
      <formula>IF(OR(WEEKDAY($C2489)=7,WEEKDAY($C2489)=1),TRUE,FALSE)</formula>
    </cfRule>
  </conditionalFormatting>
  <conditionalFormatting sqref="A3019">
    <cfRule type="expression" dxfId="688" priority="581">
      <formula>$K3019=" - VACANCES"</formula>
    </cfRule>
    <cfRule type="expression" dxfId="687" priority="582">
      <formula>$K3019=" - NON PLANIFIABLE"</formula>
    </cfRule>
    <cfRule type="expression" dxfId="686" priority="583">
      <formula>$K3019=" - FERME"</formula>
    </cfRule>
    <cfRule type="expression" dxfId="685" priority="584">
      <formula>$K3019=" - FERIE"</formula>
    </cfRule>
    <cfRule type="expression" dxfId="684" priority="585">
      <formula>IF(OR(WEEKDAY($C3019)=7,WEEKDAY($C3019)=1),TRUE,FALSE)</formula>
    </cfRule>
  </conditionalFormatting>
  <conditionalFormatting sqref="C3019">
    <cfRule type="expression" dxfId="683" priority="576">
      <formula>$K3019=" - VACANCES"</formula>
    </cfRule>
    <cfRule type="expression" dxfId="682" priority="577">
      <formula>$K3019=" - NON PLANIFIABLE"</formula>
    </cfRule>
    <cfRule type="expression" dxfId="681" priority="578">
      <formula>$K3019=" - FERME"</formula>
    </cfRule>
    <cfRule type="expression" dxfId="680" priority="579">
      <formula>$K3019=" - FERIE"</formula>
    </cfRule>
    <cfRule type="expression" dxfId="679" priority="580">
      <formula>IF(OR(WEEKDAY($C3019)=7,WEEKDAY($C3019)=1),TRUE,FALSE)</formula>
    </cfRule>
  </conditionalFormatting>
  <conditionalFormatting sqref="E3019:F3019">
    <cfRule type="expression" dxfId="678" priority="571">
      <formula>$K3019=" - VACANCES"</formula>
    </cfRule>
    <cfRule type="expression" dxfId="677" priority="572">
      <formula>$K3019=" - NON PLANIFIABLE"</formula>
    </cfRule>
    <cfRule type="expression" dxfId="676" priority="573">
      <formula>$K3019=" - FERME"</formula>
    </cfRule>
    <cfRule type="expression" dxfId="675" priority="574">
      <formula>$K3019=" - FERIE"</formula>
    </cfRule>
    <cfRule type="expression" dxfId="674" priority="575">
      <formula>IF(OR(WEEKDAY($C3019)=7,WEEKDAY($C3019)=1),TRUE,FALSE)</formula>
    </cfRule>
  </conditionalFormatting>
  <conditionalFormatting sqref="A3725">
    <cfRule type="expression" dxfId="673" priority="566">
      <formula>$K3725=" - VACANCES"</formula>
    </cfRule>
    <cfRule type="expression" dxfId="672" priority="567">
      <formula>$K3725=" - NON PLANIFIABLE"</formula>
    </cfRule>
    <cfRule type="expression" dxfId="671" priority="568">
      <formula>$K3725=" - FERME"</formula>
    </cfRule>
    <cfRule type="expression" dxfId="670" priority="569">
      <formula>$K3725=" - FERIE"</formula>
    </cfRule>
    <cfRule type="expression" dxfId="669" priority="570">
      <formula>IF(OR(WEEKDAY($C3725)=7,WEEKDAY($C3725)=1),TRUE,FALSE)</formula>
    </cfRule>
  </conditionalFormatting>
  <conditionalFormatting sqref="C3725">
    <cfRule type="expression" dxfId="668" priority="561">
      <formula>$K3725=" - VACANCES"</formula>
    </cfRule>
    <cfRule type="expression" dxfId="667" priority="562">
      <formula>$K3725=" - NON PLANIFIABLE"</formula>
    </cfRule>
    <cfRule type="expression" dxfId="666" priority="563">
      <formula>$K3725=" - FERME"</formula>
    </cfRule>
    <cfRule type="expression" dxfId="665" priority="564">
      <formula>$K3725=" - FERIE"</formula>
    </cfRule>
    <cfRule type="expression" dxfId="664" priority="565">
      <formula>IF(OR(WEEKDAY($C3725)=7,WEEKDAY($C3725)=1),TRUE,FALSE)</formula>
    </cfRule>
  </conditionalFormatting>
  <conditionalFormatting sqref="E3725">
    <cfRule type="expression" dxfId="663" priority="556">
      <formula>$K3725=" - VACANCES"</formula>
    </cfRule>
    <cfRule type="expression" dxfId="662" priority="557">
      <formula>$K3725=" - NON PLANIFIABLE"</formula>
    </cfRule>
    <cfRule type="expression" dxfId="661" priority="558">
      <formula>$K3725=" - FERME"</formula>
    </cfRule>
    <cfRule type="expression" dxfId="660" priority="559">
      <formula>$K3725=" - FERIE"</formula>
    </cfRule>
    <cfRule type="expression" dxfId="659" priority="560">
      <formula>IF(OR(WEEKDAY($C3725)=7,WEEKDAY($C3725)=1),TRUE,FALSE)</formula>
    </cfRule>
  </conditionalFormatting>
  <conditionalFormatting sqref="F3725">
    <cfRule type="expression" dxfId="658" priority="551">
      <formula>$K3725=" - VACANCES"</formula>
    </cfRule>
    <cfRule type="expression" dxfId="657" priority="552">
      <formula>$K3725=" - NON PLANIFIABLE"</formula>
    </cfRule>
    <cfRule type="expression" dxfId="656" priority="553">
      <formula>$K3725=" - FERME"</formula>
    </cfRule>
    <cfRule type="expression" dxfId="655" priority="554">
      <formula>$K3725=" - FERIE"</formula>
    </cfRule>
    <cfRule type="expression" dxfId="654" priority="555">
      <formula>IF(OR(WEEKDAY($C3725)=7,WEEKDAY($C3725)=1),TRUE,FALSE)</formula>
    </cfRule>
  </conditionalFormatting>
  <conditionalFormatting sqref="K3045">
    <cfRule type="expression" dxfId="653" priority="536">
      <formula>$K3045=" - VACANCES"</formula>
    </cfRule>
    <cfRule type="expression" dxfId="652" priority="537">
      <formula>$K3045=" - NON PLANIFIABLE"</formula>
    </cfRule>
    <cfRule type="expression" dxfId="651" priority="538">
      <formula>$K3045=" - FERME"</formula>
    </cfRule>
    <cfRule type="expression" dxfId="650" priority="539">
      <formula>$K3045=" - FERIE"</formula>
    </cfRule>
    <cfRule type="expression" dxfId="649" priority="540">
      <formula>IF(OR(WEEKDAY($C3045)=7,WEEKDAY($C3045)=1),TRUE,FALSE)</formula>
    </cfRule>
  </conditionalFormatting>
  <conditionalFormatting sqref="K1953">
    <cfRule type="expression" dxfId="648" priority="531">
      <formula>$K1953=" - VACANCES"</formula>
    </cfRule>
    <cfRule type="expression" dxfId="647" priority="532">
      <formula>$K1953=" - NON PLANIFIABLE"</formula>
    </cfRule>
    <cfRule type="expression" dxfId="646" priority="533">
      <formula>$K1953=" - FERME"</formula>
    </cfRule>
    <cfRule type="expression" dxfId="645" priority="534">
      <formula>$K1953=" - FERIE"</formula>
    </cfRule>
    <cfRule type="expression" dxfId="644" priority="535">
      <formula>IF(OR(WEEKDAY($C1953)=7,WEEKDAY($C1953)=1),TRUE,FALSE)</formula>
    </cfRule>
  </conditionalFormatting>
  <conditionalFormatting sqref="K2069">
    <cfRule type="expression" dxfId="643" priority="526">
      <formula>$K2069=" - VACANCES"</formula>
    </cfRule>
    <cfRule type="expression" dxfId="642" priority="527">
      <formula>$K2069=" - NON PLANIFIABLE"</formula>
    </cfRule>
    <cfRule type="expression" dxfId="641" priority="528">
      <formula>$K2069=" - FERME"</formula>
    </cfRule>
    <cfRule type="expression" dxfId="640" priority="529">
      <formula>$K2069=" - FERIE"</formula>
    </cfRule>
    <cfRule type="expression" dxfId="639" priority="530">
      <formula>IF(OR(WEEKDAY($C2069)=7,WEEKDAY($C2069)=1),TRUE,FALSE)</formula>
    </cfRule>
  </conditionalFormatting>
  <conditionalFormatting sqref="K2197">
    <cfRule type="expression" dxfId="638" priority="521">
      <formula>$K2197=" - VACANCES"</formula>
    </cfRule>
    <cfRule type="expression" dxfId="637" priority="522">
      <formula>$K2197=" - NON PLANIFIABLE"</formula>
    </cfRule>
    <cfRule type="expression" dxfId="636" priority="523">
      <formula>$K2197=" - FERME"</formula>
    </cfRule>
    <cfRule type="expression" dxfId="635" priority="524">
      <formula>$K2197=" - FERIE"</formula>
    </cfRule>
    <cfRule type="expression" dxfId="634" priority="525">
      <formula>IF(OR(WEEKDAY($C2197)=7,WEEKDAY($C2197)=1),TRUE,FALSE)</formula>
    </cfRule>
  </conditionalFormatting>
  <conditionalFormatting sqref="A2843">
    <cfRule type="expression" dxfId="633" priority="516">
      <formula>$K2843=" - VACANCES"</formula>
    </cfRule>
    <cfRule type="expression" dxfId="632" priority="517">
      <formula>$K2843=" - NON PLANIFIABLE"</formula>
    </cfRule>
    <cfRule type="expression" dxfId="631" priority="518">
      <formula>$K2843=" - FERME"</formula>
    </cfRule>
    <cfRule type="expression" dxfId="630" priority="519">
      <formula>$K2843=" - FERIE"</formula>
    </cfRule>
    <cfRule type="expression" dxfId="629" priority="520">
      <formula>IF(OR(WEEKDAY($C2843)=7,WEEKDAY($C2843)=1),TRUE,FALSE)</formula>
    </cfRule>
  </conditionalFormatting>
  <conditionalFormatting sqref="C2843">
    <cfRule type="expression" dxfId="628" priority="511">
      <formula>$K2843=" - VACANCES"</formula>
    </cfRule>
    <cfRule type="expression" dxfId="627" priority="512">
      <formula>$K2843=" - NON PLANIFIABLE"</formula>
    </cfRule>
    <cfRule type="expression" dxfId="626" priority="513">
      <formula>$K2843=" - FERME"</formula>
    </cfRule>
    <cfRule type="expression" dxfId="625" priority="514">
      <formula>$K2843=" - FERIE"</formula>
    </cfRule>
    <cfRule type="expression" dxfId="624" priority="515">
      <formula>IF(OR(WEEKDAY($C2843)=7,WEEKDAY($C2843)=1),TRUE,FALSE)</formula>
    </cfRule>
  </conditionalFormatting>
  <conditionalFormatting sqref="E2843">
    <cfRule type="expression" dxfId="623" priority="506">
      <formula>$K2843=" - VACANCES"</formula>
    </cfRule>
    <cfRule type="expression" dxfId="622" priority="507">
      <formula>$K2843=" - NON PLANIFIABLE"</formula>
    </cfRule>
    <cfRule type="expression" dxfId="621" priority="508">
      <formula>$K2843=" - FERME"</formula>
    </cfRule>
    <cfRule type="expression" dxfId="620" priority="509">
      <formula>$K2843=" - FERIE"</formula>
    </cfRule>
    <cfRule type="expression" dxfId="619" priority="510">
      <formula>IF(OR(WEEKDAY($C2843)=7,WEEKDAY($C2843)=1),TRUE,FALSE)</formula>
    </cfRule>
  </conditionalFormatting>
  <conditionalFormatting sqref="K3072">
    <cfRule type="expression" dxfId="618" priority="501">
      <formula>$K3072=" - VACANCES"</formula>
    </cfRule>
    <cfRule type="expression" dxfId="617" priority="502">
      <formula>$K3072=" - NON PLANIFIABLE"</formula>
    </cfRule>
    <cfRule type="expression" dxfId="616" priority="503">
      <formula>$K3072=" - FERME"</formula>
    </cfRule>
    <cfRule type="expression" dxfId="615" priority="504">
      <formula>$K3072=" - FERIE"</formula>
    </cfRule>
    <cfRule type="expression" dxfId="614" priority="505">
      <formula>IF(OR(WEEKDAY($C3072)=7,WEEKDAY($C3072)=1),TRUE,FALSE)</formula>
    </cfRule>
  </conditionalFormatting>
  <conditionalFormatting sqref="K3073">
    <cfRule type="expression" dxfId="613" priority="496">
      <formula>$K3073=" - VACANCES"</formula>
    </cfRule>
    <cfRule type="expression" dxfId="612" priority="497">
      <formula>$K3073=" - NON PLANIFIABLE"</formula>
    </cfRule>
    <cfRule type="expression" dxfId="611" priority="498">
      <formula>$K3073=" - FERME"</formula>
    </cfRule>
    <cfRule type="expression" dxfId="610" priority="499">
      <formula>$K3073=" - FERIE"</formula>
    </cfRule>
    <cfRule type="expression" dxfId="609" priority="500">
      <formula>IF(OR(WEEKDAY($C3073)=7,WEEKDAY($C3073)=1),TRUE,FALSE)</formula>
    </cfRule>
  </conditionalFormatting>
  <conditionalFormatting sqref="K3074">
    <cfRule type="expression" dxfId="608" priority="491">
      <formula>$K3074=" - VACANCES"</formula>
    </cfRule>
    <cfRule type="expression" dxfId="607" priority="492">
      <formula>$K3074=" - NON PLANIFIABLE"</formula>
    </cfRule>
    <cfRule type="expression" dxfId="606" priority="493">
      <formula>$K3074=" - FERME"</formula>
    </cfRule>
    <cfRule type="expression" dxfId="605" priority="494">
      <formula>$K3074=" - FERIE"</formula>
    </cfRule>
    <cfRule type="expression" dxfId="604" priority="495">
      <formula>IF(OR(WEEKDAY($C3074)=7,WEEKDAY($C3074)=1),TRUE,FALSE)</formula>
    </cfRule>
  </conditionalFormatting>
  <conditionalFormatting sqref="K1789">
    <cfRule type="expression" dxfId="603" priority="481">
      <formula>$K1789=" - VACANCES"</formula>
    </cfRule>
    <cfRule type="expression" dxfId="602" priority="482">
      <formula>$K1789=" - NON PLANIFIABLE"</formula>
    </cfRule>
    <cfRule type="expression" dxfId="601" priority="483">
      <formula>$K1789=" - FERME"</formula>
    </cfRule>
    <cfRule type="expression" dxfId="600" priority="484">
      <formula>$K1789=" - FERIE"</formula>
    </cfRule>
    <cfRule type="expression" dxfId="599" priority="485">
      <formula>IF(OR(WEEKDAY($C1789)=7,WEEKDAY($C1789)=1),TRUE,FALSE)</formula>
    </cfRule>
  </conditionalFormatting>
  <conditionalFormatting sqref="F1755">
    <cfRule type="expression" dxfId="598" priority="476">
      <formula>$K1755=" - VACANCES"</formula>
    </cfRule>
    <cfRule type="expression" dxfId="597" priority="477">
      <formula>$K1755=" - NON PLANIFIABLE"</formula>
    </cfRule>
    <cfRule type="expression" dxfId="596" priority="478">
      <formula>$K1755=" - FERME"</formula>
    </cfRule>
    <cfRule type="expression" dxfId="595" priority="479">
      <formula>$K1755=" - FERIE"</formula>
    </cfRule>
    <cfRule type="expression" dxfId="594" priority="480">
      <formula>IF(OR(WEEKDAY($C1755)=7,WEEKDAY($C1755)=1),TRUE,FALSE)</formula>
    </cfRule>
  </conditionalFormatting>
  <conditionalFormatting sqref="F1746">
    <cfRule type="expression" dxfId="593" priority="471">
      <formula>$K1746=" - VACANCES"</formula>
    </cfRule>
    <cfRule type="expression" dxfId="592" priority="472">
      <formula>$K1746=" - NON PLANIFIABLE"</formula>
    </cfRule>
    <cfRule type="expression" dxfId="591" priority="473">
      <formula>$K1746=" - FERME"</formula>
    </cfRule>
    <cfRule type="expression" dxfId="590" priority="474">
      <formula>$K1746=" - FERIE"</formula>
    </cfRule>
    <cfRule type="expression" dxfId="589" priority="475">
      <formula>IF(OR(WEEKDAY($C1746)=7,WEEKDAY($C1746)=1),TRUE,FALSE)</formula>
    </cfRule>
  </conditionalFormatting>
  <conditionalFormatting sqref="C1755">
    <cfRule type="expression" dxfId="588" priority="466">
      <formula>$K1755=" - VACANCES"</formula>
    </cfRule>
    <cfRule type="expression" dxfId="587" priority="467">
      <formula>$K1755=" - NON PLANIFIABLE"</formula>
    </cfRule>
    <cfRule type="expression" dxfId="586" priority="468">
      <formula>$K1755=" - FERME"</formula>
    </cfRule>
    <cfRule type="expression" dxfId="585" priority="469">
      <formula>$K1755=" - FERIE"</formula>
    </cfRule>
    <cfRule type="expression" dxfId="584" priority="470">
      <formula>IF(OR(WEEKDAY($C1755)=7,WEEKDAY($C1755)=1),TRUE,FALSE)</formula>
    </cfRule>
  </conditionalFormatting>
  <conditionalFormatting sqref="A1755">
    <cfRule type="expression" dxfId="583" priority="461">
      <formula>$K1755=" - VACANCES"</formula>
    </cfRule>
    <cfRule type="expression" dxfId="582" priority="462">
      <formula>$K1755=" - NON PLANIFIABLE"</formula>
    </cfRule>
    <cfRule type="expression" dxfId="581" priority="463">
      <formula>$K1755=" - FERME"</formula>
    </cfRule>
    <cfRule type="expression" dxfId="580" priority="464">
      <formula>$K1755=" - FERIE"</formula>
    </cfRule>
    <cfRule type="expression" dxfId="579" priority="465">
      <formula>IF(OR(WEEKDAY($C1755)=7,WEEKDAY($C1755)=1),TRUE,FALSE)</formula>
    </cfRule>
  </conditionalFormatting>
  <conditionalFormatting sqref="K1746">
    <cfRule type="expression" dxfId="578" priority="456">
      <formula>$K1746=" - VACANCES"</formula>
    </cfRule>
    <cfRule type="expression" dxfId="577" priority="457">
      <formula>$K1746=" - NON PLANIFIABLE"</formula>
    </cfRule>
    <cfRule type="expression" dxfId="576" priority="458">
      <formula>$K1746=" - FERME"</formula>
    </cfRule>
    <cfRule type="expression" dxfId="575" priority="459">
      <formula>$K1746=" - FERIE"</formula>
    </cfRule>
    <cfRule type="expression" dxfId="574" priority="460">
      <formula>IF(OR(WEEKDAY($C1746)=7,WEEKDAY($C1746)=1),TRUE,FALSE)</formula>
    </cfRule>
  </conditionalFormatting>
  <conditionalFormatting sqref="K1764">
    <cfRule type="expression" dxfId="573" priority="451">
      <formula>$K1764=" - VACANCES"</formula>
    </cfRule>
    <cfRule type="expression" dxfId="572" priority="452">
      <formula>$K1764=" - NON PLANIFIABLE"</formula>
    </cfRule>
    <cfRule type="expression" dxfId="571" priority="453">
      <formula>$K1764=" - FERME"</formula>
    </cfRule>
    <cfRule type="expression" dxfId="570" priority="454">
      <formula>$K1764=" - FERIE"</formula>
    </cfRule>
    <cfRule type="expression" dxfId="569" priority="455">
      <formula>IF(OR(WEEKDAY($C1764)=7,WEEKDAY($C1764)=1),TRUE,FALSE)</formula>
    </cfRule>
  </conditionalFormatting>
  <conditionalFormatting sqref="K1631">
    <cfRule type="expression" dxfId="568" priority="446">
      <formula>$K1631=" - VACANCES"</formula>
    </cfRule>
    <cfRule type="expression" dxfId="567" priority="447">
      <formula>$K1631=" - NON PLANIFIABLE"</formula>
    </cfRule>
    <cfRule type="expression" dxfId="566" priority="448">
      <formula>$K1631=" - FERME"</formula>
    </cfRule>
    <cfRule type="expression" dxfId="565" priority="449">
      <formula>$K1631=" - FERIE"</formula>
    </cfRule>
    <cfRule type="expression" dxfId="564" priority="450">
      <formula>IF(OR(WEEKDAY($C1631)=7,WEEKDAY($C1631)=1),TRUE,FALSE)</formula>
    </cfRule>
  </conditionalFormatting>
  <conditionalFormatting sqref="K1679">
    <cfRule type="expression" dxfId="563" priority="441">
      <formula>$K1679=" - VACANCES"</formula>
    </cfRule>
    <cfRule type="expression" dxfId="562" priority="442">
      <formula>$K1679=" - NON PLANIFIABLE"</formula>
    </cfRule>
    <cfRule type="expression" dxfId="561" priority="443">
      <formula>$K1679=" - FERME"</formula>
    </cfRule>
    <cfRule type="expression" dxfId="560" priority="444">
      <formula>$K1679=" - FERIE"</formula>
    </cfRule>
    <cfRule type="expression" dxfId="559" priority="445">
      <formula>IF(OR(WEEKDAY($C1679)=7,WEEKDAY($C1679)=1),TRUE,FALSE)</formula>
    </cfRule>
  </conditionalFormatting>
  <conditionalFormatting sqref="A2764">
    <cfRule type="expression" dxfId="558" priority="436">
      <formula>$K2764=" - VACANCES"</formula>
    </cfRule>
    <cfRule type="expression" dxfId="557" priority="437">
      <formula>$K2764=" - NON PLANIFIABLE"</formula>
    </cfRule>
    <cfRule type="expression" dxfId="556" priority="438">
      <formula>$K2764=" - FERME"</formula>
    </cfRule>
    <cfRule type="expression" dxfId="555" priority="439">
      <formula>$K2764=" - FERIE"</formula>
    </cfRule>
    <cfRule type="expression" dxfId="554" priority="440">
      <formula>IF(OR(WEEKDAY($C2764)=7,WEEKDAY($C2764)=1),TRUE,FALSE)</formula>
    </cfRule>
  </conditionalFormatting>
  <conditionalFormatting sqref="A2765">
    <cfRule type="expression" dxfId="553" priority="431">
      <formula>$K2765=" - VACANCES"</formula>
    </cfRule>
    <cfRule type="expression" dxfId="552" priority="432">
      <formula>$K2765=" - NON PLANIFIABLE"</formula>
    </cfRule>
    <cfRule type="expression" dxfId="551" priority="433">
      <formula>$K2765=" - FERME"</formula>
    </cfRule>
    <cfRule type="expression" dxfId="550" priority="434">
      <formula>$K2765=" - FERIE"</formula>
    </cfRule>
    <cfRule type="expression" dxfId="549" priority="435">
      <formula>IF(OR(WEEKDAY($C2765)=7,WEEKDAY($C2765)=1),TRUE,FALSE)</formula>
    </cfRule>
  </conditionalFormatting>
  <conditionalFormatting sqref="C2764">
    <cfRule type="expression" dxfId="548" priority="426">
      <formula>$K2764=" - VACANCES"</formula>
    </cfRule>
    <cfRule type="expression" dxfId="547" priority="427">
      <formula>$K2764=" - NON PLANIFIABLE"</formula>
    </cfRule>
    <cfRule type="expression" dxfId="546" priority="428">
      <formula>$K2764=" - FERME"</formula>
    </cfRule>
    <cfRule type="expression" dxfId="545" priority="429">
      <formula>$K2764=" - FERIE"</formula>
    </cfRule>
    <cfRule type="expression" dxfId="544" priority="430">
      <formula>IF(OR(WEEKDAY($C2764)=7,WEEKDAY($C2764)=1),TRUE,FALSE)</formula>
    </cfRule>
  </conditionalFormatting>
  <conditionalFormatting sqref="C2765">
    <cfRule type="expression" dxfId="543" priority="421">
      <formula>$K2765=" - VACANCES"</formula>
    </cfRule>
    <cfRule type="expression" dxfId="542" priority="422">
      <formula>$K2765=" - NON PLANIFIABLE"</formula>
    </cfRule>
    <cfRule type="expression" dxfId="541" priority="423">
      <formula>$K2765=" - FERME"</formula>
    </cfRule>
    <cfRule type="expression" dxfId="540" priority="424">
      <formula>$K2765=" - FERIE"</formula>
    </cfRule>
    <cfRule type="expression" dxfId="539" priority="425">
      <formula>IF(OR(WEEKDAY($C2765)=7,WEEKDAY($C2765)=1),TRUE,FALSE)</formula>
    </cfRule>
  </conditionalFormatting>
  <conditionalFormatting sqref="E2764:F2764">
    <cfRule type="expression" dxfId="538" priority="416">
      <formula>$K2764=" - VACANCES"</formula>
    </cfRule>
    <cfRule type="expression" dxfId="537" priority="417">
      <formula>$K2764=" - NON PLANIFIABLE"</formula>
    </cfRule>
    <cfRule type="expression" dxfId="536" priority="418">
      <formula>$K2764=" - FERME"</formula>
    </cfRule>
    <cfRule type="expression" dxfId="535" priority="419">
      <formula>$K2764=" - FERIE"</formula>
    </cfRule>
    <cfRule type="expression" dxfId="534" priority="420">
      <formula>IF(OR(WEEKDAY($C2764)=7,WEEKDAY($C2764)=1),TRUE,FALSE)</formula>
    </cfRule>
  </conditionalFormatting>
  <conditionalFormatting sqref="E2765:F2765">
    <cfRule type="expression" dxfId="533" priority="411">
      <formula>$K2765=" - VACANCES"</formula>
    </cfRule>
    <cfRule type="expression" dxfId="532" priority="412">
      <formula>$K2765=" - NON PLANIFIABLE"</formula>
    </cfRule>
    <cfRule type="expression" dxfId="531" priority="413">
      <formula>$K2765=" - FERME"</formula>
    </cfRule>
    <cfRule type="expression" dxfId="530" priority="414">
      <formula>$K2765=" - FERIE"</formula>
    </cfRule>
    <cfRule type="expression" dxfId="529" priority="415">
      <formula>IF(OR(WEEKDAY($C2765)=7,WEEKDAY($C2765)=1),TRUE,FALSE)</formula>
    </cfRule>
  </conditionalFormatting>
  <conditionalFormatting sqref="J2784">
    <cfRule type="expression" dxfId="528" priority="406">
      <formula>$K2784=" - VACANCES"</formula>
    </cfRule>
    <cfRule type="expression" dxfId="527" priority="407">
      <formula>$K2784=" - NON PLANIFIABLE"</formula>
    </cfRule>
    <cfRule type="expression" dxfId="526" priority="408">
      <formula>$K2784=" - FERME"</formula>
    </cfRule>
    <cfRule type="expression" dxfId="525" priority="409">
      <formula>$K2784=" - FERIE"</formula>
    </cfRule>
    <cfRule type="expression" dxfId="524" priority="410">
      <formula>IF(OR(WEEKDAY($C2784)=7,WEEKDAY($C2784)=1),TRUE,FALSE)</formula>
    </cfRule>
  </conditionalFormatting>
  <conditionalFormatting sqref="K2784">
    <cfRule type="expression" dxfId="523" priority="401">
      <formula>$K2784=" - VACANCES"</formula>
    </cfRule>
    <cfRule type="expression" dxfId="522" priority="402">
      <formula>$K2784=" - NON PLANIFIABLE"</formula>
    </cfRule>
    <cfRule type="expression" dxfId="521" priority="403">
      <formula>$K2784=" - FERME"</formula>
    </cfRule>
    <cfRule type="expression" dxfId="520" priority="404">
      <formula>$K2784=" - FERIE"</formula>
    </cfRule>
    <cfRule type="expression" dxfId="519" priority="405">
      <formula>IF(OR(WEEKDAY($C2784)=7,WEEKDAY($C2784)=1),TRUE,FALSE)</formula>
    </cfRule>
  </conditionalFormatting>
  <conditionalFormatting sqref="A2803">
    <cfRule type="expression" dxfId="518" priority="396">
      <formula>$K2803=" - VACANCES"</formula>
    </cfRule>
    <cfRule type="expression" dxfId="517" priority="397">
      <formula>$K2803=" - NON PLANIFIABLE"</formula>
    </cfRule>
    <cfRule type="expression" dxfId="516" priority="398">
      <formula>$K2803=" - FERME"</formula>
    </cfRule>
    <cfRule type="expression" dxfId="515" priority="399">
      <formula>$K2803=" - FERIE"</formula>
    </cfRule>
    <cfRule type="expression" dxfId="514" priority="400">
      <formula>IF(OR(WEEKDAY($C2803)=7,WEEKDAY($C2803)=1),TRUE,FALSE)</formula>
    </cfRule>
  </conditionalFormatting>
  <conditionalFormatting sqref="A2804">
    <cfRule type="expression" dxfId="513" priority="391">
      <formula>$K2804=" - VACANCES"</formula>
    </cfRule>
    <cfRule type="expression" dxfId="512" priority="392">
      <formula>$K2804=" - NON PLANIFIABLE"</formula>
    </cfRule>
    <cfRule type="expression" dxfId="511" priority="393">
      <formula>$K2804=" - FERME"</formula>
    </cfRule>
    <cfRule type="expression" dxfId="510" priority="394">
      <formula>$K2804=" - FERIE"</formula>
    </cfRule>
    <cfRule type="expression" dxfId="509" priority="395">
      <formula>IF(OR(WEEKDAY($C2804)=7,WEEKDAY($C2804)=1),TRUE,FALSE)</formula>
    </cfRule>
  </conditionalFormatting>
  <conditionalFormatting sqref="C2803">
    <cfRule type="expression" dxfId="508" priority="386">
      <formula>$K2803=" - VACANCES"</formula>
    </cfRule>
    <cfRule type="expression" dxfId="507" priority="387">
      <formula>$K2803=" - NON PLANIFIABLE"</formula>
    </cfRule>
    <cfRule type="expression" dxfId="506" priority="388">
      <formula>$K2803=" - FERME"</formula>
    </cfRule>
    <cfRule type="expression" dxfId="505" priority="389">
      <formula>$K2803=" - FERIE"</formula>
    </cfRule>
    <cfRule type="expression" dxfId="504" priority="390">
      <formula>IF(OR(WEEKDAY($C2803)=7,WEEKDAY($C2803)=1),TRUE,FALSE)</formula>
    </cfRule>
  </conditionalFormatting>
  <conditionalFormatting sqref="C2804">
    <cfRule type="expression" dxfId="503" priority="381">
      <formula>$K2804=" - VACANCES"</formula>
    </cfRule>
    <cfRule type="expression" dxfId="502" priority="382">
      <formula>$K2804=" - NON PLANIFIABLE"</formula>
    </cfRule>
    <cfRule type="expression" dxfId="501" priority="383">
      <formula>$K2804=" - FERME"</formula>
    </cfRule>
    <cfRule type="expression" dxfId="500" priority="384">
      <formula>$K2804=" - FERIE"</formula>
    </cfRule>
    <cfRule type="expression" dxfId="499" priority="385">
      <formula>IF(OR(WEEKDAY($C2804)=7,WEEKDAY($C2804)=1),TRUE,FALSE)</formula>
    </cfRule>
  </conditionalFormatting>
  <conditionalFormatting sqref="E2804">
    <cfRule type="expression" dxfId="498" priority="376">
      <formula>$K2804=" - VACANCES"</formula>
    </cfRule>
    <cfRule type="expression" dxfId="497" priority="377">
      <formula>$K2804=" - NON PLANIFIABLE"</formula>
    </cfRule>
    <cfRule type="expression" dxfId="496" priority="378">
      <formula>$K2804=" - FERME"</formula>
    </cfRule>
    <cfRule type="expression" dxfId="495" priority="379">
      <formula>$K2804=" - FERIE"</formula>
    </cfRule>
    <cfRule type="expression" dxfId="494" priority="380">
      <formula>IF(OR(WEEKDAY($C2804)=7,WEEKDAY($C2804)=1),TRUE,FALSE)</formula>
    </cfRule>
  </conditionalFormatting>
  <conditionalFormatting sqref="J2803">
    <cfRule type="expression" dxfId="493" priority="371">
      <formula>$K2803=" - VACANCES"</formula>
    </cfRule>
    <cfRule type="expression" dxfId="492" priority="372">
      <formula>$K2803=" - NON PLANIFIABLE"</formula>
    </cfRule>
    <cfRule type="expression" dxfId="491" priority="373">
      <formula>$K2803=" - FERME"</formula>
    </cfRule>
    <cfRule type="expression" dxfId="490" priority="374">
      <formula>$K2803=" - FERIE"</formula>
    </cfRule>
    <cfRule type="expression" dxfId="489" priority="375">
      <formula>IF(OR(WEEKDAY($C2803)=7,WEEKDAY($C2803)=1),TRUE,FALSE)</formula>
    </cfRule>
  </conditionalFormatting>
  <conditionalFormatting sqref="K2803">
    <cfRule type="expression" dxfId="488" priority="366">
      <formula>$K2803=" - VACANCES"</formula>
    </cfRule>
    <cfRule type="expression" dxfId="487" priority="367">
      <formula>$K2803=" - NON PLANIFIABLE"</formula>
    </cfRule>
    <cfRule type="expression" dxfId="486" priority="368">
      <formula>$K2803=" - FERME"</formula>
    </cfRule>
    <cfRule type="expression" dxfId="485" priority="369">
      <formula>$K2803=" - FERIE"</formula>
    </cfRule>
    <cfRule type="expression" dxfId="484" priority="370">
      <formula>IF(OR(WEEKDAY($C2803)=7,WEEKDAY($C2803)=1),TRUE,FALSE)</formula>
    </cfRule>
  </conditionalFormatting>
  <conditionalFormatting sqref="J2804">
    <cfRule type="expression" dxfId="483" priority="361">
      <formula>$K2804=" - VACANCES"</formula>
    </cfRule>
    <cfRule type="expression" dxfId="482" priority="362">
      <formula>$K2804=" - NON PLANIFIABLE"</formula>
    </cfRule>
    <cfRule type="expression" dxfId="481" priority="363">
      <formula>$K2804=" - FERME"</formula>
    </cfRule>
    <cfRule type="expression" dxfId="480" priority="364">
      <formula>$K2804=" - FERIE"</formula>
    </cfRule>
    <cfRule type="expression" dxfId="479" priority="365">
      <formula>IF(OR(WEEKDAY($C2804)=7,WEEKDAY($C2804)=1),TRUE,FALSE)</formula>
    </cfRule>
  </conditionalFormatting>
  <conditionalFormatting sqref="K2804">
    <cfRule type="expression" dxfId="478" priority="356">
      <formula>$K2804=" - VACANCES"</formula>
    </cfRule>
    <cfRule type="expression" dxfId="477" priority="357">
      <formula>$K2804=" - NON PLANIFIABLE"</formula>
    </cfRule>
    <cfRule type="expression" dxfId="476" priority="358">
      <formula>$K2804=" - FERME"</formula>
    </cfRule>
    <cfRule type="expression" dxfId="475" priority="359">
      <formula>$K2804=" - FERIE"</formula>
    </cfRule>
    <cfRule type="expression" dxfId="474" priority="360">
      <formula>IF(OR(WEEKDAY($C2804)=7,WEEKDAY($C2804)=1),TRUE,FALSE)</formula>
    </cfRule>
  </conditionalFormatting>
  <conditionalFormatting sqref="E3013:F3013">
    <cfRule type="expression" dxfId="473" priority="351">
      <formula>$K3013=" - VACANCES"</formula>
    </cfRule>
    <cfRule type="expression" dxfId="472" priority="352">
      <formula>$K3013=" - NON PLANIFIABLE"</formula>
    </cfRule>
    <cfRule type="expression" dxfId="471" priority="353">
      <formula>$K3013=" - FERME"</formula>
    </cfRule>
    <cfRule type="expression" dxfId="470" priority="354">
      <formula>$K3013=" - FERIE"</formula>
    </cfRule>
    <cfRule type="expression" dxfId="469" priority="355">
      <formula>IF(OR(WEEKDAY($C3013)=7,WEEKDAY($C3013)=1),TRUE,FALSE)</formula>
    </cfRule>
  </conditionalFormatting>
  <conditionalFormatting sqref="E3033:F3033">
    <cfRule type="expression" dxfId="468" priority="346">
      <formula>$K3033=" - VACANCES"</formula>
    </cfRule>
    <cfRule type="expression" dxfId="467" priority="347">
      <formula>$K3033=" - NON PLANIFIABLE"</formula>
    </cfRule>
    <cfRule type="expression" dxfId="466" priority="348">
      <formula>$K3033=" - FERME"</formula>
    </cfRule>
    <cfRule type="expression" dxfId="465" priority="349">
      <formula>$K3033=" - FERIE"</formula>
    </cfRule>
    <cfRule type="expression" dxfId="464" priority="350">
      <formula>IF(OR(WEEKDAY($C3033)=7,WEEKDAY($C3033)=1),TRUE,FALSE)</formula>
    </cfRule>
  </conditionalFormatting>
  <conditionalFormatting sqref="E3034:F3034">
    <cfRule type="expression" dxfId="463" priority="341">
      <formula>$K3034=" - VACANCES"</formula>
    </cfRule>
    <cfRule type="expression" dxfId="462" priority="342">
      <formula>$K3034=" - NON PLANIFIABLE"</formula>
    </cfRule>
    <cfRule type="expression" dxfId="461" priority="343">
      <formula>$K3034=" - FERME"</formula>
    </cfRule>
    <cfRule type="expression" dxfId="460" priority="344">
      <formula>$K3034=" - FERIE"</formula>
    </cfRule>
    <cfRule type="expression" dxfId="459" priority="345">
      <formula>IF(OR(WEEKDAY($C3034)=7,WEEKDAY($C3034)=1),TRUE,FALSE)</formula>
    </cfRule>
  </conditionalFormatting>
  <conditionalFormatting sqref="J3033">
    <cfRule type="expression" dxfId="458" priority="336">
      <formula>$K3033=" - VACANCES"</formula>
    </cfRule>
    <cfRule type="expression" dxfId="457" priority="337">
      <formula>$K3033=" - NON PLANIFIABLE"</formula>
    </cfRule>
    <cfRule type="expression" dxfId="456" priority="338">
      <formula>$K3033=" - FERME"</formula>
    </cfRule>
    <cfRule type="expression" dxfId="455" priority="339">
      <formula>$K3033=" - FERIE"</formula>
    </cfRule>
    <cfRule type="expression" dxfId="454" priority="340">
      <formula>IF(OR(WEEKDAY($C3033)=7,WEEKDAY($C3033)=1),TRUE,FALSE)</formula>
    </cfRule>
  </conditionalFormatting>
  <conditionalFormatting sqref="K3033">
    <cfRule type="expression" dxfId="453" priority="331">
      <formula>$K3033=" - VACANCES"</formula>
    </cfRule>
    <cfRule type="expression" dxfId="452" priority="332">
      <formula>$K3033=" - NON PLANIFIABLE"</formula>
    </cfRule>
    <cfRule type="expression" dxfId="451" priority="333">
      <formula>$K3033=" - FERME"</formula>
    </cfRule>
    <cfRule type="expression" dxfId="450" priority="334">
      <formula>$K3033=" - FERIE"</formula>
    </cfRule>
    <cfRule type="expression" dxfId="449" priority="335">
      <formula>IF(OR(WEEKDAY($C3033)=7,WEEKDAY($C3033)=1),TRUE,FALSE)</formula>
    </cfRule>
  </conditionalFormatting>
  <conditionalFormatting sqref="J3034:J3035">
    <cfRule type="expression" dxfId="448" priority="326">
      <formula>$K3034=" - VACANCES"</formula>
    </cfRule>
    <cfRule type="expression" dxfId="447" priority="327">
      <formula>$K3034=" - NON PLANIFIABLE"</formula>
    </cfRule>
    <cfRule type="expression" dxfId="446" priority="328">
      <formula>$K3034=" - FERME"</formula>
    </cfRule>
    <cfRule type="expression" dxfId="445" priority="329">
      <formula>$K3034=" - FERIE"</formula>
    </cfRule>
    <cfRule type="expression" dxfId="444" priority="330">
      <formula>IF(OR(WEEKDAY($C3034)=7,WEEKDAY($C3034)=1),TRUE,FALSE)</formula>
    </cfRule>
  </conditionalFormatting>
  <conditionalFormatting sqref="K3034:K3035">
    <cfRule type="expression" dxfId="443" priority="321">
      <formula>$K3034=" - VACANCES"</formula>
    </cfRule>
    <cfRule type="expression" dxfId="442" priority="322">
      <formula>$K3034=" - NON PLANIFIABLE"</formula>
    </cfRule>
    <cfRule type="expression" dxfId="441" priority="323">
      <formula>$K3034=" - FERME"</formula>
    </cfRule>
    <cfRule type="expression" dxfId="440" priority="324">
      <formula>$K3034=" - FERIE"</formula>
    </cfRule>
    <cfRule type="expression" dxfId="439" priority="325">
      <formula>IF(OR(WEEKDAY($C3034)=7,WEEKDAY($C3034)=1),TRUE,FALSE)</formula>
    </cfRule>
  </conditionalFormatting>
  <conditionalFormatting sqref="E3075:F3075">
    <cfRule type="expression" dxfId="438" priority="316">
      <formula>$K3075=" - VACANCES"</formula>
    </cfRule>
    <cfRule type="expression" dxfId="437" priority="317">
      <formula>$K3075=" - NON PLANIFIABLE"</formula>
    </cfRule>
    <cfRule type="expression" dxfId="436" priority="318">
      <formula>$K3075=" - FERME"</formula>
    </cfRule>
    <cfRule type="expression" dxfId="435" priority="319">
      <formula>$K3075=" - FERIE"</formula>
    </cfRule>
    <cfRule type="expression" dxfId="434" priority="320">
      <formula>IF(OR(WEEKDAY($C3075)=7,WEEKDAY($C3075)=1),TRUE,FALSE)</formula>
    </cfRule>
  </conditionalFormatting>
  <conditionalFormatting sqref="J3075">
    <cfRule type="expression" dxfId="433" priority="311">
      <formula>$K3075=" - VACANCES"</formula>
    </cfRule>
    <cfRule type="expression" dxfId="432" priority="312">
      <formula>$K3075=" - NON PLANIFIABLE"</formula>
    </cfRule>
    <cfRule type="expression" dxfId="431" priority="313">
      <formula>$K3075=" - FERME"</formula>
    </cfRule>
    <cfRule type="expression" dxfId="430" priority="314">
      <formula>$K3075=" - FERIE"</formula>
    </cfRule>
    <cfRule type="expression" dxfId="429" priority="315">
      <formula>IF(OR(WEEKDAY($C3075)=7,WEEKDAY($C3075)=1),TRUE,FALSE)</formula>
    </cfRule>
  </conditionalFormatting>
  <conditionalFormatting sqref="K3075">
    <cfRule type="expression" dxfId="428" priority="306">
      <formula>$K3075=" - VACANCES"</formula>
    </cfRule>
    <cfRule type="expression" dxfId="427" priority="307">
      <formula>$K3075=" - NON PLANIFIABLE"</formula>
    </cfRule>
    <cfRule type="expression" dxfId="426" priority="308">
      <formula>$K3075=" - FERME"</formula>
    </cfRule>
    <cfRule type="expression" dxfId="425" priority="309">
      <formula>$K3075=" - FERIE"</formula>
    </cfRule>
    <cfRule type="expression" dxfId="424" priority="310">
      <formula>IF(OR(WEEKDAY($C3075)=7,WEEKDAY($C3075)=1),TRUE,FALSE)</formula>
    </cfRule>
  </conditionalFormatting>
  <conditionalFormatting sqref="K2808">
    <cfRule type="expression" dxfId="423" priority="301">
      <formula>$K2808=" - VACANCES"</formula>
    </cfRule>
    <cfRule type="expression" dxfId="422" priority="302">
      <formula>$K2808=" - NON PLANIFIABLE"</formula>
    </cfRule>
    <cfRule type="expression" dxfId="421" priority="303">
      <formula>$K2808=" - FERME"</formula>
    </cfRule>
    <cfRule type="expression" dxfId="420" priority="304">
      <formula>$K2808=" - FERIE"</formula>
    </cfRule>
    <cfRule type="expression" dxfId="419" priority="305">
      <formula>IF(OR(WEEKDAY($C2808)=7,WEEKDAY($C2808)=1),TRUE,FALSE)</formula>
    </cfRule>
  </conditionalFormatting>
  <conditionalFormatting sqref="K2889">
    <cfRule type="expression" dxfId="418" priority="296">
      <formula>$K2889=" - VACANCES"</formula>
    </cfRule>
    <cfRule type="expression" dxfId="417" priority="297">
      <formula>$K2889=" - NON PLANIFIABLE"</formula>
    </cfRule>
    <cfRule type="expression" dxfId="416" priority="298">
      <formula>$K2889=" - FERME"</formula>
    </cfRule>
    <cfRule type="expression" dxfId="415" priority="299">
      <formula>$K2889=" - FERIE"</formula>
    </cfRule>
    <cfRule type="expression" dxfId="414" priority="300">
      <formula>IF(OR(WEEKDAY($C2889)=7,WEEKDAY($C2889)=1),TRUE,FALSE)</formula>
    </cfRule>
  </conditionalFormatting>
  <conditionalFormatting sqref="A1477:J1477 K1392 L1477:O1477">
    <cfRule type="expression" dxfId="413" priority="3665">
      <formula>$K1307=" - VACANCES"</formula>
    </cfRule>
    <cfRule type="expression" dxfId="412" priority="3666">
      <formula>$K1307=" - NON PLANIFIABLE"</formula>
    </cfRule>
    <cfRule type="expression" dxfId="411" priority="3667">
      <formula>$K1307=" - FERME"</formula>
    </cfRule>
    <cfRule type="expression" dxfId="410" priority="3668">
      <formula>$K1307=" - FERIE"</formula>
    </cfRule>
    <cfRule type="expression" dxfId="409" priority="3669">
      <formula>IF(OR(WEEKDAY($C1392)=7,WEEKDAY($C1392)=1),TRUE,FALSE)</formula>
    </cfRule>
  </conditionalFormatting>
  <conditionalFormatting sqref="A1392:J1392 L1392:O1392">
    <cfRule type="expression" dxfId="408" priority="3675">
      <formula>#REF!=" - VACANCES"</formula>
    </cfRule>
    <cfRule type="expression" dxfId="407" priority="3676">
      <formula>#REF!=" - NON PLANIFIABLE"</formula>
    </cfRule>
    <cfRule type="expression" dxfId="406" priority="3677">
      <formula>#REF!=" - FERME"</formula>
    </cfRule>
    <cfRule type="expression" dxfId="405" priority="3678">
      <formula>#REF!=" - FERIE"</formula>
    </cfRule>
    <cfRule type="expression" dxfId="404" priority="3679">
      <formula>IF(OR(WEEKDAY($C1392)=7,WEEKDAY($C1392)=1),TRUE,FALSE)</formula>
    </cfRule>
  </conditionalFormatting>
  <conditionalFormatting sqref="K1392">
    <cfRule type="expression" dxfId="403" priority="3690">
      <formula>$K1392=" - VACANCES"</formula>
    </cfRule>
    <cfRule type="expression" dxfId="402" priority="3691">
      <formula>$K1392=" - NON PLANIFIABLE"</formula>
    </cfRule>
    <cfRule type="expression" dxfId="401" priority="3692">
      <formula>$K1392=" - FERME"</formula>
    </cfRule>
    <cfRule type="expression" dxfId="400" priority="3693">
      <formula>$K1392=" - FERIE"</formula>
    </cfRule>
    <cfRule type="expression" dxfId="399" priority="3694">
      <formula>IF(OR(WEEKDAY($C1477)=7,WEEKDAY($C1477)=1),TRUE,FALSE)</formula>
    </cfRule>
  </conditionalFormatting>
  <conditionalFormatting sqref="K2914">
    <cfRule type="expression" dxfId="398" priority="291">
      <formula>$K2914=" - VACANCES"</formula>
    </cfRule>
    <cfRule type="expression" dxfId="397" priority="292">
      <formula>$K2914=" - NON PLANIFIABLE"</formula>
    </cfRule>
    <cfRule type="expression" dxfId="396" priority="293">
      <formula>$K2914=" - FERME"</formula>
    </cfRule>
    <cfRule type="expression" dxfId="395" priority="294">
      <formula>$K2914=" - FERIE"</formula>
    </cfRule>
    <cfRule type="expression" dxfId="394" priority="295">
      <formula>IF(OR(WEEKDAY($C2914)=7,WEEKDAY($C2914)=1),TRUE,FALSE)</formula>
    </cfRule>
  </conditionalFormatting>
  <conditionalFormatting sqref="J3865">
    <cfRule type="expression" dxfId="393" priority="286">
      <formula>$K3865=" - VACANCES"</formula>
    </cfRule>
    <cfRule type="expression" dxfId="392" priority="287">
      <formula>$K3865=" - NON PLANIFIABLE"</formula>
    </cfRule>
    <cfRule type="expression" dxfId="391" priority="288">
      <formula>$K3865=" - FERME"</formula>
    </cfRule>
    <cfRule type="expression" dxfId="390" priority="289">
      <formula>$K3865=" - FERIE"</formula>
    </cfRule>
    <cfRule type="expression" dxfId="389" priority="290">
      <formula>IF(OR(WEEKDAY($C3865)=7,WEEKDAY($C3865)=1),TRUE,FALSE)</formula>
    </cfRule>
  </conditionalFormatting>
  <conditionalFormatting sqref="K3865">
    <cfRule type="expression" dxfId="388" priority="281">
      <formula>$K3865=" - VACANCES"</formula>
    </cfRule>
    <cfRule type="expression" dxfId="387" priority="282">
      <formula>$K3865=" - NON PLANIFIABLE"</formula>
    </cfRule>
    <cfRule type="expression" dxfId="386" priority="283">
      <formula>$K3865=" - FERME"</formula>
    </cfRule>
    <cfRule type="expression" dxfId="385" priority="284">
      <formula>$K3865=" - FERIE"</formula>
    </cfRule>
    <cfRule type="expression" dxfId="384" priority="285">
      <formula>IF(OR(WEEKDAY($C3865)=7,WEEKDAY($C3865)=1),TRUE,FALSE)</formula>
    </cfRule>
  </conditionalFormatting>
  <conditionalFormatting sqref="J4838:K4838">
    <cfRule type="expression" dxfId="383" priority="276">
      <formula>$K4838=" - VACANCES"</formula>
    </cfRule>
    <cfRule type="expression" dxfId="382" priority="277">
      <formula>$K4838=" - NON PLANIFIABLE"</formula>
    </cfRule>
    <cfRule type="expression" dxfId="381" priority="278">
      <formula>$K4838=" - FERME"</formula>
    </cfRule>
    <cfRule type="expression" dxfId="380" priority="279">
      <formula>$K4838=" - FERIE"</formula>
    </cfRule>
    <cfRule type="expression" dxfId="379" priority="280">
      <formula>IF(OR(WEEKDAY($C4838)=7,WEEKDAY($C4838)=1),TRUE,FALSE)</formula>
    </cfRule>
  </conditionalFormatting>
  <conditionalFormatting sqref="K1898">
    <cfRule type="expression" dxfId="378" priority="271">
      <formula>$K1898=" - VACANCES"</formula>
    </cfRule>
    <cfRule type="expression" dxfId="377" priority="272">
      <formula>$K1898=" - NON PLANIFIABLE"</formula>
    </cfRule>
    <cfRule type="expression" dxfId="376" priority="273">
      <formula>$K1898=" - FERME"</formula>
    </cfRule>
    <cfRule type="expression" dxfId="375" priority="274">
      <formula>$K1898=" - FERIE"</formula>
    </cfRule>
    <cfRule type="expression" dxfId="374" priority="275">
      <formula>IF(OR(WEEKDAY($C1898)=7,WEEKDAY($C1898)=1),TRUE,FALSE)</formula>
    </cfRule>
  </conditionalFormatting>
  <conditionalFormatting sqref="K1907">
    <cfRule type="expression" dxfId="373" priority="266">
      <formula>$K1907=" - VACANCES"</formula>
    </cfRule>
    <cfRule type="expression" dxfId="372" priority="267">
      <formula>$K1907=" - NON PLANIFIABLE"</formula>
    </cfRule>
    <cfRule type="expression" dxfId="371" priority="268">
      <formula>$K1907=" - FERME"</formula>
    </cfRule>
    <cfRule type="expression" dxfId="370" priority="269">
      <formula>$K1907=" - FERIE"</formula>
    </cfRule>
    <cfRule type="expression" dxfId="369" priority="270">
      <formula>IF(OR(WEEKDAY($C1907)=7,WEEKDAY($C1907)=1),TRUE,FALSE)</formula>
    </cfRule>
  </conditionalFormatting>
  <conditionalFormatting sqref="K1913">
    <cfRule type="expression" dxfId="368" priority="261">
      <formula>$K1913=" - VACANCES"</formula>
    </cfRule>
    <cfRule type="expression" dxfId="367" priority="262">
      <formula>$K1913=" - NON PLANIFIABLE"</formula>
    </cfRule>
    <cfRule type="expression" dxfId="366" priority="263">
      <formula>$K1913=" - FERME"</formula>
    </cfRule>
    <cfRule type="expression" dxfId="365" priority="264">
      <formula>$K1913=" - FERIE"</formula>
    </cfRule>
    <cfRule type="expression" dxfId="364" priority="265">
      <formula>IF(OR(WEEKDAY($C1913)=7,WEEKDAY($C1913)=1),TRUE,FALSE)</formula>
    </cfRule>
  </conditionalFormatting>
  <conditionalFormatting sqref="K1917">
    <cfRule type="expression" dxfId="363" priority="256">
      <formula>$K1917=" - VACANCES"</formula>
    </cfRule>
    <cfRule type="expression" dxfId="362" priority="257">
      <formula>$K1917=" - NON PLANIFIABLE"</formula>
    </cfRule>
    <cfRule type="expression" dxfId="361" priority="258">
      <formula>$K1917=" - FERME"</formula>
    </cfRule>
    <cfRule type="expression" dxfId="360" priority="259">
      <formula>$K1917=" - FERIE"</formula>
    </cfRule>
    <cfRule type="expression" dxfId="359" priority="260">
      <formula>IF(OR(WEEKDAY($C1917)=7,WEEKDAY($C1917)=1),TRUE,FALSE)</formula>
    </cfRule>
  </conditionalFormatting>
  <conditionalFormatting sqref="K1922">
    <cfRule type="expression" dxfId="358" priority="251">
      <formula>$K1922=" - VACANCES"</formula>
    </cfRule>
    <cfRule type="expression" dxfId="357" priority="252">
      <formula>$K1922=" - NON PLANIFIABLE"</formula>
    </cfRule>
    <cfRule type="expression" dxfId="356" priority="253">
      <formula>$K1922=" - FERME"</formula>
    </cfRule>
    <cfRule type="expression" dxfId="355" priority="254">
      <formula>$K1922=" - FERIE"</formula>
    </cfRule>
    <cfRule type="expression" dxfId="354" priority="255">
      <formula>IF(OR(WEEKDAY($C1922)=7,WEEKDAY($C1922)=1),TRUE,FALSE)</formula>
    </cfRule>
  </conditionalFormatting>
  <conditionalFormatting sqref="K1930">
    <cfRule type="expression" dxfId="353" priority="246">
      <formula>$K1930=" - VACANCES"</formula>
    </cfRule>
    <cfRule type="expression" dxfId="352" priority="247">
      <formula>$K1930=" - NON PLANIFIABLE"</formula>
    </cfRule>
    <cfRule type="expression" dxfId="351" priority="248">
      <formula>$K1930=" - FERME"</formula>
    </cfRule>
    <cfRule type="expression" dxfId="350" priority="249">
      <formula>$K1930=" - FERIE"</formula>
    </cfRule>
    <cfRule type="expression" dxfId="349" priority="250">
      <formula>IF(OR(WEEKDAY($C1930)=7,WEEKDAY($C1930)=1),TRUE,FALSE)</formula>
    </cfRule>
  </conditionalFormatting>
  <conditionalFormatting sqref="K1938">
    <cfRule type="expression" dxfId="348" priority="241">
      <formula>$K1938=" - VACANCES"</formula>
    </cfRule>
    <cfRule type="expression" dxfId="347" priority="242">
      <formula>$K1938=" - NON PLANIFIABLE"</formula>
    </cfRule>
    <cfRule type="expression" dxfId="346" priority="243">
      <formula>$K1938=" - FERME"</formula>
    </cfRule>
    <cfRule type="expression" dxfId="345" priority="244">
      <formula>$K1938=" - FERIE"</formula>
    </cfRule>
    <cfRule type="expression" dxfId="344" priority="245">
      <formula>IF(OR(WEEKDAY($C1938)=7,WEEKDAY($C1938)=1),TRUE,FALSE)</formula>
    </cfRule>
  </conditionalFormatting>
  <conditionalFormatting sqref="K1946">
    <cfRule type="expression" dxfId="343" priority="236">
      <formula>$K1946=" - VACANCES"</formula>
    </cfRule>
    <cfRule type="expression" dxfId="342" priority="237">
      <formula>$K1946=" - NON PLANIFIABLE"</formula>
    </cfRule>
    <cfRule type="expression" dxfId="341" priority="238">
      <formula>$K1946=" - FERME"</formula>
    </cfRule>
    <cfRule type="expression" dxfId="340" priority="239">
      <formula>$K1946=" - FERIE"</formula>
    </cfRule>
    <cfRule type="expression" dxfId="339" priority="240">
      <formula>IF(OR(WEEKDAY($C1946)=7,WEEKDAY($C1946)=1),TRUE,FALSE)</formula>
    </cfRule>
  </conditionalFormatting>
  <conditionalFormatting sqref="F1774">
    <cfRule type="expression" dxfId="338" priority="231">
      <formula>$K1774=" - VACANCES"</formula>
    </cfRule>
    <cfRule type="expression" dxfId="337" priority="232">
      <formula>$K1774=" - NON PLANIFIABLE"</formula>
    </cfRule>
    <cfRule type="expression" dxfId="336" priority="233">
      <formula>$K1774=" - FERME"</formula>
    </cfRule>
    <cfRule type="expression" dxfId="335" priority="234">
      <formula>$K1774=" - FERIE"</formula>
    </cfRule>
    <cfRule type="expression" dxfId="334" priority="235">
      <formula>IF(OR(WEEKDAY($C1774)=7,WEEKDAY($C1774)=1),TRUE,FALSE)</formula>
    </cfRule>
  </conditionalFormatting>
  <conditionalFormatting sqref="C1811">
    <cfRule type="expression" dxfId="333" priority="211">
      <formula>$K1791=" - VACANCES"</formula>
    </cfRule>
    <cfRule type="expression" dxfId="332" priority="212">
      <formula>$K1791=" - NON PLANIFIABLE"</formula>
    </cfRule>
    <cfRule type="expression" dxfId="331" priority="213">
      <formula>$K1791=" - FERME"</formula>
    </cfRule>
    <cfRule type="expression" dxfId="330" priority="214">
      <formula>$K1791=" - FERIE"</formula>
    </cfRule>
    <cfRule type="expression" dxfId="329" priority="215">
      <formula>IF(OR(WEEKDAY($C1811)=7,WEEKDAY($C1811)=1),TRUE,FALSE)</formula>
    </cfRule>
  </conditionalFormatting>
  <conditionalFormatting sqref="A1811">
    <cfRule type="expression" dxfId="328" priority="221">
      <formula>$K1791=" - VACANCES"</formula>
    </cfRule>
    <cfRule type="expression" dxfId="327" priority="222">
      <formula>$K1791=" - NON PLANIFIABLE"</formula>
    </cfRule>
    <cfRule type="expression" dxfId="326" priority="223">
      <formula>$K1791=" - FERME"</formula>
    </cfRule>
    <cfRule type="expression" dxfId="325" priority="224">
      <formula>$K1791=" - FERIE"</formula>
    </cfRule>
    <cfRule type="expression" dxfId="324" priority="225">
      <formula>IF(OR(WEEKDAY($C1811)=7,WEEKDAY($C1811)=1),TRUE,FALSE)</formula>
    </cfRule>
  </conditionalFormatting>
  <conditionalFormatting sqref="A2756">
    <cfRule type="expression" dxfId="323" priority="206">
      <formula>$K2756=" - VACANCES"</formula>
    </cfRule>
    <cfRule type="expression" dxfId="322" priority="207">
      <formula>$K2756=" - NON PLANIFIABLE"</formula>
    </cfRule>
    <cfRule type="expression" dxfId="321" priority="208">
      <formula>$K2756=" - FERME"</formula>
    </cfRule>
    <cfRule type="expression" dxfId="320" priority="209">
      <formula>$K2756=" - FERIE"</formula>
    </cfRule>
    <cfRule type="expression" dxfId="319" priority="210">
      <formula>IF(OR(WEEKDAY($C2756)=7,WEEKDAY($C2756)=1),TRUE,FALSE)</formula>
    </cfRule>
  </conditionalFormatting>
  <conditionalFormatting sqref="A2757">
    <cfRule type="expression" dxfId="318" priority="201">
      <formula>$K2757=" - VACANCES"</formula>
    </cfRule>
    <cfRule type="expression" dxfId="317" priority="202">
      <formula>$K2757=" - NON PLANIFIABLE"</formula>
    </cfRule>
    <cfRule type="expression" dxfId="316" priority="203">
      <formula>$K2757=" - FERME"</formula>
    </cfRule>
    <cfRule type="expression" dxfId="315" priority="204">
      <formula>$K2757=" - FERIE"</formula>
    </cfRule>
    <cfRule type="expression" dxfId="314" priority="205">
      <formula>IF(OR(WEEKDAY($C2757)=7,WEEKDAY($C2757)=1),TRUE,FALSE)</formula>
    </cfRule>
  </conditionalFormatting>
  <conditionalFormatting sqref="C2756">
    <cfRule type="expression" dxfId="313" priority="196">
      <formula>$K2756=" - VACANCES"</formula>
    </cfRule>
    <cfRule type="expression" dxfId="312" priority="197">
      <formula>$K2756=" - NON PLANIFIABLE"</formula>
    </cfRule>
    <cfRule type="expression" dxfId="311" priority="198">
      <formula>$K2756=" - FERME"</formula>
    </cfRule>
    <cfRule type="expression" dxfId="310" priority="199">
      <formula>$K2756=" - FERIE"</formula>
    </cfRule>
    <cfRule type="expression" dxfId="309" priority="200">
      <formula>IF(OR(WEEKDAY($C2756)=7,WEEKDAY($C2756)=1),TRUE,FALSE)</formula>
    </cfRule>
  </conditionalFormatting>
  <conditionalFormatting sqref="C2757">
    <cfRule type="expression" dxfId="308" priority="191">
      <formula>$K2757=" - VACANCES"</formula>
    </cfRule>
    <cfRule type="expression" dxfId="307" priority="192">
      <formula>$K2757=" - NON PLANIFIABLE"</formula>
    </cfRule>
    <cfRule type="expression" dxfId="306" priority="193">
      <formula>$K2757=" - FERME"</formula>
    </cfRule>
    <cfRule type="expression" dxfId="305" priority="194">
      <formula>$K2757=" - FERIE"</formula>
    </cfRule>
    <cfRule type="expression" dxfId="304" priority="195">
      <formula>IF(OR(WEEKDAY($C2757)=7,WEEKDAY($C2757)=1),TRUE,FALSE)</formula>
    </cfRule>
  </conditionalFormatting>
  <conditionalFormatting sqref="E2756:F2756">
    <cfRule type="expression" dxfId="303" priority="186">
      <formula>$K2756=" - VACANCES"</formula>
    </cfRule>
    <cfRule type="expression" dxfId="302" priority="187">
      <formula>$K2756=" - NON PLANIFIABLE"</formula>
    </cfRule>
    <cfRule type="expression" dxfId="301" priority="188">
      <formula>$K2756=" - FERME"</formula>
    </cfRule>
    <cfRule type="expression" dxfId="300" priority="189">
      <formula>$K2756=" - FERIE"</formula>
    </cfRule>
    <cfRule type="expression" dxfId="299" priority="190">
      <formula>IF(OR(WEEKDAY($C2756)=7,WEEKDAY($C2756)=1),TRUE,FALSE)</formula>
    </cfRule>
  </conditionalFormatting>
  <conditionalFormatting sqref="E2757:F2757">
    <cfRule type="expression" dxfId="298" priority="181">
      <formula>$K2757=" - VACANCES"</formula>
    </cfRule>
    <cfRule type="expression" dxfId="297" priority="182">
      <formula>$K2757=" - NON PLANIFIABLE"</formula>
    </cfRule>
    <cfRule type="expression" dxfId="296" priority="183">
      <formula>$K2757=" - FERME"</formula>
    </cfRule>
    <cfRule type="expression" dxfId="295" priority="184">
      <formula>$K2757=" - FERIE"</formula>
    </cfRule>
    <cfRule type="expression" dxfId="294" priority="185">
      <formula>IF(OR(WEEKDAY($C2757)=7,WEEKDAY($C2757)=1),TRUE,FALSE)</formula>
    </cfRule>
  </conditionalFormatting>
  <conditionalFormatting sqref="E3035:F3035">
    <cfRule type="expression" dxfId="293" priority="176">
      <formula>$K3035=" - VACANCES"</formula>
    </cfRule>
    <cfRule type="expression" dxfId="292" priority="177">
      <formula>$K3035=" - NON PLANIFIABLE"</formula>
    </cfRule>
    <cfRule type="expression" dxfId="291" priority="178">
      <formula>$K3035=" - FERME"</formula>
    </cfRule>
    <cfRule type="expression" dxfId="290" priority="179">
      <formula>$K3035=" - FERIE"</formula>
    </cfRule>
    <cfRule type="expression" dxfId="289" priority="180">
      <formula>IF(OR(WEEKDAY($C3035)=7,WEEKDAY($C3035)=1),TRUE,FALSE)</formula>
    </cfRule>
  </conditionalFormatting>
  <conditionalFormatting sqref="K3071">
    <cfRule type="expression" dxfId="288" priority="171">
      <formula>$K3071=" - VACANCES"</formula>
    </cfRule>
    <cfRule type="expression" dxfId="287" priority="172">
      <formula>$K3071=" - NON PLANIFIABLE"</formula>
    </cfRule>
    <cfRule type="expression" dxfId="286" priority="173">
      <formula>$K3071=" - FERME"</formula>
    </cfRule>
    <cfRule type="expression" dxfId="285" priority="174">
      <formula>$K3071=" - FERIE"</formula>
    </cfRule>
    <cfRule type="expression" dxfId="284" priority="175">
      <formula>IF(OR(WEEKDAY($C3071)=7,WEEKDAY($C3071)=1),TRUE,FALSE)</formula>
    </cfRule>
  </conditionalFormatting>
  <conditionalFormatting sqref="A3054">
    <cfRule type="expression" dxfId="283" priority="166">
      <formula>$K3054=" - VACANCES"</formula>
    </cfRule>
    <cfRule type="expression" dxfId="282" priority="167">
      <formula>$K3054=" - NON PLANIFIABLE"</formula>
    </cfRule>
    <cfRule type="expression" dxfId="281" priority="168">
      <formula>$K3054=" - FERME"</formula>
    </cfRule>
    <cfRule type="expression" dxfId="280" priority="169">
      <formula>$K3054=" - FERIE"</formula>
    </cfRule>
    <cfRule type="expression" dxfId="279" priority="170">
      <formula>IF(OR(WEEKDAY($C3054)=7,WEEKDAY($C3054)=1),TRUE,FALSE)</formula>
    </cfRule>
  </conditionalFormatting>
  <conditionalFormatting sqref="C3054">
    <cfRule type="expression" dxfId="278" priority="161">
      <formula>$K3054=" - VACANCES"</formula>
    </cfRule>
    <cfRule type="expression" dxfId="277" priority="162">
      <formula>$K3054=" - NON PLANIFIABLE"</formula>
    </cfRule>
    <cfRule type="expression" dxfId="276" priority="163">
      <formula>$K3054=" - FERME"</formula>
    </cfRule>
    <cfRule type="expression" dxfId="275" priority="164">
      <formula>$K3054=" - FERIE"</formula>
    </cfRule>
    <cfRule type="expression" dxfId="274" priority="165">
      <formula>IF(OR(WEEKDAY($C3054)=7,WEEKDAY($C3054)=1),TRUE,FALSE)</formula>
    </cfRule>
  </conditionalFormatting>
  <conditionalFormatting sqref="E3054">
    <cfRule type="expression" dxfId="273" priority="156">
      <formula>$K3054=" - VACANCES"</formula>
    </cfRule>
    <cfRule type="expression" dxfId="272" priority="157">
      <formula>$K3054=" - NON PLANIFIABLE"</formula>
    </cfRule>
    <cfRule type="expression" dxfId="271" priority="158">
      <formula>$K3054=" - FERME"</formula>
    </cfRule>
    <cfRule type="expression" dxfId="270" priority="159">
      <formula>$K3054=" - FERIE"</formula>
    </cfRule>
    <cfRule type="expression" dxfId="269" priority="160">
      <formula>IF(OR(WEEKDAY($C3054)=7,WEEKDAY($C3054)=1),TRUE,FALSE)</formula>
    </cfRule>
  </conditionalFormatting>
  <conditionalFormatting sqref="F3054">
    <cfRule type="expression" dxfId="268" priority="151">
      <formula>$K3054=" - VACANCES"</formula>
    </cfRule>
    <cfRule type="expression" dxfId="267" priority="152">
      <formula>$K3054=" - NON PLANIFIABLE"</formula>
    </cfRule>
    <cfRule type="expression" dxfId="266" priority="153">
      <formula>$K3054=" - FERME"</formula>
    </cfRule>
    <cfRule type="expression" dxfId="265" priority="154">
      <formula>$K3054=" - FERIE"</formula>
    </cfRule>
    <cfRule type="expression" dxfId="264" priority="155">
      <formula>IF(OR(WEEKDAY($C3054)=7,WEEKDAY($C3054)=1),TRUE,FALSE)</formula>
    </cfRule>
  </conditionalFormatting>
  <conditionalFormatting sqref="W1810:Z1810 J1810:T1810 A1810:G1810">
    <cfRule type="expression" dxfId="263" priority="146">
      <formula>$K1810=" - VACANCES"</formula>
    </cfRule>
    <cfRule type="expression" dxfId="262" priority="147">
      <formula>$K1810=" - NON PLANIFIABLE"</formula>
    </cfRule>
    <cfRule type="expression" dxfId="261" priority="148">
      <formula>$K1810=" - FERME"</formula>
    </cfRule>
    <cfRule type="expression" dxfId="260" priority="149">
      <formula>$K1810=" - FERIE"</formula>
    </cfRule>
    <cfRule type="expression" dxfId="259" priority="150">
      <formula>IF(OR(WEEKDAY($C1810)=7,WEEKDAY($C1810)=1),TRUE,FALSE)</formula>
    </cfRule>
  </conditionalFormatting>
  <conditionalFormatting sqref="U1810 H1810">
    <cfRule type="expression" dxfId="258" priority="141">
      <formula>$K1810=" - VACANCES"</formula>
    </cfRule>
    <cfRule type="expression" dxfId="257" priority="142">
      <formula>$K1810=" - NON PLANIFIABLE"</formula>
    </cfRule>
    <cfRule type="expression" dxfId="256" priority="143">
      <formula>$K1810=" - FERME"</formula>
    </cfRule>
    <cfRule type="expression" dxfId="255" priority="144">
      <formula>$K1810=" - FERIE"</formula>
    </cfRule>
    <cfRule type="expression" dxfId="254" priority="145">
      <formula>IF(OR(WEEKDAY($C1810)=7,WEEKDAY($C1810)=1),TRUE,FALSE)</formula>
    </cfRule>
  </conditionalFormatting>
  <conditionalFormatting sqref="V1810 I1810">
    <cfRule type="expression" dxfId="253" priority="136">
      <formula>$K1810=" - VACANCES"</formula>
    </cfRule>
    <cfRule type="expression" dxfId="252" priority="137">
      <formula>$K1810=" - NON PLANIFIABLE"</formula>
    </cfRule>
    <cfRule type="expression" dxfId="251" priority="138">
      <formula>$K1810=" - FERME"</formula>
    </cfRule>
    <cfRule type="expression" dxfId="250" priority="139">
      <formula>$K1810=" - FERIE"</formula>
    </cfRule>
    <cfRule type="expression" dxfId="249" priority="140">
      <formula>IF(OR(WEEKDAY($C1810)=7,WEEKDAY($C1810)=1),TRUE,FALSE)</formula>
    </cfRule>
  </conditionalFormatting>
  <conditionalFormatting sqref="K3323">
    <cfRule type="expression" dxfId="248" priority="131">
      <formula>$K3323=" - VACANCES"</formula>
    </cfRule>
    <cfRule type="expression" dxfId="247" priority="132">
      <formula>$K3323=" - NON PLANIFIABLE"</formula>
    </cfRule>
    <cfRule type="expression" dxfId="246" priority="133">
      <formula>$K3323=" - FERME"</formula>
    </cfRule>
    <cfRule type="expression" dxfId="245" priority="134">
      <formula>$K3323=" - FERIE"</formula>
    </cfRule>
    <cfRule type="expression" dxfId="244" priority="135">
      <formula>IF(OR(WEEKDAY($C3323)=7,WEEKDAY($C3323)=1),TRUE,FALSE)</formula>
    </cfRule>
  </conditionalFormatting>
  <conditionalFormatting sqref="K2698">
    <cfRule type="expression" dxfId="243" priority="126">
      <formula>$K2698=" - VACANCES"</formula>
    </cfRule>
    <cfRule type="expression" dxfId="242" priority="127">
      <formula>$K2698=" - NON PLANIFIABLE"</formula>
    </cfRule>
    <cfRule type="expression" dxfId="241" priority="128">
      <formula>$K2698=" - FERME"</formula>
    </cfRule>
    <cfRule type="expression" dxfId="240" priority="129">
      <formula>$K2698=" - FERIE"</formula>
    </cfRule>
    <cfRule type="expression" dxfId="239" priority="130">
      <formula>IF(OR(WEEKDAY($C2698)=7,WEEKDAY($C2698)=1),TRUE,FALSE)</formula>
    </cfRule>
  </conditionalFormatting>
  <conditionalFormatting sqref="K3519">
    <cfRule type="expression" dxfId="238" priority="121">
      <formula>$K3519=" - VACANCES"</formula>
    </cfRule>
    <cfRule type="expression" dxfId="237" priority="122">
      <formula>$K3519=" - NON PLANIFIABLE"</formula>
    </cfRule>
    <cfRule type="expression" dxfId="236" priority="123">
      <formula>$K3519=" - FERME"</formula>
    </cfRule>
    <cfRule type="expression" dxfId="235" priority="124">
      <formula>$K3519=" - FERIE"</formula>
    </cfRule>
    <cfRule type="expression" dxfId="234" priority="125">
      <formula>IF(OR(WEEKDAY($C3519)=7,WEEKDAY($C3519)=1),TRUE,FALSE)</formula>
    </cfRule>
  </conditionalFormatting>
  <conditionalFormatting sqref="K3675">
    <cfRule type="expression" dxfId="233" priority="116">
      <formula>$K3675=" - VACANCES"</formula>
    </cfRule>
    <cfRule type="expression" dxfId="232" priority="117">
      <formula>$K3675=" - NON PLANIFIABLE"</formula>
    </cfRule>
    <cfRule type="expression" dxfId="231" priority="118">
      <formula>$K3675=" - FERME"</formula>
    </cfRule>
    <cfRule type="expression" dxfId="230" priority="119">
      <formula>$K3675=" - FERIE"</formula>
    </cfRule>
    <cfRule type="expression" dxfId="229" priority="120">
      <formula>IF(OR(WEEKDAY($C3675)=7,WEEKDAY($C3675)=1),TRUE,FALSE)</formula>
    </cfRule>
  </conditionalFormatting>
  <conditionalFormatting sqref="K3768">
    <cfRule type="expression" dxfId="228" priority="111">
      <formula>$K3768=" - VACANCES"</formula>
    </cfRule>
    <cfRule type="expression" dxfId="227" priority="112">
      <formula>$K3768=" - NON PLANIFIABLE"</formula>
    </cfRule>
    <cfRule type="expression" dxfId="226" priority="113">
      <formula>$K3768=" - FERME"</formula>
    </cfRule>
    <cfRule type="expression" dxfId="225" priority="114">
      <formula>$K3768=" - FERIE"</formula>
    </cfRule>
    <cfRule type="expression" dxfId="224" priority="115">
      <formula>IF(OR(WEEKDAY($C3768)=7,WEEKDAY($C3768)=1),TRUE,FALSE)</formula>
    </cfRule>
  </conditionalFormatting>
  <conditionalFormatting sqref="K3827">
    <cfRule type="expression" dxfId="223" priority="106">
      <formula>$K3827=" - VACANCES"</formula>
    </cfRule>
    <cfRule type="expression" dxfId="222" priority="107">
      <formula>$K3827=" - NON PLANIFIABLE"</formula>
    </cfRule>
    <cfRule type="expression" dxfId="221" priority="108">
      <formula>$K3827=" - FERME"</formula>
    </cfRule>
    <cfRule type="expression" dxfId="220" priority="109">
      <formula>$K3827=" - FERIE"</formula>
    </cfRule>
    <cfRule type="expression" dxfId="219" priority="110">
      <formula>IF(OR(WEEKDAY($C3827)=7,WEEKDAY($C3827)=1),TRUE,FALSE)</formula>
    </cfRule>
  </conditionalFormatting>
  <conditionalFormatting sqref="E1775:F1776">
    <cfRule type="expression" dxfId="218" priority="101">
      <formula>$K1775=" - VACANCES"</formula>
    </cfRule>
    <cfRule type="expression" dxfId="217" priority="102">
      <formula>$K1775=" - NON PLANIFIABLE"</formula>
    </cfRule>
    <cfRule type="expression" dxfId="216" priority="103">
      <formula>$K1775=" - FERME"</formula>
    </cfRule>
    <cfRule type="expression" dxfId="215" priority="104">
      <formula>$K1775=" - FERIE"</formula>
    </cfRule>
    <cfRule type="expression" dxfId="214" priority="105">
      <formula>IF(OR(WEEKDAY($C1775)=7,WEEKDAY($C1775)=1),TRUE,FALSE)</formula>
    </cfRule>
  </conditionalFormatting>
  <conditionalFormatting sqref="K1645">
    <cfRule type="expression" dxfId="213" priority="96">
      <formula>$K1645=" - VACANCES"</formula>
    </cfRule>
    <cfRule type="expression" dxfId="212" priority="97">
      <formula>$K1645=" - NON PLANIFIABLE"</formula>
    </cfRule>
    <cfRule type="expression" dxfId="211" priority="98">
      <formula>$K1645=" - FERME"</formula>
    </cfRule>
    <cfRule type="expression" dxfId="210" priority="99">
      <formula>$K1645=" - FERIE"</formula>
    </cfRule>
    <cfRule type="expression" dxfId="209" priority="100">
      <formula>IF(OR(WEEKDAY($C1645)=7,WEEKDAY($C1645)=1),TRUE,FALSE)</formula>
    </cfRule>
  </conditionalFormatting>
  <conditionalFormatting sqref="F1704">
    <cfRule type="expression" dxfId="208" priority="91">
      <formula>$K1704=" - VACANCES"</formula>
    </cfRule>
    <cfRule type="expression" dxfId="207" priority="92">
      <formula>$K1704=" - NON PLANIFIABLE"</formula>
    </cfRule>
    <cfRule type="expression" dxfId="206" priority="93">
      <formula>$K1704=" - FERME"</formula>
    </cfRule>
    <cfRule type="expression" dxfId="205" priority="94">
      <formula>$K1704=" - FERIE"</formula>
    </cfRule>
    <cfRule type="expression" dxfId="204" priority="95">
      <formula>IF(OR(WEEKDAY($C1704)=7,WEEKDAY($C1704)=1),TRUE,FALSE)</formula>
    </cfRule>
  </conditionalFormatting>
  <conditionalFormatting sqref="E1716">
    <cfRule type="expression" dxfId="203" priority="86">
      <formula>$K1716=" - VACANCES"</formula>
    </cfRule>
    <cfRule type="expression" dxfId="202" priority="87">
      <formula>$K1716=" - NON PLANIFIABLE"</formula>
    </cfRule>
    <cfRule type="expression" dxfId="201" priority="88">
      <formula>$K1716=" - FERME"</formula>
    </cfRule>
    <cfRule type="expression" dxfId="200" priority="89">
      <formula>$K1716=" - FERIE"</formula>
    </cfRule>
    <cfRule type="expression" dxfId="199" priority="90">
      <formula>IF(OR(WEEKDAY($C1716)=7,WEEKDAY($C1716)=1),TRUE,FALSE)</formula>
    </cfRule>
  </conditionalFormatting>
  <conditionalFormatting sqref="K1704">
    <cfRule type="expression" dxfId="198" priority="81">
      <formula>$K1704=" - VACANCES"</formula>
    </cfRule>
    <cfRule type="expression" dxfId="197" priority="82">
      <formula>$K1704=" - NON PLANIFIABLE"</formula>
    </cfRule>
    <cfRule type="expression" dxfId="196" priority="83">
      <formula>$K1704=" - FERME"</formula>
    </cfRule>
    <cfRule type="expression" dxfId="195" priority="84">
      <formula>$K1704=" - FERIE"</formula>
    </cfRule>
    <cfRule type="expression" dxfId="194" priority="85">
      <formula>IF(OR(WEEKDAY($C1704)=7,WEEKDAY($C1704)=1),TRUE,FALSE)</formula>
    </cfRule>
  </conditionalFormatting>
  <conditionalFormatting sqref="K1753">
    <cfRule type="expression" dxfId="193" priority="76">
      <formula>$K1753=" - VACANCES"</formula>
    </cfRule>
    <cfRule type="expression" dxfId="192" priority="77">
      <formula>$K1753=" - NON PLANIFIABLE"</formula>
    </cfRule>
    <cfRule type="expression" dxfId="191" priority="78">
      <formula>$K1753=" - FERME"</formula>
    </cfRule>
    <cfRule type="expression" dxfId="190" priority="79">
      <formula>$K1753=" - FERIE"</formula>
    </cfRule>
    <cfRule type="expression" dxfId="189" priority="80">
      <formula>IF(OR(WEEKDAY($C1753)=7,WEEKDAY($C1753)=1),TRUE,FALSE)</formula>
    </cfRule>
  </conditionalFormatting>
  <conditionalFormatting sqref="K1830">
    <cfRule type="expression" dxfId="188" priority="71">
      <formula>$K1830=" - VACANCES"</formula>
    </cfRule>
    <cfRule type="expression" dxfId="187" priority="72">
      <formula>$K1830=" - NON PLANIFIABLE"</formula>
    </cfRule>
    <cfRule type="expression" dxfId="186" priority="73">
      <formula>$K1830=" - FERME"</formula>
    </cfRule>
    <cfRule type="expression" dxfId="185" priority="74">
      <formula>$K1830=" - FERIE"</formula>
    </cfRule>
    <cfRule type="expression" dxfId="184" priority="75">
      <formula>IF(OR(WEEKDAY($C1830)=7,WEEKDAY($C1830)=1),TRUE,FALSE)</formula>
    </cfRule>
  </conditionalFormatting>
  <conditionalFormatting sqref="K1629">
    <cfRule type="expression" dxfId="183" priority="66">
      <formula>$K1629=" - VACANCES"</formula>
    </cfRule>
    <cfRule type="expression" dxfId="182" priority="67">
      <formula>$K1629=" - NON PLANIFIABLE"</formula>
    </cfRule>
    <cfRule type="expression" dxfId="181" priority="68">
      <formula>$K1629=" - FERME"</formula>
    </cfRule>
    <cfRule type="expression" dxfId="180" priority="69">
      <formula>$K1629=" - FERIE"</formula>
    </cfRule>
    <cfRule type="expression" dxfId="179" priority="70">
      <formula>IF(OR(WEEKDAY($C1629)=7,WEEKDAY($C1629)=1),TRUE,FALSE)</formula>
    </cfRule>
  </conditionalFormatting>
  <conditionalFormatting sqref="K1714">
    <cfRule type="expression" dxfId="178" priority="61">
      <formula>$K1714=" - VACANCES"</formula>
    </cfRule>
    <cfRule type="expression" dxfId="177" priority="62">
      <formula>$K1714=" - NON PLANIFIABLE"</formula>
    </cfRule>
    <cfRule type="expression" dxfId="176" priority="63">
      <formula>$K1714=" - FERME"</formula>
    </cfRule>
    <cfRule type="expression" dxfId="175" priority="64">
      <formula>$K1714=" - FERIE"</formula>
    </cfRule>
    <cfRule type="expression" dxfId="174" priority="65">
      <formula>IF(OR(WEEKDAY($C1714)=7,WEEKDAY($C1714)=1),TRUE,FALSE)</formula>
    </cfRule>
  </conditionalFormatting>
  <conditionalFormatting sqref="K1688">
    <cfRule type="expression" dxfId="173" priority="56">
      <formula>$K1688=" - VACANCES"</formula>
    </cfRule>
    <cfRule type="expression" dxfId="172" priority="57">
      <formula>$K1688=" - NON PLANIFIABLE"</formula>
    </cfRule>
    <cfRule type="expression" dxfId="171" priority="58">
      <formula>$K1688=" - FERME"</formula>
    </cfRule>
    <cfRule type="expression" dxfId="170" priority="59">
      <formula>$K1688=" - FERIE"</formula>
    </cfRule>
    <cfRule type="expression" dxfId="169" priority="60">
      <formula>IF(OR(WEEKDAY($C1688)=7,WEEKDAY($C1688)=1),TRUE,FALSE)</formula>
    </cfRule>
  </conditionalFormatting>
  <conditionalFormatting sqref="K1697">
    <cfRule type="expression" dxfId="168" priority="51">
      <formula>$K1697=" - VACANCES"</formula>
    </cfRule>
    <cfRule type="expression" dxfId="167" priority="52">
      <formula>$K1697=" - NON PLANIFIABLE"</formula>
    </cfRule>
    <cfRule type="expression" dxfId="166" priority="53">
      <formula>$K1697=" - FERME"</formula>
    </cfRule>
    <cfRule type="expression" dxfId="165" priority="54">
      <formula>$K1697=" - FERIE"</formula>
    </cfRule>
    <cfRule type="expression" dxfId="164" priority="55">
      <formula>IF(OR(WEEKDAY($C1697)=7,WEEKDAY($C1697)=1),TRUE,FALSE)</formula>
    </cfRule>
  </conditionalFormatting>
  <conditionalFormatting sqref="K3663">
    <cfRule type="expression" dxfId="163" priority="46">
      <formula>$K3663=" - VACANCES"</formula>
    </cfRule>
    <cfRule type="expression" dxfId="162" priority="47">
      <formula>$K3663=" - NON PLANIFIABLE"</formula>
    </cfRule>
    <cfRule type="expression" dxfId="161" priority="48">
      <formula>$K3663=" - FERME"</formula>
    </cfRule>
    <cfRule type="expression" dxfId="160" priority="49">
      <formula>$K3663=" - FERIE"</formula>
    </cfRule>
    <cfRule type="expression" dxfId="159" priority="50">
      <formula>IF(OR(WEEKDAY($C3663)=7,WEEKDAY($C3663)=1),TRUE,FALSE)</formula>
    </cfRule>
  </conditionalFormatting>
  <conditionalFormatting sqref="K3951">
    <cfRule type="expression" dxfId="158" priority="41">
      <formula>$K3951=" - VACANCES"</formula>
    </cfRule>
    <cfRule type="expression" dxfId="157" priority="42">
      <formula>$K3951=" - NON PLANIFIABLE"</formula>
    </cfRule>
    <cfRule type="expression" dxfId="156" priority="43">
      <formula>$K3951=" - FERME"</formula>
    </cfRule>
    <cfRule type="expression" dxfId="155" priority="44">
      <formula>$K3951=" - FERIE"</formula>
    </cfRule>
    <cfRule type="expression" dxfId="154" priority="45">
      <formula>IF(OR(WEEKDAY($C3951)=7,WEEKDAY($C3951)=1),TRUE,FALSE)</formula>
    </cfRule>
  </conditionalFormatting>
  <conditionalFormatting sqref="K2647">
    <cfRule type="expression" dxfId="153" priority="36">
      <formula>$K2647=" - VACANCES"</formula>
    </cfRule>
    <cfRule type="expression" dxfId="152" priority="37">
      <formula>$K2647=" - NON PLANIFIABLE"</formula>
    </cfRule>
    <cfRule type="expression" dxfId="151" priority="38">
      <formula>$K2647=" - FERME"</formula>
    </cfRule>
    <cfRule type="expression" dxfId="150" priority="39">
      <formula>$K2647=" - FERIE"</formula>
    </cfRule>
    <cfRule type="expression" dxfId="149" priority="40">
      <formula>IF(OR(WEEKDAY($C2647)=7,WEEKDAY($C2647)=1),TRUE,FALSE)</formula>
    </cfRule>
  </conditionalFormatting>
  <conditionalFormatting sqref="K2797">
    <cfRule type="expression" dxfId="148" priority="31">
      <formula>$K2797=" - VACANCES"</formula>
    </cfRule>
    <cfRule type="expression" dxfId="147" priority="32">
      <formula>$K2797=" - NON PLANIFIABLE"</formula>
    </cfRule>
    <cfRule type="expression" dxfId="146" priority="33">
      <formula>$K2797=" - FERME"</formula>
    </cfRule>
    <cfRule type="expression" dxfId="145" priority="34">
      <formula>$K2797=" - FERIE"</formula>
    </cfRule>
    <cfRule type="expression" dxfId="144" priority="35">
      <formula>IF(OR(WEEKDAY($C2797)=7,WEEKDAY($C2797)=1),TRUE,FALSE)</formula>
    </cfRule>
  </conditionalFormatting>
  <conditionalFormatting sqref="K1838">
    <cfRule type="expression" dxfId="143" priority="26">
      <formula>$K1838=" - VACANCES"</formula>
    </cfRule>
    <cfRule type="expression" dxfId="142" priority="27">
      <formula>$K1838=" - NON PLANIFIABLE"</formula>
    </cfRule>
    <cfRule type="expression" dxfId="141" priority="28">
      <formula>$K1838=" - FERME"</formula>
    </cfRule>
    <cfRule type="expression" dxfId="140" priority="29">
      <formula>$K1838=" - FERIE"</formula>
    </cfRule>
    <cfRule type="expression" dxfId="139" priority="30">
      <formula>IF(OR(WEEKDAY($C1838)=7,WEEKDAY($C1838)=1),TRUE,FALSE)</formula>
    </cfRule>
  </conditionalFormatting>
  <conditionalFormatting sqref="K1796">
    <cfRule type="expression" dxfId="138" priority="21">
      <formula>$K1796=" - VACANCES"</formula>
    </cfRule>
    <cfRule type="expression" dxfId="137" priority="22">
      <formula>$K1796=" - NON PLANIFIABLE"</formula>
    </cfRule>
    <cfRule type="expression" dxfId="136" priority="23">
      <formula>$K1796=" - FERME"</formula>
    </cfRule>
    <cfRule type="expression" dxfId="135" priority="24">
      <formula>$K1796=" - FERIE"</formula>
    </cfRule>
    <cfRule type="expression" dxfId="134" priority="25">
      <formula>IF(OR(WEEKDAY($C1796)=7,WEEKDAY($C1796)=1),TRUE,FALSE)</formula>
    </cfRule>
  </conditionalFormatting>
  <conditionalFormatting sqref="K2409">
    <cfRule type="expression" dxfId="133" priority="16">
      <formula>$K2409=" - VACANCES"</formula>
    </cfRule>
    <cfRule type="expression" dxfId="132" priority="17">
      <formula>$K2409=" - NON PLANIFIABLE"</formula>
    </cfRule>
    <cfRule type="expression" dxfId="131" priority="18">
      <formula>$K2409=" - FERME"</formula>
    </cfRule>
    <cfRule type="expression" dxfId="130" priority="19">
      <formula>$K2409=" - FERIE"</formula>
    </cfRule>
    <cfRule type="expression" dxfId="129" priority="20">
      <formula>IF(OR(WEEKDAY($C2409)=7,WEEKDAY($C2409)=1),TRUE,FALSE)</formula>
    </cfRule>
  </conditionalFormatting>
  <conditionalFormatting sqref="K2658">
    <cfRule type="expression" dxfId="128" priority="11">
      <formula>$K2658=" - VACANCES"</formula>
    </cfRule>
    <cfRule type="expression" dxfId="127" priority="12">
      <formula>$K2658=" - NON PLANIFIABLE"</formula>
    </cfRule>
    <cfRule type="expression" dxfId="126" priority="13">
      <formula>$K2658=" - FERME"</formula>
    </cfRule>
    <cfRule type="expression" dxfId="125" priority="14">
      <formula>$K2658=" - FERIE"</formula>
    </cfRule>
    <cfRule type="expression" dxfId="124" priority="15">
      <formula>IF(OR(WEEKDAY($C2658)=7,WEEKDAY($C2658)=1),TRUE,FALSE)</formula>
    </cfRule>
  </conditionalFormatting>
  <conditionalFormatting sqref="K2668">
    <cfRule type="expression" dxfId="123" priority="6">
      <formula>$K2668=" - VACANCES"</formula>
    </cfRule>
    <cfRule type="expression" dxfId="122" priority="7">
      <formula>$K2668=" - NON PLANIFIABLE"</formula>
    </cfRule>
    <cfRule type="expression" dxfId="121" priority="8">
      <formula>$K2668=" - FERME"</formula>
    </cfRule>
    <cfRule type="expression" dxfId="120" priority="9">
      <formula>$K2668=" - FERIE"</formula>
    </cfRule>
    <cfRule type="expression" dxfId="119" priority="10">
      <formula>IF(OR(WEEKDAY($C2668)=7,WEEKDAY($C2668)=1),TRUE,FALSE)</formula>
    </cfRule>
  </conditionalFormatting>
  <conditionalFormatting sqref="K3744">
    <cfRule type="expression" dxfId="118" priority="1">
      <formula>$K3744=" - VACANCES"</formula>
    </cfRule>
    <cfRule type="expression" dxfId="117" priority="2">
      <formula>$K3744=" - NON PLANIFIABLE"</formula>
    </cfRule>
    <cfRule type="expression" dxfId="116" priority="3">
      <formula>$K3744=" - FERME"</formula>
    </cfRule>
    <cfRule type="expression" dxfId="115" priority="4">
      <formula>$K3744=" - FERIE"</formula>
    </cfRule>
    <cfRule type="expression" dxfId="114" priority="5">
      <formula>IF(OR(WEEKDAY($C3744)=7,WEEKDAY($C3744)=1),TRUE,FALSE)</formula>
    </cfRule>
  </conditionalFormatting>
  <dataValidations count="13">
    <dataValidation type="list" allowBlank="1" showInputMessage="1" showErrorMessage="1" sqref="S35:S173 N2:N6072 S175:S1048576">
      <formula1>ouinon</formula1>
    </dataValidation>
    <dataValidation type="list" allowBlank="1" showInputMessage="1" showErrorMessage="1" sqref="K2:K266 K641:K766 K631:K639 K268:K629 K1478:K1786 K769:K1391 K1393:K1476 K1788:K6072">
      <formula1>OFFSET(INDIRECT(A2&amp;"_code"),0,2)</formula1>
    </dataValidation>
    <dataValidation type="list" allowBlank="1" showInputMessage="1" showErrorMessage="1" sqref="K768">
      <formula1>OFFSET(INDIRECT(A767&amp;"_code"),0,2)</formula1>
    </dataValidation>
    <dataValidation type="list" allowBlank="1" showInputMessage="1" showErrorMessage="1" sqref="J1 J6073:J1048576 J5883:J5905">
      <formula1>OFFSET(INDIRECT($A2&amp;"_specialite"),0,0)</formula1>
    </dataValidation>
    <dataValidation type="list" allowBlank="1" showInputMessage="1" showErrorMessage="1" sqref="K1787">
      <formula1>OFFSET(INDIRECT(A1807&amp;"_code"),0,2)</formula1>
    </dataValidation>
    <dataValidation type="list" allowBlank="1" showInputMessage="1" showErrorMessage="1" sqref="K267">
      <formula1>OFFSET(INDIRECT(A259&amp;"_code"),0,2)</formula1>
    </dataValidation>
    <dataValidation type="list" allowBlank="1" showInputMessage="1" showErrorMessage="1" sqref="J5906:J6072">
      <formula1>OFFSET(INDIRECT($A6073&amp;"_specialite"),0,0)</formula1>
    </dataValidation>
    <dataValidation type="list" allowBlank="1" showInputMessage="1" showErrorMessage="1" sqref="K640">
      <formula1>OFFSET(INDIRECT(A630&amp;"_code"),0,2)</formula1>
    </dataValidation>
    <dataValidation type="list" allowBlank="1" showInputMessage="1" showErrorMessage="1" sqref="K1392">
      <formula1>OFFSET(INDIRECT(A1477&amp;"_code"),0,2)</formula1>
    </dataValidation>
    <dataValidation type="list" allowBlank="1" showInputMessage="1" showErrorMessage="1" sqref="M2:M6072">
      <formula1>salle</formula1>
    </dataValidation>
    <dataValidation type="list" allowBlank="1" showInputMessage="1" showErrorMessage="1" sqref="F2:F1048576 E2:E6072">
      <formula1>heure</formula1>
    </dataValidation>
    <dataValidation type="list" allowBlank="1" showInputMessage="1" showErrorMessage="1" sqref="J2:J5882">
      <formula1>OFFSET(INDIRECT($A2&amp;"_specialite"),0,0)</formula1>
    </dataValidation>
    <dataValidation type="list" allowBlank="1" showInputMessage="1" showErrorMessage="1" sqref="A2:A1048576">
      <formula1>groupe</formula1>
    </dataValidation>
  </dataValidations>
  <pageMargins left="0.25" right="0.25" top="0.75" bottom="0.75" header="0.3" footer="0.3"/>
  <pageSetup paperSize="9" scale="75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T329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17" sqref="H217"/>
    </sheetView>
  </sheetViews>
  <sheetFormatPr baseColWidth="10" defaultRowHeight="12.75" x14ac:dyDescent="0.25"/>
  <cols>
    <col min="1" max="1" width="12" style="52" bestFit="1" customWidth="1"/>
    <col min="2" max="2" width="37" style="52" hidden="1" customWidth="1"/>
    <col min="3" max="3" width="34.85546875" style="52" hidden="1" customWidth="1"/>
    <col min="4" max="4" width="37.28515625" style="52" hidden="1" customWidth="1"/>
    <col min="5" max="5" width="39.85546875" style="52" hidden="1" customWidth="1"/>
    <col min="6" max="6" width="19.42578125" style="52" hidden="1" customWidth="1"/>
    <col min="7" max="7" width="16.85546875" style="52" bestFit="1" customWidth="1"/>
    <col min="8" max="8" width="99.140625" style="52" bestFit="1" customWidth="1"/>
    <col min="9" max="9" width="15.140625" style="52" hidden="1" customWidth="1"/>
    <col min="10" max="10" width="18.85546875" style="52" hidden="1" customWidth="1"/>
    <col min="11" max="11" width="8.42578125" style="52" hidden="1" customWidth="1"/>
    <col min="12" max="12" width="8.85546875" style="52" bestFit="1" customWidth="1"/>
    <col min="13" max="13" width="24" style="52" bestFit="1" customWidth="1"/>
    <col min="14" max="14" width="20.140625" style="52" bestFit="1" customWidth="1"/>
    <col min="15" max="15" width="21.42578125" style="52" hidden="1" customWidth="1"/>
    <col min="16" max="16" width="108.7109375" style="52" bestFit="1" customWidth="1"/>
    <col min="17" max="17" width="23.85546875" style="52" bestFit="1" customWidth="1"/>
    <col min="18" max="18" width="49.140625" style="52" bestFit="1" customWidth="1"/>
    <col min="19" max="19" width="11.5703125" style="52" customWidth="1"/>
    <col min="20" max="20" width="25.85546875" style="52" bestFit="1" customWidth="1"/>
    <col min="21" max="16384" width="11.42578125" style="52"/>
  </cols>
  <sheetData>
    <row r="1" spans="1:20" x14ac:dyDescent="0.25">
      <c r="A1" s="40" t="s">
        <v>673</v>
      </c>
      <c r="B1" s="5" t="s">
        <v>0</v>
      </c>
      <c r="C1" s="5" t="s">
        <v>1</v>
      </c>
      <c r="D1" s="51" t="s">
        <v>2</v>
      </c>
      <c r="E1" s="51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2" t="s">
        <v>517</v>
      </c>
      <c r="Q1" s="52" t="s">
        <v>655</v>
      </c>
      <c r="R1" s="52" t="s">
        <v>1176</v>
      </c>
      <c r="S1" s="52" t="s">
        <v>653</v>
      </c>
      <c r="T1" s="52" t="s">
        <v>783</v>
      </c>
    </row>
    <row r="2" spans="1:20" hidden="1" x14ac:dyDescent="0.25">
      <c r="A2" s="40" t="s">
        <v>14</v>
      </c>
      <c r="B2" s="1" t="s">
        <v>477</v>
      </c>
      <c r="C2" s="1" t="s">
        <v>474</v>
      </c>
      <c r="D2" s="5"/>
      <c r="E2" s="5"/>
      <c r="F2" s="5" t="s">
        <v>84</v>
      </c>
      <c r="G2" s="2" t="s">
        <v>31</v>
      </c>
      <c r="H2" s="1" t="s">
        <v>65</v>
      </c>
      <c r="I2" s="2">
        <v>5</v>
      </c>
      <c r="J2" s="3">
        <v>4</v>
      </c>
      <c r="K2" s="5" t="s">
        <v>478</v>
      </c>
      <c r="L2" s="4">
        <v>20</v>
      </c>
      <c r="M2" s="2" t="s">
        <v>378</v>
      </c>
      <c r="N2" s="2" t="s">
        <v>379</v>
      </c>
      <c r="O2" s="5" t="s">
        <v>432</v>
      </c>
      <c r="P2" s="72" t="str">
        <f t="shared" ref="P2:P65" si="0">G2&amp;" - "&amp;H2</f>
        <v xml:space="preserve">BDOE111 - Exploitation d'une BD : Langage SQL sous SQL Server </v>
      </c>
      <c r="Q2" s="52" t="str">
        <f t="shared" ref="Q2:Q65" si="1">N2&amp;" "&amp;M2</f>
        <v>GABER Khalid</v>
      </c>
    </row>
    <row r="3" spans="1:20" hidden="1" x14ac:dyDescent="0.25">
      <c r="A3" s="40" t="s">
        <v>14</v>
      </c>
      <c r="B3" s="1" t="s">
        <v>477</v>
      </c>
      <c r="C3" s="1" t="s">
        <v>474</v>
      </c>
      <c r="D3" s="5"/>
      <c r="E3" s="5"/>
      <c r="F3" s="5" t="s">
        <v>85</v>
      </c>
      <c r="G3" s="2" t="s">
        <v>32</v>
      </c>
      <c r="H3" s="1" t="s">
        <v>66</v>
      </c>
      <c r="I3" s="2">
        <v>5</v>
      </c>
      <c r="J3" s="3">
        <v>4</v>
      </c>
      <c r="K3" s="5" t="s">
        <v>478</v>
      </c>
      <c r="L3" s="4">
        <v>20</v>
      </c>
      <c r="M3" s="2" t="s">
        <v>378</v>
      </c>
      <c r="N3" s="2" t="s">
        <v>379</v>
      </c>
      <c r="O3" s="5" t="s">
        <v>432</v>
      </c>
      <c r="P3" s="72" t="str">
        <f t="shared" si="0"/>
        <v xml:space="preserve">BDOE212 - Conception d'une BD : Langage SQL sous SQL Server </v>
      </c>
      <c r="Q3" s="52" t="str">
        <f t="shared" si="1"/>
        <v>GABER Khalid</v>
      </c>
    </row>
    <row r="4" spans="1:20" hidden="1" x14ac:dyDescent="0.25">
      <c r="A4" s="40" t="s">
        <v>14</v>
      </c>
      <c r="B4" s="1" t="s">
        <v>477</v>
      </c>
      <c r="C4" s="1" t="s">
        <v>474</v>
      </c>
      <c r="D4" s="5"/>
      <c r="E4" s="5"/>
      <c r="F4" s="5" t="s">
        <v>85</v>
      </c>
      <c r="G4" s="2" t="s">
        <v>33</v>
      </c>
      <c r="H4" s="1" t="s">
        <v>67</v>
      </c>
      <c r="I4" s="2">
        <v>5</v>
      </c>
      <c r="J4" s="3">
        <v>4</v>
      </c>
      <c r="K4" s="5" t="s">
        <v>478</v>
      </c>
      <c r="L4" s="4">
        <v>20</v>
      </c>
      <c r="M4" s="2" t="s">
        <v>378</v>
      </c>
      <c r="N4" s="2" t="s">
        <v>379</v>
      </c>
      <c r="O4" s="5" t="s">
        <v>432</v>
      </c>
      <c r="P4" s="72" t="str">
        <f t="shared" si="0"/>
        <v>BDOE213 - Modélisation d'une BD : Merise</v>
      </c>
      <c r="Q4" s="52" t="str">
        <f t="shared" si="1"/>
        <v>GABER Khalid</v>
      </c>
    </row>
    <row r="5" spans="1:20" hidden="1" x14ac:dyDescent="0.25">
      <c r="A5" s="40" t="s">
        <v>14</v>
      </c>
      <c r="B5" s="1" t="s">
        <v>477</v>
      </c>
      <c r="C5" s="1" t="s">
        <v>474</v>
      </c>
      <c r="D5" s="5"/>
      <c r="E5" s="5"/>
      <c r="F5" s="5" t="s">
        <v>85</v>
      </c>
      <c r="G5" s="2" t="s">
        <v>34</v>
      </c>
      <c r="H5" s="1" t="s">
        <v>68</v>
      </c>
      <c r="I5" s="2">
        <v>5</v>
      </c>
      <c r="J5" s="3">
        <v>4</v>
      </c>
      <c r="K5" s="5" t="s">
        <v>478</v>
      </c>
      <c r="L5" s="4">
        <v>20</v>
      </c>
      <c r="M5" s="2" t="s">
        <v>377</v>
      </c>
      <c r="N5" s="2" t="s">
        <v>376</v>
      </c>
      <c r="O5" s="5" t="s">
        <v>432</v>
      </c>
      <c r="P5" s="134" t="str">
        <f t="shared" si="0"/>
        <v>BDOE214 - Modéliser avec le Langage UML / Diagr. Classes</v>
      </c>
      <c r="Q5" s="52" t="str">
        <f t="shared" si="1"/>
        <v>LEFETZ Guillaume</v>
      </c>
    </row>
    <row r="6" spans="1:20" hidden="1" x14ac:dyDescent="0.25">
      <c r="A6" s="40" t="s">
        <v>14</v>
      </c>
      <c r="B6" s="1" t="s">
        <v>476</v>
      </c>
      <c r="C6" s="1" t="s">
        <v>475</v>
      </c>
      <c r="D6" s="5"/>
      <c r="E6" s="5"/>
      <c r="F6" s="5" t="s">
        <v>84</v>
      </c>
      <c r="G6" s="2" t="s">
        <v>45</v>
      </c>
      <c r="H6" s="2" t="s">
        <v>87</v>
      </c>
      <c r="I6" s="2">
        <v>10</v>
      </c>
      <c r="J6" s="3">
        <v>2</v>
      </c>
      <c r="K6" s="5" t="s">
        <v>478</v>
      </c>
      <c r="L6" s="4">
        <v>20</v>
      </c>
      <c r="M6" s="2" t="s">
        <v>388</v>
      </c>
      <c r="N6" s="2" t="s">
        <v>389</v>
      </c>
      <c r="O6" s="5" t="s">
        <v>432</v>
      </c>
      <c r="P6" s="72" t="str">
        <f t="shared" si="0"/>
        <v>BTSE131 - Environnement juridique des services informatiques</v>
      </c>
      <c r="Q6" s="52" t="str">
        <f t="shared" si="1"/>
        <v>FRENEA Marylène</v>
      </c>
    </row>
    <row r="7" spans="1:20" hidden="1" x14ac:dyDescent="0.25">
      <c r="A7" s="40" t="s">
        <v>14</v>
      </c>
      <c r="B7" s="1" t="s">
        <v>476</v>
      </c>
      <c r="C7" s="1" t="s">
        <v>475</v>
      </c>
      <c r="D7" s="5"/>
      <c r="E7" s="5"/>
      <c r="F7" s="5" t="s">
        <v>84</v>
      </c>
      <c r="G7" s="2" t="s">
        <v>46</v>
      </c>
      <c r="H7" s="2" t="s">
        <v>88</v>
      </c>
      <c r="I7" s="2">
        <v>10</v>
      </c>
      <c r="J7" s="3">
        <v>2</v>
      </c>
      <c r="K7" s="5" t="s">
        <v>478</v>
      </c>
      <c r="L7" s="4">
        <v>20</v>
      </c>
      <c r="M7" s="2" t="s">
        <v>388</v>
      </c>
      <c r="N7" s="2" t="s">
        <v>389</v>
      </c>
      <c r="O7" s="5" t="s">
        <v>432</v>
      </c>
      <c r="P7" s="72" t="str">
        <f t="shared" si="0"/>
        <v>BTSE132 - Environnement managériale et économique des services informatiques</v>
      </c>
      <c r="Q7" s="52" t="str">
        <f t="shared" si="1"/>
        <v>FRENEA Marylène</v>
      </c>
    </row>
    <row r="8" spans="1:20" hidden="1" x14ac:dyDescent="0.25">
      <c r="A8" s="40" t="s">
        <v>14</v>
      </c>
      <c r="B8" s="1" t="s">
        <v>476</v>
      </c>
      <c r="C8" s="1" t="s">
        <v>475</v>
      </c>
      <c r="D8" s="5"/>
      <c r="E8" s="5"/>
      <c r="F8" s="5" t="s">
        <v>84</v>
      </c>
      <c r="G8" s="2" t="s">
        <v>47</v>
      </c>
      <c r="H8" s="2" t="s">
        <v>75</v>
      </c>
      <c r="I8" s="2">
        <v>5</v>
      </c>
      <c r="J8" s="3">
        <v>4</v>
      </c>
      <c r="K8" s="5" t="s">
        <v>478</v>
      </c>
      <c r="L8" s="4">
        <v>20</v>
      </c>
      <c r="M8" s="2" t="s">
        <v>382</v>
      </c>
      <c r="N8" s="2" t="s">
        <v>398</v>
      </c>
      <c r="O8" s="5" t="s">
        <v>432</v>
      </c>
      <c r="P8" s="72" t="str">
        <f t="shared" si="0"/>
        <v>BTSE134 - Projet PPE 1</v>
      </c>
      <c r="Q8" s="52" t="str">
        <f t="shared" si="1"/>
        <v>LE GALES Julien</v>
      </c>
    </row>
    <row r="9" spans="1:20" hidden="1" x14ac:dyDescent="0.25">
      <c r="A9" s="40" t="s">
        <v>14</v>
      </c>
      <c r="B9" s="1" t="s">
        <v>476</v>
      </c>
      <c r="C9" s="1" t="s">
        <v>475</v>
      </c>
      <c r="D9" s="5"/>
      <c r="E9" s="5"/>
      <c r="F9" s="5" t="s">
        <v>85</v>
      </c>
      <c r="G9" s="2" t="s">
        <v>48</v>
      </c>
      <c r="H9" s="2" t="s">
        <v>76</v>
      </c>
      <c r="I9" s="2">
        <v>10</v>
      </c>
      <c r="J9" s="3">
        <v>4</v>
      </c>
      <c r="K9" s="5" t="s">
        <v>478</v>
      </c>
      <c r="L9" s="4">
        <v>22</v>
      </c>
      <c r="M9" s="2" t="s">
        <v>382</v>
      </c>
      <c r="N9" s="2" t="s">
        <v>398</v>
      </c>
      <c r="O9" s="5" t="s">
        <v>432</v>
      </c>
      <c r="P9" s="72" t="str">
        <f t="shared" si="0"/>
        <v>BTSE235 - Projet PPE 2</v>
      </c>
      <c r="Q9" s="52" t="str">
        <f t="shared" si="1"/>
        <v>LE GALES Julien</v>
      </c>
    </row>
    <row r="10" spans="1:20" hidden="1" x14ac:dyDescent="0.25">
      <c r="A10" s="40" t="s">
        <v>14</v>
      </c>
      <c r="B10" s="1" t="s">
        <v>477</v>
      </c>
      <c r="C10" s="1" t="s">
        <v>474</v>
      </c>
      <c r="D10" s="5"/>
      <c r="E10" s="5"/>
      <c r="F10" s="5" t="s">
        <v>84</v>
      </c>
      <c r="G10" s="2" t="s">
        <v>41</v>
      </c>
      <c r="H10" s="2" t="s">
        <v>73</v>
      </c>
      <c r="I10" s="2">
        <v>10</v>
      </c>
      <c r="J10" s="3">
        <v>2</v>
      </c>
      <c r="K10" s="5" t="s">
        <v>478</v>
      </c>
      <c r="L10" s="4">
        <v>20</v>
      </c>
      <c r="M10" s="2" t="s">
        <v>394</v>
      </c>
      <c r="N10" s="2" t="s">
        <v>395</v>
      </c>
      <c r="O10" s="5" t="s">
        <v>432</v>
      </c>
      <c r="P10" s="72" t="str">
        <f t="shared" si="0"/>
        <v>COME225 - Outils de la communication écrite : Structurer son écrit</v>
      </c>
      <c r="Q10" s="52" t="str">
        <f t="shared" si="1"/>
        <v>BOUTONNET Jean-Pierre</v>
      </c>
    </row>
    <row r="11" spans="1:20" hidden="1" x14ac:dyDescent="0.25">
      <c r="A11" s="40" t="s">
        <v>14</v>
      </c>
      <c r="B11" s="1" t="s">
        <v>477</v>
      </c>
      <c r="C11" s="1" t="s">
        <v>474</v>
      </c>
      <c r="D11" s="5"/>
      <c r="E11" s="5"/>
      <c r="F11" s="5" t="s">
        <v>84</v>
      </c>
      <c r="G11" s="2" t="s">
        <v>42</v>
      </c>
      <c r="H11" s="2" t="s">
        <v>74</v>
      </c>
      <c r="I11" s="2">
        <v>10</v>
      </c>
      <c r="J11" s="3">
        <v>2</v>
      </c>
      <c r="K11" s="5" t="s">
        <v>478</v>
      </c>
      <c r="L11" s="4">
        <v>20</v>
      </c>
      <c r="M11" s="2" t="s">
        <v>394</v>
      </c>
      <c r="N11" s="2" t="s">
        <v>395</v>
      </c>
      <c r="O11" s="5" t="s">
        <v>432</v>
      </c>
      <c r="P11" s="72" t="str">
        <f t="shared" si="0"/>
        <v>COME226 - Communication orale : Exposés thématiques</v>
      </c>
      <c r="Q11" s="52" t="str">
        <f t="shared" si="1"/>
        <v>BOUTONNET Jean-Pierre</v>
      </c>
    </row>
    <row r="12" spans="1:20" hidden="1" x14ac:dyDescent="0.25">
      <c r="A12" s="40" t="s">
        <v>14</v>
      </c>
      <c r="B12" s="1" t="s">
        <v>477</v>
      </c>
      <c r="C12" s="1" t="s">
        <v>474</v>
      </c>
      <c r="D12" s="5"/>
      <c r="E12" s="5"/>
      <c r="F12" s="5" t="s">
        <v>84</v>
      </c>
      <c r="G12" s="2" t="s">
        <v>49</v>
      </c>
      <c r="H12" s="2" t="s">
        <v>77</v>
      </c>
      <c r="I12" s="2">
        <v>4</v>
      </c>
      <c r="J12" s="3">
        <v>1</v>
      </c>
      <c r="K12" s="5" t="s">
        <v>478</v>
      </c>
      <c r="L12" s="4">
        <v>4</v>
      </c>
      <c r="M12" s="2" t="s">
        <v>388</v>
      </c>
      <c r="N12" s="2" t="s">
        <v>389</v>
      </c>
      <c r="O12" s="5" t="s">
        <v>432</v>
      </c>
      <c r="P12" s="72" t="str">
        <f t="shared" si="0"/>
        <v>DEPE127 - Atelier Apprendre à apprendre</v>
      </c>
      <c r="Q12" s="52" t="str">
        <f t="shared" si="1"/>
        <v>FRENEA Marylène</v>
      </c>
    </row>
    <row r="13" spans="1:20" hidden="1" x14ac:dyDescent="0.25">
      <c r="A13" s="40" t="s">
        <v>14</v>
      </c>
      <c r="B13" s="1" t="s">
        <v>477</v>
      </c>
      <c r="C13" s="1" t="s">
        <v>474</v>
      </c>
      <c r="D13" s="5"/>
      <c r="E13" s="5"/>
      <c r="F13" s="5" t="s">
        <v>85</v>
      </c>
      <c r="G13" s="2" t="s">
        <v>50</v>
      </c>
      <c r="H13" s="5" t="s">
        <v>78</v>
      </c>
      <c r="I13" s="2">
        <v>4</v>
      </c>
      <c r="J13" s="3">
        <v>1</v>
      </c>
      <c r="K13" s="5" t="s">
        <v>478</v>
      </c>
      <c r="L13" s="4">
        <v>4</v>
      </c>
      <c r="M13" s="2" t="s">
        <v>388</v>
      </c>
      <c r="N13" s="2" t="s">
        <v>389</v>
      </c>
      <c r="O13" s="5" t="s">
        <v>432</v>
      </c>
      <c r="P13" s="72" t="str">
        <f t="shared" si="0"/>
        <v>DEPE228 - Développement professionnel : Portefeuille de compétences</v>
      </c>
      <c r="Q13" s="52" t="str">
        <f t="shared" si="1"/>
        <v>FRENEA Marylène</v>
      </c>
    </row>
    <row r="14" spans="1:20" hidden="1" x14ac:dyDescent="0.25">
      <c r="A14" s="40" t="s">
        <v>14</v>
      </c>
      <c r="B14" s="1" t="s">
        <v>477</v>
      </c>
      <c r="C14" s="1" t="s">
        <v>474</v>
      </c>
      <c r="D14" s="5"/>
      <c r="E14" s="5"/>
      <c r="F14" s="5" t="s">
        <v>84</v>
      </c>
      <c r="G14" s="2" t="s">
        <v>18</v>
      </c>
      <c r="H14" s="1" t="s">
        <v>54</v>
      </c>
      <c r="I14" s="2">
        <v>5</v>
      </c>
      <c r="J14" s="3">
        <v>4</v>
      </c>
      <c r="K14" s="5" t="s">
        <v>478</v>
      </c>
      <c r="L14" s="4">
        <v>20</v>
      </c>
      <c r="M14" s="2" t="s">
        <v>380</v>
      </c>
      <c r="N14" s="2" t="s">
        <v>381</v>
      </c>
      <c r="O14" s="5" t="s">
        <v>432</v>
      </c>
      <c r="P14" s="72" t="str">
        <f t="shared" si="0"/>
        <v>DEVE101 - Algorithmique (notions de base)</v>
      </c>
      <c r="Q14" s="52" t="str">
        <f t="shared" si="1"/>
        <v>LABIS Solveig</v>
      </c>
    </row>
    <row r="15" spans="1:20" hidden="1" x14ac:dyDescent="0.25">
      <c r="A15" s="40" t="s">
        <v>14</v>
      </c>
      <c r="B15" s="1" t="s">
        <v>477</v>
      </c>
      <c r="C15" s="1" t="s">
        <v>474</v>
      </c>
      <c r="D15" s="5"/>
      <c r="E15" s="5"/>
      <c r="F15" s="5" t="s">
        <v>84</v>
      </c>
      <c r="G15" s="2" t="s">
        <v>19</v>
      </c>
      <c r="H15" s="1" t="s">
        <v>55</v>
      </c>
      <c r="I15" s="2">
        <v>10</v>
      </c>
      <c r="J15" s="3">
        <v>2</v>
      </c>
      <c r="K15" s="5" t="s">
        <v>478</v>
      </c>
      <c r="L15" s="4">
        <v>20</v>
      </c>
      <c r="M15" s="2" t="s">
        <v>380</v>
      </c>
      <c r="N15" s="2" t="s">
        <v>381</v>
      </c>
      <c r="O15" s="5" t="s">
        <v>432</v>
      </c>
      <c r="P15" s="72" t="str">
        <f t="shared" si="0"/>
        <v>DEVE102 - Algorithmique et langage C</v>
      </c>
      <c r="Q15" s="52" t="str">
        <f t="shared" si="1"/>
        <v>LABIS Solveig</v>
      </c>
    </row>
    <row r="16" spans="1:20" hidden="1" x14ac:dyDescent="0.25">
      <c r="A16" s="40" t="s">
        <v>14</v>
      </c>
      <c r="B16" s="1" t="s">
        <v>477</v>
      </c>
      <c r="C16" s="1" t="s">
        <v>474</v>
      </c>
      <c r="D16" s="5"/>
      <c r="E16" s="5"/>
      <c r="F16" s="5" t="s">
        <v>84</v>
      </c>
      <c r="G16" s="2" t="s">
        <v>23</v>
      </c>
      <c r="H16" s="2" t="s">
        <v>59</v>
      </c>
      <c r="I16" s="2">
        <v>5</v>
      </c>
      <c r="J16" s="3">
        <v>4</v>
      </c>
      <c r="K16" s="5" t="s">
        <v>478</v>
      </c>
      <c r="L16" s="4">
        <v>20</v>
      </c>
      <c r="M16" s="2" t="s">
        <v>377</v>
      </c>
      <c r="N16" s="2" t="s">
        <v>376</v>
      </c>
      <c r="O16" s="5" t="s">
        <v>432</v>
      </c>
      <c r="P16" s="134" t="str">
        <f t="shared" si="0"/>
        <v>DEVE104 - HTML5 / CSS3</v>
      </c>
      <c r="Q16" s="52" t="str">
        <f t="shared" si="1"/>
        <v>LEFETZ Guillaume</v>
      </c>
    </row>
    <row r="17" spans="1:20" hidden="1" x14ac:dyDescent="0.25">
      <c r="A17" s="40" t="s">
        <v>14</v>
      </c>
      <c r="B17" s="1" t="s">
        <v>477</v>
      </c>
      <c r="C17" s="1" t="s">
        <v>474</v>
      </c>
      <c r="D17" s="5"/>
      <c r="E17" s="5"/>
      <c r="F17" s="5" t="s">
        <v>84</v>
      </c>
      <c r="G17" s="2" t="s">
        <v>24</v>
      </c>
      <c r="H17" s="2" t="s">
        <v>60</v>
      </c>
      <c r="I17" s="2">
        <v>5</v>
      </c>
      <c r="J17" s="3">
        <v>4</v>
      </c>
      <c r="K17" s="5" t="s">
        <v>478</v>
      </c>
      <c r="L17" s="4">
        <v>20</v>
      </c>
      <c r="M17" s="2" t="s">
        <v>396</v>
      </c>
      <c r="N17" s="2" t="s">
        <v>397</v>
      </c>
      <c r="O17" s="5" t="s">
        <v>432</v>
      </c>
      <c r="P17" s="72" t="str">
        <f t="shared" si="0"/>
        <v>DEVE105 - PHP et MySQL</v>
      </c>
      <c r="Q17" s="52" t="str">
        <f t="shared" si="1"/>
        <v>SINTIVE Xavier</v>
      </c>
    </row>
    <row r="18" spans="1:20" hidden="1" x14ac:dyDescent="0.25">
      <c r="A18" s="40" t="s">
        <v>14</v>
      </c>
      <c r="B18" s="1" t="s">
        <v>477</v>
      </c>
      <c r="C18" s="1" t="s">
        <v>474</v>
      </c>
      <c r="D18" s="5"/>
      <c r="E18" s="5"/>
      <c r="F18" s="5" t="s">
        <v>85</v>
      </c>
      <c r="G18" s="2" t="s">
        <v>20</v>
      </c>
      <c r="H18" s="1" t="s">
        <v>56</v>
      </c>
      <c r="I18" s="2">
        <v>10</v>
      </c>
      <c r="J18" s="3">
        <v>2</v>
      </c>
      <c r="K18" s="5" t="s">
        <v>478</v>
      </c>
      <c r="L18" s="4">
        <v>20</v>
      </c>
      <c r="M18" s="2" t="s">
        <v>380</v>
      </c>
      <c r="N18" s="2" t="s">
        <v>381</v>
      </c>
      <c r="O18" s="5" t="s">
        <v>432</v>
      </c>
      <c r="P18" s="72" t="str">
        <f t="shared" si="0"/>
        <v>DEVE203 - Concepts Objet / Langage C++</v>
      </c>
      <c r="Q18" s="52" t="str">
        <f t="shared" si="1"/>
        <v>LABIS Solveig</v>
      </c>
    </row>
    <row r="19" spans="1:20" hidden="1" x14ac:dyDescent="0.25">
      <c r="A19" s="40" t="s">
        <v>14</v>
      </c>
      <c r="B19" s="1" t="s">
        <v>477</v>
      </c>
      <c r="C19" s="1" t="s">
        <v>474</v>
      </c>
      <c r="D19" s="5"/>
      <c r="E19" s="5"/>
      <c r="F19" s="5" t="s">
        <v>85</v>
      </c>
      <c r="G19" s="2" t="s">
        <v>21</v>
      </c>
      <c r="H19" s="1" t="s">
        <v>57</v>
      </c>
      <c r="I19" s="2">
        <v>5</v>
      </c>
      <c r="J19" s="3">
        <v>4</v>
      </c>
      <c r="K19" s="5" t="s">
        <v>478</v>
      </c>
      <c r="L19" s="4">
        <v>20</v>
      </c>
      <c r="M19" s="2" t="s">
        <v>377</v>
      </c>
      <c r="N19" s="2" t="s">
        <v>376</v>
      </c>
      <c r="O19" s="5" t="s">
        <v>432</v>
      </c>
      <c r="P19" s="72" t="str">
        <f t="shared" si="0"/>
        <v>DEVE206 - Langage C++ (Les Fondamentaux)</v>
      </c>
      <c r="Q19" s="52" t="str">
        <f t="shared" si="1"/>
        <v>LEFETZ Guillaume</v>
      </c>
    </row>
    <row r="20" spans="1:20" hidden="1" x14ac:dyDescent="0.25">
      <c r="A20" s="40" t="s">
        <v>14</v>
      </c>
      <c r="B20" s="1" t="s">
        <v>477</v>
      </c>
      <c r="C20" s="1" t="s">
        <v>474</v>
      </c>
      <c r="D20" s="5"/>
      <c r="E20" s="5"/>
      <c r="F20" s="5" t="s">
        <v>85</v>
      </c>
      <c r="G20" s="2" t="s">
        <v>36</v>
      </c>
      <c r="H20" s="2" t="s">
        <v>70</v>
      </c>
      <c r="I20" s="2">
        <v>10</v>
      </c>
      <c r="J20" s="3">
        <v>2</v>
      </c>
      <c r="K20" s="5" t="s">
        <v>478</v>
      </c>
      <c r="L20" s="4">
        <v>20</v>
      </c>
      <c r="M20" s="2" t="s">
        <v>538</v>
      </c>
      <c r="N20" s="2" t="s">
        <v>539</v>
      </c>
      <c r="O20" s="5" t="s">
        <v>432</v>
      </c>
      <c r="P20" s="72" t="str">
        <f t="shared" si="0"/>
        <v>DRTE217 - Droit du travail</v>
      </c>
      <c r="Q20" s="52" t="str">
        <f t="shared" si="1"/>
        <v>VASSILIOU Poly</v>
      </c>
    </row>
    <row r="21" spans="1:20" hidden="1" x14ac:dyDescent="0.25">
      <c r="A21" s="40" t="s">
        <v>14</v>
      </c>
      <c r="B21" s="1" t="s">
        <v>477</v>
      </c>
      <c r="C21" s="1" t="s">
        <v>474</v>
      </c>
      <c r="D21" s="5"/>
      <c r="E21" s="5"/>
      <c r="F21" s="5" t="s">
        <v>84</v>
      </c>
      <c r="G21" s="2" t="s">
        <v>35</v>
      </c>
      <c r="H21" s="1" t="s">
        <v>69</v>
      </c>
      <c r="I21" s="2">
        <v>10</v>
      </c>
      <c r="J21" s="3">
        <v>2</v>
      </c>
      <c r="K21" s="5" t="s">
        <v>478</v>
      </c>
      <c r="L21" s="4">
        <v>20</v>
      </c>
      <c r="M21" s="2" t="s">
        <v>388</v>
      </c>
      <c r="N21" s="2" t="s">
        <v>389</v>
      </c>
      <c r="O21" s="5" t="s">
        <v>432</v>
      </c>
      <c r="P21" s="72" t="str">
        <f t="shared" si="0"/>
        <v>ECOE116 - Outils de gestion d'une entreprise / Les fondamentaux</v>
      </c>
      <c r="Q21" s="52" t="str">
        <f t="shared" si="1"/>
        <v>FRENEA Marylène</v>
      </c>
    </row>
    <row r="22" spans="1:20" hidden="1" x14ac:dyDescent="0.25">
      <c r="A22" s="40" t="s">
        <v>14</v>
      </c>
      <c r="B22" s="1" t="s">
        <v>477</v>
      </c>
      <c r="C22" s="1" t="s">
        <v>474</v>
      </c>
      <c r="D22" s="5"/>
      <c r="E22" s="5"/>
      <c r="F22" s="5" t="s">
        <v>84</v>
      </c>
      <c r="G22" s="2" t="s">
        <v>39</v>
      </c>
      <c r="H22" s="2" t="s">
        <v>71</v>
      </c>
      <c r="I22" s="2">
        <v>10</v>
      </c>
      <c r="J22" s="3">
        <v>2</v>
      </c>
      <c r="K22" s="5" t="s">
        <v>478</v>
      </c>
      <c r="L22" s="4">
        <v>20</v>
      </c>
      <c r="M22" s="2" t="s">
        <v>392</v>
      </c>
      <c r="N22" s="2" t="s">
        <v>393</v>
      </c>
      <c r="O22" s="5" t="s">
        <v>432</v>
      </c>
      <c r="P22" s="72" t="str">
        <f t="shared" si="0"/>
        <v>LNGE223 - Méthodologie / compréhension orale et écrite</v>
      </c>
      <c r="Q22" s="52" t="str">
        <f t="shared" si="1"/>
        <v>DUPLOUICH Audrey</v>
      </c>
    </row>
    <row r="23" spans="1:20" hidden="1" x14ac:dyDescent="0.25">
      <c r="A23" s="40" t="s">
        <v>14</v>
      </c>
      <c r="B23" s="1" t="s">
        <v>477</v>
      </c>
      <c r="C23" s="1" t="s">
        <v>474</v>
      </c>
      <c r="D23" s="5"/>
      <c r="E23" s="5"/>
      <c r="F23" s="5" t="s">
        <v>84</v>
      </c>
      <c r="G23" s="2" t="s">
        <v>40</v>
      </c>
      <c r="H23" s="2" t="s">
        <v>72</v>
      </c>
      <c r="I23" s="2">
        <v>10</v>
      </c>
      <c r="J23" s="3">
        <v>2</v>
      </c>
      <c r="K23" s="5" t="s">
        <v>478</v>
      </c>
      <c r="L23" s="4">
        <v>20</v>
      </c>
      <c r="M23" s="2" t="s">
        <v>392</v>
      </c>
      <c r="N23" s="2" t="s">
        <v>393</v>
      </c>
      <c r="O23" s="5" t="s">
        <v>432</v>
      </c>
      <c r="P23" s="72" t="str">
        <f t="shared" si="0"/>
        <v>LNGE224 - Presse informatique professionnelle</v>
      </c>
      <c r="Q23" s="52" t="str">
        <f t="shared" si="1"/>
        <v>DUPLOUICH Audrey</v>
      </c>
    </row>
    <row r="24" spans="1:20" hidden="1" x14ac:dyDescent="0.25">
      <c r="A24" s="40" t="s">
        <v>14</v>
      </c>
      <c r="B24" s="1" t="s">
        <v>477</v>
      </c>
      <c r="C24" s="1" t="s">
        <v>474</v>
      </c>
      <c r="D24" s="5"/>
      <c r="E24" s="5"/>
      <c r="F24" s="5" t="s">
        <v>85</v>
      </c>
      <c r="G24" s="2" t="s">
        <v>29</v>
      </c>
      <c r="H24" s="1" t="s">
        <v>64</v>
      </c>
      <c r="I24" s="2">
        <v>5</v>
      </c>
      <c r="J24" s="3">
        <v>4</v>
      </c>
      <c r="K24" s="5" t="s">
        <v>478</v>
      </c>
      <c r="L24" s="4">
        <v>20</v>
      </c>
      <c r="M24" s="2" t="s">
        <v>383</v>
      </c>
      <c r="N24" s="2" t="s">
        <v>384</v>
      </c>
      <c r="O24" s="5" t="s">
        <v>432</v>
      </c>
      <c r="P24" s="72" t="str">
        <f t="shared" si="0"/>
        <v xml:space="preserve">RESE107 - Réseau Ethernet </v>
      </c>
      <c r="Q24" s="52" t="str">
        <f t="shared" si="1"/>
        <v>BRIKI Rachid</v>
      </c>
    </row>
    <row r="25" spans="1:20" hidden="1" x14ac:dyDescent="0.25">
      <c r="A25" s="40" t="s">
        <v>14</v>
      </c>
      <c r="B25" s="1" t="s">
        <v>477</v>
      </c>
      <c r="C25" s="1" t="s">
        <v>474</v>
      </c>
      <c r="D25" s="5"/>
      <c r="E25" s="5"/>
      <c r="F25" s="5" t="s">
        <v>85</v>
      </c>
      <c r="G25" s="2" t="s">
        <v>30</v>
      </c>
      <c r="H25" s="1" t="s">
        <v>80</v>
      </c>
      <c r="I25" s="2">
        <v>5</v>
      </c>
      <c r="J25" s="3">
        <v>4</v>
      </c>
      <c r="K25" s="5" t="s">
        <v>478</v>
      </c>
      <c r="L25" s="4">
        <v>20</v>
      </c>
      <c r="M25" s="2" t="s">
        <v>382</v>
      </c>
      <c r="N25" s="2" t="s">
        <v>385</v>
      </c>
      <c r="O25" s="5" t="s">
        <v>432</v>
      </c>
      <c r="P25" s="133" t="str">
        <f t="shared" si="0"/>
        <v>RESE210 - Administration réseau Notions (IPV4 -IPV6 - firewalling)</v>
      </c>
      <c r="Q25" s="52" t="str">
        <f t="shared" si="1"/>
        <v>DUBOIS Julien</v>
      </c>
      <c r="T25" s="52" t="s">
        <v>1178</v>
      </c>
    </row>
    <row r="26" spans="1:20" hidden="1" x14ac:dyDescent="0.25">
      <c r="A26" s="40" t="s">
        <v>14</v>
      </c>
      <c r="B26" s="1" t="s">
        <v>477</v>
      </c>
      <c r="C26" s="1" t="s">
        <v>474</v>
      </c>
      <c r="D26" s="5"/>
      <c r="E26" s="5"/>
      <c r="F26" s="5" t="s">
        <v>84</v>
      </c>
      <c r="G26" s="2" t="s">
        <v>27</v>
      </c>
      <c r="H26" s="1" t="s">
        <v>63</v>
      </c>
      <c r="I26" s="2">
        <v>5</v>
      </c>
      <c r="J26" s="3">
        <v>4</v>
      </c>
      <c r="K26" s="5" t="s">
        <v>478</v>
      </c>
      <c r="L26" s="4">
        <v>20</v>
      </c>
      <c r="M26" s="2" t="s">
        <v>383</v>
      </c>
      <c r="N26" s="2" t="s">
        <v>384</v>
      </c>
      <c r="O26" s="5" t="s">
        <v>432</v>
      </c>
      <c r="P26" s="72" t="str">
        <f t="shared" si="0"/>
        <v>SYSE108 - Env. Windows : Installation et configuration Poste Travail</v>
      </c>
      <c r="Q26" s="52" t="str">
        <f t="shared" si="1"/>
        <v>BRIKI Rachid</v>
      </c>
    </row>
    <row r="27" spans="1:20" hidden="1" x14ac:dyDescent="0.25">
      <c r="A27" s="40" t="s">
        <v>14</v>
      </c>
      <c r="B27" s="1" t="s">
        <v>477</v>
      </c>
      <c r="C27" s="1" t="s">
        <v>474</v>
      </c>
      <c r="D27" s="5"/>
      <c r="E27" s="5"/>
      <c r="F27" s="5" t="s">
        <v>84</v>
      </c>
      <c r="G27" s="2" t="s">
        <v>28</v>
      </c>
      <c r="H27" s="1" t="s">
        <v>79</v>
      </c>
      <c r="I27" s="2">
        <v>5</v>
      </c>
      <c r="J27" s="3">
        <v>4</v>
      </c>
      <c r="K27" s="5" t="s">
        <v>478</v>
      </c>
      <c r="L27" s="4">
        <v>20</v>
      </c>
      <c r="M27" s="2" t="s">
        <v>383</v>
      </c>
      <c r="N27" s="2" t="s">
        <v>384</v>
      </c>
      <c r="O27" s="5" t="s">
        <v>432</v>
      </c>
      <c r="P27" s="72" t="str">
        <f t="shared" si="0"/>
        <v>SYSE109 - Env. Linux : Installation et configuration Poste Travail</v>
      </c>
      <c r="Q27" s="52" t="str">
        <f t="shared" si="1"/>
        <v>BRIKI Rachid</v>
      </c>
    </row>
    <row r="28" spans="1:20" hidden="1" x14ac:dyDescent="0.25">
      <c r="A28" s="40" t="s">
        <v>14</v>
      </c>
      <c r="B28" s="1" t="s">
        <v>477</v>
      </c>
      <c r="C28" s="1" t="s">
        <v>474</v>
      </c>
      <c r="D28" s="5"/>
      <c r="E28" s="5"/>
      <c r="F28" s="5" t="s">
        <v>85</v>
      </c>
      <c r="G28" s="2" t="s">
        <v>43</v>
      </c>
      <c r="H28" s="2" t="s">
        <v>83</v>
      </c>
      <c r="I28" s="2">
        <v>0</v>
      </c>
      <c r="J28" s="3">
        <v>0</v>
      </c>
      <c r="K28" s="5" t="s">
        <v>478</v>
      </c>
      <c r="L28" s="4">
        <v>0</v>
      </c>
      <c r="M28" s="2" t="s">
        <v>377</v>
      </c>
      <c r="N28" s="2" t="s">
        <v>376</v>
      </c>
      <c r="O28" s="5" t="s">
        <v>432</v>
      </c>
      <c r="P28" s="134" t="str">
        <f t="shared" si="0"/>
        <v>TPRE229 - Rapport d'activité</v>
      </c>
      <c r="Q28" s="52" t="str">
        <f t="shared" si="1"/>
        <v>LEFETZ Guillaume</v>
      </c>
    </row>
    <row r="29" spans="1:20" hidden="1" x14ac:dyDescent="0.25">
      <c r="A29" s="40" t="s">
        <v>14</v>
      </c>
      <c r="B29" s="1" t="s">
        <v>477</v>
      </c>
      <c r="C29" s="1" t="s">
        <v>474</v>
      </c>
      <c r="D29" s="5"/>
      <c r="E29" s="5"/>
      <c r="F29" s="5" t="s">
        <v>85</v>
      </c>
      <c r="G29" s="2" t="s">
        <v>44</v>
      </c>
      <c r="H29" s="2" t="s">
        <v>86</v>
      </c>
      <c r="I29" s="2">
        <v>3</v>
      </c>
      <c r="J29" s="3">
        <v>4</v>
      </c>
      <c r="K29" s="5" t="s">
        <v>478</v>
      </c>
      <c r="L29" s="4">
        <v>12</v>
      </c>
      <c r="M29" s="2" t="s">
        <v>377</v>
      </c>
      <c r="N29" s="2" t="s">
        <v>376</v>
      </c>
      <c r="O29" s="5" t="s">
        <v>432</v>
      </c>
      <c r="P29" s="134" t="str">
        <f t="shared" si="0"/>
        <v>TPRE230 - Soutenance Rapport d'activité</v>
      </c>
      <c r="Q29" s="52" t="str">
        <f t="shared" si="1"/>
        <v>LEFETZ Guillaume</v>
      </c>
    </row>
    <row r="30" spans="1:20" hidden="1" x14ac:dyDescent="0.25">
      <c r="A30" s="40" t="s">
        <v>14</v>
      </c>
      <c r="B30" s="1" t="s">
        <v>477</v>
      </c>
      <c r="C30" s="1" t="s">
        <v>474</v>
      </c>
      <c r="D30" s="5"/>
      <c r="E30" s="5"/>
      <c r="F30" s="5" t="s">
        <v>84</v>
      </c>
      <c r="G30" s="2" t="s">
        <v>15</v>
      </c>
      <c r="H30" s="1" t="s">
        <v>51</v>
      </c>
      <c r="I30" s="2">
        <v>5</v>
      </c>
      <c r="J30" s="3">
        <v>2</v>
      </c>
      <c r="K30" s="5" t="s">
        <v>478</v>
      </c>
      <c r="L30" s="4">
        <v>10</v>
      </c>
      <c r="M30" s="2" t="s">
        <v>377</v>
      </c>
      <c r="N30" s="2" t="s">
        <v>376</v>
      </c>
      <c r="O30" s="5" t="s">
        <v>432</v>
      </c>
      <c r="P30" s="72" t="str">
        <f t="shared" si="0"/>
        <v>TPTE100 - Workshop national 1</v>
      </c>
      <c r="Q30" s="52" t="str">
        <f t="shared" si="1"/>
        <v>LEFETZ Guillaume</v>
      </c>
    </row>
    <row r="31" spans="1:20" hidden="1" x14ac:dyDescent="0.25">
      <c r="A31" s="40" t="s">
        <v>14</v>
      </c>
      <c r="B31" s="1" t="s">
        <v>477</v>
      </c>
      <c r="C31" s="1" t="s">
        <v>474</v>
      </c>
      <c r="D31" s="5"/>
      <c r="E31" s="5"/>
      <c r="F31" s="5" t="s">
        <v>84</v>
      </c>
      <c r="G31" s="2" t="s">
        <v>22</v>
      </c>
      <c r="H31" s="2" t="s">
        <v>58</v>
      </c>
      <c r="I31" s="2">
        <v>13</v>
      </c>
      <c r="J31" s="3">
        <v>4</v>
      </c>
      <c r="K31" s="5" t="s">
        <v>478</v>
      </c>
      <c r="L31" s="4">
        <v>52</v>
      </c>
      <c r="M31" s="2" t="s">
        <v>382</v>
      </c>
      <c r="N31" s="2" t="s">
        <v>398</v>
      </c>
      <c r="O31" s="5" t="s">
        <v>432</v>
      </c>
      <c r="P31" s="72" t="str">
        <f t="shared" si="0"/>
        <v>TPTE120 - Projet transversal Développement d'une application Web</v>
      </c>
      <c r="Q31" s="52" t="str">
        <f t="shared" si="1"/>
        <v>LE GALES Julien</v>
      </c>
    </row>
    <row r="32" spans="1:20" hidden="1" x14ac:dyDescent="0.25">
      <c r="A32" s="40" t="s">
        <v>14</v>
      </c>
      <c r="B32" s="1" t="s">
        <v>477</v>
      </c>
      <c r="C32" s="1" t="s">
        <v>474</v>
      </c>
      <c r="D32" s="5"/>
      <c r="E32" s="5"/>
      <c r="F32" s="5" t="s">
        <v>84</v>
      </c>
      <c r="G32" s="2" t="s">
        <v>22</v>
      </c>
      <c r="H32" s="2" t="s">
        <v>58</v>
      </c>
      <c r="I32" s="2">
        <v>1</v>
      </c>
      <c r="J32" s="3">
        <v>2</v>
      </c>
      <c r="K32" s="5" t="s">
        <v>478</v>
      </c>
      <c r="L32" s="4">
        <v>2</v>
      </c>
      <c r="M32" s="2" t="s">
        <v>382</v>
      </c>
      <c r="N32" s="2" t="s">
        <v>398</v>
      </c>
      <c r="O32" s="5" t="s">
        <v>432</v>
      </c>
      <c r="P32" s="72" t="str">
        <f t="shared" si="0"/>
        <v>TPTE120 - Projet transversal Développement d'une application Web</v>
      </c>
      <c r="Q32" s="52" t="str">
        <f t="shared" si="1"/>
        <v>LE GALES Julien</v>
      </c>
    </row>
    <row r="33" spans="1:17" hidden="1" x14ac:dyDescent="0.25">
      <c r="A33" s="40" t="s">
        <v>14</v>
      </c>
      <c r="B33" s="1" t="s">
        <v>477</v>
      </c>
      <c r="C33" s="1" t="s">
        <v>474</v>
      </c>
      <c r="D33" s="5"/>
      <c r="E33" s="5"/>
      <c r="F33" s="5" t="s">
        <v>84</v>
      </c>
      <c r="G33" s="2" t="s">
        <v>25</v>
      </c>
      <c r="H33" s="2" t="s">
        <v>61</v>
      </c>
      <c r="I33" s="2">
        <v>10</v>
      </c>
      <c r="J33" s="3">
        <v>4</v>
      </c>
      <c r="K33" s="5" t="s">
        <v>478</v>
      </c>
      <c r="L33" s="4">
        <v>40</v>
      </c>
      <c r="M33" s="2" t="s">
        <v>383</v>
      </c>
      <c r="N33" s="2" t="s">
        <v>384</v>
      </c>
      <c r="O33" s="5" t="s">
        <v>432</v>
      </c>
      <c r="P33" s="72" t="str">
        <f t="shared" si="0"/>
        <v>TPTE121 - Projet transversal Installation d'une Infrastructure Système sous l'environnement linux ou windows (au choix)</v>
      </c>
      <c r="Q33" s="52" t="str">
        <f t="shared" si="1"/>
        <v>BRIKI Rachid</v>
      </c>
    </row>
    <row r="34" spans="1:17" hidden="1" x14ac:dyDescent="0.25">
      <c r="A34" s="40" t="s">
        <v>14</v>
      </c>
      <c r="B34" s="1" t="s">
        <v>477</v>
      </c>
      <c r="C34" s="1" t="s">
        <v>474</v>
      </c>
      <c r="D34" s="5"/>
      <c r="E34" s="5"/>
      <c r="F34" s="5" t="s">
        <v>85</v>
      </c>
      <c r="G34" s="2" t="s">
        <v>89</v>
      </c>
      <c r="H34" s="2" t="s">
        <v>90</v>
      </c>
      <c r="I34" s="2">
        <v>2</v>
      </c>
      <c r="J34" s="3">
        <v>4</v>
      </c>
      <c r="K34" s="5" t="s">
        <v>478</v>
      </c>
      <c r="L34" s="4">
        <v>8</v>
      </c>
      <c r="M34" s="2" t="s">
        <v>377</v>
      </c>
      <c r="N34" s="2" t="s">
        <v>376</v>
      </c>
      <c r="O34" s="5" t="s">
        <v>432</v>
      </c>
      <c r="P34" s="72" t="str">
        <f t="shared" si="0"/>
        <v>TPTE136 - Atelier HEP OnBoarding</v>
      </c>
      <c r="Q34" s="52" t="str">
        <f t="shared" si="1"/>
        <v>LEFETZ Guillaume</v>
      </c>
    </row>
    <row r="35" spans="1:17" hidden="1" x14ac:dyDescent="0.25">
      <c r="A35" s="40" t="s">
        <v>14</v>
      </c>
      <c r="B35" s="1" t="s">
        <v>477</v>
      </c>
      <c r="C35" s="1" t="s">
        <v>474</v>
      </c>
      <c r="D35" s="5"/>
      <c r="E35" s="5"/>
      <c r="F35" s="5" t="s">
        <v>85</v>
      </c>
      <c r="G35" s="2" t="s">
        <v>16</v>
      </c>
      <c r="H35" s="2" t="s">
        <v>52</v>
      </c>
      <c r="I35" s="2">
        <v>5</v>
      </c>
      <c r="J35" s="3">
        <v>2</v>
      </c>
      <c r="K35" s="5" t="s">
        <v>478</v>
      </c>
      <c r="L35" s="4">
        <v>10</v>
      </c>
      <c r="M35" s="2" t="s">
        <v>377</v>
      </c>
      <c r="N35" s="2" t="s">
        <v>376</v>
      </c>
      <c r="O35" s="5" t="s">
        <v>432</v>
      </c>
      <c r="P35" s="72" t="str">
        <f t="shared" si="0"/>
        <v>TPTE200 - Workshop national 2</v>
      </c>
      <c r="Q35" s="52" t="str">
        <f t="shared" si="1"/>
        <v>LEFETZ Guillaume</v>
      </c>
    </row>
    <row r="36" spans="1:17" hidden="1" x14ac:dyDescent="0.25">
      <c r="A36" s="40" t="s">
        <v>14</v>
      </c>
      <c r="B36" s="1" t="s">
        <v>477</v>
      </c>
      <c r="C36" s="1" t="s">
        <v>474</v>
      </c>
      <c r="D36" s="5"/>
      <c r="E36" s="5"/>
      <c r="F36" s="5" t="s">
        <v>85</v>
      </c>
      <c r="G36" s="2" t="s">
        <v>17</v>
      </c>
      <c r="H36" s="2" t="s">
        <v>53</v>
      </c>
      <c r="I36" s="2">
        <v>10</v>
      </c>
      <c r="J36" s="3">
        <v>4</v>
      </c>
      <c r="K36" s="5" t="s">
        <v>478</v>
      </c>
      <c r="L36" s="4">
        <v>40</v>
      </c>
      <c r="M36" s="2" t="s">
        <v>382</v>
      </c>
      <c r="N36" s="2" t="s">
        <v>398</v>
      </c>
      <c r="O36" s="5" t="s">
        <v>432</v>
      </c>
      <c r="P36" s="133" t="str">
        <f t="shared" si="0"/>
        <v>TPTE215 - Projet transversal Développement d'une application objet : NAO &amp; le langage C++ ou Python (au choix)</v>
      </c>
      <c r="Q36" s="52" t="str">
        <f t="shared" si="1"/>
        <v>LE GALES Julien</v>
      </c>
    </row>
    <row r="37" spans="1:17" hidden="1" x14ac:dyDescent="0.25">
      <c r="A37" s="40" t="s">
        <v>14</v>
      </c>
      <c r="B37" s="1" t="s">
        <v>477</v>
      </c>
      <c r="C37" s="1" t="s">
        <v>474</v>
      </c>
      <c r="D37" s="5"/>
      <c r="E37" s="5"/>
      <c r="F37" s="5" t="s">
        <v>85</v>
      </c>
      <c r="G37" s="2" t="s">
        <v>26</v>
      </c>
      <c r="H37" s="2" t="s">
        <v>62</v>
      </c>
      <c r="I37" s="2">
        <v>10</v>
      </c>
      <c r="J37" s="3">
        <v>4</v>
      </c>
      <c r="K37" s="5" t="s">
        <v>478</v>
      </c>
      <c r="L37" s="4">
        <v>40</v>
      </c>
      <c r="M37" s="2" t="s">
        <v>1227</v>
      </c>
      <c r="N37" s="2" t="s">
        <v>645</v>
      </c>
      <c r="O37" s="5" t="s">
        <v>432</v>
      </c>
      <c r="P37" s="73" t="str">
        <f t="shared" si="0"/>
        <v>TPTE222 - Projet transversal Installation d'une Infrastructure Réseau</v>
      </c>
      <c r="Q37" s="52" t="str">
        <f t="shared" si="1"/>
        <v>DUDEK Cédric</v>
      </c>
    </row>
    <row r="38" spans="1:17" hidden="1" x14ac:dyDescent="0.25">
      <c r="A38" s="40" t="s">
        <v>14</v>
      </c>
      <c r="B38" s="1" t="s">
        <v>477</v>
      </c>
      <c r="C38" s="1" t="s">
        <v>474</v>
      </c>
      <c r="D38" s="5"/>
      <c r="E38" s="5"/>
      <c r="F38" s="5" t="s">
        <v>84</v>
      </c>
      <c r="G38" s="2" t="s">
        <v>37</v>
      </c>
      <c r="H38" s="2" t="s">
        <v>81</v>
      </c>
      <c r="I38" s="2">
        <v>10</v>
      </c>
      <c r="J38" s="3">
        <v>2</v>
      </c>
      <c r="K38" s="5" t="s">
        <v>478</v>
      </c>
      <c r="L38" s="4">
        <v>20</v>
      </c>
      <c r="M38" s="2" t="s">
        <v>390</v>
      </c>
      <c r="N38" s="2" t="s">
        <v>391</v>
      </c>
      <c r="O38" s="5" t="s">
        <v>432</v>
      </c>
      <c r="P38" s="72" t="str">
        <f t="shared" si="0"/>
        <v>TQGE218 - Logique, Ensembles, Calculs Booléens</v>
      </c>
      <c r="Q38" s="52" t="str">
        <f t="shared" si="1"/>
        <v>DELANOY Géry</v>
      </c>
    </row>
    <row r="39" spans="1:17" hidden="1" x14ac:dyDescent="0.25">
      <c r="A39" s="40" t="s">
        <v>14</v>
      </c>
      <c r="B39" s="1" t="s">
        <v>477</v>
      </c>
      <c r="C39" s="1" t="s">
        <v>474</v>
      </c>
      <c r="D39" s="5"/>
      <c r="E39" s="5"/>
      <c r="F39" s="5" t="s">
        <v>84</v>
      </c>
      <c r="G39" s="2" t="s">
        <v>38</v>
      </c>
      <c r="H39" s="2" t="s">
        <v>82</v>
      </c>
      <c r="I39" s="2">
        <v>10</v>
      </c>
      <c r="J39" s="3">
        <v>2</v>
      </c>
      <c r="K39" s="5" t="s">
        <v>478</v>
      </c>
      <c r="L39" s="4">
        <v>20</v>
      </c>
      <c r="M39" s="2" t="s">
        <v>390</v>
      </c>
      <c r="N39" s="2" t="s">
        <v>391</v>
      </c>
      <c r="O39" s="5" t="s">
        <v>432</v>
      </c>
      <c r="P39" s="72" t="str">
        <f t="shared" si="0"/>
        <v>TQGE219 - Suites et Etudes de Fonction</v>
      </c>
      <c r="Q39" s="52" t="str">
        <f t="shared" si="1"/>
        <v>DELANOY Géry</v>
      </c>
    </row>
    <row r="40" spans="1:17" hidden="1" x14ac:dyDescent="0.25">
      <c r="A40" s="40" t="s">
        <v>91</v>
      </c>
      <c r="B40" s="5" t="s">
        <v>471</v>
      </c>
      <c r="C40" s="5" t="s">
        <v>470</v>
      </c>
      <c r="D40" s="5"/>
      <c r="E40" s="5"/>
      <c r="F40" s="5" t="s">
        <v>84</v>
      </c>
      <c r="G40" s="5" t="s">
        <v>110</v>
      </c>
      <c r="H40" s="5" t="s">
        <v>140</v>
      </c>
      <c r="I40" s="2">
        <v>5</v>
      </c>
      <c r="J40" s="3">
        <v>4</v>
      </c>
      <c r="K40" s="5" t="s">
        <v>478</v>
      </c>
      <c r="L40" s="4">
        <v>20</v>
      </c>
      <c r="M40" s="2" t="s">
        <v>386</v>
      </c>
      <c r="N40" s="2" t="s">
        <v>387</v>
      </c>
      <c r="O40" s="5" t="s">
        <v>432</v>
      </c>
      <c r="P40" s="72" t="str">
        <f t="shared" si="0"/>
        <v>BDOE308 - Administration sous SQL Server</v>
      </c>
      <c r="Q40" s="52" t="str">
        <f t="shared" si="1"/>
        <v>HANOT Jean-Jacques</v>
      </c>
    </row>
    <row r="41" spans="1:17" hidden="1" x14ac:dyDescent="0.25">
      <c r="A41" s="40" t="s">
        <v>91</v>
      </c>
      <c r="B41" s="5" t="s">
        <v>473</v>
      </c>
      <c r="C41" s="5" t="s">
        <v>472</v>
      </c>
      <c r="D41" s="5"/>
      <c r="E41" s="5"/>
      <c r="F41" s="5" t="s">
        <v>84</v>
      </c>
      <c r="G41" s="5" t="s">
        <v>122</v>
      </c>
      <c r="H41" s="5" t="s">
        <v>154</v>
      </c>
      <c r="I41" s="2">
        <v>10</v>
      </c>
      <c r="J41" s="3">
        <v>2</v>
      </c>
      <c r="K41" s="5" t="s">
        <v>478</v>
      </c>
      <c r="L41" s="4">
        <v>20</v>
      </c>
      <c r="M41" s="2" t="s">
        <v>388</v>
      </c>
      <c r="N41" s="2" t="s">
        <v>389</v>
      </c>
      <c r="O41" s="5" t="s">
        <v>432</v>
      </c>
      <c r="P41" s="52" t="str">
        <f t="shared" si="0"/>
        <v>BTSE336 - Environnement managériale, économique et juridique des services informatiques</v>
      </c>
      <c r="Q41" s="52" t="str">
        <f t="shared" si="1"/>
        <v>FRENEA Marylène</v>
      </c>
    </row>
    <row r="42" spans="1:17" hidden="1" x14ac:dyDescent="0.25">
      <c r="A42" s="40" t="s">
        <v>91</v>
      </c>
      <c r="B42" s="5" t="s">
        <v>473</v>
      </c>
      <c r="C42" s="5" t="s">
        <v>472</v>
      </c>
      <c r="D42" s="5"/>
      <c r="E42" s="5"/>
      <c r="F42" s="5" t="s">
        <v>84</v>
      </c>
      <c r="G42" s="5" t="s">
        <v>123</v>
      </c>
      <c r="H42" s="5" t="s">
        <v>155</v>
      </c>
      <c r="I42" s="2">
        <v>10</v>
      </c>
      <c r="J42" s="3">
        <v>2</v>
      </c>
      <c r="K42" s="5" t="s">
        <v>478</v>
      </c>
      <c r="L42" s="4">
        <v>20</v>
      </c>
      <c r="M42" s="2" t="s">
        <v>394</v>
      </c>
      <c r="N42" s="2" t="s">
        <v>395</v>
      </c>
      <c r="O42" s="5" t="s">
        <v>432</v>
      </c>
      <c r="P42" s="72" t="str">
        <f t="shared" si="0"/>
        <v>BTSE337 - Culture générale et expression</v>
      </c>
      <c r="Q42" s="52" t="str">
        <f t="shared" si="1"/>
        <v>BOUTONNET Jean-Pierre</v>
      </c>
    </row>
    <row r="43" spans="1:17" hidden="1" x14ac:dyDescent="0.25">
      <c r="A43" s="40" t="s">
        <v>91</v>
      </c>
      <c r="B43" s="5" t="s">
        <v>473</v>
      </c>
      <c r="C43" s="5" t="s">
        <v>472</v>
      </c>
      <c r="D43" s="5"/>
      <c r="E43" s="5"/>
      <c r="F43" s="5" t="s">
        <v>84</v>
      </c>
      <c r="G43" s="5" t="s">
        <v>124</v>
      </c>
      <c r="H43" s="5" t="s">
        <v>156</v>
      </c>
      <c r="I43" s="2">
        <v>10</v>
      </c>
      <c r="J43" s="3">
        <v>2</v>
      </c>
      <c r="K43" s="5" t="s">
        <v>478</v>
      </c>
      <c r="L43" s="4">
        <v>20</v>
      </c>
      <c r="M43" s="2" t="s">
        <v>402</v>
      </c>
      <c r="N43" s="2" t="s">
        <v>403</v>
      </c>
      <c r="O43" s="5" t="s">
        <v>432</v>
      </c>
      <c r="P43" s="52" t="str">
        <f t="shared" si="0"/>
        <v>BTSE338 - Préparation Epreuves SIO : Algo/math + Epreuve E6 + TEC (BTS Blanc)</v>
      </c>
      <c r="Q43" s="52" t="str">
        <f t="shared" si="1"/>
        <v>MAATI Abderrabi</v>
      </c>
    </row>
    <row r="44" spans="1:17" hidden="1" x14ac:dyDescent="0.25">
      <c r="A44" s="40" t="s">
        <v>91</v>
      </c>
      <c r="B44" s="5" t="s">
        <v>473</v>
      </c>
      <c r="C44" s="5" t="s">
        <v>472</v>
      </c>
      <c r="D44" s="5"/>
      <c r="E44" s="5"/>
      <c r="F44" s="5" t="s">
        <v>84</v>
      </c>
      <c r="G44" s="5" t="s">
        <v>125</v>
      </c>
      <c r="H44" s="5" t="s">
        <v>148</v>
      </c>
      <c r="I44" s="2">
        <v>5</v>
      </c>
      <c r="J44" s="3">
        <v>4</v>
      </c>
      <c r="K44" s="5" t="s">
        <v>478</v>
      </c>
      <c r="L44" s="4">
        <v>20</v>
      </c>
      <c r="M44" s="2" t="s">
        <v>382</v>
      </c>
      <c r="N44" s="2" t="s">
        <v>398</v>
      </c>
      <c r="O44" s="5" t="s">
        <v>432</v>
      </c>
      <c r="P44" s="73" t="str">
        <f t="shared" si="0"/>
        <v>BTSE339 - Projet PPE 3</v>
      </c>
      <c r="Q44" s="52" t="str">
        <f t="shared" si="1"/>
        <v>LE GALES Julien</v>
      </c>
    </row>
    <row r="45" spans="1:17" hidden="1" x14ac:dyDescent="0.25">
      <c r="A45" s="40" t="s">
        <v>91</v>
      </c>
      <c r="B45" s="5" t="s">
        <v>473</v>
      </c>
      <c r="C45" s="5" t="s">
        <v>472</v>
      </c>
      <c r="D45" s="5"/>
      <c r="E45" s="5"/>
      <c r="F45" s="5" t="s">
        <v>85</v>
      </c>
      <c r="G45" s="5" t="s">
        <v>126</v>
      </c>
      <c r="H45" s="5" t="s">
        <v>149</v>
      </c>
      <c r="I45" s="2">
        <v>10</v>
      </c>
      <c r="J45" s="3">
        <v>4</v>
      </c>
      <c r="K45" s="5" t="s">
        <v>478</v>
      </c>
      <c r="L45" s="4">
        <v>40</v>
      </c>
      <c r="M45" s="2" t="s">
        <v>382</v>
      </c>
      <c r="N45" s="2" t="s">
        <v>398</v>
      </c>
      <c r="O45" s="5" t="s">
        <v>432</v>
      </c>
      <c r="P45" s="73" t="str">
        <f t="shared" si="0"/>
        <v>BTSE440 - Projet PPE 4</v>
      </c>
      <c r="Q45" s="52" t="str">
        <f t="shared" si="1"/>
        <v>LE GALES Julien</v>
      </c>
    </row>
    <row r="46" spans="1:17" hidden="1" x14ac:dyDescent="0.25">
      <c r="A46" s="40" t="s">
        <v>91</v>
      </c>
      <c r="B46" s="5" t="s">
        <v>471</v>
      </c>
      <c r="C46" s="5" t="s">
        <v>470</v>
      </c>
      <c r="D46" s="5"/>
      <c r="E46" s="5"/>
      <c r="F46" s="5" t="s">
        <v>84</v>
      </c>
      <c r="G46" s="5" t="s">
        <v>119</v>
      </c>
      <c r="H46" s="5" t="s">
        <v>147</v>
      </c>
      <c r="I46" s="2">
        <v>10</v>
      </c>
      <c r="J46" s="3">
        <v>2</v>
      </c>
      <c r="K46" s="5" t="s">
        <v>478</v>
      </c>
      <c r="L46" s="4">
        <v>10</v>
      </c>
      <c r="M46" s="2" t="s">
        <v>394</v>
      </c>
      <c r="N46" s="2" t="s">
        <v>395</v>
      </c>
      <c r="O46" s="5" t="s">
        <v>432</v>
      </c>
      <c r="P46" s="72" t="str">
        <f t="shared" si="0"/>
        <v>COME325 - Projet Voltaire</v>
      </c>
      <c r="Q46" s="52" t="str">
        <f t="shared" si="1"/>
        <v>BOUTONNET Jean-Pierre</v>
      </c>
    </row>
    <row r="47" spans="1:17" hidden="1" x14ac:dyDescent="0.25">
      <c r="A47" s="40" t="s">
        <v>91</v>
      </c>
      <c r="B47" s="5" t="s">
        <v>471</v>
      </c>
      <c r="C47" s="5" t="s">
        <v>470</v>
      </c>
      <c r="D47" s="5"/>
      <c r="E47" s="5"/>
      <c r="F47" s="5" t="s">
        <v>84</v>
      </c>
      <c r="G47" s="5" t="s">
        <v>118</v>
      </c>
      <c r="H47" s="5" t="s">
        <v>146</v>
      </c>
      <c r="I47" s="2">
        <v>10</v>
      </c>
      <c r="J47" s="3">
        <v>2</v>
      </c>
      <c r="K47" s="5" t="s">
        <v>478</v>
      </c>
      <c r="L47" s="4">
        <v>20</v>
      </c>
      <c r="M47" s="2" t="s">
        <v>394</v>
      </c>
      <c r="N47" s="2" t="s">
        <v>395</v>
      </c>
      <c r="O47" s="5" t="s">
        <v>432</v>
      </c>
      <c r="P47" s="72" t="str">
        <f t="shared" si="0"/>
        <v>COME426 - Développer une argumentation</v>
      </c>
      <c r="Q47" s="52" t="str">
        <f t="shared" si="1"/>
        <v>BOUTONNET Jean-Pierre</v>
      </c>
    </row>
    <row r="48" spans="1:17" hidden="1" x14ac:dyDescent="0.25">
      <c r="A48" s="40" t="s">
        <v>91</v>
      </c>
      <c r="B48" s="5" t="s">
        <v>471</v>
      </c>
      <c r="C48" s="5" t="s">
        <v>470</v>
      </c>
      <c r="D48" s="5"/>
      <c r="E48" s="5"/>
      <c r="F48" s="5" t="s">
        <v>84</v>
      </c>
      <c r="G48" s="5" t="s">
        <v>96</v>
      </c>
      <c r="H48" s="5" t="s">
        <v>129</v>
      </c>
      <c r="I48" s="2">
        <v>5</v>
      </c>
      <c r="J48" s="3">
        <v>4</v>
      </c>
      <c r="K48" s="5" t="s">
        <v>478</v>
      </c>
      <c r="L48" s="4">
        <v>20</v>
      </c>
      <c r="M48" s="2" t="s">
        <v>418</v>
      </c>
      <c r="N48" s="2" t="s">
        <v>419</v>
      </c>
      <c r="O48" s="5" t="s">
        <v>432</v>
      </c>
      <c r="P48" s="72" t="str">
        <f t="shared" si="0"/>
        <v>DEVE301 - Langage C# - Les fondamentaux</v>
      </c>
      <c r="Q48" s="52" t="str">
        <f t="shared" si="1"/>
        <v>DECROIX Sébastien</v>
      </c>
    </row>
    <row r="49" spans="1:17" hidden="1" x14ac:dyDescent="0.25">
      <c r="A49" s="40" t="s">
        <v>91</v>
      </c>
      <c r="B49" s="5" t="s">
        <v>471</v>
      </c>
      <c r="C49" s="5" t="s">
        <v>470</v>
      </c>
      <c r="D49" s="5"/>
      <c r="E49" s="5"/>
      <c r="F49" s="5" t="s">
        <v>84</v>
      </c>
      <c r="G49" s="5" t="s">
        <v>99</v>
      </c>
      <c r="H49" s="5" t="s">
        <v>132</v>
      </c>
      <c r="I49" s="2">
        <v>5</v>
      </c>
      <c r="J49" s="3">
        <v>4</v>
      </c>
      <c r="K49" s="5" t="s">
        <v>478</v>
      </c>
      <c r="L49" s="4">
        <v>20</v>
      </c>
      <c r="M49" s="2" t="s">
        <v>399</v>
      </c>
      <c r="N49" s="2" t="s">
        <v>399</v>
      </c>
      <c r="O49" s="5" t="s">
        <v>432</v>
      </c>
      <c r="P49" s="72" t="str">
        <f t="shared" si="0"/>
        <v>DEVE303 - Langage JavaScript - Interface Client Web</v>
      </c>
      <c r="Q49" s="52" t="str">
        <f t="shared" si="1"/>
        <v>WIDOP WIDOP</v>
      </c>
    </row>
    <row r="50" spans="1:17" hidden="1" x14ac:dyDescent="0.25">
      <c r="A50" s="40" t="s">
        <v>91</v>
      </c>
      <c r="B50" s="5" t="s">
        <v>471</v>
      </c>
      <c r="C50" s="5" t="s">
        <v>470</v>
      </c>
      <c r="D50" s="5"/>
      <c r="E50" s="5"/>
      <c r="F50" s="5" t="s">
        <v>84</v>
      </c>
      <c r="G50" s="5" t="s">
        <v>100</v>
      </c>
      <c r="H50" s="5" t="s">
        <v>133</v>
      </c>
      <c r="I50" s="2">
        <v>5</v>
      </c>
      <c r="J50" s="3">
        <v>4</v>
      </c>
      <c r="K50" s="5" t="s">
        <v>478</v>
      </c>
      <c r="L50" s="4">
        <v>20</v>
      </c>
      <c r="M50" s="2" t="s">
        <v>382</v>
      </c>
      <c r="N50" s="2" t="s">
        <v>782</v>
      </c>
      <c r="O50" s="5" t="s">
        <v>432</v>
      </c>
      <c r="P50" s="72" t="str">
        <f t="shared" si="0"/>
        <v>DEVE304 - Développement environnement mobile</v>
      </c>
      <c r="Q50" s="52" t="str">
        <f t="shared" si="1"/>
        <v>LENGLET Julien</v>
      </c>
    </row>
    <row r="51" spans="1:17" hidden="1" x14ac:dyDescent="0.25">
      <c r="A51" s="40" t="s">
        <v>91</v>
      </c>
      <c r="B51" s="5" t="s">
        <v>471</v>
      </c>
      <c r="C51" s="5" t="s">
        <v>470</v>
      </c>
      <c r="D51" s="5"/>
      <c r="E51" s="5"/>
      <c r="F51" s="5" t="s">
        <v>84</v>
      </c>
      <c r="G51" s="5" t="s">
        <v>95</v>
      </c>
      <c r="H51" s="5" t="s">
        <v>128</v>
      </c>
      <c r="I51" s="2">
        <v>5</v>
      </c>
      <c r="J51" s="3">
        <v>4</v>
      </c>
      <c r="K51" s="5" t="s">
        <v>478</v>
      </c>
      <c r="L51" s="4">
        <v>20</v>
      </c>
      <c r="M51" s="2" t="s">
        <v>378</v>
      </c>
      <c r="N51" s="2" t="s">
        <v>379</v>
      </c>
      <c r="O51" s="5" t="s">
        <v>432</v>
      </c>
      <c r="P51" s="72" t="str">
        <f t="shared" si="0"/>
        <v>DEVE316 - Langage C++</v>
      </c>
      <c r="Q51" s="52" t="str">
        <f t="shared" si="1"/>
        <v>GABER Khalid</v>
      </c>
    </row>
    <row r="52" spans="1:17" hidden="1" x14ac:dyDescent="0.25">
      <c r="A52" s="40" t="s">
        <v>91</v>
      </c>
      <c r="B52" s="5" t="s">
        <v>471</v>
      </c>
      <c r="C52" s="5" t="s">
        <v>470</v>
      </c>
      <c r="D52" s="5"/>
      <c r="E52" s="5"/>
      <c r="F52" s="5" t="s">
        <v>84</v>
      </c>
      <c r="G52" s="5" t="s">
        <v>98</v>
      </c>
      <c r="H52" s="5" t="s">
        <v>131</v>
      </c>
      <c r="I52" s="2">
        <v>5</v>
      </c>
      <c r="J52" s="3">
        <v>4</v>
      </c>
      <c r="K52" s="5" t="s">
        <v>478</v>
      </c>
      <c r="L52" s="4">
        <v>20</v>
      </c>
      <c r="M52" s="2" t="s">
        <v>418</v>
      </c>
      <c r="N52" s="2" t="s">
        <v>431</v>
      </c>
      <c r="O52" s="5" t="s">
        <v>432</v>
      </c>
      <c r="P52" s="73" t="str">
        <f t="shared" si="0"/>
        <v>DEVE318 - UX (User eXperience) Design</v>
      </c>
      <c r="Q52" s="52" t="str">
        <f t="shared" si="1"/>
        <v>FLASQUE Sébastien</v>
      </c>
    </row>
    <row r="53" spans="1:17" hidden="1" x14ac:dyDescent="0.25">
      <c r="A53" s="40" t="s">
        <v>91</v>
      </c>
      <c r="B53" s="5" t="s">
        <v>471</v>
      </c>
      <c r="C53" s="5" t="s">
        <v>470</v>
      </c>
      <c r="D53" s="5"/>
      <c r="E53" s="5"/>
      <c r="F53" s="5" t="s">
        <v>85</v>
      </c>
      <c r="G53" s="5" t="s">
        <v>97</v>
      </c>
      <c r="H53" s="5" t="s">
        <v>130</v>
      </c>
      <c r="I53" s="2">
        <v>5</v>
      </c>
      <c r="J53" s="3">
        <v>4</v>
      </c>
      <c r="K53" s="5" t="s">
        <v>478</v>
      </c>
      <c r="L53" s="4">
        <v>20</v>
      </c>
      <c r="M53" s="2" t="s">
        <v>418</v>
      </c>
      <c r="N53" s="2" t="s">
        <v>419</v>
      </c>
      <c r="O53" s="5" t="s">
        <v>432</v>
      </c>
      <c r="P53" s="72" t="str">
        <f t="shared" si="0"/>
        <v>DEVE402 - Langage C# - Tests Unitaires</v>
      </c>
      <c r="Q53" s="52" t="str">
        <f t="shared" si="1"/>
        <v>DECROIX Sébastien</v>
      </c>
    </row>
    <row r="54" spans="1:17" hidden="1" x14ac:dyDescent="0.25">
      <c r="A54" s="40" t="s">
        <v>91</v>
      </c>
      <c r="B54" s="5" t="s">
        <v>471</v>
      </c>
      <c r="C54" s="5" t="s">
        <v>470</v>
      </c>
      <c r="D54" s="5"/>
      <c r="E54" s="5"/>
      <c r="F54" s="5" t="s">
        <v>84</v>
      </c>
      <c r="G54" s="5" t="s">
        <v>101</v>
      </c>
      <c r="H54" s="5" t="s">
        <v>134</v>
      </c>
      <c r="I54" s="2">
        <v>5</v>
      </c>
      <c r="J54" s="3">
        <v>4</v>
      </c>
      <c r="K54" s="5" t="s">
        <v>478</v>
      </c>
      <c r="L54" s="4">
        <v>20</v>
      </c>
      <c r="M54" s="2" t="s">
        <v>399</v>
      </c>
      <c r="N54" s="2" t="s">
        <v>399</v>
      </c>
      <c r="O54" s="5" t="s">
        <v>432</v>
      </c>
      <c r="P54" s="72" t="str">
        <f t="shared" si="0"/>
        <v>DEVE405 - PHP Framework Symfony</v>
      </c>
      <c r="Q54" s="52" t="str">
        <f t="shared" si="1"/>
        <v>WIDOP WIDOP</v>
      </c>
    </row>
    <row r="55" spans="1:17" hidden="1" x14ac:dyDescent="0.25">
      <c r="A55" s="40" t="s">
        <v>91</v>
      </c>
      <c r="B55" s="5" t="s">
        <v>471</v>
      </c>
      <c r="C55" s="5" t="s">
        <v>470</v>
      </c>
      <c r="D55" s="5"/>
      <c r="E55" s="5"/>
      <c r="F55" s="5" t="s">
        <v>85</v>
      </c>
      <c r="G55" s="5" t="s">
        <v>115</v>
      </c>
      <c r="H55" s="5" t="s">
        <v>145</v>
      </c>
      <c r="I55" s="2">
        <v>10</v>
      </c>
      <c r="J55" s="3">
        <v>2</v>
      </c>
      <c r="K55" s="5" t="s">
        <v>478</v>
      </c>
      <c r="L55" s="4">
        <v>20</v>
      </c>
      <c r="M55" s="2" t="s">
        <v>388</v>
      </c>
      <c r="N55" s="2" t="s">
        <v>389</v>
      </c>
      <c r="O55" s="5" t="s">
        <v>432</v>
      </c>
      <c r="P55" s="52" t="str">
        <f t="shared" si="0"/>
        <v>DRTE420 - Droit des Sociétés et du Numérique</v>
      </c>
      <c r="Q55" s="52" t="str">
        <f t="shared" si="1"/>
        <v>FRENEA Marylène</v>
      </c>
    </row>
    <row r="56" spans="1:17" hidden="1" x14ac:dyDescent="0.25">
      <c r="A56" s="40" t="s">
        <v>91</v>
      </c>
      <c r="B56" s="5" t="s">
        <v>471</v>
      </c>
      <c r="C56" s="5" t="s">
        <v>470</v>
      </c>
      <c r="D56" s="5"/>
      <c r="E56" s="5"/>
      <c r="F56" s="5" t="s">
        <v>84</v>
      </c>
      <c r="G56" s="5" t="s">
        <v>114</v>
      </c>
      <c r="H56" s="5" t="s">
        <v>144</v>
      </c>
      <c r="I56" s="2">
        <v>10</v>
      </c>
      <c r="J56" s="3">
        <v>2</v>
      </c>
      <c r="K56" s="5" t="s">
        <v>478</v>
      </c>
      <c r="L56" s="4">
        <v>20</v>
      </c>
      <c r="M56" s="2" t="s">
        <v>388</v>
      </c>
      <c r="N56" s="2" t="s">
        <v>389</v>
      </c>
      <c r="O56" s="5" t="s">
        <v>432</v>
      </c>
      <c r="P56" s="52" t="str">
        <f t="shared" si="0"/>
        <v>ECOE319 - Economie d'Entreprise</v>
      </c>
      <c r="Q56" s="52" t="str">
        <f t="shared" si="1"/>
        <v>FRENEA Marylène</v>
      </c>
    </row>
    <row r="57" spans="1:17" hidden="1" x14ac:dyDescent="0.25">
      <c r="A57" s="40" t="s">
        <v>91</v>
      </c>
      <c r="B57" s="5" t="s">
        <v>471</v>
      </c>
      <c r="C57" s="5" t="s">
        <v>470</v>
      </c>
      <c r="D57" s="5"/>
      <c r="E57" s="5"/>
      <c r="F57" s="5" t="s">
        <v>84</v>
      </c>
      <c r="G57" s="5" t="s">
        <v>116</v>
      </c>
      <c r="H57" s="5" t="s">
        <v>152</v>
      </c>
      <c r="I57" s="2">
        <v>10</v>
      </c>
      <c r="J57" s="3">
        <v>2</v>
      </c>
      <c r="K57" s="5" t="s">
        <v>478</v>
      </c>
      <c r="L57" s="4">
        <v>20</v>
      </c>
      <c r="M57" s="2" t="s">
        <v>392</v>
      </c>
      <c r="N57" s="2" t="s">
        <v>393</v>
      </c>
      <c r="O57" s="5" t="s">
        <v>432</v>
      </c>
      <c r="P57" s="72" t="str">
        <f t="shared" si="0"/>
        <v>LNG423  - Techn. rédactionnelles professionnelles</v>
      </c>
      <c r="Q57" s="52" t="str">
        <f t="shared" si="1"/>
        <v>DUPLOUICH Audrey</v>
      </c>
    </row>
    <row r="58" spans="1:17" hidden="1" x14ac:dyDescent="0.25">
      <c r="A58" s="40" t="s">
        <v>91</v>
      </c>
      <c r="B58" s="5" t="s">
        <v>471</v>
      </c>
      <c r="C58" s="5" t="s">
        <v>470</v>
      </c>
      <c r="D58" s="5"/>
      <c r="E58" s="5"/>
      <c r="F58" s="5" t="s">
        <v>84</v>
      </c>
      <c r="G58" s="5" t="s">
        <v>117</v>
      </c>
      <c r="H58" s="5" t="s">
        <v>153</v>
      </c>
      <c r="I58" s="2">
        <v>10</v>
      </c>
      <c r="J58" s="3">
        <v>2</v>
      </c>
      <c r="K58" s="5" t="s">
        <v>478</v>
      </c>
      <c r="L58" s="4">
        <v>20</v>
      </c>
      <c r="M58" s="2" t="s">
        <v>392</v>
      </c>
      <c r="N58" s="2" t="s">
        <v>393</v>
      </c>
      <c r="O58" s="5" t="s">
        <v>432</v>
      </c>
      <c r="P58" s="72" t="str">
        <f t="shared" si="0"/>
        <v>LNG424  - Debate Technology</v>
      </c>
      <c r="Q58" s="52" t="str">
        <f t="shared" si="1"/>
        <v>DUPLOUICH Audrey</v>
      </c>
    </row>
    <row r="59" spans="1:17" hidden="1" x14ac:dyDescent="0.25">
      <c r="A59" s="40" t="s">
        <v>91</v>
      </c>
      <c r="B59" s="5" t="s">
        <v>471</v>
      </c>
      <c r="C59" s="5" t="s">
        <v>470</v>
      </c>
      <c r="D59" s="5"/>
      <c r="E59" s="5"/>
      <c r="F59" s="5" t="s">
        <v>84</v>
      </c>
      <c r="G59" s="5" t="s">
        <v>111</v>
      </c>
      <c r="H59" s="5" t="s">
        <v>141</v>
      </c>
      <c r="I59" s="2">
        <v>5</v>
      </c>
      <c r="J59" s="3">
        <v>4</v>
      </c>
      <c r="K59" s="5" t="s">
        <v>478</v>
      </c>
      <c r="L59" s="4">
        <v>20</v>
      </c>
      <c r="M59" s="2" t="s">
        <v>378</v>
      </c>
      <c r="N59" s="2" t="s">
        <v>379</v>
      </c>
      <c r="O59" s="5" t="s">
        <v>432</v>
      </c>
      <c r="P59" s="72" t="str">
        <f t="shared" si="0"/>
        <v>PROE313 - UML : Diagrammes Use Case et Séquences</v>
      </c>
      <c r="Q59" s="52" t="str">
        <f t="shared" si="1"/>
        <v>GABER Khalid</v>
      </c>
    </row>
    <row r="60" spans="1:17" hidden="1" x14ac:dyDescent="0.25">
      <c r="A60" s="40" t="s">
        <v>91</v>
      </c>
      <c r="B60" s="5" t="s">
        <v>471</v>
      </c>
      <c r="C60" s="5" t="s">
        <v>470</v>
      </c>
      <c r="D60" s="5"/>
      <c r="E60" s="5"/>
      <c r="F60" s="5" t="s">
        <v>85</v>
      </c>
      <c r="G60" s="5" t="s">
        <v>112</v>
      </c>
      <c r="H60" s="5" t="s">
        <v>142</v>
      </c>
      <c r="I60" s="2">
        <v>5</v>
      </c>
      <c r="J60" s="3">
        <v>4</v>
      </c>
      <c r="K60" s="5" t="s">
        <v>478</v>
      </c>
      <c r="L60" s="4">
        <v>20</v>
      </c>
      <c r="M60" s="2" t="s">
        <v>400</v>
      </c>
      <c r="N60" s="2" t="s">
        <v>401</v>
      </c>
      <c r="O60" s="5" t="s">
        <v>432</v>
      </c>
      <c r="P60" s="52" t="str">
        <f t="shared" si="0"/>
        <v>PROE414 - Planification d'un Projet</v>
      </c>
      <c r="Q60" s="52" t="str">
        <f t="shared" si="1"/>
        <v>ALAMASSET Eddie</v>
      </c>
    </row>
    <row r="61" spans="1:17" hidden="1" x14ac:dyDescent="0.25">
      <c r="A61" s="40" t="s">
        <v>91</v>
      </c>
      <c r="B61" s="5" t="s">
        <v>471</v>
      </c>
      <c r="C61" s="5" t="s">
        <v>470</v>
      </c>
      <c r="D61" s="5"/>
      <c r="E61" s="5"/>
      <c r="F61" s="5" t="s">
        <v>84</v>
      </c>
      <c r="G61" s="5" t="s">
        <v>103</v>
      </c>
      <c r="H61" s="5" t="s">
        <v>150</v>
      </c>
      <c r="I61" s="2">
        <v>5</v>
      </c>
      <c r="J61" s="3">
        <v>4</v>
      </c>
      <c r="K61" s="5" t="s">
        <v>478</v>
      </c>
      <c r="L61" s="4">
        <v>20</v>
      </c>
      <c r="M61" s="2" t="s">
        <v>383</v>
      </c>
      <c r="N61" s="2" t="s">
        <v>384</v>
      </c>
      <c r="O61" s="5" t="s">
        <v>432</v>
      </c>
      <c r="P61" s="72" t="str">
        <f t="shared" si="0"/>
        <v>RESE306 - Adm. Poste Clients Gestion Accès</v>
      </c>
      <c r="Q61" s="52" t="str">
        <f t="shared" si="1"/>
        <v>BRIKI Rachid</v>
      </c>
    </row>
    <row r="62" spans="1:17" hidden="1" x14ac:dyDescent="0.25">
      <c r="A62" s="40" t="s">
        <v>91</v>
      </c>
      <c r="B62" s="5" t="s">
        <v>471</v>
      </c>
      <c r="C62" s="5" t="s">
        <v>470</v>
      </c>
      <c r="D62" s="5"/>
      <c r="E62" s="5"/>
      <c r="F62" s="5" t="s">
        <v>85</v>
      </c>
      <c r="G62" s="5" t="s">
        <v>104</v>
      </c>
      <c r="H62" s="5" t="s">
        <v>136</v>
      </c>
      <c r="I62" s="2">
        <v>5</v>
      </c>
      <c r="J62" s="3">
        <v>4</v>
      </c>
      <c r="K62" s="5" t="s">
        <v>478</v>
      </c>
      <c r="L62" s="4">
        <v>20</v>
      </c>
      <c r="M62" s="2" t="s">
        <v>383</v>
      </c>
      <c r="N62" s="2" t="s">
        <v>384</v>
      </c>
      <c r="O62" s="5" t="s">
        <v>432</v>
      </c>
      <c r="P62" s="72" t="str">
        <f t="shared" si="0"/>
        <v>RESE407 - Administration Réseaux</v>
      </c>
      <c r="Q62" s="52" t="str">
        <f t="shared" si="1"/>
        <v>BRIKI Rachid</v>
      </c>
    </row>
    <row r="63" spans="1:17" hidden="1" x14ac:dyDescent="0.25">
      <c r="A63" s="40" t="s">
        <v>91</v>
      </c>
      <c r="B63" s="5" t="s">
        <v>471</v>
      </c>
      <c r="C63" s="5" t="s">
        <v>470</v>
      </c>
      <c r="D63" s="5"/>
      <c r="E63" s="5"/>
      <c r="F63" s="5" t="s">
        <v>85</v>
      </c>
      <c r="G63" s="5" t="s">
        <v>105</v>
      </c>
      <c r="H63" s="5" t="s">
        <v>137</v>
      </c>
      <c r="I63" s="2">
        <v>5</v>
      </c>
      <c r="J63" s="3">
        <v>4</v>
      </c>
      <c r="K63" s="5" t="s">
        <v>478</v>
      </c>
      <c r="L63" s="4">
        <v>20</v>
      </c>
      <c r="M63" s="2" t="s">
        <v>382</v>
      </c>
      <c r="N63" s="2" t="s">
        <v>385</v>
      </c>
      <c r="O63" s="5" t="s">
        <v>432</v>
      </c>
      <c r="P63" s="52" t="str">
        <f t="shared" si="0"/>
        <v>RESE409 - Supervision</v>
      </c>
      <c r="Q63" s="52" t="str">
        <f t="shared" si="1"/>
        <v>DUBOIS Julien</v>
      </c>
    </row>
    <row r="64" spans="1:17" hidden="1" x14ac:dyDescent="0.25">
      <c r="A64" s="40" t="s">
        <v>91</v>
      </c>
      <c r="B64" s="5" t="s">
        <v>471</v>
      </c>
      <c r="C64" s="5" t="s">
        <v>470</v>
      </c>
      <c r="D64" s="5"/>
      <c r="E64" s="5"/>
      <c r="F64" s="5" t="s">
        <v>84</v>
      </c>
      <c r="G64" s="5" t="s">
        <v>106</v>
      </c>
      <c r="H64" s="5" t="s">
        <v>138</v>
      </c>
      <c r="I64" s="2">
        <v>5</v>
      </c>
      <c r="J64" s="3">
        <v>4</v>
      </c>
      <c r="K64" s="5" t="s">
        <v>478</v>
      </c>
      <c r="L64" s="4">
        <v>20</v>
      </c>
      <c r="M64" s="2" t="s">
        <v>383</v>
      </c>
      <c r="N64" s="2" t="s">
        <v>384</v>
      </c>
      <c r="O64" s="5" t="s">
        <v>432</v>
      </c>
      <c r="P64" s="72" t="str">
        <f t="shared" si="0"/>
        <v>SYSE310 - Administration Linux (Shell)</v>
      </c>
      <c r="Q64" s="52" t="str">
        <f t="shared" si="1"/>
        <v>BRIKI Rachid</v>
      </c>
    </row>
    <row r="65" spans="1:17" hidden="1" x14ac:dyDescent="0.25">
      <c r="A65" s="40" t="s">
        <v>91</v>
      </c>
      <c r="B65" s="5" t="s">
        <v>471</v>
      </c>
      <c r="C65" s="5" t="s">
        <v>470</v>
      </c>
      <c r="D65" s="5"/>
      <c r="E65" s="5"/>
      <c r="F65" s="5" t="s">
        <v>84</v>
      </c>
      <c r="G65" s="5" t="s">
        <v>107</v>
      </c>
      <c r="H65" s="5" t="s">
        <v>139</v>
      </c>
      <c r="I65" s="2">
        <v>5</v>
      </c>
      <c r="J65" s="3">
        <v>4</v>
      </c>
      <c r="K65" s="5" t="s">
        <v>478</v>
      </c>
      <c r="L65" s="4">
        <v>20</v>
      </c>
      <c r="M65" s="2" t="s">
        <v>383</v>
      </c>
      <c r="N65" s="2" t="s">
        <v>384</v>
      </c>
      <c r="O65" s="5" t="s">
        <v>432</v>
      </c>
      <c r="P65" s="72" t="str">
        <f t="shared" si="0"/>
        <v>SYSE311 - Services d' Infrastructure</v>
      </c>
      <c r="Q65" s="52" t="str">
        <f t="shared" si="1"/>
        <v>BRIKI Rachid</v>
      </c>
    </row>
    <row r="66" spans="1:17" hidden="1" x14ac:dyDescent="0.25">
      <c r="A66" s="40" t="s">
        <v>91</v>
      </c>
      <c r="B66" s="5" t="s">
        <v>471</v>
      </c>
      <c r="C66" s="5" t="s">
        <v>470</v>
      </c>
      <c r="D66" s="5"/>
      <c r="E66" s="5"/>
      <c r="F66" s="5" t="s">
        <v>85</v>
      </c>
      <c r="G66" s="5" t="s">
        <v>108</v>
      </c>
      <c r="H66" s="5" t="s">
        <v>151</v>
      </c>
      <c r="I66" s="2">
        <v>5</v>
      </c>
      <c r="J66" s="3">
        <v>4</v>
      </c>
      <c r="K66" s="5" t="s">
        <v>478</v>
      </c>
      <c r="L66" s="4">
        <v>20</v>
      </c>
      <c r="M66" s="2" t="s">
        <v>383</v>
      </c>
      <c r="N66" s="2" t="s">
        <v>384</v>
      </c>
      <c r="O66" s="5" t="s">
        <v>432</v>
      </c>
      <c r="P66" s="72" t="str">
        <f t="shared" ref="P66:P129" si="2">G66&amp;" - "&amp;H66</f>
        <v>SYSE412 - Active Directory</v>
      </c>
      <c r="Q66" s="52" t="str">
        <f t="shared" ref="Q66:Q129" si="3">N66&amp;" "&amp;M66</f>
        <v>BRIKI Rachid</v>
      </c>
    </row>
    <row r="67" spans="1:17" hidden="1" x14ac:dyDescent="0.25">
      <c r="A67" s="40" t="s">
        <v>91</v>
      </c>
      <c r="B67" s="5" t="s">
        <v>471</v>
      </c>
      <c r="C67" s="5" t="s">
        <v>470</v>
      </c>
      <c r="D67" s="5"/>
      <c r="E67" s="5"/>
      <c r="F67" s="5" t="s">
        <v>85</v>
      </c>
      <c r="G67" s="5" t="s">
        <v>120</v>
      </c>
      <c r="H67" s="5" t="s">
        <v>83</v>
      </c>
      <c r="I67" s="2">
        <v>0</v>
      </c>
      <c r="J67" s="3">
        <v>0</v>
      </c>
      <c r="K67" s="5" t="s">
        <v>478</v>
      </c>
      <c r="L67" s="4">
        <v>0</v>
      </c>
      <c r="M67" s="2" t="s">
        <v>377</v>
      </c>
      <c r="N67" s="2" t="s">
        <v>376</v>
      </c>
      <c r="O67" s="5" t="s">
        <v>432</v>
      </c>
      <c r="P67" s="97" t="str">
        <f t="shared" si="2"/>
        <v>TPRE429 - Rapport d'activité</v>
      </c>
      <c r="Q67" s="52" t="str">
        <f t="shared" si="3"/>
        <v>LEFETZ Guillaume</v>
      </c>
    </row>
    <row r="68" spans="1:17" hidden="1" x14ac:dyDescent="0.25">
      <c r="A68" s="40" t="s">
        <v>91</v>
      </c>
      <c r="B68" s="5" t="s">
        <v>471</v>
      </c>
      <c r="C68" s="5" t="s">
        <v>470</v>
      </c>
      <c r="D68" s="5"/>
      <c r="E68" s="5"/>
      <c r="F68" s="5" t="s">
        <v>85</v>
      </c>
      <c r="G68" s="5" t="s">
        <v>121</v>
      </c>
      <c r="H68" s="5" t="s">
        <v>86</v>
      </c>
      <c r="I68" s="2">
        <v>2</v>
      </c>
      <c r="J68" s="3">
        <v>4</v>
      </c>
      <c r="K68" s="5" t="s">
        <v>478</v>
      </c>
      <c r="L68" s="4">
        <v>8</v>
      </c>
      <c r="M68" s="2" t="s">
        <v>377</v>
      </c>
      <c r="N68" s="2" t="s">
        <v>376</v>
      </c>
      <c r="O68" s="5" t="s">
        <v>432</v>
      </c>
      <c r="P68" s="97" t="str">
        <f t="shared" si="2"/>
        <v>TPRE430 - Soutenance Rapport d'activité</v>
      </c>
      <c r="Q68" s="52" t="str">
        <f t="shared" si="3"/>
        <v>LEFETZ Guillaume</v>
      </c>
    </row>
    <row r="69" spans="1:17" hidden="1" x14ac:dyDescent="0.25">
      <c r="A69" s="40" t="s">
        <v>91</v>
      </c>
      <c r="B69" s="5" t="s">
        <v>471</v>
      </c>
      <c r="C69" s="5" t="s">
        <v>470</v>
      </c>
      <c r="D69" s="5"/>
      <c r="E69" s="5"/>
      <c r="F69" s="5" t="s">
        <v>84</v>
      </c>
      <c r="G69" s="5" t="s">
        <v>92</v>
      </c>
      <c r="H69" s="5" t="s">
        <v>51</v>
      </c>
      <c r="I69" s="2">
        <v>5</v>
      </c>
      <c r="J69" s="3">
        <v>4</v>
      </c>
      <c r="K69" s="5" t="s">
        <v>478</v>
      </c>
      <c r="L69" s="4">
        <v>20</v>
      </c>
      <c r="M69" s="2" t="s">
        <v>377</v>
      </c>
      <c r="N69" s="2" t="s">
        <v>376</v>
      </c>
      <c r="O69" s="5" t="s">
        <v>432</v>
      </c>
      <c r="P69" s="72" t="str">
        <f t="shared" si="2"/>
        <v>TPTE300 - Workshop national 1</v>
      </c>
      <c r="Q69" s="52" t="str">
        <f t="shared" si="3"/>
        <v>LEFETZ Guillaume</v>
      </c>
    </row>
    <row r="70" spans="1:17" hidden="1" x14ac:dyDescent="0.25">
      <c r="A70" s="40" t="s">
        <v>91</v>
      </c>
      <c r="B70" s="5" t="s">
        <v>471</v>
      </c>
      <c r="C70" s="5" t="s">
        <v>470</v>
      </c>
      <c r="D70" s="5"/>
      <c r="E70" s="5"/>
      <c r="F70" s="5" t="s">
        <v>84</v>
      </c>
      <c r="G70" s="5" t="s">
        <v>109</v>
      </c>
      <c r="H70" s="5" t="s">
        <v>158</v>
      </c>
      <c r="I70" s="2">
        <v>10</v>
      </c>
      <c r="J70" s="3">
        <v>4</v>
      </c>
      <c r="K70" s="5" t="s">
        <v>478</v>
      </c>
      <c r="L70" s="4">
        <v>40</v>
      </c>
      <c r="M70" s="2" t="s">
        <v>382</v>
      </c>
      <c r="N70" s="2" t="s">
        <v>398</v>
      </c>
      <c r="O70" s="5" t="s">
        <v>432</v>
      </c>
      <c r="P70" s="52" t="str">
        <f t="shared" si="2"/>
        <v>TPTE322 - Projet transversal Conception, Exploitation et Administration d'une Base de Données sous SQL Server</v>
      </c>
      <c r="Q70" s="52" t="str">
        <f t="shared" si="3"/>
        <v>LE GALES Julien</v>
      </c>
    </row>
    <row r="71" spans="1:17" hidden="1" x14ac:dyDescent="0.25">
      <c r="A71" s="40" t="s">
        <v>91</v>
      </c>
      <c r="B71" s="5" t="s">
        <v>471</v>
      </c>
      <c r="C71" s="5" t="s">
        <v>470</v>
      </c>
      <c r="D71" s="5"/>
      <c r="E71" s="5"/>
      <c r="F71" s="5" t="s">
        <v>85</v>
      </c>
      <c r="G71" s="5" t="s">
        <v>93</v>
      </c>
      <c r="H71" s="5" t="s">
        <v>52</v>
      </c>
      <c r="I71" s="2">
        <v>10</v>
      </c>
      <c r="J71" s="3">
        <v>4</v>
      </c>
      <c r="K71" s="5" t="s">
        <v>478</v>
      </c>
      <c r="L71" s="4">
        <v>40</v>
      </c>
      <c r="M71" s="2" t="s">
        <v>377</v>
      </c>
      <c r="N71" s="2" t="s">
        <v>376</v>
      </c>
      <c r="O71" s="5" t="s">
        <v>432</v>
      </c>
      <c r="P71" s="72" t="str">
        <f t="shared" si="2"/>
        <v>TPTE400 - Workshop national 2</v>
      </c>
      <c r="Q71" s="52" t="str">
        <f t="shared" si="3"/>
        <v>LEFETZ Guillaume</v>
      </c>
    </row>
    <row r="72" spans="1:17" hidden="1" x14ac:dyDescent="0.25">
      <c r="A72" s="40" t="s">
        <v>91</v>
      </c>
      <c r="B72" s="5" t="s">
        <v>471</v>
      </c>
      <c r="C72" s="5" t="s">
        <v>470</v>
      </c>
      <c r="D72" s="5"/>
      <c r="E72" s="5"/>
      <c r="F72" s="5" t="s">
        <v>84</v>
      </c>
      <c r="G72" s="5" t="s">
        <v>94</v>
      </c>
      <c r="H72" s="5" t="s">
        <v>127</v>
      </c>
      <c r="I72" s="2">
        <v>15</v>
      </c>
      <c r="J72" s="3">
        <v>4</v>
      </c>
      <c r="K72" s="5" t="s">
        <v>478</v>
      </c>
      <c r="L72" s="4">
        <v>60</v>
      </c>
      <c r="M72" s="2" t="s">
        <v>382</v>
      </c>
      <c r="N72" s="2" t="s">
        <v>398</v>
      </c>
      <c r="O72" s="5" t="s">
        <v>432</v>
      </c>
      <c r="P72" s="72" t="str">
        <f t="shared" si="2"/>
        <v>TPTE415 - Projet transversal Développement d'une application objet C#</v>
      </c>
      <c r="Q72" s="52" t="str">
        <f t="shared" si="3"/>
        <v>LE GALES Julien</v>
      </c>
    </row>
    <row r="73" spans="1:17" hidden="1" x14ac:dyDescent="0.25">
      <c r="A73" s="40" t="s">
        <v>91</v>
      </c>
      <c r="B73" s="5" t="s">
        <v>471</v>
      </c>
      <c r="C73" s="5" t="s">
        <v>470</v>
      </c>
      <c r="D73" s="5"/>
      <c r="E73" s="5"/>
      <c r="F73" s="5" t="s">
        <v>85</v>
      </c>
      <c r="G73" s="5" t="s">
        <v>102</v>
      </c>
      <c r="H73" s="5" t="s">
        <v>135</v>
      </c>
      <c r="I73" s="2">
        <v>10</v>
      </c>
      <c r="J73" s="3">
        <v>4</v>
      </c>
      <c r="K73" s="5" t="s">
        <v>478</v>
      </c>
      <c r="L73" s="4">
        <v>40</v>
      </c>
      <c r="M73" s="2" t="s">
        <v>383</v>
      </c>
      <c r="N73" s="2" t="s">
        <v>384</v>
      </c>
      <c r="O73" s="5" t="s">
        <v>432</v>
      </c>
      <c r="P73" s="73" t="str">
        <f t="shared" si="2"/>
        <v>TPTE417 - Projet transversal Administration d'une infrastructure système &amp; réseau (Environnement Linux ou Windows au choix)</v>
      </c>
      <c r="Q73" s="52" t="str">
        <f t="shared" si="3"/>
        <v>BRIKI Rachid</v>
      </c>
    </row>
    <row r="74" spans="1:17" hidden="1" x14ac:dyDescent="0.25">
      <c r="A74" s="40" t="s">
        <v>91</v>
      </c>
      <c r="B74" s="5" t="s">
        <v>471</v>
      </c>
      <c r="C74" s="5" t="s">
        <v>470</v>
      </c>
      <c r="D74" s="5"/>
      <c r="E74" s="5"/>
      <c r="F74" s="5" t="s">
        <v>84</v>
      </c>
      <c r="G74" s="5" t="s">
        <v>113</v>
      </c>
      <c r="H74" s="5" t="s">
        <v>143</v>
      </c>
      <c r="I74" s="2">
        <v>10</v>
      </c>
      <c r="J74" s="3">
        <v>2</v>
      </c>
      <c r="K74" s="5" t="s">
        <v>478</v>
      </c>
      <c r="L74" s="4">
        <v>20</v>
      </c>
      <c r="M74" s="2" t="s">
        <v>390</v>
      </c>
      <c r="N74" s="2" t="s">
        <v>391</v>
      </c>
      <c r="O74" s="5" t="s">
        <v>432</v>
      </c>
      <c r="P74" s="72" t="str">
        <f t="shared" si="2"/>
        <v>TQGE421 - R.O. modélisation : Graphes et Ordonnancement</v>
      </c>
      <c r="Q74" s="52" t="str">
        <f t="shared" si="3"/>
        <v>DELANOY Géry</v>
      </c>
    </row>
    <row r="75" spans="1:17" x14ac:dyDescent="0.25">
      <c r="A75" s="40" t="s">
        <v>157</v>
      </c>
      <c r="B75" s="5" t="s">
        <v>434</v>
      </c>
      <c r="C75" s="5" t="s">
        <v>435</v>
      </c>
      <c r="D75" s="5"/>
      <c r="E75" s="5"/>
      <c r="F75" s="5" t="s">
        <v>84</v>
      </c>
      <c r="G75" s="5" t="s">
        <v>694</v>
      </c>
      <c r="H75" s="5" t="s">
        <v>77</v>
      </c>
      <c r="I75" s="2">
        <v>3</v>
      </c>
      <c r="J75" s="3">
        <v>2</v>
      </c>
      <c r="K75" s="5" t="s">
        <v>478</v>
      </c>
      <c r="L75" s="4">
        <v>6</v>
      </c>
      <c r="M75" s="2" t="s">
        <v>388</v>
      </c>
      <c r="N75" s="2" t="s">
        <v>389</v>
      </c>
      <c r="O75" s="5" t="s">
        <v>432</v>
      </c>
      <c r="P75" s="72" t="str">
        <f t="shared" si="2"/>
        <v>atelier31 - Atelier Apprendre à apprendre</v>
      </c>
      <c r="Q75" s="52" t="str">
        <f t="shared" si="3"/>
        <v>FRENEA Marylène</v>
      </c>
    </row>
    <row r="76" spans="1:17" x14ac:dyDescent="0.25">
      <c r="A76" s="40" t="s">
        <v>157</v>
      </c>
      <c r="B76" s="5" t="s">
        <v>434</v>
      </c>
      <c r="C76" s="5" t="s">
        <v>435</v>
      </c>
      <c r="D76" s="5"/>
      <c r="E76" s="5"/>
      <c r="F76" s="5" t="s">
        <v>85</v>
      </c>
      <c r="G76" s="5" t="s">
        <v>695</v>
      </c>
      <c r="H76" s="5" t="s">
        <v>78</v>
      </c>
      <c r="I76" s="2">
        <v>4</v>
      </c>
      <c r="J76" s="3">
        <v>1</v>
      </c>
      <c r="K76" s="5" t="s">
        <v>478</v>
      </c>
      <c r="L76" s="4">
        <v>4</v>
      </c>
      <c r="M76" s="2" t="s">
        <v>388</v>
      </c>
      <c r="N76" s="2" t="s">
        <v>389</v>
      </c>
      <c r="O76" s="5" t="s">
        <v>432</v>
      </c>
      <c r="P76" s="72" t="str">
        <f t="shared" si="2"/>
        <v>atelier32 - Développement professionnel : Portefeuille de compétences</v>
      </c>
      <c r="Q76" s="52" t="str">
        <f t="shared" si="3"/>
        <v>FRENEA Marylène</v>
      </c>
    </row>
    <row r="77" spans="1:17" x14ac:dyDescent="0.25">
      <c r="A77" s="40" t="s">
        <v>157</v>
      </c>
      <c r="B77" s="5" t="s">
        <v>434</v>
      </c>
      <c r="C77" s="5" t="s">
        <v>435</v>
      </c>
      <c r="D77" s="5"/>
      <c r="E77" s="5"/>
      <c r="F77" s="5" t="s">
        <v>84</v>
      </c>
      <c r="G77" s="5" t="s">
        <v>170</v>
      </c>
      <c r="H77" s="5" t="s">
        <v>206</v>
      </c>
      <c r="I77" s="2">
        <v>5</v>
      </c>
      <c r="J77" s="3">
        <v>4</v>
      </c>
      <c r="K77" s="5" t="s">
        <v>478</v>
      </c>
      <c r="L77" s="4">
        <v>20</v>
      </c>
      <c r="M77" s="2" t="s">
        <v>378</v>
      </c>
      <c r="N77" s="2" t="s">
        <v>379</v>
      </c>
      <c r="O77" s="5" t="s">
        <v>432</v>
      </c>
      <c r="P77" s="72" t="str">
        <f t="shared" si="2"/>
        <v>BDOE505 - Conception et exploitation d'une BD</v>
      </c>
      <c r="Q77" s="52" t="str">
        <f t="shared" si="3"/>
        <v>GABER Khalid</v>
      </c>
    </row>
    <row r="78" spans="1:17" x14ac:dyDescent="0.25">
      <c r="A78" s="40" t="s">
        <v>157</v>
      </c>
      <c r="B78" s="5" t="s">
        <v>434</v>
      </c>
      <c r="C78" s="5" t="s">
        <v>435</v>
      </c>
      <c r="D78" s="5"/>
      <c r="E78" s="5"/>
      <c r="F78" s="5" t="s">
        <v>84</v>
      </c>
      <c r="G78" s="5" t="s">
        <v>171</v>
      </c>
      <c r="H78" s="5" t="s">
        <v>230</v>
      </c>
      <c r="I78" s="2">
        <v>5</v>
      </c>
      <c r="J78" s="3">
        <v>4</v>
      </c>
      <c r="K78" s="5" t="s">
        <v>478</v>
      </c>
      <c r="L78" s="4">
        <v>20</v>
      </c>
      <c r="M78" s="2" t="s">
        <v>378</v>
      </c>
      <c r="N78" s="2" t="s">
        <v>379</v>
      </c>
      <c r="O78" s="5" t="s">
        <v>432</v>
      </c>
      <c r="P78" s="72" t="str">
        <f t="shared" si="2"/>
        <v>BDOE606 - Administration d'une BD</v>
      </c>
      <c r="Q78" s="52" t="str">
        <f t="shared" si="3"/>
        <v>GABER Khalid</v>
      </c>
    </row>
    <row r="79" spans="1:17" x14ac:dyDescent="0.25">
      <c r="A79" s="40" t="s">
        <v>157</v>
      </c>
      <c r="B79" s="5" t="s">
        <v>445</v>
      </c>
      <c r="C79" s="5" t="s">
        <v>444</v>
      </c>
      <c r="D79" s="5"/>
      <c r="E79" s="5"/>
      <c r="F79" s="5" t="s">
        <v>85</v>
      </c>
      <c r="G79" s="5" t="s">
        <v>193</v>
      </c>
      <c r="H79" s="5" t="s">
        <v>227</v>
      </c>
      <c r="I79" s="2">
        <v>5</v>
      </c>
      <c r="J79" s="3">
        <v>4</v>
      </c>
      <c r="K79" s="5" t="s">
        <v>478</v>
      </c>
      <c r="L79" s="4">
        <v>20</v>
      </c>
      <c r="M79" s="2" t="s">
        <v>1159</v>
      </c>
      <c r="N79" s="2" t="s">
        <v>1159</v>
      </c>
      <c r="O79" s="5" t="s">
        <v>432</v>
      </c>
      <c r="P79" s="133" t="str">
        <f t="shared" si="2"/>
        <v>BDOE636 - Objets connectés et l'Internet des Objets (les fondamentaux) (Parcours Données et Objets connectés)</v>
      </c>
      <c r="Q79" s="52" t="str">
        <f t="shared" si="3"/>
        <v>[RECR] IOT [RECR] IOT</v>
      </c>
    </row>
    <row r="80" spans="1:17" x14ac:dyDescent="0.25">
      <c r="A80" s="40" t="s">
        <v>157</v>
      </c>
      <c r="B80" s="5" t="s">
        <v>434</v>
      </c>
      <c r="C80" s="5" t="s">
        <v>435</v>
      </c>
      <c r="D80" s="5"/>
      <c r="E80" s="5"/>
      <c r="F80" s="5" t="s">
        <v>84</v>
      </c>
      <c r="G80" s="5" t="s">
        <v>179</v>
      </c>
      <c r="H80" s="5" t="s">
        <v>231</v>
      </c>
      <c r="I80" s="2">
        <v>10</v>
      </c>
      <c r="J80" s="3">
        <v>2</v>
      </c>
      <c r="K80" s="5" t="s">
        <v>478</v>
      </c>
      <c r="L80" s="4">
        <v>20</v>
      </c>
      <c r="M80" s="2" t="s">
        <v>394</v>
      </c>
      <c r="N80" s="2" t="s">
        <v>395</v>
      </c>
      <c r="O80" s="5" t="s">
        <v>432</v>
      </c>
      <c r="P80" s="72" t="str">
        <f t="shared" si="2"/>
        <v>COME629 - Techniques rédactionnelles professionnelles</v>
      </c>
      <c r="Q80" s="52" t="str">
        <f t="shared" si="3"/>
        <v>BOUTONNET Jean-Pierre</v>
      </c>
    </row>
    <row r="81" spans="1:20" x14ac:dyDescent="0.25">
      <c r="A81" s="40" t="s">
        <v>157</v>
      </c>
      <c r="B81" s="5" t="s">
        <v>434</v>
      </c>
      <c r="C81" s="5" t="s">
        <v>435</v>
      </c>
      <c r="D81" s="5"/>
      <c r="E81" s="5"/>
      <c r="F81" s="5" t="s">
        <v>84</v>
      </c>
      <c r="G81" s="5" t="s">
        <v>180</v>
      </c>
      <c r="H81" s="5" t="s">
        <v>214</v>
      </c>
      <c r="I81" s="2">
        <v>10</v>
      </c>
      <c r="J81" s="3">
        <v>2</v>
      </c>
      <c r="K81" s="5" t="s">
        <v>478</v>
      </c>
      <c r="L81" s="4">
        <v>20</v>
      </c>
      <c r="M81" s="2" t="s">
        <v>394</v>
      </c>
      <c r="N81" s="2" t="s">
        <v>395</v>
      </c>
      <c r="O81" s="5" t="s">
        <v>432</v>
      </c>
      <c r="P81" s="72" t="str">
        <f t="shared" si="2"/>
        <v>COME630 - Communication professionnelle</v>
      </c>
      <c r="Q81" s="52" t="str">
        <f t="shared" si="3"/>
        <v>BOUTONNET Jean-Pierre</v>
      </c>
    </row>
    <row r="82" spans="1:20" x14ac:dyDescent="0.25">
      <c r="A82" s="40" t="s">
        <v>157</v>
      </c>
      <c r="B82" s="5" t="s">
        <v>434</v>
      </c>
      <c r="C82" s="5" t="s">
        <v>435</v>
      </c>
      <c r="D82" s="5"/>
      <c r="E82" s="5"/>
      <c r="F82" s="5" t="s">
        <v>84</v>
      </c>
      <c r="G82" s="5" t="s">
        <v>162</v>
      </c>
      <c r="H82" s="77" t="s">
        <v>198</v>
      </c>
      <c r="I82" s="2">
        <v>5</v>
      </c>
      <c r="J82" s="3">
        <v>4</v>
      </c>
      <c r="K82" s="5" t="s">
        <v>478</v>
      </c>
      <c r="L82" s="4">
        <v>20</v>
      </c>
      <c r="M82" s="2" t="s">
        <v>404</v>
      </c>
      <c r="N82" s="2" t="s">
        <v>379</v>
      </c>
      <c r="O82" s="5" t="s">
        <v>432</v>
      </c>
      <c r="P82" s="72" t="str">
        <f t="shared" si="2"/>
        <v>DEVE501 - Langage Java</v>
      </c>
      <c r="Q82" s="52" t="str">
        <f t="shared" si="3"/>
        <v>GABER Jaafar</v>
      </c>
      <c r="R82" s="52" t="s">
        <v>651</v>
      </c>
    </row>
    <row r="83" spans="1:20" x14ac:dyDescent="0.25">
      <c r="A83" s="40" t="s">
        <v>157</v>
      </c>
      <c r="B83" s="5" t="s">
        <v>434</v>
      </c>
      <c r="C83" s="5" t="s">
        <v>435</v>
      </c>
      <c r="D83" s="5"/>
      <c r="E83" s="5"/>
      <c r="F83" s="5" t="s">
        <v>84</v>
      </c>
      <c r="G83" s="5" t="s">
        <v>166</v>
      </c>
      <c r="H83" s="5" t="s">
        <v>202</v>
      </c>
      <c r="I83" s="2">
        <v>5</v>
      </c>
      <c r="J83" s="3">
        <v>4</v>
      </c>
      <c r="K83" s="5" t="s">
        <v>478</v>
      </c>
      <c r="L83" s="4">
        <v>20</v>
      </c>
      <c r="M83" s="2" t="s">
        <v>382</v>
      </c>
      <c r="N83" s="2" t="s">
        <v>385</v>
      </c>
      <c r="O83" s="5" t="s">
        <v>432</v>
      </c>
      <c r="P83" s="72" t="str">
        <f t="shared" si="2"/>
        <v>DEVE507 - IP, Techno. et Services réseaux sans fil</v>
      </c>
      <c r="Q83" s="52" t="str">
        <f t="shared" si="3"/>
        <v>DUBOIS Julien</v>
      </c>
      <c r="S83" s="52" t="s">
        <v>651</v>
      </c>
    </row>
    <row r="84" spans="1:20" x14ac:dyDescent="0.25">
      <c r="A84" s="40" t="s">
        <v>157</v>
      </c>
      <c r="B84" s="5" t="s">
        <v>434</v>
      </c>
      <c r="C84" s="5" t="s">
        <v>435</v>
      </c>
      <c r="D84" s="5"/>
      <c r="E84" s="5"/>
      <c r="F84" s="5" t="s">
        <v>84</v>
      </c>
      <c r="G84" s="5" t="s">
        <v>167</v>
      </c>
      <c r="H84" s="5" t="s">
        <v>203</v>
      </c>
      <c r="I84" s="2">
        <v>5</v>
      </c>
      <c r="J84" s="3">
        <v>4</v>
      </c>
      <c r="K84" s="5" t="s">
        <v>478</v>
      </c>
      <c r="L84" s="4">
        <v>20</v>
      </c>
      <c r="M84" s="2" t="s">
        <v>406</v>
      </c>
      <c r="N84" s="2" t="s">
        <v>407</v>
      </c>
      <c r="O84" s="5" t="s">
        <v>432</v>
      </c>
      <c r="P84" s="72" t="str">
        <f t="shared" si="2"/>
        <v>DEVE539 - Sécurité Système et Réseaux - les fondamentaux</v>
      </c>
      <c r="Q84" s="52" t="str">
        <f t="shared" si="3"/>
        <v>DELIESSCHE Christian</v>
      </c>
    </row>
    <row r="85" spans="1:20" x14ac:dyDescent="0.25">
      <c r="A85" s="40" t="s">
        <v>157</v>
      </c>
      <c r="B85" s="5" t="s">
        <v>434</v>
      </c>
      <c r="C85" s="5" t="s">
        <v>435</v>
      </c>
      <c r="D85" s="5"/>
      <c r="E85" s="5"/>
      <c r="F85" s="5" t="s">
        <v>84</v>
      </c>
      <c r="G85" s="5" t="s">
        <v>163</v>
      </c>
      <c r="H85" s="5" t="s">
        <v>199</v>
      </c>
      <c r="I85" s="2">
        <v>5</v>
      </c>
      <c r="J85" s="3">
        <v>4</v>
      </c>
      <c r="K85" s="5" t="s">
        <v>478</v>
      </c>
      <c r="L85" s="4">
        <v>20</v>
      </c>
      <c r="M85" s="2" t="s">
        <v>1220</v>
      </c>
      <c r="N85" s="2" t="s">
        <v>430</v>
      </c>
      <c r="O85" s="5" t="s">
        <v>432</v>
      </c>
      <c r="P85" s="133" t="str">
        <f t="shared" si="2"/>
        <v>DEVE602 - Intégration continue (Java &amp; Jenkins)</v>
      </c>
      <c r="Q85" s="52" t="str">
        <f t="shared" si="3"/>
        <v>VERMERSCH William</v>
      </c>
    </row>
    <row r="86" spans="1:20" x14ac:dyDescent="0.25">
      <c r="A86" s="40" t="s">
        <v>157</v>
      </c>
      <c r="B86" s="5" t="s">
        <v>434</v>
      </c>
      <c r="C86" s="5" t="s">
        <v>435</v>
      </c>
      <c r="D86" s="5"/>
      <c r="E86" s="5"/>
      <c r="F86" s="5" t="s">
        <v>84</v>
      </c>
      <c r="G86" s="5" t="s">
        <v>164</v>
      </c>
      <c r="H86" s="77" t="s">
        <v>200</v>
      </c>
      <c r="I86" s="2">
        <v>5</v>
      </c>
      <c r="J86" s="3">
        <v>4</v>
      </c>
      <c r="K86" s="5" t="s">
        <v>478</v>
      </c>
      <c r="L86" s="4">
        <v>20</v>
      </c>
      <c r="M86" s="2" t="s">
        <v>404</v>
      </c>
      <c r="N86" s="2" t="s">
        <v>379</v>
      </c>
      <c r="O86" s="5" t="s">
        <v>432</v>
      </c>
      <c r="P86" s="72" t="str">
        <f t="shared" si="2"/>
        <v>DEVE604 - Langage J2EE</v>
      </c>
      <c r="Q86" s="52" t="str">
        <f t="shared" si="3"/>
        <v>GABER Jaafar</v>
      </c>
      <c r="R86" s="52" t="s">
        <v>651</v>
      </c>
    </row>
    <row r="87" spans="1:20" x14ac:dyDescent="0.25">
      <c r="A87" s="40" t="s">
        <v>157</v>
      </c>
      <c r="B87" s="5" t="s">
        <v>437</v>
      </c>
      <c r="C87" s="5" t="s">
        <v>436</v>
      </c>
      <c r="D87" s="5"/>
      <c r="E87" s="5"/>
      <c r="F87" s="5" t="s">
        <v>85</v>
      </c>
      <c r="G87" s="5" t="s">
        <v>186</v>
      </c>
      <c r="H87" s="5" t="s">
        <v>220</v>
      </c>
      <c r="I87" s="2">
        <v>5</v>
      </c>
      <c r="J87" s="3">
        <v>4</v>
      </c>
      <c r="K87" s="5" t="s">
        <v>478</v>
      </c>
      <c r="L87" s="4">
        <v>20</v>
      </c>
      <c r="M87" s="2" t="s">
        <v>1220</v>
      </c>
      <c r="N87" s="2" t="s">
        <v>430</v>
      </c>
      <c r="O87" s="5" t="s">
        <v>432</v>
      </c>
      <c r="P87" s="133" t="str">
        <f t="shared" si="2"/>
        <v>DEVE617 - Design Pattern (Java) (Mention Dév)</v>
      </c>
      <c r="Q87" s="52" t="str">
        <f t="shared" si="3"/>
        <v>VERMERSCH William</v>
      </c>
    </row>
    <row r="88" spans="1:20" x14ac:dyDescent="0.25">
      <c r="A88" s="40" t="s">
        <v>157</v>
      </c>
      <c r="B88" s="5" t="s">
        <v>437</v>
      </c>
      <c r="C88" s="5" t="s">
        <v>436</v>
      </c>
      <c r="D88" s="5"/>
      <c r="E88" s="5"/>
      <c r="F88" s="5" t="s">
        <v>85</v>
      </c>
      <c r="G88" s="5" t="s">
        <v>187</v>
      </c>
      <c r="H88" s="5" t="s">
        <v>221</v>
      </c>
      <c r="I88" s="2">
        <v>5</v>
      </c>
      <c r="J88" s="3">
        <v>4</v>
      </c>
      <c r="K88" s="5" t="s">
        <v>478</v>
      </c>
      <c r="L88" s="4">
        <v>20</v>
      </c>
      <c r="M88" s="2" t="s">
        <v>1220</v>
      </c>
      <c r="N88" s="2" t="s">
        <v>430</v>
      </c>
      <c r="O88" s="5" t="s">
        <v>432</v>
      </c>
      <c r="P88" s="133" t="str">
        <f t="shared" si="2"/>
        <v>DEVE618 - Mapping Objet Relationnel (ORM/Java)  (Mention Dév)</v>
      </c>
      <c r="Q88" s="52" t="str">
        <f t="shared" si="3"/>
        <v>VERMERSCH William</v>
      </c>
    </row>
    <row r="89" spans="1:20" x14ac:dyDescent="0.25">
      <c r="A89" s="40" t="s">
        <v>157</v>
      </c>
      <c r="B89" s="5" t="s">
        <v>437</v>
      </c>
      <c r="C89" s="5" t="s">
        <v>436</v>
      </c>
      <c r="D89" s="5"/>
      <c r="E89" s="5"/>
      <c r="F89" s="5" t="s">
        <v>85</v>
      </c>
      <c r="G89" s="5" t="s">
        <v>188</v>
      </c>
      <c r="H89" s="5" t="s">
        <v>222</v>
      </c>
      <c r="I89" s="2">
        <v>5</v>
      </c>
      <c r="J89" s="3">
        <v>4</v>
      </c>
      <c r="K89" s="5" t="s">
        <v>478</v>
      </c>
      <c r="L89" s="4">
        <v>20</v>
      </c>
      <c r="M89" s="2" t="s">
        <v>936</v>
      </c>
      <c r="N89" s="2" t="s">
        <v>936</v>
      </c>
      <c r="O89" s="5" t="s">
        <v>432</v>
      </c>
      <c r="P89" s="133" t="str">
        <f t="shared" si="2"/>
        <v>DEVE619 - Architecture logicielle (Mention Dév)</v>
      </c>
      <c r="Q89" s="52" t="str">
        <f t="shared" si="3"/>
        <v>[RECR]JAVA [RECR]JAVA</v>
      </c>
    </row>
    <row r="90" spans="1:20" x14ac:dyDescent="0.25">
      <c r="A90" s="40" t="s">
        <v>157</v>
      </c>
      <c r="B90" s="5" t="s">
        <v>434</v>
      </c>
      <c r="C90" s="5" t="s">
        <v>435</v>
      </c>
      <c r="D90" s="5"/>
      <c r="E90" s="5"/>
      <c r="F90" s="5" t="s">
        <v>85</v>
      </c>
      <c r="G90" s="5" t="s">
        <v>168</v>
      </c>
      <c r="H90" s="5" t="s">
        <v>204</v>
      </c>
      <c r="I90" s="2">
        <v>5</v>
      </c>
      <c r="J90" s="3">
        <v>4</v>
      </c>
      <c r="K90" s="5" t="s">
        <v>478</v>
      </c>
      <c r="L90" s="4">
        <v>20</v>
      </c>
      <c r="M90" s="2" t="s">
        <v>408</v>
      </c>
      <c r="N90" s="2" t="s">
        <v>408</v>
      </c>
      <c r="O90" s="5" t="s">
        <v>432</v>
      </c>
      <c r="P90" s="72" t="str">
        <f t="shared" si="2"/>
        <v>DEVE640 - Administration sous windows : automatisation des tâches</v>
      </c>
      <c r="Q90" s="52" t="str">
        <f t="shared" si="3"/>
        <v>NETWORX NETWORX</v>
      </c>
    </row>
    <row r="91" spans="1:20" x14ac:dyDescent="0.25">
      <c r="A91" s="40" t="s">
        <v>157</v>
      </c>
      <c r="B91" s="5" t="s">
        <v>434</v>
      </c>
      <c r="C91" s="5" t="s">
        <v>435</v>
      </c>
      <c r="D91" s="5"/>
      <c r="E91" s="5"/>
      <c r="F91" s="5" t="s">
        <v>84</v>
      </c>
      <c r="G91" s="5" t="s">
        <v>175</v>
      </c>
      <c r="H91" s="5" t="s">
        <v>210</v>
      </c>
      <c r="I91" s="2">
        <v>10</v>
      </c>
      <c r="J91" s="3">
        <v>2</v>
      </c>
      <c r="K91" s="5" t="s">
        <v>478</v>
      </c>
      <c r="L91" s="4">
        <v>20</v>
      </c>
      <c r="M91" s="2" t="s">
        <v>410</v>
      </c>
      <c r="N91" s="2" t="s">
        <v>411</v>
      </c>
      <c r="O91" s="5" t="s">
        <v>432</v>
      </c>
      <c r="P91" s="72" t="str">
        <f t="shared" si="2"/>
        <v>DRTE522 - Droit de l'Internet</v>
      </c>
      <c r="Q91" s="52" t="str">
        <f t="shared" si="3"/>
        <v>QUENTON Amandine</v>
      </c>
    </row>
    <row r="92" spans="1:20" x14ac:dyDescent="0.25">
      <c r="A92" s="40" t="s">
        <v>157</v>
      </c>
      <c r="B92" s="5" t="s">
        <v>434</v>
      </c>
      <c r="C92" s="5" t="s">
        <v>435</v>
      </c>
      <c r="D92" s="5"/>
      <c r="E92" s="5"/>
      <c r="F92" s="5" t="s">
        <v>85</v>
      </c>
      <c r="G92" s="5" t="s">
        <v>176</v>
      </c>
      <c r="H92" s="5" t="s">
        <v>211</v>
      </c>
      <c r="I92" s="2">
        <v>10</v>
      </c>
      <c r="J92" s="3">
        <v>2</v>
      </c>
      <c r="K92" s="5" t="s">
        <v>478</v>
      </c>
      <c r="L92" s="4">
        <v>28</v>
      </c>
      <c r="M92" s="2" t="s">
        <v>388</v>
      </c>
      <c r="N92" s="2" t="s">
        <v>389</v>
      </c>
      <c r="O92" s="5" t="s">
        <v>432</v>
      </c>
      <c r="P92" s="72" t="str">
        <f t="shared" si="2"/>
        <v>FINE624 - Finance / Business Plan</v>
      </c>
      <c r="Q92" s="52" t="str">
        <f t="shared" si="3"/>
        <v>FRENEA Marylène</v>
      </c>
      <c r="T92" s="52" t="s">
        <v>947</v>
      </c>
    </row>
    <row r="93" spans="1:20" x14ac:dyDescent="0.25">
      <c r="A93" s="40" t="s">
        <v>157</v>
      </c>
      <c r="B93" s="5" t="s">
        <v>434</v>
      </c>
      <c r="C93" s="5" t="s">
        <v>435</v>
      </c>
      <c r="D93" s="5"/>
      <c r="E93" s="5"/>
      <c r="F93" s="5" t="s">
        <v>84</v>
      </c>
      <c r="G93" s="5" t="s">
        <v>177</v>
      </c>
      <c r="H93" s="5" t="s">
        <v>212</v>
      </c>
      <c r="I93" s="2">
        <v>10</v>
      </c>
      <c r="J93" s="3">
        <v>2</v>
      </c>
      <c r="K93" s="5" t="s">
        <v>478</v>
      </c>
      <c r="L93" s="4">
        <v>20</v>
      </c>
      <c r="M93" s="2" t="s">
        <v>412</v>
      </c>
      <c r="N93" s="2" t="s">
        <v>413</v>
      </c>
      <c r="O93" s="5" t="s">
        <v>432</v>
      </c>
      <c r="P93" s="72" t="str">
        <f t="shared" si="2"/>
        <v>LNGE627 - Case Study (usual English)</v>
      </c>
      <c r="Q93" s="52" t="str">
        <f t="shared" si="3"/>
        <v>HARDSTAFF Debra</v>
      </c>
    </row>
    <row r="94" spans="1:20" x14ac:dyDescent="0.25">
      <c r="A94" s="40" t="s">
        <v>157</v>
      </c>
      <c r="B94" s="5" t="s">
        <v>434</v>
      </c>
      <c r="C94" s="5" t="s">
        <v>435</v>
      </c>
      <c r="D94" s="5"/>
      <c r="E94" s="5"/>
      <c r="F94" s="5" t="s">
        <v>84</v>
      </c>
      <c r="G94" s="5" t="s">
        <v>178</v>
      </c>
      <c r="H94" s="5" t="s">
        <v>213</v>
      </c>
      <c r="I94" s="2">
        <v>10</v>
      </c>
      <c r="J94" s="3">
        <v>2</v>
      </c>
      <c r="K94" s="5" t="s">
        <v>478</v>
      </c>
      <c r="L94" s="4">
        <v>20</v>
      </c>
      <c r="M94" s="2" t="s">
        <v>412</v>
      </c>
      <c r="N94" s="2" t="s">
        <v>413</v>
      </c>
      <c r="O94" s="5" t="s">
        <v>432</v>
      </c>
      <c r="P94" s="72" t="str">
        <f t="shared" si="2"/>
        <v>LNGE628 - Case Study (technical English)</v>
      </c>
      <c r="Q94" s="52" t="str">
        <f t="shared" si="3"/>
        <v>HARDSTAFF Debra</v>
      </c>
    </row>
    <row r="95" spans="1:20" x14ac:dyDescent="0.25">
      <c r="A95" s="40" t="s">
        <v>157</v>
      </c>
      <c r="B95" s="5" t="s">
        <v>434</v>
      </c>
      <c r="C95" s="5" t="s">
        <v>435</v>
      </c>
      <c r="D95" s="5"/>
      <c r="E95" s="5"/>
      <c r="F95" s="5" t="s">
        <v>84</v>
      </c>
      <c r="G95" s="5" t="s">
        <v>172</v>
      </c>
      <c r="H95" s="5" t="s">
        <v>207</v>
      </c>
      <c r="I95" s="2">
        <v>5</v>
      </c>
      <c r="J95" s="3">
        <v>4</v>
      </c>
      <c r="K95" s="5" t="s">
        <v>478</v>
      </c>
      <c r="L95" s="4">
        <v>20</v>
      </c>
      <c r="M95" s="2" t="s">
        <v>378</v>
      </c>
      <c r="N95" s="2" t="s">
        <v>379</v>
      </c>
      <c r="O95" s="5" t="s">
        <v>432</v>
      </c>
      <c r="P95" s="72" t="str">
        <f t="shared" si="2"/>
        <v>PROE509 - UML / Autres diagrammes + Utilisation AGL</v>
      </c>
      <c r="Q95" s="52" t="str">
        <f t="shared" si="3"/>
        <v>GABER Khalid</v>
      </c>
    </row>
    <row r="96" spans="1:20" x14ac:dyDescent="0.25">
      <c r="A96" s="40" t="s">
        <v>157</v>
      </c>
      <c r="B96" s="5" t="s">
        <v>434</v>
      </c>
      <c r="C96" s="5" t="s">
        <v>435</v>
      </c>
      <c r="D96" s="5"/>
      <c r="E96" s="5"/>
      <c r="F96" s="5" t="s">
        <v>84</v>
      </c>
      <c r="G96" s="5" t="s">
        <v>173</v>
      </c>
      <c r="H96" s="5" t="s">
        <v>208</v>
      </c>
      <c r="I96" s="2">
        <v>5</v>
      </c>
      <c r="J96" s="3">
        <v>4</v>
      </c>
      <c r="K96" s="5" t="s">
        <v>478</v>
      </c>
      <c r="L96" s="4">
        <v>20</v>
      </c>
      <c r="M96" s="6" t="s">
        <v>929</v>
      </c>
      <c r="N96" s="6" t="s">
        <v>930</v>
      </c>
      <c r="O96" s="5" t="s">
        <v>432</v>
      </c>
      <c r="P96" s="72" t="str">
        <f t="shared" si="2"/>
        <v>PROE510 - Gestion de Projet via ITIL</v>
      </c>
      <c r="Q96" s="52" t="s">
        <v>843</v>
      </c>
    </row>
    <row r="97" spans="1:20" x14ac:dyDescent="0.25">
      <c r="A97" s="40" t="s">
        <v>157</v>
      </c>
      <c r="B97" s="5" t="s">
        <v>443</v>
      </c>
      <c r="C97" s="5" t="s">
        <v>442</v>
      </c>
      <c r="D97" s="5"/>
      <c r="E97" s="5"/>
      <c r="F97" s="5" t="s">
        <v>85</v>
      </c>
      <c r="G97" s="5" t="s">
        <v>191</v>
      </c>
      <c r="H97" s="5" t="s">
        <v>225</v>
      </c>
      <c r="I97" s="2">
        <v>5</v>
      </c>
      <c r="J97" s="3">
        <v>4</v>
      </c>
      <c r="K97" s="5" t="s">
        <v>478</v>
      </c>
      <c r="L97" s="4"/>
      <c r="M97" s="2"/>
      <c r="N97" s="2"/>
      <c r="O97" s="5" t="s">
        <v>432</v>
      </c>
      <c r="P97" s="96" t="str">
        <f t="shared" si="2"/>
        <v>RESE608 - Stratégie &amp; Outils de virtualisation : Docker et VMWare (Parcours Virtualisation)</v>
      </c>
      <c r="Q97" s="52" t="str">
        <f t="shared" si="3"/>
        <v xml:space="preserve"> </v>
      </c>
      <c r="T97" s="52" t="s">
        <v>1215</v>
      </c>
    </row>
    <row r="98" spans="1:20" x14ac:dyDescent="0.25">
      <c r="A98" s="40" t="s">
        <v>157</v>
      </c>
      <c r="B98" s="5" t="s">
        <v>439</v>
      </c>
      <c r="C98" s="5" t="s">
        <v>438</v>
      </c>
      <c r="D98" s="5"/>
      <c r="E98" s="5"/>
      <c r="F98" s="5" t="s">
        <v>85</v>
      </c>
      <c r="G98" s="5" t="s">
        <v>184</v>
      </c>
      <c r="H98" s="5" t="s">
        <v>218</v>
      </c>
      <c r="I98" s="2">
        <v>5</v>
      </c>
      <c r="J98" s="3">
        <v>4</v>
      </c>
      <c r="K98" s="5" t="s">
        <v>478</v>
      </c>
      <c r="L98" s="4">
        <v>20</v>
      </c>
      <c r="M98" s="2" t="s">
        <v>406</v>
      </c>
      <c r="N98" s="2" t="s">
        <v>407</v>
      </c>
      <c r="O98" s="5" t="s">
        <v>432</v>
      </c>
      <c r="P98" s="72" t="str">
        <f t="shared" si="2"/>
        <v>RESE612 - Routage dynamique : env. et protocoles (Mention Réseaux)</v>
      </c>
      <c r="Q98" s="52" t="str">
        <f t="shared" si="3"/>
        <v>DELIESSCHE Christian</v>
      </c>
    </row>
    <row r="99" spans="1:20" x14ac:dyDescent="0.25">
      <c r="A99" s="40" t="s">
        <v>157</v>
      </c>
      <c r="B99" s="5" t="s">
        <v>439</v>
      </c>
      <c r="C99" s="5" t="s">
        <v>438</v>
      </c>
      <c r="D99" s="5"/>
      <c r="E99" s="5"/>
      <c r="F99" s="5" t="s">
        <v>85</v>
      </c>
      <c r="G99" s="5" t="s">
        <v>183</v>
      </c>
      <c r="H99" s="5" t="s">
        <v>217</v>
      </c>
      <c r="I99" s="2">
        <v>5</v>
      </c>
      <c r="J99" s="3">
        <v>4</v>
      </c>
      <c r="K99" s="5" t="s">
        <v>478</v>
      </c>
      <c r="L99" s="4">
        <v>20</v>
      </c>
      <c r="M99" s="2" t="s">
        <v>406</v>
      </c>
      <c r="N99" s="2" t="s">
        <v>407</v>
      </c>
      <c r="O99" s="5" t="s">
        <v>432</v>
      </c>
      <c r="P99" s="72" t="str">
        <f t="shared" si="2"/>
        <v>RESE613 - Haute Disponibilité (Mention Réseaux)</v>
      </c>
      <c r="Q99" s="52" t="str">
        <f t="shared" si="3"/>
        <v>DELIESSCHE Christian</v>
      </c>
    </row>
    <row r="100" spans="1:20" x14ac:dyDescent="0.25">
      <c r="A100" s="40" t="s">
        <v>157</v>
      </c>
      <c r="B100" s="5" t="s">
        <v>443</v>
      </c>
      <c r="C100" s="5" t="s">
        <v>442</v>
      </c>
      <c r="D100" s="5"/>
      <c r="E100" s="5"/>
      <c r="F100" s="5" t="s">
        <v>85</v>
      </c>
      <c r="G100" s="5" t="s">
        <v>192</v>
      </c>
      <c r="H100" s="5" t="s">
        <v>226</v>
      </c>
      <c r="I100" s="2">
        <v>5</v>
      </c>
      <c r="J100" s="3">
        <v>4</v>
      </c>
      <c r="K100" s="5" t="s">
        <v>478</v>
      </c>
      <c r="L100" s="4"/>
      <c r="M100" s="2"/>
      <c r="N100" s="2"/>
      <c r="O100" s="5" t="s">
        <v>432</v>
      </c>
      <c r="P100" s="96" t="str">
        <f t="shared" si="2"/>
        <v>RESE614 - Scripting pour la Virtualisation (Parcours Virtualisation)</v>
      </c>
      <c r="Q100" s="52" t="str">
        <f t="shared" si="3"/>
        <v xml:space="preserve"> </v>
      </c>
      <c r="T100" s="52" t="s">
        <v>1215</v>
      </c>
    </row>
    <row r="101" spans="1:20" x14ac:dyDescent="0.25">
      <c r="A101" s="40" t="s">
        <v>157</v>
      </c>
      <c r="B101" s="5" t="s">
        <v>439</v>
      </c>
      <c r="C101" s="5" t="s">
        <v>438</v>
      </c>
      <c r="D101" s="5"/>
      <c r="E101" s="5"/>
      <c r="F101" s="5" t="s">
        <v>85</v>
      </c>
      <c r="G101" s="5" t="s">
        <v>182</v>
      </c>
      <c r="H101" s="5" t="s">
        <v>216</v>
      </c>
      <c r="I101" s="2">
        <v>5</v>
      </c>
      <c r="J101" s="3">
        <v>4</v>
      </c>
      <c r="K101" s="5" t="s">
        <v>478</v>
      </c>
      <c r="L101" s="4">
        <v>20</v>
      </c>
      <c r="M101" s="2" t="s">
        <v>408</v>
      </c>
      <c r="N101" s="2" t="s">
        <v>408</v>
      </c>
      <c r="O101" s="5" t="s">
        <v>432</v>
      </c>
      <c r="P101" s="72" t="str">
        <f t="shared" si="2"/>
        <v>RESE631 - Conception et optimisation d'une architecture réseaux (Mention Réseaux)</v>
      </c>
      <c r="Q101" s="52" t="str">
        <f t="shared" si="3"/>
        <v>NETWORX NETWORX</v>
      </c>
    </row>
    <row r="102" spans="1:20" x14ac:dyDescent="0.25">
      <c r="A102" s="40" t="s">
        <v>157</v>
      </c>
      <c r="B102" s="5" t="s">
        <v>441</v>
      </c>
      <c r="C102" s="5" t="s">
        <v>440</v>
      </c>
      <c r="D102" s="5"/>
      <c r="E102" s="5"/>
      <c r="F102" s="5" t="s">
        <v>85</v>
      </c>
      <c r="G102" s="5" t="s">
        <v>189</v>
      </c>
      <c r="H102" s="5" t="s">
        <v>223</v>
      </c>
      <c r="I102" s="2">
        <v>5</v>
      </c>
      <c r="J102" s="3">
        <v>4</v>
      </c>
      <c r="K102" s="5" t="s">
        <v>478</v>
      </c>
      <c r="L102" s="4">
        <v>20</v>
      </c>
      <c r="M102" s="2" t="s">
        <v>406</v>
      </c>
      <c r="N102" s="2" t="s">
        <v>407</v>
      </c>
      <c r="O102" s="5" t="s">
        <v>432</v>
      </c>
      <c r="P102" s="72" t="str">
        <f t="shared" si="2"/>
        <v>SYSE634 - Sécurité des applications et services Web (Parcours Sécurité)</v>
      </c>
      <c r="Q102" s="52" t="str">
        <f t="shared" si="3"/>
        <v>DELIESSCHE Christian</v>
      </c>
    </row>
    <row r="103" spans="1:20" x14ac:dyDescent="0.25">
      <c r="A103" s="40" t="s">
        <v>157</v>
      </c>
      <c r="B103" s="5" t="s">
        <v>441</v>
      </c>
      <c r="C103" s="5" t="s">
        <v>440</v>
      </c>
      <c r="D103" s="5"/>
      <c r="E103" s="5"/>
      <c r="F103" s="5" t="s">
        <v>85</v>
      </c>
      <c r="G103" s="5" t="s">
        <v>190</v>
      </c>
      <c r="H103" s="2" t="s">
        <v>224</v>
      </c>
      <c r="I103" s="2">
        <v>5</v>
      </c>
      <c r="J103" s="3">
        <v>4</v>
      </c>
      <c r="K103" s="5" t="s">
        <v>478</v>
      </c>
      <c r="L103" s="4">
        <v>20</v>
      </c>
      <c r="M103" s="2" t="s">
        <v>406</v>
      </c>
      <c r="N103" s="2" t="s">
        <v>407</v>
      </c>
      <c r="O103" s="5" t="s">
        <v>432</v>
      </c>
      <c r="P103" s="72" t="str">
        <f t="shared" si="2"/>
        <v>SYSE635 - Piratage Ethique (Parcours Sécurité)</v>
      </c>
      <c r="Q103" s="52" t="str">
        <f t="shared" si="3"/>
        <v>DELIESSCHE Christian</v>
      </c>
    </row>
    <row r="104" spans="1:20" x14ac:dyDescent="0.25">
      <c r="A104" s="40" t="s">
        <v>157</v>
      </c>
      <c r="B104" s="5" t="s">
        <v>445</v>
      </c>
      <c r="C104" s="5" t="s">
        <v>444</v>
      </c>
      <c r="D104" s="5"/>
      <c r="E104" s="5"/>
      <c r="F104" s="5" t="s">
        <v>85</v>
      </c>
      <c r="G104" s="5" t="s">
        <v>194</v>
      </c>
      <c r="H104" s="5" t="s">
        <v>228</v>
      </c>
      <c r="I104" s="2">
        <v>5</v>
      </c>
      <c r="J104" s="3">
        <v>4</v>
      </c>
      <c r="K104" s="5" t="s">
        <v>478</v>
      </c>
      <c r="L104" s="4">
        <v>20</v>
      </c>
      <c r="M104" s="2" t="s">
        <v>1159</v>
      </c>
      <c r="N104" s="2" t="s">
        <v>1159</v>
      </c>
      <c r="O104" s="5" t="s">
        <v>432</v>
      </c>
      <c r="P104" s="133" t="str">
        <f t="shared" si="2"/>
        <v>SYSE637 - Prototypage d'un objet connecté (Parcours Données et Objets connectés)</v>
      </c>
      <c r="Q104" s="52" t="str">
        <f t="shared" si="3"/>
        <v>[RECR] IOT [RECR] IOT</v>
      </c>
    </row>
    <row r="105" spans="1:20" x14ac:dyDescent="0.25">
      <c r="A105" s="40" t="s">
        <v>157</v>
      </c>
      <c r="B105" s="5" t="s">
        <v>434</v>
      </c>
      <c r="C105" s="5" t="s">
        <v>435</v>
      </c>
      <c r="D105" s="5"/>
      <c r="E105" s="5"/>
      <c r="F105" s="5" t="s">
        <v>85</v>
      </c>
      <c r="G105" s="5" t="s">
        <v>195</v>
      </c>
      <c r="H105" s="5" t="s">
        <v>229</v>
      </c>
      <c r="I105" s="2">
        <v>0</v>
      </c>
      <c r="J105" s="3">
        <v>0</v>
      </c>
      <c r="K105" s="5" t="s">
        <v>478</v>
      </c>
      <c r="L105" s="4">
        <v>0</v>
      </c>
      <c r="M105" s="2" t="s">
        <v>377</v>
      </c>
      <c r="N105" s="2" t="s">
        <v>376</v>
      </c>
      <c r="O105" s="5" t="s">
        <v>432</v>
      </c>
      <c r="P105" s="97" t="str">
        <f t="shared" si="2"/>
        <v xml:space="preserve">TPRE632 - Rapport d'activité </v>
      </c>
      <c r="Q105" s="52" t="str">
        <f t="shared" si="3"/>
        <v>LEFETZ Guillaume</v>
      </c>
    </row>
    <row r="106" spans="1:20" x14ac:dyDescent="0.25">
      <c r="A106" s="40" t="s">
        <v>157</v>
      </c>
      <c r="B106" s="5" t="s">
        <v>434</v>
      </c>
      <c r="C106" s="5" t="s">
        <v>435</v>
      </c>
      <c r="D106" s="5"/>
      <c r="E106" s="5"/>
      <c r="F106" s="5" t="s">
        <v>85</v>
      </c>
      <c r="G106" s="5" t="s">
        <v>196</v>
      </c>
      <c r="H106" s="5" t="s">
        <v>86</v>
      </c>
      <c r="I106" s="2">
        <v>3</v>
      </c>
      <c r="J106" s="3">
        <v>4</v>
      </c>
      <c r="K106" s="5" t="s">
        <v>478</v>
      </c>
      <c r="L106" s="4">
        <v>12</v>
      </c>
      <c r="M106" s="2" t="s">
        <v>377</v>
      </c>
      <c r="N106" s="2" t="s">
        <v>376</v>
      </c>
      <c r="O106" s="5" t="s">
        <v>432</v>
      </c>
      <c r="P106" s="97" t="str">
        <f t="shared" si="2"/>
        <v>TPRE633 - Soutenance Rapport d'activité</v>
      </c>
      <c r="Q106" s="52" t="str">
        <f t="shared" si="3"/>
        <v>LEFETZ Guillaume</v>
      </c>
    </row>
    <row r="107" spans="1:20" x14ac:dyDescent="0.25">
      <c r="A107" s="40" t="s">
        <v>157</v>
      </c>
      <c r="B107" s="5" t="s">
        <v>434</v>
      </c>
      <c r="C107" s="5" t="s">
        <v>435</v>
      </c>
      <c r="D107" s="5"/>
      <c r="E107" s="5"/>
      <c r="F107" s="5" t="s">
        <v>84</v>
      </c>
      <c r="G107" s="5" t="s">
        <v>159</v>
      </c>
      <c r="H107" s="5" t="s">
        <v>51</v>
      </c>
      <c r="I107" s="2">
        <v>10</v>
      </c>
      <c r="J107" s="3">
        <v>3</v>
      </c>
      <c r="K107" s="5" t="s">
        <v>478</v>
      </c>
      <c r="L107" s="4">
        <v>30</v>
      </c>
      <c r="M107" s="2" t="s">
        <v>377</v>
      </c>
      <c r="N107" s="2" t="s">
        <v>376</v>
      </c>
      <c r="O107" s="5" t="s">
        <v>432</v>
      </c>
      <c r="P107" s="72" t="str">
        <f t="shared" si="2"/>
        <v>TPTE500 - Workshop national 1</v>
      </c>
      <c r="Q107" s="52" t="str">
        <f t="shared" si="3"/>
        <v>LEFETZ Guillaume</v>
      </c>
    </row>
    <row r="108" spans="1:20" x14ac:dyDescent="0.25">
      <c r="A108" s="40" t="s">
        <v>157</v>
      </c>
      <c r="B108" s="5" t="s">
        <v>434</v>
      </c>
      <c r="C108" s="5" t="s">
        <v>435</v>
      </c>
      <c r="D108" s="5"/>
      <c r="E108" s="5"/>
      <c r="F108" s="5" t="s">
        <v>84</v>
      </c>
      <c r="G108" s="5" t="s">
        <v>161</v>
      </c>
      <c r="H108" s="5" t="s">
        <v>197</v>
      </c>
      <c r="I108" s="2">
        <v>10</v>
      </c>
      <c r="J108" s="3">
        <v>4</v>
      </c>
      <c r="K108" s="5" t="s">
        <v>478</v>
      </c>
      <c r="L108" s="4">
        <v>40</v>
      </c>
      <c r="M108" s="2"/>
      <c r="N108" s="2"/>
      <c r="O108" s="5" t="s">
        <v>432</v>
      </c>
      <c r="P108" s="133" t="str">
        <f t="shared" si="2"/>
        <v>TPTE511 - Projet transversal Développement d'une application en langage Java</v>
      </c>
      <c r="Q108" s="52" t="str">
        <f t="shared" si="3"/>
        <v xml:space="preserve"> </v>
      </c>
    </row>
    <row r="109" spans="1:20" x14ac:dyDescent="0.25">
      <c r="A109" s="40" t="s">
        <v>157</v>
      </c>
      <c r="B109" s="5" t="s">
        <v>434</v>
      </c>
      <c r="C109" s="5" t="s">
        <v>435</v>
      </c>
      <c r="D109" s="5"/>
      <c r="E109" s="5"/>
      <c r="F109" s="5" t="s">
        <v>84</v>
      </c>
      <c r="G109" s="5" t="s">
        <v>165</v>
      </c>
      <c r="H109" s="5" t="s">
        <v>201</v>
      </c>
      <c r="I109" s="2">
        <v>10</v>
      </c>
      <c r="J109" s="3">
        <v>4</v>
      </c>
      <c r="K109" s="5" t="s">
        <v>478</v>
      </c>
      <c r="L109" s="4">
        <v>40</v>
      </c>
      <c r="M109" s="2" t="s">
        <v>406</v>
      </c>
      <c r="N109" s="2" t="s">
        <v>407</v>
      </c>
      <c r="O109" s="5" t="s">
        <v>432</v>
      </c>
      <c r="P109" s="72" t="str">
        <f t="shared" si="2"/>
        <v>TPTE516 - Projet transversal Administration &amp; Sécurité d'une Infrastructure</v>
      </c>
      <c r="Q109" s="52" t="str">
        <f t="shared" si="3"/>
        <v>DELIESSCHE Christian</v>
      </c>
    </row>
    <row r="110" spans="1:20" x14ac:dyDescent="0.25">
      <c r="A110" s="40" t="s">
        <v>157</v>
      </c>
      <c r="B110" s="5" t="s">
        <v>434</v>
      </c>
      <c r="C110" s="5" t="s">
        <v>435</v>
      </c>
      <c r="D110" s="5"/>
      <c r="E110" s="5"/>
      <c r="F110" s="5" t="s">
        <v>85</v>
      </c>
      <c r="G110" s="5" t="s">
        <v>160</v>
      </c>
      <c r="H110" s="5" t="s">
        <v>52</v>
      </c>
      <c r="I110" s="2">
        <v>10</v>
      </c>
      <c r="J110" s="3">
        <v>3</v>
      </c>
      <c r="K110" s="5" t="s">
        <v>478</v>
      </c>
      <c r="L110" s="4">
        <v>30</v>
      </c>
      <c r="M110" s="2" t="s">
        <v>377</v>
      </c>
      <c r="N110" s="2" t="s">
        <v>376</v>
      </c>
      <c r="O110" s="5" t="s">
        <v>432</v>
      </c>
      <c r="P110" s="72" t="str">
        <f t="shared" si="2"/>
        <v>TPTE600 - Workshop national 2</v>
      </c>
      <c r="Q110" s="52" t="str">
        <f t="shared" si="3"/>
        <v>LEFETZ Guillaume</v>
      </c>
    </row>
    <row r="111" spans="1:20" x14ac:dyDescent="0.25">
      <c r="A111" s="40" t="s">
        <v>157</v>
      </c>
      <c r="B111" s="5" t="s">
        <v>439</v>
      </c>
      <c r="C111" s="5" t="s">
        <v>438</v>
      </c>
      <c r="D111" s="5"/>
      <c r="E111" s="5"/>
      <c r="F111" s="5" t="s">
        <v>85</v>
      </c>
      <c r="G111" s="5" t="s">
        <v>181</v>
      </c>
      <c r="H111" s="5" t="s">
        <v>215</v>
      </c>
      <c r="I111" s="2">
        <v>10</v>
      </c>
      <c r="J111" s="3">
        <v>4</v>
      </c>
      <c r="K111" s="5" t="s">
        <v>478</v>
      </c>
      <c r="L111" s="4">
        <v>40</v>
      </c>
      <c r="M111" s="2" t="s">
        <v>414</v>
      </c>
      <c r="N111" s="2" t="s">
        <v>415</v>
      </c>
      <c r="O111" s="5" t="s">
        <v>432</v>
      </c>
      <c r="P111" s="73" t="str">
        <f t="shared" si="2"/>
        <v>TPTE615 - Projet transversal Conception, développement et intégration d'une Solution d'Infrastructure (Kcréa)</v>
      </c>
      <c r="Q111" s="52" t="str">
        <f t="shared" si="3"/>
        <v>DAL-PRA Annie</v>
      </c>
    </row>
    <row r="112" spans="1:20" x14ac:dyDescent="0.25">
      <c r="A112" s="40" t="s">
        <v>157</v>
      </c>
      <c r="B112" s="5" t="s">
        <v>437</v>
      </c>
      <c r="C112" s="5" t="s">
        <v>436</v>
      </c>
      <c r="D112" s="5"/>
      <c r="E112" s="5"/>
      <c r="F112" s="5" t="s">
        <v>85</v>
      </c>
      <c r="G112" s="5" t="s">
        <v>185</v>
      </c>
      <c r="H112" s="5" t="s">
        <v>219</v>
      </c>
      <c r="I112" s="2">
        <v>10</v>
      </c>
      <c r="J112" s="3">
        <v>4</v>
      </c>
      <c r="K112" s="5" t="s">
        <v>478</v>
      </c>
      <c r="L112" s="4">
        <v>40</v>
      </c>
      <c r="M112" s="2" t="s">
        <v>414</v>
      </c>
      <c r="N112" s="2" t="s">
        <v>415</v>
      </c>
      <c r="O112" s="5" t="s">
        <v>432</v>
      </c>
      <c r="P112" s="73" t="str">
        <f t="shared" si="2"/>
        <v>TPTE620 - Projet transversal Conception, développement et intégration d'une Solution Applicative - (Kcréa)</v>
      </c>
      <c r="Q112" s="52" t="str">
        <f t="shared" si="3"/>
        <v>DAL-PRA Annie</v>
      </c>
    </row>
    <row r="113" spans="1:18" x14ac:dyDescent="0.25">
      <c r="A113" s="40" t="s">
        <v>157</v>
      </c>
      <c r="B113" s="5" t="s">
        <v>434</v>
      </c>
      <c r="C113" s="5" t="s">
        <v>435</v>
      </c>
      <c r="D113" s="5"/>
      <c r="E113" s="5"/>
      <c r="F113" s="5" t="s">
        <v>84</v>
      </c>
      <c r="G113" s="5" t="s">
        <v>169</v>
      </c>
      <c r="H113" s="5" t="s">
        <v>205</v>
      </c>
      <c r="I113" s="2">
        <v>5</v>
      </c>
      <c r="J113" s="3">
        <v>4</v>
      </c>
      <c r="K113" s="5" t="s">
        <v>478</v>
      </c>
      <c r="L113" s="4">
        <v>20</v>
      </c>
      <c r="M113" s="2" t="s">
        <v>378</v>
      </c>
      <c r="N113" s="2" t="s">
        <v>379</v>
      </c>
      <c r="O113" s="5" t="s">
        <v>432</v>
      </c>
      <c r="P113" s="72" t="str">
        <f t="shared" si="2"/>
        <v>TPTE621 - Projet transversal Développement &amp; Admnistration d'une BD sous Oracle</v>
      </c>
      <c r="Q113" s="52" t="str">
        <f t="shared" si="3"/>
        <v>GABER Khalid</v>
      </c>
    </row>
    <row r="114" spans="1:18" x14ac:dyDescent="0.25">
      <c r="A114" s="40" t="s">
        <v>157</v>
      </c>
      <c r="B114" s="5" t="s">
        <v>434</v>
      </c>
      <c r="C114" s="5" t="s">
        <v>435</v>
      </c>
      <c r="D114" s="5"/>
      <c r="E114" s="5"/>
      <c r="F114" s="5" t="s">
        <v>84</v>
      </c>
      <c r="G114" s="5" t="s">
        <v>174</v>
      </c>
      <c r="H114" s="5" t="s">
        <v>209</v>
      </c>
      <c r="I114" s="2">
        <v>10</v>
      </c>
      <c r="J114" s="3">
        <v>2</v>
      </c>
      <c r="K114" s="5" t="s">
        <v>478</v>
      </c>
      <c r="L114" s="4">
        <v>20</v>
      </c>
      <c r="M114" s="2" t="s">
        <v>402</v>
      </c>
      <c r="N114" s="2" t="s">
        <v>403</v>
      </c>
      <c r="O114" s="5" t="s">
        <v>432</v>
      </c>
      <c r="P114" s="72" t="str">
        <f t="shared" si="2"/>
        <v>TQGE625 - R.O. : Programmation linéaire</v>
      </c>
      <c r="Q114" s="52" t="str">
        <f t="shared" si="3"/>
        <v>MAATI Abderrabi</v>
      </c>
    </row>
    <row r="115" spans="1:18" hidden="1" x14ac:dyDescent="0.25">
      <c r="A115" s="40" t="s">
        <v>232</v>
      </c>
      <c r="B115" s="5" t="s">
        <v>449</v>
      </c>
      <c r="C115" s="5" t="s">
        <v>448</v>
      </c>
      <c r="D115" s="5"/>
      <c r="E115" s="5"/>
      <c r="F115" s="5" t="s">
        <v>84</v>
      </c>
      <c r="G115" s="5" t="s">
        <v>696</v>
      </c>
      <c r="H115" s="5" t="s">
        <v>77</v>
      </c>
      <c r="I115" s="2">
        <v>3</v>
      </c>
      <c r="J115" s="3">
        <v>2</v>
      </c>
      <c r="K115" s="5" t="s">
        <v>478</v>
      </c>
      <c r="L115" s="4">
        <v>6</v>
      </c>
      <c r="M115" s="2" t="s">
        <v>388</v>
      </c>
      <c r="N115" s="2" t="s">
        <v>389</v>
      </c>
      <c r="O115" s="5" t="s">
        <v>432</v>
      </c>
      <c r="P115" s="52" t="str">
        <f t="shared" si="2"/>
        <v>atelier40 - Atelier Apprendre à apprendre</v>
      </c>
      <c r="Q115" s="52" t="str">
        <f t="shared" si="3"/>
        <v>FRENEA Marylène</v>
      </c>
    </row>
    <row r="116" spans="1:18" hidden="1" x14ac:dyDescent="0.25">
      <c r="A116" s="40" t="s">
        <v>232</v>
      </c>
      <c r="B116" s="5" t="s">
        <v>449</v>
      </c>
      <c r="C116" s="5" t="s">
        <v>448</v>
      </c>
      <c r="D116" s="5"/>
      <c r="E116" s="5"/>
      <c r="F116" s="5" t="s">
        <v>84</v>
      </c>
      <c r="G116" s="5" t="s">
        <v>245</v>
      </c>
      <c r="H116" s="5" t="s">
        <v>280</v>
      </c>
      <c r="I116" s="2">
        <v>5</v>
      </c>
      <c r="J116" s="3">
        <v>4</v>
      </c>
      <c r="K116" s="5" t="s">
        <v>478</v>
      </c>
      <c r="L116" s="4">
        <v>20</v>
      </c>
      <c r="M116" s="2" t="s">
        <v>421</v>
      </c>
      <c r="N116" s="2" t="s">
        <v>422</v>
      </c>
      <c r="O116" s="5" t="s">
        <v>432</v>
      </c>
      <c r="P116" s="72" t="str">
        <f t="shared" si="2"/>
        <v>BDOE701 - Modélisation Décisionnelle (introduction)</v>
      </c>
      <c r="Q116" s="52" t="str">
        <f t="shared" si="3"/>
        <v>NAKACHE Didier</v>
      </c>
    </row>
    <row r="117" spans="1:18" hidden="1" x14ac:dyDescent="0.25">
      <c r="A117" s="40" t="s">
        <v>232</v>
      </c>
      <c r="B117" s="5" t="s">
        <v>449</v>
      </c>
      <c r="C117" s="5" t="s">
        <v>448</v>
      </c>
      <c r="D117" s="5"/>
      <c r="E117" s="5"/>
      <c r="F117" s="5" t="s">
        <v>85</v>
      </c>
      <c r="G117" s="5" t="s">
        <v>246</v>
      </c>
      <c r="H117" s="5" t="s">
        <v>281</v>
      </c>
      <c r="I117" s="2">
        <v>5</v>
      </c>
      <c r="J117" s="3">
        <v>4</v>
      </c>
      <c r="K117" s="5" t="s">
        <v>478</v>
      </c>
      <c r="L117" s="4">
        <v>20</v>
      </c>
      <c r="M117" s="2"/>
      <c r="N117" s="2"/>
      <c r="O117" s="5" t="s">
        <v>432</v>
      </c>
      <c r="P117" s="52" t="str">
        <f t="shared" si="2"/>
        <v>BDOE802 - Module NoSQL</v>
      </c>
    </row>
    <row r="118" spans="1:18" hidden="1" x14ac:dyDescent="0.25">
      <c r="A118" s="40" t="s">
        <v>232</v>
      </c>
      <c r="B118" s="5" t="s">
        <v>453</v>
      </c>
      <c r="C118" s="5" t="s">
        <v>452</v>
      </c>
      <c r="D118" s="5"/>
      <c r="E118" s="5"/>
      <c r="F118" s="5" t="s">
        <v>85</v>
      </c>
      <c r="G118" s="5" t="s">
        <v>262</v>
      </c>
      <c r="H118" s="5" t="s">
        <v>297</v>
      </c>
      <c r="I118" s="2">
        <v>5</v>
      </c>
      <c r="J118" s="3">
        <v>4</v>
      </c>
      <c r="K118" s="5" t="s">
        <v>478</v>
      </c>
      <c r="L118" s="4">
        <v>20</v>
      </c>
      <c r="M118" s="2" t="s">
        <v>420</v>
      </c>
      <c r="N118" s="2" t="s">
        <v>420</v>
      </c>
      <c r="O118" s="5" t="s">
        <v>432</v>
      </c>
      <c r="P118" s="52" t="str">
        <f t="shared" si="2"/>
        <v>BDOE813 - Conception et planification BI (Parcours Data)</v>
      </c>
      <c r="Q118" s="52" t="str">
        <f t="shared" si="3"/>
        <v>CENISIS CENISIS</v>
      </c>
    </row>
    <row r="119" spans="1:18" hidden="1" x14ac:dyDescent="0.25">
      <c r="A119" s="40" t="s">
        <v>232</v>
      </c>
      <c r="B119" s="5" t="s">
        <v>453</v>
      </c>
      <c r="C119" s="5" t="s">
        <v>452</v>
      </c>
      <c r="D119" s="5"/>
      <c r="E119" s="5"/>
      <c r="F119" s="5" t="s">
        <v>85</v>
      </c>
      <c r="G119" s="5" t="s">
        <v>263</v>
      </c>
      <c r="H119" s="5" t="s">
        <v>298</v>
      </c>
      <c r="I119" s="2">
        <v>5</v>
      </c>
      <c r="J119" s="3">
        <v>4</v>
      </c>
      <c r="K119" s="5" t="s">
        <v>478</v>
      </c>
      <c r="L119" s="4">
        <v>20</v>
      </c>
      <c r="M119" s="2" t="s">
        <v>421</v>
      </c>
      <c r="N119" s="2" t="s">
        <v>422</v>
      </c>
      <c r="O119" s="5" t="s">
        <v>432</v>
      </c>
      <c r="P119" s="73" t="str">
        <f t="shared" si="2"/>
        <v>BDOE828 - Datamining &amp; Fouille de données : concepts et techniques (Parcours Data)</v>
      </c>
      <c r="Q119" s="52" t="str">
        <f t="shared" si="3"/>
        <v>NAKACHE Didier</v>
      </c>
    </row>
    <row r="120" spans="1:18" hidden="1" x14ac:dyDescent="0.25">
      <c r="A120" s="40" t="s">
        <v>232</v>
      </c>
      <c r="B120" s="5" t="s">
        <v>449</v>
      </c>
      <c r="C120" s="5" t="s">
        <v>448</v>
      </c>
      <c r="D120" s="5"/>
      <c r="E120" s="5"/>
      <c r="F120" s="5" t="s">
        <v>84</v>
      </c>
      <c r="G120" s="5" t="s">
        <v>240</v>
      </c>
      <c r="H120" s="5" t="s">
        <v>275</v>
      </c>
      <c r="I120" s="2">
        <v>10</v>
      </c>
      <c r="J120" s="3">
        <v>2</v>
      </c>
      <c r="K120" s="5" t="s">
        <v>478</v>
      </c>
      <c r="L120" s="4">
        <v>20</v>
      </c>
      <c r="M120" s="2" t="s">
        <v>405</v>
      </c>
      <c r="N120" s="2" t="s">
        <v>417</v>
      </c>
      <c r="O120" s="5" t="s">
        <v>432</v>
      </c>
      <c r="P120" s="52" t="str">
        <f t="shared" si="2"/>
        <v>COME826 - Communication d'Entreprise</v>
      </c>
      <c r="Q120" s="52" t="str">
        <f t="shared" si="3"/>
        <v>DOCO David</v>
      </c>
    </row>
    <row r="121" spans="1:18" hidden="1" x14ac:dyDescent="0.25">
      <c r="A121" s="40" t="s">
        <v>232</v>
      </c>
      <c r="B121" s="5" t="s">
        <v>449</v>
      </c>
      <c r="C121" s="5" t="s">
        <v>448</v>
      </c>
      <c r="D121" s="5"/>
      <c r="E121" s="5"/>
      <c r="F121" s="5" t="s">
        <v>84</v>
      </c>
      <c r="G121" s="5" t="s">
        <v>241</v>
      </c>
      <c r="H121" s="5" t="s">
        <v>276</v>
      </c>
      <c r="I121" s="2">
        <v>10</v>
      </c>
      <c r="J121" s="3">
        <v>2</v>
      </c>
      <c r="K121" s="5" t="s">
        <v>478</v>
      </c>
      <c r="L121" s="4">
        <v>20</v>
      </c>
      <c r="M121" s="2" t="s">
        <v>405</v>
      </c>
      <c r="N121" s="2" t="s">
        <v>417</v>
      </c>
      <c r="O121" s="5" t="s">
        <v>432</v>
      </c>
      <c r="P121" s="52" t="str">
        <f t="shared" si="2"/>
        <v>COME827 - Développement professionnel &amp; NetWorking</v>
      </c>
      <c r="Q121" s="52" t="str">
        <f t="shared" si="3"/>
        <v>DOCO David</v>
      </c>
    </row>
    <row r="122" spans="1:18" hidden="1" x14ac:dyDescent="0.25">
      <c r="A122" s="40" t="s">
        <v>232</v>
      </c>
      <c r="B122" s="5" t="s">
        <v>449</v>
      </c>
      <c r="C122" s="5" t="s">
        <v>448</v>
      </c>
      <c r="D122" s="5"/>
      <c r="E122" s="5"/>
      <c r="F122" s="5" t="s">
        <v>84</v>
      </c>
      <c r="G122" s="5" t="s">
        <v>264</v>
      </c>
      <c r="H122" s="5" t="s">
        <v>78</v>
      </c>
      <c r="I122" s="2">
        <v>1</v>
      </c>
      <c r="J122" s="3">
        <v>4</v>
      </c>
      <c r="K122" s="5" t="s">
        <v>478</v>
      </c>
      <c r="L122" s="4">
        <v>4</v>
      </c>
      <c r="M122" s="2" t="s">
        <v>388</v>
      </c>
      <c r="N122" s="2" t="s">
        <v>389</v>
      </c>
      <c r="O122" s="5" t="s">
        <v>432</v>
      </c>
      <c r="P122" s="52" t="str">
        <f t="shared" si="2"/>
        <v>DEPE799 - Développement professionnel : Portefeuille de compétences</v>
      </c>
      <c r="Q122" s="52" t="str">
        <f t="shared" si="3"/>
        <v>FRENEA Marylène</v>
      </c>
    </row>
    <row r="123" spans="1:18" hidden="1" x14ac:dyDescent="0.25">
      <c r="A123" s="40" t="s">
        <v>232</v>
      </c>
      <c r="B123" s="5" t="s">
        <v>449</v>
      </c>
      <c r="C123" s="5" t="s">
        <v>448</v>
      </c>
      <c r="D123" s="5"/>
      <c r="E123" s="5"/>
      <c r="F123" s="5" t="s">
        <v>84</v>
      </c>
      <c r="G123" s="5" t="s">
        <v>251</v>
      </c>
      <c r="H123" s="5" t="s">
        <v>286</v>
      </c>
      <c r="I123" s="2">
        <v>5</v>
      </c>
      <c r="J123" s="3">
        <v>4</v>
      </c>
      <c r="K123" s="5" t="s">
        <v>478</v>
      </c>
      <c r="L123" s="4">
        <v>20</v>
      </c>
      <c r="M123" s="2" t="s">
        <v>378</v>
      </c>
      <c r="N123" s="2" t="s">
        <v>379</v>
      </c>
      <c r="O123" s="5" t="s">
        <v>432</v>
      </c>
      <c r="P123" s="72" t="str">
        <f t="shared" si="2"/>
        <v>DEVE703 - Apprentissage et Réseaux Neuronaux (Bases)</v>
      </c>
      <c r="Q123" s="52" t="str">
        <f t="shared" si="3"/>
        <v>GABER Khalid</v>
      </c>
    </row>
    <row r="124" spans="1:18" hidden="1" x14ac:dyDescent="0.25">
      <c r="A124" s="40" t="s">
        <v>232</v>
      </c>
      <c r="B124" s="5" t="s">
        <v>449</v>
      </c>
      <c r="C124" s="5" t="s">
        <v>448</v>
      </c>
      <c r="D124" s="5"/>
      <c r="E124" s="5"/>
      <c r="F124" s="5" t="s">
        <v>84</v>
      </c>
      <c r="G124" s="5" t="s">
        <v>250</v>
      </c>
      <c r="H124" s="5" t="s">
        <v>285</v>
      </c>
      <c r="I124" s="2">
        <v>5</v>
      </c>
      <c r="J124" s="3">
        <v>4</v>
      </c>
      <c r="K124" s="5" t="s">
        <v>478</v>
      </c>
      <c r="L124" s="4">
        <v>20</v>
      </c>
      <c r="M124" s="2" t="s">
        <v>1221</v>
      </c>
      <c r="N124" s="2" t="s">
        <v>1222</v>
      </c>
      <c r="O124" s="5" t="s">
        <v>432</v>
      </c>
      <c r="P124" s="52" t="str">
        <f t="shared" si="2"/>
        <v>DEVE705 - Web Services</v>
      </c>
      <c r="Q124" s="52" t="s">
        <v>1213</v>
      </c>
    </row>
    <row r="125" spans="1:18" hidden="1" x14ac:dyDescent="0.25">
      <c r="A125" s="40" t="s">
        <v>232</v>
      </c>
      <c r="B125" s="5" t="s">
        <v>449</v>
      </c>
      <c r="C125" s="5" t="s">
        <v>448</v>
      </c>
      <c r="D125" s="5"/>
      <c r="E125" s="5"/>
      <c r="F125" s="5" t="s">
        <v>84</v>
      </c>
      <c r="G125" s="5" t="s">
        <v>248</v>
      </c>
      <c r="H125" s="5" t="s">
        <v>283</v>
      </c>
      <c r="I125" s="2">
        <v>5</v>
      </c>
      <c r="J125" s="3">
        <v>4</v>
      </c>
      <c r="K125" s="5" t="s">
        <v>478</v>
      </c>
      <c r="L125" s="4">
        <v>20</v>
      </c>
      <c r="M125" s="2" t="s">
        <v>408</v>
      </c>
      <c r="N125" s="2" t="s">
        <v>408</v>
      </c>
      <c r="O125" s="5" t="s">
        <v>432</v>
      </c>
      <c r="P125" s="72" t="str">
        <f t="shared" si="2"/>
        <v>DEVE710 - Systèmes Embarqués</v>
      </c>
      <c r="Q125" s="52" t="str">
        <f t="shared" si="3"/>
        <v>NETWORX NETWORX</v>
      </c>
    </row>
    <row r="126" spans="1:18" hidden="1" x14ac:dyDescent="0.25">
      <c r="A126" s="40" t="s">
        <v>232</v>
      </c>
      <c r="B126" s="5" t="s">
        <v>449</v>
      </c>
      <c r="C126" s="5" t="s">
        <v>448</v>
      </c>
      <c r="D126" s="5"/>
      <c r="E126" s="5"/>
      <c r="F126" s="5" t="s">
        <v>85</v>
      </c>
      <c r="G126" s="5" t="s">
        <v>252</v>
      </c>
      <c r="H126" s="5" t="s">
        <v>287</v>
      </c>
      <c r="I126" s="2">
        <v>5</v>
      </c>
      <c r="J126" s="3">
        <v>4</v>
      </c>
      <c r="K126" s="5" t="s">
        <v>478</v>
      </c>
      <c r="L126" s="4">
        <v>20</v>
      </c>
      <c r="M126" s="2" t="s">
        <v>378</v>
      </c>
      <c r="N126" s="2" t="s">
        <v>379</v>
      </c>
      <c r="O126" s="5" t="s">
        <v>432</v>
      </c>
      <c r="P126" s="72" t="str">
        <f t="shared" si="2"/>
        <v>DEVE804 - Résolution de problèmes complexes</v>
      </c>
      <c r="Q126" s="52" t="str">
        <f t="shared" si="3"/>
        <v>GABER Khalid</v>
      </c>
    </row>
    <row r="127" spans="1:18" hidden="1" x14ac:dyDescent="0.25">
      <c r="A127" s="40" t="s">
        <v>232</v>
      </c>
      <c r="B127" s="5" t="s">
        <v>449</v>
      </c>
      <c r="C127" s="5" t="s">
        <v>448</v>
      </c>
      <c r="D127" s="5"/>
      <c r="E127" s="5"/>
      <c r="F127" s="5" t="s">
        <v>85</v>
      </c>
      <c r="G127" s="5" t="s">
        <v>249</v>
      </c>
      <c r="H127" s="77" t="s">
        <v>284</v>
      </c>
      <c r="I127" s="2">
        <v>5</v>
      </c>
      <c r="J127" s="3">
        <v>4</v>
      </c>
      <c r="K127" s="5" t="s">
        <v>478</v>
      </c>
      <c r="L127" s="4">
        <v>20</v>
      </c>
      <c r="M127" s="2" t="s">
        <v>404</v>
      </c>
      <c r="N127" s="2" t="s">
        <v>379</v>
      </c>
      <c r="O127" s="5" t="s">
        <v>432</v>
      </c>
      <c r="P127" s="72" t="str">
        <f t="shared" si="2"/>
        <v>DEVE839 - Programmation en temps réel</v>
      </c>
      <c r="Q127" s="52" t="str">
        <f t="shared" si="3"/>
        <v>GABER Jaafar</v>
      </c>
      <c r="R127" s="52" t="s">
        <v>651</v>
      </c>
    </row>
    <row r="128" spans="1:18" hidden="1" x14ac:dyDescent="0.25">
      <c r="A128" s="40" t="s">
        <v>232</v>
      </c>
      <c r="B128" s="5" t="s">
        <v>449</v>
      </c>
      <c r="C128" s="5" t="s">
        <v>448</v>
      </c>
      <c r="D128" s="5"/>
      <c r="E128" s="5"/>
      <c r="F128" s="5" t="s">
        <v>84</v>
      </c>
      <c r="G128" s="5" t="s">
        <v>236</v>
      </c>
      <c r="H128" s="5" t="s">
        <v>271</v>
      </c>
      <c r="I128" s="2">
        <v>10</v>
      </c>
      <c r="J128" s="3">
        <v>2</v>
      </c>
      <c r="K128" s="5" t="s">
        <v>478</v>
      </c>
      <c r="L128" s="4">
        <v>20</v>
      </c>
      <c r="M128" s="2" t="s">
        <v>388</v>
      </c>
      <c r="N128" s="2" t="s">
        <v>389</v>
      </c>
      <c r="O128" s="5" t="s">
        <v>432</v>
      </c>
      <c r="P128" s="52" t="str">
        <f t="shared" si="2"/>
        <v>FINE720 - Analyse financière</v>
      </c>
      <c r="Q128" s="52" t="str">
        <f t="shared" si="3"/>
        <v>FRENEA Marylène</v>
      </c>
    </row>
    <row r="129" spans="1:19" hidden="1" x14ac:dyDescent="0.25">
      <c r="A129" s="40" t="s">
        <v>232</v>
      </c>
      <c r="B129" s="5" t="s">
        <v>449</v>
      </c>
      <c r="C129" s="5" t="s">
        <v>448</v>
      </c>
      <c r="D129" s="5"/>
      <c r="E129" s="5"/>
      <c r="F129" s="5" t="s">
        <v>85</v>
      </c>
      <c r="G129" s="5" t="s">
        <v>237</v>
      </c>
      <c r="H129" s="5" t="s">
        <v>272</v>
      </c>
      <c r="I129" s="2">
        <v>10</v>
      </c>
      <c r="J129" s="3">
        <v>2</v>
      </c>
      <c r="K129" s="5" t="s">
        <v>478</v>
      </c>
      <c r="L129" s="4">
        <v>20</v>
      </c>
      <c r="M129" s="2" t="s">
        <v>388</v>
      </c>
      <c r="N129" s="2" t="s">
        <v>389</v>
      </c>
      <c r="O129" s="5" t="s">
        <v>432</v>
      </c>
      <c r="P129" s="52" t="str">
        <f t="shared" si="2"/>
        <v>FINE821 - Audit et Diagnostic stratégique financier</v>
      </c>
      <c r="Q129" s="52" t="str">
        <f t="shared" si="3"/>
        <v>FRENEA Marylène</v>
      </c>
    </row>
    <row r="130" spans="1:19" hidden="1" x14ac:dyDescent="0.25">
      <c r="A130" s="40" t="s">
        <v>232</v>
      </c>
      <c r="B130" s="5" t="s">
        <v>449</v>
      </c>
      <c r="C130" s="5" t="s">
        <v>448</v>
      </c>
      <c r="D130" s="5"/>
      <c r="E130" s="5"/>
      <c r="F130" s="5" t="s">
        <v>84</v>
      </c>
      <c r="G130" s="5" t="s">
        <v>238</v>
      </c>
      <c r="H130" s="5" t="s">
        <v>273</v>
      </c>
      <c r="I130" s="2">
        <v>10</v>
      </c>
      <c r="J130" s="3">
        <v>2</v>
      </c>
      <c r="K130" s="5" t="s">
        <v>478</v>
      </c>
      <c r="L130" s="4">
        <v>20</v>
      </c>
      <c r="M130" s="2" t="s">
        <v>412</v>
      </c>
      <c r="N130" s="2" t="s">
        <v>413</v>
      </c>
      <c r="O130" s="5" t="s">
        <v>432</v>
      </c>
      <c r="P130" s="72" t="str">
        <f t="shared" ref="P130:P193" si="4">G130&amp;" - "&amp;H130</f>
        <v>LNGE824 - Role Play</v>
      </c>
      <c r="Q130" s="52" t="str">
        <f t="shared" ref="Q130:Q190" si="5">N130&amp;" "&amp;M130</f>
        <v>HARDSTAFF Debra</v>
      </c>
    </row>
    <row r="131" spans="1:19" hidden="1" x14ac:dyDescent="0.25">
      <c r="A131" s="40" t="s">
        <v>232</v>
      </c>
      <c r="B131" s="5" t="s">
        <v>449</v>
      </c>
      <c r="C131" s="5" t="s">
        <v>448</v>
      </c>
      <c r="D131" s="5"/>
      <c r="E131" s="5"/>
      <c r="F131" s="5" t="s">
        <v>84</v>
      </c>
      <c r="G131" s="5" t="s">
        <v>239</v>
      </c>
      <c r="H131" s="5" t="s">
        <v>274</v>
      </c>
      <c r="I131" s="2">
        <v>10</v>
      </c>
      <c r="J131" s="3">
        <v>2</v>
      </c>
      <c r="K131" s="5" t="s">
        <v>478</v>
      </c>
      <c r="L131" s="4">
        <v>20</v>
      </c>
      <c r="M131" s="2" t="s">
        <v>412</v>
      </c>
      <c r="N131" s="2" t="s">
        <v>413</v>
      </c>
      <c r="O131" s="5" t="s">
        <v>432</v>
      </c>
      <c r="P131" s="72" t="str">
        <f t="shared" si="4"/>
        <v>LNGE825 - Préparation TOEIC</v>
      </c>
      <c r="Q131" s="52" t="str">
        <f t="shared" si="5"/>
        <v>HARDSTAFF Debra</v>
      </c>
    </row>
    <row r="132" spans="1:19" hidden="1" x14ac:dyDescent="0.25">
      <c r="A132" s="40" t="s">
        <v>232</v>
      </c>
      <c r="B132" s="5" t="s">
        <v>449</v>
      </c>
      <c r="C132" s="5" t="s">
        <v>448</v>
      </c>
      <c r="D132" s="5"/>
      <c r="E132" s="5"/>
      <c r="F132" s="5" t="s">
        <v>85</v>
      </c>
      <c r="G132" s="5" t="s">
        <v>242</v>
      </c>
      <c r="H132" s="5" t="s">
        <v>277</v>
      </c>
      <c r="I132" s="2">
        <v>5</v>
      </c>
      <c r="J132" s="3">
        <v>4</v>
      </c>
      <c r="K132" s="5" t="s">
        <v>478</v>
      </c>
      <c r="L132" s="4">
        <v>20</v>
      </c>
      <c r="M132" s="2" t="s">
        <v>418</v>
      </c>
      <c r="N132" s="2" t="s">
        <v>419</v>
      </c>
      <c r="O132" s="5" t="s">
        <v>432</v>
      </c>
      <c r="P132" s="72" t="str">
        <f t="shared" si="4"/>
        <v>PROE815 - WorkShop Agile</v>
      </c>
      <c r="Q132" s="52" t="str">
        <f t="shared" si="5"/>
        <v>DECROIX Sébastien</v>
      </c>
    </row>
    <row r="133" spans="1:19" hidden="1" x14ac:dyDescent="0.25">
      <c r="A133" s="40" t="s">
        <v>232</v>
      </c>
      <c r="B133" s="5" t="s">
        <v>447</v>
      </c>
      <c r="C133" s="5" t="s">
        <v>446</v>
      </c>
      <c r="D133" s="5"/>
      <c r="E133" s="5"/>
      <c r="F133" s="5" t="s">
        <v>85</v>
      </c>
      <c r="G133" s="5" t="s">
        <v>258</v>
      </c>
      <c r="H133" s="5" t="s">
        <v>293</v>
      </c>
      <c r="I133" s="2">
        <v>5</v>
      </c>
      <c r="J133" s="3">
        <v>4</v>
      </c>
      <c r="K133" s="5" t="s">
        <v>478</v>
      </c>
      <c r="L133" s="4">
        <v>20</v>
      </c>
      <c r="M133" s="2" t="s">
        <v>406</v>
      </c>
      <c r="N133" s="2" t="s">
        <v>407</v>
      </c>
      <c r="O133" s="5" t="s">
        <v>432</v>
      </c>
      <c r="P133" s="72" t="str">
        <f t="shared" si="4"/>
        <v>RESE807 - La sécurité des réseaux (Parcours Sécurité)</v>
      </c>
      <c r="Q133" s="52" t="str">
        <f t="shared" si="5"/>
        <v>DELIESSCHE Christian</v>
      </c>
    </row>
    <row r="134" spans="1:19" s="96" customFormat="1" hidden="1" x14ac:dyDescent="0.25">
      <c r="A134" s="144" t="s">
        <v>232</v>
      </c>
      <c r="B134" s="5" t="s">
        <v>451</v>
      </c>
      <c r="C134" s="5" t="s">
        <v>450</v>
      </c>
      <c r="D134" s="5"/>
      <c r="E134" s="5"/>
      <c r="F134" s="5" t="s">
        <v>85</v>
      </c>
      <c r="G134" s="5" t="s">
        <v>261</v>
      </c>
      <c r="H134" s="5" t="s">
        <v>296</v>
      </c>
      <c r="I134" s="2">
        <v>5</v>
      </c>
      <c r="J134" s="3">
        <v>4</v>
      </c>
      <c r="K134" s="5" t="s">
        <v>478</v>
      </c>
      <c r="L134" s="145">
        <v>0</v>
      </c>
      <c r="M134" s="146" t="s">
        <v>408</v>
      </c>
      <c r="N134" s="146" t="s">
        <v>408</v>
      </c>
      <c r="O134" s="5" t="s">
        <v>432</v>
      </c>
      <c r="P134" s="96" t="str">
        <f t="shared" si="4"/>
        <v>RESE808 - Mobiles et VOIP (Parcours Réseaux)</v>
      </c>
      <c r="Q134" s="96" t="str">
        <f t="shared" si="5"/>
        <v>NETWORX NETWORX</v>
      </c>
    </row>
    <row r="135" spans="1:19" s="96" customFormat="1" hidden="1" x14ac:dyDescent="0.25">
      <c r="A135" s="144" t="s">
        <v>232</v>
      </c>
      <c r="B135" s="5" t="s">
        <v>451</v>
      </c>
      <c r="C135" s="5" t="s">
        <v>450</v>
      </c>
      <c r="D135" s="5"/>
      <c r="E135" s="5"/>
      <c r="F135" s="5" t="s">
        <v>85</v>
      </c>
      <c r="G135" s="5" t="s">
        <v>260</v>
      </c>
      <c r="H135" s="5" t="s">
        <v>295</v>
      </c>
      <c r="I135" s="2">
        <v>5</v>
      </c>
      <c r="J135" s="3">
        <v>4</v>
      </c>
      <c r="K135" s="5" t="s">
        <v>478</v>
      </c>
      <c r="L135" s="145">
        <v>0</v>
      </c>
      <c r="M135" s="146" t="s">
        <v>1174</v>
      </c>
      <c r="N135" s="146" t="s">
        <v>1175</v>
      </c>
      <c r="O135" s="5" t="s">
        <v>432</v>
      </c>
      <c r="P135" s="96" t="str">
        <f t="shared" si="4"/>
        <v>RESE809 - Administration d'un système de messagerie (Parcours Réseaux)</v>
      </c>
      <c r="Q135" s="96" t="s">
        <v>1173</v>
      </c>
    </row>
    <row r="136" spans="1:19" hidden="1" x14ac:dyDescent="0.25">
      <c r="A136" s="40" t="s">
        <v>232</v>
      </c>
      <c r="B136" s="5" t="s">
        <v>449</v>
      </c>
      <c r="C136" s="5" t="s">
        <v>448</v>
      </c>
      <c r="D136" s="5"/>
      <c r="E136" s="5"/>
      <c r="F136" s="5" t="s">
        <v>85</v>
      </c>
      <c r="G136" s="5" t="s">
        <v>254</v>
      </c>
      <c r="H136" s="5" t="s">
        <v>289</v>
      </c>
      <c r="I136" s="2">
        <v>5</v>
      </c>
      <c r="J136" s="3">
        <v>4</v>
      </c>
      <c r="K136" s="5" t="s">
        <v>478</v>
      </c>
      <c r="L136" s="4">
        <v>20</v>
      </c>
      <c r="M136" s="2" t="s">
        <v>408</v>
      </c>
      <c r="N136" s="2" t="s">
        <v>408</v>
      </c>
      <c r="O136" s="5" t="s">
        <v>432</v>
      </c>
      <c r="P136" s="72" t="str">
        <f t="shared" si="4"/>
        <v>RESE811 - Mise en œuvre de la Virtualisation</v>
      </c>
      <c r="Q136" s="52" t="str">
        <f t="shared" si="5"/>
        <v>NETWORX NETWORX</v>
      </c>
    </row>
    <row r="137" spans="1:19" hidden="1" x14ac:dyDescent="0.25">
      <c r="A137" s="40" t="s">
        <v>232</v>
      </c>
      <c r="B137" s="5" t="s">
        <v>449</v>
      </c>
      <c r="C137" s="5" t="s">
        <v>448</v>
      </c>
      <c r="D137" s="5"/>
      <c r="E137" s="5"/>
      <c r="F137" s="5" t="s">
        <v>85</v>
      </c>
      <c r="G137" s="5" t="s">
        <v>255</v>
      </c>
      <c r="H137" s="5" t="s">
        <v>290</v>
      </c>
      <c r="I137" s="2">
        <v>5</v>
      </c>
      <c r="J137" s="3">
        <v>4</v>
      </c>
      <c r="K137" s="5" t="s">
        <v>478</v>
      </c>
      <c r="L137" s="4">
        <v>20</v>
      </c>
      <c r="M137" s="2" t="s">
        <v>408</v>
      </c>
      <c r="N137" s="2" t="s">
        <v>408</v>
      </c>
      <c r="O137" s="5" t="s">
        <v>432</v>
      </c>
      <c r="P137" s="72" t="str">
        <f t="shared" si="4"/>
        <v>RESE825 - Développer une solution Cloud</v>
      </c>
      <c r="Q137" s="52" t="str">
        <f t="shared" si="5"/>
        <v>NETWORX NETWORX</v>
      </c>
    </row>
    <row r="138" spans="1:19" hidden="1" x14ac:dyDescent="0.25">
      <c r="A138" s="40" t="s">
        <v>232</v>
      </c>
      <c r="B138" s="5" t="s">
        <v>447</v>
      </c>
      <c r="C138" s="5" t="s">
        <v>446</v>
      </c>
      <c r="D138" s="5"/>
      <c r="E138" s="5"/>
      <c r="F138" s="5" t="s">
        <v>85</v>
      </c>
      <c r="G138" s="5" t="s">
        <v>259</v>
      </c>
      <c r="H138" s="5" t="s">
        <v>294</v>
      </c>
      <c r="I138" s="2">
        <v>5</v>
      </c>
      <c r="J138" s="3">
        <v>4</v>
      </c>
      <c r="K138" s="5" t="s">
        <v>478</v>
      </c>
      <c r="L138" s="4">
        <v>20</v>
      </c>
      <c r="M138" s="2" t="s">
        <v>402</v>
      </c>
      <c r="N138" s="2" t="s">
        <v>403</v>
      </c>
      <c r="O138" s="5" t="s">
        <v>432</v>
      </c>
      <c r="P138" s="52" t="str">
        <f t="shared" si="4"/>
        <v>RESE834 - Cryptographie (Parcours Sécurité)</v>
      </c>
      <c r="Q138" s="52" t="str">
        <f t="shared" si="5"/>
        <v>MAATI Abderrabi</v>
      </c>
    </row>
    <row r="139" spans="1:19" hidden="1" x14ac:dyDescent="0.25">
      <c r="A139" s="40" t="s">
        <v>232</v>
      </c>
      <c r="B139" s="5" t="s">
        <v>449</v>
      </c>
      <c r="C139" s="5" t="s">
        <v>448</v>
      </c>
      <c r="D139" s="5"/>
      <c r="E139" s="5"/>
      <c r="F139" s="5" t="s">
        <v>84</v>
      </c>
      <c r="G139" s="5" t="s">
        <v>256</v>
      </c>
      <c r="H139" s="5" t="s">
        <v>291</v>
      </c>
      <c r="I139" s="2">
        <v>10</v>
      </c>
      <c r="J139" s="3">
        <v>2</v>
      </c>
      <c r="K139" s="5" t="s">
        <v>478</v>
      </c>
      <c r="L139" s="4">
        <v>20</v>
      </c>
      <c r="M139" s="2" t="s">
        <v>402</v>
      </c>
      <c r="N139" s="2" t="s">
        <v>403</v>
      </c>
      <c r="O139" s="5" t="s">
        <v>432</v>
      </c>
      <c r="P139" s="52" t="str">
        <f t="shared" si="4"/>
        <v>SYSE740 - Outils de chiffrement</v>
      </c>
      <c r="Q139" s="52" t="str">
        <f t="shared" si="5"/>
        <v>MAATI Abderrabi</v>
      </c>
    </row>
    <row r="140" spans="1:19" hidden="1" x14ac:dyDescent="0.25">
      <c r="A140" s="40" t="s">
        <v>232</v>
      </c>
      <c r="B140" s="5" t="s">
        <v>449</v>
      </c>
      <c r="C140" s="5" t="s">
        <v>448</v>
      </c>
      <c r="D140" s="5"/>
      <c r="E140" s="5"/>
      <c r="F140" s="5" t="s">
        <v>84</v>
      </c>
      <c r="G140" s="5" t="s">
        <v>257</v>
      </c>
      <c r="H140" s="5" t="s">
        <v>292</v>
      </c>
      <c r="I140" s="2">
        <v>5</v>
      </c>
      <c r="J140" s="3">
        <v>4</v>
      </c>
      <c r="K140" s="5" t="s">
        <v>478</v>
      </c>
      <c r="L140" s="4">
        <v>20</v>
      </c>
      <c r="M140" s="2" t="s">
        <v>635</v>
      </c>
      <c r="N140" s="2" t="s">
        <v>385</v>
      </c>
      <c r="O140" s="5" t="s">
        <v>432</v>
      </c>
      <c r="P140" s="72" t="str">
        <f t="shared" si="4"/>
        <v>SYSE741 - Systèmes de sauvegarde</v>
      </c>
      <c r="Q140" s="52" t="str">
        <f t="shared" si="5"/>
        <v>DUBOIS julien</v>
      </c>
      <c r="S140" s="52" t="s">
        <v>651</v>
      </c>
    </row>
    <row r="141" spans="1:19" hidden="1" x14ac:dyDescent="0.25">
      <c r="A141" s="40" t="s">
        <v>232</v>
      </c>
      <c r="B141" s="5" t="s">
        <v>449</v>
      </c>
      <c r="C141" s="5" t="s">
        <v>448</v>
      </c>
      <c r="D141" s="5"/>
      <c r="E141" s="5"/>
      <c r="F141" s="5" t="s">
        <v>85</v>
      </c>
      <c r="G141" s="5" t="s">
        <v>265</v>
      </c>
      <c r="H141" s="5" t="s">
        <v>83</v>
      </c>
      <c r="I141" s="2">
        <v>0</v>
      </c>
      <c r="J141" s="3">
        <v>0</v>
      </c>
      <c r="K141" s="5" t="s">
        <v>478</v>
      </c>
      <c r="L141" s="4">
        <v>0</v>
      </c>
      <c r="M141" s="6" t="s">
        <v>377</v>
      </c>
      <c r="N141" s="2" t="s">
        <v>376</v>
      </c>
      <c r="O141" s="5" t="s">
        <v>432</v>
      </c>
      <c r="P141" s="97" t="str">
        <f t="shared" si="4"/>
        <v>TPRE832 - Rapport d'activité</v>
      </c>
      <c r="Q141" s="52" t="str">
        <f t="shared" si="5"/>
        <v>LEFETZ Guillaume</v>
      </c>
    </row>
    <row r="142" spans="1:19" hidden="1" x14ac:dyDescent="0.25">
      <c r="A142" s="40" t="s">
        <v>232</v>
      </c>
      <c r="B142" s="5" t="s">
        <v>449</v>
      </c>
      <c r="C142" s="5" t="s">
        <v>448</v>
      </c>
      <c r="D142" s="5"/>
      <c r="E142" s="5"/>
      <c r="F142" s="5" t="s">
        <v>85</v>
      </c>
      <c r="G142" s="5" t="s">
        <v>267</v>
      </c>
      <c r="H142" s="5" t="s">
        <v>86</v>
      </c>
      <c r="I142" s="2">
        <v>3</v>
      </c>
      <c r="J142" s="3">
        <v>4</v>
      </c>
      <c r="K142" s="5" t="s">
        <v>478</v>
      </c>
      <c r="L142" s="4">
        <v>12</v>
      </c>
      <c r="M142" s="6" t="s">
        <v>377</v>
      </c>
      <c r="N142" s="2" t="s">
        <v>376</v>
      </c>
      <c r="O142" s="5" t="s">
        <v>432</v>
      </c>
      <c r="P142" s="97" t="str">
        <f t="shared" si="4"/>
        <v>TPRE833 - Soutenance Rapport d'activité</v>
      </c>
      <c r="Q142" s="52" t="str">
        <f t="shared" si="5"/>
        <v>LEFETZ Guillaume</v>
      </c>
    </row>
    <row r="143" spans="1:19" hidden="1" x14ac:dyDescent="0.25">
      <c r="A143" s="40" t="s">
        <v>232</v>
      </c>
      <c r="B143" s="5" t="s">
        <v>449</v>
      </c>
      <c r="C143" s="5" t="s">
        <v>448</v>
      </c>
      <c r="D143" s="5"/>
      <c r="E143" s="5"/>
      <c r="F143" s="5" t="s">
        <v>85</v>
      </c>
      <c r="G143" s="5" t="s">
        <v>266</v>
      </c>
      <c r="H143" s="5" t="s">
        <v>299</v>
      </c>
      <c r="I143" s="2">
        <v>0</v>
      </c>
      <c r="J143" s="3">
        <v>0</v>
      </c>
      <c r="K143" s="5" t="s">
        <v>478</v>
      </c>
      <c r="L143" s="4">
        <v>0</v>
      </c>
      <c r="M143" s="6" t="s">
        <v>377</v>
      </c>
      <c r="N143" s="2" t="s">
        <v>376</v>
      </c>
      <c r="O143" s="5" t="s">
        <v>432</v>
      </c>
      <c r="P143" s="97" t="str">
        <f t="shared" si="4"/>
        <v>TPRE834 - Suivi Alternance / Evaluation Entreprise</v>
      </c>
      <c r="Q143" s="52" t="str">
        <f t="shared" si="5"/>
        <v>LEFETZ Guillaume</v>
      </c>
    </row>
    <row r="144" spans="1:19" hidden="1" x14ac:dyDescent="0.25">
      <c r="A144" s="40" t="s">
        <v>232</v>
      </c>
      <c r="B144" s="5" t="s">
        <v>449</v>
      </c>
      <c r="C144" s="5" t="s">
        <v>448</v>
      </c>
      <c r="D144" s="5"/>
      <c r="E144" s="5"/>
      <c r="F144" s="5" t="s">
        <v>84</v>
      </c>
      <c r="G144" s="5" t="s">
        <v>233</v>
      </c>
      <c r="H144" s="5" t="s">
        <v>268</v>
      </c>
      <c r="I144" s="2">
        <v>10</v>
      </c>
      <c r="J144" s="3">
        <v>4</v>
      </c>
      <c r="K144" s="5" t="s">
        <v>478</v>
      </c>
      <c r="L144" s="4">
        <v>40</v>
      </c>
      <c r="M144" s="2" t="s">
        <v>377</v>
      </c>
      <c r="N144" s="2" t="s">
        <v>376</v>
      </c>
      <c r="O144" s="5" t="s">
        <v>432</v>
      </c>
      <c r="P144" s="72" t="str">
        <f t="shared" si="4"/>
        <v>TPTE700 - Workshop 1</v>
      </c>
      <c r="Q144" s="52" t="str">
        <f t="shared" si="5"/>
        <v>LEFETZ Guillaume</v>
      </c>
    </row>
    <row r="145" spans="1:18" hidden="1" x14ac:dyDescent="0.25">
      <c r="A145" s="40" t="s">
        <v>232</v>
      </c>
      <c r="B145" s="5" t="s">
        <v>449</v>
      </c>
      <c r="C145" s="5" t="s">
        <v>448</v>
      </c>
      <c r="D145" s="5"/>
      <c r="E145" s="5"/>
      <c r="F145" s="5" t="s">
        <v>85</v>
      </c>
      <c r="G145" s="5" t="s">
        <v>234</v>
      </c>
      <c r="H145" s="5" t="s">
        <v>269</v>
      </c>
      <c r="I145" s="2">
        <v>10</v>
      </c>
      <c r="J145" s="3">
        <v>4</v>
      </c>
      <c r="K145" s="5" t="s">
        <v>478</v>
      </c>
      <c r="L145" s="4">
        <v>40</v>
      </c>
      <c r="M145" s="2" t="s">
        <v>377</v>
      </c>
      <c r="N145" s="2" t="s">
        <v>376</v>
      </c>
      <c r="O145" s="5" t="s">
        <v>432</v>
      </c>
      <c r="P145" s="72" t="str">
        <f t="shared" si="4"/>
        <v>TPTE800 - Workshop 2</v>
      </c>
      <c r="Q145" s="52" t="str">
        <f t="shared" si="5"/>
        <v>LEFETZ Guillaume</v>
      </c>
    </row>
    <row r="146" spans="1:18" hidden="1" x14ac:dyDescent="0.25">
      <c r="A146" s="40" t="s">
        <v>232</v>
      </c>
      <c r="B146" s="5" t="s">
        <v>449</v>
      </c>
      <c r="C146" s="5" t="s">
        <v>448</v>
      </c>
      <c r="D146" s="5"/>
      <c r="E146" s="5"/>
      <c r="F146" s="5" t="s">
        <v>84</v>
      </c>
      <c r="G146" s="5" t="s">
        <v>247</v>
      </c>
      <c r="H146" s="5" t="s">
        <v>282</v>
      </c>
      <c r="I146" s="2">
        <v>10</v>
      </c>
      <c r="J146" s="3">
        <v>4</v>
      </c>
      <c r="K146" s="5" t="s">
        <v>478</v>
      </c>
      <c r="L146" s="4">
        <v>40</v>
      </c>
      <c r="M146" s="2" t="s">
        <v>378</v>
      </c>
      <c r="N146" s="2" t="s">
        <v>379</v>
      </c>
      <c r="O146" s="5" t="s">
        <v>432</v>
      </c>
      <c r="P146" s="72" t="str">
        <f t="shared" si="4"/>
        <v>TPTE817 - Projet transversal NAO &amp; Intelligence artificielle (gestion de projet agile)</v>
      </c>
      <c r="Q146" s="52" t="str">
        <f t="shared" si="5"/>
        <v>GABER Khalid</v>
      </c>
    </row>
    <row r="147" spans="1:18" hidden="1" x14ac:dyDescent="0.25">
      <c r="A147" s="40" t="s">
        <v>232</v>
      </c>
      <c r="B147" s="5" t="s">
        <v>449</v>
      </c>
      <c r="C147" s="5" t="s">
        <v>448</v>
      </c>
      <c r="D147" s="5"/>
      <c r="E147" s="5"/>
      <c r="F147" s="5" t="s">
        <v>84</v>
      </c>
      <c r="G147" s="5" t="s">
        <v>253</v>
      </c>
      <c r="H147" s="5" t="s">
        <v>288</v>
      </c>
      <c r="I147" s="2">
        <v>20</v>
      </c>
      <c r="J147" s="3">
        <v>4</v>
      </c>
      <c r="K147" s="5" t="s">
        <v>478</v>
      </c>
      <c r="L147" s="4">
        <v>60</v>
      </c>
      <c r="M147" s="2" t="s">
        <v>406</v>
      </c>
      <c r="N147" s="2" t="s">
        <v>407</v>
      </c>
      <c r="O147" s="5" t="s">
        <v>432</v>
      </c>
      <c r="P147" s="72" t="str">
        <f t="shared" si="4"/>
        <v>TPTE819 - Projet transversal Gestion de projet agile &amp; UE réseaux et système / Sécurité Infrastructure</v>
      </c>
      <c r="Q147" s="52" t="str">
        <f t="shared" si="5"/>
        <v>DELIESSCHE Christian</v>
      </c>
    </row>
    <row r="148" spans="1:18" hidden="1" x14ac:dyDescent="0.25">
      <c r="A148" s="40" t="s">
        <v>232</v>
      </c>
      <c r="B148" s="5" t="s">
        <v>449</v>
      </c>
      <c r="C148" s="5" t="s">
        <v>448</v>
      </c>
      <c r="D148" s="5"/>
      <c r="E148" s="5"/>
      <c r="F148" s="5" t="s">
        <v>84</v>
      </c>
      <c r="G148" s="5" t="s">
        <v>235</v>
      </c>
      <c r="H148" s="5" t="s">
        <v>270</v>
      </c>
      <c r="I148" s="2">
        <v>5</v>
      </c>
      <c r="J148" s="3">
        <v>4</v>
      </c>
      <c r="K148" s="5" t="s">
        <v>478</v>
      </c>
      <c r="L148" s="4">
        <v>20</v>
      </c>
      <c r="M148" s="2" t="s">
        <v>388</v>
      </c>
      <c r="N148" s="2" t="s">
        <v>389</v>
      </c>
      <c r="O148" s="5" t="s">
        <v>432</v>
      </c>
      <c r="P148" s="52" t="str">
        <f t="shared" si="4"/>
        <v>TPTE828 - Projet UE Stratégie financière, Anglais et T.E.C.</v>
      </c>
      <c r="Q148" s="52" t="str">
        <f t="shared" si="5"/>
        <v>FRENEA Marylène</v>
      </c>
    </row>
    <row r="149" spans="1:18" hidden="1" x14ac:dyDescent="0.25">
      <c r="A149" s="40" t="s">
        <v>232</v>
      </c>
      <c r="B149" s="5" t="s">
        <v>449</v>
      </c>
      <c r="C149" s="5" t="s">
        <v>448</v>
      </c>
      <c r="D149" s="5"/>
      <c r="E149" s="5"/>
      <c r="F149" s="5" t="s">
        <v>84</v>
      </c>
      <c r="G149" s="5" t="s">
        <v>243</v>
      </c>
      <c r="H149" s="5" t="s">
        <v>278</v>
      </c>
      <c r="I149" s="2">
        <v>10</v>
      </c>
      <c r="J149" s="3">
        <v>2</v>
      </c>
      <c r="K149" s="5" t="s">
        <v>478</v>
      </c>
      <c r="L149" s="4">
        <v>20</v>
      </c>
      <c r="M149" s="2" t="s">
        <v>402</v>
      </c>
      <c r="N149" s="2" t="s">
        <v>403</v>
      </c>
      <c r="O149" s="5" t="s">
        <v>432</v>
      </c>
      <c r="P149" s="52" t="str">
        <f t="shared" si="4"/>
        <v>TQGE822 - Suites et séries numériques</v>
      </c>
      <c r="Q149" s="52" t="str">
        <f t="shared" si="5"/>
        <v>MAATI Abderrabi</v>
      </c>
    </row>
    <row r="150" spans="1:18" hidden="1" x14ac:dyDescent="0.25">
      <c r="A150" s="40" t="s">
        <v>232</v>
      </c>
      <c r="B150" s="5" t="s">
        <v>449</v>
      </c>
      <c r="C150" s="5" t="s">
        <v>448</v>
      </c>
      <c r="D150" s="5"/>
      <c r="E150" s="5"/>
      <c r="F150" s="5" t="s">
        <v>84</v>
      </c>
      <c r="G150" s="5" t="s">
        <v>244</v>
      </c>
      <c r="H150" s="5" t="s">
        <v>279</v>
      </c>
      <c r="I150" s="2">
        <v>10</v>
      </c>
      <c r="J150" s="3">
        <v>2</v>
      </c>
      <c r="K150" s="5" t="s">
        <v>478</v>
      </c>
      <c r="L150" s="4">
        <v>20</v>
      </c>
      <c r="M150" s="2" t="s">
        <v>402</v>
      </c>
      <c r="N150" s="2" t="s">
        <v>403</v>
      </c>
      <c r="O150" s="5" t="s">
        <v>432</v>
      </c>
      <c r="P150" s="52" t="str">
        <f t="shared" si="4"/>
        <v>TQGE823 - Workshop R.O. &amp; Aide à la décision</v>
      </c>
      <c r="Q150" s="52" t="str">
        <f t="shared" si="5"/>
        <v>MAATI Abderrabi</v>
      </c>
    </row>
    <row r="151" spans="1:18" hidden="1" x14ac:dyDescent="0.25">
      <c r="A151" s="40" t="s">
        <v>300</v>
      </c>
      <c r="B151" s="10" t="s">
        <v>454</v>
      </c>
      <c r="C151" s="5" t="s">
        <v>455</v>
      </c>
      <c r="D151" s="5"/>
      <c r="E151" s="5"/>
      <c r="F151" s="5" t="s">
        <v>84</v>
      </c>
      <c r="G151" s="2" t="s">
        <v>697</v>
      </c>
      <c r="H151" s="5" t="s">
        <v>375</v>
      </c>
      <c r="I151" s="2">
        <v>3</v>
      </c>
      <c r="J151" s="3">
        <v>2</v>
      </c>
      <c r="K151" s="5" t="s">
        <v>478</v>
      </c>
      <c r="L151" s="4">
        <v>5.5</v>
      </c>
      <c r="M151" s="6" t="s">
        <v>377</v>
      </c>
      <c r="N151" s="2" t="s">
        <v>376</v>
      </c>
      <c r="O151" s="5" t="s">
        <v>432</v>
      </c>
      <c r="P151" s="134" t="str">
        <f t="shared" si="4"/>
        <v>atelier50 - Conseils &amp; Explications Mémoire professionnel</v>
      </c>
      <c r="Q151" s="52" t="str">
        <f t="shared" si="5"/>
        <v>LEFETZ Guillaume</v>
      </c>
    </row>
    <row r="152" spans="1:18" hidden="1" x14ac:dyDescent="0.25">
      <c r="A152" s="40" t="s">
        <v>300</v>
      </c>
      <c r="B152" s="10" t="s">
        <v>461</v>
      </c>
      <c r="C152" s="5" t="s">
        <v>460</v>
      </c>
      <c r="D152" s="5"/>
      <c r="E152" s="5"/>
      <c r="F152" s="5" t="s">
        <v>84</v>
      </c>
      <c r="G152" s="2" t="s">
        <v>317</v>
      </c>
      <c r="H152" s="5" t="s">
        <v>354</v>
      </c>
      <c r="I152" s="2">
        <v>5</v>
      </c>
      <c r="J152" s="3">
        <v>4</v>
      </c>
      <c r="K152" s="5" t="s">
        <v>478</v>
      </c>
      <c r="L152" s="4">
        <v>20</v>
      </c>
      <c r="M152" s="6" t="s">
        <v>421</v>
      </c>
      <c r="N152" s="2" t="s">
        <v>422</v>
      </c>
      <c r="O152" s="5" t="s">
        <v>432</v>
      </c>
      <c r="P152" s="72" t="str">
        <f t="shared" si="4"/>
        <v>BDOE928 - Management et déploiement de solutions Big Data (Spécialité Data)</v>
      </c>
      <c r="Q152" s="52" t="str">
        <f t="shared" si="5"/>
        <v>NAKACHE Didier</v>
      </c>
      <c r="R152" s="52" t="s">
        <v>651</v>
      </c>
    </row>
    <row r="153" spans="1:18" hidden="1" x14ac:dyDescent="0.25">
      <c r="A153" s="40" t="s">
        <v>300</v>
      </c>
      <c r="B153" s="10" t="s">
        <v>454</v>
      </c>
      <c r="C153" s="5" t="s">
        <v>455</v>
      </c>
      <c r="D153" s="5"/>
      <c r="E153" s="5"/>
      <c r="F153" s="5" t="s">
        <v>84</v>
      </c>
      <c r="G153" s="2" t="s">
        <v>312</v>
      </c>
      <c r="H153" s="5" t="s">
        <v>349</v>
      </c>
      <c r="I153" s="2">
        <v>5</v>
      </c>
      <c r="J153" s="3">
        <v>4</v>
      </c>
      <c r="K153" s="5" t="s">
        <v>478</v>
      </c>
      <c r="L153" s="4">
        <v>20</v>
      </c>
      <c r="M153" s="6" t="s">
        <v>421</v>
      </c>
      <c r="N153" s="2" t="s">
        <v>422</v>
      </c>
      <c r="O153" s="5" t="s">
        <v>432</v>
      </c>
      <c r="P153" s="72" t="str">
        <f t="shared" si="4"/>
        <v>BDOE929 - Qualité des données</v>
      </c>
      <c r="Q153" s="52" t="str">
        <f t="shared" si="5"/>
        <v>NAKACHE Didier</v>
      </c>
      <c r="R153" s="52" t="s">
        <v>651</v>
      </c>
    </row>
    <row r="154" spans="1:18" hidden="1" x14ac:dyDescent="0.25">
      <c r="A154" s="40" t="s">
        <v>300</v>
      </c>
      <c r="B154" s="10" t="s">
        <v>461</v>
      </c>
      <c r="C154" s="5" t="s">
        <v>460</v>
      </c>
      <c r="D154" s="5"/>
      <c r="E154" s="5"/>
      <c r="F154" s="5" t="s">
        <v>84</v>
      </c>
      <c r="G154" s="2" t="s">
        <v>318</v>
      </c>
      <c r="H154" s="5" t="s">
        <v>355</v>
      </c>
      <c r="I154" s="2">
        <v>5</v>
      </c>
      <c r="J154" s="3">
        <v>4</v>
      </c>
      <c r="K154" s="5" t="s">
        <v>478</v>
      </c>
      <c r="L154" s="4">
        <v>20</v>
      </c>
      <c r="M154" s="2" t="s">
        <v>382</v>
      </c>
      <c r="N154" s="2" t="s">
        <v>385</v>
      </c>
      <c r="O154" s="5" t="s">
        <v>432</v>
      </c>
      <c r="P154" s="72" t="str">
        <f t="shared" si="4"/>
        <v>BDOE933 - La sécurité des objets connectés (Spécialité Data)</v>
      </c>
      <c r="Q154" s="52" t="str">
        <f t="shared" si="5"/>
        <v>DUBOIS Julien</v>
      </c>
    </row>
    <row r="155" spans="1:18" hidden="1" x14ac:dyDescent="0.25">
      <c r="A155" s="40" t="s">
        <v>300</v>
      </c>
      <c r="B155" s="10" t="s">
        <v>465</v>
      </c>
      <c r="C155" s="5" t="s">
        <v>464</v>
      </c>
      <c r="D155" s="5"/>
      <c r="E155" s="5"/>
      <c r="F155" s="5" t="s">
        <v>84</v>
      </c>
      <c r="G155" s="2" t="s">
        <v>325</v>
      </c>
      <c r="H155" s="77" t="s">
        <v>362</v>
      </c>
      <c r="I155" s="2">
        <v>5</v>
      </c>
      <c r="J155" s="3">
        <v>4</v>
      </c>
      <c r="K155" s="5" t="s">
        <v>478</v>
      </c>
      <c r="L155" s="4">
        <v>20</v>
      </c>
      <c r="M155" s="6" t="s">
        <v>404</v>
      </c>
      <c r="N155" s="2" t="s">
        <v>379</v>
      </c>
      <c r="O155" s="5" t="s">
        <v>432</v>
      </c>
      <c r="P155" s="72" t="str">
        <f t="shared" si="4"/>
        <v>DEVE912 - Conception d'une solution embarquée en temps réel (Mention Dév)</v>
      </c>
      <c r="Q155" s="52" t="str">
        <f t="shared" si="5"/>
        <v>GABER Jaafar</v>
      </c>
      <c r="R155" s="52" t="s">
        <v>651</v>
      </c>
    </row>
    <row r="156" spans="1:18" hidden="1" x14ac:dyDescent="0.25">
      <c r="A156" s="40" t="s">
        <v>300</v>
      </c>
      <c r="B156" s="10" t="s">
        <v>465</v>
      </c>
      <c r="C156" s="5" t="s">
        <v>464</v>
      </c>
      <c r="D156" s="5"/>
      <c r="E156" s="5"/>
      <c r="F156" s="5" t="s">
        <v>84</v>
      </c>
      <c r="G156" s="2" t="s">
        <v>324</v>
      </c>
      <c r="H156" s="80" t="s">
        <v>361</v>
      </c>
      <c r="I156" s="2">
        <v>5</v>
      </c>
      <c r="J156" s="3">
        <v>4</v>
      </c>
      <c r="K156" s="5" t="s">
        <v>478</v>
      </c>
      <c r="L156" s="4">
        <v>20</v>
      </c>
      <c r="M156" s="6" t="s">
        <v>404</v>
      </c>
      <c r="N156" s="2" t="s">
        <v>379</v>
      </c>
      <c r="O156" s="5" t="s">
        <v>432</v>
      </c>
      <c r="P156" s="72" t="str">
        <f t="shared" si="4"/>
        <v>DEVE913 - Architecture générale et logicielle d'un système embarqué (Mention Dév)</v>
      </c>
      <c r="Q156" s="52" t="str">
        <f t="shared" si="5"/>
        <v>GABER Jaafar</v>
      </c>
      <c r="R156" s="52" t="s">
        <v>651</v>
      </c>
    </row>
    <row r="157" spans="1:18" hidden="1" x14ac:dyDescent="0.25">
      <c r="A157" s="40" t="s">
        <v>300</v>
      </c>
      <c r="B157" s="10" t="s">
        <v>465</v>
      </c>
      <c r="C157" s="5" t="s">
        <v>464</v>
      </c>
      <c r="D157" s="5"/>
      <c r="E157" s="5"/>
      <c r="F157" s="5" t="s">
        <v>84</v>
      </c>
      <c r="G157" s="2" t="s">
        <v>323</v>
      </c>
      <c r="H157" s="5" t="s">
        <v>360</v>
      </c>
      <c r="I157" s="2">
        <v>5</v>
      </c>
      <c r="J157" s="3">
        <v>4</v>
      </c>
      <c r="K157" s="5" t="s">
        <v>478</v>
      </c>
      <c r="L157" s="4">
        <v>20</v>
      </c>
      <c r="M157" s="6" t="s">
        <v>418</v>
      </c>
      <c r="N157" s="6" t="s">
        <v>431</v>
      </c>
      <c r="O157" s="5" t="s">
        <v>432</v>
      </c>
      <c r="P157" s="73" t="str">
        <f t="shared" si="4"/>
        <v>DEVE914 - Gamification (Mention Dév)</v>
      </c>
      <c r="Q157" s="52" t="str">
        <f t="shared" si="5"/>
        <v>FLASQUE Sébastien</v>
      </c>
    </row>
    <row r="158" spans="1:18" hidden="1" x14ac:dyDescent="0.25">
      <c r="A158" s="40" t="s">
        <v>300</v>
      </c>
      <c r="B158" s="10" t="s">
        <v>465</v>
      </c>
      <c r="C158" s="5" t="s">
        <v>464</v>
      </c>
      <c r="D158" s="5"/>
      <c r="E158" s="5"/>
      <c r="F158" s="5" t="s">
        <v>84</v>
      </c>
      <c r="G158" s="2" t="s">
        <v>322</v>
      </c>
      <c r="H158" s="5" t="s">
        <v>359</v>
      </c>
      <c r="I158" s="2">
        <v>10</v>
      </c>
      <c r="J158" s="3">
        <v>2</v>
      </c>
      <c r="K158" s="5" t="s">
        <v>478</v>
      </c>
      <c r="L158" s="4">
        <v>20</v>
      </c>
      <c r="M158" s="6" t="s">
        <v>402</v>
      </c>
      <c r="N158" s="2" t="s">
        <v>403</v>
      </c>
      <c r="O158" s="5" t="s">
        <v>432</v>
      </c>
      <c r="P158" s="72" t="str">
        <f t="shared" si="4"/>
        <v>DEVE915 - Modélisation et visualisation 3D (Mention Dév)</v>
      </c>
      <c r="Q158" s="52" t="str">
        <f t="shared" si="5"/>
        <v>MAATI Abderrabi</v>
      </c>
      <c r="R158" s="52" t="s">
        <v>651</v>
      </c>
    </row>
    <row r="159" spans="1:18" hidden="1" x14ac:dyDescent="0.25">
      <c r="A159" s="40" t="s">
        <v>300</v>
      </c>
      <c r="B159" s="10" t="s">
        <v>463</v>
      </c>
      <c r="C159" s="5" t="s">
        <v>462</v>
      </c>
      <c r="D159" s="5"/>
      <c r="E159" s="5"/>
      <c r="F159" s="5" t="s">
        <v>84</v>
      </c>
      <c r="G159" s="2" t="s">
        <v>319</v>
      </c>
      <c r="H159" s="5" t="s">
        <v>356</v>
      </c>
      <c r="I159" s="2">
        <v>5</v>
      </c>
      <c r="J159" s="3">
        <v>4</v>
      </c>
      <c r="K159" s="5" t="s">
        <v>478</v>
      </c>
      <c r="L159" s="4">
        <v>20</v>
      </c>
      <c r="M159" s="6" t="s">
        <v>927</v>
      </c>
      <c r="N159" s="6" t="s">
        <v>928</v>
      </c>
      <c r="O159" s="5" t="s">
        <v>432</v>
      </c>
      <c r="P159" s="72" t="str">
        <f t="shared" si="4"/>
        <v>DEVE931 - Développement WebApplications &amp; Framework mobiles (Spécialité Mobilité)</v>
      </c>
      <c r="Q159" s="52" t="str">
        <f t="shared" si="5"/>
        <v>FRITSCH Thomas</v>
      </c>
      <c r="R159" s="52" t="s">
        <v>651</v>
      </c>
    </row>
    <row r="160" spans="1:18" hidden="1" x14ac:dyDescent="0.25">
      <c r="A160" s="40" t="s">
        <v>300</v>
      </c>
      <c r="B160" s="10" t="s">
        <v>454</v>
      </c>
      <c r="C160" s="5" t="s">
        <v>455</v>
      </c>
      <c r="D160" s="5"/>
      <c r="E160" s="5"/>
      <c r="F160" s="5" t="s">
        <v>84</v>
      </c>
      <c r="G160" s="2" t="s">
        <v>308</v>
      </c>
      <c r="H160" s="5" t="s">
        <v>345</v>
      </c>
      <c r="I160" s="2">
        <v>5</v>
      </c>
      <c r="J160" s="3">
        <v>4</v>
      </c>
      <c r="K160" s="5" t="s">
        <v>478</v>
      </c>
      <c r="L160" s="4">
        <v>20</v>
      </c>
      <c r="M160" s="6" t="s">
        <v>425</v>
      </c>
      <c r="N160" s="2" t="s">
        <v>379</v>
      </c>
      <c r="O160" s="5" t="s">
        <v>432</v>
      </c>
      <c r="P160" s="72" t="str">
        <f t="shared" si="4"/>
        <v>ENVE907 - Green IT &amp; RSE</v>
      </c>
      <c r="Q160" s="52" t="str">
        <f t="shared" si="5"/>
        <v>GABER Oussama</v>
      </c>
      <c r="R160" s="52" t="s">
        <v>651</v>
      </c>
    </row>
    <row r="161" spans="1:20" hidden="1" x14ac:dyDescent="0.25">
      <c r="A161" s="40" t="s">
        <v>300</v>
      </c>
      <c r="B161" s="10" t="s">
        <v>454</v>
      </c>
      <c r="C161" s="5" t="s">
        <v>455</v>
      </c>
      <c r="D161" s="5"/>
      <c r="E161" s="5"/>
      <c r="F161" s="5" t="s">
        <v>84</v>
      </c>
      <c r="G161" s="2" t="s">
        <v>310</v>
      </c>
      <c r="H161" s="5" t="s">
        <v>347</v>
      </c>
      <c r="I161" s="2">
        <v>10</v>
      </c>
      <c r="J161" s="3">
        <v>2</v>
      </c>
      <c r="K161" s="5" t="s">
        <v>478</v>
      </c>
      <c r="L161" s="4">
        <v>20</v>
      </c>
      <c r="M161" s="6" t="s">
        <v>412</v>
      </c>
      <c r="N161" s="2" t="s">
        <v>413</v>
      </c>
      <c r="O161" s="5" t="s">
        <v>432</v>
      </c>
      <c r="P161" s="72" t="str">
        <f t="shared" si="4"/>
        <v>LNGE909 - Enews</v>
      </c>
      <c r="Q161" s="52" t="str">
        <f t="shared" si="5"/>
        <v>HARDSTAFF Debra</v>
      </c>
      <c r="R161" s="52" t="s">
        <v>651</v>
      </c>
    </row>
    <row r="162" spans="1:20" hidden="1" x14ac:dyDescent="0.25">
      <c r="A162" s="40" t="s">
        <v>300</v>
      </c>
      <c r="B162" s="10" t="s">
        <v>454</v>
      </c>
      <c r="C162" s="5" t="s">
        <v>455</v>
      </c>
      <c r="D162" s="5"/>
      <c r="E162" s="5"/>
      <c r="F162" s="5" t="s">
        <v>84</v>
      </c>
      <c r="G162" s="2" t="s">
        <v>307</v>
      </c>
      <c r="H162" s="5" t="s">
        <v>344</v>
      </c>
      <c r="I162" s="2">
        <v>5</v>
      </c>
      <c r="J162" s="3">
        <v>4</v>
      </c>
      <c r="K162" s="5" t="s">
        <v>478</v>
      </c>
      <c r="L162" s="4">
        <v>20</v>
      </c>
      <c r="M162" s="6" t="s">
        <v>429</v>
      </c>
      <c r="N162" s="2" t="s">
        <v>430</v>
      </c>
      <c r="O162" s="5" t="s">
        <v>432</v>
      </c>
      <c r="P162" s="72" t="str">
        <f t="shared" si="4"/>
        <v>MGTE906 - Gestion des Compétences RH</v>
      </c>
      <c r="Q162" s="52" t="str">
        <f t="shared" si="5"/>
        <v>VERMERSCH Olivier</v>
      </c>
      <c r="R162" s="52" t="s">
        <v>651</v>
      </c>
    </row>
    <row r="163" spans="1:20" hidden="1" x14ac:dyDescent="0.25">
      <c r="A163" s="40" t="s">
        <v>300</v>
      </c>
      <c r="B163" s="10" t="s">
        <v>454</v>
      </c>
      <c r="C163" s="5" t="s">
        <v>455</v>
      </c>
      <c r="D163" s="5"/>
      <c r="E163" s="5"/>
      <c r="F163" s="5" t="s">
        <v>84</v>
      </c>
      <c r="G163" s="2" t="s">
        <v>311</v>
      </c>
      <c r="H163" s="5" t="s">
        <v>348</v>
      </c>
      <c r="I163" s="2">
        <v>5</v>
      </c>
      <c r="J163" s="3">
        <v>4</v>
      </c>
      <c r="K163" s="5" t="s">
        <v>478</v>
      </c>
      <c r="L163" s="4">
        <v>20</v>
      </c>
      <c r="M163" s="6" t="s">
        <v>425</v>
      </c>
      <c r="N163" s="2" t="s">
        <v>379</v>
      </c>
      <c r="O163" s="5" t="s">
        <v>432</v>
      </c>
      <c r="P163" s="72" t="str">
        <f t="shared" si="4"/>
        <v>PROE901 - Pilotage de Projet</v>
      </c>
      <c r="Q163" s="52" t="str">
        <f t="shared" si="5"/>
        <v>GABER Oussama</v>
      </c>
      <c r="R163" s="52" t="s">
        <v>651</v>
      </c>
    </row>
    <row r="164" spans="1:20" hidden="1" x14ac:dyDescent="0.25">
      <c r="A164" s="40" t="s">
        <v>300</v>
      </c>
      <c r="B164" s="10" t="s">
        <v>454</v>
      </c>
      <c r="C164" s="5" t="s">
        <v>455</v>
      </c>
      <c r="D164" s="5"/>
      <c r="E164" s="5"/>
      <c r="F164" s="5" t="s">
        <v>84</v>
      </c>
      <c r="G164" s="2" t="s">
        <v>306</v>
      </c>
      <c r="H164" s="5" t="s">
        <v>343</v>
      </c>
      <c r="I164" s="2">
        <v>5</v>
      </c>
      <c r="J164" s="3">
        <v>4</v>
      </c>
      <c r="K164" s="5" t="s">
        <v>478</v>
      </c>
      <c r="L164" s="4">
        <v>20</v>
      </c>
      <c r="M164" s="6" t="s">
        <v>428</v>
      </c>
      <c r="N164" s="2" t="s">
        <v>385</v>
      </c>
      <c r="O164" s="5" t="s">
        <v>432</v>
      </c>
      <c r="P164" s="72" t="str">
        <f t="shared" si="4"/>
        <v>PROE905 - Gestion des Contrats de services</v>
      </c>
      <c r="Q164" s="52" t="str">
        <f t="shared" si="5"/>
        <v>DUBOIS Patrick</v>
      </c>
      <c r="R164" s="52" t="s">
        <v>651</v>
      </c>
    </row>
    <row r="165" spans="1:20" hidden="1" x14ac:dyDescent="0.25">
      <c r="A165" s="40" t="s">
        <v>300</v>
      </c>
      <c r="B165" s="10" t="s">
        <v>454</v>
      </c>
      <c r="C165" s="5" t="s">
        <v>455</v>
      </c>
      <c r="D165" s="5"/>
      <c r="E165" s="5"/>
      <c r="F165" s="5" t="s">
        <v>84</v>
      </c>
      <c r="G165" s="2" t="s">
        <v>309</v>
      </c>
      <c r="H165" s="5" t="s">
        <v>346</v>
      </c>
      <c r="I165" s="2">
        <v>5</v>
      </c>
      <c r="J165" s="3">
        <v>4</v>
      </c>
      <c r="K165" s="5" t="s">
        <v>478</v>
      </c>
      <c r="L165" s="4">
        <v>20</v>
      </c>
      <c r="M165" s="6" t="s">
        <v>425</v>
      </c>
      <c r="N165" s="2" t="s">
        <v>379</v>
      </c>
      <c r="O165" s="5" t="s">
        <v>432</v>
      </c>
      <c r="P165" s="72" t="str">
        <f t="shared" si="4"/>
        <v>PROE908 - Lean Management</v>
      </c>
      <c r="Q165" s="52" t="str">
        <f t="shared" si="5"/>
        <v>GABER Oussama</v>
      </c>
      <c r="R165" s="52" t="s">
        <v>651</v>
      </c>
    </row>
    <row r="166" spans="1:20" hidden="1" x14ac:dyDescent="0.25">
      <c r="A166" s="40" t="s">
        <v>300</v>
      </c>
      <c r="B166" s="10" t="s">
        <v>469</v>
      </c>
      <c r="C166" s="5" t="s">
        <v>468</v>
      </c>
      <c r="D166" s="5"/>
      <c r="E166" s="5"/>
      <c r="F166" s="5" t="s">
        <v>84</v>
      </c>
      <c r="G166" s="2" t="s">
        <v>332</v>
      </c>
      <c r="H166" s="5" t="s">
        <v>369</v>
      </c>
      <c r="I166" s="2">
        <v>5</v>
      </c>
      <c r="J166" s="3">
        <v>4</v>
      </c>
      <c r="K166" s="5" t="s">
        <v>478</v>
      </c>
      <c r="L166" s="4">
        <v>0</v>
      </c>
      <c r="M166" s="6" t="s">
        <v>433</v>
      </c>
      <c r="N166" s="6" t="s">
        <v>433</v>
      </c>
      <c r="O166" s="5" t="s">
        <v>432</v>
      </c>
      <c r="P166" s="96" t="str">
        <f t="shared" si="4"/>
        <v>PROE920 - Pilotage de Projet ERP (Mention ERP)</v>
      </c>
      <c r="Q166" s="52" t="s">
        <v>949</v>
      </c>
      <c r="R166" s="52" t="s">
        <v>651</v>
      </c>
    </row>
    <row r="167" spans="1:20" hidden="1" x14ac:dyDescent="0.25">
      <c r="A167" s="40" t="s">
        <v>300</v>
      </c>
      <c r="B167" s="10" t="s">
        <v>469</v>
      </c>
      <c r="C167" s="5" t="s">
        <v>468</v>
      </c>
      <c r="D167" s="5"/>
      <c r="E167" s="5"/>
      <c r="F167" s="5" t="s">
        <v>84</v>
      </c>
      <c r="G167" s="2" t="s">
        <v>333</v>
      </c>
      <c r="H167" s="5" t="s">
        <v>370</v>
      </c>
      <c r="I167" s="2">
        <v>5</v>
      </c>
      <c r="J167" s="3">
        <v>4</v>
      </c>
      <c r="K167" s="5" t="s">
        <v>478</v>
      </c>
      <c r="L167" s="4">
        <v>0</v>
      </c>
      <c r="M167" s="6" t="s">
        <v>433</v>
      </c>
      <c r="N167" s="6" t="s">
        <v>433</v>
      </c>
      <c r="O167" s="5" t="s">
        <v>432</v>
      </c>
      <c r="P167" s="96" t="str">
        <f t="shared" si="4"/>
        <v>PROE921 - Management du risque (Mention ERP)</v>
      </c>
      <c r="Q167" s="52" t="s">
        <v>949</v>
      </c>
      <c r="R167" s="52" t="s">
        <v>651</v>
      </c>
    </row>
    <row r="168" spans="1:20" hidden="1" x14ac:dyDescent="0.25">
      <c r="A168" s="40" t="s">
        <v>300</v>
      </c>
      <c r="B168" s="10" t="s">
        <v>467</v>
      </c>
      <c r="C168" s="5" t="s">
        <v>466</v>
      </c>
      <c r="D168" s="5"/>
      <c r="E168" s="5"/>
      <c r="F168" s="5" t="s">
        <v>84</v>
      </c>
      <c r="G168" s="2" t="s">
        <v>327</v>
      </c>
      <c r="H168" s="5" t="s">
        <v>364</v>
      </c>
      <c r="I168" s="2">
        <v>5</v>
      </c>
      <c r="J168" s="3">
        <v>4</v>
      </c>
      <c r="K168" s="5" t="s">
        <v>478</v>
      </c>
      <c r="L168" s="4">
        <v>20</v>
      </c>
      <c r="M168" s="6" t="s">
        <v>406</v>
      </c>
      <c r="N168" s="2" t="s">
        <v>407</v>
      </c>
      <c r="O168" s="5" t="s">
        <v>432</v>
      </c>
      <c r="P168" s="72" t="str">
        <f t="shared" si="4"/>
        <v>RESE916 - Technologie des réseaux intégrant voix, images et données (Mention Réseaux)</v>
      </c>
      <c r="Q168" s="52" t="str">
        <f t="shared" si="5"/>
        <v>DELIESSCHE Christian</v>
      </c>
      <c r="R168" s="52" t="s">
        <v>651</v>
      </c>
    </row>
    <row r="169" spans="1:20" hidden="1" x14ac:dyDescent="0.25">
      <c r="A169" s="40" t="s">
        <v>300</v>
      </c>
      <c r="B169" s="10" t="s">
        <v>467</v>
      </c>
      <c r="C169" s="5" t="s">
        <v>466</v>
      </c>
      <c r="D169" s="5"/>
      <c r="E169" s="5"/>
      <c r="F169" s="5" t="s">
        <v>84</v>
      </c>
      <c r="G169" s="2" t="s">
        <v>328</v>
      </c>
      <c r="H169" s="5" t="s">
        <v>365</v>
      </c>
      <c r="I169" s="2">
        <v>5</v>
      </c>
      <c r="J169" s="3">
        <v>4</v>
      </c>
      <c r="K169" s="5" t="s">
        <v>478</v>
      </c>
      <c r="L169" s="4">
        <v>20</v>
      </c>
      <c r="M169" s="2" t="s">
        <v>408</v>
      </c>
      <c r="N169" s="2" t="s">
        <v>408</v>
      </c>
      <c r="O169" s="5" t="s">
        <v>432</v>
      </c>
      <c r="P169" s="72" t="str">
        <f t="shared" si="4"/>
        <v>RESE917 - Gestion et Optimisation des réseaux (Mention Réseaux)</v>
      </c>
      <c r="Q169" s="52" t="str">
        <f t="shared" si="5"/>
        <v>NETWORX NETWORX</v>
      </c>
      <c r="R169" s="52" t="s">
        <v>651</v>
      </c>
    </row>
    <row r="170" spans="1:20" hidden="1" x14ac:dyDescent="0.25">
      <c r="A170" s="40" t="s">
        <v>300</v>
      </c>
      <c r="B170" s="10" t="s">
        <v>459</v>
      </c>
      <c r="C170" s="5" t="s">
        <v>458</v>
      </c>
      <c r="D170" s="5"/>
      <c r="E170" s="5"/>
      <c r="F170" s="5" t="s">
        <v>84</v>
      </c>
      <c r="G170" s="2" t="s">
        <v>315</v>
      </c>
      <c r="H170" s="5" t="s">
        <v>352</v>
      </c>
      <c r="I170" s="2">
        <v>5</v>
      </c>
      <c r="J170" s="3">
        <v>4</v>
      </c>
      <c r="K170" s="5" t="s">
        <v>478</v>
      </c>
      <c r="L170" s="4">
        <v>20</v>
      </c>
      <c r="M170" s="2" t="s">
        <v>408</v>
      </c>
      <c r="N170" s="2" t="s">
        <v>408</v>
      </c>
      <c r="O170" s="5" t="s">
        <v>432</v>
      </c>
      <c r="P170" s="72" t="str">
        <f t="shared" si="4"/>
        <v>RESE925 - Management et déploiement de solutions Cloud (Spécialité Cloud)</v>
      </c>
      <c r="T170" s="52" t="s">
        <v>1214</v>
      </c>
    </row>
    <row r="171" spans="1:20" hidden="1" x14ac:dyDescent="0.25">
      <c r="A171" s="40" t="s">
        <v>300</v>
      </c>
      <c r="B171" s="10" t="s">
        <v>459</v>
      </c>
      <c r="C171" s="5" t="s">
        <v>458</v>
      </c>
      <c r="D171" s="5"/>
      <c r="E171" s="5"/>
      <c r="F171" s="5" t="s">
        <v>84</v>
      </c>
      <c r="G171" s="2" t="s">
        <v>316</v>
      </c>
      <c r="H171" s="5" t="s">
        <v>353</v>
      </c>
      <c r="I171" s="2">
        <v>5</v>
      </c>
      <c r="J171" s="3">
        <v>4</v>
      </c>
      <c r="K171" s="5" t="s">
        <v>478</v>
      </c>
      <c r="L171" s="4">
        <v>20</v>
      </c>
      <c r="M171" s="2" t="s">
        <v>408</v>
      </c>
      <c r="N171" s="2" t="s">
        <v>408</v>
      </c>
      <c r="O171" s="5" t="s">
        <v>432</v>
      </c>
      <c r="P171" s="72" t="str">
        <f t="shared" si="4"/>
        <v>RESE926 - La Sécurité du Cloud (Spécialité Cloud)</v>
      </c>
      <c r="T171" s="52" t="s">
        <v>1214</v>
      </c>
    </row>
    <row r="172" spans="1:20" hidden="1" x14ac:dyDescent="0.25">
      <c r="A172" s="40" t="s">
        <v>300</v>
      </c>
      <c r="B172" s="10" t="s">
        <v>454</v>
      </c>
      <c r="C172" s="5" t="s">
        <v>455</v>
      </c>
      <c r="D172" s="5"/>
      <c r="E172" s="5"/>
      <c r="F172" s="5" t="s">
        <v>84</v>
      </c>
      <c r="G172" s="2" t="s">
        <v>304</v>
      </c>
      <c r="H172" s="5" t="s">
        <v>341</v>
      </c>
      <c r="I172" s="2">
        <v>5</v>
      </c>
      <c r="J172" s="3">
        <v>4</v>
      </c>
      <c r="K172" s="5" t="s">
        <v>478</v>
      </c>
      <c r="L172" s="4">
        <v>20</v>
      </c>
      <c r="M172" s="6" t="s">
        <v>425</v>
      </c>
      <c r="N172" s="2" t="s">
        <v>379</v>
      </c>
      <c r="O172" s="5" t="s">
        <v>432</v>
      </c>
      <c r="P172" s="72" t="str">
        <f t="shared" si="4"/>
        <v>SYSE902 - Architecture Processus Métier</v>
      </c>
      <c r="Q172" s="52" t="str">
        <f t="shared" si="5"/>
        <v>GABER Oussama</v>
      </c>
      <c r="R172" s="52" t="s">
        <v>651</v>
      </c>
    </row>
    <row r="173" spans="1:20" hidden="1" x14ac:dyDescent="0.25">
      <c r="A173" s="40" t="s">
        <v>300</v>
      </c>
      <c r="B173" s="10" t="s">
        <v>454</v>
      </c>
      <c r="C173" s="5" t="s">
        <v>455</v>
      </c>
      <c r="D173" s="5"/>
      <c r="E173" s="5"/>
      <c r="F173" s="5" t="s">
        <v>84</v>
      </c>
      <c r="G173" s="2" t="s">
        <v>303</v>
      </c>
      <c r="H173" s="5" t="s">
        <v>340</v>
      </c>
      <c r="I173" s="2">
        <v>5</v>
      </c>
      <c r="J173" s="3">
        <v>4</v>
      </c>
      <c r="K173" s="5" t="s">
        <v>478</v>
      </c>
      <c r="L173" s="4">
        <v>20</v>
      </c>
      <c r="M173" s="6" t="s">
        <v>423</v>
      </c>
      <c r="N173" s="2" t="s">
        <v>424</v>
      </c>
      <c r="O173" s="5" t="s">
        <v>432</v>
      </c>
      <c r="P173" s="72" t="str">
        <f t="shared" si="4"/>
        <v>SYSE903 - Gouvernance et Performance d'un S.I.</v>
      </c>
      <c r="Q173" s="52" t="str">
        <f t="shared" si="5"/>
        <v>REGOST Philippe</v>
      </c>
      <c r="R173" s="52" t="s">
        <v>651</v>
      </c>
    </row>
    <row r="174" spans="1:20" hidden="1" x14ac:dyDescent="0.25">
      <c r="A174" s="40" t="s">
        <v>300</v>
      </c>
      <c r="B174" s="10" t="s">
        <v>454</v>
      </c>
      <c r="C174" s="5" t="s">
        <v>455</v>
      </c>
      <c r="D174" s="5"/>
      <c r="E174" s="5"/>
      <c r="F174" s="5" t="s">
        <v>84</v>
      </c>
      <c r="G174" s="2" t="s">
        <v>305</v>
      </c>
      <c r="H174" s="5" t="s">
        <v>342</v>
      </c>
      <c r="I174" s="2">
        <v>5</v>
      </c>
      <c r="J174" s="3">
        <v>4</v>
      </c>
      <c r="K174" s="5" t="s">
        <v>478</v>
      </c>
      <c r="L174" s="4">
        <v>20</v>
      </c>
      <c r="M174" s="6" t="s">
        <v>426</v>
      </c>
      <c r="N174" s="2" t="s">
        <v>427</v>
      </c>
      <c r="O174" s="5" t="s">
        <v>432</v>
      </c>
      <c r="P174" s="72" t="str">
        <f t="shared" si="4"/>
        <v>SYSE904 - Sécurité de l'information et des échanges</v>
      </c>
      <c r="Q174" s="52" t="str">
        <f t="shared" si="5"/>
        <v>SEIFERT Anthony</v>
      </c>
      <c r="R174" s="52" t="s">
        <v>651</v>
      </c>
    </row>
    <row r="175" spans="1:20" hidden="1" x14ac:dyDescent="0.25">
      <c r="A175" s="40" t="s">
        <v>300</v>
      </c>
      <c r="B175" s="10" t="s">
        <v>467</v>
      </c>
      <c r="C175" s="5" t="s">
        <v>466</v>
      </c>
      <c r="D175" s="5"/>
      <c r="E175" s="5"/>
      <c r="F175" s="5" t="s">
        <v>84</v>
      </c>
      <c r="G175" s="2" t="s">
        <v>329</v>
      </c>
      <c r="H175" s="5" t="s">
        <v>366</v>
      </c>
      <c r="I175" s="2">
        <v>5</v>
      </c>
      <c r="J175" s="3">
        <v>4</v>
      </c>
      <c r="K175" s="5" t="s">
        <v>478</v>
      </c>
      <c r="L175" s="4">
        <v>20</v>
      </c>
      <c r="M175" s="2" t="s">
        <v>408</v>
      </c>
      <c r="N175" s="2" t="s">
        <v>408</v>
      </c>
      <c r="O175" s="5" t="s">
        <v>432</v>
      </c>
      <c r="P175" s="72" t="str">
        <f t="shared" si="4"/>
        <v>SYSE918 - Ingénierie des systèmes (Mention Réseaux)</v>
      </c>
      <c r="Q175" s="52" t="str">
        <f t="shared" si="5"/>
        <v>NETWORX NETWORX</v>
      </c>
      <c r="R175" s="52" t="s">
        <v>651</v>
      </c>
    </row>
    <row r="176" spans="1:20" hidden="1" x14ac:dyDescent="0.25">
      <c r="A176" s="40" t="s">
        <v>300</v>
      </c>
      <c r="B176" s="10" t="s">
        <v>467</v>
      </c>
      <c r="C176" s="5" t="s">
        <v>466</v>
      </c>
      <c r="D176" s="5"/>
      <c r="E176" s="5"/>
      <c r="F176" s="5" t="s">
        <v>84</v>
      </c>
      <c r="G176" s="2" t="s">
        <v>330</v>
      </c>
      <c r="H176" s="5" t="s">
        <v>367</v>
      </c>
      <c r="I176" s="2">
        <v>5</v>
      </c>
      <c r="J176" s="3">
        <v>4</v>
      </c>
      <c r="K176" s="5" t="s">
        <v>478</v>
      </c>
      <c r="L176" s="4">
        <v>20</v>
      </c>
      <c r="M176" s="2" t="s">
        <v>408</v>
      </c>
      <c r="N176" s="2" t="s">
        <v>408</v>
      </c>
      <c r="O176" s="5" t="s">
        <v>432</v>
      </c>
      <c r="P176" s="72" t="str">
        <f t="shared" si="4"/>
        <v>SYSE919 - Management de la Virtualisation (Mention Réseaux)</v>
      </c>
      <c r="Q176" s="52" t="str">
        <f t="shared" si="5"/>
        <v>NETWORX NETWORX</v>
      </c>
    </row>
    <row r="177" spans="1:20" hidden="1" x14ac:dyDescent="0.25">
      <c r="A177" s="40" t="s">
        <v>300</v>
      </c>
      <c r="B177" s="10" t="s">
        <v>457</v>
      </c>
      <c r="C177" s="5" t="s">
        <v>456</v>
      </c>
      <c r="D177" s="5"/>
      <c r="E177" s="5"/>
      <c r="F177" s="5" t="s">
        <v>84</v>
      </c>
      <c r="G177" s="2" t="s">
        <v>314</v>
      </c>
      <c r="H177" s="5" t="s">
        <v>351</v>
      </c>
      <c r="I177" s="2">
        <v>5</v>
      </c>
      <c r="J177" s="3">
        <v>4</v>
      </c>
      <c r="K177" s="5" t="s">
        <v>478</v>
      </c>
      <c r="L177" s="4">
        <v>20</v>
      </c>
      <c r="M177" s="6" t="s">
        <v>406</v>
      </c>
      <c r="N177" s="2" t="s">
        <v>407</v>
      </c>
      <c r="O177" s="5" t="s">
        <v>432</v>
      </c>
      <c r="P177" s="72" t="str">
        <f t="shared" si="4"/>
        <v>SYSE927 - Cybersécurité : Mise en oeuvre et respect de la sécurité (Spécialité Sécurité)</v>
      </c>
      <c r="Q177" s="52" t="str">
        <f t="shared" si="5"/>
        <v>DELIESSCHE Christian</v>
      </c>
      <c r="R177" s="52" t="s">
        <v>651</v>
      </c>
    </row>
    <row r="178" spans="1:20" hidden="1" x14ac:dyDescent="0.25">
      <c r="A178" s="40" t="s">
        <v>300</v>
      </c>
      <c r="B178" s="10" t="s">
        <v>457</v>
      </c>
      <c r="C178" s="5" t="s">
        <v>456</v>
      </c>
      <c r="D178" s="5"/>
      <c r="E178" s="5"/>
      <c r="F178" s="5" t="s">
        <v>84</v>
      </c>
      <c r="G178" s="2" t="s">
        <v>313</v>
      </c>
      <c r="H178" s="5" t="s">
        <v>350</v>
      </c>
      <c r="I178" s="2">
        <v>5</v>
      </c>
      <c r="J178" s="3">
        <v>4</v>
      </c>
      <c r="K178" s="5" t="s">
        <v>478</v>
      </c>
      <c r="L178" s="4">
        <v>20</v>
      </c>
      <c r="M178" s="6" t="s">
        <v>406</v>
      </c>
      <c r="N178" s="2" t="s">
        <v>407</v>
      </c>
      <c r="O178" s="5" t="s">
        <v>432</v>
      </c>
      <c r="P178" s="72" t="str">
        <f t="shared" si="4"/>
        <v>SYSE930 - La Continuité de services (PCA / PRA) (Spécialité Sécurité)</v>
      </c>
      <c r="Q178" s="52" t="str">
        <f t="shared" si="5"/>
        <v>DELIESSCHE Christian</v>
      </c>
      <c r="R178" s="52" t="s">
        <v>651</v>
      </c>
    </row>
    <row r="179" spans="1:20" hidden="1" x14ac:dyDescent="0.25">
      <c r="A179" s="40" t="s">
        <v>300</v>
      </c>
      <c r="B179" s="10" t="s">
        <v>463</v>
      </c>
      <c r="C179" s="5" t="s">
        <v>462</v>
      </c>
      <c r="D179" s="5"/>
      <c r="E179" s="5"/>
      <c r="F179" s="5" t="s">
        <v>84</v>
      </c>
      <c r="G179" s="2" t="s">
        <v>320</v>
      </c>
      <c r="H179" s="5" t="s">
        <v>357</v>
      </c>
      <c r="I179" s="2">
        <v>5</v>
      </c>
      <c r="J179" s="3">
        <v>4</v>
      </c>
      <c r="K179" s="5" t="s">
        <v>478</v>
      </c>
      <c r="L179" s="4">
        <v>20</v>
      </c>
      <c r="M179" s="6" t="s">
        <v>406</v>
      </c>
      <c r="N179" s="2" t="s">
        <v>407</v>
      </c>
      <c r="O179" s="5" t="s">
        <v>432</v>
      </c>
      <c r="P179" s="72" t="str">
        <f t="shared" si="4"/>
        <v>SYSE932 - La sécurité des systèmes nomades (Spécialité Mobilité)</v>
      </c>
      <c r="Q179" s="52" t="str">
        <f t="shared" si="5"/>
        <v>DELIESSCHE Christian</v>
      </c>
      <c r="R179" s="52" t="s">
        <v>651</v>
      </c>
    </row>
    <row r="180" spans="1:20" hidden="1" x14ac:dyDescent="0.25">
      <c r="A180" s="40" t="s">
        <v>300</v>
      </c>
      <c r="B180" s="10" t="s">
        <v>469</v>
      </c>
      <c r="C180" s="5" t="s">
        <v>468</v>
      </c>
      <c r="D180" s="5"/>
      <c r="E180" s="5"/>
      <c r="F180" s="5" t="s">
        <v>84</v>
      </c>
      <c r="G180" s="2" t="s">
        <v>334</v>
      </c>
      <c r="H180" s="5" t="s">
        <v>371</v>
      </c>
      <c r="I180" s="2">
        <v>5</v>
      </c>
      <c r="J180" s="3">
        <v>4</v>
      </c>
      <c r="K180" s="5" t="s">
        <v>478</v>
      </c>
      <c r="L180" s="4">
        <v>0</v>
      </c>
      <c r="M180" s="6" t="s">
        <v>433</v>
      </c>
      <c r="N180" s="6" t="s">
        <v>433</v>
      </c>
      <c r="O180" s="5" t="s">
        <v>432</v>
      </c>
      <c r="P180" s="96" t="str">
        <f t="shared" si="4"/>
        <v>TECE922 - Environnement Général SAP (Mention ERP)</v>
      </c>
      <c r="Q180" s="52" t="s">
        <v>949</v>
      </c>
      <c r="R180" s="52" t="s">
        <v>651</v>
      </c>
    </row>
    <row r="181" spans="1:20" hidden="1" x14ac:dyDescent="0.25">
      <c r="A181" s="40" t="s">
        <v>300</v>
      </c>
      <c r="B181" s="10" t="s">
        <v>469</v>
      </c>
      <c r="C181" s="5" t="s">
        <v>468</v>
      </c>
      <c r="D181" s="5"/>
      <c r="E181" s="5"/>
      <c r="F181" s="5" t="s">
        <v>84</v>
      </c>
      <c r="G181" s="2" t="s">
        <v>335</v>
      </c>
      <c r="H181" s="5" t="s">
        <v>372</v>
      </c>
      <c r="I181" s="2">
        <v>5</v>
      </c>
      <c r="J181" s="3">
        <v>4</v>
      </c>
      <c r="K181" s="5" t="s">
        <v>478</v>
      </c>
      <c r="L181" s="4">
        <v>0</v>
      </c>
      <c r="M181" s="6" t="s">
        <v>433</v>
      </c>
      <c r="N181" s="6" t="s">
        <v>433</v>
      </c>
      <c r="O181" s="5" t="s">
        <v>432</v>
      </c>
      <c r="P181" s="96" t="str">
        <f t="shared" si="4"/>
        <v>TECE923 - Prise en Main SAP - Flux et Processus (GBI - IDES) (Mention ERP)</v>
      </c>
      <c r="Q181" s="52" t="s">
        <v>949</v>
      </c>
      <c r="R181" s="52" t="s">
        <v>651</v>
      </c>
    </row>
    <row r="182" spans="1:20" hidden="1" x14ac:dyDescent="0.25">
      <c r="A182" s="40" t="s">
        <v>300</v>
      </c>
      <c r="B182" s="10" t="s">
        <v>454</v>
      </c>
      <c r="C182" s="5" t="s">
        <v>455</v>
      </c>
      <c r="D182" s="5"/>
      <c r="E182" s="5"/>
      <c r="F182" s="5" t="s">
        <v>85</v>
      </c>
      <c r="G182" s="2" t="s">
        <v>336</v>
      </c>
      <c r="H182" s="5" t="s">
        <v>373</v>
      </c>
      <c r="I182" s="2">
        <v>0</v>
      </c>
      <c r="J182" s="3">
        <v>0</v>
      </c>
      <c r="K182" s="5" t="s">
        <v>478</v>
      </c>
      <c r="L182" s="4">
        <v>0</v>
      </c>
      <c r="M182" s="6" t="s">
        <v>377</v>
      </c>
      <c r="N182" s="2" t="s">
        <v>376</v>
      </c>
      <c r="O182" s="5" t="s">
        <v>432</v>
      </c>
      <c r="P182" s="134" t="str">
        <f t="shared" si="4"/>
        <v>TPRE038 - Mémoire professionnel</v>
      </c>
      <c r="Q182" s="52" t="str">
        <f t="shared" si="5"/>
        <v>LEFETZ Guillaume</v>
      </c>
    </row>
    <row r="183" spans="1:20" hidden="1" x14ac:dyDescent="0.25">
      <c r="A183" s="40" t="s">
        <v>300</v>
      </c>
      <c r="B183" s="10" t="s">
        <v>454</v>
      </c>
      <c r="C183" s="5" t="s">
        <v>455</v>
      </c>
      <c r="D183" s="5"/>
      <c r="E183" s="5"/>
      <c r="F183" s="5" t="s">
        <v>85</v>
      </c>
      <c r="G183" s="2" t="s">
        <v>337</v>
      </c>
      <c r="H183" s="5" t="s">
        <v>374</v>
      </c>
      <c r="I183" s="2">
        <v>6</v>
      </c>
      <c r="J183" s="3">
        <v>4</v>
      </c>
      <c r="K183" s="5" t="s">
        <v>478</v>
      </c>
      <c r="L183" s="4">
        <v>20</v>
      </c>
      <c r="M183" s="6" t="s">
        <v>377</v>
      </c>
      <c r="N183" s="2" t="s">
        <v>376</v>
      </c>
      <c r="O183" s="5" t="s">
        <v>432</v>
      </c>
      <c r="P183" s="134" t="str">
        <f t="shared" si="4"/>
        <v>TPRE039 - Soutenance mémoire</v>
      </c>
      <c r="Q183" s="52" t="str">
        <f t="shared" si="5"/>
        <v>LEFETZ Guillaume</v>
      </c>
    </row>
    <row r="184" spans="1:20" hidden="1" x14ac:dyDescent="0.25">
      <c r="A184" s="40" t="s">
        <v>300</v>
      </c>
      <c r="B184" s="10" t="s">
        <v>454</v>
      </c>
      <c r="C184" s="5" t="s">
        <v>455</v>
      </c>
      <c r="D184" s="5"/>
      <c r="E184" s="5"/>
      <c r="F184" s="5" t="s">
        <v>84</v>
      </c>
      <c r="G184" s="2" t="s">
        <v>302</v>
      </c>
      <c r="H184" s="5" t="s">
        <v>339</v>
      </c>
      <c r="I184" s="2">
        <v>10</v>
      </c>
      <c r="J184" s="3">
        <v>4</v>
      </c>
      <c r="K184" s="5" t="s">
        <v>478</v>
      </c>
      <c r="L184" s="4">
        <v>40</v>
      </c>
      <c r="M184" s="6" t="s">
        <v>1154</v>
      </c>
      <c r="N184" s="6" t="s">
        <v>1155</v>
      </c>
      <c r="O184" s="5" t="s">
        <v>432</v>
      </c>
      <c r="P184" s="72" t="str">
        <f t="shared" si="4"/>
        <v>TPTE010 - Projet transversal Manager un système d'information</v>
      </c>
      <c r="Q184" s="52" t="str">
        <f t="shared" si="5"/>
        <v>SPELLA Michel</v>
      </c>
    </row>
    <row r="185" spans="1:20" hidden="1" x14ac:dyDescent="0.25">
      <c r="A185" s="40" t="s">
        <v>300</v>
      </c>
      <c r="B185" s="10" t="s">
        <v>465</v>
      </c>
      <c r="C185" s="5" t="s">
        <v>464</v>
      </c>
      <c r="D185" s="5"/>
      <c r="E185" s="5"/>
      <c r="F185" s="5" t="s">
        <v>84</v>
      </c>
      <c r="G185" s="2" t="s">
        <v>321</v>
      </c>
      <c r="H185" s="5" t="s">
        <v>358</v>
      </c>
      <c r="I185" s="2">
        <v>10</v>
      </c>
      <c r="J185" s="3">
        <v>4</v>
      </c>
      <c r="K185" s="5" t="s">
        <v>478</v>
      </c>
      <c r="L185" s="4">
        <v>40</v>
      </c>
      <c r="M185" s="6" t="s">
        <v>404</v>
      </c>
      <c r="N185" s="2" t="s">
        <v>379</v>
      </c>
      <c r="O185" s="5" t="s">
        <v>432</v>
      </c>
      <c r="P185" s="133" t="str">
        <f t="shared" si="4"/>
        <v>TPTE011 - Projet transversal UE Réalité augmentée et Tps Réel (Mention Dév)</v>
      </c>
      <c r="Q185" s="52" t="str">
        <f t="shared" si="5"/>
        <v>GABER Jaafar</v>
      </c>
      <c r="T185" s="52" t="s">
        <v>1177</v>
      </c>
    </row>
    <row r="186" spans="1:20" hidden="1" x14ac:dyDescent="0.25">
      <c r="A186" s="40" t="s">
        <v>300</v>
      </c>
      <c r="B186" s="10" t="s">
        <v>469</v>
      </c>
      <c r="C186" s="5" t="s">
        <v>468</v>
      </c>
      <c r="D186" s="5"/>
      <c r="E186" s="5"/>
      <c r="F186" s="5" t="s">
        <v>84</v>
      </c>
      <c r="G186" s="2" t="s">
        <v>331</v>
      </c>
      <c r="H186" s="5" t="s">
        <v>368</v>
      </c>
      <c r="I186" s="2">
        <v>10</v>
      </c>
      <c r="J186" s="3">
        <v>4</v>
      </c>
      <c r="K186" s="5" t="s">
        <v>478</v>
      </c>
      <c r="L186" s="4">
        <v>0</v>
      </c>
      <c r="M186" s="6" t="s">
        <v>433</v>
      </c>
      <c r="N186" s="6" t="s">
        <v>433</v>
      </c>
      <c r="O186" s="5" t="s">
        <v>432</v>
      </c>
      <c r="P186" s="96" t="str">
        <f t="shared" si="4"/>
        <v>TPTE024 - Projet transversal Projet ERP (Mention ERP)</v>
      </c>
      <c r="Q186" s="52" t="s">
        <v>949</v>
      </c>
      <c r="R186" s="52" t="s">
        <v>651</v>
      </c>
    </row>
    <row r="187" spans="1:20" hidden="1" x14ac:dyDescent="0.25">
      <c r="A187" s="40" t="s">
        <v>300</v>
      </c>
      <c r="B187" s="10" t="s">
        <v>467</v>
      </c>
      <c r="C187" s="5" t="s">
        <v>466</v>
      </c>
      <c r="D187" s="5"/>
      <c r="E187" s="5"/>
      <c r="F187" s="5" t="s">
        <v>84</v>
      </c>
      <c r="G187" s="2" t="s">
        <v>326</v>
      </c>
      <c r="H187" s="5" t="s">
        <v>363</v>
      </c>
      <c r="I187" s="2">
        <v>10</v>
      </c>
      <c r="J187" s="3">
        <v>4</v>
      </c>
      <c r="K187" s="5" t="s">
        <v>478</v>
      </c>
      <c r="L187" s="4">
        <v>40</v>
      </c>
      <c r="M187" s="2" t="s">
        <v>408</v>
      </c>
      <c r="N187" s="2" t="s">
        <v>408</v>
      </c>
      <c r="O187" s="5" t="s">
        <v>432</v>
      </c>
      <c r="P187" s="72" t="str">
        <f t="shared" si="4"/>
        <v>TPTE034 - Projet transversal UE Réseaux et Systèmes (Mention Réseaux)</v>
      </c>
      <c r="Q187" s="52" t="str">
        <f t="shared" si="5"/>
        <v>NETWORX NETWORX</v>
      </c>
      <c r="R187" s="52" t="s">
        <v>651</v>
      </c>
    </row>
    <row r="188" spans="1:20" hidden="1" x14ac:dyDescent="0.25">
      <c r="A188" s="40" t="s">
        <v>300</v>
      </c>
      <c r="B188" s="10" t="s">
        <v>454</v>
      </c>
      <c r="C188" s="5" t="s">
        <v>455</v>
      </c>
      <c r="D188" s="5"/>
      <c r="E188" s="5"/>
      <c r="F188" s="5" t="s">
        <v>84</v>
      </c>
      <c r="G188" s="2" t="s">
        <v>301</v>
      </c>
      <c r="H188" s="5" t="s">
        <v>338</v>
      </c>
      <c r="I188" s="2">
        <v>10</v>
      </c>
      <c r="J188" s="3">
        <v>4</v>
      </c>
      <c r="K188" s="5" t="s">
        <v>478</v>
      </c>
      <c r="L188" s="4">
        <v>40</v>
      </c>
      <c r="M188" s="6" t="s">
        <v>377</v>
      </c>
      <c r="N188" s="2" t="s">
        <v>376</v>
      </c>
      <c r="O188" s="5" t="s">
        <v>432</v>
      </c>
      <c r="P188" s="72" t="str">
        <f t="shared" si="4"/>
        <v>TPTE900 - Workshop</v>
      </c>
      <c r="Q188" s="52" t="str">
        <f t="shared" si="5"/>
        <v>LEFETZ Guillaume</v>
      </c>
      <c r="R188" s="52" t="s">
        <v>651</v>
      </c>
    </row>
    <row r="189" spans="1:20" hidden="1" x14ac:dyDescent="0.2">
      <c r="A189" s="53" t="s">
        <v>632</v>
      </c>
      <c r="B189" s="54"/>
      <c r="C189" s="54"/>
      <c r="D189" s="54" t="s">
        <v>543</v>
      </c>
      <c r="E189" s="54"/>
      <c r="F189" s="55"/>
      <c r="G189" s="54" t="s">
        <v>544</v>
      </c>
      <c r="H189" s="54" t="s">
        <v>545</v>
      </c>
      <c r="I189" s="54">
        <v>5</v>
      </c>
      <c r="J189" s="54">
        <v>7</v>
      </c>
      <c r="K189" s="54" t="s">
        <v>478</v>
      </c>
      <c r="L189" s="54">
        <f t="shared" ref="L189:L208" si="6">I189*J189</f>
        <v>35</v>
      </c>
      <c r="M189" s="6" t="s">
        <v>377</v>
      </c>
      <c r="N189" s="2" t="s">
        <v>376</v>
      </c>
      <c r="O189" s="5" t="s">
        <v>432</v>
      </c>
      <c r="P189" s="52" t="str">
        <f t="shared" si="4"/>
        <v>ACC_010 - Préparation au mémoire et à la soutenance</v>
      </c>
      <c r="Q189" s="52" t="str">
        <f t="shared" si="5"/>
        <v>LEFETZ Guillaume</v>
      </c>
    </row>
    <row r="190" spans="1:20" hidden="1" x14ac:dyDescent="0.2">
      <c r="A190" s="53" t="s">
        <v>632</v>
      </c>
      <c r="B190" s="54"/>
      <c r="C190" s="54"/>
      <c r="D190" s="54" t="s">
        <v>543</v>
      </c>
      <c r="E190" s="54"/>
      <c r="F190" s="55"/>
      <c r="G190" s="54" t="s">
        <v>546</v>
      </c>
      <c r="H190" s="54" t="s">
        <v>547</v>
      </c>
      <c r="I190" s="54">
        <v>16</v>
      </c>
      <c r="J190" s="54">
        <v>7</v>
      </c>
      <c r="K190" s="54" t="s">
        <v>478</v>
      </c>
      <c r="L190" s="54">
        <f t="shared" si="6"/>
        <v>112</v>
      </c>
      <c r="M190" s="54" t="s">
        <v>630</v>
      </c>
      <c r="N190" s="54" t="s">
        <v>630</v>
      </c>
      <c r="O190" s="5" t="s">
        <v>432</v>
      </c>
      <c r="P190" s="52" t="str">
        <f t="shared" si="4"/>
        <v>CGI_010 - Cours Spécifique Métier</v>
      </c>
      <c r="Q190" s="52" t="str">
        <f t="shared" si="5"/>
        <v>CGI CGI</v>
      </c>
    </row>
    <row r="191" spans="1:20" hidden="1" x14ac:dyDescent="0.2">
      <c r="A191" s="53" t="s">
        <v>632</v>
      </c>
      <c r="B191" s="54"/>
      <c r="C191" s="54"/>
      <c r="D191" s="54" t="s">
        <v>543</v>
      </c>
      <c r="E191" s="54"/>
      <c r="F191" s="55"/>
      <c r="G191" s="56" t="s">
        <v>548</v>
      </c>
      <c r="H191" s="56" t="s">
        <v>549</v>
      </c>
      <c r="I191" s="54">
        <v>3</v>
      </c>
      <c r="J191" s="54">
        <v>7</v>
      </c>
      <c r="K191" s="54" t="s">
        <v>478</v>
      </c>
      <c r="L191" s="54">
        <f t="shared" si="6"/>
        <v>21</v>
      </c>
      <c r="M191" s="54"/>
      <c r="N191" s="54"/>
      <c r="O191" s="5" t="s">
        <v>432</v>
      </c>
      <c r="P191" s="52" t="str">
        <f t="shared" si="4"/>
        <v>JVA_240 - Programmation Java : Client lourd : Technologie SWING</v>
      </c>
      <c r="Q191" s="52" t="s">
        <v>788</v>
      </c>
    </row>
    <row r="192" spans="1:20" hidden="1" x14ac:dyDescent="0.2">
      <c r="A192" s="53" t="s">
        <v>632</v>
      </c>
      <c r="B192" s="54"/>
      <c r="C192" s="54"/>
      <c r="D192" s="54" t="s">
        <v>543</v>
      </c>
      <c r="E192" s="54"/>
      <c r="F192" s="55"/>
      <c r="G192" s="56" t="s">
        <v>550</v>
      </c>
      <c r="H192" s="56" t="s">
        <v>551</v>
      </c>
      <c r="I192" s="54">
        <v>2</v>
      </c>
      <c r="J192" s="54">
        <v>7</v>
      </c>
      <c r="K192" s="54" t="s">
        <v>478</v>
      </c>
      <c r="L192" s="54">
        <f t="shared" si="6"/>
        <v>14</v>
      </c>
      <c r="M192" s="54"/>
      <c r="N192" s="54"/>
      <c r="O192" s="5" t="s">
        <v>432</v>
      </c>
      <c r="P192" s="52" t="str">
        <f t="shared" si="4"/>
        <v>JVA_250 - Programmation Java : Etats imprimés</v>
      </c>
      <c r="Q192" s="52" t="s">
        <v>788</v>
      </c>
    </row>
    <row r="193" spans="1:18" hidden="1" x14ac:dyDescent="0.2">
      <c r="A193" s="53" t="s">
        <v>632</v>
      </c>
      <c r="B193" s="54"/>
      <c r="C193" s="54"/>
      <c r="D193" s="54" t="s">
        <v>543</v>
      </c>
      <c r="E193" s="54"/>
      <c r="F193" s="55"/>
      <c r="G193" s="56" t="s">
        <v>552</v>
      </c>
      <c r="H193" s="56" t="s">
        <v>553</v>
      </c>
      <c r="I193" s="54">
        <v>2</v>
      </c>
      <c r="J193" s="54">
        <v>7</v>
      </c>
      <c r="K193" s="54" t="s">
        <v>478</v>
      </c>
      <c r="L193" s="54">
        <f t="shared" si="6"/>
        <v>14</v>
      </c>
      <c r="M193" s="54"/>
      <c r="N193" s="54"/>
      <c r="O193" s="5" t="s">
        <v>432</v>
      </c>
      <c r="P193" s="52" t="str">
        <f t="shared" si="4"/>
        <v>JVA_260 - Programmation Java : Fin de projet / BackOffice</v>
      </c>
      <c r="Q193" s="52" t="s">
        <v>788</v>
      </c>
    </row>
    <row r="194" spans="1:18" hidden="1" x14ac:dyDescent="0.2">
      <c r="A194" s="53" t="s">
        <v>632</v>
      </c>
      <c r="B194" s="54"/>
      <c r="C194" s="54"/>
      <c r="D194" s="54" t="s">
        <v>543</v>
      </c>
      <c r="E194" s="54"/>
      <c r="F194" s="55"/>
      <c r="G194" s="56" t="s">
        <v>554</v>
      </c>
      <c r="H194" s="78" t="s">
        <v>555</v>
      </c>
      <c r="I194" s="54">
        <v>2</v>
      </c>
      <c r="J194" s="54">
        <v>7</v>
      </c>
      <c r="K194" s="54" t="s">
        <v>478</v>
      </c>
      <c r="L194" s="54">
        <f t="shared" si="6"/>
        <v>14</v>
      </c>
      <c r="M194" s="54" t="s">
        <v>404</v>
      </c>
      <c r="N194" s="54" t="s">
        <v>379</v>
      </c>
      <c r="O194" s="5" t="s">
        <v>432</v>
      </c>
      <c r="P194" s="72" t="str">
        <f t="shared" ref="P194:P257" si="7">G194&amp;" - "&amp;H194</f>
        <v>JVA_310 - Programmation Web Java : Architecture Multi-Tiers</v>
      </c>
      <c r="Q194" s="52" t="str">
        <f t="shared" ref="Q194:Q202" si="8">N194&amp;" "&amp;M194</f>
        <v>GABER Jaafar</v>
      </c>
      <c r="R194" s="52" t="s">
        <v>651</v>
      </c>
    </row>
    <row r="195" spans="1:18" hidden="1" x14ac:dyDescent="0.2">
      <c r="A195" s="53" t="s">
        <v>632</v>
      </c>
      <c r="B195" s="54"/>
      <c r="C195" s="54"/>
      <c r="D195" s="54" t="s">
        <v>543</v>
      </c>
      <c r="E195" s="54"/>
      <c r="F195" s="55"/>
      <c r="G195" s="56" t="s">
        <v>556</v>
      </c>
      <c r="H195" s="78" t="s">
        <v>557</v>
      </c>
      <c r="I195" s="54">
        <v>1</v>
      </c>
      <c r="J195" s="54">
        <v>7</v>
      </c>
      <c r="K195" s="54" t="s">
        <v>478</v>
      </c>
      <c r="L195" s="54">
        <f t="shared" si="6"/>
        <v>7</v>
      </c>
      <c r="M195" s="54" t="s">
        <v>404</v>
      </c>
      <c r="N195" s="54" t="s">
        <v>379</v>
      </c>
      <c r="O195" s="5" t="s">
        <v>432</v>
      </c>
      <c r="P195" s="72" t="str">
        <f t="shared" si="7"/>
        <v>JVA_320 - Programmation Web Java : Servlets</v>
      </c>
      <c r="Q195" s="52" t="str">
        <f t="shared" si="8"/>
        <v>GABER Jaafar</v>
      </c>
      <c r="R195" s="52" t="s">
        <v>651</v>
      </c>
    </row>
    <row r="196" spans="1:18" hidden="1" x14ac:dyDescent="0.2">
      <c r="A196" s="53" t="s">
        <v>632</v>
      </c>
      <c r="B196" s="54"/>
      <c r="C196" s="54"/>
      <c r="D196" s="54" t="s">
        <v>543</v>
      </c>
      <c r="E196" s="54"/>
      <c r="F196" s="55"/>
      <c r="G196" s="54" t="s">
        <v>558</v>
      </c>
      <c r="H196" s="79" t="s">
        <v>559</v>
      </c>
      <c r="I196" s="54">
        <v>2</v>
      </c>
      <c r="J196" s="54">
        <v>7</v>
      </c>
      <c r="K196" s="54" t="s">
        <v>478</v>
      </c>
      <c r="L196" s="54">
        <f t="shared" si="6"/>
        <v>14</v>
      </c>
      <c r="M196" s="54" t="s">
        <v>404</v>
      </c>
      <c r="N196" s="54" t="s">
        <v>379</v>
      </c>
      <c r="O196" s="5" t="s">
        <v>432</v>
      </c>
      <c r="P196" s="72" t="str">
        <f t="shared" si="7"/>
        <v>JVA_330 - Programmation Web Java : interface client léger</v>
      </c>
      <c r="Q196" s="52" t="str">
        <f t="shared" si="8"/>
        <v>GABER Jaafar</v>
      </c>
      <c r="R196" s="52" t="s">
        <v>651</v>
      </c>
    </row>
    <row r="197" spans="1:18" hidden="1" x14ac:dyDescent="0.2">
      <c r="A197" s="53" t="s">
        <v>632</v>
      </c>
      <c r="B197" s="54"/>
      <c r="C197" s="54"/>
      <c r="D197" s="54" t="s">
        <v>543</v>
      </c>
      <c r="E197" s="54"/>
      <c r="F197" s="55"/>
      <c r="G197" s="54" t="s">
        <v>560</v>
      </c>
      <c r="H197" s="78" t="s">
        <v>561</v>
      </c>
      <c r="I197" s="54">
        <v>3</v>
      </c>
      <c r="J197" s="54">
        <v>7</v>
      </c>
      <c r="K197" s="54" t="s">
        <v>478</v>
      </c>
      <c r="L197" s="54">
        <f t="shared" si="6"/>
        <v>21</v>
      </c>
      <c r="M197" s="54" t="s">
        <v>404</v>
      </c>
      <c r="N197" s="54" t="s">
        <v>379</v>
      </c>
      <c r="O197" s="5" t="s">
        <v>432</v>
      </c>
      <c r="P197" s="72" t="str">
        <f t="shared" si="7"/>
        <v>JVA_340 - Programmation Web Java : Finir le projet côte FrontOffice</v>
      </c>
      <c r="Q197" s="52" t="str">
        <f t="shared" si="8"/>
        <v>GABER Jaafar</v>
      </c>
      <c r="R197" s="52" t="s">
        <v>651</v>
      </c>
    </row>
    <row r="198" spans="1:18" hidden="1" x14ac:dyDescent="0.2">
      <c r="A198" s="53" t="s">
        <v>632</v>
      </c>
      <c r="B198" s="54"/>
      <c r="C198" s="54"/>
      <c r="D198" s="54" t="s">
        <v>543</v>
      </c>
      <c r="E198" s="54"/>
      <c r="F198" s="55"/>
      <c r="G198" s="54" t="s">
        <v>562</v>
      </c>
      <c r="H198" s="79" t="s">
        <v>563</v>
      </c>
      <c r="I198" s="54">
        <v>2</v>
      </c>
      <c r="J198" s="54">
        <v>7</v>
      </c>
      <c r="K198" s="54" t="s">
        <v>478</v>
      </c>
      <c r="L198" s="54">
        <f t="shared" si="6"/>
        <v>14</v>
      </c>
      <c r="M198" s="54" t="s">
        <v>404</v>
      </c>
      <c r="N198" s="54" t="s">
        <v>379</v>
      </c>
      <c r="O198" s="5" t="s">
        <v>432</v>
      </c>
      <c r="P198" s="72" t="str">
        <f t="shared" si="7"/>
        <v>JVA_350 - Programmation Web Java : Déploiement sur site Distant</v>
      </c>
      <c r="Q198" s="52" t="s">
        <v>498</v>
      </c>
      <c r="R198" s="52" t="s">
        <v>651</v>
      </c>
    </row>
    <row r="199" spans="1:18" hidden="1" x14ac:dyDescent="0.2">
      <c r="A199" s="53" t="s">
        <v>632</v>
      </c>
      <c r="B199" s="54"/>
      <c r="C199" s="54"/>
      <c r="D199" s="54" t="s">
        <v>543</v>
      </c>
      <c r="E199" s="54"/>
      <c r="F199" s="55"/>
      <c r="G199" s="54" t="s">
        <v>564</v>
      </c>
      <c r="H199" s="54" t="s">
        <v>565</v>
      </c>
      <c r="I199" s="54">
        <v>3</v>
      </c>
      <c r="J199" s="54">
        <v>7</v>
      </c>
      <c r="K199" s="54" t="s">
        <v>478</v>
      </c>
      <c r="L199" s="54">
        <f t="shared" si="6"/>
        <v>21</v>
      </c>
      <c r="M199" s="54"/>
      <c r="N199" s="54"/>
      <c r="O199" s="5" t="s">
        <v>432</v>
      </c>
      <c r="P199" s="52" t="str">
        <f t="shared" si="7"/>
        <v>LAN_050 - Comparer et choisir une solution informatique</v>
      </c>
      <c r="Q199" s="52" t="s">
        <v>788</v>
      </c>
    </row>
    <row r="200" spans="1:18" hidden="1" x14ac:dyDescent="0.2">
      <c r="A200" s="53" t="s">
        <v>632</v>
      </c>
      <c r="B200" s="54"/>
      <c r="C200" s="54"/>
      <c r="D200" s="54" t="s">
        <v>543</v>
      </c>
      <c r="E200" s="54"/>
      <c r="F200" s="55"/>
      <c r="G200" s="54" t="s">
        <v>566</v>
      </c>
      <c r="H200" s="54" t="s">
        <v>567</v>
      </c>
      <c r="I200" s="54">
        <v>3</v>
      </c>
      <c r="J200" s="54">
        <v>7</v>
      </c>
      <c r="K200" s="54" t="s">
        <v>478</v>
      </c>
      <c r="L200" s="54">
        <f t="shared" si="6"/>
        <v>21</v>
      </c>
      <c r="M200" s="54"/>
      <c r="N200" s="54"/>
      <c r="O200" s="5" t="s">
        <v>432</v>
      </c>
      <c r="P200" s="52" t="str">
        <f t="shared" si="7"/>
        <v>LAN_060 - Préparation et passage du TOEIC</v>
      </c>
      <c r="Q200" s="52" t="s">
        <v>788</v>
      </c>
    </row>
    <row r="201" spans="1:18" hidden="1" x14ac:dyDescent="0.2">
      <c r="A201" s="53" t="s">
        <v>632</v>
      </c>
      <c r="B201" s="54"/>
      <c r="C201" s="54"/>
      <c r="D201" s="54" t="s">
        <v>543</v>
      </c>
      <c r="E201" s="54"/>
      <c r="F201" s="55"/>
      <c r="G201" s="54" t="s">
        <v>568</v>
      </c>
      <c r="H201" s="54" t="s">
        <v>569</v>
      </c>
      <c r="I201" s="54">
        <v>1</v>
      </c>
      <c r="J201" s="54">
        <v>7</v>
      </c>
      <c r="K201" s="54" t="s">
        <v>478</v>
      </c>
      <c r="L201" s="54">
        <f t="shared" si="6"/>
        <v>7</v>
      </c>
      <c r="M201" s="54"/>
      <c r="N201" s="54"/>
      <c r="O201" s="5" t="s">
        <v>432</v>
      </c>
      <c r="P201" s="52" t="str">
        <f t="shared" si="7"/>
        <v>MDD_042 - Méthodologie du developpeur option 4</v>
      </c>
      <c r="Q201" s="52" t="s">
        <v>788</v>
      </c>
    </row>
    <row r="202" spans="1:18" hidden="1" x14ac:dyDescent="0.2">
      <c r="A202" s="53" t="s">
        <v>632</v>
      </c>
      <c r="B202" s="54"/>
      <c r="C202" s="54"/>
      <c r="D202" s="54" t="s">
        <v>543</v>
      </c>
      <c r="E202" s="54"/>
      <c r="F202" s="55"/>
      <c r="G202" s="54" t="s">
        <v>570</v>
      </c>
      <c r="H202" s="79" t="s">
        <v>571</v>
      </c>
      <c r="I202" s="54">
        <v>1</v>
      </c>
      <c r="J202" s="54">
        <v>7</v>
      </c>
      <c r="K202" s="54" t="s">
        <v>478</v>
      </c>
      <c r="L202" s="54">
        <f t="shared" si="6"/>
        <v>7</v>
      </c>
      <c r="M202" s="54" t="s">
        <v>404</v>
      </c>
      <c r="N202" s="54" t="s">
        <v>379</v>
      </c>
      <c r="O202" s="5" t="s">
        <v>432</v>
      </c>
      <c r="P202" s="72" t="str">
        <f t="shared" si="7"/>
        <v>MDD_050 - Méthodologie du developpeur option 5</v>
      </c>
      <c r="Q202" s="52" t="str">
        <f t="shared" si="8"/>
        <v>GABER Jaafar</v>
      </c>
      <c r="R202" s="52" t="s">
        <v>651</v>
      </c>
    </row>
    <row r="203" spans="1:18" hidden="1" x14ac:dyDescent="0.2">
      <c r="A203" s="53" t="s">
        <v>632</v>
      </c>
      <c r="B203" s="54"/>
      <c r="C203" s="54"/>
      <c r="D203" s="54" t="s">
        <v>543</v>
      </c>
      <c r="E203" s="54"/>
      <c r="F203" s="55"/>
      <c r="G203" s="56" t="s">
        <v>572</v>
      </c>
      <c r="H203" s="56" t="s">
        <v>573</v>
      </c>
      <c r="I203" s="54">
        <v>1</v>
      </c>
      <c r="J203" s="54">
        <v>7</v>
      </c>
      <c r="K203" s="54" t="s">
        <v>478</v>
      </c>
      <c r="L203" s="54">
        <f t="shared" si="6"/>
        <v>7</v>
      </c>
      <c r="M203" s="54"/>
      <c r="N203" s="54"/>
      <c r="O203" s="5" t="s">
        <v>432</v>
      </c>
      <c r="P203" s="52" t="str">
        <f t="shared" si="7"/>
        <v>MDT_070 - Utiliser une veille technologique</v>
      </c>
      <c r="Q203" s="52" t="s">
        <v>788</v>
      </c>
    </row>
    <row r="204" spans="1:18" hidden="1" x14ac:dyDescent="0.2">
      <c r="A204" s="53" t="s">
        <v>632</v>
      </c>
      <c r="B204" s="54"/>
      <c r="C204" s="54"/>
      <c r="D204" s="54" t="s">
        <v>543</v>
      </c>
      <c r="E204" s="54"/>
      <c r="F204" s="55"/>
      <c r="G204" s="54" t="s">
        <v>574</v>
      </c>
      <c r="H204" s="54" t="s">
        <v>575</v>
      </c>
      <c r="I204" s="54">
        <v>2</v>
      </c>
      <c r="J204" s="54">
        <v>7</v>
      </c>
      <c r="K204" s="54" t="s">
        <v>478</v>
      </c>
      <c r="L204" s="54">
        <f t="shared" si="6"/>
        <v>14</v>
      </c>
      <c r="M204" s="54"/>
      <c r="N204" s="54"/>
      <c r="O204" s="5" t="s">
        <v>432</v>
      </c>
      <c r="P204" s="52" t="str">
        <f t="shared" si="7"/>
        <v>MDW_210 - Préparation certification SCRUM Master</v>
      </c>
      <c r="Q204" s="52" t="s">
        <v>788</v>
      </c>
    </row>
    <row r="205" spans="1:18" hidden="1" x14ac:dyDescent="0.2">
      <c r="A205" s="53" t="s">
        <v>632</v>
      </c>
      <c r="B205" s="54"/>
      <c r="C205" s="54"/>
      <c r="D205" s="54" t="s">
        <v>543</v>
      </c>
      <c r="E205" s="54"/>
      <c r="F205" s="55"/>
      <c r="G205" s="54" t="s">
        <v>576</v>
      </c>
      <c r="H205" s="54" t="s">
        <v>577</v>
      </c>
      <c r="I205" s="54">
        <v>2</v>
      </c>
      <c r="J205" s="54">
        <v>7</v>
      </c>
      <c r="K205" s="54" t="s">
        <v>478</v>
      </c>
      <c r="L205" s="54">
        <f t="shared" si="6"/>
        <v>14</v>
      </c>
      <c r="M205" s="54"/>
      <c r="N205" s="54"/>
      <c r="O205" s="5" t="s">
        <v>432</v>
      </c>
      <c r="P205" s="52" t="str">
        <f t="shared" si="7"/>
        <v>MDW_220 - Préparation certification SCRUM Product Owner</v>
      </c>
      <c r="Q205" s="52" t="s">
        <v>788</v>
      </c>
    </row>
    <row r="206" spans="1:18" hidden="1" x14ac:dyDescent="0.2">
      <c r="A206" s="53" t="s">
        <v>632</v>
      </c>
      <c r="B206" s="54"/>
      <c r="C206" s="54"/>
      <c r="D206" s="54" t="s">
        <v>543</v>
      </c>
      <c r="E206" s="54"/>
      <c r="F206" s="55"/>
      <c r="G206" s="54" t="s">
        <v>578</v>
      </c>
      <c r="H206" s="54" t="s">
        <v>579</v>
      </c>
      <c r="I206" s="54">
        <v>7</v>
      </c>
      <c r="J206" s="54">
        <v>7</v>
      </c>
      <c r="K206" s="54" t="s">
        <v>478</v>
      </c>
      <c r="L206" s="54">
        <f t="shared" si="6"/>
        <v>49</v>
      </c>
      <c r="M206" s="54"/>
      <c r="N206" s="54"/>
      <c r="O206" s="5" t="s">
        <v>432</v>
      </c>
      <c r="P206" s="52" t="str">
        <f t="shared" si="7"/>
        <v>MESI - Mise en situation</v>
      </c>
      <c r="Q206" s="52" t="s">
        <v>788</v>
      </c>
    </row>
    <row r="207" spans="1:18" hidden="1" x14ac:dyDescent="0.2">
      <c r="A207" s="53" t="s">
        <v>632</v>
      </c>
      <c r="B207" s="54"/>
      <c r="C207" s="54"/>
      <c r="D207" s="54" t="s">
        <v>543</v>
      </c>
      <c r="E207" s="54"/>
      <c r="F207" s="55"/>
      <c r="G207" s="54" t="s">
        <v>580</v>
      </c>
      <c r="H207" s="54" t="s">
        <v>581</v>
      </c>
      <c r="I207" s="54">
        <v>5</v>
      </c>
      <c r="J207" s="54">
        <v>7</v>
      </c>
      <c r="K207" s="54" t="s">
        <v>478</v>
      </c>
      <c r="L207" s="54">
        <f t="shared" si="6"/>
        <v>35</v>
      </c>
      <c r="M207" s="54"/>
      <c r="N207" s="54"/>
      <c r="O207" s="5" t="s">
        <v>432</v>
      </c>
      <c r="P207" s="52" t="str">
        <f t="shared" si="7"/>
        <v>PRM_020 - Programmation Mobile : Android / IOS</v>
      </c>
      <c r="Q207" s="52" t="s">
        <v>788</v>
      </c>
    </row>
    <row r="208" spans="1:18" hidden="1" x14ac:dyDescent="0.2">
      <c r="A208" s="53" t="s">
        <v>632</v>
      </c>
      <c r="B208" s="54"/>
      <c r="C208" s="54"/>
      <c r="D208" s="54" t="s">
        <v>543</v>
      </c>
      <c r="E208" s="54"/>
      <c r="F208" s="55"/>
      <c r="G208" s="54" t="s">
        <v>582</v>
      </c>
      <c r="H208" s="54" t="s">
        <v>583</v>
      </c>
      <c r="I208" s="54">
        <v>1</v>
      </c>
      <c r="J208" s="54">
        <v>7</v>
      </c>
      <c r="K208" s="54" t="s">
        <v>478</v>
      </c>
      <c r="L208" s="54">
        <f t="shared" si="6"/>
        <v>7</v>
      </c>
      <c r="M208" s="54"/>
      <c r="N208" s="54"/>
      <c r="O208" s="5" t="s">
        <v>432</v>
      </c>
      <c r="P208" s="52" t="str">
        <f t="shared" si="7"/>
        <v>ZEX_219 - Entretien devant jury professionnel</v>
      </c>
      <c r="Q208" s="52" t="s">
        <v>788</v>
      </c>
    </row>
    <row r="209" spans="1:18" hidden="1" x14ac:dyDescent="0.2">
      <c r="A209" s="53" t="s">
        <v>633</v>
      </c>
      <c r="B209" s="54"/>
      <c r="C209" s="54"/>
      <c r="D209" s="54" t="s">
        <v>584</v>
      </c>
      <c r="E209" s="54"/>
      <c r="F209" s="55"/>
      <c r="G209" s="54" t="s">
        <v>585</v>
      </c>
      <c r="H209" s="54" t="s">
        <v>586</v>
      </c>
      <c r="I209" s="54">
        <v>3</v>
      </c>
      <c r="J209" s="54">
        <v>7</v>
      </c>
      <c r="K209" s="54" t="s">
        <v>478</v>
      </c>
      <c r="L209" s="54">
        <f t="shared" ref="L209:L227" si="9">I209*J209</f>
        <v>21</v>
      </c>
      <c r="M209" s="54" t="s">
        <v>1152</v>
      </c>
      <c r="N209" s="54" t="s">
        <v>1153</v>
      </c>
      <c r="O209" s="5" t="s">
        <v>432</v>
      </c>
      <c r="P209" s="72" t="str">
        <f t="shared" si="7"/>
        <v>ANG_010 - Dev Appli Web en XML</v>
      </c>
      <c r="Q209" s="52" t="s">
        <v>1145</v>
      </c>
      <c r="R209" s="52" t="s">
        <v>1242</v>
      </c>
    </row>
    <row r="210" spans="1:18" hidden="1" x14ac:dyDescent="0.2">
      <c r="A210" s="53" t="s">
        <v>633</v>
      </c>
      <c r="B210" s="54"/>
      <c r="C210" s="54"/>
      <c r="D210" s="54" t="s">
        <v>584</v>
      </c>
      <c r="E210" s="54"/>
      <c r="F210" s="55"/>
      <c r="G210" s="54" t="s">
        <v>587</v>
      </c>
      <c r="H210" s="54" t="s">
        <v>588</v>
      </c>
      <c r="I210" s="54">
        <v>2</v>
      </c>
      <c r="J210" s="54">
        <v>7</v>
      </c>
      <c r="K210" s="54" t="s">
        <v>478</v>
      </c>
      <c r="L210" s="54">
        <f t="shared" si="9"/>
        <v>14</v>
      </c>
      <c r="M210" s="6" t="s">
        <v>377</v>
      </c>
      <c r="N210" s="2" t="s">
        <v>376</v>
      </c>
      <c r="O210" s="5" t="s">
        <v>432</v>
      </c>
      <c r="P210" s="72" t="str">
        <f t="shared" si="7"/>
        <v>APC_011 - Journée cohésion + soutenance</v>
      </c>
      <c r="Q210" s="52" t="str">
        <f t="shared" ref="Q210:Q258" si="10">N210&amp;" "&amp;M210</f>
        <v>LEFETZ Guillaume</v>
      </c>
      <c r="R210" s="52" t="s">
        <v>1244</v>
      </c>
    </row>
    <row r="211" spans="1:18" hidden="1" x14ac:dyDescent="0.2">
      <c r="A211" s="53" t="s">
        <v>633</v>
      </c>
      <c r="B211" s="54"/>
      <c r="C211" s="54"/>
      <c r="D211" s="54" t="s">
        <v>584</v>
      </c>
      <c r="E211" s="54"/>
      <c r="F211" s="55"/>
      <c r="G211" s="54" t="s">
        <v>589</v>
      </c>
      <c r="H211" s="54" t="s">
        <v>590</v>
      </c>
      <c r="I211" s="54">
        <v>2</v>
      </c>
      <c r="J211" s="54">
        <v>7</v>
      </c>
      <c r="K211" s="54" t="s">
        <v>478</v>
      </c>
      <c r="L211" s="54">
        <f t="shared" si="9"/>
        <v>14</v>
      </c>
      <c r="M211" s="54" t="s">
        <v>378</v>
      </c>
      <c r="N211" s="54" t="s">
        <v>379</v>
      </c>
      <c r="O211" s="5" t="s">
        <v>432</v>
      </c>
      <c r="P211" s="72" t="str">
        <f t="shared" si="7"/>
        <v>JVA_210 - Programmation Java : Bases du langage</v>
      </c>
      <c r="Q211" s="52" t="s">
        <v>499</v>
      </c>
      <c r="R211" s="52" t="s">
        <v>1243</v>
      </c>
    </row>
    <row r="212" spans="1:18" hidden="1" x14ac:dyDescent="0.2">
      <c r="A212" s="53" t="s">
        <v>633</v>
      </c>
      <c r="B212" s="54"/>
      <c r="C212" s="54"/>
      <c r="D212" s="54" t="s">
        <v>584</v>
      </c>
      <c r="E212" s="54"/>
      <c r="F212" s="55"/>
      <c r="G212" s="54" t="s">
        <v>591</v>
      </c>
      <c r="H212" s="54" t="s">
        <v>592</v>
      </c>
      <c r="I212" s="54">
        <v>3</v>
      </c>
      <c r="J212" s="54">
        <v>7</v>
      </c>
      <c r="K212" s="54" t="s">
        <v>478</v>
      </c>
      <c r="L212" s="54">
        <f t="shared" si="9"/>
        <v>21</v>
      </c>
      <c r="M212" s="54" t="s">
        <v>378</v>
      </c>
      <c r="N212" s="54" t="s">
        <v>379</v>
      </c>
      <c r="O212" s="5" t="s">
        <v>432</v>
      </c>
      <c r="P212" s="72" t="str">
        <f t="shared" si="7"/>
        <v>JVA_220 - Programmation Java : Programmation Orientée Objets (POO)</v>
      </c>
      <c r="Q212" s="52" t="s">
        <v>499</v>
      </c>
      <c r="R212" s="52" t="s">
        <v>1243</v>
      </c>
    </row>
    <row r="213" spans="1:18" hidden="1" x14ac:dyDescent="0.2">
      <c r="A213" s="53" t="s">
        <v>633</v>
      </c>
      <c r="B213" s="54"/>
      <c r="C213" s="54"/>
      <c r="D213" s="54" t="s">
        <v>584</v>
      </c>
      <c r="E213" s="54"/>
      <c r="F213" s="55"/>
      <c r="G213" s="54" t="s">
        <v>593</v>
      </c>
      <c r="H213" s="54" t="s">
        <v>594</v>
      </c>
      <c r="I213" s="54">
        <v>1</v>
      </c>
      <c r="J213" s="54">
        <v>7</v>
      </c>
      <c r="K213" s="54" t="s">
        <v>478</v>
      </c>
      <c r="L213" s="54">
        <f t="shared" si="9"/>
        <v>7</v>
      </c>
      <c r="M213" s="6" t="s">
        <v>377</v>
      </c>
      <c r="N213" s="2" t="s">
        <v>376</v>
      </c>
      <c r="O213" s="5" t="s">
        <v>432</v>
      </c>
      <c r="P213" s="72" t="str">
        <f t="shared" si="7"/>
        <v>JVA_230 - Programmation Java : Accès aux données stockées</v>
      </c>
      <c r="Q213" s="52" t="s">
        <v>505</v>
      </c>
      <c r="R213" s="52" t="s">
        <v>1243</v>
      </c>
    </row>
    <row r="214" spans="1:18" hidden="1" x14ac:dyDescent="0.2">
      <c r="A214" s="53" t="s">
        <v>633</v>
      </c>
      <c r="B214" s="54"/>
      <c r="C214" s="54"/>
      <c r="D214" s="54" t="s">
        <v>584</v>
      </c>
      <c r="E214" s="54"/>
      <c r="F214" s="55"/>
      <c r="G214" s="54" t="s">
        <v>595</v>
      </c>
      <c r="H214" s="54" t="s">
        <v>596</v>
      </c>
      <c r="I214" s="54">
        <v>3</v>
      </c>
      <c r="J214" s="54">
        <v>7</v>
      </c>
      <c r="K214" s="54" t="s">
        <v>478</v>
      </c>
      <c r="L214" s="54">
        <f t="shared" si="9"/>
        <v>21</v>
      </c>
      <c r="M214" s="54" t="s">
        <v>1152</v>
      </c>
      <c r="N214" s="54" t="s">
        <v>1153</v>
      </c>
      <c r="O214" s="5" t="s">
        <v>432</v>
      </c>
      <c r="P214" s="72" t="str">
        <f t="shared" si="7"/>
        <v>JVS_010 - Programmation en JavaScript</v>
      </c>
      <c r="Q214" s="52" t="s">
        <v>1145</v>
      </c>
      <c r="R214" s="52" t="s">
        <v>1242</v>
      </c>
    </row>
    <row r="215" spans="1:18" hidden="1" x14ac:dyDescent="0.2">
      <c r="A215" s="53" t="s">
        <v>633</v>
      </c>
      <c r="B215" s="54"/>
      <c r="C215" s="54"/>
      <c r="D215" s="54" t="s">
        <v>584</v>
      </c>
      <c r="E215" s="54"/>
      <c r="F215" s="55"/>
      <c r="G215" s="54" t="s">
        <v>597</v>
      </c>
      <c r="H215" s="54" t="s">
        <v>598</v>
      </c>
      <c r="I215" s="54">
        <v>1</v>
      </c>
      <c r="J215" s="54">
        <v>7</v>
      </c>
      <c r="K215" s="54" t="s">
        <v>478</v>
      </c>
      <c r="L215" s="54">
        <f t="shared" si="9"/>
        <v>7</v>
      </c>
      <c r="M215" s="54" t="s">
        <v>1152</v>
      </c>
      <c r="N215" s="54" t="s">
        <v>1153</v>
      </c>
      <c r="O215" s="5" t="s">
        <v>432</v>
      </c>
      <c r="P215" s="72" t="str">
        <f t="shared" si="7"/>
        <v>JVS_020 - JavaScript et XML</v>
      </c>
      <c r="Q215" s="52" t="s">
        <v>1145</v>
      </c>
      <c r="R215" s="52" t="s">
        <v>1242</v>
      </c>
    </row>
    <row r="216" spans="1:18" hidden="1" x14ac:dyDescent="0.2">
      <c r="A216" s="53" t="s">
        <v>633</v>
      </c>
      <c r="B216" s="54"/>
      <c r="C216" s="54"/>
      <c r="D216" s="54" t="s">
        <v>584</v>
      </c>
      <c r="E216" s="54"/>
      <c r="F216" s="55"/>
      <c r="G216" s="56" t="s">
        <v>599</v>
      </c>
      <c r="H216" s="5" t="s">
        <v>600</v>
      </c>
      <c r="I216" s="54">
        <v>1</v>
      </c>
      <c r="J216" s="54">
        <v>7</v>
      </c>
      <c r="K216" s="54" t="s">
        <v>478</v>
      </c>
      <c r="L216" s="54">
        <f t="shared" si="9"/>
        <v>7</v>
      </c>
      <c r="M216" s="54" t="s">
        <v>402</v>
      </c>
      <c r="N216" s="54" t="s">
        <v>403</v>
      </c>
      <c r="O216" s="5" t="s">
        <v>432</v>
      </c>
      <c r="P216" s="72" t="str">
        <f t="shared" si="7"/>
        <v>MAT_130 - Logiques et calculs booléens</v>
      </c>
      <c r="Q216" s="52" t="str">
        <f t="shared" si="10"/>
        <v>MAATI Abderrabi</v>
      </c>
      <c r="R216" s="52" t="s">
        <v>1244</v>
      </c>
    </row>
    <row r="217" spans="1:18" hidden="1" x14ac:dyDescent="0.2">
      <c r="A217" s="53" t="s">
        <v>633</v>
      </c>
      <c r="B217" s="54"/>
      <c r="C217" s="54"/>
      <c r="D217" s="54" t="s">
        <v>584</v>
      </c>
      <c r="E217" s="54"/>
      <c r="F217" s="55"/>
      <c r="G217" s="54" t="s">
        <v>601</v>
      </c>
      <c r="H217" s="54" t="s">
        <v>602</v>
      </c>
      <c r="I217" s="54">
        <v>1</v>
      </c>
      <c r="J217" s="54">
        <v>7</v>
      </c>
      <c r="K217" s="54" t="s">
        <v>478</v>
      </c>
      <c r="L217" s="54">
        <f t="shared" si="9"/>
        <v>7</v>
      </c>
      <c r="M217" s="54" t="s">
        <v>378</v>
      </c>
      <c r="N217" s="54" t="s">
        <v>379</v>
      </c>
      <c r="O217" s="5" t="s">
        <v>432</v>
      </c>
      <c r="P217" s="72" t="str">
        <f t="shared" si="7"/>
        <v>MDD_060 - Programmation Orientée Objets</v>
      </c>
      <c r="Q217" s="52" t="s">
        <v>499</v>
      </c>
      <c r="R217" s="52" t="s">
        <v>1243</v>
      </c>
    </row>
    <row r="218" spans="1:18" hidden="1" x14ac:dyDescent="0.2">
      <c r="A218" s="53" t="s">
        <v>633</v>
      </c>
      <c r="B218" s="54"/>
      <c r="C218" s="54"/>
      <c r="D218" s="54" t="s">
        <v>584</v>
      </c>
      <c r="E218" s="54"/>
      <c r="F218" s="55"/>
      <c r="G218" s="54" t="s">
        <v>603</v>
      </c>
      <c r="H218" s="54" t="s">
        <v>604</v>
      </c>
      <c r="I218" s="54">
        <v>5</v>
      </c>
      <c r="J218" s="54">
        <v>7</v>
      </c>
      <c r="K218" s="54" t="s">
        <v>478</v>
      </c>
      <c r="L218" s="54">
        <f t="shared" si="9"/>
        <v>35</v>
      </c>
      <c r="M218" s="54" t="s">
        <v>1154</v>
      </c>
      <c r="N218" s="54" t="s">
        <v>1155</v>
      </c>
      <c r="O218" s="5" t="s">
        <v>432</v>
      </c>
      <c r="P218" s="72" t="str">
        <f t="shared" si="7"/>
        <v>MDD_110 - Méthodologie du developpeur option 11</v>
      </c>
      <c r="Q218" s="52" t="s">
        <v>1150</v>
      </c>
      <c r="R218" s="52" t="s">
        <v>1243</v>
      </c>
    </row>
    <row r="219" spans="1:18" hidden="1" x14ac:dyDescent="0.2">
      <c r="A219" s="53" t="s">
        <v>633</v>
      </c>
      <c r="B219" s="54"/>
      <c r="C219" s="54"/>
      <c r="D219" s="54" t="s">
        <v>584</v>
      </c>
      <c r="E219" s="54"/>
      <c r="F219" s="55"/>
      <c r="G219" s="56" t="s">
        <v>605</v>
      </c>
      <c r="H219" s="5" t="s">
        <v>606</v>
      </c>
      <c r="I219" s="54">
        <v>5</v>
      </c>
      <c r="J219" s="54">
        <v>7</v>
      </c>
      <c r="K219" s="54" t="s">
        <v>478</v>
      </c>
      <c r="L219" s="54">
        <f t="shared" si="9"/>
        <v>35</v>
      </c>
      <c r="M219" s="54" t="s">
        <v>386</v>
      </c>
      <c r="N219" s="54" t="s">
        <v>387</v>
      </c>
      <c r="O219" s="5" t="s">
        <v>432</v>
      </c>
      <c r="P219" s="72" t="str">
        <f t="shared" si="7"/>
        <v>MDW_120 - Méthodologie du developpeur</v>
      </c>
      <c r="Q219" s="52" t="str">
        <f t="shared" si="10"/>
        <v>HANOT Jean-Jacques</v>
      </c>
      <c r="R219" s="52" t="s">
        <v>1241</v>
      </c>
    </row>
    <row r="220" spans="1:18" hidden="1" x14ac:dyDescent="0.2">
      <c r="A220" s="53" t="s">
        <v>633</v>
      </c>
      <c r="B220" s="54"/>
      <c r="C220" s="54"/>
      <c r="D220" s="54" t="s">
        <v>584</v>
      </c>
      <c r="E220" s="54"/>
      <c r="F220" s="55"/>
      <c r="G220" s="56" t="s">
        <v>607</v>
      </c>
      <c r="H220" s="54" t="s">
        <v>608</v>
      </c>
      <c r="I220" s="54">
        <v>3</v>
      </c>
      <c r="J220" s="54">
        <v>7</v>
      </c>
      <c r="K220" s="54" t="s">
        <v>478</v>
      </c>
      <c r="L220" s="54">
        <f t="shared" si="9"/>
        <v>21</v>
      </c>
      <c r="M220" s="54" t="s">
        <v>378</v>
      </c>
      <c r="N220" s="54" t="s">
        <v>379</v>
      </c>
      <c r="O220" s="5" t="s">
        <v>432</v>
      </c>
      <c r="P220" s="72" t="str">
        <f t="shared" si="7"/>
        <v>MSQ_010 - Le SGBDR MySQL option Developpeur Niveau I</v>
      </c>
      <c r="Q220" s="52" t="s">
        <v>499</v>
      </c>
      <c r="R220" s="52" t="s">
        <v>1241</v>
      </c>
    </row>
    <row r="221" spans="1:18" hidden="1" x14ac:dyDescent="0.2">
      <c r="A221" s="53" t="s">
        <v>633</v>
      </c>
      <c r="B221" s="54"/>
      <c r="C221" s="54"/>
      <c r="D221" s="54" t="s">
        <v>584</v>
      </c>
      <c r="E221" s="54"/>
      <c r="F221" s="55"/>
      <c r="G221" s="54" t="s">
        <v>609</v>
      </c>
      <c r="H221" s="54" t="s">
        <v>610</v>
      </c>
      <c r="I221" s="54">
        <v>5</v>
      </c>
      <c r="J221" s="54">
        <v>7</v>
      </c>
      <c r="K221" s="54" t="s">
        <v>478</v>
      </c>
      <c r="L221" s="54">
        <f t="shared" si="9"/>
        <v>35</v>
      </c>
      <c r="M221" s="6" t="s">
        <v>377</v>
      </c>
      <c r="N221" s="2" t="s">
        <v>376</v>
      </c>
      <c r="O221" s="5" t="s">
        <v>432</v>
      </c>
      <c r="P221" s="72" t="str">
        <f t="shared" si="7"/>
        <v>PHP_012 - PHP5</v>
      </c>
      <c r="Q221" s="52" t="s">
        <v>505</v>
      </c>
      <c r="R221" s="52" t="s">
        <v>1240</v>
      </c>
    </row>
    <row r="222" spans="1:18" hidden="1" x14ac:dyDescent="0.2">
      <c r="A222" s="53" t="s">
        <v>633</v>
      </c>
      <c r="B222" s="54"/>
      <c r="C222" s="54"/>
      <c r="D222" s="54" t="s">
        <v>584</v>
      </c>
      <c r="E222" s="54"/>
      <c r="F222" s="55"/>
      <c r="G222" s="54" t="s">
        <v>611</v>
      </c>
      <c r="H222" s="54" t="s">
        <v>612</v>
      </c>
      <c r="I222" s="54">
        <v>5</v>
      </c>
      <c r="J222" s="54">
        <v>7</v>
      </c>
      <c r="K222" s="54" t="s">
        <v>478</v>
      </c>
      <c r="L222" s="54">
        <f t="shared" si="9"/>
        <v>35</v>
      </c>
      <c r="M222" s="54" t="s">
        <v>927</v>
      </c>
      <c r="N222" s="54" t="s">
        <v>928</v>
      </c>
      <c r="O222" s="5" t="s">
        <v>432</v>
      </c>
      <c r="P222" s="72" t="str">
        <f t="shared" si="7"/>
        <v>PHP_030 - Symfony 2</v>
      </c>
      <c r="Q222" s="52" t="s">
        <v>1111</v>
      </c>
      <c r="R222" s="52" t="s">
        <v>1240</v>
      </c>
    </row>
    <row r="223" spans="1:18" hidden="1" x14ac:dyDescent="0.2">
      <c r="A223" s="53" t="s">
        <v>633</v>
      </c>
      <c r="B223" s="54"/>
      <c r="C223" s="54"/>
      <c r="D223" s="54" t="s">
        <v>584</v>
      </c>
      <c r="E223" s="54"/>
      <c r="F223" s="55"/>
      <c r="G223" s="56" t="s">
        <v>613</v>
      </c>
      <c r="H223" s="57" t="s">
        <v>614</v>
      </c>
      <c r="I223" s="54">
        <v>1</v>
      </c>
      <c r="J223" s="54">
        <v>7</v>
      </c>
      <c r="K223" s="54" t="s">
        <v>478</v>
      </c>
      <c r="L223" s="54">
        <f t="shared" si="9"/>
        <v>7</v>
      </c>
      <c r="M223" s="54" t="s">
        <v>1160</v>
      </c>
      <c r="N223" s="54" t="s">
        <v>1161</v>
      </c>
      <c r="O223" s="5" t="s">
        <v>432</v>
      </c>
      <c r="P223" s="72" t="str">
        <f t="shared" si="7"/>
        <v>SQL_010 - Langage SQL niveau 1</v>
      </c>
      <c r="Q223" s="52" t="s">
        <v>1166</v>
      </c>
      <c r="R223" s="52" t="s">
        <v>1241</v>
      </c>
    </row>
    <row r="224" spans="1:18" hidden="1" x14ac:dyDescent="0.2">
      <c r="A224" s="53" t="s">
        <v>633</v>
      </c>
      <c r="B224" s="54"/>
      <c r="C224" s="54"/>
      <c r="D224" s="54" t="s">
        <v>584</v>
      </c>
      <c r="E224" s="54"/>
      <c r="F224" s="55"/>
      <c r="G224" s="56" t="s">
        <v>615</v>
      </c>
      <c r="H224" s="57" t="s">
        <v>616</v>
      </c>
      <c r="I224" s="54">
        <v>1</v>
      </c>
      <c r="J224" s="54">
        <v>7</v>
      </c>
      <c r="K224" s="54" t="s">
        <v>478</v>
      </c>
      <c r="L224" s="54">
        <f t="shared" si="9"/>
        <v>7</v>
      </c>
      <c r="M224" s="54" t="s">
        <v>1152</v>
      </c>
      <c r="N224" s="54" t="s">
        <v>1153</v>
      </c>
      <c r="O224" s="5" t="s">
        <v>432</v>
      </c>
      <c r="P224" s="72" t="str">
        <f t="shared" si="7"/>
        <v>SQL_020 - Langage SQL niveau 2</v>
      </c>
      <c r="Q224" s="52" t="s">
        <v>1166</v>
      </c>
      <c r="R224" s="52" t="s">
        <v>1241</v>
      </c>
    </row>
    <row r="225" spans="1:18" hidden="1" x14ac:dyDescent="0.2">
      <c r="A225" s="53" t="s">
        <v>633</v>
      </c>
      <c r="B225" s="54"/>
      <c r="C225" s="54"/>
      <c r="D225" s="54" t="s">
        <v>584</v>
      </c>
      <c r="E225" s="54"/>
      <c r="F225" s="55"/>
      <c r="G225" s="56" t="s">
        <v>617</v>
      </c>
      <c r="H225" s="57" t="s">
        <v>618</v>
      </c>
      <c r="I225" s="54">
        <v>2</v>
      </c>
      <c r="J225" s="54">
        <v>7</v>
      </c>
      <c r="K225" s="54" t="s">
        <v>478</v>
      </c>
      <c r="L225" s="54">
        <f t="shared" si="9"/>
        <v>14</v>
      </c>
      <c r="M225" s="54" t="s">
        <v>1152</v>
      </c>
      <c r="N225" s="54" t="s">
        <v>1153</v>
      </c>
      <c r="O225" s="5" t="s">
        <v>432</v>
      </c>
      <c r="P225" s="72" t="str">
        <f t="shared" si="7"/>
        <v>SQL_031 - Langage SQL niveau 3</v>
      </c>
      <c r="Q225" s="52" t="s">
        <v>1166</v>
      </c>
      <c r="R225" s="52" t="s">
        <v>1241</v>
      </c>
    </row>
    <row r="226" spans="1:18" hidden="1" x14ac:dyDescent="0.2">
      <c r="A226" s="53" t="s">
        <v>633</v>
      </c>
      <c r="B226" s="54"/>
      <c r="C226" s="54"/>
      <c r="D226" s="54" t="s">
        <v>584</v>
      </c>
      <c r="E226" s="54"/>
      <c r="F226" s="55"/>
      <c r="G226" s="54" t="s">
        <v>619</v>
      </c>
      <c r="H226" s="54" t="s">
        <v>620</v>
      </c>
      <c r="I226" s="54">
        <v>4</v>
      </c>
      <c r="J226" s="54">
        <v>7</v>
      </c>
      <c r="K226" s="54" t="s">
        <v>478</v>
      </c>
      <c r="L226" s="54">
        <f t="shared" si="9"/>
        <v>28</v>
      </c>
      <c r="M226" s="54" t="s">
        <v>1070</v>
      </c>
      <c r="N226" s="54" t="s">
        <v>1071</v>
      </c>
      <c r="O226" s="5" t="s">
        <v>432</v>
      </c>
      <c r="P226" s="72" t="str">
        <f t="shared" si="7"/>
        <v>TWB_011 - Techniques Web niveau 1</v>
      </c>
      <c r="Q226" s="52" t="s">
        <v>1069</v>
      </c>
      <c r="R226" s="52" t="s">
        <v>1242</v>
      </c>
    </row>
    <row r="227" spans="1:18" hidden="1" x14ac:dyDescent="0.2">
      <c r="A227" s="53" t="s">
        <v>633</v>
      </c>
      <c r="B227" s="54"/>
      <c r="C227" s="54"/>
      <c r="D227" s="54" t="s">
        <v>584</v>
      </c>
      <c r="E227" s="54"/>
      <c r="F227" s="55"/>
      <c r="G227" s="54" t="s">
        <v>621</v>
      </c>
      <c r="H227" s="54" t="s">
        <v>622</v>
      </c>
      <c r="I227" s="54">
        <v>2</v>
      </c>
      <c r="J227" s="54">
        <v>7</v>
      </c>
      <c r="K227" s="54" t="s">
        <v>478</v>
      </c>
      <c r="L227" s="54">
        <f t="shared" si="9"/>
        <v>14</v>
      </c>
      <c r="M227" s="54" t="s">
        <v>1070</v>
      </c>
      <c r="N227" s="54" t="s">
        <v>1071</v>
      </c>
      <c r="O227" s="5" t="s">
        <v>432</v>
      </c>
      <c r="P227" s="72" t="str">
        <f t="shared" si="7"/>
        <v>TWB_020 - Responsive Web Design</v>
      </c>
      <c r="Q227" s="52" t="s">
        <v>1069</v>
      </c>
      <c r="R227" s="52" t="s">
        <v>1242</v>
      </c>
    </row>
    <row r="228" spans="1:18" hidden="1" x14ac:dyDescent="0.2">
      <c r="A228" s="53" t="s">
        <v>14</v>
      </c>
      <c r="B228" s="54" t="s">
        <v>476</v>
      </c>
      <c r="C228" s="54" t="s">
        <v>475</v>
      </c>
      <c r="D228" s="54"/>
      <c r="E228" s="54"/>
      <c r="F228" s="55" t="s">
        <v>85</v>
      </c>
      <c r="G228" s="54" t="s">
        <v>48</v>
      </c>
      <c r="H228" s="54" t="s">
        <v>1014</v>
      </c>
      <c r="I228" s="54">
        <v>10</v>
      </c>
      <c r="J228" s="54">
        <v>4</v>
      </c>
      <c r="K228" s="54" t="s">
        <v>478</v>
      </c>
      <c r="L228" s="54">
        <v>18</v>
      </c>
      <c r="M228" s="54" t="s">
        <v>377</v>
      </c>
      <c r="N228" s="54" t="s">
        <v>376</v>
      </c>
      <c r="O228" s="5" t="s">
        <v>432</v>
      </c>
      <c r="P228" s="134" t="str">
        <f t="shared" si="7"/>
        <v>BTSE235 - TE - Projet PPE 2</v>
      </c>
      <c r="Q228" s="52" t="str">
        <f t="shared" ref="Q228" si="11">N228&amp;" "&amp;M228</f>
        <v>LEFETZ Guillaume</v>
      </c>
    </row>
    <row r="229" spans="1:18" x14ac:dyDescent="0.25">
      <c r="A229" s="5"/>
      <c r="B229" s="11"/>
      <c r="C229" s="5"/>
      <c r="D229" s="5"/>
      <c r="E229" s="5"/>
      <c r="F229" s="5"/>
      <c r="G229" s="2"/>
      <c r="H229" s="5"/>
      <c r="I229" s="5"/>
      <c r="J229" s="5"/>
      <c r="K229" s="5"/>
      <c r="L229" s="5"/>
      <c r="M229" s="9"/>
      <c r="N229" s="7"/>
      <c r="O229" s="5"/>
      <c r="P229" s="52" t="str">
        <f t="shared" si="7"/>
        <v xml:space="preserve"> - </v>
      </c>
      <c r="Q229" s="52" t="str">
        <f t="shared" si="10"/>
        <v xml:space="preserve"> </v>
      </c>
    </row>
    <row r="230" spans="1:18" x14ac:dyDescent="0.25">
      <c r="A230" s="5"/>
      <c r="B230" s="11"/>
      <c r="C230" s="5"/>
      <c r="D230" s="5"/>
      <c r="E230" s="5"/>
      <c r="F230" s="5"/>
      <c r="G230" s="2"/>
      <c r="H230" s="5"/>
      <c r="I230" s="5"/>
      <c r="J230" s="5"/>
      <c r="K230" s="5"/>
      <c r="L230" s="5"/>
      <c r="M230" s="9"/>
      <c r="N230" s="7"/>
      <c r="O230" s="5"/>
      <c r="P230" s="52" t="str">
        <f t="shared" si="7"/>
        <v xml:space="preserve"> - </v>
      </c>
      <c r="Q230" s="52" t="str">
        <f t="shared" si="10"/>
        <v xml:space="preserve"> </v>
      </c>
    </row>
    <row r="231" spans="1:18" x14ac:dyDescent="0.25">
      <c r="A231" s="5"/>
      <c r="B231" s="11"/>
      <c r="C231" s="5"/>
      <c r="D231" s="5"/>
      <c r="E231" s="5"/>
      <c r="F231" s="5"/>
      <c r="G231" s="2"/>
      <c r="H231" s="5"/>
      <c r="I231" s="5"/>
      <c r="J231" s="5"/>
      <c r="K231" s="5"/>
      <c r="L231" s="5"/>
      <c r="M231" s="9"/>
      <c r="N231" s="7"/>
      <c r="O231" s="5"/>
      <c r="P231" s="52" t="str">
        <f t="shared" si="7"/>
        <v xml:space="preserve"> - </v>
      </c>
      <c r="Q231" s="52" t="str">
        <f t="shared" si="10"/>
        <v xml:space="preserve"> </v>
      </c>
    </row>
    <row r="232" spans="1:18" x14ac:dyDescent="0.25">
      <c r="A232" s="5"/>
      <c r="B232" s="11"/>
      <c r="C232" s="5"/>
      <c r="D232" s="5"/>
      <c r="E232" s="5"/>
      <c r="F232" s="5"/>
      <c r="G232" s="2"/>
      <c r="H232" s="5"/>
      <c r="I232" s="5"/>
      <c r="J232" s="5"/>
      <c r="K232" s="5"/>
      <c r="L232" s="5"/>
      <c r="M232" s="9"/>
      <c r="N232" s="7"/>
      <c r="O232" s="5"/>
      <c r="P232" s="52" t="str">
        <f t="shared" si="7"/>
        <v xml:space="preserve"> - </v>
      </c>
      <c r="Q232" s="52" t="str">
        <f t="shared" si="10"/>
        <v xml:space="preserve"> </v>
      </c>
    </row>
    <row r="233" spans="1:18" x14ac:dyDescent="0.25">
      <c r="A233" s="5"/>
      <c r="B233" s="11"/>
      <c r="C233" s="5"/>
      <c r="D233" s="5"/>
      <c r="E233" s="5"/>
      <c r="F233" s="5"/>
      <c r="G233" s="2"/>
      <c r="H233" s="5"/>
      <c r="I233" s="5"/>
      <c r="J233" s="5"/>
      <c r="K233" s="5"/>
      <c r="L233" s="5"/>
      <c r="M233" s="9"/>
      <c r="N233" s="7"/>
      <c r="O233" s="5"/>
      <c r="P233" s="52" t="str">
        <f t="shared" si="7"/>
        <v xml:space="preserve"> - </v>
      </c>
      <c r="Q233" s="52" t="str">
        <f t="shared" si="10"/>
        <v xml:space="preserve"> </v>
      </c>
    </row>
    <row r="234" spans="1:18" x14ac:dyDescent="0.25">
      <c r="A234" s="5"/>
      <c r="B234" s="11"/>
      <c r="C234" s="5"/>
      <c r="D234" s="5"/>
      <c r="E234" s="5"/>
      <c r="F234" s="5"/>
      <c r="G234" s="2"/>
      <c r="H234" s="5"/>
      <c r="I234" s="5"/>
      <c r="J234" s="5"/>
      <c r="K234" s="5"/>
      <c r="L234" s="5"/>
      <c r="M234" s="9"/>
      <c r="N234" s="7"/>
      <c r="O234" s="5"/>
      <c r="P234" s="52" t="str">
        <f t="shared" si="7"/>
        <v xml:space="preserve"> - </v>
      </c>
      <c r="Q234" s="52" t="str">
        <f t="shared" si="10"/>
        <v xml:space="preserve"> </v>
      </c>
    </row>
    <row r="235" spans="1:18" x14ac:dyDescent="0.25">
      <c r="A235" s="5"/>
      <c r="B235" s="11"/>
      <c r="C235" s="5"/>
      <c r="D235" s="5"/>
      <c r="E235" s="5"/>
      <c r="F235" s="5"/>
      <c r="G235" s="2"/>
      <c r="H235" s="5"/>
      <c r="I235" s="5"/>
      <c r="J235" s="5"/>
      <c r="K235" s="5"/>
      <c r="L235" s="5"/>
      <c r="M235" s="9"/>
      <c r="N235" s="7"/>
      <c r="O235" s="5"/>
      <c r="P235" s="52" t="str">
        <f t="shared" si="7"/>
        <v xml:space="preserve"> - </v>
      </c>
      <c r="Q235" s="52" t="str">
        <f t="shared" si="10"/>
        <v xml:space="preserve"> </v>
      </c>
    </row>
    <row r="236" spans="1:18" x14ac:dyDescent="0.25">
      <c r="A236" s="5"/>
      <c r="B236" s="11"/>
      <c r="C236" s="5"/>
      <c r="D236" s="5"/>
      <c r="E236" s="5"/>
      <c r="F236" s="5"/>
      <c r="G236" s="2"/>
      <c r="H236" s="5"/>
      <c r="I236" s="5"/>
      <c r="J236" s="5"/>
      <c r="K236" s="5"/>
      <c r="L236" s="5"/>
      <c r="M236" s="9"/>
      <c r="N236" s="7"/>
      <c r="O236" s="5"/>
      <c r="P236" s="52" t="str">
        <f t="shared" si="7"/>
        <v xml:space="preserve"> - </v>
      </c>
      <c r="Q236" s="52" t="str">
        <f t="shared" si="10"/>
        <v xml:space="preserve"> </v>
      </c>
    </row>
    <row r="237" spans="1:18" x14ac:dyDescent="0.25">
      <c r="A237" s="5"/>
      <c r="B237" s="11"/>
      <c r="C237" s="5"/>
      <c r="D237" s="5"/>
      <c r="E237" s="5"/>
      <c r="F237" s="5"/>
      <c r="G237" s="2"/>
      <c r="H237" s="5"/>
      <c r="I237" s="5"/>
      <c r="J237" s="5"/>
      <c r="K237" s="5"/>
      <c r="L237" s="5"/>
      <c r="M237" s="9"/>
      <c r="N237" s="7"/>
      <c r="O237" s="5"/>
      <c r="P237" s="52" t="str">
        <f t="shared" si="7"/>
        <v xml:space="preserve"> - </v>
      </c>
      <c r="Q237" s="52" t="str">
        <f t="shared" si="10"/>
        <v xml:space="preserve"> </v>
      </c>
    </row>
    <row r="238" spans="1:18" x14ac:dyDescent="0.25">
      <c r="A238" s="5"/>
      <c r="B238" s="11"/>
      <c r="C238" s="5"/>
      <c r="D238" s="5"/>
      <c r="E238" s="5"/>
      <c r="F238" s="5"/>
      <c r="G238" s="2"/>
      <c r="H238" s="5"/>
      <c r="I238" s="5"/>
      <c r="J238" s="5"/>
      <c r="K238" s="5"/>
      <c r="L238" s="5"/>
      <c r="M238" s="9"/>
      <c r="N238" s="7"/>
      <c r="O238" s="5"/>
      <c r="P238" s="52" t="str">
        <f t="shared" si="7"/>
        <v xml:space="preserve"> - </v>
      </c>
      <c r="Q238" s="52" t="str">
        <f t="shared" si="10"/>
        <v xml:space="preserve"> </v>
      </c>
    </row>
    <row r="239" spans="1:18" x14ac:dyDescent="0.25">
      <c r="A239" s="5"/>
      <c r="B239" s="11"/>
      <c r="C239" s="5"/>
      <c r="D239" s="5"/>
      <c r="E239" s="5"/>
      <c r="F239" s="5"/>
      <c r="G239" s="2"/>
      <c r="H239" s="5"/>
      <c r="I239" s="5"/>
      <c r="J239" s="5"/>
      <c r="K239" s="5"/>
      <c r="L239" s="5"/>
      <c r="M239" s="9"/>
      <c r="N239" s="7"/>
      <c r="O239" s="5"/>
      <c r="P239" s="52" t="str">
        <f t="shared" si="7"/>
        <v xml:space="preserve"> - </v>
      </c>
      <c r="Q239" s="52" t="str">
        <f t="shared" si="10"/>
        <v xml:space="preserve"> </v>
      </c>
    </row>
    <row r="240" spans="1:18" x14ac:dyDescent="0.25">
      <c r="A240" s="5"/>
      <c r="B240" s="11"/>
      <c r="C240" s="5"/>
      <c r="D240" s="5"/>
      <c r="E240" s="5"/>
      <c r="F240" s="5"/>
      <c r="G240" s="2"/>
      <c r="H240" s="5"/>
      <c r="I240" s="5"/>
      <c r="J240" s="5"/>
      <c r="K240" s="5"/>
      <c r="L240" s="5"/>
      <c r="M240" s="9"/>
      <c r="N240" s="7"/>
      <c r="O240" s="5"/>
      <c r="P240" s="52" t="str">
        <f t="shared" si="7"/>
        <v xml:space="preserve"> - </v>
      </c>
      <c r="Q240" s="52" t="str">
        <f t="shared" si="10"/>
        <v xml:space="preserve"> </v>
      </c>
    </row>
    <row r="241" spans="1:17" x14ac:dyDescent="0.25">
      <c r="A241" s="5"/>
      <c r="B241" s="11"/>
      <c r="C241" s="5"/>
      <c r="D241" s="5"/>
      <c r="E241" s="5"/>
      <c r="F241" s="5"/>
      <c r="G241" s="2"/>
      <c r="H241" s="5"/>
      <c r="I241" s="5"/>
      <c r="J241" s="5"/>
      <c r="K241" s="5"/>
      <c r="L241" s="5"/>
      <c r="M241" s="9"/>
      <c r="N241" s="7"/>
      <c r="O241" s="5"/>
      <c r="P241" s="52" t="str">
        <f t="shared" si="7"/>
        <v xml:space="preserve"> - </v>
      </c>
      <c r="Q241" s="52" t="str">
        <f t="shared" si="10"/>
        <v xml:space="preserve"> </v>
      </c>
    </row>
    <row r="242" spans="1:17" x14ac:dyDescent="0.25">
      <c r="A242" s="5"/>
      <c r="B242" s="11"/>
      <c r="C242" s="5"/>
      <c r="D242" s="5"/>
      <c r="E242" s="5"/>
      <c r="F242" s="5"/>
      <c r="G242" s="2"/>
      <c r="H242" s="5"/>
      <c r="I242" s="5"/>
      <c r="J242" s="5"/>
      <c r="K242" s="5"/>
      <c r="L242" s="5"/>
      <c r="M242" s="9"/>
      <c r="N242" s="7"/>
      <c r="O242" s="5"/>
      <c r="P242" s="52" t="str">
        <f t="shared" si="7"/>
        <v xml:space="preserve"> - </v>
      </c>
      <c r="Q242" s="52" t="str">
        <f t="shared" si="10"/>
        <v xml:space="preserve"> </v>
      </c>
    </row>
    <row r="243" spans="1:17" x14ac:dyDescent="0.25">
      <c r="A243" s="5"/>
      <c r="B243" s="11"/>
      <c r="C243" s="5"/>
      <c r="D243" s="5"/>
      <c r="E243" s="5"/>
      <c r="F243" s="5"/>
      <c r="G243" s="2"/>
      <c r="H243" s="5"/>
      <c r="I243" s="5"/>
      <c r="J243" s="5"/>
      <c r="K243" s="5"/>
      <c r="L243" s="5"/>
      <c r="M243" s="9"/>
      <c r="N243" s="7"/>
      <c r="O243" s="5"/>
      <c r="P243" s="52" t="str">
        <f t="shared" si="7"/>
        <v xml:space="preserve"> - </v>
      </c>
      <c r="Q243" s="52" t="str">
        <f t="shared" si="10"/>
        <v xml:space="preserve"> </v>
      </c>
    </row>
    <row r="244" spans="1:17" x14ac:dyDescent="0.25">
      <c r="A244" s="5"/>
      <c r="B244" s="11"/>
      <c r="C244" s="5"/>
      <c r="D244" s="5"/>
      <c r="E244" s="5"/>
      <c r="F244" s="5"/>
      <c r="G244" s="2"/>
      <c r="H244" s="5"/>
      <c r="I244" s="5"/>
      <c r="J244" s="5"/>
      <c r="K244" s="5"/>
      <c r="L244" s="5"/>
      <c r="M244" s="9"/>
      <c r="N244" s="7"/>
      <c r="O244" s="5"/>
      <c r="P244" s="52" t="str">
        <f t="shared" si="7"/>
        <v xml:space="preserve"> - </v>
      </c>
      <c r="Q244" s="52" t="str">
        <f t="shared" si="10"/>
        <v xml:space="preserve"> </v>
      </c>
    </row>
    <row r="245" spans="1:17" x14ac:dyDescent="0.25">
      <c r="A245" s="5"/>
      <c r="B245" s="11"/>
      <c r="C245" s="5"/>
      <c r="D245" s="5"/>
      <c r="E245" s="5"/>
      <c r="F245" s="5"/>
      <c r="G245" s="2"/>
      <c r="H245" s="5"/>
      <c r="I245" s="5"/>
      <c r="J245" s="5"/>
      <c r="K245" s="5"/>
      <c r="L245" s="5"/>
      <c r="M245" s="9"/>
      <c r="N245" s="7"/>
      <c r="O245" s="5"/>
      <c r="P245" s="52" t="str">
        <f t="shared" si="7"/>
        <v xml:space="preserve"> - </v>
      </c>
      <c r="Q245" s="52" t="str">
        <f t="shared" si="10"/>
        <v xml:space="preserve"> </v>
      </c>
    </row>
    <row r="246" spans="1:17" x14ac:dyDescent="0.25">
      <c r="A246" s="5"/>
      <c r="B246" s="11"/>
      <c r="C246" s="5"/>
      <c r="D246" s="5"/>
      <c r="E246" s="5"/>
      <c r="F246" s="5"/>
      <c r="G246" s="2"/>
      <c r="H246" s="5"/>
      <c r="I246" s="5"/>
      <c r="J246" s="5"/>
      <c r="K246" s="5"/>
      <c r="L246" s="5"/>
      <c r="M246" s="9"/>
      <c r="N246" s="7"/>
      <c r="O246" s="5"/>
      <c r="P246" s="52" t="str">
        <f t="shared" si="7"/>
        <v xml:space="preserve"> - </v>
      </c>
      <c r="Q246" s="52" t="str">
        <f t="shared" si="10"/>
        <v xml:space="preserve"> </v>
      </c>
    </row>
    <row r="247" spans="1:17" x14ac:dyDescent="0.25">
      <c r="A247" s="5"/>
      <c r="B247" s="11"/>
      <c r="C247" s="5"/>
      <c r="D247" s="5"/>
      <c r="E247" s="5"/>
      <c r="F247" s="5"/>
      <c r="G247" s="2"/>
      <c r="H247" s="5"/>
      <c r="I247" s="5"/>
      <c r="J247" s="5"/>
      <c r="K247" s="5"/>
      <c r="L247" s="5"/>
      <c r="M247" s="9"/>
      <c r="N247" s="7"/>
      <c r="O247" s="5"/>
      <c r="P247" s="52" t="str">
        <f t="shared" si="7"/>
        <v xml:space="preserve"> - </v>
      </c>
      <c r="Q247" s="52" t="str">
        <f t="shared" si="10"/>
        <v xml:space="preserve"> </v>
      </c>
    </row>
    <row r="248" spans="1:17" x14ac:dyDescent="0.25">
      <c r="A248" s="5"/>
      <c r="B248" s="11"/>
      <c r="C248" s="5"/>
      <c r="D248" s="5"/>
      <c r="E248" s="5"/>
      <c r="F248" s="5"/>
      <c r="G248" s="2"/>
      <c r="H248" s="5"/>
      <c r="I248" s="5"/>
      <c r="J248" s="5"/>
      <c r="K248" s="5"/>
      <c r="L248" s="5"/>
      <c r="M248" s="9"/>
      <c r="N248" s="7"/>
      <c r="O248" s="5"/>
      <c r="P248" s="52" t="str">
        <f t="shared" si="7"/>
        <v xml:space="preserve"> - </v>
      </c>
      <c r="Q248" s="52" t="str">
        <f t="shared" si="10"/>
        <v xml:space="preserve"> </v>
      </c>
    </row>
    <row r="249" spans="1:17" x14ac:dyDescent="0.25">
      <c r="A249" s="5"/>
      <c r="B249" s="11"/>
      <c r="C249" s="5"/>
      <c r="D249" s="5"/>
      <c r="E249" s="5"/>
      <c r="F249" s="5"/>
      <c r="G249" s="2"/>
      <c r="H249" s="5"/>
      <c r="I249" s="5"/>
      <c r="J249" s="5"/>
      <c r="K249" s="5"/>
      <c r="L249" s="5"/>
      <c r="M249" s="9"/>
      <c r="N249" s="7"/>
      <c r="O249" s="5"/>
      <c r="P249" s="52" t="str">
        <f t="shared" si="7"/>
        <v xml:space="preserve"> - </v>
      </c>
      <c r="Q249" s="52" t="str">
        <f t="shared" si="10"/>
        <v xml:space="preserve"> </v>
      </c>
    </row>
    <row r="250" spans="1:17" x14ac:dyDescent="0.25">
      <c r="A250" s="5"/>
      <c r="B250" s="11"/>
      <c r="C250" s="5"/>
      <c r="D250" s="5"/>
      <c r="E250" s="5"/>
      <c r="F250" s="5"/>
      <c r="G250" s="2"/>
      <c r="H250" s="5"/>
      <c r="I250" s="5"/>
      <c r="J250" s="5"/>
      <c r="K250" s="5"/>
      <c r="L250" s="5"/>
      <c r="M250" s="9"/>
      <c r="N250" s="7"/>
      <c r="O250" s="5"/>
      <c r="P250" s="52" t="str">
        <f t="shared" si="7"/>
        <v xml:space="preserve"> - </v>
      </c>
      <c r="Q250" s="52" t="str">
        <f t="shared" si="10"/>
        <v xml:space="preserve"> </v>
      </c>
    </row>
    <row r="251" spans="1:17" x14ac:dyDescent="0.25">
      <c r="A251" s="5"/>
      <c r="B251" s="11"/>
      <c r="C251" s="5"/>
      <c r="D251" s="5"/>
      <c r="E251" s="5"/>
      <c r="F251" s="5"/>
      <c r="G251" s="2"/>
      <c r="H251" s="5"/>
      <c r="I251" s="5"/>
      <c r="J251" s="5"/>
      <c r="K251" s="5"/>
      <c r="L251" s="5"/>
      <c r="M251" s="9"/>
      <c r="N251" s="7"/>
      <c r="O251" s="5"/>
      <c r="P251" s="52" t="str">
        <f t="shared" si="7"/>
        <v xml:space="preserve"> - </v>
      </c>
      <c r="Q251" s="52" t="str">
        <f t="shared" si="10"/>
        <v xml:space="preserve"> </v>
      </c>
    </row>
    <row r="252" spans="1:17" x14ac:dyDescent="0.25">
      <c r="A252" s="5"/>
      <c r="B252" s="11"/>
      <c r="C252" s="5"/>
      <c r="D252" s="5"/>
      <c r="E252" s="5"/>
      <c r="F252" s="5"/>
      <c r="G252" s="2"/>
      <c r="H252" s="5"/>
      <c r="I252" s="5"/>
      <c r="J252" s="5"/>
      <c r="K252" s="5"/>
      <c r="L252" s="5"/>
      <c r="M252" s="9"/>
      <c r="N252" s="7"/>
      <c r="O252" s="5"/>
      <c r="P252" s="52" t="str">
        <f t="shared" si="7"/>
        <v xml:space="preserve"> - </v>
      </c>
      <c r="Q252" s="52" t="str">
        <f t="shared" si="10"/>
        <v xml:space="preserve"> </v>
      </c>
    </row>
    <row r="253" spans="1:17" x14ac:dyDescent="0.25">
      <c r="A253" s="5"/>
      <c r="B253" s="11"/>
      <c r="C253" s="5"/>
      <c r="D253" s="5"/>
      <c r="E253" s="5"/>
      <c r="F253" s="5"/>
      <c r="G253" s="2"/>
      <c r="H253" s="5"/>
      <c r="I253" s="5"/>
      <c r="J253" s="5"/>
      <c r="K253" s="5"/>
      <c r="L253" s="5"/>
      <c r="M253" s="9"/>
      <c r="N253" s="7"/>
      <c r="O253" s="5"/>
      <c r="P253" s="52" t="str">
        <f t="shared" si="7"/>
        <v xml:space="preserve"> - </v>
      </c>
      <c r="Q253" s="52" t="str">
        <f t="shared" si="10"/>
        <v xml:space="preserve"> </v>
      </c>
    </row>
    <row r="254" spans="1:17" x14ac:dyDescent="0.25">
      <c r="A254" s="5"/>
      <c r="B254" s="11"/>
      <c r="C254" s="5"/>
      <c r="D254" s="5"/>
      <c r="E254" s="5"/>
      <c r="F254" s="5"/>
      <c r="G254" s="2"/>
      <c r="H254" s="5"/>
      <c r="I254" s="5"/>
      <c r="J254" s="5"/>
      <c r="K254" s="5"/>
      <c r="L254" s="5"/>
      <c r="M254" s="9"/>
      <c r="N254" s="7"/>
      <c r="O254" s="5"/>
      <c r="P254" s="52" t="str">
        <f t="shared" si="7"/>
        <v xml:space="preserve"> - </v>
      </c>
      <c r="Q254" s="52" t="str">
        <f t="shared" si="10"/>
        <v xml:space="preserve"> </v>
      </c>
    </row>
    <row r="255" spans="1:17" x14ac:dyDescent="0.25">
      <c r="A255" s="5"/>
      <c r="B255" s="11"/>
      <c r="C255" s="5"/>
      <c r="D255" s="5"/>
      <c r="E255" s="5"/>
      <c r="F255" s="5"/>
      <c r="G255" s="2"/>
      <c r="H255" s="5"/>
      <c r="I255" s="5"/>
      <c r="J255" s="5"/>
      <c r="K255" s="5"/>
      <c r="L255" s="5"/>
      <c r="M255" s="9"/>
      <c r="N255" s="7"/>
      <c r="O255" s="5"/>
      <c r="P255" s="52" t="str">
        <f t="shared" si="7"/>
        <v xml:space="preserve"> - </v>
      </c>
      <c r="Q255" s="52" t="str">
        <f t="shared" si="10"/>
        <v xml:space="preserve"> </v>
      </c>
    </row>
    <row r="256" spans="1:17" x14ac:dyDescent="0.25">
      <c r="A256" s="5"/>
      <c r="B256" s="11"/>
      <c r="C256" s="5"/>
      <c r="D256" s="5"/>
      <c r="E256" s="5"/>
      <c r="F256" s="5"/>
      <c r="G256" s="2"/>
      <c r="H256" s="5"/>
      <c r="I256" s="5"/>
      <c r="J256" s="5"/>
      <c r="K256" s="5"/>
      <c r="L256" s="5"/>
      <c r="M256" s="9"/>
      <c r="N256" s="7"/>
      <c r="O256" s="5"/>
      <c r="P256" s="52" t="str">
        <f t="shared" si="7"/>
        <v xml:space="preserve"> - </v>
      </c>
      <c r="Q256" s="52" t="str">
        <f t="shared" si="10"/>
        <v xml:space="preserve"> </v>
      </c>
    </row>
    <row r="257" spans="1:17" x14ac:dyDescent="0.25">
      <c r="A257" s="5"/>
      <c r="B257" s="11"/>
      <c r="C257" s="5"/>
      <c r="D257" s="5"/>
      <c r="E257" s="5"/>
      <c r="F257" s="5"/>
      <c r="G257" s="2"/>
      <c r="H257" s="5"/>
      <c r="I257" s="5"/>
      <c r="J257" s="5"/>
      <c r="K257" s="5"/>
      <c r="L257" s="5"/>
      <c r="M257" s="9"/>
      <c r="N257" s="7"/>
      <c r="O257" s="5"/>
      <c r="P257" s="52" t="str">
        <f t="shared" si="7"/>
        <v xml:space="preserve"> - </v>
      </c>
      <c r="Q257" s="52" t="str">
        <f t="shared" si="10"/>
        <v xml:space="preserve"> </v>
      </c>
    </row>
    <row r="258" spans="1:17" x14ac:dyDescent="0.25">
      <c r="A258" s="5"/>
      <c r="B258" s="10"/>
      <c r="C258" s="10"/>
      <c r="D258" s="5"/>
      <c r="E258" s="5"/>
      <c r="F258" s="5"/>
      <c r="G258" s="2"/>
      <c r="H258" s="5"/>
      <c r="I258" s="5"/>
      <c r="J258" s="5"/>
      <c r="K258" s="5"/>
      <c r="L258" s="5"/>
      <c r="M258" s="6"/>
      <c r="N258" s="7"/>
      <c r="O258" s="5"/>
      <c r="P258" s="52" t="str">
        <f t="shared" ref="P258:P321" si="12">G258&amp;" - "&amp;H258</f>
        <v xml:space="preserve"> - </v>
      </c>
      <c r="Q258" s="52" t="str">
        <f t="shared" si="10"/>
        <v xml:space="preserve"> </v>
      </c>
    </row>
    <row r="259" spans="1:17" x14ac:dyDescent="0.25">
      <c r="A259" s="5"/>
      <c r="B259" s="10"/>
      <c r="C259" s="10"/>
      <c r="D259" s="5"/>
      <c r="E259" s="5"/>
      <c r="F259" s="5"/>
      <c r="G259" s="2"/>
      <c r="H259" s="5"/>
      <c r="I259" s="5"/>
      <c r="J259" s="5"/>
      <c r="K259" s="5"/>
      <c r="L259" s="5"/>
      <c r="M259" s="6"/>
      <c r="N259" s="7"/>
      <c r="O259" s="5"/>
      <c r="P259" s="52" t="str">
        <f t="shared" si="12"/>
        <v xml:space="preserve"> - </v>
      </c>
      <c r="Q259" s="52" t="str">
        <f t="shared" ref="Q259:Q322" si="13">N259&amp;" "&amp;M259</f>
        <v xml:space="preserve"> </v>
      </c>
    </row>
    <row r="260" spans="1:17" x14ac:dyDescent="0.25">
      <c r="A260" s="5"/>
      <c r="B260" s="10"/>
      <c r="C260" s="10"/>
      <c r="D260" s="5"/>
      <c r="E260" s="5"/>
      <c r="F260" s="5"/>
      <c r="G260" s="2"/>
      <c r="H260" s="5"/>
      <c r="I260" s="5"/>
      <c r="J260" s="5"/>
      <c r="K260" s="5"/>
      <c r="L260" s="5"/>
      <c r="M260" s="6"/>
      <c r="N260" s="7"/>
      <c r="O260" s="5"/>
      <c r="P260" s="52" t="str">
        <f t="shared" si="12"/>
        <v xml:space="preserve"> - </v>
      </c>
      <c r="Q260" s="52" t="str">
        <f t="shared" si="13"/>
        <v xml:space="preserve"> </v>
      </c>
    </row>
    <row r="261" spans="1:17" x14ac:dyDescent="0.25">
      <c r="A261" s="5"/>
      <c r="B261" s="10"/>
      <c r="C261" s="10"/>
      <c r="D261" s="5"/>
      <c r="E261" s="5"/>
      <c r="F261" s="5"/>
      <c r="G261" s="2"/>
      <c r="H261" s="5"/>
      <c r="I261" s="5"/>
      <c r="J261" s="5"/>
      <c r="K261" s="5"/>
      <c r="L261" s="5"/>
      <c r="M261" s="6"/>
      <c r="N261" s="7"/>
      <c r="O261" s="5"/>
      <c r="P261" s="52" t="str">
        <f t="shared" si="12"/>
        <v xml:space="preserve"> - </v>
      </c>
      <c r="Q261" s="52" t="str">
        <f t="shared" si="13"/>
        <v xml:space="preserve"> </v>
      </c>
    </row>
    <row r="262" spans="1:17" x14ac:dyDescent="0.25">
      <c r="A262" s="5"/>
      <c r="B262" s="10"/>
      <c r="C262" s="10"/>
      <c r="D262" s="5"/>
      <c r="E262" s="5"/>
      <c r="F262" s="5"/>
      <c r="G262" s="2"/>
      <c r="H262" s="5"/>
      <c r="I262" s="5"/>
      <c r="J262" s="5"/>
      <c r="K262" s="5"/>
      <c r="L262" s="5"/>
      <c r="M262" s="6"/>
      <c r="N262" s="7"/>
      <c r="O262" s="5"/>
      <c r="P262" s="52" t="str">
        <f t="shared" si="12"/>
        <v xml:space="preserve"> - </v>
      </c>
      <c r="Q262" s="52" t="str">
        <f t="shared" si="13"/>
        <v xml:space="preserve"> </v>
      </c>
    </row>
    <row r="263" spans="1:17" x14ac:dyDescent="0.25">
      <c r="A263" s="5"/>
      <c r="B263" s="10"/>
      <c r="C263" s="10"/>
      <c r="D263" s="5"/>
      <c r="E263" s="5"/>
      <c r="F263" s="5"/>
      <c r="G263" s="2"/>
      <c r="H263" s="5"/>
      <c r="I263" s="5"/>
      <c r="J263" s="5"/>
      <c r="K263" s="5"/>
      <c r="L263" s="5"/>
      <c r="M263" s="6"/>
      <c r="N263" s="7"/>
      <c r="O263" s="5"/>
      <c r="P263" s="52" t="str">
        <f t="shared" si="12"/>
        <v xml:space="preserve"> - </v>
      </c>
      <c r="Q263" s="52" t="str">
        <f t="shared" si="13"/>
        <v xml:space="preserve"> </v>
      </c>
    </row>
    <row r="264" spans="1:17" x14ac:dyDescent="0.25">
      <c r="A264" s="5"/>
      <c r="B264" s="10"/>
      <c r="C264" s="10"/>
      <c r="D264" s="5"/>
      <c r="E264" s="5"/>
      <c r="F264" s="5"/>
      <c r="G264" s="2"/>
      <c r="H264" s="5"/>
      <c r="I264" s="5"/>
      <c r="J264" s="5"/>
      <c r="K264" s="5"/>
      <c r="L264" s="5"/>
      <c r="M264" s="6"/>
      <c r="N264" s="7"/>
      <c r="O264" s="5"/>
      <c r="P264" s="52" t="str">
        <f t="shared" si="12"/>
        <v xml:space="preserve"> - </v>
      </c>
      <c r="Q264" s="52" t="str">
        <f t="shared" si="13"/>
        <v xml:space="preserve"> </v>
      </c>
    </row>
    <row r="265" spans="1:17" x14ac:dyDescent="0.25">
      <c r="A265" s="5"/>
      <c r="B265" s="10"/>
      <c r="C265" s="10"/>
      <c r="D265" s="5"/>
      <c r="E265" s="5"/>
      <c r="F265" s="5"/>
      <c r="G265" s="2"/>
      <c r="H265" s="5"/>
      <c r="I265" s="5"/>
      <c r="J265" s="5"/>
      <c r="K265" s="5"/>
      <c r="L265" s="5"/>
      <c r="M265" s="6"/>
      <c r="N265" s="7"/>
      <c r="O265" s="5"/>
      <c r="P265" s="52" t="str">
        <f t="shared" si="12"/>
        <v xml:space="preserve"> - </v>
      </c>
      <c r="Q265" s="52" t="str">
        <f t="shared" si="13"/>
        <v xml:space="preserve"> </v>
      </c>
    </row>
    <row r="266" spans="1:17" x14ac:dyDescent="0.25">
      <c r="A266" s="5"/>
      <c r="B266" s="10"/>
      <c r="C266" s="10"/>
      <c r="D266" s="5"/>
      <c r="E266" s="5"/>
      <c r="F266" s="5"/>
      <c r="G266" s="2"/>
      <c r="H266" s="5"/>
      <c r="I266" s="5"/>
      <c r="J266" s="5"/>
      <c r="K266" s="5"/>
      <c r="L266" s="5"/>
      <c r="M266" s="6"/>
      <c r="N266" s="7"/>
      <c r="O266" s="5"/>
      <c r="P266" s="52" t="str">
        <f t="shared" si="12"/>
        <v xml:space="preserve"> - </v>
      </c>
      <c r="Q266" s="52" t="str">
        <f t="shared" si="13"/>
        <v xml:space="preserve"> </v>
      </c>
    </row>
    <row r="267" spans="1:17" x14ac:dyDescent="0.25">
      <c r="A267" s="5"/>
      <c r="B267" s="10"/>
      <c r="C267" s="10"/>
      <c r="D267" s="5"/>
      <c r="E267" s="5"/>
      <c r="F267" s="5"/>
      <c r="G267" s="2"/>
      <c r="H267" s="5"/>
      <c r="I267" s="5"/>
      <c r="J267" s="5"/>
      <c r="K267" s="5"/>
      <c r="L267" s="5"/>
      <c r="M267" s="6"/>
      <c r="N267" s="7"/>
      <c r="O267" s="5"/>
      <c r="P267" s="52" t="str">
        <f t="shared" si="12"/>
        <v xml:space="preserve"> - </v>
      </c>
      <c r="Q267" s="52" t="str">
        <f t="shared" si="13"/>
        <v xml:space="preserve"> </v>
      </c>
    </row>
    <row r="268" spans="1:17" x14ac:dyDescent="0.25">
      <c r="A268" s="5"/>
      <c r="B268" s="10"/>
      <c r="C268" s="10"/>
      <c r="D268" s="5"/>
      <c r="E268" s="5"/>
      <c r="F268" s="5"/>
      <c r="G268" s="2"/>
      <c r="H268" s="5"/>
      <c r="I268" s="5"/>
      <c r="J268" s="5"/>
      <c r="K268" s="5"/>
      <c r="L268" s="5"/>
      <c r="M268" s="6"/>
      <c r="N268" s="7"/>
      <c r="O268" s="5"/>
      <c r="P268" s="52" t="str">
        <f t="shared" si="12"/>
        <v xml:space="preserve"> - </v>
      </c>
      <c r="Q268" s="52" t="str">
        <f t="shared" si="13"/>
        <v xml:space="preserve"> </v>
      </c>
    </row>
    <row r="269" spans="1:17" x14ac:dyDescent="0.25">
      <c r="A269" s="5"/>
      <c r="B269" s="10"/>
      <c r="C269" s="10"/>
      <c r="D269" s="5"/>
      <c r="E269" s="5"/>
      <c r="F269" s="5"/>
      <c r="G269" s="2"/>
      <c r="H269" s="5"/>
      <c r="I269" s="5"/>
      <c r="J269" s="5"/>
      <c r="K269" s="5"/>
      <c r="L269" s="5"/>
      <c r="M269" s="6"/>
      <c r="N269" s="7"/>
      <c r="O269" s="5"/>
      <c r="P269" s="52" t="str">
        <f t="shared" si="12"/>
        <v xml:space="preserve"> - </v>
      </c>
      <c r="Q269" s="52" t="str">
        <f t="shared" si="13"/>
        <v xml:space="preserve"> </v>
      </c>
    </row>
    <row r="270" spans="1:17" x14ac:dyDescent="0.25">
      <c r="A270" s="5"/>
      <c r="B270" s="10"/>
      <c r="C270" s="10"/>
      <c r="D270" s="5"/>
      <c r="E270" s="5"/>
      <c r="F270" s="5"/>
      <c r="G270" s="2"/>
      <c r="H270" s="5"/>
      <c r="I270" s="5"/>
      <c r="J270" s="5"/>
      <c r="K270" s="5"/>
      <c r="L270" s="5"/>
      <c r="M270" s="6"/>
      <c r="N270" s="7"/>
      <c r="O270" s="5"/>
      <c r="P270" s="52" t="str">
        <f t="shared" si="12"/>
        <v xml:space="preserve"> - </v>
      </c>
      <c r="Q270" s="52" t="str">
        <f t="shared" si="13"/>
        <v xml:space="preserve"> </v>
      </c>
    </row>
    <row r="271" spans="1:17" x14ac:dyDescent="0.25">
      <c r="A271" s="5"/>
      <c r="B271" s="10"/>
      <c r="C271" s="10"/>
      <c r="D271" s="5"/>
      <c r="E271" s="5"/>
      <c r="F271" s="5"/>
      <c r="G271" s="2"/>
      <c r="H271" s="5"/>
      <c r="I271" s="5"/>
      <c r="J271" s="5"/>
      <c r="K271" s="5"/>
      <c r="L271" s="5"/>
      <c r="M271" s="6"/>
      <c r="N271" s="7"/>
      <c r="O271" s="5"/>
      <c r="P271" s="52" t="str">
        <f t="shared" si="12"/>
        <v xml:space="preserve"> - </v>
      </c>
      <c r="Q271" s="52" t="str">
        <f t="shared" si="13"/>
        <v xml:space="preserve"> </v>
      </c>
    </row>
    <row r="272" spans="1:17" x14ac:dyDescent="0.25">
      <c r="A272" s="5"/>
      <c r="B272" s="10"/>
      <c r="C272" s="10"/>
      <c r="D272" s="5"/>
      <c r="E272" s="5"/>
      <c r="F272" s="5"/>
      <c r="G272" s="2"/>
      <c r="H272" s="5"/>
      <c r="I272" s="5"/>
      <c r="J272" s="5"/>
      <c r="K272" s="5"/>
      <c r="L272" s="5"/>
      <c r="M272" s="6"/>
      <c r="N272" s="7"/>
      <c r="O272" s="5"/>
      <c r="P272" s="52" t="str">
        <f t="shared" si="12"/>
        <v xml:space="preserve"> - </v>
      </c>
      <c r="Q272" s="52" t="str">
        <f t="shared" si="13"/>
        <v xml:space="preserve"> </v>
      </c>
    </row>
    <row r="273" spans="1:17" x14ac:dyDescent="0.25">
      <c r="A273" s="5"/>
      <c r="B273" s="10"/>
      <c r="C273" s="10"/>
      <c r="D273" s="5"/>
      <c r="E273" s="5"/>
      <c r="F273" s="5"/>
      <c r="G273" s="2"/>
      <c r="H273" s="5"/>
      <c r="I273" s="5"/>
      <c r="J273" s="5"/>
      <c r="K273" s="5"/>
      <c r="L273" s="5"/>
      <c r="M273" s="6"/>
      <c r="N273" s="7"/>
      <c r="O273" s="5"/>
      <c r="P273" s="52" t="str">
        <f t="shared" si="12"/>
        <v xml:space="preserve"> - </v>
      </c>
      <c r="Q273" s="52" t="str">
        <f t="shared" si="13"/>
        <v xml:space="preserve"> </v>
      </c>
    </row>
    <row r="274" spans="1:17" x14ac:dyDescent="0.25">
      <c r="A274" s="5"/>
      <c r="B274" s="10"/>
      <c r="C274" s="10"/>
      <c r="D274" s="5"/>
      <c r="E274" s="5"/>
      <c r="F274" s="5"/>
      <c r="G274" s="2"/>
      <c r="H274" s="5"/>
      <c r="I274" s="5"/>
      <c r="J274" s="5"/>
      <c r="K274" s="5"/>
      <c r="L274" s="5"/>
      <c r="M274" s="6"/>
      <c r="N274" s="7"/>
      <c r="O274" s="5"/>
      <c r="P274" s="52" t="str">
        <f t="shared" si="12"/>
        <v xml:space="preserve"> - </v>
      </c>
      <c r="Q274" s="52" t="str">
        <f t="shared" si="13"/>
        <v xml:space="preserve"> </v>
      </c>
    </row>
    <row r="275" spans="1:17" x14ac:dyDescent="0.25">
      <c r="A275" s="5"/>
      <c r="B275" s="10"/>
      <c r="C275" s="10"/>
      <c r="D275" s="5"/>
      <c r="E275" s="5"/>
      <c r="F275" s="5"/>
      <c r="G275" s="2"/>
      <c r="H275" s="5"/>
      <c r="I275" s="5"/>
      <c r="J275" s="5"/>
      <c r="K275" s="5"/>
      <c r="L275" s="5"/>
      <c r="M275" s="6"/>
      <c r="N275" s="7"/>
      <c r="O275" s="5"/>
      <c r="P275" s="52" t="str">
        <f t="shared" si="12"/>
        <v xml:space="preserve"> - </v>
      </c>
      <c r="Q275" s="52" t="str">
        <f t="shared" si="13"/>
        <v xml:space="preserve"> </v>
      </c>
    </row>
    <row r="276" spans="1:17" x14ac:dyDescent="0.25">
      <c r="A276" s="5"/>
      <c r="B276" s="10"/>
      <c r="C276" s="10"/>
      <c r="D276" s="5"/>
      <c r="E276" s="5"/>
      <c r="F276" s="5"/>
      <c r="G276" s="2"/>
      <c r="H276" s="5"/>
      <c r="I276" s="5"/>
      <c r="J276" s="5"/>
      <c r="K276" s="5"/>
      <c r="L276" s="5"/>
      <c r="M276" s="6"/>
      <c r="N276" s="7"/>
      <c r="O276" s="5"/>
      <c r="P276" s="52" t="str">
        <f t="shared" si="12"/>
        <v xml:space="preserve"> - </v>
      </c>
      <c r="Q276" s="52" t="str">
        <f t="shared" si="13"/>
        <v xml:space="preserve"> </v>
      </c>
    </row>
    <row r="277" spans="1:17" x14ac:dyDescent="0.25">
      <c r="A277" s="5"/>
      <c r="B277" s="10"/>
      <c r="C277" s="10"/>
      <c r="D277" s="5"/>
      <c r="E277" s="5"/>
      <c r="F277" s="5"/>
      <c r="G277" s="2"/>
      <c r="H277" s="5"/>
      <c r="I277" s="5"/>
      <c r="J277" s="5"/>
      <c r="K277" s="5"/>
      <c r="L277" s="5"/>
      <c r="M277" s="6"/>
      <c r="N277" s="7"/>
      <c r="O277" s="5"/>
      <c r="P277" s="52" t="str">
        <f t="shared" si="12"/>
        <v xml:space="preserve"> - </v>
      </c>
      <c r="Q277" s="52" t="str">
        <f t="shared" si="13"/>
        <v xml:space="preserve"> </v>
      </c>
    </row>
    <row r="278" spans="1:17" x14ac:dyDescent="0.25">
      <c r="A278" s="5"/>
      <c r="B278" s="10"/>
      <c r="C278" s="10"/>
      <c r="D278" s="5"/>
      <c r="E278" s="5"/>
      <c r="F278" s="5"/>
      <c r="G278" s="2"/>
      <c r="H278" s="5"/>
      <c r="I278" s="5"/>
      <c r="J278" s="5"/>
      <c r="K278" s="5"/>
      <c r="L278" s="5"/>
      <c r="M278" s="6"/>
      <c r="N278" s="7"/>
      <c r="O278" s="5"/>
      <c r="P278" s="52" t="str">
        <f t="shared" si="12"/>
        <v xml:space="preserve"> - </v>
      </c>
      <c r="Q278" s="52" t="str">
        <f t="shared" si="13"/>
        <v xml:space="preserve"> </v>
      </c>
    </row>
    <row r="279" spans="1:17" x14ac:dyDescent="0.25">
      <c r="A279" s="5"/>
      <c r="B279" s="10"/>
      <c r="C279" s="10"/>
      <c r="D279" s="5"/>
      <c r="E279" s="5"/>
      <c r="F279" s="5"/>
      <c r="G279" s="2"/>
      <c r="H279" s="5"/>
      <c r="I279" s="5"/>
      <c r="J279" s="5"/>
      <c r="K279" s="5"/>
      <c r="L279" s="5"/>
      <c r="M279" s="6"/>
      <c r="N279" s="7"/>
      <c r="O279" s="5"/>
      <c r="P279" s="52" t="str">
        <f t="shared" si="12"/>
        <v xml:space="preserve"> - </v>
      </c>
      <c r="Q279" s="52" t="str">
        <f t="shared" si="13"/>
        <v xml:space="preserve"> </v>
      </c>
    </row>
    <row r="280" spans="1:17" x14ac:dyDescent="0.25">
      <c r="A280" s="5"/>
      <c r="B280" s="10"/>
      <c r="C280" s="10"/>
      <c r="D280" s="5"/>
      <c r="E280" s="5"/>
      <c r="F280" s="5"/>
      <c r="G280" s="2"/>
      <c r="H280" s="5"/>
      <c r="I280" s="5"/>
      <c r="J280" s="5"/>
      <c r="K280" s="5"/>
      <c r="L280" s="5"/>
      <c r="M280" s="6"/>
      <c r="N280" s="7"/>
      <c r="O280" s="5"/>
      <c r="P280" s="52" t="str">
        <f t="shared" si="12"/>
        <v xml:space="preserve"> - </v>
      </c>
      <c r="Q280" s="52" t="str">
        <f t="shared" si="13"/>
        <v xml:space="preserve"> </v>
      </c>
    </row>
    <row r="281" spans="1:17" x14ac:dyDescent="0.25">
      <c r="A281" s="5"/>
      <c r="B281" s="10"/>
      <c r="C281" s="10"/>
      <c r="D281" s="5"/>
      <c r="E281" s="5"/>
      <c r="F281" s="5"/>
      <c r="G281" s="2"/>
      <c r="H281" s="5"/>
      <c r="I281" s="5"/>
      <c r="J281" s="5"/>
      <c r="K281" s="5"/>
      <c r="L281" s="5"/>
      <c r="M281" s="6"/>
      <c r="N281" s="7"/>
      <c r="O281" s="5"/>
      <c r="P281" s="52" t="str">
        <f t="shared" si="12"/>
        <v xml:space="preserve"> - </v>
      </c>
      <c r="Q281" s="52" t="str">
        <f t="shared" si="13"/>
        <v xml:space="preserve"> </v>
      </c>
    </row>
    <row r="282" spans="1:17" x14ac:dyDescent="0.25">
      <c r="A282" s="5"/>
      <c r="B282" s="10"/>
      <c r="C282" s="10"/>
      <c r="D282" s="5"/>
      <c r="E282" s="5"/>
      <c r="F282" s="5"/>
      <c r="G282" s="2"/>
      <c r="H282" s="5"/>
      <c r="I282" s="5"/>
      <c r="J282" s="5"/>
      <c r="K282" s="5"/>
      <c r="L282" s="5"/>
      <c r="M282" s="6"/>
      <c r="N282" s="7"/>
      <c r="O282" s="5"/>
      <c r="P282" s="52" t="str">
        <f t="shared" si="12"/>
        <v xml:space="preserve"> - </v>
      </c>
      <c r="Q282" s="52" t="str">
        <f t="shared" si="13"/>
        <v xml:space="preserve"> </v>
      </c>
    </row>
    <row r="283" spans="1:17" x14ac:dyDescent="0.25">
      <c r="A283" s="5"/>
      <c r="B283" s="10"/>
      <c r="C283" s="10"/>
      <c r="D283" s="5"/>
      <c r="E283" s="5"/>
      <c r="F283" s="5"/>
      <c r="G283" s="2"/>
      <c r="H283" s="5"/>
      <c r="I283" s="5"/>
      <c r="J283" s="5"/>
      <c r="K283" s="5"/>
      <c r="L283" s="5"/>
      <c r="M283" s="6"/>
      <c r="N283" s="7"/>
      <c r="O283" s="5"/>
      <c r="P283" s="52" t="str">
        <f t="shared" si="12"/>
        <v xml:space="preserve"> - </v>
      </c>
      <c r="Q283" s="52" t="str">
        <f t="shared" si="13"/>
        <v xml:space="preserve"> </v>
      </c>
    </row>
    <row r="284" spans="1:17" x14ac:dyDescent="0.25">
      <c r="A284" s="5"/>
      <c r="B284" s="10"/>
      <c r="C284" s="10"/>
      <c r="D284" s="5"/>
      <c r="E284" s="5"/>
      <c r="F284" s="5"/>
      <c r="G284" s="2"/>
      <c r="H284" s="5"/>
      <c r="I284" s="5"/>
      <c r="J284" s="5"/>
      <c r="K284" s="5"/>
      <c r="L284" s="5"/>
      <c r="M284" s="6"/>
      <c r="N284" s="7"/>
      <c r="O284" s="5"/>
      <c r="P284" s="52" t="str">
        <f t="shared" si="12"/>
        <v xml:space="preserve"> - </v>
      </c>
      <c r="Q284" s="52" t="str">
        <f t="shared" si="13"/>
        <v xml:space="preserve"> </v>
      </c>
    </row>
    <row r="285" spans="1:17" x14ac:dyDescent="0.25">
      <c r="A285" s="5"/>
      <c r="B285" s="10"/>
      <c r="C285" s="10"/>
      <c r="D285" s="5"/>
      <c r="E285" s="5"/>
      <c r="F285" s="5"/>
      <c r="G285" s="2"/>
      <c r="H285" s="5"/>
      <c r="I285" s="5"/>
      <c r="J285" s="5"/>
      <c r="K285" s="5"/>
      <c r="L285" s="5"/>
      <c r="M285" s="6"/>
      <c r="N285" s="7"/>
      <c r="O285" s="5"/>
      <c r="P285" s="52" t="str">
        <f t="shared" si="12"/>
        <v xml:space="preserve"> - </v>
      </c>
      <c r="Q285" s="52" t="str">
        <f t="shared" si="13"/>
        <v xml:space="preserve"> </v>
      </c>
    </row>
    <row r="286" spans="1:17" x14ac:dyDescent="0.25">
      <c r="A286" s="5"/>
      <c r="B286" s="10"/>
      <c r="C286" s="10"/>
      <c r="D286" s="5"/>
      <c r="E286" s="5"/>
      <c r="F286" s="5"/>
      <c r="G286" s="2"/>
      <c r="H286" s="5"/>
      <c r="I286" s="5"/>
      <c r="J286" s="5"/>
      <c r="K286" s="5"/>
      <c r="L286" s="5"/>
      <c r="M286" s="6"/>
      <c r="N286" s="7"/>
      <c r="O286" s="5"/>
      <c r="P286" s="52" t="str">
        <f t="shared" si="12"/>
        <v xml:space="preserve"> - </v>
      </c>
      <c r="Q286" s="52" t="str">
        <f t="shared" si="13"/>
        <v xml:space="preserve"> </v>
      </c>
    </row>
    <row r="287" spans="1:17" x14ac:dyDescent="0.25">
      <c r="A287" s="5"/>
      <c r="B287" s="10"/>
      <c r="C287" s="10"/>
      <c r="D287" s="5"/>
      <c r="E287" s="5"/>
      <c r="F287" s="5"/>
      <c r="G287" s="2"/>
      <c r="H287" s="5"/>
      <c r="I287" s="5"/>
      <c r="J287" s="5"/>
      <c r="K287" s="5"/>
      <c r="L287" s="5"/>
      <c r="M287" s="6"/>
      <c r="N287" s="7"/>
      <c r="O287" s="5"/>
      <c r="P287" s="52" t="str">
        <f t="shared" si="12"/>
        <v xml:space="preserve"> - </v>
      </c>
      <c r="Q287" s="52" t="str">
        <f t="shared" si="13"/>
        <v xml:space="preserve"> </v>
      </c>
    </row>
    <row r="288" spans="1:17" x14ac:dyDescent="0.25">
      <c r="A288" s="5"/>
      <c r="B288" s="10"/>
      <c r="C288" s="10"/>
      <c r="D288" s="5"/>
      <c r="E288" s="5"/>
      <c r="F288" s="5"/>
      <c r="G288" s="2"/>
      <c r="H288" s="5"/>
      <c r="I288" s="5"/>
      <c r="J288" s="5"/>
      <c r="K288" s="5"/>
      <c r="L288" s="5"/>
      <c r="M288" s="6"/>
      <c r="N288" s="7"/>
      <c r="O288" s="5"/>
      <c r="P288" s="52" t="str">
        <f t="shared" si="12"/>
        <v xml:space="preserve"> - </v>
      </c>
      <c r="Q288" s="52" t="str">
        <f t="shared" si="13"/>
        <v xml:space="preserve"> </v>
      </c>
    </row>
    <row r="289" spans="1:17" x14ac:dyDescent="0.25">
      <c r="A289" s="5"/>
      <c r="B289" s="10"/>
      <c r="C289" s="10"/>
      <c r="D289" s="5"/>
      <c r="E289" s="5"/>
      <c r="F289" s="5"/>
      <c r="G289" s="2"/>
      <c r="H289" s="5"/>
      <c r="I289" s="5"/>
      <c r="J289" s="5"/>
      <c r="K289" s="5"/>
      <c r="L289" s="5"/>
      <c r="M289" s="6"/>
      <c r="N289" s="7"/>
      <c r="O289" s="5"/>
      <c r="P289" s="52" t="str">
        <f t="shared" si="12"/>
        <v xml:space="preserve"> - </v>
      </c>
      <c r="Q289" s="52" t="str">
        <f t="shared" si="13"/>
        <v xml:space="preserve"> </v>
      </c>
    </row>
    <row r="290" spans="1:17" x14ac:dyDescent="0.25">
      <c r="A290" s="5"/>
      <c r="B290" s="10"/>
      <c r="C290" s="10"/>
      <c r="D290" s="5"/>
      <c r="E290" s="5"/>
      <c r="F290" s="5"/>
      <c r="G290" s="2"/>
      <c r="H290" s="5"/>
      <c r="I290" s="5"/>
      <c r="J290" s="5"/>
      <c r="K290" s="5"/>
      <c r="L290" s="5"/>
      <c r="M290" s="6"/>
      <c r="N290" s="7"/>
      <c r="O290" s="5"/>
      <c r="P290" s="52" t="str">
        <f t="shared" si="12"/>
        <v xml:space="preserve"> - </v>
      </c>
      <c r="Q290" s="52" t="str">
        <f t="shared" si="13"/>
        <v xml:space="preserve"> </v>
      </c>
    </row>
    <row r="291" spans="1:17" x14ac:dyDescent="0.25">
      <c r="A291" s="5"/>
      <c r="B291" s="10"/>
      <c r="C291" s="10"/>
      <c r="D291" s="5"/>
      <c r="E291" s="5"/>
      <c r="F291" s="5"/>
      <c r="G291" s="2"/>
      <c r="H291" s="5"/>
      <c r="I291" s="5"/>
      <c r="J291" s="5"/>
      <c r="K291" s="5"/>
      <c r="L291" s="5"/>
      <c r="M291" s="6"/>
      <c r="N291" s="7"/>
      <c r="O291" s="5"/>
      <c r="P291" s="52" t="str">
        <f t="shared" si="12"/>
        <v xml:space="preserve"> - </v>
      </c>
      <c r="Q291" s="52" t="str">
        <f t="shared" si="13"/>
        <v xml:space="preserve"> </v>
      </c>
    </row>
    <row r="292" spans="1:17" x14ac:dyDescent="0.25">
      <c r="A292" s="5"/>
      <c r="B292" s="10"/>
      <c r="C292" s="10"/>
      <c r="D292" s="5"/>
      <c r="E292" s="5"/>
      <c r="F292" s="5"/>
      <c r="G292" s="2"/>
      <c r="H292" s="5"/>
      <c r="I292" s="5"/>
      <c r="J292" s="5"/>
      <c r="K292" s="5"/>
      <c r="L292" s="5"/>
      <c r="M292" s="6"/>
      <c r="N292" s="7"/>
      <c r="O292" s="5"/>
      <c r="P292" s="52" t="str">
        <f t="shared" si="12"/>
        <v xml:space="preserve"> - </v>
      </c>
      <c r="Q292" s="52" t="str">
        <f t="shared" si="13"/>
        <v xml:space="preserve"> </v>
      </c>
    </row>
    <row r="293" spans="1:17" x14ac:dyDescent="0.25">
      <c r="A293" s="5"/>
      <c r="B293" s="10"/>
      <c r="C293" s="10"/>
      <c r="D293" s="5"/>
      <c r="E293" s="5"/>
      <c r="F293" s="5"/>
      <c r="G293" s="2"/>
      <c r="H293" s="5"/>
      <c r="I293" s="5"/>
      <c r="J293" s="5"/>
      <c r="K293" s="5"/>
      <c r="L293" s="5"/>
      <c r="M293" s="6"/>
      <c r="N293" s="7"/>
      <c r="O293" s="5"/>
      <c r="P293" s="52" t="str">
        <f t="shared" si="12"/>
        <v xml:space="preserve"> - </v>
      </c>
      <c r="Q293" s="52" t="str">
        <f t="shared" si="13"/>
        <v xml:space="preserve"> </v>
      </c>
    </row>
    <row r="294" spans="1:17" x14ac:dyDescent="0.25">
      <c r="A294" s="5"/>
      <c r="B294" s="10"/>
      <c r="C294" s="10"/>
      <c r="D294" s="5"/>
      <c r="E294" s="5"/>
      <c r="F294" s="5"/>
      <c r="G294" s="2"/>
      <c r="H294" s="5"/>
      <c r="I294" s="5"/>
      <c r="J294" s="5"/>
      <c r="K294" s="5"/>
      <c r="L294" s="5"/>
      <c r="M294" s="6"/>
      <c r="N294" s="7"/>
      <c r="O294" s="5"/>
      <c r="P294" s="52" t="str">
        <f t="shared" si="12"/>
        <v xml:space="preserve"> - </v>
      </c>
      <c r="Q294" s="52" t="str">
        <f t="shared" si="13"/>
        <v xml:space="preserve"> </v>
      </c>
    </row>
    <row r="295" spans="1:17" x14ac:dyDescent="0.25">
      <c r="A295" s="5"/>
      <c r="B295" s="10"/>
      <c r="C295" s="10"/>
      <c r="D295" s="5"/>
      <c r="E295" s="5"/>
      <c r="F295" s="5"/>
      <c r="G295" s="2"/>
      <c r="H295" s="5"/>
      <c r="I295" s="5"/>
      <c r="J295" s="5"/>
      <c r="K295" s="5"/>
      <c r="L295" s="5"/>
      <c r="M295" s="6"/>
      <c r="N295" s="7"/>
      <c r="O295" s="5"/>
      <c r="P295" s="52" t="str">
        <f t="shared" si="12"/>
        <v xml:space="preserve"> - </v>
      </c>
      <c r="Q295" s="52" t="str">
        <f t="shared" si="13"/>
        <v xml:space="preserve"> </v>
      </c>
    </row>
    <row r="296" spans="1:17" x14ac:dyDescent="0.25">
      <c r="A296" s="5"/>
      <c r="B296" s="10"/>
      <c r="C296" s="10"/>
      <c r="D296" s="5"/>
      <c r="E296" s="5"/>
      <c r="F296" s="5"/>
      <c r="G296" s="2"/>
      <c r="H296" s="5"/>
      <c r="I296" s="5"/>
      <c r="J296" s="5"/>
      <c r="K296" s="5"/>
      <c r="L296" s="5"/>
      <c r="M296" s="6"/>
      <c r="N296" s="7"/>
      <c r="O296" s="5"/>
      <c r="P296" s="52" t="str">
        <f t="shared" si="12"/>
        <v xml:space="preserve"> - </v>
      </c>
      <c r="Q296" s="52" t="str">
        <f t="shared" si="13"/>
        <v xml:space="preserve"> </v>
      </c>
    </row>
    <row r="297" spans="1:17" x14ac:dyDescent="0.25">
      <c r="A297" s="5"/>
      <c r="B297" s="10"/>
      <c r="C297" s="10"/>
      <c r="D297" s="5"/>
      <c r="E297" s="5"/>
      <c r="F297" s="5"/>
      <c r="G297" s="2"/>
      <c r="H297" s="5"/>
      <c r="I297" s="5"/>
      <c r="J297" s="5"/>
      <c r="K297" s="5"/>
      <c r="L297" s="5"/>
      <c r="M297" s="6"/>
      <c r="N297" s="7"/>
      <c r="O297" s="5"/>
      <c r="P297" s="52" t="str">
        <f t="shared" si="12"/>
        <v xml:space="preserve"> - </v>
      </c>
      <c r="Q297" s="52" t="str">
        <f t="shared" si="13"/>
        <v xml:space="preserve"> </v>
      </c>
    </row>
    <row r="298" spans="1:17" x14ac:dyDescent="0.25">
      <c r="A298" s="5"/>
      <c r="B298" s="10"/>
      <c r="C298" s="10"/>
      <c r="D298" s="5"/>
      <c r="E298" s="5"/>
      <c r="F298" s="5"/>
      <c r="G298" s="2"/>
      <c r="H298" s="5"/>
      <c r="I298" s="5"/>
      <c r="J298" s="5"/>
      <c r="K298" s="5"/>
      <c r="L298" s="5"/>
      <c r="M298" s="6"/>
      <c r="N298" s="7"/>
      <c r="O298" s="5"/>
      <c r="P298" s="52" t="str">
        <f t="shared" si="12"/>
        <v xml:space="preserve"> - </v>
      </c>
      <c r="Q298" s="52" t="str">
        <f t="shared" si="13"/>
        <v xml:space="preserve"> </v>
      </c>
    </row>
    <row r="299" spans="1:17" x14ac:dyDescent="0.25">
      <c r="A299" s="5"/>
      <c r="B299" s="10"/>
      <c r="C299" s="10"/>
      <c r="D299" s="5"/>
      <c r="E299" s="5"/>
      <c r="F299" s="5"/>
      <c r="G299" s="2"/>
      <c r="H299" s="5"/>
      <c r="I299" s="5"/>
      <c r="J299" s="5"/>
      <c r="K299" s="5"/>
      <c r="L299" s="5"/>
      <c r="M299" s="6"/>
      <c r="N299" s="7"/>
      <c r="O299" s="5"/>
      <c r="P299" s="52" t="str">
        <f t="shared" si="12"/>
        <v xml:space="preserve"> - </v>
      </c>
      <c r="Q299" s="52" t="str">
        <f t="shared" si="13"/>
        <v xml:space="preserve"> </v>
      </c>
    </row>
    <row r="300" spans="1:17" x14ac:dyDescent="0.25">
      <c r="A300" s="5"/>
      <c r="B300" s="10"/>
      <c r="C300" s="10"/>
      <c r="D300" s="5"/>
      <c r="E300" s="5"/>
      <c r="F300" s="5"/>
      <c r="G300" s="2"/>
      <c r="H300" s="5"/>
      <c r="I300" s="5"/>
      <c r="J300" s="5"/>
      <c r="K300" s="5"/>
      <c r="L300" s="5"/>
      <c r="M300" s="6"/>
      <c r="N300" s="7"/>
      <c r="O300" s="5"/>
      <c r="P300" s="52" t="str">
        <f t="shared" si="12"/>
        <v xml:space="preserve"> - </v>
      </c>
      <c r="Q300" s="52" t="str">
        <f t="shared" si="13"/>
        <v xml:space="preserve"> </v>
      </c>
    </row>
    <row r="301" spans="1:17" x14ac:dyDescent="0.25">
      <c r="A301" s="5"/>
      <c r="B301" s="10"/>
      <c r="C301" s="10"/>
      <c r="D301" s="5"/>
      <c r="E301" s="5"/>
      <c r="F301" s="5"/>
      <c r="G301" s="2"/>
      <c r="H301" s="5"/>
      <c r="I301" s="5"/>
      <c r="J301" s="5"/>
      <c r="K301" s="5"/>
      <c r="L301" s="5"/>
      <c r="M301" s="6"/>
      <c r="N301" s="7"/>
      <c r="O301" s="5"/>
      <c r="P301" s="52" t="str">
        <f t="shared" si="12"/>
        <v xml:space="preserve"> - </v>
      </c>
      <c r="Q301" s="52" t="str">
        <f t="shared" si="13"/>
        <v xml:space="preserve"> </v>
      </c>
    </row>
    <row r="302" spans="1:17" x14ac:dyDescent="0.25">
      <c r="A302" s="5"/>
      <c r="B302" s="10"/>
      <c r="C302" s="10"/>
      <c r="D302" s="5"/>
      <c r="E302" s="5"/>
      <c r="F302" s="5"/>
      <c r="G302" s="2"/>
      <c r="H302" s="5"/>
      <c r="I302" s="5"/>
      <c r="J302" s="5"/>
      <c r="K302" s="5"/>
      <c r="L302" s="5"/>
      <c r="M302" s="6"/>
      <c r="N302" s="7"/>
      <c r="O302" s="5"/>
      <c r="P302" s="52" t="str">
        <f t="shared" si="12"/>
        <v xml:space="preserve"> - </v>
      </c>
      <c r="Q302" s="52" t="str">
        <f t="shared" si="13"/>
        <v xml:space="preserve"> </v>
      </c>
    </row>
    <row r="303" spans="1:17" x14ac:dyDescent="0.25">
      <c r="A303" s="5"/>
      <c r="B303" s="10"/>
      <c r="C303" s="10"/>
      <c r="D303" s="5"/>
      <c r="E303" s="5"/>
      <c r="F303" s="5"/>
      <c r="G303" s="2"/>
      <c r="H303" s="5"/>
      <c r="I303" s="5"/>
      <c r="J303" s="5"/>
      <c r="K303" s="5"/>
      <c r="L303" s="5"/>
      <c r="M303" s="6"/>
      <c r="N303" s="7"/>
      <c r="O303" s="5"/>
      <c r="P303" s="52" t="str">
        <f t="shared" si="12"/>
        <v xml:space="preserve"> - </v>
      </c>
      <c r="Q303" s="52" t="str">
        <f t="shared" si="13"/>
        <v xml:space="preserve"> </v>
      </c>
    </row>
    <row r="304" spans="1:17" x14ac:dyDescent="0.25">
      <c r="A304" s="5"/>
      <c r="B304" s="10"/>
      <c r="C304" s="10"/>
      <c r="D304" s="5"/>
      <c r="E304" s="5"/>
      <c r="F304" s="5"/>
      <c r="G304" s="2"/>
      <c r="H304" s="5"/>
      <c r="I304" s="5"/>
      <c r="J304" s="5"/>
      <c r="K304" s="5"/>
      <c r="L304" s="5"/>
      <c r="M304" s="6"/>
      <c r="N304" s="7"/>
      <c r="O304" s="5"/>
      <c r="P304" s="52" t="str">
        <f t="shared" si="12"/>
        <v xml:space="preserve"> - </v>
      </c>
      <c r="Q304" s="52" t="str">
        <f t="shared" si="13"/>
        <v xml:space="preserve"> </v>
      </c>
    </row>
    <row r="305" spans="1:17" x14ac:dyDescent="0.25">
      <c r="A305" s="5"/>
      <c r="B305" s="10"/>
      <c r="C305" s="10"/>
      <c r="D305" s="5"/>
      <c r="E305" s="5"/>
      <c r="F305" s="5"/>
      <c r="G305" s="2"/>
      <c r="H305" s="5"/>
      <c r="I305" s="5"/>
      <c r="J305" s="5"/>
      <c r="K305" s="5"/>
      <c r="L305" s="5"/>
      <c r="M305" s="6"/>
      <c r="N305" s="7"/>
      <c r="O305" s="5"/>
      <c r="P305" s="52" t="str">
        <f t="shared" si="12"/>
        <v xml:space="preserve"> - </v>
      </c>
      <c r="Q305" s="52" t="str">
        <f t="shared" si="13"/>
        <v xml:space="preserve"> </v>
      </c>
    </row>
    <row r="306" spans="1:17" x14ac:dyDescent="0.25">
      <c r="A306" s="5"/>
      <c r="B306" s="10"/>
      <c r="C306" s="10"/>
      <c r="D306" s="5"/>
      <c r="E306" s="5"/>
      <c r="F306" s="5"/>
      <c r="G306" s="2"/>
      <c r="H306" s="5"/>
      <c r="I306" s="5"/>
      <c r="J306" s="5"/>
      <c r="K306" s="5"/>
      <c r="L306" s="5"/>
      <c r="M306" s="6"/>
      <c r="N306" s="7"/>
      <c r="O306" s="5"/>
      <c r="P306" s="52" t="str">
        <f t="shared" si="12"/>
        <v xml:space="preserve"> - </v>
      </c>
      <c r="Q306" s="52" t="str">
        <f t="shared" si="13"/>
        <v xml:space="preserve"> </v>
      </c>
    </row>
    <row r="307" spans="1:17" x14ac:dyDescent="0.25">
      <c r="A307" s="5"/>
      <c r="B307" s="10"/>
      <c r="C307" s="10"/>
      <c r="D307" s="5"/>
      <c r="E307" s="5"/>
      <c r="F307" s="5"/>
      <c r="G307" s="2"/>
      <c r="H307" s="5"/>
      <c r="I307" s="5"/>
      <c r="J307" s="5"/>
      <c r="K307" s="5"/>
      <c r="L307" s="5"/>
      <c r="M307" s="6"/>
      <c r="N307" s="7"/>
      <c r="O307" s="5"/>
      <c r="P307" s="52" t="str">
        <f t="shared" si="12"/>
        <v xml:space="preserve"> - </v>
      </c>
      <c r="Q307" s="52" t="str">
        <f t="shared" si="13"/>
        <v xml:space="preserve"> </v>
      </c>
    </row>
    <row r="308" spans="1:17" x14ac:dyDescent="0.25">
      <c r="A308" s="5"/>
      <c r="B308" s="10"/>
      <c r="C308" s="10"/>
      <c r="D308" s="5"/>
      <c r="E308" s="5"/>
      <c r="F308" s="5"/>
      <c r="G308" s="2"/>
      <c r="H308" s="5"/>
      <c r="I308" s="5"/>
      <c r="J308" s="5"/>
      <c r="K308" s="5"/>
      <c r="L308" s="5"/>
      <c r="M308" s="6"/>
      <c r="N308" s="7"/>
      <c r="O308" s="5"/>
      <c r="P308" s="52" t="str">
        <f t="shared" si="12"/>
        <v xml:space="preserve"> - </v>
      </c>
      <c r="Q308" s="52" t="str">
        <f t="shared" si="13"/>
        <v xml:space="preserve"> </v>
      </c>
    </row>
    <row r="309" spans="1:17" x14ac:dyDescent="0.25">
      <c r="A309" s="5"/>
      <c r="B309" s="10"/>
      <c r="C309" s="10"/>
      <c r="D309" s="5"/>
      <c r="E309" s="5"/>
      <c r="F309" s="5"/>
      <c r="G309" s="2"/>
      <c r="H309" s="5"/>
      <c r="I309" s="5"/>
      <c r="J309" s="5"/>
      <c r="K309" s="5"/>
      <c r="L309" s="5"/>
      <c r="M309" s="6"/>
      <c r="N309" s="7"/>
      <c r="O309" s="5"/>
      <c r="P309" s="52" t="str">
        <f t="shared" si="12"/>
        <v xml:space="preserve"> - </v>
      </c>
      <c r="Q309" s="52" t="str">
        <f t="shared" si="13"/>
        <v xml:space="preserve"> </v>
      </c>
    </row>
    <row r="310" spans="1:17" x14ac:dyDescent="0.25">
      <c r="A310" s="5"/>
      <c r="B310" s="10"/>
      <c r="C310" s="10"/>
      <c r="D310" s="5"/>
      <c r="E310" s="5"/>
      <c r="F310" s="5"/>
      <c r="G310" s="2"/>
      <c r="H310" s="5"/>
      <c r="I310" s="5"/>
      <c r="J310" s="5"/>
      <c r="K310" s="5"/>
      <c r="L310" s="5"/>
      <c r="M310" s="6"/>
      <c r="N310" s="7"/>
      <c r="O310" s="5"/>
      <c r="P310" s="52" t="str">
        <f t="shared" si="12"/>
        <v xml:space="preserve"> - </v>
      </c>
      <c r="Q310" s="52" t="str">
        <f t="shared" si="13"/>
        <v xml:space="preserve"> </v>
      </c>
    </row>
    <row r="311" spans="1:17" x14ac:dyDescent="0.25">
      <c r="A311" s="5"/>
      <c r="B311" s="10"/>
      <c r="C311" s="10"/>
      <c r="D311" s="5"/>
      <c r="E311" s="5"/>
      <c r="F311" s="5"/>
      <c r="G311" s="2"/>
      <c r="H311" s="5"/>
      <c r="I311" s="5"/>
      <c r="J311" s="5"/>
      <c r="K311" s="5"/>
      <c r="L311" s="5"/>
      <c r="M311" s="6"/>
      <c r="N311" s="7"/>
      <c r="O311" s="5"/>
      <c r="P311" s="52" t="str">
        <f t="shared" si="12"/>
        <v xml:space="preserve"> - </v>
      </c>
      <c r="Q311" s="52" t="str">
        <f t="shared" si="13"/>
        <v xml:space="preserve"> </v>
      </c>
    </row>
    <row r="312" spans="1:17" x14ac:dyDescent="0.25">
      <c r="A312" s="5"/>
      <c r="B312" s="10"/>
      <c r="C312" s="10"/>
      <c r="D312" s="5"/>
      <c r="E312" s="5"/>
      <c r="F312" s="5"/>
      <c r="G312" s="2"/>
      <c r="H312" s="5"/>
      <c r="I312" s="5"/>
      <c r="J312" s="5"/>
      <c r="K312" s="5"/>
      <c r="L312" s="5"/>
      <c r="M312" s="6"/>
      <c r="N312" s="7"/>
      <c r="O312" s="5"/>
      <c r="P312" s="52" t="str">
        <f t="shared" si="12"/>
        <v xml:space="preserve"> - </v>
      </c>
      <c r="Q312" s="52" t="str">
        <f t="shared" si="13"/>
        <v xml:space="preserve"> </v>
      </c>
    </row>
    <row r="313" spans="1:17" x14ac:dyDescent="0.25">
      <c r="A313" s="5"/>
      <c r="B313" s="10"/>
      <c r="C313" s="10"/>
      <c r="D313" s="5"/>
      <c r="E313" s="5"/>
      <c r="F313" s="5"/>
      <c r="G313" s="2"/>
      <c r="H313" s="5"/>
      <c r="I313" s="5"/>
      <c r="J313" s="5"/>
      <c r="K313" s="5"/>
      <c r="L313" s="5"/>
      <c r="M313" s="6"/>
      <c r="N313" s="7"/>
      <c r="O313" s="5"/>
      <c r="P313" s="52" t="str">
        <f t="shared" si="12"/>
        <v xml:space="preserve"> - </v>
      </c>
      <c r="Q313" s="52" t="str">
        <f t="shared" si="13"/>
        <v xml:space="preserve"> </v>
      </c>
    </row>
    <row r="314" spans="1:17" x14ac:dyDescent="0.25">
      <c r="A314" s="5"/>
      <c r="B314" s="10"/>
      <c r="C314" s="10"/>
      <c r="D314" s="5"/>
      <c r="E314" s="5"/>
      <c r="F314" s="5"/>
      <c r="G314" s="2"/>
      <c r="H314" s="5"/>
      <c r="I314" s="5"/>
      <c r="J314" s="5"/>
      <c r="K314" s="5"/>
      <c r="L314" s="5"/>
      <c r="M314" s="6"/>
      <c r="N314" s="7"/>
      <c r="O314" s="5"/>
      <c r="P314" s="52" t="str">
        <f t="shared" si="12"/>
        <v xml:space="preserve"> - </v>
      </c>
      <c r="Q314" s="52" t="str">
        <f t="shared" si="13"/>
        <v xml:space="preserve"> </v>
      </c>
    </row>
    <row r="315" spans="1:17" x14ac:dyDescent="0.25">
      <c r="A315" s="5"/>
      <c r="B315" s="10"/>
      <c r="C315" s="10"/>
      <c r="D315" s="5"/>
      <c r="E315" s="5"/>
      <c r="F315" s="5"/>
      <c r="G315" s="2"/>
      <c r="H315" s="5"/>
      <c r="I315" s="5"/>
      <c r="J315" s="5"/>
      <c r="K315" s="5"/>
      <c r="L315" s="5"/>
      <c r="M315" s="6"/>
      <c r="N315" s="7"/>
      <c r="O315" s="5"/>
      <c r="P315" s="52" t="str">
        <f t="shared" si="12"/>
        <v xml:space="preserve"> - </v>
      </c>
      <c r="Q315" s="52" t="str">
        <f t="shared" si="13"/>
        <v xml:space="preserve"> </v>
      </c>
    </row>
    <row r="316" spans="1:17" x14ac:dyDescent="0.25">
      <c r="A316" s="5"/>
      <c r="B316" s="10"/>
      <c r="C316" s="10"/>
      <c r="D316" s="5"/>
      <c r="E316" s="5"/>
      <c r="F316" s="5"/>
      <c r="G316" s="2"/>
      <c r="H316" s="5"/>
      <c r="I316" s="5"/>
      <c r="J316" s="5"/>
      <c r="K316" s="5"/>
      <c r="L316" s="5"/>
      <c r="M316" s="6"/>
      <c r="N316" s="7"/>
      <c r="O316" s="5"/>
      <c r="P316" s="52" t="str">
        <f t="shared" si="12"/>
        <v xml:space="preserve"> - </v>
      </c>
      <c r="Q316" s="52" t="str">
        <f t="shared" si="13"/>
        <v xml:space="preserve"> </v>
      </c>
    </row>
    <row r="317" spans="1:17" x14ac:dyDescent="0.25">
      <c r="A317" s="5"/>
      <c r="B317" s="10"/>
      <c r="C317" s="10"/>
      <c r="D317" s="5"/>
      <c r="E317" s="5"/>
      <c r="F317" s="5"/>
      <c r="G317" s="2"/>
      <c r="H317" s="5"/>
      <c r="I317" s="5"/>
      <c r="J317" s="5"/>
      <c r="K317" s="5"/>
      <c r="L317" s="5"/>
      <c r="M317" s="6"/>
      <c r="N317" s="7"/>
      <c r="O317" s="5"/>
      <c r="P317" s="52" t="str">
        <f t="shared" si="12"/>
        <v xml:space="preserve"> - </v>
      </c>
      <c r="Q317" s="52" t="str">
        <f t="shared" si="13"/>
        <v xml:space="preserve"> </v>
      </c>
    </row>
    <row r="318" spans="1:17" x14ac:dyDescent="0.25">
      <c r="A318" s="5"/>
      <c r="B318" s="10"/>
      <c r="C318" s="10"/>
      <c r="D318" s="5"/>
      <c r="E318" s="5"/>
      <c r="F318" s="5"/>
      <c r="G318" s="2"/>
      <c r="H318" s="5"/>
      <c r="I318" s="5"/>
      <c r="J318" s="5"/>
      <c r="K318" s="5"/>
      <c r="L318" s="5"/>
      <c r="M318" s="6"/>
      <c r="N318" s="7"/>
      <c r="O318" s="5"/>
      <c r="P318" s="52" t="str">
        <f t="shared" si="12"/>
        <v xml:space="preserve"> - </v>
      </c>
      <c r="Q318" s="52" t="str">
        <f t="shared" si="13"/>
        <v xml:space="preserve"> </v>
      </c>
    </row>
    <row r="319" spans="1:17" x14ac:dyDescent="0.25">
      <c r="A319" s="5"/>
      <c r="B319" s="10"/>
      <c r="C319" s="10"/>
      <c r="D319" s="5"/>
      <c r="E319" s="5"/>
      <c r="F319" s="5"/>
      <c r="G319" s="2"/>
      <c r="H319" s="5"/>
      <c r="I319" s="5"/>
      <c r="J319" s="5"/>
      <c r="K319" s="5"/>
      <c r="L319" s="5"/>
      <c r="M319" s="6"/>
      <c r="N319" s="7"/>
      <c r="O319" s="5"/>
      <c r="P319" s="52" t="str">
        <f t="shared" si="12"/>
        <v xml:space="preserve"> - </v>
      </c>
      <c r="Q319" s="52" t="str">
        <f t="shared" si="13"/>
        <v xml:space="preserve"> </v>
      </c>
    </row>
    <row r="320" spans="1:17" x14ac:dyDescent="0.25">
      <c r="A320" s="5"/>
      <c r="B320" s="10"/>
      <c r="C320" s="10"/>
      <c r="D320" s="5"/>
      <c r="E320" s="5"/>
      <c r="F320" s="5"/>
      <c r="G320" s="2"/>
      <c r="H320" s="5"/>
      <c r="I320" s="5"/>
      <c r="J320" s="5"/>
      <c r="K320" s="5"/>
      <c r="L320" s="5"/>
      <c r="M320" s="6"/>
      <c r="N320" s="7"/>
      <c r="O320" s="5"/>
      <c r="P320" s="52" t="str">
        <f t="shared" si="12"/>
        <v xml:space="preserve"> - </v>
      </c>
      <c r="Q320" s="52" t="str">
        <f t="shared" si="13"/>
        <v xml:space="preserve"> </v>
      </c>
    </row>
    <row r="321" spans="1:17" x14ac:dyDescent="0.25">
      <c r="A321" s="5"/>
      <c r="B321" s="10"/>
      <c r="C321" s="10"/>
      <c r="D321" s="5"/>
      <c r="E321" s="5"/>
      <c r="F321" s="5"/>
      <c r="G321" s="2"/>
      <c r="H321" s="5"/>
      <c r="I321" s="5"/>
      <c r="J321" s="5"/>
      <c r="K321" s="5"/>
      <c r="L321" s="5"/>
      <c r="M321" s="6"/>
      <c r="N321" s="7"/>
      <c r="O321" s="5"/>
      <c r="P321" s="52" t="str">
        <f t="shared" si="12"/>
        <v xml:space="preserve"> - </v>
      </c>
      <c r="Q321" s="52" t="str">
        <f t="shared" si="13"/>
        <v xml:space="preserve"> </v>
      </c>
    </row>
    <row r="322" spans="1:17" x14ac:dyDescent="0.25">
      <c r="A322" s="5"/>
      <c r="B322" s="10"/>
      <c r="C322" s="10"/>
      <c r="D322" s="5"/>
      <c r="E322" s="5"/>
      <c r="F322" s="5"/>
      <c r="G322" s="2"/>
      <c r="H322" s="5"/>
      <c r="I322" s="5"/>
      <c r="J322" s="5"/>
      <c r="K322" s="5"/>
      <c r="L322" s="5"/>
      <c r="M322" s="6"/>
      <c r="N322" s="7"/>
      <c r="O322" s="5"/>
      <c r="P322" s="52" t="str">
        <f t="shared" ref="P322:P329" si="14">G322&amp;" - "&amp;H322</f>
        <v xml:space="preserve"> - </v>
      </c>
      <c r="Q322" s="52" t="str">
        <f t="shared" si="13"/>
        <v xml:space="preserve"> </v>
      </c>
    </row>
    <row r="323" spans="1:17" x14ac:dyDescent="0.25">
      <c r="A323" s="5"/>
      <c r="B323" s="10"/>
      <c r="C323" s="10"/>
      <c r="D323" s="5"/>
      <c r="E323" s="5"/>
      <c r="F323" s="5"/>
      <c r="G323" s="2"/>
      <c r="H323" s="5"/>
      <c r="I323" s="5"/>
      <c r="J323" s="5"/>
      <c r="K323" s="5"/>
      <c r="L323" s="5"/>
      <c r="M323" s="6"/>
      <c r="N323" s="7"/>
      <c r="O323" s="5"/>
      <c r="P323" s="52" t="str">
        <f t="shared" si="14"/>
        <v xml:space="preserve"> - </v>
      </c>
      <c r="Q323" s="52" t="str">
        <f t="shared" ref="Q323:Q329" si="15">N323&amp;" "&amp;M323</f>
        <v xml:space="preserve"> </v>
      </c>
    </row>
    <row r="324" spans="1:17" x14ac:dyDescent="0.25">
      <c r="A324" s="5"/>
      <c r="B324" s="10"/>
      <c r="C324" s="10"/>
      <c r="D324" s="5"/>
      <c r="E324" s="5"/>
      <c r="F324" s="5"/>
      <c r="G324" s="2"/>
      <c r="H324" s="5"/>
      <c r="I324" s="5"/>
      <c r="J324" s="5"/>
      <c r="K324" s="5"/>
      <c r="L324" s="5"/>
      <c r="M324" s="6"/>
      <c r="N324" s="7"/>
      <c r="O324" s="5"/>
      <c r="P324" s="52" t="str">
        <f t="shared" si="14"/>
        <v xml:space="preserve"> - </v>
      </c>
      <c r="Q324" s="52" t="str">
        <f t="shared" si="15"/>
        <v xml:space="preserve"> </v>
      </c>
    </row>
    <row r="325" spans="1:17" x14ac:dyDescent="0.25">
      <c r="A325" s="5"/>
      <c r="B325" s="10"/>
      <c r="C325" s="10"/>
      <c r="D325" s="5"/>
      <c r="E325" s="5"/>
      <c r="F325" s="5"/>
      <c r="G325" s="2"/>
      <c r="H325" s="5"/>
      <c r="I325" s="5"/>
      <c r="J325" s="5"/>
      <c r="K325" s="5"/>
      <c r="L325" s="5"/>
      <c r="M325" s="6"/>
      <c r="N325" s="7"/>
      <c r="O325" s="5"/>
      <c r="P325" s="52" t="str">
        <f t="shared" si="14"/>
        <v xml:space="preserve"> - </v>
      </c>
      <c r="Q325" s="52" t="str">
        <f t="shared" si="15"/>
        <v xml:space="preserve"> </v>
      </c>
    </row>
    <row r="326" spans="1:17" x14ac:dyDescent="0.25">
      <c r="A326" s="5"/>
      <c r="B326" s="10"/>
      <c r="C326" s="10"/>
      <c r="D326" s="5"/>
      <c r="E326" s="5"/>
      <c r="F326" s="5"/>
      <c r="G326" s="2"/>
      <c r="H326" s="5"/>
      <c r="I326" s="5"/>
      <c r="J326" s="5"/>
      <c r="K326" s="5"/>
      <c r="L326" s="5"/>
      <c r="M326" s="6"/>
      <c r="N326" s="7"/>
      <c r="O326" s="5"/>
      <c r="P326" s="52" t="str">
        <f t="shared" si="14"/>
        <v xml:space="preserve"> - </v>
      </c>
      <c r="Q326" s="52" t="str">
        <f t="shared" si="15"/>
        <v xml:space="preserve"> </v>
      </c>
    </row>
    <row r="327" spans="1:17" x14ac:dyDescent="0.25">
      <c r="A327" s="5"/>
      <c r="B327" s="10"/>
      <c r="C327" s="10"/>
      <c r="D327" s="5"/>
      <c r="E327" s="5"/>
      <c r="F327" s="5"/>
      <c r="G327" s="2"/>
      <c r="H327" s="5"/>
      <c r="I327" s="5"/>
      <c r="J327" s="5"/>
      <c r="K327" s="5"/>
      <c r="L327" s="5"/>
      <c r="M327" s="6"/>
      <c r="N327" s="7"/>
      <c r="O327" s="5"/>
      <c r="P327" s="52" t="str">
        <f t="shared" si="14"/>
        <v xml:space="preserve"> - </v>
      </c>
      <c r="Q327" s="52" t="str">
        <f t="shared" si="15"/>
        <v xml:space="preserve"> </v>
      </c>
    </row>
    <row r="328" spans="1:17" x14ac:dyDescent="0.25">
      <c r="A328" s="5"/>
      <c r="B328" s="10"/>
      <c r="C328" s="10"/>
      <c r="D328" s="5"/>
      <c r="E328" s="5"/>
      <c r="F328" s="5"/>
      <c r="G328" s="2"/>
      <c r="H328" s="5"/>
      <c r="I328" s="5"/>
      <c r="J328" s="5"/>
      <c r="K328" s="5"/>
      <c r="L328" s="5"/>
      <c r="M328" s="8"/>
      <c r="N328" s="7"/>
      <c r="O328" s="5"/>
      <c r="P328" s="52" t="str">
        <f t="shared" si="14"/>
        <v xml:space="preserve"> - </v>
      </c>
      <c r="Q328" s="52" t="str">
        <f t="shared" si="15"/>
        <v xml:space="preserve"> </v>
      </c>
    </row>
    <row r="329" spans="1:17" x14ac:dyDescent="0.25">
      <c r="A329" s="5"/>
      <c r="B329" s="10"/>
      <c r="C329" s="10"/>
      <c r="D329" s="5"/>
      <c r="E329" s="5"/>
      <c r="F329" s="5"/>
      <c r="G329" s="2"/>
      <c r="H329" s="5"/>
      <c r="I329" s="5"/>
      <c r="J329" s="5"/>
      <c r="K329" s="5"/>
      <c r="L329" s="5"/>
      <c r="M329" s="8"/>
      <c r="N329" s="7"/>
      <c r="O329" s="5"/>
      <c r="P329" s="52" t="str">
        <f t="shared" si="14"/>
        <v xml:space="preserve"> - </v>
      </c>
      <c r="Q329" s="52" t="str">
        <f t="shared" si="15"/>
        <v xml:space="preserve"> </v>
      </c>
    </row>
  </sheetData>
  <pageMargins left="0.25" right="0.25" top="0.75" bottom="0.75" header="0.3" footer="0.3"/>
  <pageSetup paperSize="8" scale="55" fitToHeight="0"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335"/>
  <sheetViews>
    <sheetView topLeftCell="H1" workbookViewId="0">
      <pane ySplit="1" topLeftCell="A29" activePane="bottomLeft" state="frozen"/>
      <selection pane="bottomLeft" sqref="A1:XFD1048576"/>
    </sheetView>
  </sheetViews>
  <sheetFormatPr baseColWidth="10" defaultRowHeight="12" x14ac:dyDescent="0.25"/>
  <cols>
    <col min="1" max="1" width="17.140625" style="19" bestFit="1" customWidth="1"/>
    <col min="2" max="2" width="10.140625" style="19" bestFit="1" customWidth="1"/>
    <col min="3" max="40" width="7.7109375" style="18" bestFit="1" customWidth="1"/>
    <col min="41" max="47" width="3.140625" style="18" hidden="1" customWidth="1"/>
    <col min="48" max="48" width="11.42578125" style="18"/>
    <col min="49" max="49" width="3.28515625" style="18" bestFit="1" customWidth="1"/>
    <col min="50" max="50" width="12.42578125" style="18" bestFit="1" customWidth="1"/>
    <col min="51" max="16384" width="11.42578125" style="18"/>
  </cols>
  <sheetData>
    <row r="1" spans="1:50" s="34" customFormat="1" ht="77.25" customHeight="1" thickBot="1" x14ac:dyDescent="0.3">
      <c r="A1" s="37" t="s">
        <v>649</v>
      </c>
      <c r="B1" s="37" t="s">
        <v>648</v>
      </c>
      <c r="C1" s="50" t="s">
        <v>401</v>
      </c>
      <c r="D1" s="36" t="s">
        <v>395</v>
      </c>
      <c r="E1" s="36" t="s">
        <v>384</v>
      </c>
      <c r="F1" s="49" t="s">
        <v>420</v>
      </c>
      <c r="G1" s="49" t="s">
        <v>415</v>
      </c>
      <c r="H1" s="36" t="s">
        <v>419</v>
      </c>
      <c r="I1" s="49" t="s">
        <v>391</v>
      </c>
      <c r="J1" s="49" t="s">
        <v>407</v>
      </c>
      <c r="K1" s="36" t="s">
        <v>417</v>
      </c>
      <c r="L1" s="36" t="s">
        <v>644</v>
      </c>
      <c r="M1" s="36" t="s">
        <v>643</v>
      </c>
      <c r="N1" s="36" t="s">
        <v>645</v>
      </c>
      <c r="O1" s="36" t="s">
        <v>393</v>
      </c>
      <c r="P1" s="36" t="s">
        <v>431</v>
      </c>
      <c r="Q1" s="49" t="s">
        <v>389</v>
      </c>
      <c r="R1" s="49" t="s">
        <v>730</v>
      </c>
      <c r="S1" s="36" t="s">
        <v>647</v>
      </c>
      <c r="T1" s="36" t="s">
        <v>646</v>
      </c>
      <c r="U1" s="36" t="s">
        <v>387</v>
      </c>
      <c r="V1" s="36" t="s">
        <v>413</v>
      </c>
      <c r="W1" s="49" t="s">
        <v>381</v>
      </c>
      <c r="X1" s="36" t="s">
        <v>398</v>
      </c>
      <c r="Y1" s="36" t="s">
        <v>782</v>
      </c>
      <c r="Z1" s="49" t="s">
        <v>403</v>
      </c>
      <c r="AA1" s="49" t="s">
        <v>422</v>
      </c>
      <c r="AB1" s="36" t="s">
        <v>408</v>
      </c>
      <c r="AC1" s="36" t="s">
        <v>411</v>
      </c>
      <c r="AD1" s="36" t="s">
        <v>424</v>
      </c>
      <c r="AE1" s="36" t="s">
        <v>427</v>
      </c>
      <c r="AF1" s="36" t="s">
        <v>397</v>
      </c>
      <c r="AG1" s="36" t="s">
        <v>539</v>
      </c>
      <c r="AH1" s="49" t="s">
        <v>409</v>
      </c>
      <c r="AI1" s="49" t="s">
        <v>430</v>
      </c>
      <c r="AJ1" s="49" t="s">
        <v>399</v>
      </c>
      <c r="AK1" s="49" t="s">
        <v>416</v>
      </c>
      <c r="AL1" s="36" t="s">
        <v>779</v>
      </c>
      <c r="AM1" s="36" t="s">
        <v>780</v>
      </c>
      <c r="AN1" s="36" t="s">
        <v>781</v>
      </c>
      <c r="AO1" s="36"/>
      <c r="AP1" s="36"/>
      <c r="AQ1" s="36"/>
      <c r="AR1" s="36"/>
      <c r="AS1" s="36"/>
      <c r="AT1" s="36"/>
      <c r="AU1" s="35"/>
    </row>
    <row r="2" spans="1:50" ht="12.75" thickBot="1" x14ac:dyDescent="0.3">
      <c r="A2" s="29">
        <v>42979</v>
      </c>
      <c r="B2" s="23" t="str">
        <f t="shared" ref="B2:B65" si="0">TEXT(A2,"jjj")</f>
        <v>ven</v>
      </c>
      <c r="C2" s="33"/>
      <c r="D2" s="32" t="s">
        <v>637</v>
      </c>
      <c r="E2" s="32"/>
      <c r="F2" s="32"/>
      <c r="G2" s="32"/>
      <c r="H2" s="32"/>
      <c r="I2" s="32" t="s">
        <v>729</v>
      </c>
      <c r="J2" s="32"/>
      <c r="K2" s="32"/>
      <c r="L2" s="32"/>
      <c r="M2" s="32"/>
      <c r="N2" s="32"/>
      <c r="O2" s="32"/>
      <c r="P2" s="32"/>
      <c r="Q2" s="32" t="s">
        <v>729</v>
      </c>
      <c r="R2" s="32"/>
      <c r="S2" s="32"/>
      <c r="T2" s="32"/>
      <c r="U2" s="32"/>
      <c r="V2" s="32"/>
      <c r="W2" s="32" t="s">
        <v>729</v>
      </c>
      <c r="X2" s="32"/>
      <c r="Y2" s="32" t="s">
        <v>639</v>
      </c>
      <c r="Z2" s="32"/>
      <c r="AA2" s="32"/>
      <c r="AB2" s="32"/>
      <c r="AC2" s="32"/>
      <c r="AD2" s="32"/>
      <c r="AE2" s="32"/>
      <c r="AF2" s="32"/>
      <c r="AG2" s="32"/>
      <c r="AH2" s="32" t="s">
        <v>729</v>
      </c>
      <c r="AI2" s="32"/>
      <c r="AJ2" s="32"/>
      <c r="AK2" s="32"/>
      <c r="AL2" s="32"/>
      <c r="AM2" s="26" t="s">
        <v>637</v>
      </c>
      <c r="AN2" s="32"/>
      <c r="AO2" s="32"/>
      <c r="AP2" s="32"/>
      <c r="AQ2" s="32"/>
      <c r="AR2" s="32"/>
      <c r="AS2" s="32"/>
      <c r="AT2" s="32"/>
      <c r="AU2" s="31"/>
      <c r="AW2" s="18" t="s">
        <v>638</v>
      </c>
      <c r="AX2" s="18" t="s">
        <v>642</v>
      </c>
    </row>
    <row r="3" spans="1:50" ht="12.75" thickBot="1" x14ac:dyDescent="0.3">
      <c r="A3" s="28">
        <v>42980</v>
      </c>
      <c r="B3" s="23" t="str">
        <f t="shared" si="0"/>
        <v>sam</v>
      </c>
      <c r="C3" s="27"/>
      <c r="D3" s="26"/>
      <c r="E3" s="26"/>
      <c r="F3" s="26"/>
      <c r="G3" s="26"/>
      <c r="H3" s="26"/>
      <c r="I3" s="26" t="s">
        <v>729</v>
      </c>
      <c r="J3" s="26"/>
      <c r="K3" s="26"/>
      <c r="L3" s="26"/>
      <c r="M3" s="26"/>
      <c r="N3" s="26"/>
      <c r="O3" s="26"/>
      <c r="P3" s="26"/>
      <c r="Q3" s="26" t="s">
        <v>729</v>
      </c>
      <c r="R3" s="26"/>
      <c r="S3" s="26"/>
      <c r="T3" s="26"/>
      <c r="U3" s="26"/>
      <c r="V3" s="32"/>
      <c r="W3" s="32" t="s">
        <v>729</v>
      </c>
      <c r="X3" s="32"/>
      <c r="Y3" s="32"/>
      <c r="Z3" s="32"/>
      <c r="AA3" s="26"/>
      <c r="AB3" s="26"/>
      <c r="AC3" s="26"/>
      <c r="AD3" s="26"/>
      <c r="AE3" s="26"/>
      <c r="AF3" s="26"/>
      <c r="AG3" s="26"/>
      <c r="AH3" s="26" t="s">
        <v>729</v>
      </c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5"/>
      <c r="AW3" s="18" t="s">
        <v>639</v>
      </c>
      <c r="AX3" s="18" t="s">
        <v>641</v>
      </c>
    </row>
    <row r="4" spans="1:50" ht="12.75" thickBot="1" x14ac:dyDescent="0.3">
      <c r="A4" s="28">
        <v>42981</v>
      </c>
      <c r="B4" s="23" t="str">
        <f t="shared" si="0"/>
        <v>dim</v>
      </c>
      <c r="C4" s="27"/>
      <c r="D4" s="26"/>
      <c r="E4" s="26"/>
      <c r="F4" s="26"/>
      <c r="G4" s="26"/>
      <c r="H4" s="26"/>
      <c r="I4" s="26" t="s">
        <v>729</v>
      </c>
      <c r="J4" s="26"/>
      <c r="K4" s="26"/>
      <c r="L4" s="26"/>
      <c r="M4" s="26"/>
      <c r="N4" s="26"/>
      <c r="O4" s="26"/>
      <c r="P4" s="26"/>
      <c r="Q4" s="26" t="s">
        <v>729</v>
      </c>
      <c r="R4" s="26"/>
      <c r="S4" s="26"/>
      <c r="T4" s="26"/>
      <c r="U4" s="26"/>
      <c r="V4" s="32"/>
      <c r="W4" s="32" t="s">
        <v>729</v>
      </c>
      <c r="X4" s="32"/>
      <c r="Y4" s="32"/>
      <c r="Z4" s="32"/>
      <c r="AA4" s="26"/>
      <c r="AB4" s="26"/>
      <c r="AC4" s="26"/>
      <c r="AD4" s="26"/>
      <c r="AE4" s="26"/>
      <c r="AF4" s="26"/>
      <c r="AG4" s="26"/>
      <c r="AH4" s="26" t="s">
        <v>729</v>
      </c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5"/>
      <c r="AW4" s="18" t="s">
        <v>637</v>
      </c>
      <c r="AX4" s="18" t="s">
        <v>640</v>
      </c>
    </row>
    <row r="5" spans="1:50" ht="12.75" thickBot="1" x14ac:dyDescent="0.3">
      <c r="A5" s="28">
        <v>42982</v>
      </c>
      <c r="B5" s="23" t="str">
        <f t="shared" si="0"/>
        <v>lun</v>
      </c>
      <c r="C5" s="27"/>
      <c r="D5" s="26" t="s">
        <v>637</v>
      </c>
      <c r="E5" s="26"/>
      <c r="F5" s="26"/>
      <c r="G5" s="26"/>
      <c r="H5" s="26"/>
      <c r="I5" s="26" t="s">
        <v>729</v>
      </c>
      <c r="J5" s="26"/>
      <c r="K5" s="26"/>
      <c r="L5" s="26"/>
      <c r="M5" s="26"/>
      <c r="N5" s="26"/>
      <c r="O5" s="26"/>
      <c r="P5" s="26"/>
      <c r="Q5" s="26" t="s">
        <v>729</v>
      </c>
      <c r="R5" s="26"/>
      <c r="S5" s="26"/>
      <c r="T5" s="26"/>
      <c r="U5" s="26"/>
      <c r="V5" s="32" t="s">
        <v>637</v>
      </c>
      <c r="W5" s="32" t="s">
        <v>729</v>
      </c>
      <c r="X5" s="32"/>
      <c r="Y5" s="32"/>
      <c r="Z5" s="32"/>
      <c r="AA5" s="26"/>
      <c r="AB5" s="26"/>
      <c r="AC5" s="26"/>
      <c r="AD5" s="26"/>
      <c r="AE5" s="26"/>
      <c r="AF5" s="26"/>
      <c r="AG5" s="26"/>
      <c r="AH5" s="26" t="s">
        <v>729</v>
      </c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5"/>
    </row>
    <row r="6" spans="1:50" ht="12.75" thickBot="1" x14ac:dyDescent="0.3">
      <c r="A6" s="28">
        <v>42983</v>
      </c>
      <c r="B6" s="23" t="str">
        <f t="shared" si="0"/>
        <v>mar</v>
      </c>
      <c r="C6" s="27"/>
      <c r="D6" s="26" t="s">
        <v>637</v>
      </c>
      <c r="E6" s="26"/>
      <c r="F6" s="26"/>
      <c r="G6" s="26"/>
      <c r="H6" s="26"/>
      <c r="I6" s="26" t="s">
        <v>729</v>
      </c>
      <c r="J6" s="26"/>
      <c r="K6" s="26"/>
      <c r="L6" s="26" t="s">
        <v>637</v>
      </c>
      <c r="M6" s="26"/>
      <c r="N6" s="26"/>
      <c r="O6" s="26"/>
      <c r="P6" s="26"/>
      <c r="Q6" s="26" t="s">
        <v>729</v>
      </c>
      <c r="R6" s="26"/>
      <c r="S6" s="26"/>
      <c r="T6" s="26"/>
      <c r="U6" s="26"/>
      <c r="V6" s="32"/>
      <c r="W6" s="32" t="s">
        <v>729</v>
      </c>
      <c r="X6" s="32"/>
      <c r="Y6" s="32"/>
      <c r="Z6" s="32"/>
      <c r="AA6" s="26"/>
      <c r="AB6" s="26"/>
      <c r="AC6" s="26"/>
      <c r="AD6" s="26"/>
      <c r="AE6" s="26"/>
      <c r="AF6" s="26"/>
      <c r="AG6" s="26"/>
      <c r="AH6" s="26" t="s">
        <v>729</v>
      </c>
      <c r="AI6" s="26"/>
      <c r="AJ6" s="26"/>
      <c r="AK6" s="26"/>
      <c r="AL6" s="26" t="s">
        <v>637</v>
      </c>
      <c r="AM6" s="26" t="s">
        <v>637</v>
      </c>
      <c r="AN6" s="26"/>
      <c r="AO6" s="26"/>
      <c r="AP6" s="26"/>
      <c r="AQ6" s="26"/>
      <c r="AR6" s="26"/>
      <c r="AS6" s="26"/>
      <c r="AT6" s="26"/>
      <c r="AU6" s="25"/>
    </row>
    <row r="7" spans="1:50" ht="12.75" thickBot="1" x14ac:dyDescent="0.3">
      <c r="A7" s="28">
        <v>42984</v>
      </c>
      <c r="B7" s="23" t="str">
        <f t="shared" si="0"/>
        <v>mer</v>
      </c>
      <c r="C7" s="27"/>
      <c r="D7" s="26" t="s">
        <v>637</v>
      </c>
      <c r="E7" s="26" t="s">
        <v>637</v>
      </c>
      <c r="F7" s="26"/>
      <c r="G7" s="26"/>
      <c r="H7" s="26"/>
      <c r="I7" s="26" t="s">
        <v>729</v>
      </c>
      <c r="J7" s="26"/>
      <c r="K7" s="26"/>
      <c r="L7" s="26"/>
      <c r="M7" s="26"/>
      <c r="N7" s="26"/>
      <c r="O7" s="26"/>
      <c r="P7" s="26"/>
      <c r="Q7" s="26" t="s">
        <v>729</v>
      </c>
      <c r="R7" s="26"/>
      <c r="S7" s="26"/>
      <c r="T7" s="26"/>
      <c r="U7" s="26"/>
      <c r="V7" s="32"/>
      <c r="W7" s="32" t="s">
        <v>729</v>
      </c>
      <c r="X7" s="32"/>
      <c r="Y7" s="32"/>
      <c r="Z7" s="32"/>
      <c r="AA7" s="26"/>
      <c r="AB7" s="26"/>
      <c r="AC7" s="26"/>
      <c r="AD7" s="26"/>
      <c r="AE7" s="26"/>
      <c r="AF7" s="26"/>
      <c r="AG7" s="26"/>
      <c r="AH7" s="26" t="s">
        <v>729</v>
      </c>
      <c r="AI7" s="26"/>
      <c r="AJ7" s="26"/>
      <c r="AK7" s="26"/>
      <c r="AL7" s="26"/>
      <c r="AM7" s="26" t="s">
        <v>637</v>
      </c>
      <c r="AN7" s="26"/>
      <c r="AO7" s="26"/>
      <c r="AP7" s="26"/>
      <c r="AQ7" s="26"/>
      <c r="AR7" s="26"/>
      <c r="AS7" s="26"/>
      <c r="AT7" s="26"/>
      <c r="AU7" s="25"/>
    </row>
    <row r="8" spans="1:50" ht="12.75" thickBot="1" x14ac:dyDescent="0.3">
      <c r="A8" s="28">
        <v>42985</v>
      </c>
      <c r="B8" s="23" t="str">
        <f t="shared" si="0"/>
        <v>jeu</v>
      </c>
      <c r="C8" s="27"/>
      <c r="D8" s="26" t="s">
        <v>638</v>
      </c>
      <c r="E8" s="26"/>
      <c r="F8" s="26"/>
      <c r="G8" s="26"/>
      <c r="H8" s="26"/>
      <c r="I8" s="26" t="s">
        <v>729</v>
      </c>
      <c r="J8" s="26"/>
      <c r="K8" s="26"/>
      <c r="L8" s="26" t="s">
        <v>637</v>
      </c>
      <c r="M8" s="26"/>
      <c r="N8" s="26" t="s">
        <v>637</v>
      </c>
      <c r="O8" s="26"/>
      <c r="P8" s="26"/>
      <c r="Q8" s="26" t="s">
        <v>729</v>
      </c>
      <c r="R8" s="26"/>
      <c r="S8" s="26"/>
      <c r="T8" s="26"/>
      <c r="U8" s="26" t="s">
        <v>638</v>
      </c>
      <c r="V8" s="32"/>
      <c r="W8" s="32" t="s">
        <v>729</v>
      </c>
      <c r="X8" s="32" t="s">
        <v>637</v>
      </c>
      <c r="Y8" s="32"/>
      <c r="Z8" s="32"/>
      <c r="AA8" s="26"/>
      <c r="AB8" s="26"/>
      <c r="AC8" s="26"/>
      <c r="AD8" s="26"/>
      <c r="AE8" s="26"/>
      <c r="AF8" s="26"/>
      <c r="AG8" s="26"/>
      <c r="AH8" s="26" t="s">
        <v>729</v>
      </c>
      <c r="AI8" s="26"/>
      <c r="AJ8" s="26"/>
      <c r="AK8" s="26"/>
      <c r="AL8" s="26" t="s">
        <v>637</v>
      </c>
      <c r="AM8" s="26" t="s">
        <v>637</v>
      </c>
      <c r="AN8" s="26" t="s">
        <v>637</v>
      </c>
      <c r="AO8" s="26"/>
      <c r="AP8" s="26"/>
      <c r="AQ8" s="26"/>
      <c r="AR8" s="26"/>
      <c r="AS8" s="26"/>
      <c r="AT8" s="26"/>
      <c r="AU8" s="25"/>
    </row>
    <row r="9" spans="1:50" ht="12.75" thickBot="1" x14ac:dyDescent="0.3">
      <c r="A9" s="28">
        <v>42986</v>
      </c>
      <c r="B9" s="23" t="str">
        <f t="shared" si="0"/>
        <v>ven</v>
      </c>
      <c r="C9" s="27"/>
      <c r="D9" s="26"/>
      <c r="E9" s="26"/>
      <c r="F9" s="26"/>
      <c r="G9" s="26"/>
      <c r="H9" s="26"/>
      <c r="I9" s="26" t="s">
        <v>729</v>
      </c>
      <c r="J9" s="26"/>
      <c r="K9" s="26"/>
      <c r="L9" s="26"/>
      <c r="M9" s="26"/>
      <c r="N9" s="26"/>
      <c r="O9" s="26" t="s">
        <v>637</v>
      </c>
      <c r="P9" s="26"/>
      <c r="Q9" s="26" t="s">
        <v>729</v>
      </c>
      <c r="R9" s="26"/>
      <c r="S9" s="26"/>
      <c r="T9" s="26"/>
      <c r="U9" s="26"/>
      <c r="V9" s="32"/>
      <c r="W9" s="32" t="s">
        <v>729</v>
      </c>
      <c r="X9" s="32"/>
      <c r="Y9" s="32" t="s">
        <v>639</v>
      </c>
      <c r="Z9" s="32"/>
      <c r="AA9" s="26"/>
      <c r="AB9" s="26"/>
      <c r="AC9" s="26"/>
      <c r="AD9" s="26"/>
      <c r="AE9" s="26"/>
      <c r="AF9" s="26"/>
      <c r="AG9" s="26"/>
      <c r="AH9" s="26" t="s">
        <v>729</v>
      </c>
      <c r="AI9" s="26"/>
      <c r="AJ9" s="26"/>
      <c r="AK9" s="26"/>
      <c r="AL9" s="26"/>
      <c r="AM9" s="26" t="s">
        <v>637</v>
      </c>
      <c r="AN9" s="26"/>
      <c r="AO9" s="26"/>
      <c r="AP9" s="26"/>
      <c r="AQ9" s="26"/>
      <c r="AR9" s="26"/>
      <c r="AS9" s="26"/>
      <c r="AT9" s="26"/>
      <c r="AU9" s="25"/>
    </row>
    <row r="10" spans="1:50" ht="12.75" thickBot="1" x14ac:dyDescent="0.3">
      <c r="A10" s="28">
        <v>42987</v>
      </c>
      <c r="B10" s="23" t="str">
        <f t="shared" si="0"/>
        <v>sam</v>
      </c>
      <c r="C10" s="27"/>
      <c r="D10" s="26"/>
      <c r="E10" s="26"/>
      <c r="F10" s="26"/>
      <c r="G10" s="26"/>
      <c r="H10" s="26"/>
      <c r="I10" s="26" t="s">
        <v>729</v>
      </c>
      <c r="J10" s="26"/>
      <c r="K10" s="26"/>
      <c r="L10" s="26"/>
      <c r="M10" s="26"/>
      <c r="N10" s="26"/>
      <c r="O10" s="26"/>
      <c r="P10" s="26"/>
      <c r="Q10" s="26" t="s">
        <v>729</v>
      </c>
      <c r="R10" s="26"/>
      <c r="S10" s="26"/>
      <c r="T10" s="26"/>
      <c r="U10" s="26"/>
      <c r="V10" s="32"/>
      <c r="W10" s="32" t="s">
        <v>729</v>
      </c>
      <c r="X10" s="32"/>
      <c r="Y10" s="32"/>
      <c r="Z10" s="32"/>
      <c r="AA10" s="26"/>
      <c r="AB10" s="26"/>
      <c r="AC10" s="26"/>
      <c r="AD10" s="26"/>
      <c r="AE10" s="26"/>
      <c r="AF10" s="26"/>
      <c r="AG10" s="26"/>
      <c r="AH10" s="26" t="s">
        <v>729</v>
      </c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5"/>
    </row>
    <row r="11" spans="1:50" ht="12.75" thickBot="1" x14ac:dyDescent="0.3">
      <c r="A11" s="28">
        <v>42988</v>
      </c>
      <c r="B11" s="23" t="str">
        <f t="shared" si="0"/>
        <v>dim</v>
      </c>
      <c r="C11" s="27"/>
      <c r="D11" s="26"/>
      <c r="E11" s="26"/>
      <c r="F11" s="26"/>
      <c r="G11" s="26"/>
      <c r="H11" s="26"/>
      <c r="I11" s="26" t="s">
        <v>729</v>
      </c>
      <c r="J11" s="26"/>
      <c r="K11" s="26"/>
      <c r="L11" s="26"/>
      <c r="M11" s="26"/>
      <c r="N11" s="26"/>
      <c r="O11" s="26"/>
      <c r="P11" s="26"/>
      <c r="Q11" s="26" t="s">
        <v>729</v>
      </c>
      <c r="R11" s="26"/>
      <c r="S11" s="26"/>
      <c r="T11" s="26"/>
      <c r="U11" s="26"/>
      <c r="V11" s="32"/>
      <c r="W11" s="32" t="s">
        <v>729</v>
      </c>
      <c r="X11" s="32"/>
      <c r="Y11" s="32"/>
      <c r="Z11" s="32"/>
      <c r="AA11" s="26"/>
      <c r="AB11" s="26"/>
      <c r="AC11" s="26"/>
      <c r="AD11" s="26"/>
      <c r="AE11" s="26"/>
      <c r="AF11" s="26"/>
      <c r="AG11" s="26"/>
      <c r="AH11" s="26" t="s">
        <v>729</v>
      </c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5"/>
    </row>
    <row r="12" spans="1:50" ht="12.75" thickBot="1" x14ac:dyDescent="0.3">
      <c r="A12" s="28">
        <v>42989</v>
      </c>
      <c r="B12" s="23" t="str">
        <f t="shared" si="0"/>
        <v>lun</v>
      </c>
      <c r="C12" s="27"/>
      <c r="D12" s="26" t="s">
        <v>637</v>
      </c>
      <c r="E12" s="26"/>
      <c r="F12" s="26"/>
      <c r="G12" s="26"/>
      <c r="H12" s="26"/>
      <c r="I12" s="26" t="s">
        <v>729</v>
      </c>
      <c r="J12" s="26"/>
      <c r="K12" s="26"/>
      <c r="L12" s="26" t="s">
        <v>638</v>
      </c>
      <c r="M12" s="26"/>
      <c r="N12" s="26"/>
      <c r="O12" s="26"/>
      <c r="P12" s="26"/>
      <c r="Q12" s="26" t="s">
        <v>729</v>
      </c>
      <c r="R12" s="26"/>
      <c r="S12" s="26"/>
      <c r="T12" s="26"/>
      <c r="U12" s="26"/>
      <c r="V12" s="32" t="s">
        <v>637</v>
      </c>
      <c r="W12" s="32" t="s">
        <v>729</v>
      </c>
      <c r="X12" s="32"/>
      <c r="Y12" s="32"/>
      <c r="Z12" s="32"/>
      <c r="AA12" s="26"/>
      <c r="AB12" s="26"/>
      <c r="AC12" s="26"/>
      <c r="AD12" s="26"/>
      <c r="AE12" s="26"/>
      <c r="AF12" s="26"/>
      <c r="AG12" s="26"/>
      <c r="AH12" s="26" t="s">
        <v>729</v>
      </c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5"/>
    </row>
    <row r="13" spans="1:50" ht="12.75" thickBot="1" x14ac:dyDescent="0.3">
      <c r="A13" s="28">
        <v>42990</v>
      </c>
      <c r="B13" s="23" t="str">
        <f t="shared" si="0"/>
        <v>mar</v>
      </c>
      <c r="C13" s="27"/>
      <c r="D13" s="26" t="s">
        <v>637</v>
      </c>
      <c r="E13" s="26"/>
      <c r="F13" s="26"/>
      <c r="G13" s="26"/>
      <c r="H13" s="26"/>
      <c r="I13" s="26" t="s">
        <v>729</v>
      </c>
      <c r="J13" s="26"/>
      <c r="K13" s="26"/>
      <c r="L13" s="26" t="s">
        <v>637</v>
      </c>
      <c r="M13" s="26"/>
      <c r="N13" s="26"/>
      <c r="O13" s="26"/>
      <c r="P13" s="26"/>
      <c r="Q13" s="26" t="s">
        <v>729</v>
      </c>
      <c r="R13" s="26"/>
      <c r="S13" s="26"/>
      <c r="T13" s="26"/>
      <c r="U13" s="26"/>
      <c r="V13" s="32"/>
      <c r="W13" s="32" t="s">
        <v>729</v>
      </c>
      <c r="X13" s="32"/>
      <c r="Y13" s="32"/>
      <c r="Z13" s="32"/>
      <c r="AA13" s="26"/>
      <c r="AB13" s="26"/>
      <c r="AC13" s="26"/>
      <c r="AD13" s="26"/>
      <c r="AE13" s="26"/>
      <c r="AF13" s="26"/>
      <c r="AG13" s="26"/>
      <c r="AH13" s="26" t="s">
        <v>729</v>
      </c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5"/>
    </row>
    <row r="14" spans="1:50" ht="12.75" thickBot="1" x14ac:dyDescent="0.3">
      <c r="A14" s="28">
        <v>42991</v>
      </c>
      <c r="B14" s="23" t="str">
        <f t="shared" si="0"/>
        <v>mer</v>
      </c>
      <c r="C14" s="27"/>
      <c r="D14" s="26" t="s">
        <v>637</v>
      </c>
      <c r="E14" s="26" t="s">
        <v>637</v>
      </c>
      <c r="F14" s="26"/>
      <c r="G14" s="26"/>
      <c r="H14" s="26"/>
      <c r="I14" s="26" t="s">
        <v>729</v>
      </c>
      <c r="J14" s="26"/>
      <c r="K14" s="26"/>
      <c r="L14" s="26"/>
      <c r="M14" s="26"/>
      <c r="N14" s="26"/>
      <c r="O14" s="26"/>
      <c r="P14" s="26" t="s">
        <v>637</v>
      </c>
      <c r="Q14" s="26" t="s">
        <v>729</v>
      </c>
      <c r="R14" s="26"/>
      <c r="S14" s="26"/>
      <c r="T14" s="26"/>
      <c r="U14" s="26"/>
      <c r="V14" s="32" t="s">
        <v>638</v>
      </c>
      <c r="W14" s="32" t="s">
        <v>729</v>
      </c>
      <c r="X14" s="32"/>
      <c r="Y14" s="32"/>
      <c r="Z14" s="32"/>
      <c r="AA14" s="26"/>
      <c r="AB14" s="26"/>
      <c r="AC14" s="26"/>
      <c r="AD14" s="26"/>
      <c r="AE14" s="26"/>
      <c r="AF14" s="26"/>
      <c r="AG14" s="26"/>
      <c r="AH14" s="26" t="s">
        <v>729</v>
      </c>
      <c r="AI14" s="26"/>
      <c r="AJ14" s="26"/>
      <c r="AK14" s="26"/>
      <c r="AL14" s="26" t="s">
        <v>637</v>
      </c>
      <c r="AM14" s="26" t="s">
        <v>637</v>
      </c>
      <c r="AN14" s="26"/>
      <c r="AO14" s="26"/>
      <c r="AP14" s="26"/>
      <c r="AQ14" s="26"/>
      <c r="AR14" s="26"/>
      <c r="AS14" s="26"/>
      <c r="AT14" s="26"/>
      <c r="AU14" s="25"/>
    </row>
    <row r="15" spans="1:50" ht="12.75" thickBot="1" x14ac:dyDescent="0.3">
      <c r="A15" s="28">
        <v>42992</v>
      </c>
      <c r="B15" s="23" t="str">
        <f t="shared" si="0"/>
        <v>jeu</v>
      </c>
      <c r="C15" s="27"/>
      <c r="D15" s="26"/>
      <c r="E15" s="26"/>
      <c r="F15" s="26"/>
      <c r="G15" s="26"/>
      <c r="H15" s="26"/>
      <c r="I15" s="26" t="s">
        <v>729</v>
      </c>
      <c r="J15" s="26"/>
      <c r="K15" s="26"/>
      <c r="L15" s="26" t="s">
        <v>639</v>
      </c>
      <c r="M15" s="26"/>
      <c r="N15" s="26" t="s">
        <v>637</v>
      </c>
      <c r="O15" s="26"/>
      <c r="P15" s="26" t="s">
        <v>637</v>
      </c>
      <c r="Q15" s="26" t="s">
        <v>729</v>
      </c>
      <c r="R15" s="26"/>
      <c r="S15" s="26"/>
      <c r="T15" s="26"/>
      <c r="U15" s="26" t="s">
        <v>638</v>
      </c>
      <c r="V15" s="32"/>
      <c r="W15" s="32" t="s">
        <v>729</v>
      </c>
      <c r="X15" s="32" t="s">
        <v>637</v>
      </c>
      <c r="Y15" s="32"/>
      <c r="Z15" s="32"/>
      <c r="AA15" s="26"/>
      <c r="AB15" s="26"/>
      <c r="AC15" s="26"/>
      <c r="AD15" s="26"/>
      <c r="AE15" s="26"/>
      <c r="AF15" s="26"/>
      <c r="AG15" s="26"/>
      <c r="AH15" s="26" t="s">
        <v>729</v>
      </c>
      <c r="AI15" s="26"/>
      <c r="AJ15" s="26"/>
      <c r="AK15" s="26"/>
      <c r="AL15" s="26" t="s">
        <v>637</v>
      </c>
      <c r="AM15" s="26"/>
      <c r="AN15" s="26"/>
      <c r="AO15" s="26"/>
      <c r="AP15" s="26"/>
      <c r="AQ15" s="26"/>
      <c r="AR15" s="26"/>
      <c r="AS15" s="26"/>
      <c r="AT15" s="26"/>
      <c r="AU15" s="25"/>
    </row>
    <row r="16" spans="1:50" ht="12.75" thickBot="1" x14ac:dyDescent="0.3">
      <c r="A16" s="28">
        <v>42993</v>
      </c>
      <c r="B16" s="23" t="str">
        <f t="shared" si="0"/>
        <v>ven</v>
      </c>
      <c r="C16" s="27"/>
      <c r="D16" s="26" t="s">
        <v>637</v>
      </c>
      <c r="E16" s="26"/>
      <c r="F16" s="26"/>
      <c r="G16" s="26"/>
      <c r="H16" s="26"/>
      <c r="I16" s="26" t="s">
        <v>729</v>
      </c>
      <c r="J16" s="26"/>
      <c r="K16" s="26"/>
      <c r="L16" s="26"/>
      <c r="M16" s="26"/>
      <c r="N16" s="26"/>
      <c r="O16" s="26" t="s">
        <v>637</v>
      </c>
      <c r="P16" s="26"/>
      <c r="Q16" s="26" t="s">
        <v>729</v>
      </c>
      <c r="R16" s="26"/>
      <c r="S16" s="26"/>
      <c r="T16" s="26"/>
      <c r="U16" s="26"/>
      <c r="V16" s="32"/>
      <c r="W16" s="32" t="s">
        <v>729</v>
      </c>
      <c r="X16" s="32"/>
      <c r="Y16" s="32" t="s">
        <v>639</v>
      </c>
      <c r="Z16" s="32"/>
      <c r="AA16" s="26"/>
      <c r="AB16" s="26"/>
      <c r="AC16" s="26"/>
      <c r="AD16" s="26"/>
      <c r="AE16" s="26"/>
      <c r="AF16" s="26"/>
      <c r="AG16" s="26"/>
      <c r="AH16" s="26" t="s">
        <v>729</v>
      </c>
      <c r="AI16" s="26"/>
      <c r="AJ16" s="26"/>
      <c r="AK16" s="26"/>
      <c r="AL16" s="26"/>
      <c r="AM16" s="26" t="s">
        <v>637</v>
      </c>
      <c r="AN16" s="26"/>
      <c r="AO16" s="26"/>
      <c r="AP16" s="26"/>
      <c r="AQ16" s="26"/>
      <c r="AR16" s="26"/>
      <c r="AS16" s="26"/>
      <c r="AT16" s="26"/>
      <c r="AU16" s="25"/>
    </row>
    <row r="17" spans="1:47" ht="12.75" thickBot="1" x14ac:dyDescent="0.3">
      <c r="A17" s="28">
        <v>42994</v>
      </c>
      <c r="B17" s="23" t="str">
        <f t="shared" si="0"/>
        <v>sam</v>
      </c>
      <c r="C17" s="27"/>
      <c r="D17" s="26"/>
      <c r="E17" s="26"/>
      <c r="F17" s="26"/>
      <c r="G17" s="26"/>
      <c r="H17" s="26"/>
      <c r="I17" s="26" t="s">
        <v>729</v>
      </c>
      <c r="J17" s="26"/>
      <c r="K17" s="26"/>
      <c r="L17" s="26"/>
      <c r="M17" s="26"/>
      <c r="N17" s="26"/>
      <c r="O17" s="26"/>
      <c r="P17" s="26"/>
      <c r="Q17" s="26" t="s">
        <v>729</v>
      </c>
      <c r="R17" s="26"/>
      <c r="S17" s="26"/>
      <c r="T17" s="26"/>
      <c r="U17" s="26"/>
      <c r="V17" s="32"/>
      <c r="W17" s="32" t="s">
        <v>729</v>
      </c>
      <c r="X17" s="32"/>
      <c r="Y17" s="32"/>
      <c r="Z17" s="32"/>
      <c r="AA17" s="26"/>
      <c r="AB17" s="26"/>
      <c r="AC17" s="26"/>
      <c r="AD17" s="26"/>
      <c r="AE17" s="26"/>
      <c r="AF17" s="26"/>
      <c r="AG17" s="26"/>
      <c r="AH17" s="26" t="s">
        <v>729</v>
      </c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5"/>
    </row>
    <row r="18" spans="1:47" ht="12.75" thickBot="1" x14ac:dyDescent="0.3">
      <c r="A18" s="28">
        <v>42995</v>
      </c>
      <c r="B18" s="23" t="str">
        <f t="shared" si="0"/>
        <v>dim</v>
      </c>
      <c r="C18" s="27"/>
      <c r="D18" s="26"/>
      <c r="E18" s="26"/>
      <c r="F18" s="26"/>
      <c r="G18" s="26"/>
      <c r="H18" s="26"/>
      <c r="I18" s="26" t="s">
        <v>729</v>
      </c>
      <c r="J18" s="26"/>
      <c r="K18" s="26"/>
      <c r="L18" s="26"/>
      <c r="M18" s="26"/>
      <c r="N18" s="26"/>
      <c r="O18" s="26"/>
      <c r="P18" s="26"/>
      <c r="Q18" s="26" t="s">
        <v>729</v>
      </c>
      <c r="R18" s="26"/>
      <c r="S18" s="26"/>
      <c r="T18" s="26"/>
      <c r="U18" s="26"/>
      <c r="V18" s="32"/>
      <c r="W18" s="32" t="s">
        <v>729</v>
      </c>
      <c r="X18" s="32"/>
      <c r="Y18" s="32"/>
      <c r="Z18" s="32"/>
      <c r="AA18" s="26"/>
      <c r="AB18" s="26"/>
      <c r="AC18" s="26"/>
      <c r="AD18" s="26"/>
      <c r="AE18" s="26"/>
      <c r="AF18" s="26"/>
      <c r="AG18" s="26"/>
      <c r="AH18" s="26" t="s">
        <v>729</v>
      </c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5"/>
    </row>
    <row r="19" spans="1:47" ht="12.75" thickBot="1" x14ac:dyDescent="0.3">
      <c r="A19" s="28">
        <v>42996</v>
      </c>
      <c r="B19" s="23" t="str">
        <f t="shared" si="0"/>
        <v>lun</v>
      </c>
      <c r="C19" s="27"/>
      <c r="D19" s="26" t="s">
        <v>638</v>
      </c>
      <c r="E19" s="26"/>
      <c r="F19" s="26"/>
      <c r="G19" s="26"/>
      <c r="H19" s="26"/>
      <c r="I19" s="26" t="s">
        <v>729</v>
      </c>
      <c r="J19" s="26"/>
      <c r="K19" s="26"/>
      <c r="L19" s="26"/>
      <c r="M19" s="26"/>
      <c r="N19" s="26"/>
      <c r="O19" s="26"/>
      <c r="P19" s="26" t="s">
        <v>637</v>
      </c>
      <c r="Q19" s="26" t="s">
        <v>729</v>
      </c>
      <c r="R19" s="26"/>
      <c r="S19" s="26"/>
      <c r="T19" s="26"/>
      <c r="U19" s="26"/>
      <c r="V19" s="32"/>
      <c r="W19" s="32" t="s">
        <v>729</v>
      </c>
      <c r="X19" s="32"/>
      <c r="Y19" s="32"/>
      <c r="Z19" s="32"/>
      <c r="AA19" s="26"/>
      <c r="AB19" s="26"/>
      <c r="AC19" s="26"/>
      <c r="AD19" s="26"/>
      <c r="AE19" s="26"/>
      <c r="AF19" s="26"/>
      <c r="AG19" s="26"/>
      <c r="AH19" s="26" t="s">
        <v>729</v>
      </c>
      <c r="AI19" s="26"/>
      <c r="AJ19" s="26"/>
      <c r="AK19" s="26"/>
      <c r="AL19" s="26"/>
      <c r="AM19" s="26" t="s">
        <v>637</v>
      </c>
      <c r="AN19" s="26"/>
      <c r="AO19" s="26"/>
      <c r="AP19" s="26"/>
      <c r="AQ19" s="26"/>
      <c r="AR19" s="26"/>
      <c r="AS19" s="26"/>
      <c r="AT19" s="26"/>
      <c r="AU19" s="25"/>
    </row>
    <row r="20" spans="1:47" ht="12.75" thickBot="1" x14ac:dyDescent="0.3">
      <c r="A20" s="28">
        <v>42997</v>
      </c>
      <c r="B20" s="23" t="str">
        <f t="shared" si="0"/>
        <v>mar</v>
      </c>
      <c r="C20" s="27"/>
      <c r="D20" s="26" t="s">
        <v>637</v>
      </c>
      <c r="E20" s="26"/>
      <c r="F20" s="26"/>
      <c r="G20" s="26"/>
      <c r="H20" s="26"/>
      <c r="I20" s="26" t="s">
        <v>729</v>
      </c>
      <c r="J20" s="26"/>
      <c r="K20" s="26"/>
      <c r="L20" s="26" t="s">
        <v>639</v>
      </c>
      <c r="M20" s="26"/>
      <c r="N20" s="26"/>
      <c r="O20" s="26"/>
      <c r="P20" s="26"/>
      <c r="Q20" s="26" t="s">
        <v>729</v>
      </c>
      <c r="R20" s="26"/>
      <c r="S20" s="26"/>
      <c r="T20" s="26"/>
      <c r="U20" s="26"/>
      <c r="V20" s="32"/>
      <c r="W20" s="32" t="s">
        <v>729</v>
      </c>
      <c r="X20" s="32"/>
      <c r="Y20" s="32"/>
      <c r="Z20" s="32"/>
      <c r="AA20" s="26"/>
      <c r="AB20" s="26"/>
      <c r="AC20" s="26"/>
      <c r="AD20" s="26"/>
      <c r="AE20" s="26"/>
      <c r="AF20" s="26"/>
      <c r="AG20" s="26"/>
      <c r="AH20" s="26" t="s">
        <v>729</v>
      </c>
      <c r="AI20" s="26"/>
      <c r="AJ20" s="26"/>
      <c r="AK20" s="26"/>
      <c r="AL20" s="26"/>
      <c r="AM20" s="26" t="s">
        <v>637</v>
      </c>
      <c r="AN20" s="26"/>
      <c r="AO20" s="26"/>
      <c r="AP20" s="26"/>
      <c r="AQ20" s="26"/>
      <c r="AR20" s="26"/>
      <c r="AS20" s="26"/>
      <c r="AT20" s="26"/>
      <c r="AU20" s="25"/>
    </row>
    <row r="21" spans="1:47" ht="12.75" thickBot="1" x14ac:dyDescent="0.3">
      <c r="A21" s="28">
        <v>42998</v>
      </c>
      <c r="B21" s="23" t="str">
        <f t="shared" si="0"/>
        <v>mer</v>
      </c>
      <c r="C21" s="27"/>
      <c r="D21" s="26" t="s">
        <v>638</v>
      </c>
      <c r="E21" s="26" t="s">
        <v>637</v>
      </c>
      <c r="F21" s="26"/>
      <c r="G21" s="26"/>
      <c r="H21" s="26"/>
      <c r="I21" s="26" t="s">
        <v>729</v>
      </c>
      <c r="J21" s="26"/>
      <c r="K21" s="26"/>
      <c r="L21" s="26"/>
      <c r="M21" s="26"/>
      <c r="N21" s="26"/>
      <c r="O21" s="26"/>
      <c r="P21" s="26" t="s">
        <v>637</v>
      </c>
      <c r="Q21" s="26" t="s">
        <v>729</v>
      </c>
      <c r="R21" s="26"/>
      <c r="S21" s="26"/>
      <c r="T21" s="26"/>
      <c r="U21" s="26"/>
      <c r="V21" s="32"/>
      <c r="W21" s="32" t="s">
        <v>729</v>
      </c>
      <c r="X21" s="32"/>
      <c r="Y21" s="32"/>
      <c r="Z21" s="32"/>
      <c r="AA21" s="26"/>
      <c r="AB21" s="26"/>
      <c r="AC21" s="26"/>
      <c r="AD21" s="26"/>
      <c r="AE21" s="26"/>
      <c r="AF21" s="26"/>
      <c r="AG21" s="26"/>
      <c r="AH21" s="26" t="s">
        <v>729</v>
      </c>
      <c r="AI21" s="26"/>
      <c r="AJ21" s="26"/>
      <c r="AK21" s="26"/>
      <c r="AL21" s="26"/>
      <c r="AM21" s="26" t="s">
        <v>637</v>
      </c>
      <c r="AN21" s="26"/>
      <c r="AO21" s="26"/>
      <c r="AP21" s="26"/>
      <c r="AQ21" s="26"/>
      <c r="AR21" s="26"/>
      <c r="AS21" s="26"/>
      <c r="AT21" s="26"/>
      <c r="AU21" s="25"/>
    </row>
    <row r="22" spans="1:47" ht="12.75" thickBot="1" x14ac:dyDescent="0.3">
      <c r="A22" s="28">
        <v>42999</v>
      </c>
      <c r="B22" s="23" t="str">
        <f t="shared" si="0"/>
        <v>jeu</v>
      </c>
      <c r="C22" s="27"/>
      <c r="D22" s="26" t="s">
        <v>638</v>
      </c>
      <c r="E22" s="26"/>
      <c r="F22" s="26"/>
      <c r="G22" s="26"/>
      <c r="H22" s="26"/>
      <c r="I22" s="26" t="s">
        <v>729</v>
      </c>
      <c r="J22" s="26"/>
      <c r="K22" s="26"/>
      <c r="L22" s="26" t="s">
        <v>639</v>
      </c>
      <c r="M22" s="26"/>
      <c r="N22" s="26" t="s">
        <v>637</v>
      </c>
      <c r="O22" s="26"/>
      <c r="P22" s="26" t="s">
        <v>637</v>
      </c>
      <c r="Q22" s="26" t="s">
        <v>729</v>
      </c>
      <c r="R22" s="26"/>
      <c r="S22" s="26"/>
      <c r="T22" s="26"/>
      <c r="U22" s="26" t="s">
        <v>638</v>
      </c>
      <c r="V22" s="32"/>
      <c r="W22" s="32" t="s">
        <v>729</v>
      </c>
      <c r="X22" s="32" t="s">
        <v>637</v>
      </c>
      <c r="Y22" s="32"/>
      <c r="Z22" s="32"/>
      <c r="AA22" s="26"/>
      <c r="AB22" s="26"/>
      <c r="AC22" s="26"/>
      <c r="AD22" s="26"/>
      <c r="AE22" s="26"/>
      <c r="AF22" s="26"/>
      <c r="AG22" s="26"/>
      <c r="AH22" s="26" t="s">
        <v>729</v>
      </c>
      <c r="AI22" s="26"/>
      <c r="AJ22" s="26"/>
      <c r="AK22" s="26"/>
      <c r="AL22" s="26"/>
      <c r="AM22" s="26" t="s">
        <v>637</v>
      </c>
      <c r="AN22" s="26"/>
      <c r="AO22" s="26"/>
      <c r="AP22" s="26"/>
      <c r="AQ22" s="26"/>
      <c r="AR22" s="26"/>
      <c r="AS22" s="26"/>
      <c r="AT22" s="26"/>
      <c r="AU22" s="25"/>
    </row>
    <row r="23" spans="1:47" ht="12.75" thickBot="1" x14ac:dyDescent="0.3">
      <c r="A23" s="28">
        <v>43000</v>
      </c>
      <c r="B23" s="23" t="str">
        <f t="shared" si="0"/>
        <v>ven</v>
      </c>
      <c r="C23" s="27"/>
      <c r="D23" s="26" t="s">
        <v>637</v>
      </c>
      <c r="E23" s="26"/>
      <c r="F23" s="26"/>
      <c r="G23" s="26"/>
      <c r="H23" s="26"/>
      <c r="I23" s="26" t="s">
        <v>729</v>
      </c>
      <c r="J23" s="26"/>
      <c r="K23" s="26"/>
      <c r="L23" s="26"/>
      <c r="M23" s="26"/>
      <c r="N23" s="26"/>
      <c r="O23" s="26" t="s">
        <v>637</v>
      </c>
      <c r="P23" s="26" t="s">
        <v>637</v>
      </c>
      <c r="Q23" s="26" t="s">
        <v>729</v>
      </c>
      <c r="R23" s="26"/>
      <c r="S23" s="26"/>
      <c r="T23" s="26"/>
      <c r="U23" s="26"/>
      <c r="V23" s="32"/>
      <c r="W23" s="32" t="s">
        <v>729</v>
      </c>
      <c r="X23" s="32"/>
      <c r="Y23" s="32" t="s">
        <v>639</v>
      </c>
      <c r="Z23" s="32"/>
      <c r="AA23" s="26"/>
      <c r="AB23" s="26"/>
      <c r="AC23" s="26"/>
      <c r="AD23" s="26"/>
      <c r="AE23" s="26"/>
      <c r="AF23" s="26"/>
      <c r="AG23" s="26"/>
      <c r="AH23" s="26" t="s">
        <v>729</v>
      </c>
      <c r="AI23" s="26"/>
      <c r="AJ23" s="26"/>
      <c r="AK23" s="26"/>
      <c r="AL23" s="26"/>
      <c r="AM23" s="26" t="s">
        <v>637</v>
      </c>
      <c r="AN23" s="26"/>
      <c r="AO23" s="26"/>
      <c r="AP23" s="26"/>
      <c r="AQ23" s="26"/>
      <c r="AR23" s="26"/>
      <c r="AS23" s="26"/>
      <c r="AT23" s="26"/>
      <c r="AU23" s="25"/>
    </row>
    <row r="24" spans="1:47" ht="12.75" thickBot="1" x14ac:dyDescent="0.3">
      <c r="A24" s="28">
        <v>43001</v>
      </c>
      <c r="B24" s="23" t="str">
        <f t="shared" si="0"/>
        <v>sam</v>
      </c>
      <c r="C24" s="27"/>
      <c r="D24" s="26"/>
      <c r="E24" s="26"/>
      <c r="F24" s="26"/>
      <c r="G24" s="26"/>
      <c r="H24" s="26"/>
      <c r="I24" s="26" t="s">
        <v>729</v>
      </c>
      <c r="J24" s="26"/>
      <c r="K24" s="26"/>
      <c r="L24" s="26"/>
      <c r="M24" s="26"/>
      <c r="N24" s="26"/>
      <c r="O24" s="26"/>
      <c r="P24" s="26"/>
      <c r="Q24" s="26" t="s">
        <v>729</v>
      </c>
      <c r="R24" s="26"/>
      <c r="S24" s="26"/>
      <c r="T24" s="26"/>
      <c r="U24" s="26"/>
      <c r="V24" s="32"/>
      <c r="W24" s="32" t="s">
        <v>729</v>
      </c>
      <c r="X24" s="32"/>
      <c r="Y24" s="32"/>
      <c r="Z24" s="32"/>
      <c r="AA24" s="26"/>
      <c r="AB24" s="26"/>
      <c r="AC24" s="26"/>
      <c r="AD24" s="26"/>
      <c r="AE24" s="26"/>
      <c r="AF24" s="26"/>
      <c r="AG24" s="26"/>
      <c r="AH24" s="26" t="s">
        <v>729</v>
      </c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5"/>
    </row>
    <row r="25" spans="1:47" ht="12.75" thickBot="1" x14ac:dyDescent="0.3">
      <c r="A25" s="28">
        <v>43002</v>
      </c>
      <c r="B25" s="23" t="str">
        <f t="shared" si="0"/>
        <v>dim</v>
      </c>
      <c r="C25" s="27"/>
      <c r="D25" s="26"/>
      <c r="E25" s="26"/>
      <c r="F25" s="26"/>
      <c r="G25" s="26"/>
      <c r="H25" s="26"/>
      <c r="I25" s="26" t="s">
        <v>729</v>
      </c>
      <c r="J25" s="26"/>
      <c r="K25" s="26"/>
      <c r="L25" s="26"/>
      <c r="M25" s="26"/>
      <c r="N25" s="26"/>
      <c r="O25" s="26"/>
      <c r="P25" s="26"/>
      <c r="Q25" s="26" t="s">
        <v>729</v>
      </c>
      <c r="R25" s="26"/>
      <c r="S25" s="26"/>
      <c r="T25" s="26"/>
      <c r="U25" s="26"/>
      <c r="V25" s="32"/>
      <c r="W25" s="32" t="s">
        <v>729</v>
      </c>
      <c r="X25" s="32"/>
      <c r="Y25" s="32"/>
      <c r="Z25" s="32"/>
      <c r="AA25" s="26"/>
      <c r="AB25" s="26"/>
      <c r="AC25" s="26"/>
      <c r="AD25" s="26"/>
      <c r="AE25" s="26"/>
      <c r="AF25" s="26"/>
      <c r="AG25" s="26"/>
      <c r="AH25" s="26" t="s">
        <v>729</v>
      </c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5"/>
    </row>
    <row r="26" spans="1:47" ht="12.75" thickBot="1" x14ac:dyDescent="0.3">
      <c r="A26" s="28">
        <v>43003</v>
      </c>
      <c r="B26" s="23" t="str">
        <f t="shared" si="0"/>
        <v>lun</v>
      </c>
      <c r="C26" s="27"/>
      <c r="D26" s="26" t="s">
        <v>639</v>
      </c>
      <c r="E26" s="26"/>
      <c r="F26" s="26"/>
      <c r="G26" s="26"/>
      <c r="H26" s="26"/>
      <c r="I26" s="26" t="s">
        <v>729</v>
      </c>
      <c r="J26" s="26"/>
      <c r="K26" s="26"/>
      <c r="L26" s="26" t="s">
        <v>639</v>
      </c>
      <c r="M26" s="26"/>
      <c r="N26" s="26"/>
      <c r="O26" s="26"/>
      <c r="P26" s="26"/>
      <c r="Q26" s="26" t="s">
        <v>729</v>
      </c>
      <c r="R26" s="26"/>
      <c r="S26" s="26"/>
      <c r="T26" s="26"/>
      <c r="U26" s="26"/>
      <c r="V26" s="32"/>
      <c r="W26" s="32" t="s">
        <v>729</v>
      </c>
      <c r="X26" s="32"/>
      <c r="Y26" s="32"/>
      <c r="Z26" s="32"/>
      <c r="AA26" s="26"/>
      <c r="AB26" s="26"/>
      <c r="AC26" s="26"/>
      <c r="AD26" s="26"/>
      <c r="AE26" s="26"/>
      <c r="AF26" s="26"/>
      <c r="AG26" s="26"/>
      <c r="AH26" s="26" t="s">
        <v>729</v>
      </c>
      <c r="AI26" s="26"/>
      <c r="AJ26" s="26"/>
      <c r="AK26" s="26"/>
      <c r="AL26" s="26"/>
      <c r="AM26" s="26" t="s">
        <v>637</v>
      </c>
      <c r="AN26" s="26"/>
      <c r="AO26" s="26"/>
      <c r="AP26" s="26"/>
      <c r="AQ26" s="26"/>
      <c r="AR26" s="26"/>
      <c r="AS26" s="26"/>
      <c r="AT26" s="26"/>
      <c r="AU26" s="25"/>
    </row>
    <row r="27" spans="1:47" ht="12.75" thickBot="1" x14ac:dyDescent="0.3">
      <c r="A27" s="28">
        <v>43004</v>
      </c>
      <c r="B27" s="23" t="str">
        <f t="shared" si="0"/>
        <v>mar</v>
      </c>
      <c r="C27" s="27"/>
      <c r="D27" s="26" t="s">
        <v>637</v>
      </c>
      <c r="E27" s="26"/>
      <c r="F27" s="26"/>
      <c r="G27" s="26"/>
      <c r="H27" s="26"/>
      <c r="I27" s="26" t="s">
        <v>729</v>
      </c>
      <c r="J27" s="26"/>
      <c r="K27" s="26"/>
      <c r="L27" s="26" t="s">
        <v>639</v>
      </c>
      <c r="M27" s="26"/>
      <c r="N27" s="26"/>
      <c r="O27" s="26"/>
      <c r="P27" s="26"/>
      <c r="Q27" s="26" t="s">
        <v>729</v>
      </c>
      <c r="R27" s="26"/>
      <c r="S27" s="26"/>
      <c r="T27" s="26"/>
      <c r="U27" s="26"/>
      <c r="V27" s="32"/>
      <c r="W27" s="32" t="s">
        <v>729</v>
      </c>
      <c r="X27" s="32"/>
      <c r="Y27" s="32"/>
      <c r="Z27" s="32"/>
      <c r="AA27" s="26"/>
      <c r="AB27" s="26"/>
      <c r="AC27" s="26"/>
      <c r="AD27" s="26"/>
      <c r="AE27" s="26"/>
      <c r="AF27" s="26"/>
      <c r="AG27" s="26"/>
      <c r="AH27" s="26" t="s">
        <v>729</v>
      </c>
      <c r="AI27" s="26"/>
      <c r="AJ27" s="26"/>
      <c r="AK27" s="26"/>
      <c r="AL27" s="26" t="s">
        <v>637</v>
      </c>
      <c r="AM27" s="26" t="s">
        <v>637</v>
      </c>
      <c r="AN27" s="26"/>
      <c r="AO27" s="26"/>
      <c r="AP27" s="26"/>
      <c r="AQ27" s="26"/>
      <c r="AR27" s="26"/>
      <c r="AS27" s="26"/>
      <c r="AT27" s="26"/>
      <c r="AU27" s="25"/>
    </row>
    <row r="28" spans="1:47" ht="12.75" thickBot="1" x14ac:dyDescent="0.3">
      <c r="A28" s="28">
        <v>43005</v>
      </c>
      <c r="B28" s="23" t="str">
        <f t="shared" si="0"/>
        <v>mer</v>
      </c>
      <c r="C28" s="27"/>
      <c r="D28" s="26" t="s">
        <v>637</v>
      </c>
      <c r="E28" s="26" t="s">
        <v>637</v>
      </c>
      <c r="F28" s="26"/>
      <c r="G28" s="26"/>
      <c r="H28" s="26"/>
      <c r="I28" s="26" t="s">
        <v>729</v>
      </c>
      <c r="J28" s="26"/>
      <c r="K28" s="26"/>
      <c r="L28" s="26"/>
      <c r="M28" s="26"/>
      <c r="N28" s="26"/>
      <c r="O28" s="26"/>
      <c r="P28" s="26"/>
      <c r="Q28" s="26" t="s">
        <v>729</v>
      </c>
      <c r="R28" s="26"/>
      <c r="S28" s="26" t="s">
        <v>637</v>
      </c>
      <c r="T28" s="26"/>
      <c r="U28" s="26"/>
      <c r="V28" s="32"/>
      <c r="W28" s="32" t="s">
        <v>729</v>
      </c>
      <c r="X28" s="32"/>
      <c r="Y28" s="32"/>
      <c r="Z28" s="32"/>
      <c r="AA28" s="26"/>
      <c r="AB28" s="26"/>
      <c r="AC28" s="26"/>
      <c r="AD28" s="26"/>
      <c r="AE28" s="26"/>
      <c r="AF28" s="26"/>
      <c r="AG28" s="26"/>
      <c r="AH28" s="26" t="s">
        <v>729</v>
      </c>
      <c r="AI28" s="26"/>
      <c r="AJ28" s="26"/>
      <c r="AK28" s="26"/>
      <c r="AL28" s="26"/>
      <c r="AM28" s="26" t="s">
        <v>637</v>
      </c>
      <c r="AN28" s="26"/>
      <c r="AO28" s="26"/>
      <c r="AP28" s="26"/>
      <c r="AQ28" s="26"/>
      <c r="AR28" s="26"/>
      <c r="AS28" s="26"/>
      <c r="AT28" s="26"/>
      <c r="AU28" s="25"/>
    </row>
    <row r="29" spans="1:47" ht="12.75" thickBot="1" x14ac:dyDescent="0.3">
      <c r="A29" s="28">
        <v>43006</v>
      </c>
      <c r="B29" s="23" t="str">
        <f t="shared" si="0"/>
        <v>jeu</v>
      </c>
      <c r="C29" s="27"/>
      <c r="D29" s="26"/>
      <c r="E29" s="26"/>
      <c r="F29" s="26"/>
      <c r="G29" s="26"/>
      <c r="H29" s="26"/>
      <c r="I29" s="26" t="s">
        <v>729</v>
      </c>
      <c r="J29" s="26"/>
      <c r="K29" s="26"/>
      <c r="L29" s="26"/>
      <c r="M29" s="26"/>
      <c r="N29" s="26" t="s">
        <v>637</v>
      </c>
      <c r="O29" s="26"/>
      <c r="P29" s="26" t="s">
        <v>637</v>
      </c>
      <c r="Q29" s="26" t="s">
        <v>729</v>
      </c>
      <c r="R29" s="26"/>
      <c r="S29" s="26"/>
      <c r="T29" s="26"/>
      <c r="U29" s="26" t="s">
        <v>638</v>
      </c>
      <c r="V29" s="32"/>
      <c r="W29" s="32" t="s">
        <v>729</v>
      </c>
      <c r="X29" s="32" t="s">
        <v>637</v>
      </c>
      <c r="Y29" s="32"/>
      <c r="Z29" s="32"/>
      <c r="AA29" s="26"/>
      <c r="AB29" s="26"/>
      <c r="AC29" s="26"/>
      <c r="AD29" s="26"/>
      <c r="AE29" s="26" t="s">
        <v>639</v>
      </c>
      <c r="AF29" s="26"/>
      <c r="AG29" s="26"/>
      <c r="AH29" s="26" t="s">
        <v>729</v>
      </c>
      <c r="AI29" s="26"/>
      <c r="AJ29" s="26"/>
      <c r="AK29" s="26"/>
      <c r="AL29" s="26" t="s">
        <v>637</v>
      </c>
      <c r="AM29" s="26" t="s">
        <v>637</v>
      </c>
      <c r="AN29" s="26"/>
      <c r="AO29" s="26"/>
      <c r="AP29" s="26"/>
      <c r="AQ29" s="26"/>
      <c r="AR29" s="26"/>
      <c r="AS29" s="26"/>
      <c r="AT29" s="26"/>
      <c r="AU29" s="25"/>
    </row>
    <row r="30" spans="1:47" ht="12.75" thickBot="1" x14ac:dyDescent="0.3">
      <c r="A30" s="28">
        <v>43007</v>
      </c>
      <c r="B30" s="23" t="str">
        <f t="shared" si="0"/>
        <v>ven</v>
      </c>
      <c r="C30" s="27"/>
      <c r="D30" s="26" t="s">
        <v>637</v>
      </c>
      <c r="E30" s="26"/>
      <c r="F30" s="26"/>
      <c r="G30" s="26"/>
      <c r="H30" s="26"/>
      <c r="I30" s="26" t="s">
        <v>729</v>
      </c>
      <c r="J30" s="26"/>
      <c r="K30" s="26"/>
      <c r="L30" s="26"/>
      <c r="M30" s="26"/>
      <c r="N30" s="26"/>
      <c r="O30" s="26" t="s">
        <v>637</v>
      </c>
      <c r="P30" s="26" t="s">
        <v>637</v>
      </c>
      <c r="Q30" s="26" t="s">
        <v>729</v>
      </c>
      <c r="R30" s="26"/>
      <c r="S30" s="26" t="s">
        <v>637</v>
      </c>
      <c r="T30" s="26" t="s">
        <v>637</v>
      </c>
      <c r="U30" s="26"/>
      <c r="V30" s="32"/>
      <c r="W30" s="32" t="s">
        <v>729</v>
      </c>
      <c r="X30" s="32"/>
      <c r="Y30" s="32" t="s">
        <v>639</v>
      </c>
      <c r="Z30" s="32"/>
      <c r="AA30" s="26"/>
      <c r="AB30" s="26"/>
      <c r="AC30" s="26"/>
      <c r="AD30" s="26"/>
      <c r="AE30" s="26"/>
      <c r="AF30" s="26"/>
      <c r="AG30" s="26"/>
      <c r="AH30" s="26" t="s">
        <v>729</v>
      </c>
      <c r="AI30" s="26"/>
      <c r="AJ30" s="26"/>
      <c r="AK30" s="26"/>
      <c r="AL30" s="26" t="s">
        <v>637</v>
      </c>
      <c r="AM30" s="26" t="s">
        <v>637</v>
      </c>
      <c r="AN30" s="26"/>
      <c r="AO30" s="26"/>
      <c r="AP30" s="26"/>
      <c r="AQ30" s="26"/>
      <c r="AR30" s="26"/>
      <c r="AS30" s="26"/>
      <c r="AT30" s="26"/>
      <c r="AU30" s="25"/>
    </row>
    <row r="31" spans="1:47" ht="12.75" thickBot="1" x14ac:dyDescent="0.3">
      <c r="A31" s="24">
        <v>43008</v>
      </c>
      <c r="B31" s="23" t="str">
        <f t="shared" si="0"/>
        <v>sam</v>
      </c>
      <c r="C31" s="27"/>
      <c r="D31" s="26"/>
      <c r="E31" s="26"/>
      <c r="F31" s="26"/>
      <c r="G31" s="26"/>
      <c r="H31" s="26"/>
      <c r="I31" s="26" t="s">
        <v>729</v>
      </c>
      <c r="J31" s="26"/>
      <c r="K31" s="26"/>
      <c r="L31" s="26"/>
      <c r="M31" s="26"/>
      <c r="N31" s="26"/>
      <c r="O31" s="26"/>
      <c r="P31" s="26"/>
      <c r="Q31" s="26" t="s">
        <v>729</v>
      </c>
      <c r="R31" s="26"/>
      <c r="S31" s="26"/>
      <c r="T31" s="26" t="s">
        <v>637</v>
      </c>
      <c r="U31" s="26"/>
      <c r="V31" s="32"/>
      <c r="W31" s="32" t="s">
        <v>729</v>
      </c>
      <c r="X31" s="32"/>
      <c r="Y31" s="32"/>
      <c r="Z31" s="32"/>
      <c r="AA31" s="26"/>
      <c r="AB31" s="26"/>
      <c r="AC31" s="26"/>
      <c r="AD31" s="26"/>
      <c r="AE31" s="26"/>
      <c r="AF31" s="26"/>
      <c r="AG31" s="26"/>
      <c r="AH31" s="26" t="s">
        <v>729</v>
      </c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5"/>
    </row>
    <row r="32" spans="1:47" ht="12.75" thickBot="1" x14ac:dyDescent="0.3">
      <c r="A32" s="29">
        <v>43009</v>
      </c>
      <c r="B32" s="23" t="str">
        <f t="shared" si="0"/>
        <v>dim</v>
      </c>
      <c r="C32" s="27"/>
      <c r="D32" s="26"/>
      <c r="E32" s="26"/>
      <c r="F32" s="26"/>
      <c r="G32" s="26"/>
      <c r="H32" s="26"/>
      <c r="I32" s="26" t="s">
        <v>729</v>
      </c>
      <c r="J32" s="26"/>
      <c r="K32" s="26"/>
      <c r="L32" s="26"/>
      <c r="M32" s="26"/>
      <c r="N32" s="26"/>
      <c r="O32" s="26"/>
      <c r="P32" s="26"/>
      <c r="Q32" s="26" t="s">
        <v>729</v>
      </c>
      <c r="R32" s="26"/>
      <c r="S32" s="26"/>
      <c r="T32" s="26"/>
      <c r="U32" s="26"/>
      <c r="V32" s="32"/>
      <c r="W32" s="32" t="s">
        <v>729</v>
      </c>
      <c r="X32" s="32"/>
      <c r="Y32" s="32"/>
      <c r="Z32" s="32"/>
      <c r="AA32" s="26"/>
      <c r="AB32" s="26"/>
      <c r="AC32" s="26"/>
      <c r="AD32" s="26"/>
      <c r="AE32" s="26"/>
      <c r="AF32" s="26"/>
      <c r="AG32" s="26"/>
      <c r="AH32" s="26" t="s">
        <v>729</v>
      </c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5"/>
    </row>
    <row r="33" spans="1:47" ht="12.75" thickBot="1" x14ac:dyDescent="0.3">
      <c r="A33" s="28">
        <v>43010</v>
      </c>
      <c r="B33" s="23" t="str">
        <f t="shared" si="0"/>
        <v>lun</v>
      </c>
      <c r="C33" s="27"/>
      <c r="D33" s="26" t="s">
        <v>639</v>
      </c>
      <c r="E33" s="26"/>
      <c r="F33" s="26"/>
      <c r="G33" s="26"/>
      <c r="H33" s="26"/>
      <c r="I33" s="26" t="s">
        <v>729</v>
      </c>
      <c r="J33" s="26"/>
      <c r="K33" s="26"/>
      <c r="L33" s="30" t="s">
        <v>639</v>
      </c>
      <c r="M33" s="26"/>
      <c r="N33" s="26"/>
      <c r="O33" s="26"/>
      <c r="P33" s="26" t="s">
        <v>637</v>
      </c>
      <c r="Q33" s="26" t="s">
        <v>729</v>
      </c>
      <c r="R33" s="26"/>
      <c r="S33" s="26"/>
      <c r="T33" s="26"/>
      <c r="U33" s="26"/>
      <c r="V33" s="32"/>
      <c r="W33" s="32" t="s">
        <v>729</v>
      </c>
      <c r="X33" s="32"/>
      <c r="Y33" s="32"/>
      <c r="Z33" s="32"/>
      <c r="AA33" s="26"/>
      <c r="AB33" s="26"/>
      <c r="AC33" s="26"/>
      <c r="AD33" s="26"/>
      <c r="AE33" s="26"/>
      <c r="AF33" s="26"/>
      <c r="AG33" s="26"/>
      <c r="AH33" s="26" t="s">
        <v>729</v>
      </c>
      <c r="AI33" s="26"/>
      <c r="AJ33" s="26"/>
      <c r="AK33" s="26"/>
      <c r="AL33" s="26"/>
      <c r="AM33" s="26" t="s">
        <v>637</v>
      </c>
      <c r="AN33" s="26"/>
      <c r="AO33" s="26"/>
      <c r="AP33" s="26"/>
      <c r="AQ33" s="26"/>
      <c r="AR33" s="26"/>
      <c r="AS33" s="26"/>
      <c r="AT33" s="26"/>
      <c r="AU33" s="25"/>
    </row>
    <row r="34" spans="1:47" ht="12.75" thickBot="1" x14ac:dyDescent="0.3">
      <c r="A34" s="28">
        <v>43011</v>
      </c>
      <c r="B34" s="23" t="str">
        <f t="shared" si="0"/>
        <v>mar</v>
      </c>
      <c r="C34" s="27"/>
      <c r="D34" s="26" t="s">
        <v>637</v>
      </c>
      <c r="E34" s="26"/>
      <c r="F34" s="26"/>
      <c r="G34" s="26"/>
      <c r="H34" s="26"/>
      <c r="I34" s="26" t="s">
        <v>729</v>
      </c>
      <c r="J34" s="26"/>
      <c r="K34" s="26"/>
      <c r="L34" s="30" t="s">
        <v>639</v>
      </c>
      <c r="M34" s="26"/>
      <c r="N34" s="26"/>
      <c r="O34" s="26"/>
      <c r="P34" s="26"/>
      <c r="Q34" s="26" t="s">
        <v>729</v>
      </c>
      <c r="R34" s="26"/>
      <c r="S34" s="26"/>
      <c r="T34" s="26"/>
      <c r="U34" s="26"/>
      <c r="V34" s="32"/>
      <c r="W34" s="32" t="s">
        <v>729</v>
      </c>
      <c r="X34" s="32"/>
      <c r="Y34" s="32"/>
      <c r="Z34" s="32"/>
      <c r="AA34" s="26"/>
      <c r="AB34" s="26"/>
      <c r="AC34" s="26"/>
      <c r="AD34" s="26"/>
      <c r="AE34" s="26"/>
      <c r="AF34" s="26"/>
      <c r="AG34" s="26"/>
      <c r="AH34" s="26" t="s">
        <v>729</v>
      </c>
      <c r="AI34" s="26"/>
      <c r="AJ34" s="26"/>
      <c r="AK34" s="26"/>
      <c r="AL34" s="26" t="s">
        <v>637</v>
      </c>
      <c r="AM34" s="26" t="s">
        <v>637</v>
      </c>
      <c r="AN34" s="26" t="s">
        <v>637</v>
      </c>
      <c r="AO34" s="26"/>
      <c r="AP34" s="26"/>
      <c r="AQ34" s="26"/>
      <c r="AR34" s="26"/>
      <c r="AS34" s="26"/>
      <c r="AT34" s="26"/>
      <c r="AU34" s="25"/>
    </row>
    <row r="35" spans="1:47" ht="12.75" thickBot="1" x14ac:dyDescent="0.3">
      <c r="A35" s="28">
        <v>43012</v>
      </c>
      <c r="B35" s="23" t="str">
        <f t="shared" si="0"/>
        <v>mer</v>
      </c>
      <c r="C35" s="27"/>
      <c r="D35" s="26" t="s">
        <v>638</v>
      </c>
      <c r="E35" s="26" t="s">
        <v>637</v>
      </c>
      <c r="F35" s="26"/>
      <c r="G35" s="26"/>
      <c r="H35" s="26"/>
      <c r="I35" s="26" t="s">
        <v>729</v>
      </c>
      <c r="J35" s="26"/>
      <c r="K35" s="26"/>
      <c r="L35" s="26"/>
      <c r="M35" s="26"/>
      <c r="N35" s="26"/>
      <c r="O35" s="26"/>
      <c r="P35" s="26"/>
      <c r="Q35" s="26" t="s">
        <v>729</v>
      </c>
      <c r="R35" s="26"/>
      <c r="S35" s="26" t="s">
        <v>637</v>
      </c>
      <c r="T35" s="26"/>
      <c r="U35" s="26"/>
      <c r="V35" s="32" t="s">
        <v>638</v>
      </c>
      <c r="W35" s="32" t="s">
        <v>729</v>
      </c>
      <c r="X35" s="32"/>
      <c r="Y35" s="32"/>
      <c r="Z35" s="32"/>
      <c r="AA35" s="26"/>
      <c r="AB35" s="26"/>
      <c r="AC35" s="26"/>
      <c r="AD35" s="26"/>
      <c r="AE35" s="26"/>
      <c r="AF35" s="26"/>
      <c r="AG35" s="26"/>
      <c r="AH35" s="26" t="s">
        <v>729</v>
      </c>
      <c r="AI35" s="26"/>
      <c r="AJ35" s="26"/>
      <c r="AK35" s="26"/>
      <c r="AL35" s="26"/>
      <c r="AM35" s="26" t="s">
        <v>637</v>
      </c>
      <c r="AN35" s="26"/>
      <c r="AO35" s="26"/>
      <c r="AP35" s="26"/>
      <c r="AQ35" s="26"/>
      <c r="AR35" s="26"/>
      <c r="AS35" s="26"/>
      <c r="AT35" s="26"/>
      <c r="AU35" s="25"/>
    </row>
    <row r="36" spans="1:47" ht="12.75" thickBot="1" x14ac:dyDescent="0.3">
      <c r="A36" s="28">
        <v>43013</v>
      </c>
      <c r="B36" s="23" t="str">
        <f t="shared" si="0"/>
        <v>jeu</v>
      </c>
      <c r="C36" s="27"/>
      <c r="D36" s="26" t="s">
        <v>638</v>
      </c>
      <c r="E36" s="26"/>
      <c r="F36" s="26"/>
      <c r="G36" s="26"/>
      <c r="H36" s="26"/>
      <c r="I36" s="26" t="s">
        <v>729</v>
      </c>
      <c r="J36" s="26"/>
      <c r="K36" s="26"/>
      <c r="L36" s="26"/>
      <c r="M36" s="26"/>
      <c r="N36" s="26" t="s">
        <v>637</v>
      </c>
      <c r="O36" s="26"/>
      <c r="P36" s="26" t="s">
        <v>637</v>
      </c>
      <c r="Q36" s="26" t="s">
        <v>729</v>
      </c>
      <c r="R36" s="26"/>
      <c r="S36" s="26"/>
      <c r="T36" s="26"/>
      <c r="U36" s="26" t="s">
        <v>638</v>
      </c>
      <c r="V36" s="32"/>
      <c r="W36" s="32" t="s">
        <v>729</v>
      </c>
      <c r="X36" s="32" t="s">
        <v>637</v>
      </c>
      <c r="Y36" s="32"/>
      <c r="Z36" s="32"/>
      <c r="AA36" s="26"/>
      <c r="AB36" s="26"/>
      <c r="AC36" s="26"/>
      <c r="AD36" s="26"/>
      <c r="AE36" s="26"/>
      <c r="AF36" s="26"/>
      <c r="AG36" s="26"/>
      <c r="AH36" s="26" t="s">
        <v>729</v>
      </c>
      <c r="AI36" s="26"/>
      <c r="AJ36" s="26"/>
      <c r="AK36" s="26"/>
      <c r="AL36" s="26" t="s">
        <v>637</v>
      </c>
      <c r="AM36" s="26" t="s">
        <v>637</v>
      </c>
      <c r="AN36" s="26" t="s">
        <v>637</v>
      </c>
      <c r="AO36" s="26"/>
      <c r="AP36" s="26"/>
      <c r="AQ36" s="26"/>
      <c r="AR36" s="26"/>
      <c r="AS36" s="26"/>
      <c r="AT36" s="26"/>
      <c r="AU36" s="25"/>
    </row>
    <row r="37" spans="1:47" ht="12.75" thickBot="1" x14ac:dyDescent="0.3">
      <c r="A37" s="28">
        <v>43014</v>
      </c>
      <c r="B37" s="23" t="str">
        <f t="shared" si="0"/>
        <v>ven</v>
      </c>
      <c r="C37" s="27"/>
      <c r="D37" s="26" t="s">
        <v>637</v>
      </c>
      <c r="E37" s="26"/>
      <c r="F37" s="26"/>
      <c r="G37" s="26"/>
      <c r="H37" s="26"/>
      <c r="I37" s="26" t="s">
        <v>729</v>
      </c>
      <c r="J37" s="26"/>
      <c r="K37" s="26"/>
      <c r="L37" s="26"/>
      <c r="M37" s="26"/>
      <c r="N37" s="26"/>
      <c r="O37" s="26" t="s">
        <v>637</v>
      </c>
      <c r="P37" s="26" t="s">
        <v>637</v>
      </c>
      <c r="Q37" s="26" t="s">
        <v>729</v>
      </c>
      <c r="R37" s="26"/>
      <c r="S37" s="26" t="s">
        <v>637</v>
      </c>
      <c r="T37" s="26"/>
      <c r="U37" s="26"/>
      <c r="V37" s="32"/>
      <c r="W37" s="32" t="s">
        <v>729</v>
      </c>
      <c r="X37" s="32"/>
      <c r="Y37" s="32" t="s">
        <v>639</v>
      </c>
      <c r="Z37" s="32"/>
      <c r="AA37" s="26"/>
      <c r="AB37" s="26"/>
      <c r="AC37" s="26"/>
      <c r="AD37" s="26"/>
      <c r="AE37" s="26"/>
      <c r="AF37" s="26"/>
      <c r="AG37" s="26"/>
      <c r="AH37" s="26" t="s">
        <v>729</v>
      </c>
      <c r="AI37" s="26"/>
      <c r="AJ37" s="26"/>
      <c r="AK37" s="26"/>
      <c r="AL37" s="26"/>
      <c r="AM37" s="26" t="s">
        <v>637</v>
      </c>
      <c r="AN37" s="26"/>
      <c r="AO37" s="26"/>
      <c r="AP37" s="26"/>
      <c r="AQ37" s="26"/>
      <c r="AR37" s="26"/>
      <c r="AS37" s="26"/>
      <c r="AT37" s="26"/>
      <c r="AU37" s="25"/>
    </row>
    <row r="38" spans="1:47" ht="12.75" thickBot="1" x14ac:dyDescent="0.3">
      <c r="A38" s="28">
        <v>43015</v>
      </c>
      <c r="B38" s="23" t="str">
        <f t="shared" si="0"/>
        <v>sam</v>
      </c>
      <c r="C38" s="27"/>
      <c r="D38" s="26"/>
      <c r="E38" s="26"/>
      <c r="F38" s="26"/>
      <c r="G38" s="26"/>
      <c r="H38" s="26"/>
      <c r="I38" s="26" t="s">
        <v>729</v>
      </c>
      <c r="J38" s="26"/>
      <c r="K38" s="26"/>
      <c r="L38" s="26"/>
      <c r="M38" s="26"/>
      <c r="N38" s="26"/>
      <c r="O38" s="26"/>
      <c r="P38" s="26"/>
      <c r="Q38" s="26" t="s">
        <v>729</v>
      </c>
      <c r="R38" s="26"/>
      <c r="S38" s="26"/>
      <c r="T38" s="26"/>
      <c r="U38" s="26"/>
      <c r="V38" s="32"/>
      <c r="W38" s="32" t="s">
        <v>729</v>
      </c>
      <c r="X38" s="32"/>
      <c r="Y38" s="32"/>
      <c r="Z38" s="32"/>
      <c r="AA38" s="26"/>
      <c r="AB38" s="26"/>
      <c r="AC38" s="26"/>
      <c r="AD38" s="26"/>
      <c r="AE38" s="26"/>
      <c r="AF38" s="26"/>
      <c r="AG38" s="26"/>
      <c r="AH38" s="26" t="s">
        <v>729</v>
      </c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5"/>
    </row>
    <row r="39" spans="1:47" ht="12.75" thickBot="1" x14ac:dyDescent="0.3">
      <c r="A39" s="28">
        <v>43016</v>
      </c>
      <c r="B39" s="23" t="str">
        <f t="shared" si="0"/>
        <v>dim</v>
      </c>
      <c r="C39" s="27"/>
      <c r="D39" s="26"/>
      <c r="E39" s="26"/>
      <c r="F39" s="26"/>
      <c r="G39" s="26"/>
      <c r="H39" s="26"/>
      <c r="I39" s="26" t="s">
        <v>729</v>
      </c>
      <c r="J39" s="26"/>
      <c r="K39" s="26"/>
      <c r="L39" s="26"/>
      <c r="M39" s="26"/>
      <c r="N39" s="26"/>
      <c r="O39" s="26"/>
      <c r="P39" s="26"/>
      <c r="Q39" s="26" t="s">
        <v>729</v>
      </c>
      <c r="R39" s="26"/>
      <c r="S39" s="26"/>
      <c r="T39" s="26"/>
      <c r="U39" s="26"/>
      <c r="V39" s="32"/>
      <c r="W39" s="32" t="s">
        <v>729</v>
      </c>
      <c r="X39" s="32"/>
      <c r="Y39" s="32"/>
      <c r="Z39" s="32"/>
      <c r="AA39" s="26"/>
      <c r="AB39" s="26"/>
      <c r="AC39" s="26"/>
      <c r="AD39" s="26"/>
      <c r="AE39" s="26"/>
      <c r="AF39" s="26"/>
      <c r="AG39" s="26"/>
      <c r="AH39" s="26" t="s">
        <v>729</v>
      </c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5"/>
    </row>
    <row r="40" spans="1:47" ht="12.75" thickBot="1" x14ac:dyDescent="0.3">
      <c r="A40" s="28">
        <v>43017</v>
      </c>
      <c r="B40" s="23" t="str">
        <f t="shared" si="0"/>
        <v>lun</v>
      </c>
      <c r="C40" s="27"/>
      <c r="D40" s="26" t="s">
        <v>639</v>
      </c>
      <c r="E40" s="26"/>
      <c r="F40" s="26"/>
      <c r="G40" s="26"/>
      <c r="H40" s="26"/>
      <c r="I40" s="26" t="s">
        <v>729</v>
      </c>
      <c r="J40" s="26"/>
      <c r="K40" s="26"/>
      <c r="L40" s="26"/>
      <c r="M40" s="26"/>
      <c r="N40" s="26"/>
      <c r="O40" s="26"/>
      <c r="P40" s="26"/>
      <c r="Q40" s="26" t="s">
        <v>729</v>
      </c>
      <c r="R40" s="26"/>
      <c r="S40" s="26"/>
      <c r="T40" s="26"/>
      <c r="U40" s="26"/>
      <c r="V40" s="32" t="s">
        <v>639</v>
      </c>
      <c r="W40" s="32" t="s">
        <v>729</v>
      </c>
      <c r="X40" s="32"/>
      <c r="Y40" s="32"/>
      <c r="Z40" s="32"/>
      <c r="AA40" s="26"/>
      <c r="AB40" s="26" t="s">
        <v>637</v>
      </c>
      <c r="AC40" s="26" t="s">
        <v>638</v>
      </c>
      <c r="AD40" s="26"/>
      <c r="AE40" s="26"/>
      <c r="AF40" s="26"/>
      <c r="AG40" s="26"/>
      <c r="AH40" s="26" t="s">
        <v>729</v>
      </c>
      <c r="AI40" s="26"/>
      <c r="AJ40" s="26"/>
      <c r="AK40" s="26"/>
      <c r="AL40" s="26"/>
      <c r="AM40" s="26" t="s">
        <v>637</v>
      </c>
      <c r="AN40" s="26"/>
      <c r="AO40" s="26"/>
      <c r="AP40" s="26"/>
      <c r="AQ40" s="26"/>
      <c r="AR40" s="26"/>
      <c r="AS40" s="26"/>
      <c r="AT40" s="26"/>
      <c r="AU40" s="25"/>
    </row>
    <row r="41" spans="1:47" ht="12.75" thickBot="1" x14ac:dyDescent="0.3">
      <c r="A41" s="28">
        <v>43018</v>
      </c>
      <c r="B41" s="23" t="str">
        <f t="shared" si="0"/>
        <v>mar</v>
      </c>
      <c r="C41" s="27"/>
      <c r="D41" s="26" t="s">
        <v>637</v>
      </c>
      <c r="E41" s="26"/>
      <c r="F41" s="26"/>
      <c r="G41" s="26"/>
      <c r="H41" s="26"/>
      <c r="I41" s="26" t="s">
        <v>729</v>
      </c>
      <c r="J41" s="26"/>
      <c r="K41" s="26"/>
      <c r="L41" s="26"/>
      <c r="M41" s="26"/>
      <c r="N41" s="26"/>
      <c r="O41" s="26"/>
      <c r="P41" s="26" t="s">
        <v>637</v>
      </c>
      <c r="Q41" s="26" t="s">
        <v>729</v>
      </c>
      <c r="R41" s="26"/>
      <c r="S41" s="26"/>
      <c r="T41" s="26"/>
      <c r="U41" s="26"/>
      <c r="V41" s="32"/>
      <c r="W41" s="32" t="s">
        <v>729</v>
      </c>
      <c r="X41" s="32"/>
      <c r="Y41" s="32"/>
      <c r="Z41" s="32"/>
      <c r="AA41" s="26"/>
      <c r="AB41" s="26" t="s">
        <v>637</v>
      </c>
      <c r="AC41" s="26"/>
      <c r="AD41" s="26"/>
      <c r="AE41" s="26"/>
      <c r="AF41" s="26"/>
      <c r="AG41" s="26"/>
      <c r="AH41" s="26" t="s">
        <v>729</v>
      </c>
      <c r="AI41" s="26"/>
      <c r="AJ41" s="26"/>
      <c r="AK41" s="26"/>
      <c r="AL41" s="26" t="s">
        <v>637</v>
      </c>
      <c r="AM41" s="26" t="s">
        <v>637</v>
      </c>
      <c r="AN41" s="26"/>
      <c r="AO41" s="26"/>
      <c r="AP41" s="26"/>
      <c r="AQ41" s="26"/>
      <c r="AR41" s="26"/>
      <c r="AS41" s="26"/>
      <c r="AT41" s="26"/>
      <c r="AU41" s="25"/>
    </row>
    <row r="42" spans="1:47" ht="12.75" thickBot="1" x14ac:dyDescent="0.3">
      <c r="A42" s="28">
        <v>43019</v>
      </c>
      <c r="B42" s="23" t="str">
        <f t="shared" si="0"/>
        <v>mer</v>
      </c>
      <c r="C42" s="27"/>
      <c r="D42" s="26" t="s">
        <v>637</v>
      </c>
      <c r="E42" s="26" t="s">
        <v>637</v>
      </c>
      <c r="F42" s="26"/>
      <c r="G42" s="26"/>
      <c r="H42" s="26"/>
      <c r="I42" s="26" t="s">
        <v>729</v>
      </c>
      <c r="J42" s="26"/>
      <c r="K42" s="26" t="s">
        <v>639</v>
      </c>
      <c r="L42" s="26"/>
      <c r="M42" s="26"/>
      <c r="N42" s="26"/>
      <c r="O42" s="26"/>
      <c r="P42" s="26"/>
      <c r="Q42" s="26" t="s">
        <v>729</v>
      </c>
      <c r="R42" s="26"/>
      <c r="S42" s="26"/>
      <c r="T42" s="26"/>
      <c r="U42" s="26"/>
      <c r="V42" s="32" t="s">
        <v>638</v>
      </c>
      <c r="W42" s="32" t="s">
        <v>729</v>
      </c>
      <c r="X42" s="32"/>
      <c r="Y42" s="32"/>
      <c r="Z42" s="32"/>
      <c r="AA42" s="26"/>
      <c r="AB42" s="26" t="s">
        <v>637</v>
      </c>
      <c r="AC42" s="26"/>
      <c r="AD42" s="26"/>
      <c r="AE42" s="26"/>
      <c r="AF42" s="26"/>
      <c r="AG42" s="26"/>
      <c r="AH42" s="26" t="s">
        <v>729</v>
      </c>
      <c r="AI42" s="26"/>
      <c r="AJ42" s="26"/>
      <c r="AK42" s="26"/>
      <c r="AL42" s="26" t="s">
        <v>637</v>
      </c>
      <c r="AM42" s="26" t="s">
        <v>637</v>
      </c>
      <c r="AN42" s="26"/>
      <c r="AO42" s="26"/>
      <c r="AP42" s="26"/>
      <c r="AQ42" s="26"/>
      <c r="AR42" s="26"/>
      <c r="AS42" s="26"/>
      <c r="AT42" s="26"/>
      <c r="AU42" s="25"/>
    </row>
    <row r="43" spans="1:47" ht="12.75" thickBot="1" x14ac:dyDescent="0.3">
      <c r="A43" s="28">
        <v>43020</v>
      </c>
      <c r="B43" s="23" t="str">
        <f t="shared" si="0"/>
        <v>jeu</v>
      </c>
      <c r="C43" s="27"/>
      <c r="D43" s="26"/>
      <c r="E43" s="26"/>
      <c r="F43" s="26"/>
      <c r="G43" s="26"/>
      <c r="H43" s="26"/>
      <c r="I43" s="26" t="s">
        <v>729</v>
      </c>
      <c r="J43" s="26"/>
      <c r="K43" s="26"/>
      <c r="L43" s="26"/>
      <c r="M43" s="26"/>
      <c r="N43" s="26" t="s">
        <v>637</v>
      </c>
      <c r="O43" s="26"/>
      <c r="P43" s="26"/>
      <c r="Q43" s="26" t="s">
        <v>729</v>
      </c>
      <c r="R43" s="26"/>
      <c r="S43" s="26"/>
      <c r="T43" s="26"/>
      <c r="U43" s="26" t="s">
        <v>638</v>
      </c>
      <c r="V43" s="32"/>
      <c r="W43" s="32" t="s">
        <v>729</v>
      </c>
      <c r="X43" s="32" t="s">
        <v>637</v>
      </c>
      <c r="Y43" s="32"/>
      <c r="Z43" s="32"/>
      <c r="AA43" s="26"/>
      <c r="AB43" s="26" t="s">
        <v>637</v>
      </c>
      <c r="AC43" s="26"/>
      <c r="AD43" s="26"/>
      <c r="AE43" s="26"/>
      <c r="AF43" s="26"/>
      <c r="AG43" s="26"/>
      <c r="AH43" s="26" t="s">
        <v>729</v>
      </c>
      <c r="AI43" s="26"/>
      <c r="AJ43" s="26"/>
      <c r="AK43" s="26"/>
      <c r="AL43" s="26" t="s">
        <v>637</v>
      </c>
      <c r="AM43" s="26" t="s">
        <v>637</v>
      </c>
      <c r="AN43" s="26"/>
      <c r="AO43" s="26"/>
      <c r="AP43" s="26"/>
      <c r="AQ43" s="26"/>
      <c r="AR43" s="26"/>
      <c r="AS43" s="26"/>
      <c r="AT43" s="26"/>
      <c r="AU43" s="25"/>
    </row>
    <row r="44" spans="1:47" ht="12.75" thickBot="1" x14ac:dyDescent="0.3">
      <c r="A44" s="28">
        <v>43021</v>
      </c>
      <c r="B44" s="23" t="str">
        <f t="shared" si="0"/>
        <v>ven</v>
      </c>
      <c r="C44" s="27"/>
      <c r="D44" s="26" t="s">
        <v>637</v>
      </c>
      <c r="E44" s="26"/>
      <c r="F44" s="26"/>
      <c r="G44" s="26" t="s">
        <v>638</v>
      </c>
      <c r="H44" s="26"/>
      <c r="I44" s="26" t="s">
        <v>729</v>
      </c>
      <c r="J44" s="26"/>
      <c r="K44" s="26"/>
      <c r="L44" s="26"/>
      <c r="M44" s="26"/>
      <c r="N44" s="26"/>
      <c r="O44" s="26" t="s">
        <v>637</v>
      </c>
      <c r="P44" s="26"/>
      <c r="Q44" s="26" t="s">
        <v>729</v>
      </c>
      <c r="R44" s="26"/>
      <c r="S44" s="26" t="s">
        <v>637</v>
      </c>
      <c r="T44" s="26"/>
      <c r="U44" s="26"/>
      <c r="V44" s="32" t="s">
        <v>637</v>
      </c>
      <c r="W44" s="32" t="s">
        <v>729</v>
      </c>
      <c r="X44" s="32"/>
      <c r="Y44" s="32" t="s">
        <v>639</v>
      </c>
      <c r="Z44" s="32"/>
      <c r="AA44" s="26"/>
      <c r="AB44" s="26"/>
      <c r="AC44" s="26"/>
      <c r="AD44" s="26"/>
      <c r="AE44" s="26"/>
      <c r="AF44" s="26"/>
      <c r="AG44" s="26"/>
      <c r="AH44" s="26" t="s">
        <v>729</v>
      </c>
      <c r="AI44" s="26"/>
      <c r="AJ44" s="26"/>
      <c r="AK44" s="26"/>
      <c r="AL44" s="26" t="s">
        <v>637</v>
      </c>
      <c r="AM44" s="26" t="s">
        <v>637</v>
      </c>
      <c r="AN44" s="26"/>
      <c r="AO44" s="26"/>
      <c r="AP44" s="26"/>
      <c r="AQ44" s="26"/>
      <c r="AR44" s="26"/>
      <c r="AS44" s="26"/>
      <c r="AT44" s="26"/>
      <c r="AU44" s="25"/>
    </row>
    <row r="45" spans="1:47" ht="12.75" thickBot="1" x14ac:dyDescent="0.3">
      <c r="A45" s="28">
        <v>43022</v>
      </c>
      <c r="B45" s="23" t="str">
        <f t="shared" si="0"/>
        <v>sam</v>
      </c>
      <c r="C45" s="27"/>
      <c r="D45" s="26"/>
      <c r="E45" s="26"/>
      <c r="F45" s="26"/>
      <c r="G45" s="26"/>
      <c r="H45" s="26"/>
      <c r="I45" s="26" t="s">
        <v>729</v>
      </c>
      <c r="J45" s="26"/>
      <c r="K45" s="26"/>
      <c r="L45" s="26"/>
      <c r="M45" s="26"/>
      <c r="N45" s="26"/>
      <c r="O45" s="26"/>
      <c r="P45" s="26"/>
      <c r="Q45" s="26" t="s">
        <v>729</v>
      </c>
      <c r="R45" s="26"/>
      <c r="S45" s="26"/>
      <c r="T45" s="26"/>
      <c r="U45" s="26"/>
      <c r="V45" s="32"/>
      <c r="W45" s="32" t="s">
        <v>729</v>
      </c>
      <c r="X45" s="32"/>
      <c r="Y45" s="32"/>
      <c r="Z45" s="32"/>
      <c r="AA45" s="26"/>
      <c r="AB45" s="26"/>
      <c r="AC45" s="26"/>
      <c r="AD45" s="26"/>
      <c r="AE45" s="26"/>
      <c r="AF45" s="26"/>
      <c r="AG45" s="26"/>
      <c r="AH45" s="26" t="s">
        <v>729</v>
      </c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5"/>
    </row>
    <row r="46" spans="1:47" ht="12.75" thickBot="1" x14ac:dyDescent="0.3">
      <c r="A46" s="28">
        <v>43023</v>
      </c>
      <c r="B46" s="23" t="str">
        <f t="shared" si="0"/>
        <v>dim</v>
      </c>
      <c r="C46" s="27"/>
      <c r="D46" s="26"/>
      <c r="E46" s="26"/>
      <c r="F46" s="26"/>
      <c r="G46" s="26"/>
      <c r="H46" s="26"/>
      <c r="I46" s="26" t="s">
        <v>729</v>
      </c>
      <c r="J46" s="26"/>
      <c r="K46" s="26"/>
      <c r="L46" s="26"/>
      <c r="M46" s="26"/>
      <c r="N46" s="26"/>
      <c r="O46" s="26"/>
      <c r="P46" s="26"/>
      <c r="Q46" s="26" t="s">
        <v>729</v>
      </c>
      <c r="R46" s="26"/>
      <c r="S46" s="26"/>
      <c r="T46" s="26"/>
      <c r="U46" s="26"/>
      <c r="V46" s="32"/>
      <c r="W46" s="32" t="s">
        <v>729</v>
      </c>
      <c r="X46" s="32"/>
      <c r="Y46" s="32"/>
      <c r="Z46" s="32"/>
      <c r="AA46" s="26"/>
      <c r="AB46" s="26"/>
      <c r="AC46" s="26"/>
      <c r="AD46" s="26"/>
      <c r="AE46" s="26"/>
      <c r="AF46" s="26"/>
      <c r="AG46" s="26"/>
      <c r="AH46" s="26" t="s">
        <v>729</v>
      </c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5"/>
    </row>
    <row r="47" spans="1:47" ht="12.75" thickBot="1" x14ac:dyDescent="0.3">
      <c r="A47" s="28">
        <v>43024</v>
      </c>
      <c r="B47" s="23" t="str">
        <f t="shared" si="0"/>
        <v>lun</v>
      </c>
      <c r="C47" s="27"/>
      <c r="D47" s="26" t="s">
        <v>639</v>
      </c>
      <c r="E47" s="26"/>
      <c r="F47" s="26"/>
      <c r="G47" s="26"/>
      <c r="H47" s="26"/>
      <c r="I47" s="26" t="s">
        <v>729</v>
      </c>
      <c r="J47" s="26"/>
      <c r="K47" s="26"/>
      <c r="L47" s="26"/>
      <c r="M47" s="26"/>
      <c r="N47" s="26"/>
      <c r="O47" s="26"/>
      <c r="P47" s="26" t="s">
        <v>637</v>
      </c>
      <c r="Q47" s="26" t="s">
        <v>729</v>
      </c>
      <c r="R47" s="26"/>
      <c r="S47" s="26"/>
      <c r="T47" s="26"/>
      <c r="U47" s="26"/>
      <c r="V47" s="32"/>
      <c r="W47" s="32" t="s">
        <v>729</v>
      </c>
      <c r="X47" s="32"/>
      <c r="Y47" s="32"/>
      <c r="Z47" s="32"/>
      <c r="AA47" s="26"/>
      <c r="AB47" s="26"/>
      <c r="AC47" s="26"/>
      <c r="AD47" s="26"/>
      <c r="AE47" s="26"/>
      <c r="AF47" s="26"/>
      <c r="AG47" s="26"/>
      <c r="AH47" s="26" t="s">
        <v>729</v>
      </c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5"/>
    </row>
    <row r="48" spans="1:47" ht="12.75" thickBot="1" x14ac:dyDescent="0.3">
      <c r="A48" s="28">
        <v>43025</v>
      </c>
      <c r="B48" s="23" t="str">
        <f t="shared" si="0"/>
        <v>mar</v>
      </c>
      <c r="C48" s="27"/>
      <c r="D48" s="26" t="s">
        <v>637</v>
      </c>
      <c r="E48" s="26"/>
      <c r="F48" s="26"/>
      <c r="G48" s="26"/>
      <c r="H48" s="26"/>
      <c r="I48" s="26" t="s">
        <v>729</v>
      </c>
      <c r="J48" s="26"/>
      <c r="K48" s="26"/>
      <c r="L48" s="26"/>
      <c r="M48" s="26"/>
      <c r="N48" s="26"/>
      <c r="O48" s="26"/>
      <c r="P48" s="26"/>
      <c r="Q48" s="26" t="s">
        <v>729</v>
      </c>
      <c r="R48" s="26"/>
      <c r="S48" s="26"/>
      <c r="T48" s="26"/>
      <c r="U48" s="26"/>
      <c r="V48" s="32"/>
      <c r="W48" s="32" t="s">
        <v>729</v>
      </c>
      <c r="X48" s="32"/>
      <c r="Y48" s="32"/>
      <c r="Z48" s="32"/>
      <c r="AA48" s="26"/>
      <c r="AB48" s="26"/>
      <c r="AC48" s="26"/>
      <c r="AD48" s="26"/>
      <c r="AE48" s="26"/>
      <c r="AF48" s="26"/>
      <c r="AG48" s="26"/>
      <c r="AH48" s="26" t="s">
        <v>729</v>
      </c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5"/>
    </row>
    <row r="49" spans="1:47" ht="12.75" thickBot="1" x14ac:dyDescent="0.3">
      <c r="A49" s="28">
        <v>43026</v>
      </c>
      <c r="B49" s="23" t="str">
        <f t="shared" si="0"/>
        <v>mer</v>
      </c>
      <c r="C49" s="27"/>
      <c r="D49" s="26" t="s">
        <v>637</v>
      </c>
      <c r="E49" s="26" t="s">
        <v>637</v>
      </c>
      <c r="F49" s="26"/>
      <c r="G49" s="26"/>
      <c r="H49" s="26"/>
      <c r="I49" s="26" t="s">
        <v>729</v>
      </c>
      <c r="J49" s="26"/>
      <c r="K49" s="26"/>
      <c r="L49" s="26"/>
      <c r="M49" s="26"/>
      <c r="N49" s="26"/>
      <c r="O49" s="26"/>
      <c r="P49" s="26"/>
      <c r="Q49" s="26" t="s">
        <v>729</v>
      </c>
      <c r="R49" s="26"/>
      <c r="S49" s="26"/>
      <c r="T49" s="26"/>
      <c r="U49" s="26"/>
      <c r="V49" s="32" t="s">
        <v>638</v>
      </c>
      <c r="W49" s="32" t="s">
        <v>729</v>
      </c>
      <c r="X49" s="32"/>
      <c r="Y49" s="32"/>
      <c r="Z49" s="32"/>
      <c r="AA49" s="26"/>
      <c r="AB49" s="26"/>
      <c r="AC49" s="26"/>
      <c r="AD49" s="26"/>
      <c r="AE49" s="26"/>
      <c r="AF49" s="26"/>
      <c r="AG49" s="26"/>
      <c r="AH49" s="26" t="s">
        <v>729</v>
      </c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5"/>
    </row>
    <row r="50" spans="1:47" ht="12.75" thickBot="1" x14ac:dyDescent="0.3">
      <c r="A50" s="28">
        <v>43027</v>
      </c>
      <c r="B50" s="23" t="str">
        <f t="shared" si="0"/>
        <v>jeu</v>
      </c>
      <c r="C50" s="27"/>
      <c r="D50" s="26" t="s">
        <v>638</v>
      </c>
      <c r="E50" s="26"/>
      <c r="F50" s="26"/>
      <c r="G50" s="26"/>
      <c r="H50" s="26"/>
      <c r="I50" s="26" t="s">
        <v>729</v>
      </c>
      <c r="J50" s="26"/>
      <c r="K50" s="26"/>
      <c r="L50" s="26"/>
      <c r="M50" s="26"/>
      <c r="N50" s="26" t="s">
        <v>637</v>
      </c>
      <c r="O50" s="26"/>
      <c r="P50" s="26"/>
      <c r="Q50" s="26" t="s">
        <v>729</v>
      </c>
      <c r="R50" s="26"/>
      <c r="S50" s="26"/>
      <c r="T50" s="26"/>
      <c r="U50" s="26" t="s">
        <v>638</v>
      </c>
      <c r="V50" s="32" t="s">
        <v>637</v>
      </c>
      <c r="W50" s="32" t="s">
        <v>729</v>
      </c>
      <c r="X50" s="32" t="s">
        <v>637</v>
      </c>
      <c r="Y50" s="32"/>
      <c r="Z50" s="32"/>
      <c r="AA50" s="26"/>
      <c r="AB50" s="26"/>
      <c r="AC50" s="26"/>
      <c r="AD50" s="26"/>
      <c r="AE50" s="26"/>
      <c r="AF50" s="26"/>
      <c r="AG50" s="26"/>
      <c r="AH50" s="26" t="s">
        <v>729</v>
      </c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5"/>
    </row>
    <row r="51" spans="1:47" ht="12.75" thickBot="1" x14ac:dyDescent="0.3">
      <c r="A51" s="28">
        <v>43028</v>
      </c>
      <c r="B51" s="23" t="str">
        <f t="shared" si="0"/>
        <v>ven</v>
      </c>
      <c r="C51" s="27"/>
      <c r="D51" s="26" t="s">
        <v>637</v>
      </c>
      <c r="E51" s="26"/>
      <c r="F51" s="26"/>
      <c r="G51" s="26"/>
      <c r="H51" s="26"/>
      <c r="I51" s="26" t="s">
        <v>729</v>
      </c>
      <c r="J51" s="26"/>
      <c r="K51" s="26"/>
      <c r="L51" s="26"/>
      <c r="M51" s="26"/>
      <c r="N51" s="26"/>
      <c r="O51" s="26" t="s">
        <v>637</v>
      </c>
      <c r="P51" s="26"/>
      <c r="Q51" s="26" t="s">
        <v>729</v>
      </c>
      <c r="R51" s="26"/>
      <c r="S51" s="26"/>
      <c r="T51" s="26"/>
      <c r="U51" s="26"/>
      <c r="V51" s="32"/>
      <c r="W51" s="32" t="s">
        <v>729</v>
      </c>
      <c r="X51" s="32"/>
      <c r="Y51" s="32" t="s">
        <v>639</v>
      </c>
      <c r="Z51" s="32"/>
      <c r="AA51" s="26"/>
      <c r="AB51" s="26"/>
      <c r="AC51" s="26"/>
      <c r="AD51" s="26"/>
      <c r="AE51" s="26"/>
      <c r="AF51" s="26"/>
      <c r="AG51" s="26"/>
      <c r="AH51" s="26" t="s">
        <v>729</v>
      </c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5"/>
    </row>
    <row r="52" spans="1:47" ht="12.75" thickBot="1" x14ac:dyDescent="0.3">
      <c r="A52" s="28">
        <v>43029</v>
      </c>
      <c r="B52" s="23" t="str">
        <f t="shared" si="0"/>
        <v>sam</v>
      </c>
      <c r="C52" s="27"/>
      <c r="D52" s="26"/>
      <c r="E52" s="26"/>
      <c r="F52" s="26"/>
      <c r="G52" s="26"/>
      <c r="H52" s="26"/>
      <c r="I52" s="26" t="s">
        <v>729</v>
      </c>
      <c r="J52" s="26"/>
      <c r="K52" s="26"/>
      <c r="L52" s="26"/>
      <c r="M52" s="26"/>
      <c r="N52" s="26"/>
      <c r="O52" s="26"/>
      <c r="P52" s="26"/>
      <c r="Q52" s="26" t="s">
        <v>729</v>
      </c>
      <c r="R52" s="26"/>
      <c r="S52" s="26"/>
      <c r="T52" s="26"/>
      <c r="U52" s="26"/>
      <c r="V52" s="32"/>
      <c r="W52" s="32" t="s">
        <v>729</v>
      </c>
      <c r="X52" s="32"/>
      <c r="Y52" s="32"/>
      <c r="Z52" s="32"/>
      <c r="AA52" s="26"/>
      <c r="AB52" s="26"/>
      <c r="AC52" s="26"/>
      <c r="AD52" s="26"/>
      <c r="AE52" s="26"/>
      <c r="AF52" s="26"/>
      <c r="AG52" s="26"/>
      <c r="AH52" s="26" t="s">
        <v>729</v>
      </c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5"/>
    </row>
    <row r="53" spans="1:47" ht="12.75" thickBot="1" x14ac:dyDescent="0.3">
      <c r="A53" s="28">
        <v>43030</v>
      </c>
      <c r="B53" s="23" t="str">
        <f t="shared" si="0"/>
        <v>dim</v>
      </c>
      <c r="C53" s="27"/>
      <c r="D53" s="26"/>
      <c r="E53" s="26"/>
      <c r="F53" s="26"/>
      <c r="G53" s="26"/>
      <c r="H53" s="26"/>
      <c r="I53" s="26" t="s">
        <v>729</v>
      </c>
      <c r="J53" s="26"/>
      <c r="K53" s="26"/>
      <c r="L53" s="26"/>
      <c r="M53" s="26"/>
      <c r="N53" s="26"/>
      <c r="O53" s="26"/>
      <c r="P53" s="26"/>
      <c r="Q53" s="26" t="s">
        <v>729</v>
      </c>
      <c r="R53" s="26"/>
      <c r="S53" s="26"/>
      <c r="T53" s="26"/>
      <c r="U53" s="26"/>
      <c r="V53" s="32"/>
      <c r="W53" s="32" t="s">
        <v>729</v>
      </c>
      <c r="X53" s="32"/>
      <c r="Y53" s="32"/>
      <c r="Z53" s="32"/>
      <c r="AA53" s="26"/>
      <c r="AB53" s="26"/>
      <c r="AC53" s="26"/>
      <c r="AD53" s="26"/>
      <c r="AE53" s="26"/>
      <c r="AF53" s="26"/>
      <c r="AG53" s="26"/>
      <c r="AH53" s="26" t="s">
        <v>729</v>
      </c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5"/>
    </row>
    <row r="54" spans="1:47" ht="12.75" thickBot="1" x14ac:dyDescent="0.3">
      <c r="A54" s="28">
        <v>43031</v>
      </c>
      <c r="B54" s="23" t="str">
        <f t="shared" si="0"/>
        <v>lun</v>
      </c>
      <c r="C54" s="27"/>
      <c r="D54" s="26" t="s">
        <v>637</v>
      </c>
      <c r="E54" s="26"/>
      <c r="F54" s="26"/>
      <c r="G54" s="26"/>
      <c r="H54" s="26"/>
      <c r="I54" s="26" t="s">
        <v>729</v>
      </c>
      <c r="J54" s="26"/>
      <c r="K54" s="26"/>
      <c r="L54" s="30" t="s">
        <v>639</v>
      </c>
      <c r="M54" s="26"/>
      <c r="N54" s="26"/>
      <c r="O54" s="26"/>
      <c r="P54" s="26" t="s">
        <v>637</v>
      </c>
      <c r="Q54" s="26" t="s">
        <v>729</v>
      </c>
      <c r="R54" s="26" t="s">
        <v>637</v>
      </c>
      <c r="S54" s="26"/>
      <c r="T54" s="26"/>
      <c r="U54" s="26"/>
      <c r="V54" s="32" t="s">
        <v>637</v>
      </c>
      <c r="W54" s="32" t="s">
        <v>729</v>
      </c>
      <c r="X54" s="32"/>
      <c r="Y54" s="32"/>
      <c r="Z54" s="32"/>
      <c r="AA54" s="26"/>
      <c r="AB54" s="26" t="s">
        <v>637</v>
      </c>
      <c r="AC54" s="26" t="s">
        <v>638</v>
      </c>
      <c r="AD54" s="26"/>
      <c r="AE54" s="26"/>
      <c r="AF54" s="26"/>
      <c r="AG54" s="26"/>
      <c r="AH54" s="26" t="s">
        <v>729</v>
      </c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5"/>
    </row>
    <row r="55" spans="1:47" ht="12.75" thickBot="1" x14ac:dyDescent="0.3">
      <c r="A55" s="28">
        <v>43032</v>
      </c>
      <c r="B55" s="23" t="str">
        <f t="shared" si="0"/>
        <v>mar</v>
      </c>
      <c r="C55" s="27"/>
      <c r="D55" s="26" t="s">
        <v>637</v>
      </c>
      <c r="E55" s="26"/>
      <c r="F55" s="26"/>
      <c r="G55" s="26"/>
      <c r="H55" s="26"/>
      <c r="I55" s="26" t="s">
        <v>729</v>
      </c>
      <c r="J55" s="26"/>
      <c r="K55" s="26"/>
      <c r="L55" s="30" t="s">
        <v>639</v>
      </c>
      <c r="M55" s="26"/>
      <c r="N55" s="26"/>
      <c r="O55" s="26"/>
      <c r="P55" s="26" t="s">
        <v>637</v>
      </c>
      <c r="Q55" s="26" t="s">
        <v>729</v>
      </c>
      <c r="R55" s="26" t="s">
        <v>637</v>
      </c>
      <c r="S55" s="26"/>
      <c r="T55" s="26"/>
      <c r="U55" s="26"/>
      <c r="V55" s="32"/>
      <c r="W55" s="32" t="s">
        <v>729</v>
      </c>
      <c r="X55" s="32"/>
      <c r="Y55" s="32"/>
      <c r="Z55" s="32"/>
      <c r="AA55" s="26"/>
      <c r="AB55" s="26" t="s">
        <v>637</v>
      </c>
      <c r="AC55" s="26"/>
      <c r="AD55" s="26"/>
      <c r="AE55" s="26"/>
      <c r="AF55" s="26"/>
      <c r="AG55" s="26"/>
      <c r="AH55" s="26" t="s">
        <v>729</v>
      </c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5"/>
    </row>
    <row r="56" spans="1:47" ht="12.75" thickBot="1" x14ac:dyDescent="0.3">
      <c r="A56" s="28">
        <v>43033</v>
      </c>
      <c r="B56" s="23" t="str">
        <f t="shared" si="0"/>
        <v>mer</v>
      </c>
      <c r="C56" s="27"/>
      <c r="D56" s="26" t="s">
        <v>637</v>
      </c>
      <c r="E56" s="26" t="s">
        <v>637</v>
      </c>
      <c r="F56" s="26"/>
      <c r="G56" s="26"/>
      <c r="H56" s="26"/>
      <c r="I56" s="26" t="s">
        <v>729</v>
      </c>
      <c r="J56" s="26"/>
      <c r="K56" s="26" t="s">
        <v>638</v>
      </c>
      <c r="L56" s="26"/>
      <c r="M56" s="26"/>
      <c r="N56" s="26"/>
      <c r="O56" s="26"/>
      <c r="P56" s="26" t="s">
        <v>637</v>
      </c>
      <c r="Q56" s="26" t="s">
        <v>729</v>
      </c>
      <c r="R56" s="26" t="s">
        <v>637</v>
      </c>
      <c r="S56" s="26"/>
      <c r="T56" s="26"/>
      <c r="U56" s="26"/>
      <c r="V56" s="32" t="s">
        <v>638</v>
      </c>
      <c r="W56" s="32" t="s">
        <v>729</v>
      </c>
      <c r="X56" s="32"/>
      <c r="Y56" s="32"/>
      <c r="Z56" s="32"/>
      <c r="AA56" s="26"/>
      <c r="AB56" s="26" t="s">
        <v>637</v>
      </c>
      <c r="AC56" s="26"/>
      <c r="AD56" s="26"/>
      <c r="AE56" s="26"/>
      <c r="AF56" s="26"/>
      <c r="AG56" s="26"/>
      <c r="AH56" s="26" t="s">
        <v>729</v>
      </c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5"/>
    </row>
    <row r="57" spans="1:47" ht="12.75" thickBot="1" x14ac:dyDescent="0.3">
      <c r="A57" s="28">
        <v>43034</v>
      </c>
      <c r="B57" s="23" t="str">
        <f t="shared" si="0"/>
        <v>jeu</v>
      </c>
      <c r="C57" s="27"/>
      <c r="D57" s="26"/>
      <c r="E57" s="26"/>
      <c r="F57" s="26"/>
      <c r="G57" s="26"/>
      <c r="H57" s="26"/>
      <c r="I57" s="26" t="s">
        <v>729</v>
      </c>
      <c r="J57" s="26"/>
      <c r="K57" s="26"/>
      <c r="L57" s="26"/>
      <c r="M57" s="26"/>
      <c r="N57" s="26" t="s">
        <v>637</v>
      </c>
      <c r="O57" s="26"/>
      <c r="P57" s="26" t="s">
        <v>637</v>
      </c>
      <c r="Q57" s="26" t="s">
        <v>729</v>
      </c>
      <c r="R57" s="26" t="s">
        <v>637</v>
      </c>
      <c r="S57" s="26"/>
      <c r="T57" s="26"/>
      <c r="U57" s="26" t="s">
        <v>638</v>
      </c>
      <c r="V57" s="32"/>
      <c r="W57" s="32" t="s">
        <v>729</v>
      </c>
      <c r="X57" s="32" t="s">
        <v>637</v>
      </c>
      <c r="Y57" s="32"/>
      <c r="Z57" s="32"/>
      <c r="AA57" s="26"/>
      <c r="AB57" s="26" t="s">
        <v>638</v>
      </c>
      <c r="AC57" s="26"/>
      <c r="AD57" s="26"/>
      <c r="AE57" s="26"/>
      <c r="AF57" s="26"/>
      <c r="AG57" s="26"/>
      <c r="AH57" s="26" t="s">
        <v>729</v>
      </c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5"/>
    </row>
    <row r="58" spans="1:47" ht="12.75" thickBot="1" x14ac:dyDescent="0.3">
      <c r="A58" s="28">
        <v>43035</v>
      </c>
      <c r="B58" s="23" t="str">
        <f t="shared" si="0"/>
        <v>ven</v>
      </c>
      <c r="C58" s="27"/>
      <c r="D58" s="26" t="s">
        <v>637</v>
      </c>
      <c r="E58" s="26"/>
      <c r="F58" s="26"/>
      <c r="G58" s="26" t="s">
        <v>638</v>
      </c>
      <c r="H58" s="26"/>
      <c r="I58" s="26" t="s">
        <v>729</v>
      </c>
      <c r="J58" s="26"/>
      <c r="K58" s="26"/>
      <c r="L58" s="26"/>
      <c r="M58" s="26" t="s">
        <v>637</v>
      </c>
      <c r="N58" s="26"/>
      <c r="O58" s="26" t="s">
        <v>637</v>
      </c>
      <c r="P58" s="26" t="s">
        <v>637</v>
      </c>
      <c r="Q58" s="26" t="s">
        <v>729</v>
      </c>
      <c r="R58" s="26" t="s">
        <v>637</v>
      </c>
      <c r="S58" s="26"/>
      <c r="T58" s="26" t="s">
        <v>637</v>
      </c>
      <c r="U58" s="26"/>
      <c r="V58" s="32"/>
      <c r="W58" s="32" t="s">
        <v>729</v>
      </c>
      <c r="X58" s="32"/>
      <c r="Y58" s="32" t="s">
        <v>639</v>
      </c>
      <c r="Z58" s="32"/>
      <c r="AA58" s="26"/>
      <c r="AB58" s="26"/>
      <c r="AC58" s="26"/>
      <c r="AD58" s="26"/>
      <c r="AE58" s="26"/>
      <c r="AF58" s="26"/>
      <c r="AG58" s="26"/>
      <c r="AH58" s="26" t="s">
        <v>729</v>
      </c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5"/>
    </row>
    <row r="59" spans="1:47" ht="12.75" thickBot="1" x14ac:dyDescent="0.3">
      <c r="A59" s="28">
        <v>43036</v>
      </c>
      <c r="B59" s="23" t="str">
        <f t="shared" si="0"/>
        <v>sam</v>
      </c>
      <c r="C59" s="27"/>
      <c r="D59" s="26"/>
      <c r="E59" s="26"/>
      <c r="F59" s="26"/>
      <c r="G59" s="26"/>
      <c r="H59" s="26"/>
      <c r="I59" s="26" t="s">
        <v>729</v>
      </c>
      <c r="J59" s="26"/>
      <c r="K59" s="26"/>
      <c r="L59" s="26"/>
      <c r="M59" s="26"/>
      <c r="N59" s="26"/>
      <c r="O59" s="26"/>
      <c r="P59" s="26"/>
      <c r="Q59" s="26" t="s">
        <v>729</v>
      </c>
      <c r="R59" s="26"/>
      <c r="S59" s="26"/>
      <c r="T59" s="26" t="s">
        <v>637</v>
      </c>
      <c r="U59" s="26"/>
      <c r="V59" s="32"/>
      <c r="W59" s="32" t="s">
        <v>729</v>
      </c>
      <c r="X59" s="32"/>
      <c r="Y59" s="32"/>
      <c r="Z59" s="32"/>
      <c r="AA59" s="26"/>
      <c r="AB59" s="26"/>
      <c r="AC59" s="26"/>
      <c r="AD59" s="26"/>
      <c r="AE59" s="26"/>
      <c r="AF59" s="26"/>
      <c r="AG59" s="26"/>
      <c r="AH59" s="26" t="s">
        <v>729</v>
      </c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5"/>
    </row>
    <row r="60" spans="1:47" ht="12.75" thickBot="1" x14ac:dyDescent="0.3">
      <c r="A60" s="28">
        <v>43037</v>
      </c>
      <c r="B60" s="23" t="str">
        <f t="shared" si="0"/>
        <v>dim</v>
      </c>
      <c r="C60" s="27"/>
      <c r="D60" s="26"/>
      <c r="E60" s="26"/>
      <c r="F60" s="26"/>
      <c r="G60" s="26"/>
      <c r="H60" s="26"/>
      <c r="I60" s="26" t="s">
        <v>729</v>
      </c>
      <c r="J60" s="26"/>
      <c r="K60" s="26"/>
      <c r="L60" s="26"/>
      <c r="M60" s="26"/>
      <c r="N60" s="26"/>
      <c r="O60" s="26"/>
      <c r="P60" s="26"/>
      <c r="Q60" s="26" t="s">
        <v>729</v>
      </c>
      <c r="R60" s="26"/>
      <c r="S60" s="26"/>
      <c r="T60" s="26"/>
      <c r="U60" s="26"/>
      <c r="V60" s="32"/>
      <c r="W60" s="32" t="s">
        <v>729</v>
      </c>
      <c r="X60" s="32"/>
      <c r="Y60" s="32"/>
      <c r="Z60" s="32"/>
      <c r="AA60" s="26"/>
      <c r="AB60" s="26"/>
      <c r="AC60" s="26"/>
      <c r="AD60" s="26"/>
      <c r="AE60" s="26"/>
      <c r="AF60" s="26"/>
      <c r="AG60" s="26"/>
      <c r="AH60" s="26" t="s">
        <v>729</v>
      </c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5"/>
    </row>
    <row r="61" spans="1:47" ht="12.75" thickBot="1" x14ac:dyDescent="0.3">
      <c r="A61" s="28">
        <v>43038</v>
      </c>
      <c r="B61" s="23" t="str">
        <f t="shared" si="0"/>
        <v>lun</v>
      </c>
      <c r="C61" s="27"/>
      <c r="D61" s="26" t="s">
        <v>637</v>
      </c>
      <c r="E61" s="26"/>
      <c r="F61" s="26"/>
      <c r="G61" s="26"/>
      <c r="H61" s="26"/>
      <c r="I61" s="26" t="s">
        <v>729</v>
      </c>
      <c r="J61" s="26"/>
      <c r="K61" s="26"/>
      <c r="L61" s="26"/>
      <c r="M61" s="26"/>
      <c r="N61" s="26"/>
      <c r="O61" s="26"/>
      <c r="P61" s="26" t="s">
        <v>637</v>
      </c>
      <c r="Q61" s="26" t="s">
        <v>729</v>
      </c>
      <c r="R61" s="26"/>
      <c r="S61" s="26" t="s">
        <v>637</v>
      </c>
      <c r="T61" s="26"/>
      <c r="U61" s="26"/>
      <c r="V61" s="32" t="s">
        <v>637</v>
      </c>
      <c r="W61" s="32" t="s">
        <v>729</v>
      </c>
      <c r="X61" s="32"/>
      <c r="Y61" s="32"/>
      <c r="Z61" s="32"/>
      <c r="AA61" s="26"/>
      <c r="AB61" s="26"/>
      <c r="AC61" s="26"/>
      <c r="AD61" s="26"/>
      <c r="AE61" s="26"/>
      <c r="AF61" s="26"/>
      <c r="AG61" s="26"/>
      <c r="AH61" s="26" t="s">
        <v>729</v>
      </c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5"/>
    </row>
    <row r="62" spans="1:47" ht="12.75" thickBot="1" x14ac:dyDescent="0.3">
      <c r="A62" s="24">
        <v>43039</v>
      </c>
      <c r="B62" s="23" t="str">
        <f t="shared" si="0"/>
        <v>mar</v>
      </c>
      <c r="C62" s="27"/>
      <c r="D62" s="26" t="s">
        <v>637</v>
      </c>
      <c r="E62" s="26"/>
      <c r="F62" s="26"/>
      <c r="G62" s="26"/>
      <c r="H62" s="26"/>
      <c r="I62" s="26" t="s">
        <v>729</v>
      </c>
      <c r="J62" s="26"/>
      <c r="K62" s="26"/>
      <c r="L62" s="30" t="s">
        <v>637</v>
      </c>
      <c r="M62" s="26"/>
      <c r="N62" s="26"/>
      <c r="O62" s="26"/>
      <c r="P62" s="26" t="s">
        <v>637</v>
      </c>
      <c r="Q62" s="26" t="s">
        <v>729</v>
      </c>
      <c r="R62" s="26"/>
      <c r="S62" s="26" t="s">
        <v>637</v>
      </c>
      <c r="T62" s="26"/>
      <c r="U62" s="26"/>
      <c r="V62" s="32"/>
      <c r="W62" s="32" t="s">
        <v>729</v>
      </c>
      <c r="X62" s="32"/>
      <c r="Y62" s="32"/>
      <c r="Z62" s="32"/>
      <c r="AA62" s="26"/>
      <c r="AB62" s="26"/>
      <c r="AC62" s="26"/>
      <c r="AD62" s="26"/>
      <c r="AE62" s="26"/>
      <c r="AF62" s="26"/>
      <c r="AG62" s="26"/>
      <c r="AH62" s="26" t="s">
        <v>729</v>
      </c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5"/>
    </row>
    <row r="63" spans="1:47" ht="12.75" thickBot="1" x14ac:dyDescent="0.3">
      <c r="A63" s="29">
        <v>43040</v>
      </c>
      <c r="B63" s="23" t="str">
        <f t="shared" si="0"/>
        <v>mer</v>
      </c>
      <c r="C63" s="27"/>
      <c r="D63" s="26" t="s">
        <v>637</v>
      </c>
      <c r="E63" s="26" t="s">
        <v>637</v>
      </c>
      <c r="F63" s="26"/>
      <c r="G63" s="26"/>
      <c r="H63" s="26"/>
      <c r="I63" s="26" t="s">
        <v>729</v>
      </c>
      <c r="J63" s="26"/>
      <c r="K63" s="26"/>
      <c r="L63" s="26"/>
      <c r="M63" s="26"/>
      <c r="N63" s="26"/>
      <c r="O63" s="26"/>
      <c r="P63" s="26"/>
      <c r="Q63" s="26" t="s">
        <v>729</v>
      </c>
      <c r="R63" s="26"/>
      <c r="S63" s="26"/>
      <c r="T63" s="26"/>
      <c r="U63" s="26"/>
      <c r="V63" s="32" t="s">
        <v>638</v>
      </c>
      <c r="W63" s="32" t="s">
        <v>729</v>
      </c>
      <c r="X63" s="32"/>
      <c r="Y63" s="32"/>
      <c r="Z63" s="32"/>
      <c r="AA63" s="26"/>
      <c r="AB63" s="26"/>
      <c r="AC63" s="26"/>
      <c r="AD63" s="26"/>
      <c r="AE63" s="26"/>
      <c r="AF63" s="26"/>
      <c r="AG63" s="26"/>
      <c r="AH63" s="26" t="s">
        <v>729</v>
      </c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5"/>
    </row>
    <row r="64" spans="1:47" ht="12.75" thickBot="1" x14ac:dyDescent="0.3">
      <c r="A64" s="28">
        <v>43041</v>
      </c>
      <c r="B64" s="23" t="str">
        <f t="shared" si="0"/>
        <v>jeu</v>
      </c>
      <c r="C64" s="27"/>
      <c r="D64" s="26" t="s">
        <v>638</v>
      </c>
      <c r="E64" s="26"/>
      <c r="F64" s="26"/>
      <c r="G64" s="26"/>
      <c r="H64" s="26"/>
      <c r="I64" s="26" t="s">
        <v>729</v>
      </c>
      <c r="J64" s="26"/>
      <c r="K64" s="26"/>
      <c r="L64" s="26"/>
      <c r="M64" s="26"/>
      <c r="N64" s="26" t="s">
        <v>637</v>
      </c>
      <c r="O64" s="26"/>
      <c r="P64" s="26"/>
      <c r="Q64" s="26" t="s">
        <v>729</v>
      </c>
      <c r="R64" s="26"/>
      <c r="S64" s="26" t="s">
        <v>637</v>
      </c>
      <c r="T64" s="26"/>
      <c r="U64" s="26" t="s">
        <v>638</v>
      </c>
      <c r="V64" s="32"/>
      <c r="W64" s="32" t="s">
        <v>729</v>
      </c>
      <c r="X64" s="32" t="s">
        <v>637</v>
      </c>
      <c r="Y64" s="32"/>
      <c r="Z64" s="32"/>
      <c r="AA64" s="26"/>
      <c r="AB64" s="26"/>
      <c r="AC64" s="26"/>
      <c r="AD64" s="26"/>
      <c r="AE64" s="26"/>
      <c r="AF64" s="26"/>
      <c r="AG64" s="26"/>
      <c r="AH64" s="26" t="s">
        <v>729</v>
      </c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5"/>
    </row>
    <row r="65" spans="1:47" ht="12.75" thickBot="1" x14ac:dyDescent="0.3">
      <c r="A65" s="28">
        <v>43042</v>
      </c>
      <c r="B65" s="23" t="str">
        <f t="shared" si="0"/>
        <v>ven</v>
      </c>
      <c r="C65" s="27"/>
      <c r="D65" s="26" t="s">
        <v>637</v>
      </c>
      <c r="E65" s="26"/>
      <c r="F65" s="26"/>
      <c r="G65" s="26"/>
      <c r="H65" s="26"/>
      <c r="I65" s="26" t="s">
        <v>729</v>
      </c>
      <c r="J65" s="26"/>
      <c r="K65" s="26"/>
      <c r="L65" s="30" t="s">
        <v>637</v>
      </c>
      <c r="M65" s="26"/>
      <c r="N65" s="26"/>
      <c r="O65" s="26" t="s">
        <v>637</v>
      </c>
      <c r="P65" s="26"/>
      <c r="Q65" s="26" t="s">
        <v>729</v>
      </c>
      <c r="R65" s="26"/>
      <c r="S65" s="26" t="s">
        <v>637</v>
      </c>
      <c r="T65" s="26"/>
      <c r="U65" s="26"/>
      <c r="V65" s="32"/>
      <c r="W65" s="32" t="s">
        <v>729</v>
      </c>
      <c r="X65" s="32"/>
      <c r="Y65" s="32" t="s">
        <v>639</v>
      </c>
      <c r="Z65" s="32"/>
      <c r="AA65" s="26"/>
      <c r="AB65" s="26"/>
      <c r="AC65" s="26"/>
      <c r="AD65" s="26"/>
      <c r="AE65" s="26"/>
      <c r="AF65" s="26"/>
      <c r="AG65" s="26"/>
      <c r="AH65" s="26" t="s">
        <v>729</v>
      </c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5"/>
    </row>
    <row r="66" spans="1:47" ht="12.75" thickBot="1" x14ac:dyDescent="0.3">
      <c r="A66" s="28">
        <v>43043</v>
      </c>
      <c r="B66" s="23" t="str">
        <f t="shared" ref="B66:B129" si="1">TEXT(A66,"jjj")</f>
        <v>sam</v>
      </c>
      <c r="C66" s="27"/>
      <c r="D66" s="26"/>
      <c r="E66" s="26"/>
      <c r="F66" s="26"/>
      <c r="G66" s="26"/>
      <c r="H66" s="26"/>
      <c r="I66" s="26" t="s">
        <v>729</v>
      </c>
      <c r="J66" s="26"/>
      <c r="K66" s="26"/>
      <c r="L66" s="26"/>
      <c r="M66" s="26"/>
      <c r="N66" s="26"/>
      <c r="O66" s="26"/>
      <c r="P66" s="26"/>
      <c r="Q66" s="26" t="s">
        <v>729</v>
      </c>
      <c r="R66" s="26"/>
      <c r="S66" s="26"/>
      <c r="T66" s="26"/>
      <c r="U66" s="26"/>
      <c r="V66" s="32"/>
      <c r="W66" s="32" t="s">
        <v>729</v>
      </c>
      <c r="X66" s="32"/>
      <c r="Y66" s="32"/>
      <c r="Z66" s="32"/>
      <c r="AA66" s="26"/>
      <c r="AB66" s="26"/>
      <c r="AC66" s="26"/>
      <c r="AD66" s="26"/>
      <c r="AE66" s="26"/>
      <c r="AF66" s="26"/>
      <c r="AG66" s="26"/>
      <c r="AH66" s="26" t="s">
        <v>729</v>
      </c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5"/>
    </row>
    <row r="67" spans="1:47" ht="12.75" thickBot="1" x14ac:dyDescent="0.3">
      <c r="A67" s="28">
        <v>43044</v>
      </c>
      <c r="B67" s="23" t="str">
        <f t="shared" si="1"/>
        <v>dim</v>
      </c>
      <c r="C67" s="27"/>
      <c r="D67" s="26"/>
      <c r="E67" s="26"/>
      <c r="F67" s="26"/>
      <c r="G67" s="26"/>
      <c r="H67" s="26"/>
      <c r="I67" s="26" t="s">
        <v>729</v>
      </c>
      <c r="J67" s="26"/>
      <c r="K67" s="26"/>
      <c r="L67" s="26"/>
      <c r="M67" s="26"/>
      <c r="N67" s="26"/>
      <c r="O67" s="26"/>
      <c r="P67" s="26"/>
      <c r="Q67" s="26" t="s">
        <v>729</v>
      </c>
      <c r="R67" s="26"/>
      <c r="S67" s="26"/>
      <c r="T67" s="26"/>
      <c r="U67" s="26"/>
      <c r="V67" s="32"/>
      <c r="W67" s="32" t="s">
        <v>729</v>
      </c>
      <c r="X67" s="32"/>
      <c r="Y67" s="32"/>
      <c r="Z67" s="32"/>
      <c r="AA67" s="26"/>
      <c r="AB67" s="26"/>
      <c r="AC67" s="26"/>
      <c r="AD67" s="26"/>
      <c r="AE67" s="26"/>
      <c r="AF67" s="26"/>
      <c r="AG67" s="26"/>
      <c r="AH67" s="26" t="s">
        <v>729</v>
      </c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5"/>
    </row>
    <row r="68" spans="1:47" ht="12.75" thickBot="1" x14ac:dyDescent="0.3">
      <c r="A68" s="28">
        <v>43045</v>
      </c>
      <c r="B68" s="23" t="str">
        <f t="shared" si="1"/>
        <v>lun</v>
      </c>
      <c r="C68" s="27"/>
      <c r="D68" s="26" t="s">
        <v>639</v>
      </c>
      <c r="E68" s="26"/>
      <c r="F68" s="26"/>
      <c r="G68" s="26"/>
      <c r="H68" s="26"/>
      <c r="I68" s="26" t="s">
        <v>729</v>
      </c>
      <c r="J68" s="26"/>
      <c r="K68" s="26"/>
      <c r="L68" s="26"/>
      <c r="M68" s="26"/>
      <c r="N68" s="26"/>
      <c r="O68" s="26"/>
      <c r="P68" s="26"/>
      <c r="Q68" s="26" t="s">
        <v>729</v>
      </c>
      <c r="R68" s="26"/>
      <c r="S68" s="26"/>
      <c r="T68" s="26"/>
      <c r="U68" s="26"/>
      <c r="V68" s="32" t="s">
        <v>637</v>
      </c>
      <c r="W68" s="32" t="s">
        <v>729</v>
      </c>
      <c r="X68" s="32"/>
      <c r="Y68" s="32"/>
      <c r="Z68" s="32"/>
      <c r="AA68" s="26"/>
      <c r="AB68" s="26"/>
      <c r="AC68" s="26" t="s">
        <v>638</v>
      </c>
      <c r="AD68" s="26"/>
      <c r="AE68" s="26"/>
      <c r="AF68" s="26"/>
      <c r="AG68" s="26"/>
      <c r="AH68" s="26" t="s">
        <v>729</v>
      </c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5"/>
    </row>
    <row r="69" spans="1:47" ht="12.75" thickBot="1" x14ac:dyDescent="0.3">
      <c r="A69" s="28">
        <v>43046</v>
      </c>
      <c r="B69" s="23" t="str">
        <f t="shared" si="1"/>
        <v>mar</v>
      </c>
      <c r="C69" s="27"/>
      <c r="D69" s="26" t="s">
        <v>637</v>
      </c>
      <c r="E69" s="26"/>
      <c r="F69" s="26"/>
      <c r="G69" s="26"/>
      <c r="H69" s="26"/>
      <c r="I69" s="26" t="s">
        <v>729</v>
      </c>
      <c r="J69" s="26"/>
      <c r="K69" s="26"/>
      <c r="L69" s="26"/>
      <c r="M69" s="26"/>
      <c r="N69" s="26"/>
      <c r="O69" s="26"/>
      <c r="P69" s="26"/>
      <c r="Q69" s="26" t="s">
        <v>729</v>
      </c>
      <c r="R69" s="26"/>
      <c r="S69" s="26"/>
      <c r="T69" s="26"/>
      <c r="U69" s="26"/>
      <c r="V69" s="32"/>
      <c r="W69" s="32" t="s">
        <v>729</v>
      </c>
      <c r="X69" s="32"/>
      <c r="Y69" s="32"/>
      <c r="Z69" s="32"/>
      <c r="AA69" s="26"/>
      <c r="AB69" s="26"/>
      <c r="AC69" s="26"/>
      <c r="AD69" s="26"/>
      <c r="AE69" s="26"/>
      <c r="AF69" s="26"/>
      <c r="AG69" s="26"/>
      <c r="AH69" s="26" t="s">
        <v>729</v>
      </c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5"/>
    </row>
    <row r="70" spans="1:47" ht="12.75" thickBot="1" x14ac:dyDescent="0.3">
      <c r="A70" s="28">
        <v>43047</v>
      </c>
      <c r="B70" s="23" t="str">
        <f t="shared" si="1"/>
        <v>mer</v>
      </c>
      <c r="C70" s="27"/>
      <c r="D70" s="26" t="s">
        <v>638</v>
      </c>
      <c r="E70" s="26" t="s">
        <v>637</v>
      </c>
      <c r="F70" s="26"/>
      <c r="G70" s="26"/>
      <c r="H70" s="26"/>
      <c r="I70" s="26" t="s">
        <v>729</v>
      </c>
      <c r="J70" s="26"/>
      <c r="K70" s="26"/>
      <c r="L70" s="26"/>
      <c r="M70" s="26"/>
      <c r="N70" s="26"/>
      <c r="O70" s="26"/>
      <c r="P70" s="26"/>
      <c r="Q70" s="26" t="s">
        <v>729</v>
      </c>
      <c r="R70" s="26"/>
      <c r="S70" s="26"/>
      <c r="T70" s="26"/>
      <c r="U70" s="26"/>
      <c r="V70" s="32" t="s">
        <v>638</v>
      </c>
      <c r="W70" s="32" t="s">
        <v>729</v>
      </c>
      <c r="X70" s="32"/>
      <c r="Y70" s="32"/>
      <c r="Z70" s="32"/>
      <c r="AA70" s="26"/>
      <c r="AB70" s="26"/>
      <c r="AC70" s="26"/>
      <c r="AD70" s="26"/>
      <c r="AE70" s="26"/>
      <c r="AF70" s="26"/>
      <c r="AG70" s="26"/>
      <c r="AH70" s="26" t="s">
        <v>729</v>
      </c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5"/>
    </row>
    <row r="71" spans="1:47" ht="12.75" thickBot="1" x14ac:dyDescent="0.3">
      <c r="A71" s="28">
        <v>43048</v>
      </c>
      <c r="B71" s="23" t="str">
        <f t="shared" si="1"/>
        <v>jeu</v>
      </c>
      <c r="C71" s="27"/>
      <c r="D71" s="26"/>
      <c r="E71" s="26"/>
      <c r="F71" s="26"/>
      <c r="G71" s="26"/>
      <c r="H71" s="26"/>
      <c r="I71" s="26" t="s">
        <v>729</v>
      </c>
      <c r="J71" s="26"/>
      <c r="K71" s="26"/>
      <c r="L71" s="26"/>
      <c r="M71" s="26"/>
      <c r="N71" s="26" t="s">
        <v>637</v>
      </c>
      <c r="O71" s="26"/>
      <c r="P71" s="26"/>
      <c r="Q71" s="26" t="s">
        <v>729</v>
      </c>
      <c r="R71" s="26"/>
      <c r="S71" s="26"/>
      <c r="T71" s="26"/>
      <c r="U71" s="26" t="s">
        <v>638</v>
      </c>
      <c r="V71" s="32"/>
      <c r="W71" s="32" t="s">
        <v>729</v>
      </c>
      <c r="X71" s="32" t="s">
        <v>637</v>
      </c>
      <c r="Y71" s="32"/>
      <c r="Z71" s="32"/>
      <c r="AA71" s="26"/>
      <c r="AB71" s="26"/>
      <c r="AC71" s="26"/>
      <c r="AD71" s="26"/>
      <c r="AE71" s="26"/>
      <c r="AF71" s="26"/>
      <c r="AG71" s="26"/>
      <c r="AH71" s="26" t="s">
        <v>729</v>
      </c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5"/>
    </row>
    <row r="72" spans="1:47" ht="12.75" thickBot="1" x14ac:dyDescent="0.3">
      <c r="A72" s="28">
        <v>43049</v>
      </c>
      <c r="B72" s="23" t="str">
        <f t="shared" si="1"/>
        <v>ven</v>
      </c>
      <c r="C72" s="27"/>
      <c r="D72" s="26" t="s">
        <v>637</v>
      </c>
      <c r="E72" s="26"/>
      <c r="F72" s="26"/>
      <c r="G72" s="26"/>
      <c r="H72" s="26"/>
      <c r="I72" s="26" t="s">
        <v>729</v>
      </c>
      <c r="J72" s="26"/>
      <c r="K72" s="26"/>
      <c r="L72" s="26"/>
      <c r="M72" s="26"/>
      <c r="N72" s="26"/>
      <c r="O72" s="26" t="s">
        <v>637</v>
      </c>
      <c r="P72" s="26"/>
      <c r="Q72" s="26" t="s">
        <v>729</v>
      </c>
      <c r="R72" s="26"/>
      <c r="S72" s="26"/>
      <c r="T72" s="26"/>
      <c r="U72" s="26"/>
      <c r="V72" s="32"/>
      <c r="W72" s="32" t="s">
        <v>729</v>
      </c>
      <c r="X72" s="32"/>
      <c r="Y72" s="32" t="s">
        <v>639</v>
      </c>
      <c r="Z72" s="32"/>
      <c r="AA72" s="26"/>
      <c r="AB72" s="26"/>
      <c r="AC72" s="26"/>
      <c r="AD72" s="26"/>
      <c r="AE72" s="26"/>
      <c r="AF72" s="26"/>
      <c r="AG72" s="26"/>
      <c r="AH72" s="26" t="s">
        <v>729</v>
      </c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5"/>
    </row>
    <row r="73" spans="1:47" ht="12.75" thickBot="1" x14ac:dyDescent="0.3">
      <c r="A73" s="28">
        <v>43050</v>
      </c>
      <c r="B73" s="23" t="str">
        <f t="shared" si="1"/>
        <v>sam</v>
      </c>
      <c r="C73" s="27"/>
      <c r="D73" s="26"/>
      <c r="E73" s="26"/>
      <c r="F73" s="26"/>
      <c r="G73" s="26"/>
      <c r="H73" s="26"/>
      <c r="I73" s="26" t="s">
        <v>729</v>
      </c>
      <c r="J73" s="26"/>
      <c r="K73" s="26"/>
      <c r="L73" s="26"/>
      <c r="M73" s="26"/>
      <c r="N73" s="26"/>
      <c r="O73" s="26"/>
      <c r="P73" s="26"/>
      <c r="Q73" s="26" t="s">
        <v>729</v>
      </c>
      <c r="R73" s="26"/>
      <c r="S73" s="26"/>
      <c r="T73" s="26"/>
      <c r="U73" s="26"/>
      <c r="V73" s="32"/>
      <c r="W73" s="32" t="s">
        <v>729</v>
      </c>
      <c r="X73" s="32"/>
      <c r="Y73" s="32"/>
      <c r="Z73" s="32"/>
      <c r="AA73" s="26"/>
      <c r="AB73" s="26"/>
      <c r="AC73" s="26"/>
      <c r="AD73" s="26"/>
      <c r="AE73" s="26"/>
      <c r="AF73" s="26"/>
      <c r="AG73" s="26"/>
      <c r="AH73" s="26" t="s">
        <v>729</v>
      </c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5"/>
    </row>
    <row r="74" spans="1:47" ht="12.75" thickBot="1" x14ac:dyDescent="0.3">
      <c r="A74" s="28">
        <v>43051</v>
      </c>
      <c r="B74" s="23" t="str">
        <f t="shared" si="1"/>
        <v>dim</v>
      </c>
      <c r="C74" s="27"/>
      <c r="D74" s="26"/>
      <c r="E74" s="26"/>
      <c r="F74" s="26"/>
      <c r="G74" s="26"/>
      <c r="H74" s="26"/>
      <c r="I74" s="26" t="s">
        <v>729</v>
      </c>
      <c r="J74" s="26"/>
      <c r="K74" s="26"/>
      <c r="L74" s="26"/>
      <c r="M74" s="26"/>
      <c r="N74" s="26"/>
      <c r="O74" s="26"/>
      <c r="P74" s="26"/>
      <c r="Q74" s="26" t="s">
        <v>729</v>
      </c>
      <c r="R74" s="26"/>
      <c r="S74" s="26"/>
      <c r="T74" s="26"/>
      <c r="U74" s="26"/>
      <c r="V74" s="32"/>
      <c r="W74" s="32" t="s">
        <v>729</v>
      </c>
      <c r="X74" s="32"/>
      <c r="Y74" s="32"/>
      <c r="Z74" s="32"/>
      <c r="AA74" s="26"/>
      <c r="AB74" s="26"/>
      <c r="AC74" s="26"/>
      <c r="AD74" s="26"/>
      <c r="AE74" s="26"/>
      <c r="AF74" s="26"/>
      <c r="AG74" s="26"/>
      <c r="AH74" s="26" t="s">
        <v>729</v>
      </c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5"/>
    </row>
    <row r="75" spans="1:47" ht="12.75" thickBot="1" x14ac:dyDescent="0.3">
      <c r="A75" s="28">
        <v>43052</v>
      </c>
      <c r="B75" s="23" t="str">
        <f t="shared" si="1"/>
        <v>lun</v>
      </c>
      <c r="C75" s="27"/>
      <c r="D75" s="26" t="s">
        <v>639</v>
      </c>
      <c r="E75" s="26"/>
      <c r="F75" s="26"/>
      <c r="G75" s="26"/>
      <c r="H75" s="26"/>
      <c r="I75" s="26" t="s">
        <v>729</v>
      </c>
      <c r="J75" s="26"/>
      <c r="K75" s="26"/>
      <c r="L75" s="26"/>
      <c r="M75" s="26"/>
      <c r="N75" s="26"/>
      <c r="O75" s="26"/>
      <c r="P75" s="26"/>
      <c r="Q75" s="26" t="s">
        <v>729</v>
      </c>
      <c r="R75" s="26"/>
      <c r="S75" s="26"/>
      <c r="T75" s="26"/>
      <c r="U75" s="26"/>
      <c r="V75" s="32" t="s">
        <v>637</v>
      </c>
      <c r="W75" s="32" t="s">
        <v>729</v>
      </c>
      <c r="X75" s="32"/>
      <c r="Y75" s="32"/>
      <c r="Z75" s="32"/>
      <c r="AA75" s="26"/>
      <c r="AB75" s="26" t="s">
        <v>637</v>
      </c>
      <c r="AC75" s="26"/>
      <c r="AD75" s="26"/>
      <c r="AE75" s="26"/>
      <c r="AF75" s="26"/>
      <c r="AG75" s="26"/>
      <c r="AH75" s="26" t="s">
        <v>729</v>
      </c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5"/>
    </row>
    <row r="76" spans="1:47" ht="12.75" thickBot="1" x14ac:dyDescent="0.3">
      <c r="A76" s="28">
        <v>43053</v>
      </c>
      <c r="B76" s="23" t="str">
        <f t="shared" si="1"/>
        <v>mar</v>
      </c>
      <c r="C76" s="27"/>
      <c r="D76" s="26" t="s">
        <v>637</v>
      </c>
      <c r="E76" s="26"/>
      <c r="F76" s="26"/>
      <c r="G76" s="26"/>
      <c r="H76" s="26"/>
      <c r="I76" s="26" t="s">
        <v>729</v>
      </c>
      <c r="J76" s="26"/>
      <c r="K76" s="26"/>
      <c r="L76" s="26"/>
      <c r="M76" s="26"/>
      <c r="N76" s="26"/>
      <c r="O76" s="26"/>
      <c r="P76" s="26"/>
      <c r="Q76" s="26" t="s">
        <v>729</v>
      </c>
      <c r="R76" s="26"/>
      <c r="S76" s="26"/>
      <c r="T76" s="26"/>
      <c r="U76" s="26"/>
      <c r="V76" s="32"/>
      <c r="W76" s="32" t="s">
        <v>729</v>
      </c>
      <c r="X76" s="32"/>
      <c r="Y76" s="32"/>
      <c r="Z76" s="32"/>
      <c r="AA76" s="26"/>
      <c r="AB76" s="26" t="s">
        <v>637</v>
      </c>
      <c r="AC76" s="26"/>
      <c r="AD76" s="26"/>
      <c r="AE76" s="26"/>
      <c r="AF76" s="26"/>
      <c r="AG76" s="26"/>
      <c r="AH76" s="26" t="s">
        <v>729</v>
      </c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5"/>
    </row>
    <row r="77" spans="1:47" ht="12.75" thickBot="1" x14ac:dyDescent="0.3">
      <c r="A77" s="28">
        <v>43054</v>
      </c>
      <c r="B77" s="23" t="str">
        <f t="shared" si="1"/>
        <v>mer</v>
      </c>
      <c r="C77" s="27"/>
      <c r="D77" s="26" t="s">
        <v>637</v>
      </c>
      <c r="E77" s="26" t="s">
        <v>637</v>
      </c>
      <c r="F77" s="26"/>
      <c r="G77" s="26"/>
      <c r="H77" s="26"/>
      <c r="I77" s="26" t="s">
        <v>729</v>
      </c>
      <c r="J77" s="26"/>
      <c r="K77" s="26"/>
      <c r="L77" s="26"/>
      <c r="M77" s="26"/>
      <c r="N77" s="26"/>
      <c r="O77" s="26"/>
      <c r="P77" s="26"/>
      <c r="Q77" s="26" t="s">
        <v>729</v>
      </c>
      <c r="R77" s="26"/>
      <c r="S77" s="26"/>
      <c r="T77" s="26"/>
      <c r="U77" s="26"/>
      <c r="V77" s="32" t="s">
        <v>638</v>
      </c>
      <c r="W77" s="32" t="s">
        <v>729</v>
      </c>
      <c r="X77" s="32"/>
      <c r="Y77" s="32"/>
      <c r="Z77" s="32"/>
      <c r="AA77" s="26"/>
      <c r="AB77" s="26" t="s">
        <v>638</v>
      </c>
      <c r="AC77" s="26"/>
      <c r="AD77" s="26"/>
      <c r="AE77" s="26"/>
      <c r="AF77" s="26"/>
      <c r="AG77" s="26"/>
      <c r="AH77" s="26" t="s">
        <v>729</v>
      </c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5"/>
    </row>
    <row r="78" spans="1:47" ht="12.75" thickBot="1" x14ac:dyDescent="0.3">
      <c r="A78" s="28">
        <v>43055</v>
      </c>
      <c r="B78" s="23" t="str">
        <f t="shared" si="1"/>
        <v>jeu</v>
      </c>
      <c r="C78" s="27"/>
      <c r="D78" s="26" t="s">
        <v>638</v>
      </c>
      <c r="E78" s="26"/>
      <c r="F78" s="26"/>
      <c r="G78" s="26"/>
      <c r="H78" s="26"/>
      <c r="I78" s="26" t="s">
        <v>729</v>
      </c>
      <c r="J78" s="26"/>
      <c r="K78" s="26"/>
      <c r="L78" s="26"/>
      <c r="M78" s="26"/>
      <c r="N78" s="26" t="s">
        <v>637</v>
      </c>
      <c r="O78" s="26"/>
      <c r="P78" s="26"/>
      <c r="Q78" s="26" t="s">
        <v>729</v>
      </c>
      <c r="R78" s="26"/>
      <c r="S78" s="26"/>
      <c r="T78" s="26"/>
      <c r="U78" s="26" t="s">
        <v>638</v>
      </c>
      <c r="V78" s="32"/>
      <c r="W78" s="32" t="s">
        <v>729</v>
      </c>
      <c r="X78" s="32" t="s">
        <v>637</v>
      </c>
      <c r="Y78" s="32"/>
      <c r="Z78" s="32"/>
      <c r="AA78" s="26"/>
      <c r="AB78" s="26"/>
      <c r="AC78" s="26"/>
      <c r="AD78" s="26"/>
      <c r="AE78" s="26" t="s">
        <v>639</v>
      </c>
      <c r="AF78" s="26"/>
      <c r="AG78" s="26"/>
      <c r="AH78" s="26" t="s">
        <v>729</v>
      </c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5"/>
    </row>
    <row r="79" spans="1:47" ht="12.75" thickBot="1" x14ac:dyDescent="0.3">
      <c r="A79" s="28">
        <v>43056</v>
      </c>
      <c r="B79" s="23" t="str">
        <f t="shared" si="1"/>
        <v>ven</v>
      </c>
      <c r="C79" s="27"/>
      <c r="D79" s="26" t="s">
        <v>637</v>
      </c>
      <c r="E79" s="26"/>
      <c r="F79" s="26"/>
      <c r="G79" s="26"/>
      <c r="H79" s="26"/>
      <c r="I79" s="26" t="s">
        <v>729</v>
      </c>
      <c r="J79" s="26"/>
      <c r="K79" s="26"/>
      <c r="L79" s="26"/>
      <c r="M79" s="26"/>
      <c r="N79" s="26"/>
      <c r="O79" s="26" t="s">
        <v>637</v>
      </c>
      <c r="P79" s="26"/>
      <c r="Q79" s="26" t="s">
        <v>729</v>
      </c>
      <c r="R79" s="26"/>
      <c r="S79" s="26" t="s">
        <v>637</v>
      </c>
      <c r="T79" s="26" t="s">
        <v>637</v>
      </c>
      <c r="U79" s="26"/>
      <c r="V79" s="32"/>
      <c r="W79" s="32" t="s">
        <v>729</v>
      </c>
      <c r="X79" s="32"/>
      <c r="Y79" s="32" t="s">
        <v>639</v>
      </c>
      <c r="Z79" s="32"/>
      <c r="AA79" s="26"/>
      <c r="AB79" s="26"/>
      <c r="AC79" s="26"/>
      <c r="AD79" s="26"/>
      <c r="AE79" s="26"/>
      <c r="AF79" s="26"/>
      <c r="AG79" s="26"/>
      <c r="AH79" s="26" t="s">
        <v>729</v>
      </c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5"/>
    </row>
    <row r="80" spans="1:47" ht="12.75" thickBot="1" x14ac:dyDescent="0.3">
      <c r="A80" s="28">
        <v>43057</v>
      </c>
      <c r="B80" s="23" t="str">
        <f t="shared" si="1"/>
        <v>sam</v>
      </c>
      <c r="C80" s="27"/>
      <c r="D80" s="26"/>
      <c r="E80" s="26"/>
      <c r="F80" s="26"/>
      <c r="G80" s="26"/>
      <c r="H80" s="26"/>
      <c r="I80" s="26" t="s">
        <v>729</v>
      </c>
      <c r="J80" s="26"/>
      <c r="K80" s="26"/>
      <c r="L80" s="26"/>
      <c r="M80" s="26"/>
      <c r="N80" s="26"/>
      <c r="O80" s="26"/>
      <c r="P80" s="26"/>
      <c r="Q80" s="26" t="s">
        <v>729</v>
      </c>
      <c r="R80" s="26"/>
      <c r="S80" s="26"/>
      <c r="T80" s="26" t="s">
        <v>637</v>
      </c>
      <c r="U80" s="26"/>
      <c r="V80" s="32"/>
      <c r="W80" s="32" t="s">
        <v>729</v>
      </c>
      <c r="X80" s="32"/>
      <c r="Y80" s="32"/>
      <c r="Z80" s="32"/>
      <c r="AA80" s="26"/>
      <c r="AB80" s="26"/>
      <c r="AC80" s="26"/>
      <c r="AD80" s="26"/>
      <c r="AE80" s="26"/>
      <c r="AF80" s="26"/>
      <c r="AG80" s="26"/>
      <c r="AH80" s="26" t="s">
        <v>729</v>
      </c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5"/>
    </row>
    <row r="81" spans="1:47" ht="12.75" thickBot="1" x14ac:dyDescent="0.3">
      <c r="A81" s="28">
        <v>43058</v>
      </c>
      <c r="B81" s="23" t="str">
        <f t="shared" si="1"/>
        <v>dim</v>
      </c>
      <c r="C81" s="27"/>
      <c r="D81" s="26"/>
      <c r="E81" s="26"/>
      <c r="F81" s="26"/>
      <c r="G81" s="26"/>
      <c r="H81" s="26"/>
      <c r="I81" s="26" t="s">
        <v>729</v>
      </c>
      <c r="J81" s="26"/>
      <c r="K81" s="26"/>
      <c r="L81" s="26"/>
      <c r="M81" s="26"/>
      <c r="N81" s="26"/>
      <c r="O81" s="26"/>
      <c r="P81" s="26"/>
      <c r="Q81" s="26" t="s">
        <v>729</v>
      </c>
      <c r="R81" s="26"/>
      <c r="S81" s="26"/>
      <c r="T81" s="26"/>
      <c r="U81" s="26"/>
      <c r="V81" s="32"/>
      <c r="W81" s="32" t="s">
        <v>729</v>
      </c>
      <c r="X81" s="32"/>
      <c r="Y81" s="32"/>
      <c r="Z81" s="32"/>
      <c r="AA81" s="26"/>
      <c r="AB81" s="26"/>
      <c r="AC81" s="26"/>
      <c r="AD81" s="26"/>
      <c r="AE81" s="26"/>
      <c r="AF81" s="26"/>
      <c r="AG81" s="26"/>
      <c r="AH81" s="26" t="s">
        <v>729</v>
      </c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5"/>
    </row>
    <row r="82" spans="1:47" ht="12.75" thickBot="1" x14ac:dyDescent="0.3">
      <c r="A82" s="28">
        <v>43059</v>
      </c>
      <c r="B82" s="23" t="str">
        <f t="shared" si="1"/>
        <v>lun</v>
      </c>
      <c r="C82" s="27"/>
      <c r="D82" s="26" t="s">
        <v>639</v>
      </c>
      <c r="E82" s="26"/>
      <c r="F82" s="26"/>
      <c r="G82" s="26"/>
      <c r="H82" s="26"/>
      <c r="I82" s="26" t="s">
        <v>729</v>
      </c>
      <c r="J82" s="26"/>
      <c r="K82" s="26"/>
      <c r="L82" s="26"/>
      <c r="M82" s="26"/>
      <c r="N82" s="26"/>
      <c r="O82" s="26"/>
      <c r="P82" s="26"/>
      <c r="Q82" s="26" t="s">
        <v>729</v>
      </c>
      <c r="R82" s="26"/>
      <c r="S82" s="26"/>
      <c r="T82" s="26"/>
      <c r="U82" s="26"/>
      <c r="V82" s="32" t="s">
        <v>637</v>
      </c>
      <c r="W82" s="32" t="s">
        <v>729</v>
      </c>
      <c r="X82" s="32"/>
      <c r="Y82" s="32"/>
      <c r="Z82" s="32"/>
      <c r="AA82" s="26"/>
      <c r="AB82" s="26"/>
      <c r="AC82" s="26" t="s">
        <v>638</v>
      </c>
      <c r="AD82" s="26"/>
      <c r="AE82" s="26"/>
      <c r="AF82" s="26"/>
      <c r="AG82" s="26"/>
      <c r="AH82" s="26" t="s">
        <v>729</v>
      </c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5"/>
    </row>
    <row r="83" spans="1:47" ht="12.75" thickBot="1" x14ac:dyDescent="0.3">
      <c r="A83" s="28">
        <v>43060</v>
      </c>
      <c r="B83" s="23" t="str">
        <f t="shared" si="1"/>
        <v>mar</v>
      </c>
      <c r="C83" s="27"/>
      <c r="D83" s="26" t="s">
        <v>637</v>
      </c>
      <c r="E83" s="26"/>
      <c r="F83" s="26"/>
      <c r="G83" s="26"/>
      <c r="H83" s="26"/>
      <c r="I83" s="26" t="s">
        <v>729</v>
      </c>
      <c r="J83" s="26"/>
      <c r="K83" s="26"/>
      <c r="L83" s="26"/>
      <c r="M83" s="26"/>
      <c r="N83" s="26"/>
      <c r="O83" s="26"/>
      <c r="P83" s="26"/>
      <c r="Q83" s="26" t="s">
        <v>729</v>
      </c>
      <c r="R83" s="26"/>
      <c r="S83" s="26"/>
      <c r="T83" s="26"/>
      <c r="U83" s="26"/>
      <c r="V83" s="32"/>
      <c r="W83" s="32" t="s">
        <v>729</v>
      </c>
      <c r="X83" s="32"/>
      <c r="Y83" s="32"/>
      <c r="Z83" s="32"/>
      <c r="AA83" s="26"/>
      <c r="AB83" s="26"/>
      <c r="AC83" s="26"/>
      <c r="AD83" s="26"/>
      <c r="AE83" s="26"/>
      <c r="AF83" s="26"/>
      <c r="AG83" s="26"/>
      <c r="AH83" s="26" t="s">
        <v>729</v>
      </c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5"/>
    </row>
    <row r="84" spans="1:47" ht="12.75" thickBot="1" x14ac:dyDescent="0.3">
      <c r="A84" s="28">
        <v>43061</v>
      </c>
      <c r="B84" s="23" t="str">
        <f t="shared" si="1"/>
        <v>mer</v>
      </c>
      <c r="C84" s="27"/>
      <c r="D84" s="26" t="s">
        <v>638</v>
      </c>
      <c r="E84" s="26" t="s">
        <v>637</v>
      </c>
      <c r="F84" s="26"/>
      <c r="G84" s="26"/>
      <c r="H84" s="26"/>
      <c r="I84" s="26" t="s">
        <v>729</v>
      </c>
      <c r="J84" s="26"/>
      <c r="K84" s="26"/>
      <c r="L84" s="26"/>
      <c r="M84" s="26"/>
      <c r="N84" s="26"/>
      <c r="O84" s="26"/>
      <c r="P84" s="26"/>
      <c r="Q84" s="26" t="s">
        <v>729</v>
      </c>
      <c r="R84" s="26"/>
      <c r="S84" s="26"/>
      <c r="T84" s="26"/>
      <c r="U84" s="26"/>
      <c r="V84" s="32"/>
      <c r="W84" s="32" t="s">
        <v>729</v>
      </c>
      <c r="X84" s="32"/>
      <c r="Y84" s="32"/>
      <c r="Z84" s="32"/>
      <c r="AA84" s="26"/>
      <c r="AB84" s="26"/>
      <c r="AC84" s="26"/>
      <c r="AD84" s="26"/>
      <c r="AE84" s="26"/>
      <c r="AF84" s="26"/>
      <c r="AG84" s="26"/>
      <c r="AH84" s="26" t="s">
        <v>729</v>
      </c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5"/>
    </row>
    <row r="85" spans="1:47" ht="12.75" thickBot="1" x14ac:dyDescent="0.3">
      <c r="A85" s="28">
        <v>43062</v>
      </c>
      <c r="B85" s="23" t="str">
        <f t="shared" si="1"/>
        <v>jeu</v>
      </c>
      <c r="C85" s="27"/>
      <c r="D85" s="26"/>
      <c r="E85" s="26"/>
      <c r="F85" s="26"/>
      <c r="G85" s="26"/>
      <c r="H85" s="26"/>
      <c r="I85" s="26" t="s">
        <v>729</v>
      </c>
      <c r="J85" s="26"/>
      <c r="K85" s="26"/>
      <c r="L85" s="26"/>
      <c r="M85" s="26"/>
      <c r="N85" s="26" t="s">
        <v>637</v>
      </c>
      <c r="O85" s="26"/>
      <c r="P85" s="26"/>
      <c r="Q85" s="26" t="s">
        <v>729</v>
      </c>
      <c r="R85" s="26"/>
      <c r="S85" s="26"/>
      <c r="T85" s="26"/>
      <c r="U85" s="26" t="s">
        <v>638</v>
      </c>
      <c r="V85" s="32"/>
      <c r="W85" s="32" t="s">
        <v>729</v>
      </c>
      <c r="X85" s="32" t="s">
        <v>637</v>
      </c>
      <c r="Y85" s="32"/>
      <c r="Z85" s="32"/>
      <c r="AA85" s="26"/>
      <c r="AB85" s="26"/>
      <c r="AC85" s="26"/>
      <c r="AD85" s="26"/>
      <c r="AE85" s="26"/>
      <c r="AF85" s="26"/>
      <c r="AG85" s="26"/>
      <c r="AH85" s="26" t="s">
        <v>729</v>
      </c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5"/>
    </row>
    <row r="86" spans="1:47" ht="12.75" thickBot="1" x14ac:dyDescent="0.3">
      <c r="A86" s="28">
        <v>43063</v>
      </c>
      <c r="B86" s="23" t="str">
        <f t="shared" si="1"/>
        <v>ven</v>
      </c>
      <c r="C86" s="27"/>
      <c r="D86" s="26" t="s">
        <v>637</v>
      </c>
      <c r="E86" s="26"/>
      <c r="F86" s="26"/>
      <c r="G86" s="26" t="s">
        <v>638</v>
      </c>
      <c r="H86" s="26"/>
      <c r="I86" s="26" t="s">
        <v>729</v>
      </c>
      <c r="J86" s="26"/>
      <c r="K86" s="26"/>
      <c r="L86" s="26"/>
      <c r="M86" s="26" t="s">
        <v>637</v>
      </c>
      <c r="N86" s="26"/>
      <c r="O86" s="26" t="s">
        <v>637</v>
      </c>
      <c r="P86" s="26"/>
      <c r="Q86" s="26" t="s">
        <v>729</v>
      </c>
      <c r="R86" s="26"/>
      <c r="S86" s="26" t="s">
        <v>637</v>
      </c>
      <c r="T86" s="26"/>
      <c r="U86" s="26"/>
      <c r="V86" s="32"/>
      <c r="W86" s="32" t="s">
        <v>729</v>
      </c>
      <c r="X86" s="32"/>
      <c r="Y86" s="32" t="s">
        <v>639</v>
      </c>
      <c r="Z86" s="32"/>
      <c r="AA86" s="26"/>
      <c r="AB86" s="26"/>
      <c r="AC86" s="26"/>
      <c r="AD86" s="26"/>
      <c r="AE86" s="26"/>
      <c r="AF86" s="26"/>
      <c r="AG86" s="26"/>
      <c r="AH86" s="26" t="s">
        <v>729</v>
      </c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5"/>
    </row>
    <row r="87" spans="1:47" ht="12.75" thickBot="1" x14ac:dyDescent="0.3">
      <c r="A87" s="28">
        <v>43064</v>
      </c>
      <c r="B87" s="23" t="str">
        <f t="shared" si="1"/>
        <v>sam</v>
      </c>
      <c r="C87" s="27"/>
      <c r="D87" s="26"/>
      <c r="E87" s="26"/>
      <c r="F87" s="26"/>
      <c r="G87" s="26"/>
      <c r="H87" s="26"/>
      <c r="I87" s="26" t="s">
        <v>729</v>
      </c>
      <c r="J87" s="26"/>
      <c r="K87" s="26"/>
      <c r="L87" s="26"/>
      <c r="M87" s="26"/>
      <c r="N87" s="26"/>
      <c r="O87" s="26"/>
      <c r="P87" s="26"/>
      <c r="Q87" s="26" t="s">
        <v>729</v>
      </c>
      <c r="R87" s="26"/>
      <c r="S87" s="26"/>
      <c r="T87" s="26"/>
      <c r="U87" s="26"/>
      <c r="V87" s="32"/>
      <c r="W87" s="32" t="s">
        <v>729</v>
      </c>
      <c r="X87" s="32"/>
      <c r="Y87" s="32"/>
      <c r="Z87" s="32"/>
      <c r="AA87" s="26"/>
      <c r="AB87" s="26"/>
      <c r="AC87" s="26"/>
      <c r="AD87" s="26"/>
      <c r="AE87" s="26"/>
      <c r="AF87" s="26"/>
      <c r="AG87" s="26"/>
      <c r="AH87" s="26" t="s">
        <v>729</v>
      </c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5"/>
    </row>
    <row r="88" spans="1:47" ht="12.75" thickBot="1" x14ac:dyDescent="0.3">
      <c r="A88" s="28">
        <v>43065</v>
      </c>
      <c r="B88" s="23" t="str">
        <f t="shared" si="1"/>
        <v>dim</v>
      </c>
      <c r="C88" s="27"/>
      <c r="D88" s="26"/>
      <c r="E88" s="26"/>
      <c r="F88" s="26"/>
      <c r="G88" s="26"/>
      <c r="H88" s="26"/>
      <c r="I88" s="26" t="s">
        <v>729</v>
      </c>
      <c r="J88" s="26"/>
      <c r="K88" s="26"/>
      <c r="L88" s="26"/>
      <c r="M88" s="26"/>
      <c r="N88" s="26"/>
      <c r="O88" s="26"/>
      <c r="P88" s="26"/>
      <c r="Q88" s="26" t="s">
        <v>729</v>
      </c>
      <c r="R88" s="26"/>
      <c r="S88" s="26"/>
      <c r="T88" s="26"/>
      <c r="U88" s="26"/>
      <c r="V88" s="32"/>
      <c r="W88" s="32" t="s">
        <v>729</v>
      </c>
      <c r="X88" s="32"/>
      <c r="Y88" s="32"/>
      <c r="Z88" s="32"/>
      <c r="AA88" s="26"/>
      <c r="AB88" s="26"/>
      <c r="AC88" s="26"/>
      <c r="AD88" s="26"/>
      <c r="AE88" s="26"/>
      <c r="AF88" s="26"/>
      <c r="AG88" s="26"/>
      <c r="AH88" s="26" t="s">
        <v>729</v>
      </c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5"/>
    </row>
    <row r="89" spans="1:47" ht="12.75" thickBot="1" x14ac:dyDescent="0.3">
      <c r="A89" s="28">
        <v>43066</v>
      </c>
      <c r="B89" s="23" t="str">
        <f t="shared" si="1"/>
        <v>lun</v>
      </c>
      <c r="C89" s="27"/>
      <c r="D89" s="26" t="s">
        <v>637</v>
      </c>
      <c r="E89" s="26"/>
      <c r="F89" s="26"/>
      <c r="G89" s="26"/>
      <c r="H89" s="26"/>
      <c r="I89" s="26" t="s">
        <v>729</v>
      </c>
      <c r="J89" s="26"/>
      <c r="K89" s="26"/>
      <c r="L89" s="26"/>
      <c r="M89" s="26"/>
      <c r="N89" s="26"/>
      <c r="O89" s="26"/>
      <c r="P89" s="26"/>
      <c r="Q89" s="26" t="s">
        <v>729</v>
      </c>
      <c r="R89" s="26"/>
      <c r="S89" s="26" t="s">
        <v>637</v>
      </c>
      <c r="T89" s="26"/>
      <c r="U89" s="26"/>
      <c r="V89" s="32" t="s">
        <v>637</v>
      </c>
      <c r="W89" s="32" t="s">
        <v>729</v>
      </c>
      <c r="X89" s="32"/>
      <c r="Y89" s="32"/>
      <c r="Z89" s="32"/>
      <c r="AA89" s="26"/>
      <c r="AB89" s="26"/>
      <c r="AC89" s="26"/>
      <c r="AD89" s="26"/>
      <c r="AE89" s="26"/>
      <c r="AF89" s="26"/>
      <c r="AG89" s="26"/>
      <c r="AH89" s="26" t="s">
        <v>729</v>
      </c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5"/>
    </row>
    <row r="90" spans="1:47" ht="12.75" thickBot="1" x14ac:dyDescent="0.3">
      <c r="A90" s="28">
        <v>43067</v>
      </c>
      <c r="B90" s="23" t="str">
        <f t="shared" si="1"/>
        <v>mar</v>
      </c>
      <c r="C90" s="27"/>
      <c r="D90" s="26" t="s">
        <v>637</v>
      </c>
      <c r="E90" s="26"/>
      <c r="F90" s="26"/>
      <c r="G90" s="26"/>
      <c r="H90" s="26"/>
      <c r="I90" s="26" t="s">
        <v>729</v>
      </c>
      <c r="J90" s="26"/>
      <c r="K90" s="26"/>
      <c r="L90" s="26"/>
      <c r="M90" s="26"/>
      <c r="N90" s="26"/>
      <c r="O90" s="26"/>
      <c r="P90" s="26"/>
      <c r="Q90" s="26" t="s">
        <v>729</v>
      </c>
      <c r="R90" s="26"/>
      <c r="S90" s="26"/>
      <c r="T90" s="26"/>
      <c r="U90" s="26"/>
      <c r="V90" s="32"/>
      <c r="W90" s="32" t="s">
        <v>729</v>
      </c>
      <c r="X90" s="32"/>
      <c r="Y90" s="32"/>
      <c r="Z90" s="32"/>
      <c r="AA90" s="26"/>
      <c r="AB90" s="26"/>
      <c r="AC90" s="26"/>
      <c r="AD90" s="26"/>
      <c r="AE90" s="26"/>
      <c r="AF90" s="26"/>
      <c r="AG90" s="26"/>
      <c r="AH90" s="26" t="s">
        <v>729</v>
      </c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5"/>
    </row>
    <row r="91" spans="1:47" ht="12.75" thickBot="1" x14ac:dyDescent="0.3">
      <c r="A91" s="28">
        <v>43068</v>
      </c>
      <c r="B91" s="23" t="str">
        <f t="shared" si="1"/>
        <v>mer</v>
      </c>
      <c r="C91" s="27"/>
      <c r="D91" s="26" t="s">
        <v>637</v>
      </c>
      <c r="E91" s="26" t="s">
        <v>637</v>
      </c>
      <c r="F91" s="26"/>
      <c r="G91" s="26"/>
      <c r="H91" s="26"/>
      <c r="I91" s="26" t="s">
        <v>729</v>
      </c>
      <c r="J91" s="26"/>
      <c r="K91" s="26"/>
      <c r="L91" s="26"/>
      <c r="M91" s="26"/>
      <c r="N91" s="26"/>
      <c r="O91" s="26"/>
      <c r="P91" s="26"/>
      <c r="Q91" s="26" t="s">
        <v>729</v>
      </c>
      <c r="R91" s="26"/>
      <c r="S91" s="26" t="s">
        <v>637</v>
      </c>
      <c r="T91" s="26"/>
      <c r="U91" s="26"/>
      <c r="V91" s="32"/>
      <c r="W91" s="32" t="s">
        <v>729</v>
      </c>
      <c r="X91" s="32"/>
      <c r="Y91" s="32"/>
      <c r="Z91" s="32"/>
      <c r="AA91" s="26"/>
      <c r="AB91" s="26"/>
      <c r="AC91" s="26"/>
      <c r="AD91" s="26"/>
      <c r="AE91" s="26"/>
      <c r="AF91" s="26"/>
      <c r="AG91" s="26"/>
      <c r="AH91" s="26" t="s">
        <v>729</v>
      </c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5"/>
    </row>
    <row r="92" spans="1:47" ht="12.75" thickBot="1" x14ac:dyDescent="0.3">
      <c r="A92" s="24">
        <v>43069</v>
      </c>
      <c r="B92" s="23" t="str">
        <f t="shared" si="1"/>
        <v>jeu</v>
      </c>
      <c r="C92" s="27"/>
      <c r="D92" s="26" t="s">
        <v>638</v>
      </c>
      <c r="E92" s="26"/>
      <c r="F92" s="26"/>
      <c r="G92" s="26"/>
      <c r="H92" s="26"/>
      <c r="I92" s="26" t="s">
        <v>729</v>
      </c>
      <c r="J92" s="26"/>
      <c r="K92" s="26"/>
      <c r="L92" s="26"/>
      <c r="M92" s="26"/>
      <c r="N92" s="26" t="s">
        <v>637</v>
      </c>
      <c r="O92" s="26"/>
      <c r="P92" s="26"/>
      <c r="Q92" s="26" t="s">
        <v>729</v>
      </c>
      <c r="R92" s="26"/>
      <c r="S92" s="26"/>
      <c r="T92" s="26"/>
      <c r="U92" s="26" t="s">
        <v>638</v>
      </c>
      <c r="V92" s="32"/>
      <c r="W92" s="32" t="s">
        <v>729</v>
      </c>
      <c r="X92" s="32" t="s">
        <v>637</v>
      </c>
      <c r="Y92" s="32"/>
      <c r="Z92" s="32"/>
      <c r="AA92" s="26"/>
      <c r="AB92" s="26"/>
      <c r="AC92" s="26"/>
      <c r="AD92" s="26"/>
      <c r="AE92" s="26"/>
      <c r="AF92" s="26"/>
      <c r="AG92" s="26"/>
      <c r="AH92" s="26" t="s">
        <v>729</v>
      </c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5"/>
    </row>
    <row r="93" spans="1:47" ht="12.75" thickBot="1" x14ac:dyDescent="0.3">
      <c r="A93" s="29">
        <v>43070</v>
      </c>
      <c r="B93" s="23" t="str">
        <f t="shared" si="1"/>
        <v>ven</v>
      </c>
      <c r="C93" s="27"/>
      <c r="D93" s="26" t="s">
        <v>637</v>
      </c>
      <c r="E93" s="26"/>
      <c r="F93" s="26"/>
      <c r="G93" s="26"/>
      <c r="H93" s="26"/>
      <c r="I93" s="26" t="s">
        <v>729</v>
      </c>
      <c r="J93" s="26"/>
      <c r="K93" s="26"/>
      <c r="L93" s="26"/>
      <c r="M93" s="26"/>
      <c r="N93" s="26"/>
      <c r="O93" s="26" t="s">
        <v>637</v>
      </c>
      <c r="P93" s="26"/>
      <c r="Q93" s="26" t="s">
        <v>729</v>
      </c>
      <c r="R93" s="26"/>
      <c r="S93" s="26" t="s">
        <v>637</v>
      </c>
      <c r="T93" s="26"/>
      <c r="U93" s="26"/>
      <c r="V93" s="32"/>
      <c r="W93" s="32" t="s">
        <v>729</v>
      </c>
      <c r="X93" s="32"/>
      <c r="Y93" s="32" t="s">
        <v>639</v>
      </c>
      <c r="Z93" s="32"/>
      <c r="AA93" s="26"/>
      <c r="AB93" s="26"/>
      <c r="AC93" s="26"/>
      <c r="AD93" s="26"/>
      <c r="AE93" s="26"/>
      <c r="AF93" s="26"/>
      <c r="AG93" s="26"/>
      <c r="AH93" s="26" t="s">
        <v>729</v>
      </c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5"/>
    </row>
    <row r="94" spans="1:47" ht="12.75" thickBot="1" x14ac:dyDescent="0.3">
      <c r="A94" s="28">
        <v>43071</v>
      </c>
      <c r="B94" s="23" t="str">
        <f t="shared" si="1"/>
        <v>sam</v>
      </c>
      <c r="C94" s="27"/>
      <c r="D94" s="26"/>
      <c r="E94" s="26"/>
      <c r="F94" s="26"/>
      <c r="G94" s="26"/>
      <c r="H94" s="26"/>
      <c r="I94" s="26" t="s">
        <v>729</v>
      </c>
      <c r="J94" s="26"/>
      <c r="K94" s="26"/>
      <c r="L94" s="26"/>
      <c r="M94" s="26"/>
      <c r="N94" s="26"/>
      <c r="O94" s="26"/>
      <c r="P94" s="26"/>
      <c r="Q94" s="26" t="s">
        <v>729</v>
      </c>
      <c r="R94" s="26"/>
      <c r="S94" s="26"/>
      <c r="T94" s="26"/>
      <c r="U94" s="26"/>
      <c r="V94" s="32"/>
      <c r="W94" s="32" t="s">
        <v>729</v>
      </c>
      <c r="X94" s="32"/>
      <c r="Y94" s="32"/>
      <c r="Z94" s="32"/>
      <c r="AA94" s="26"/>
      <c r="AB94" s="26"/>
      <c r="AC94" s="26"/>
      <c r="AD94" s="26"/>
      <c r="AE94" s="26"/>
      <c r="AF94" s="26"/>
      <c r="AG94" s="26"/>
      <c r="AH94" s="26" t="s">
        <v>729</v>
      </c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5"/>
    </row>
    <row r="95" spans="1:47" ht="12.75" thickBot="1" x14ac:dyDescent="0.3">
      <c r="A95" s="28">
        <v>43072</v>
      </c>
      <c r="B95" s="23" t="str">
        <f t="shared" si="1"/>
        <v>dim</v>
      </c>
      <c r="C95" s="27"/>
      <c r="D95" s="26"/>
      <c r="E95" s="26"/>
      <c r="F95" s="26"/>
      <c r="G95" s="26"/>
      <c r="H95" s="26"/>
      <c r="I95" s="26" t="s">
        <v>729</v>
      </c>
      <c r="J95" s="26"/>
      <c r="K95" s="26"/>
      <c r="L95" s="26"/>
      <c r="M95" s="26"/>
      <c r="N95" s="26"/>
      <c r="O95" s="26"/>
      <c r="P95" s="26"/>
      <c r="Q95" s="26" t="s">
        <v>729</v>
      </c>
      <c r="R95" s="26"/>
      <c r="S95" s="26"/>
      <c r="T95" s="26"/>
      <c r="U95" s="26"/>
      <c r="V95" s="32"/>
      <c r="W95" s="32" t="s">
        <v>729</v>
      </c>
      <c r="X95" s="32"/>
      <c r="Y95" s="32"/>
      <c r="Z95" s="32"/>
      <c r="AA95" s="26"/>
      <c r="AB95" s="26"/>
      <c r="AC95" s="26"/>
      <c r="AD95" s="26"/>
      <c r="AE95" s="26"/>
      <c r="AF95" s="26"/>
      <c r="AG95" s="26"/>
      <c r="AH95" s="26" t="s">
        <v>729</v>
      </c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5"/>
    </row>
    <row r="96" spans="1:47" ht="12.75" thickBot="1" x14ac:dyDescent="0.3">
      <c r="A96" s="28">
        <v>43073</v>
      </c>
      <c r="B96" s="23" t="str">
        <f t="shared" si="1"/>
        <v>lun</v>
      </c>
      <c r="C96" s="27"/>
      <c r="D96" s="26" t="s">
        <v>637</v>
      </c>
      <c r="E96" s="26"/>
      <c r="F96" s="26"/>
      <c r="G96" s="26"/>
      <c r="H96" s="26"/>
      <c r="I96" s="26" t="s">
        <v>729</v>
      </c>
      <c r="J96" s="26"/>
      <c r="K96" s="26"/>
      <c r="L96" s="26"/>
      <c r="M96" s="26" t="s">
        <v>639</v>
      </c>
      <c r="N96" s="26"/>
      <c r="O96" s="26"/>
      <c r="P96" s="26"/>
      <c r="Q96" s="26" t="s">
        <v>729</v>
      </c>
      <c r="R96" s="26"/>
      <c r="S96" s="26"/>
      <c r="T96" s="26"/>
      <c r="U96" s="26"/>
      <c r="V96" s="32" t="s">
        <v>637</v>
      </c>
      <c r="W96" s="32" t="s">
        <v>729</v>
      </c>
      <c r="X96" s="32"/>
      <c r="Y96" s="32"/>
      <c r="Z96" s="32"/>
      <c r="AA96" s="26"/>
      <c r="AB96" s="26"/>
      <c r="AC96" s="26" t="s">
        <v>638</v>
      </c>
      <c r="AD96" s="26"/>
      <c r="AE96" s="26"/>
      <c r="AF96" s="26"/>
      <c r="AG96" s="26"/>
      <c r="AH96" s="26" t="s">
        <v>729</v>
      </c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5"/>
    </row>
    <row r="97" spans="1:47" ht="12.75" thickBot="1" x14ac:dyDescent="0.3">
      <c r="A97" s="28">
        <v>43074</v>
      </c>
      <c r="B97" s="23" t="str">
        <f t="shared" si="1"/>
        <v>mar</v>
      </c>
      <c r="C97" s="27"/>
      <c r="D97" s="26" t="s">
        <v>637</v>
      </c>
      <c r="E97" s="26"/>
      <c r="F97" s="26"/>
      <c r="G97" s="26"/>
      <c r="H97" s="26"/>
      <c r="I97" s="26" t="s">
        <v>729</v>
      </c>
      <c r="J97" s="26"/>
      <c r="K97" s="26"/>
      <c r="L97" s="26"/>
      <c r="M97" s="26"/>
      <c r="N97" s="26"/>
      <c r="O97" s="26"/>
      <c r="P97" s="26"/>
      <c r="Q97" s="26" t="s">
        <v>729</v>
      </c>
      <c r="R97" s="26"/>
      <c r="S97" s="26"/>
      <c r="T97" s="26"/>
      <c r="U97" s="26"/>
      <c r="V97" s="32"/>
      <c r="W97" s="32" t="s">
        <v>729</v>
      </c>
      <c r="X97" s="32"/>
      <c r="Y97" s="32"/>
      <c r="Z97" s="32"/>
      <c r="AA97" s="26"/>
      <c r="AB97" s="26"/>
      <c r="AC97" s="26"/>
      <c r="AD97" s="26"/>
      <c r="AE97" s="26"/>
      <c r="AF97" s="26"/>
      <c r="AG97" s="26"/>
      <c r="AH97" s="26" t="s">
        <v>729</v>
      </c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5"/>
    </row>
    <row r="98" spans="1:47" ht="12.75" thickBot="1" x14ac:dyDescent="0.3">
      <c r="A98" s="28">
        <v>43075</v>
      </c>
      <c r="B98" s="23" t="str">
        <f t="shared" si="1"/>
        <v>mer</v>
      </c>
      <c r="C98" s="27"/>
      <c r="D98" s="26" t="s">
        <v>638</v>
      </c>
      <c r="E98" s="26" t="s">
        <v>637</v>
      </c>
      <c r="F98" s="26"/>
      <c r="G98" s="26"/>
      <c r="H98" s="26"/>
      <c r="I98" s="26" t="s">
        <v>729</v>
      </c>
      <c r="J98" s="26"/>
      <c r="K98" s="26"/>
      <c r="L98" s="26"/>
      <c r="M98" s="26"/>
      <c r="N98" s="26"/>
      <c r="O98" s="26"/>
      <c r="P98" s="26"/>
      <c r="Q98" s="26" t="s">
        <v>729</v>
      </c>
      <c r="R98" s="26"/>
      <c r="S98" s="26"/>
      <c r="T98" s="26"/>
      <c r="U98" s="26"/>
      <c r="V98" s="32" t="s">
        <v>638</v>
      </c>
      <c r="W98" s="32" t="s">
        <v>729</v>
      </c>
      <c r="X98" s="32"/>
      <c r="Y98" s="32"/>
      <c r="Z98" s="32"/>
      <c r="AA98" s="26"/>
      <c r="AB98" s="26"/>
      <c r="AC98" s="26"/>
      <c r="AD98" s="26"/>
      <c r="AE98" s="26"/>
      <c r="AF98" s="26"/>
      <c r="AG98" s="26"/>
      <c r="AH98" s="26" t="s">
        <v>729</v>
      </c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5"/>
    </row>
    <row r="99" spans="1:47" ht="12.75" thickBot="1" x14ac:dyDescent="0.3">
      <c r="A99" s="28">
        <v>43076</v>
      </c>
      <c r="B99" s="23" t="str">
        <f t="shared" si="1"/>
        <v>jeu</v>
      </c>
      <c r="C99" s="27"/>
      <c r="D99" s="26" t="s">
        <v>638</v>
      </c>
      <c r="E99" s="26"/>
      <c r="F99" s="26"/>
      <c r="G99" s="26"/>
      <c r="H99" s="26"/>
      <c r="I99" s="26" t="s">
        <v>729</v>
      </c>
      <c r="J99" s="26"/>
      <c r="K99" s="26"/>
      <c r="L99" s="26"/>
      <c r="M99" s="26"/>
      <c r="N99" s="26" t="s">
        <v>637</v>
      </c>
      <c r="O99" s="26"/>
      <c r="P99" s="26"/>
      <c r="Q99" s="26" t="s">
        <v>729</v>
      </c>
      <c r="R99" s="26"/>
      <c r="S99" s="26"/>
      <c r="T99" s="26"/>
      <c r="U99" s="26" t="s">
        <v>638</v>
      </c>
      <c r="V99" s="32"/>
      <c r="W99" s="32" t="s">
        <v>729</v>
      </c>
      <c r="X99" s="32" t="s">
        <v>637</v>
      </c>
      <c r="Y99" s="32"/>
      <c r="Z99" s="32"/>
      <c r="AA99" s="26"/>
      <c r="AB99" s="26"/>
      <c r="AC99" s="26"/>
      <c r="AD99" s="26"/>
      <c r="AE99" s="26" t="s">
        <v>639</v>
      </c>
      <c r="AF99" s="26"/>
      <c r="AG99" s="26"/>
      <c r="AH99" s="26" t="s">
        <v>729</v>
      </c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5"/>
    </row>
    <row r="100" spans="1:47" ht="12.75" thickBot="1" x14ac:dyDescent="0.3">
      <c r="A100" s="28">
        <v>43077</v>
      </c>
      <c r="B100" s="23" t="str">
        <f t="shared" si="1"/>
        <v>ven</v>
      </c>
      <c r="C100" s="27"/>
      <c r="D100" s="26" t="s">
        <v>637</v>
      </c>
      <c r="E100" s="26"/>
      <c r="F100" s="26"/>
      <c r="G100" s="26"/>
      <c r="H100" s="26"/>
      <c r="I100" s="26" t="s">
        <v>729</v>
      </c>
      <c r="J100" s="26"/>
      <c r="K100" s="26"/>
      <c r="L100" s="26"/>
      <c r="M100" s="26"/>
      <c r="N100" s="26"/>
      <c r="O100" s="26" t="s">
        <v>637</v>
      </c>
      <c r="P100" s="26"/>
      <c r="Q100" s="26" t="s">
        <v>729</v>
      </c>
      <c r="R100" s="26"/>
      <c r="S100" s="26"/>
      <c r="T100" s="26"/>
      <c r="U100" s="26"/>
      <c r="V100" s="32"/>
      <c r="W100" s="32" t="s">
        <v>729</v>
      </c>
      <c r="X100" s="32"/>
      <c r="Y100" s="32" t="s">
        <v>639</v>
      </c>
      <c r="Z100" s="32"/>
      <c r="AA100" s="26"/>
      <c r="AB100" s="26"/>
      <c r="AC100" s="26"/>
      <c r="AD100" s="26"/>
      <c r="AE100" s="26"/>
      <c r="AF100" s="26"/>
      <c r="AG100" s="26"/>
      <c r="AH100" s="26" t="s">
        <v>729</v>
      </c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5"/>
    </row>
    <row r="101" spans="1:47" ht="12.75" thickBot="1" x14ac:dyDescent="0.3">
      <c r="A101" s="28">
        <v>43078</v>
      </c>
      <c r="B101" s="23" t="str">
        <f t="shared" si="1"/>
        <v>sam</v>
      </c>
      <c r="C101" s="27"/>
      <c r="D101" s="26"/>
      <c r="E101" s="26"/>
      <c r="F101" s="26"/>
      <c r="G101" s="26"/>
      <c r="H101" s="26"/>
      <c r="I101" s="26" t="s">
        <v>729</v>
      </c>
      <c r="J101" s="26"/>
      <c r="K101" s="26"/>
      <c r="L101" s="26"/>
      <c r="M101" s="26"/>
      <c r="N101" s="26"/>
      <c r="O101" s="26"/>
      <c r="P101" s="26"/>
      <c r="Q101" s="26" t="s">
        <v>729</v>
      </c>
      <c r="R101" s="26"/>
      <c r="S101" s="26"/>
      <c r="T101" s="26"/>
      <c r="U101" s="26"/>
      <c r="V101" s="32"/>
      <c r="W101" s="32" t="s">
        <v>729</v>
      </c>
      <c r="X101" s="32"/>
      <c r="Y101" s="32"/>
      <c r="Z101" s="32"/>
      <c r="AA101" s="26"/>
      <c r="AB101" s="26"/>
      <c r="AC101" s="26"/>
      <c r="AD101" s="26"/>
      <c r="AE101" s="26"/>
      <c r="AF101" s="26"/>
      <c r="AG101" s="26"/>
      <c r="AH101" s="26" t="s">
        <v>729</v>
      </c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5"/>
    </row>
    <row r="102" spans="1:47" ht="12.75" thickBot="1" x14ac:dyDescent="0.3">
      <c r="A102" s="28">
        <v>43079</v>
      </c>
      <c r="B102" s="23" t="str">
        <f t="shared" si="1"/>
        <v>dim</v>
      </c>
      <c r="C102" s="27"/>
      <c r="D102" s="26"/>
      <c r="E102" s="26"/>
      <c r="F102" s="26"/>
      <c r="G102" s="26"/>
      <c r="H102" s="26"/>
      <c r="I102" s="26" t="s">
        <v>729</v>
      </c>
      <c r="J102" s="26"/>
      <c r="K102" s="26"/>
      <c r="L102" s="26"/>
      <c r="M102" s="26"/>
      <c r="N102" s="26"/>
      <c r="O102" s="26"/>
      <c r="P102" s="26"/>
      <c r="Q102" s="26" t="s">
        <v>729</v>
      </c>
      <c r="R102" s="26"/>
      <c r="S102" s="26"/>
      <c r="T102" s="26"/>
      <c r="U102" s="26"/>
      <c r="V102" s="32"/>
      <c r="W102" s="32" t="s">
        <v>729</v>
      </c>
      <c r="X102" s="32"/>
      <c r="Y102" s="32"/>
      <c r="Z102" s="32"/>
      <c r="AA102" s="26"/>
      <c r="AB102" s="26"/>
      <c r="AC102" s="26"/>
      <c r="AD102" s="26"/>
      <c r="AE102" s="26"/>
      <c r="AF102" s="26"/>
      <c r="AG102" s="26"/>
      <c r="AH102" s="26" t="s">
        <v>729</v>
      </c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5"/>
    </row>
    <row r="103" spans="1:47" ht="12.75" thickBot="1" x14ac:dyDescent="0.3">
      <c r="A103" s="28">
        <v>43080</v>
      </c>
      <c r="B103" s="23" t="str">
        <f t="shared" si="1"/>
        <v>lun</v>
      </c>
      <c r="C103" s="27"/>
      <c r="D103" s="26" t="s">
        <v>637</v>
      </c>
      <c r="E103" s="26"/>
      <c r="F103" s="26"/>
      <c r="G103" s="26"/>
      <c r="H103" s="26"/>
      <c r="I103" s="26" t="s">
        <v>729</v>
      </c>
      <c r="J103" s="26"/>
      <c r="K103" s="26"/>
      <c r="L103" s="26"/>
      <c r="M103" s="26"/>
      <c r="N103" s="26"/>
      <c r="O103" s="26"/>
      <c r="P103" s="26"/>
      <c r="Q103" s="26" t="s">
        <v>729</v>
      </c>
      <c r="R103" s="26"/>
      <c r="S103" s="26"/>
      <c r="T103" s="26"/>
      <c r="U103" s="26"/>
      <c r="V103" s="32" t="s">
        <v>637</v>
      </c>
      <c r="W103" s="32" t="s">
        <v>729</v>
      </c>
      <c r="X103" s="32"/>
      <c r="Y103" s="32"/>
      <c r="Z103" s="32"/>
      <c r="AA103" s="26"/>
      <c r="AB103" s="26"/>
      <c r="AC103" s="26"/>
      <c r="AD103" s="26"/>
      <c r="AE103" s="26"/>
      <c r="AF103" s="26"/>
      <c r="AG103" s="26"/>
      <c r="AH103" s="26" t="s">
        <v>729</v>
      </c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5"/>
    </row>
    <row r="104" spans="1:47" ht="12.75" thickBot="1" x14ac:dyDescent="0.3">
      <c r="A104" s="28">
        <v>43081</v>
      </c>
      <c r="B104" s="23" t="str">
        <f t="shared" si="1"/>
        <v>mar</v>
      </c>
      <c r="C104" s="27"/>
      <c r="D104" s="26" t="s">
        <v>637</v>
      </c>
      <c r="E104" s="26"/>
      <c r="F104" s="26"/>
      <c r="G104" s="26"/>
      <c r="H104" s="26"/>
      <c r="I104" s="26" t="s">
        <v>729</v>
      </c>
      <c r="J104" s="26"/>
      <c r="K104" s="26"/>
      <c r="L104" s="26"/>
      <c r="M104" s="26"/>
      <c r="N104" s="26"/>
      <c r="O104" s="26"/>
      <c r="P104" s="26"/>
      <c r="Q104" s="26" t="s">
        <v>729</v>
      </c>
      <c r="R104" s="26"/>
      <c r="S104" s="26"/>
      <c r="T104" s="26"/>
      <c r="U104" s="26"/>
      <c r="V104" s="32"/>
      <c r="W104" s="32" t="s">
        <v>729</v>
      </c>
      <c r="X104" s="32"/>
      <c r="Y104" s="32"/>
      <c r="Z104" s="32"/>
      <c r="AA104" s="26"/>
      <c r="AB104" s="26"/>
      <c r="AC104" s="26"/>
      <c r="AD104" s="26"/>
      <c r="AE104" s="26"/>
      <c r="AF104" s="26"/>
      <c r="AG104" s="26"/>
      <c r="AH104" s="26" t="s">
        <v>729</v>
      </c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5"/>
    </row>
    <row r="105" spans="1:47" ht="12.75" thickBot="1" x14ac:dyDescent="0.3">
      <c r="A105" s="28">
        <v>43082</v>
      </c>
      <c r="B105" s="23" t="str">
        <f t="shared" si="1"/>
        <v>mer</v>
      </c>
      <c r="C105" s="27"/>
      <c r="D105" s="26" t="s">
        <v>637</v>
      </c>
      <c r="E105" s="26" t="s">
        <v>637</v>
      </c>
      <c r="F105" s="26"/>
      <c r="G105" s="26"/>
      <c r="H105" s="26"/>
      <c r="I105" s="26" t="s">
        <v>729</v>
      </c>
      <c r="J105" s="26"/>
      <c r="K105" s="26"/>
      <c r="L105" s="26"/>
      <c r="M105" s="26"/>
      <c r="N105" s="26"/>
      <c r="O105" s="26"/>
      <c r="P105" s="26"/>
      <c r="Q105" s="26" t="s">
        <v>729</v>
      </c>
      <c r="R105" s="26"/>
      <c r="S105" s="26"/>
      <c r="T105" s="26"/>
      <c r="U105" s="26"/>
      <c r="V105" s="32" t="s">
        <v>638</v>
      </c>
      <c r="W105" s="32" t="s">
        <v>729</v>
      </c>
      <c r="X105" s="32"/>
      <c r="Y105" s="32"/>
      <c r="Z105" s="32"/>
      <c r="AA105" s="26"/>
      <c r="AB105" s="26"/>
      <c r="AC105" s="26"/>
      <c r="AD105" s="26"/>
      <c r="AE105" s="26"/>
      <c r="AF105" s="26"/>
      <c r="AG105" s="26"/>
      <c r="AH105" s="26" t="s">
        <v>729</v>
      </c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5"/>
    </row>
    <row r="106" spans="1:47" ht="12.75" thickBot="1" x14ac:dyDescent="0.3">
      <c r="A106" s="28">
        <v>43083</v>
      </c>
      <c r="B106" s="23" t="str">
        <f t="shared" si="1"/>
        <v>jeu</v>
      </c>
      <c r="C106" s="27"/>
      <c r="D106" s="26" t="s">
        <v>638</v>
      </c>
      <c r="E106" s="26"/>
      <c r="F106" s="26"/>
      <c r="G106" s="26"/>
      <c r="H106" s="26"/>
      <c r="I106" s="26" t="s">
        <v>729</v>
      </c>
      <c r="J106" s="26"/>
      <c r="K106" s="26"/>
      <c r="L106" s="30" t="s">
        <v>639</v>
      </c>
      <c r="M106" s="26"/>
      <c r="N106" s="26" t="s">
        <v>637</v>
      </c>
      <c r="O106" s="26"/>
      <c r="P106" s="26"/>
      <c r="Q106" s="26" t="s">
        <v>729</v>
      </c>
      <c r="R106" s="26"/>
      <c r="S106" s="26"/>
      <c r="T106" s="26"/>
      <c r="U106" s="26" t="s">
        <v>638</v>
      </c>
      <c r="V106" s="32"/>
      <c r="W106" s="32" t="s">
        <v>729</v>
      </c>
      <c r="X106" s="32" t="s">
        <v>637</v>
      </c>
      <c r="Y106" s="32"/>
      <c r="Z106" s="32"/>
      <c r="AA106" s="26"/>
      <c r="AB106" s="26"/>
      <c r="AC106" s="26"/>
      <c r="AD106" s="26"/>
      <c r="AE106" s="26"/>
      <c r="AF106" s="26"/>
      <c r="AG106" s="26"/>
      <c r="AH106" s="26" t="s">
        <v>729</v>
      </c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5"/>
    </row>
    <row r="107" spans="1:47" ht="12.75" thickBot="1" x14ac:dyDescent="0.3">
      <c r="A107" s="28">
        <v>43084</v>
      </c>
      <c r="B107" s="23" t="str">
        <f t="shared" si="1"/>
        <v>ven</v>
      </c>
      <c r="C107" s="27"/>
      <c r="D107" s="26" t="s">
        <v>637</v>
      </c>
      <c r="E107" s="26"/>
      <c r="F107" s="26"/>
      <c r="G107" s="26"/>
      <c r="H107" s="26"/>
      <c r="I107" s="26" t="s">
        <v>729</v>
      </c>
      <c r="J107" s="26"/>
      <c r="K107" s="26"/>
      <c r="L107" s="26"/>
      <c r="M107" s="26"/>
      <c r="N107" s="26"/>
      <c r="O107" s="26" t="s">
        <v>637</v>
      </c>
      <c r="P107" s="26"/>
      <c r="Q107" s="26" t="s">
        <v>729</v>
      </c>
      <c r="R107" s="26"/>
      <c r="S107" s="26" t="s">
        <v>637</v>
      </c>
      <c r="T107" s="26"/>
      <c r="U107" s="26"/>
      <c r="V107" s="32"/>
      <c r="W107" s="32" t="s">
        <v>729</v>
      </c>
      <c r="X107" s="32"/>
      <c r="Y107" s="32" t="s">
        <v>639</v>
      </c>
      <c r="Z107" s="32"/>
      <c r="AA107" s="26"/>
      <c r="AB107" s="26"/>
      <c r="AC107" s="26"/>
      <c r="AD107" s="26"/>
      <c r="AE107" s="26"/>
      <c r="AF107" s="26"/>
      <c r="AG107" s="26"/>
      <c r="AH107" s="26" t="s">
        <v>729</v>
      </c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5"/>
    </row>
    <row r="108" spans="1:47" ht="12.75" thickBot="1" x14ac:dyDescent="0.3">
      <c r="A108" s="28">
        <v>43085</v>
      </c>
      <c r="B108" s="23" t="str">
        <f t="shared" si="1"/>
        <v>sam</v>
      </c>
      <c r="C108" s="27"/>
      <c r="D108" s="26"/>
      <c r="E108" s="26"/>
      <c r="F108" s="26"/>
      <c r="G108" s="26"/>
      <c r="H108" s="26"/>
      <c r="I108" s="26" t="s">
        <v>729</v>
      </c>
      <c r="J108" s="26"/>
      <c r="K108" s="26"/>
      <c r="L108" s="26"/>
      <c r="M108" s="26"/>
      <c r="N108" s="26"/>
      <c r="O108" s="26"/>
      <c r="P108" s="26"/>
      <c r="Q108" s="26" t="s">
        <v>729</v>
      </c>
      <c r="R108" s="26"/>
      <c r="S108" s="26"/>
      <c r="T108" s="26"/>
      <c r="U108" s="26"/>
      <c r="V108" s="32"/>
      <c r="W108" s="32" t="s">
        <v>729</v>
      </c>
      <c r="X108" s="32"/>
      <c r="Y108" s="32"/>
      <c r="Z108" s="32"/>
      <c r="AA108" s="26"/>
      <c r="AB108" s="26"/>
      <c r="AC108" s="26"/>
      <c r="AD108" s="26"/>
      <c r="AE108" s="26"/>
      <c r="AF108" s="26"/>
      <c r="AG108" s="26"/>
      <c r="AH108" s="26" t="s">
        <v>729</v>
      </c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5"/>
    </row>
    <row r="109" spans="1:47" ht="12.75" thickBot="1" x14ac:dyDescent="0.3">
      <c r="A109" s="28">
        <v>43086</v>
      </c>
      <c r="B109" s="23" t="str">
        <f t="shared" si="1"/>
        <v>dim</v>
      </c>
      <c r="C109" s="27"/>
      <c r="D109" s="26"/>
      <c r="E109" s="26"/>
      <c r="F109" s="26"/>
      <c r="G109" s="26"/>
      <c r="H109" s="26"/>
      <c r="I109" s="26" t="s">
        <v>729</v>
      </c>
      <c r="J109" s="26"/>
      <c r="K109" s="26"/>
      <c r="L109" s="26"/>
      <c r="M109" s="26"/>
      <c r="N109" s="26"/>
      <c r="O109" s="26"/>
      <c r="P109" s="26"/>
      <c r="Q109" s="26" t="s">
        <v>729</v>
      </c>
      <c r="R109" s="26"/>
      <c r="S109" s="26"/>
      <c r="T109" s="26"/>
      <c r="U109" s="26"/>
      <c r="V109" s="32"/>
      <c r="W109" s="32" t="s">
        <v>729</v>
      </c>
      <c r="X109" s="32"/>
      <c r="Y109" s="32"/>
      <c r="Z109" s="32"/>
      <c r="AA109" s="26"/>
      <c r="AB109" s="26"/>
      <c r="AC109" s="26"/>
      <c r="AD109" s="26"/>
      <c r="AE109" s="26"/>
      <c r="AF109" s="26"/>
      <c r="AG109" s="26"/>
      <c r="AH109" s="26" t="s">
        <v>729</v>
      </c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5"/>
    </row>
    <row r="110" spans="1:47" ht="12.75" thickBot="1" x14ac:dyDescent="0.3">
      <c r="A110" s="28">
        <v>43087</v>
      </c>
      <c r="B110" s="23" t="str">
        <f t="shared" si="1"/>
        <v>lun</v>
      </c>
      <c r="C110" s="27"/>
      <c r="D110" s="26" t="s">
        <v>637</v>
      </c>
      <c r="E110" s="26"/>
      <c r="F110" s="26"/>
      <c r="G110" s="26"/>
      <c r="H110" s="26"/>
      <c r="I110" s="26" t="s">
        <v>729</v>
      </c>
      <c r="J110" s="26"/>
      <c r="K110" s="26"/>
      <c r="L110" s="26"/>
      <c r="M110" s="26"/>
      <c r="N110" s="26"/>
      <c r="O110" s="26"/>
      <c r="P110" s="26"/>
      <c r="Q110" s="26" t="s">
        <v>729</v>
      </c>
      <c r="R110" s="26"/>
      <c r="S110" s="26" t="s">
        <v>637</v>
      </c>
      <c r="T110" s="26"/>
      <c r="U110" s="26"/>
      <c r="V110" s="32" t="s">
        <v>637</v>
      </c>
      <c r="W110" s="32" t="s">
        <v>729</v>
      </c>
      <c r="X110" s="32"/>
      <c r="Y110" s="32"/>
      <c r="Z110" s="32"/>
      <c r="AA110" s="26"/>
      <c r="AB110" s="26"/>
      <c r="AC110" s="26"/>
      <c r="AD110" s="26"/>
      <c r="AE110" s="26"/>
      <c r="AF110" s="26"/>
      <c r="AG110" s="26"/>
      <c r="AH110" s="26" t="s">
        <v>729</v>
      </c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5"/>
    </row>
    <row r="111" spans="1:47" ht="12.75" thickBot="1" x14ac:dyDescent="0.3">
      <c r="A111" s="28">
        <v>43088</v>
      </c>
      <c r="B111" s="23" t="str">
        <f t="shared" si="1"/>
        <v>mar</v>
      </c>
      <c r="C111" s="27"/>
      <c r="D111" s="26" t="s">
        <v>637</v>
      </c>
      <c r="E111" s="26"/>
      <c r="F111" s="26"/>
      <c r="G111" s="26"/>
      <c r="H111" s="26"/>
      <c r="I111" s="26" t="s">
        <v>729</v>
      </c>
      <c r="J111" s="26"/>
      <c r="K111" s="26"/>
      <c r="L111" s="26"/>
      <c r="M111" s="26"/>
      <c r="N111" s="26"/>
      <c r="O111" s="26"/>
      <c r="P111" s="26"/>
      <c r="Q111" s="26" t="s">
        <v>729</v>
      </c>
      <c r="R111" s="26"/>
      <c r="S111" s="26"/>
      <c r="T111" s="26"/>
      <c r="U111" s="26"/>
      <c r="V111" s="32"/>
      <c r="W111" s="32" t="s">
        <v>729</v>
      </c>
      <c r="X111" s="32"/>
      <c r="Y111" s="32"/>
      <c r="Z111" s="32"/>
      <c r="AA111" s="26"/>
      <c r="AB111" s="26"/>
      <c r="AC111" s="26"/>
      <c r="AD111" s="26"/>
      <c r="AE111" s="26"/>
      <c r="AF111" s="26"/>
      <c r="AG111" s="26"/>
      <c r="AH111" s="26" t="s">
        <v>729</v>
      </c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5"/>
    </row>
    <row r="112" spans="1:47" ht="12.75" thickBot="1" x14ac:dyDescent="0.3">
      <c r="A112" s="28">
        <v>43089</v>
      </c>
      <c r="B112" s="23" t="str">
        <f t="shared" si="1"/>
        <v>mer</v>
      </c>
      <c r="C112" s="27"/>
      <c r="D112" s="26" t="s">
        <v>637</v>
      </c>
      <c r="E112" s="26" t="s">
        <v>637</v>
      </c>
      <c r="F112" s="26"/>
      <c r="G112" s="26"/>
      <c r="H112" s="26"/>
      <c r="I112" s="26" t="s">
        <v>729</v>
      </c>
      <c r="J112" s="26"/>
      <c r="K112" s="26"/>
      <c r="L112" s="26"/>
      <c r="M112" s="26"/>
      <c r="N112" s="26"/>
      <c r="O112" s="26"/>
      <c r="P112" s="26"/>
      <c r="Q112" s="26" t="s">
        <v>729</v>
      </c>
      <c r="R112" s="26"/>
      <c r="S112" s="26"/>
      <c r="T112" s="26"/>
      <c r="U112" s="26"/>
      <c r="V112" s="32"/>
      <c r="W112" s="32" t="s">
        <v>729</v>
      </c>
      <c r="X112" s="32"/>
      <c r="Y112" s="32"/>
      <c r="Z112" s="32"/>
      <c r="AA112" s="26"/>
      <c r="AB112" s="26"/>
      <c r="AC112" s="26"/>
      <c r="AD112" s="26"/>
      <c r="AE112" s="26"/>
      <c r="AF112" s="26"/>
      <c r="AG112" s="26"/>
      <c r="AH112" s="26" t="s">
        <v>729</v>
      </c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5"/>
    </row>
    <row r="113" spans="1:47" ht="12.75" thickBot="1" x14ac:dyDescent="0.3">
      <c r="A113" s="28">
        <v>43090</v>
      </c>
      <c r="B113" s="23" t="str">
        <f t="shared" si="1"/>
        <v>jeu</v>
      </c>
      <c r="C113" s="27"/>
      <c r="D113" s="26" t="s">
        <v>638</v>
      </c>
      <c r="E113" s="26"/>
      <c r="F113" s="26"/>
      <c r="G113" s="26"/>
      <c r="H113" s="26"/>
      <c r="I113" s="26" t="s">
        <v>729</v>
      </c>
      <c r="J113" s="26"/>
      <c r="K113" s="26"/>
      <c r="L113" s="30" t="s">
        <v>637</v>
      </c>
      <c r="M113" s="26"/>
      <c r="N113" s="26" t="s">
        <v>637</v>
      </c>
      <c r="O113" s="26"/>
      <c r="P113" s="26"/>
      <c r="Q113" s="26" t="s">
        <v>729</v>
      </c>
      <c r="R113" s="26"/>
      <c r="S113" s="26"/>
      <c r="T113" s="26"/>
      <c r="U113" s="26" t="s">
        <v>638</v>
      </c>
      <c r="V113" s="32"/>
      <c r="W113" s="32" t="s">
        <v>729</v>
      </c>
      <c r="X113" s="32" t="s">
        <v>637</v>
      </c>
      <c r="Y113" s="32"/>
      <c r="Z113" s="32"/>
      <c r="AA113" s="26"/>
      <c r="AB113" s="26"/>
      <c r="AC113" s="26"/>
      <c r="AD113" s="26"/>
      <c r="AE113" s="26"/>
      <c r="AF113" s="26"/>
      <c r="AG113" s="26"/>
      <c r="AH113" s="26" t="s">
        <v>729</v>
      </c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5"/>
    </row>
    <row r="114" spans="1:47" ht="12.75" thickBot="1" x14ac:dyDescent="0.3">
      <c r="A114" s="28">
        <v>43091</v>
      </c>
      <c r="B114" s="23" t="str">
        <f t="shared" si="1"/>
        <v>ven</v>
      </c>
      <c r="C114" s="27"/>
      <c r="D114" s="26" t="s">
        <v>637</v>
      </c>
      <c r="E114" s="26"/>
      <c r="F114" s="26"/>
      <c r="G114" s="26"/>
      <c r="H114" s="26"/>
      <c r="I114" s="26" t="s">
        <v>729</v>
      </c>
      <c r="J114" s="26"/>
      <c r="K114" s="26"/>
      <c r="L114" s="26"/>
      <c r="M114" s="26"/>
      <c r="N114" s="26"/>
      <c r="O114" s="26" t="s">
        <v>637</v>
      </c>
      <c r="P114" s="26"/>
      <c r="Q114" s="26" t="s">
        <v>729</v>
      </c>
      <c r="R114" s="26"/>
      <c r="S114" s="26" t="s">
        <v>637</v>
      </c>
      <c r="T114" s="26"/>
      <c r="U114" s="26"/>
      <c r="V114" s="32"/>
      <c r="W114" s="32" t="s">
        <v>729</v>
      </c>
      <c r="X114" s="32"/>
      <c r="Y114" s="32" t="s">
        <v>639</v>
      </c>
      <c r="Z114" s="32"/>
      <c r="AA114" s="26"/>
      <c r="AB114" s="26"/>
      <c r="AC114" s="26"/>
      <c r="AD114" s="26"/>
      <c r="AE114" s="26"/>
      <c r="AF114" s="26"/>
      <c r="AG114" s="26"/>
      <c r="AH114" s="26" t="s">
        <v>729</v>
      </c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5"/>
    </row>
    <row r="115" spans="1:47" ht="12.75" thickBot="1" x14ac:dyDescent="0.3">
      <c r="A115" s="28">
        <v>43092</v>
      </c>
      <c r="B115" s="23" t="str">
        <f t="shared" si="1"/>
        <v>sam</v>
      </c>
      <c r="C115" s="27"/>
      <c r="D115" s="26"/>
      <c r="E115" s="26"/>
      <c r="F115" s="26"/>
      <c r="G115" s="26"/>
      <c r="H115" s="26"/>
      <c r="I115" s="26" t="s">
        <v>729</v>
      </c>
      <c r="J115" s="26"/>
      <c r="K115" s="26"/>
      <c r="L115" s="26"/>
      <c r="M115" s="26"/>
      <c r="N115" s="26"/>
      <c r="O115" s="26"/>
      <c r="P115" s="26"/>
      <c r="Q115" s="26" t="s">
        <v>729</v>
      </c>
      <c r="R115" s="26"/>
      <c r="S115" s="26"/>
      <c r="T115" s="26"/>
      <c r="U115" s="26"/>
      <c r="V115" s="32"/>
      <c r="W115" s="32" t="s">
        <v>729</v>
      </c>
      <c r="X115" s="32"/>
      <c r="Y115" s="32"/>
      <c r="Z115" s="32"/>
      <c r="AA115" s="26"/>
      <c r="AB115" s="26"/>
      <c r="AC115" s="26"/>
      <c r="AD115" s="26"/>
      <c r="AE115" s="26"/>
      <c r="AF115" s="26"/>
      <c r="AG115" s="26"/>
      <c r="AH115" s="26" t="s">
        <v>729</v>
      </c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5"/>
    </row>
    <row r="116" spans="1:47" ht="12.75" thickBot="1" x14ac:dyDescent="0.3">
      <c r="A116" s="28">
        <v>43093</v>
      </c>
      <c r="B116" s="23" t="str">
        <f t="shared" si="1"/>
        <v>dim</v>
      </c>
      <c r="C116" s="27"/>
      <c r="D116" s="26"/>
      <c r="E116" s="26"/>
      <c r="F116" s="26"/>
      <c r="G116" s="26"/>
      <c r="H116" s="26"/>
      <c r="I116" s="26" t="s">
        <v>729</v>
      </c>
      <c r="J116" s="26"/>
      <c r="K116" s="26"/>
      <c r="L116" s="26"/>
      <c r="M116" s="26"/>
      <c r="N116" s="26"/>
      <c r="O116" s="26"/>
      <c r="P116" s="26"/>
      <c r="Q116" s="26" t="s">
        <v>729</v>
      </c>
      <c r="R116" s="26"/>
      <c r="S116" s="26"/>
      <c r="T116" s="26"/>
      <c r="U116" s="26"/>
      <c r="V116" s="32"/>
      <c r="W116" s="32" t="s">
        <v>729</v>
      </c>
      <c r="X116" s="32"/>
      <c r="Y116" s="32"/>
      <c r="Z116" s="32"/>
      <c r="AA116" s="26"/>
      <c r="AB116" s="26"/>
      <c r="AC116" s="26"/>
      <c r="AD116" s="26"/>
      <c r="AE116" s="26"/>
      <c r="AF116" s="26"/>
      <c r="AG116" s="26"/>
      <c r="AH116" s="26" t="s">
        <v>729</v>
      </c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5"/>
    </row>
    <row r="117" spans="1:47" ht="12.75" thickBot="1" x14ac:dyDescent="0.3">
      <c r="A117" s="28">
        <v>43094</v>
      </c>
      <c r="B117" s="23" t="str">
        <f t="shared" si="1"/>
        <v>lun</v>
      </c>
      <c r="C117" s="27"/>
      <c r="D117" s="26" t="s">
        <v>637</v>
      </c>
      <c r="E117" s="26"/>
      <c r="F117" s="26"/>
      <c r="G117" s="26"/>
      <c r="H117" s="26"/>
      <c r="I117" s="26" t="s">
        <v>729</v>
      </c>
      <c r="J117" s="26"/>
      <c r="K117" s="26"/>
      <c r="L117" s="26"/>
      <c r="M117" s="26"/>
      <c r="N117" s="26"/>
      <c r="O117" s="26"/>
      <c r="P117" s="26"/>
      <c r="Q117" s="26" t="s">
        <v>729</v>
      </c>
      <c r="R117" s="26"/>
      <c r="S117" s="26"/>
      <c r="T117" s="26"/>
      <c r="U117" s="26"/>
      <c r="V117" s="32" t="s">
        <v>637</v>
      </c>
      <c r="W117" s="32" t="s">
        <v>729</v>
      </c>
      <c r="X117" s="32"/>
      <c r="Y117" s="32"/>
      <c r="Z117" s="32"/>
      <c r="AA117" s="26"/>
      <c r="AB117" s="26"/>
      <c r="AC117" s="26"/>
      <c r="AD117" s="26"/>
      <c r="AE117" s="26"/>
      <c r="AF117" s="26"/>
      <c r="AG117" s="26"/>
      <c r="AH117" s="26" t="s">
        <v>729</v>
      </c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5"/>
    </row>
    <row r="118" spans="1:47" ht="12.75" thickBot="1" x14ac:dyDescent="0.3">
      <c r="A118" s="28">
        <v>43095</v>
      </c>
      <c r="B118" s="23" t="str">
        <f t="shared" si="1"/>
        <v>mar</v>
      </c>
      <c r="C118" s="27"/>
      <c r="D118" s="26" t="s">
        <v>637</v>
      </c>
      <c r="E118" s="26"/>
      <c r="F118" s="26"/>
      <c r="G118" s="26"/>
      <c r="H118" s="26"/>
      <c r="I118" s="26" t="s">
        <v>729</v>
      </c>
      <c r="J118" s="26"/>
      <c r="K118" s="26"/>
      <c r="L118" s="26"/>
      <c r="M118" s="26"/>
      <c r="N118" s="26"/>
      <c r="O118" s="26"/>
      <c r="P118" s="26"/>
      <c r="Q118" s="26" t="s">
        <v>729</v>
      </c>
      <c r="R118" s="26"/>
      <c r="S118" s="26"/>
      <c r="T118" s="26"/>
      <c r="U118" s="26"/>
      <c r="V118" s="32"/>
      <c r="W118" s="32" t="s">
        <v>729</v>
      </c>
      <c r="X118" s="32"/>
      <c r="Y118" s="32"/>
      <c r="Z118" s="32"/>
      <c r="AA118" s="26"/>
      <c r="AB118" s="26"/>
      <c r="AC118" s="26"/>
      <c r="AD118" s="26"/>
      <c r="AE118" s="26"/>
      <c r="AF118" s="26"/>
      <c r="AG118" s="26"/>
      <c r="AH118" s="26" t="s">
        <v>729</v>
      </c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5"/>
    </row>
    <row r="119" spans="1:47" ht="12.75" thickBot="1" x14ac:dyDescent="0.3">
      <c r="A119" s="28">
        <v>43096</v>
      </c>
      <c r="B119" s="23" t="str">
        <f t="shared" si="1"/>
        <v>mer</v>
      </c>
      <c r="C119" s="27"/>
      <c r="D119" s="26" t="s">
        <v>637</v>
      </c>
      <c r="E119" s="26" t="s">
        <v>637</v>
      </c>
      <c r="F119" s="26"/>
      <c r="G119" s="26"/>
      <c r="H119" s="26"/>
      <c r="I119" s="26" t="s">
        <v>729</v>
      </c>
      <c r="J119" s="26"/>
      <c r="K119" s="26"/>
      <c r="L119" s="26"/>
      <c r="M119" s="26"/>
      <c r="N119" s="26"/>
      <c r="O119" s="26"/>
      <c r="P119" s="26"/>
      <c r="Q119" s="26" t="s">
        <v>729</v>
      </c>
      <c r="R119" s="26"/>
      <c r="S119" s="26"/>
      <c r="T119" s="26"/>
      <c r="U119" s="26"/>
      <c r="V119" s="32"/>
      <c r="W119" s="32" t="s">
        <v>729</v>
      </c>
      <c r="X119" s="32"/>
      <c r="Y119" s="32"/>
      <c r="Z119" s="32"/>
      <c r="AA119" s="26"/>
      <c r="AB119" s="26" t="s">
        <v>639</v>
      </c>
      <c r="AC119" s="26"/>
      <c r="AD119" s="26"/>
      <c r="AE119" s="26"/>
      <c r="AF119" s="26"/>
      <c r="AG119" s="26"/>
      <c r="AH119" s="26" t="s">
        <v>729</v>
      </c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5"/>
    </row>
    <row r="120" spans="1:47" ht="12.75" thickBot="1" x14ac:dyDescent="0.3">
      <c r="A120" s="28">
        <v>43097</v>
      </c>
      <c r="B120" s="23" t="str">
        <f t="shared" si="1"/>
        <v>jeu</v>
      </c>
      <c r="C120" s="27"/>
      <c r="D120" s="26" t="s">
        <v>637</v>
      </c>
      <c r="E120" s="26"/>
      <c r="F120" s="26"/>
      <c r="G120" s="26"/>
      <c r="H120" s="26"/>
      <c r="I120" s="26" t="s">
        <v>729</v>
      </c>
      <c r="J120" s="26"/>
      <c r="K120" s="26"/>
      <c r="L120" s="26"/>
      <c r="M120" s="26"/>
      <c r="N120" s="26" t="s">
        <v>637</v>
      </c>
      <c r="O120" s="26"/>
      <c r="P120" s="26"/>
      <c r="Q120" s="26" t="s">
        <v>729</v>
      </c>
      <c r="R120" s="26"/>
      <c r="S120" s="26"/>
      <c r="T120" s="26"/>
      <c r="U120" s="26" t="s">
        <v>638</v>
      </c>
      <c r="V120" s="32"/>
      <c r="W120" s="32" t="s">
        <v>729</v>
      </c>
      <c r="X120" s="32" t="s">
        <v>637</v>
      </c>
      <c r="Y120" s="32"/>
      <c r="Z120" s="32"/>
      <c r="AA120" s="26"/>
      <c r="AB120" s="26" t="s">
        <v>637</v>
      </c>
      <c r="AC120" s="26"/>
      <c r="AD120" s="26"/>
      <c r="AE120" s="26"/>
      <c r="AF120" s="26"/>
      <c r="AG120" s="26"/>
      <c r="AH120" s="26" t="s">
        <v>729</v>
      </c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5"/>
    </row>
    <row r="121" spans="1:47" ht="12.75" thickBot="1" x14ac:dyDescent="0.3">
      <c r="A121" s="28">
        <v>43098</v>
      </c>
      <c r="B121" s="23" t="str">
        <f t="shared" si="1"/>
        <v>ven</v>
      </c>
      <c r="C121" s="27"/>
      <c r="D121" s="26" t="s">
        <v>637</v>
      </c>
      <c r="E121" s="26"/>
      <c r="F121" s="26"/>
      <c r="G121" s="26"/>
      <c r="H121" s="26"/>
      <c r="I121" s="26" t="s">
        <v>729</v>
      </c>
      <c r="J121" s="26"/>
      <c r="K121" s="26"/>
      <c r="L121" s="26"/>
      <c r="M121" s="26"/>
      <c r="N121" s="26"/>
      <c r="O121" s="26" t="s">
        <v>637</v>
      </c>
      <c r="P121" s="26"/>
      <c r="Q121" s="26" t="s">
        <v>729</v>
      </c>
      <c r="R121" s="26"/>
      <c r="S121" s="26"/>
      <c r="T121" s="26"/>
      <c r="U121" s="26"/>
      <c r="V121" s="32"/>
      <c r="W121" s="32" t="s">
        <v>729</v>
      </c>
      <c r="X121" s="32"/>
      <c r="Y121" s="32" t="s">
        <v>639</v>
      </c>
      <c r="Z121" s="32"/>
      <c r="AA121" s="26"/>
      <c r="AB121" s="26" t="s">
        <v>637</v>
      </c>
      <c r="AC121" s="26"/>
      <c r="AD121" s="26"/>
      <c r="AE121" s="26"/>
      <c r="AF121" s="26"/>
      <c r="AG121" s="26"/>
      <c r="AH121" s="26" t="s">
        <v>729</v>
      </c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5"/>
    </row>
    <row r="122" spans="1:47" ht="12.75" thickBot="1" x14ac:dyDescent="0.3">
      <c r="A122" s="28">
        <v>43099</v>
      </c>
      <c r="B122" s="23" t="str">
        <f t="shared" si="1"/>
        <v>sam</v>
      </c>
      <c r="C122" s="27"/>
      <c r="D122" s="26"/>
      <c r="E122" s="26"/>
      <c r="F122" s="26"/>
      <c r="G122" s="26"/>
      <c r="H122" s="26"/>
      <c r="I122" s="26" t="s">
        <v>729</v>
      </c>
      <c r="J122" s="26"/>
      <c r="K122" s="26"/>
      <c r="L122" s="26"/>
      <c r="M122" s="26"/>
      <c r="N122" s="26"/>
      <c r="O122" s="26"/>
      <c r="P122" s="26"/>
      <c r="Q122" s="26" t="s">
        <v>729</v>
      </c>
      <c r="R122" s="26"/>
      <c r="S122" s="26"/>
      <c r="T122" s="26"/>
      <c r="U122" s="26"/>
      <c r="V122" s="32"/>
      <c r="W122" s="32" t="s">
        <v>729</v>
      </c>
      <c r="X122" s="32"/>
      <c r="Y122" s="32"/>
      <c r="Z122" s="32"/>
      <c r="AA122" s="26"/>
      <c r="AB122" s="26"/>
      <c r="AC122" s="26"/>
      <c r="AD122" s="26"/>
      <c r="AE122" s="26"/>
      <c r="AF122" s="26"/>
      <c r="AG122" s="26"/>
      <c r="AH122" s="26" t="s">
        <v>729</v>
      </c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5"/>
    </row>
    <row r="123" spans="1:47" ht="12.75" thickBot="1" x14ac:dyDescent="0.3">
      <c r="A123" s="24">
        <v>43100</v>
      </c>
      <c r="B123" s="23" t="str">
        <f t="shared" si="1"/>
        <v>dim</v>
      </c>
      <c r="C123" s="27"/>
      <c r="D123" s="26"/>
      <c r="E123" s="26"/>
      <c r="F123" s="26"/>
      <c r="G123" s="26"/>
      <c r="H123" s="26"/>
      <c r="I123" s="26" t="s">
        <v>729</v>
      </c>
      <c r="J123" s="26"/>
      <c r="K123" s="26"/>
      <c r="L123" s="26"/>
      <c r="M123" s="26"/>
      <c r="N123" s="26"/>
      <c r="O123" s="26"/>
      <c r="P123" s="26"/>
      <c r="Q123" s="26" t="s">
        <v>729</v>
      </c>
      <c r="R123" s="26"/>
      <c r="S123" s="26"/>
      <c r="T123" s="26"/>
      <c r="U123" s="26"/>
      <c r="V123" s="32"/>
      <c r="W123" s="32" t="s">
        <v>729</v>
      </c>
      <c r="X123" s="32"/>
      <c r="Y123" s="32"/>
      <c r="Z123" s="32"/>
      <c r="AA123" s="26"/>
      <c r="AB123" s="26"/>
      <c r="AC123" s="26"/>
      <c r="AD123" s="26"/>
      <c r="AE123" s="26"/>
      <c r="AF123" s="26"/>
      <c r="AG123" s="26"/>
      <c r="AH123" s="26" t="s">
        <v>729</v>
      </c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5"/>
    </row>
    <row r="124" spans="1:47" ht="12.75" thickBot="1" x14ac:dyDescent="0.3">
      <c r="A124" s="29">
        <v>43101</v>
      </c>
      <c r="B124" s="23" t="str">
        <f t="shared" si="1"/>
        <v>lun</v>
      </c>
      <c r="C124" s="27"/>
      <c r="D124" s="26" t="s">
        <v>637</v>
      </c>
      <c r="E124" s="26"/>
      <c r="F124" s="26"/>
      <c r="G124" s="26"/>
      <c r="H124" s="26"/>
      <c r="I124" s="26" t="s">
        <v>729</v>
      </c>
      <c r="J124" s="26"/>
      <c r="K124" s="26"/>
      <c r="L124" s="26"/>
      <c r="M124" s="26"/>
      <c r="N124" s="26"/>
      <c r="O124" s="26"/>
      <c r="P124" s="26"/>
      <c r="Q124" s="26" t="s">
        <v>729</v>
      </c>
      <c r="R124" s="26"/>
      <c r="S124" s="26"/>
      <c r="T124" s="26"/>
      <c r="U124" s="26"/>
      <c r="V124" s="32" t="s">
        <v>637</v>
      </c>
      <c r="W124" s="32" t="s">
        <v>729</v>
      </c>
      <c r="X124" s="32"/>
      <c r="Y124" s="32"/>
      <c r="Z124" s="32"/>
      <c r="AA124" s="26"/>
      <c r="AB124" s="26"/>
      <c r="AC124" s="26"/>
      <c r="AD124" s="26"/>
      <c r="AE124" s="26"/>
      <c r="AF124" s="26"/>
      <c r="AG124" s="26"/>
      <c r="AH124" s="26" t="s">
        <v>729</v>
      </c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5"/>
    </row>
    <row r="125" spans="1:47" ht="12.75" thickBot="1" x14ac:dyDescent="0.3">
      <c r="A125" s="28">
        <v>43102</v>
      </c>
      <c r="B125" s="23" t="str">
        <f t="shared" si="1"/>
        <v>mar</v>
      </c>
      <c r="C125" s="27"/>
      <c r="D125" s="26" t="s">
        <v>637</v>
      </c>
      <c r="E125" s="26"/>
      <c r="F125" s="26"/>
      <c r="G125" s="26"/>
      <c r="H125" s="26"/>
      <c r="I125" s="26" t="s">
        <v>729</v>
      </c>
      <c r="J125" s="26"/>
      <c r="K125" s="26"/>
      <c r="L125" s="26"/>
      <c r="M125" s="26"/>
      <c r="N125" s="26"/>
      <c r="O125" s="26"/>
      <c r="P125" s="26"/>
      <c r="Q125" s="26" t="s">
        <v>729</v>
      </c>
      <c r="R125" s="26"/>
      <c r="S125" s="26"/>
      <c r="T125" s="26"/>
      <c r="U125" s="26"/>
      <c r="V125" s="32"/>
      <c r="W125" s="32" t="s">
        <v>729</v>
      </c>
      <c r="X125" s="32"/>
      <c r="Y125" s="32"/>
      <c r="Z125" s="32"/>
      <c r="AA125" s="26"/>
      <c r="AB125" s="26"/>
      <c r="AC125" s="26"/>
      <c r="AD125" s="26"/>
      <c r="AE125" s="26"/>
      <c r="AF125" s="26"/>
      <c r="AG125" s="26"/>
      <c r="AH125" s="26" t="s">
        <v>729</v>
      </c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5"/>
    </row>
    <row r="126" spans="1:47" ht="12.75" thickBot="1" x14ac:dyDescent="0.3">
      <c r="A126" s="28">
        <v>43103</v>
      </c>
      <c r="B126" s="23" t="str">
        <f t="shared" si="1"/>
        <v>mer</v>
      </c>
      <c r="C126" s="27"/>
      <c r="D126" s="26" t="s">
        <v>637</v>
      </c>
      <c r="E126" s="26" t="s">
        <v>637</v>
      </c>
      <c r="F126" s="26"/>
      <c r="G126" s="26"/>
      <c r="H126" s="26"/>
      <c r="I126" s="26" t="s">
        <v>729</v>
      </c>
      <c r="J126" s="26"/>
      <c r="K126" s="26"/>
      <c r="L126" s="26"/>
      <c r="M126" s="26"/>
      <c r="N126" s="26"/>
      <c r="O126" s="26"/>
      <c r="P126" s="26"/>
      <c r="Q126" s="26" t="s">
        <v>729</v>
      </c>
      <c r="R126" s="26"/>
      <c r="S126" s="26"/>
      <c r="T126" s="26"/>
      <c r="U126" s="26"/>
      <c r="V126" s="32"/>
      <c r="W126" s="32" t="s">
        <v>729</v>
      </c>
      <c r="X126" s="32"/>
      <c r="Y126" s="32"/>
      <c r="Z126" s="32"/>
      <c r="AA126" s="26"/>
      <c r="AB126" s="26"/>
      <c r="AC126" s="26"/>
      <c r="AD126" s="26"/>
      <c r="AE126" s="26"/>
      <c r="AF126" s="26"/>
      <c r="AG126" s="26"/>
      <c r="AH126" s="26" t="s">
        <v>729</v>
      </c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5"/>
    </row>
    <row r="127" spans="1:47" ht="12.75" thickBot="1" x14ac:dyDescent="0.3">
      <c r="A127" s="28">
        <v>43104</v>
      </c>
      <c r="B127" s="23" t="str">
        <f t="shared" si="1"/>
        <v>jeu</v>
      </c>
      <c r="C127" s="27"/>
      <c r="D127" s="26" t="s">
        <v>638</v>
      </c>
      <c r="E127" s="26"/>
      <c r="F127" s="26"/>
      <c r="G127" s="26"/>
      <c r="H127" s="26"/>
      <c r="I127" s="26" t="s">
        <v>729</v>
      </c>
      <c r="J127" s="26"/>
      <c r="K127" s="26"/>
      <c r="L127" s="26"/>
      <c r="M127" s="26"/>
      <c r="N127" s="26" t="s">
        <v>637</v>
      </c>
      <c r="O127" s="26"/>
      <c r="P127" s="26"/>
      <c r="Q127" s="26" t="s">
        <v>729</v>
      </c>
      <c r="R127" s="26"/>
      <c r="S127" s="26"/>
      <c r="T127" s="26"/>
      <c r="U127" s="26" t="s">
        <v>638</v>
      </c>
      <c r="V127" s="32"/>
      <c r="W127" s="32" t="s">
        <v>729</v>
      </c>
      <c r="X127" s="32" t="s">
        <v>637</v>
      </c>
      <c r="Y127" s="32"/>
      <c r="Z127" s="32"/>
      <c r="AA127" s="26"/>
      <c r="AB127" s="26"/>
      <c r="AC127" s="26"/>
      <c r="AD127" s="26"/>
      <c r="AE127" s="26"/>
      <c r="AF127" s="26" t="s">
        <v>637</v>
      </c>
      <c r="AG127" s="26"/>
      <c r="AH127" s="26" t="s">
        <v>729</v>
      </c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5"/>
    </row>
    <row r="128" spans="1:47" ht="12.75" thickBot="1" x14ac:dyDescent="0.3">
      <c r="A128" s="28">
        <v>43105</v>
      </c>
      <c r="B128" s="23" t="str">
        <f t="shared" si="1"/>
        <v>ven</v>
      </c>
      <c r="C128" s="27"/>
      <c r="D128" s="26" t="s">
        <v>637</v>
      </c>
      <c r="E128" s="26"/>
      <c r="F128" s="26"/>
      <c r="G128" s="26"/>
      <c r="H128" s="26" t="s">
        <v>638</v>
      </c>
      <c r="I128" s="26" t="s">
        <v>729</v>
      </c>
      <c r="J128" s="26"/>
      <c r="K128" s="26"/>
      <c r="L128" s="26"/>
      <c r="M128" s="26"/>
      <c r="N128" s="26"/>
      <c r="O128" s="26" t="s">
        <v>637</v>
      </c>
      <c r="P128" s="26"/>
      <c r="Q128" s="26" t="s">
        <v>729</v>
      </c>
      <c r="R128" s="26"/>
      <c r="S128" s="26"/>
      <c r="T128" s="26"/>
      <c r="U128" s="26"/>
      <c r="V128" s="32"/>
      <c r="W128" s="32" t="s">
        <v>729</v>
      </c>
      <c r="X128" s="32"/>
      <c r="Y128" s="32" t="s">
        <v>639</v>
      </c>
      <c r="Z128" s="32"/>
      <c r="AA128" s="26"/>
      <c r="AB128" s="26"/>
      <c r="AC128" s="26"/>
      <c r="AD128" s="26"/>
      <c r="AE128" s="26"/>
      <c r="AF128" s="26" t="s">
        <v>637</v>
      </c>
      <c r="AG128" s="26"/>
      <c r="AH128" s="26" t="s">
        <v>729</v>
      </c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5"/>
    </row>
    <row r="129" spans="1:47" ht="12.75" thickBot="1" x14ac:dyDescent="0.3">
      <c r="A129" s="28">
        <v>43106</v>
      </c>
      <c r="B129" s="23" t="str">
        <f t="shared" si="1"/>
        <v>sam</v>
      </c>
      <c r="C129" s="27"/>
      <c r="D129" s="26"/>
      <c r="E129" s="26"/>
      <c r="F129" s="26"/>
      <c r="G129" s="26"/>
      <c r="H129" s="26"/>
      <c r="I129" s="26" t="s">
        <v>729</v>
      </c>
      <c r="J129" s="26"/>
      <c r="K129" s="26"/>
      <c r="L129" s="26"/>
      <c r="M129" s="26"/>
      <c r="N129" s="26"/>
      <c r="O129" s="26"/>
      <c r="P129" s="26"/>
      <c r="Q129" s="26" t="s">
        <v>729</v>
      </c>
      <c r="R129" s="26"/>
      <c r="S129" s="26"/>
      <c r="T129" s="26"/>
      <c r="U129" s="26"/>
      <c r="V129" s="32"/>
      <c r="W129" s="32" t="s">
        <v>729</v>
      </c>
      <c r="X129" s="32"/>
      <c r="Y129" s="32"/>
      <c r="Z129" s="32"/>
      <c r="AA129" s="26"/>
      <c r="AB129" s="26"/>
      <c r="AC129" s="26"/>
      <c r="AD129" s="26"/>
      <c r="AE129" s="26"/>
      <c r="AF129" s="26"/>
      <c r="AG129" s="26"/>
      <c r="AH129" s="26" t="s">
        <v>729</v>
      </c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5"/>
    </row>
    <row r="130" spans="1:47" ht="12.75" thickBot="1" x14ac:dyDescent="0.3">
      <c r="A130" s="28">
        <v>43107</v>
      </c>
      <c r="B130" s="23" t="str">
        <f t="shared" ref="B130:B193" si="2">TEXT(A130,"jjj")</f>
        <v>dim</v>
      </c>
      <c r="C130" s="27"/>
      <c r="D130" s="26"/>
      <c r="E130" s="26"/>
      <c r="F130" s="26"/>
      <c r="G130" s="26"/>
      <c r="H130" s="26"/>
      <c r="I130" s="26" t="s">
        <v>729</v>
      </c>
      <c r="J130" s="26"/>
      <c r="K130" s="26"/>
      <c r="L130" s="26"/>
      <c r="M130" s="26"/>
      <c r="N130" s="26"/>
      <c r="O130" s="26"/>
      <c r="P130" s="26"/>
      <c r="Q130" s="26" t="s">
        <v>729</v>
      </c>
      <c r="R130" s="26"/>
      <c r="S130" s="26"/>
      <c r="T130" s="26"/>
      <c r="U130" s="26"/>
      <c r="V130" s="32"/>
      <c r="W130" s="32" t="s">
        <v>729</v>
      </c>
      <c r="X130" s="32"/>
      <c r="Y130" s="32"/>
      <c r="Z130" s="32"/>
      <c r="AA130" s="26"/>
      <c r="AB130" s="26"/>
      <c r="AC130" s="26"/>
      <c r="AD130" s="26"/>
      <c r="AE130" s="26"/>
      <c r="AF130" s="26"/>
      <c r="AG130" s="26"/>
      <c r="AH130" s="26" t="s">
        <v>729</v>
      </c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5"/>
    </row>
    <row r="131" spans="1:47" ht="12.75" thickBot="1" x14ac:dyDescent="0.3">
      <c r="A131" s="28">
        <v>43108</v>
      </c>
      <c r="B131" s="23" t="str">
        <f t="shared" si="2"/>
        <v>lun</v>
      </c>
      <c r="C131" s="27"/>
      <c r="D131" s="26" t="s">
        <v>637</v>
      </c>
      <c r="E131" s="26"/>
      <c r="F131" s="26"/>
      <c r="G131" s="26"/>
      <c r="H131" s="26"/>
      <c r="I131" s="26" t="s">
        <v>729</v>
      </c>
      <c r="J131" s="26"/>
      <c r="K131" s="26"/>
      <c r="L131" s="26"/>
      <c r="M131" s="26"/>
      <c r="N131" s="26"/>
      <c r="O131" s="26"/>
      <c r="P131" s="26"/>
      <c r="Q131" s="26" t="s">
        <v>729</v>
      </c>
      <c r="R131" s="26"/>
      <c r="S131" s="26"/>
      <c r="T131" s="26"/>
      <c r="U131" s="26"/>
      <c r="V131" s="32" t="s">
        <v>637</v>
      </c>
      <c r="W131" s="32" t="s">
        <v>729</v>
      </c>
      <c r="X131" s="32"/>
      <c r="Y131" s="32"/>
      <c r="Z131" s="32"/>
      <c r="AA131" s="26"/>
      <c r="AB131" s="26"/>
      <c r="AC131" s="26"/>
      <c r="AD131" s="26"/>
      <c r="AE131" s="26"/>
      <c r="AF131" s="26"/>
      <c r="AG131" s="26"/>
      <c r="AH131" s="26" t="s">
        <v>729</v>
      </c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5"/>
    </row>
    <row r="132" spans="1:47" ht="12.75" thickBot="1" x14ac:dyDescent="0.3">
      <c r="A132" s="28">
        <v>43109</v>
      </c>
      <c r="B132" s="23" t="str">
        <f t="shared" si="2"/>
        <v>mar</v>
      </c>
      <c r="C132" s="27"/>
      <c r="D132" s="26" t="s">
        <v>637</v>
      </c>
      <c r="E132" s="26"/>
      <c r="F132" s="26"/>
      <c r="G132" s="26"/>
      <c r="H132" s="26"/>
      <c r="I132" s="26" t="s">
        <v>729</v>
      </c>
      <c r="J132" s="26"/>
      <c r="K132" s="26"/>
      <c r="L132" s="26"/>
      <c r="M132" s="26"/>
      <c r="N132" s="26"/>
      <c r="O132" s="26"/>
      <c r="P132" s="26"/>
      <c r="Q132" s="26" t="s">
        <v>729</v>
      </c>
      <c r="R132" s="26"/>
      <c r="S132" s="26"/>
      <c r="T132" s="26"/>
      <c r="U132" s="26"/>
      <c r="V132" s="32"/>
      <c r="W132" s="32" t="s">
        <v>729</v>
      </c>
      <c r="X132" s="32"/>
      <c r="Y132" s="32"/>
      <c r="Z132" s="32"/>
      <c r="AA132" s="26"/>
      <c r="AB132" s="26"/>
      <c r="AC132" s="26"/>
      <c r="AD132" s="26"/>
      <c r="AE132" s="26"/>
      <c r="AF132" s="26"/>
      <c r="AG132" s="26"/>
      <c r="AH132" s="26" t="s">
        <v>729</v>
      </c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5"/>
    </row>
    <row r="133" spans="1:47" ht="12.75" thickBot="1" x14ac:dyDescent="0.3">
      <c r="A133" s="28">
        <v>43110</v>
      </c>
      <c r="B133" s="23" t="str">
        <f t="shared" si="2"/>
        <v>mer</v>
      </c>
      <c r="C133" s="27"/>
      <c r="D133" s="26" t="s">
        <v>637</v>
      </c>
      <c r="E133" s="26" t="s">
        <v>637</v>
      </c>
      <c r="F133" s="26"/>
      <c r="G133" s="26"/>
      <c r="H133" s="26"/>
      <c r="I133" s="26" t="s">
        <v>729</v>
      </c>
      <c r="J133" s="26"/>
      <c r="K133" s="26"/>
      <c r="L133" s="26"/>
      <c r="M133" s="26"/>
      <c r="N133" s="26"/>
      <c r="O133" s="26"/>
      <c r="P133" s="26"/>
      <c r="Q133" s="26" t="s">
        <v>729</v>
      </c>
      <c r="R133" s="26"/>
      <c r="S133" s="26"/>
      <c r="T133" s="26"/>
      <c r="U133" s="26"/>
      <c r="V133" s="32"/>
      <c r="W133" s="32" t="s">
        <v>729</v>
      </c>
      <c r="X133" s="32"/>
      <c r="Y133" s="32"/>
      <c r="Z133" s="32"/>
      <c r="AA133" s="26"/>
      <c r="AB133" s="26"/>
      <c r="AC133" s="26"/>
      <c r="AD133" s="26"/>
      <c r="AE133" s="26"/>
      <c r="AF133" s="26"/>
      <c r="AG133" s="26"/>
      <c r="AH133" s="26" t="s">
        <v>729</v>
      </c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5"/>
    </row>
    <row r="134" spans="1:47" ht="12.75" thickBot="1" x14ac:dyDescent="0.3">
      <c r="A134" s="28">
        <v>43111</v>
      </c>
      <c r="B134" s="23" t="str">
        <f t="shared" si="2"/>
        <v>jeu</v>
      </c>
      <c r="C134" s="27"/>
      <c r="D134" s="26" t="s">
        <v>638</v>
      </c>
      <c r="E134" s="26"/>
      <c r="F134" s="26"/>
      <c r="G134" s="26"/>
      <c r="H134" s="26"/>
      <c r="I134" s="26" t="s">
        <v>729</v>
      </c>
      <c r="J134" s="26"/>
      <c r="K134" s="26"/>
      <c r="L134" s="26"/>
      <c r="M134" s="26"/>
      <c r="N134" s="26" t="s">
        <v>637</v>
      </c>
      <c r="O134" s="26"/>
      <c r="P134" s="26"/>
      <c r="Q134" s="26" t="s">
        <v>729</v>
      </c>
      <c r="R134" s="26"/>
      <c r="S134" s="26"/>
      <c r="T134" s="26"/>
      <c r="U134" s="26" t="s">
        <v>638</v>
      </c>
      <c r="V134" s="32"/>
      <c r="W134" s="32" t="s">
        <v>729</v>
      </c>
      <c r="X134" s="32" t="s">
        <v>637</v>
      </c>
      <c r="Y134" s="32"/>
      <c r="Z134" s="32"/>
      <c r="AA134" s="26"/>
      <c r="AB134" s="26"/>
      <c r="AC134" s="26"/>
      <c r="AD134" s="26"/>
      <c r="AE134" s="26"/>
      <c r="AF134" s="26" t="s">
        <v>637</v>
      </c>
      <c r="AG134" s="26"/>
      <c r="AH134" s="26" t="s">
        <v>729</v>
      </c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5"/>
    </row>
    <row r="135" spans="1:47" ht="12.75" thickBot="1" x14ac:dyDescent="0.3">
      <c r="A135" s="28">
        <v>43112</v>
      </c>
      <c r="B135" s="23" t="str">
        <f t="shared" si="2"/>
        <v>ven</v>
      </c>
      <c r="C135" s="27"/>
      <c r="D135" s="26" t="s">
        <v>637</v>
      </c>
      <c r="E135" s="26"/>
      <c r="F135" s="26"/>
      <c r="G135" s="26"/>
      <c r="H135" s="26" t="s">
        <v>638</v>
      </c>
      <c r="I135" s="26" t="s">
        <v>729</v>
      </c>
      <c r="J135" s="26"/>
      <c r="K135" s="26"/>
      <c r="L135" s="26"/>
      <c r="M135" s="26"/>
      <c r="N135" s="26"/>
      <c r="O135" s="26" t="s">
        <v>637</v>
      </c>
      <c r="P135" s="26"/>
      <c r="Q135" s="26" t="s">
        <v>729</v>
      </c>
      <c r="R135" s="26"/>
      <c r="S135" s="26" t="s">
        <v>637</v>
      </c>
      <c r="T135" s="26"/>
      <c r="U135" s="26"/>
      <c r="V135" s="32"/>
      <c r="W135" s="32" t="s">
        <v>729</v>
      </c>
      <c r="X135" s="32"/>
      <c r="Y135" s="32" t="s">
        <v>639</v>
      </c>
      <c r="Z135" s="32"/>
      <c r="AA135" s="26"/>
      <c r="AB135" s="26"/>
      <c r="AC135" s="26"/>
      <c r="AD135" s="26"/>
      <c r="AE135" s="26"/>
      <c r="AF135" s="26" t="s">
        <v>637</v>
      </c>
      <c r="AG135" s="26"/>
      <c r="AH135" s="26" t="s">
        <v>729</v>
      </c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5"/>
    </row>
    <row r="136" spans="1:47" ht="12.75" thickBot="1" x14ac:dyDescent="0.3">
      <c r="A136" s="28">
        <v>43113</v>
      </c>
      <c r="B136" s="23" t="str">
        <f t="shared" si="2"/>
        <v>sam</v>
      </c>
      <c r="C136" s="27"/>
      <c r="D136" s="26"/>
      <c r="E136" s="26"/>
      <c r="F136" s="26"/>
      <c r="G136" s="26"/>
      <c r="H136" s="26"/>
      <c r="I136" s="26" t="s">
        <v>729</v>
      </c>
      <c r="J136" s="26"/>
      <c r="K136" s="26"/>
      <c r="L136" s="26"/>
      <c r="M136" s="26"/>
      <c r="N136" s="26"/>
      <c r="O136" s="26"/>
      <c r="P136" s="26"/>
      <c r="Q136" s="26" t="s">
        <v>729</v>
      </c>
      <c r="R136" s="26"/>
      <c r="S136" s="26"/>
      <c r="T136" s="26"/>
      <c r="U136" s="26"/>
      <c r="V136" s="32"/>
      <c r="W136" s="32" t="s">
        <v>729</v>
      </c>
      <c r="X136" s="32"/>
      <c r="Y136" s="32"/>
      <c r="Z136" s="32"/>
      <c r="AA136" s="26"/>
      <c r="AB136" s="26"/>
      <c r="AC136" s="26"/>
      <c r="AD136" s="26"/>
      <c r="AE136" s="26"/>
      <c r="AF136" s="26"/>
      <c r="AG136" s="26"/>
      <c r="AH136" s="26" t="s">
        <v>729</v>
      </c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5"/>
    </row>
    <row r="137" spans="1:47" ht="12.75" thickBot="1" x14ac:dyDescent="0.3">
      <c r="A137" s="28">
        <v>43114</v>
      </c>
      <c r="B137" s="23" t="str">
        <f t="shared" si="2"/>
        <v>dim</v>
      </c>
      <c r="C137" s="27"/>
      <c r="D137" s="26"/>
      <c r="E137" s="26"/>
      <c r="F137" s="26"/>
      <c r="G137" s="26"/>
      <c r="H137" s="26"/>
      <c r="I137" s="26" t="s">
        <v>729</v>
      </c>
      <c r="J137" s="26"/>
      <c r="K137" s="26"/>
      <c r="L137" s="26"/>
      <c r="M137" s="26"/>
      <c r="N137" s="26"/>
      <c r="O137" s="26"/>
      <c r="P137" s="26"/>
      <c r="Q137" s="26" t="s">
        <v>729</v>
      </c>
      <c r="R137" s="26"/>
      <c r="S137" s="26"/>
      <c r="T137" s="26"/>
      <c r="U137" s="26"/>
      <c r="V137" s="32"/>
      <c r="W137" s="32" t="s">
        <v>729</v>
      </c>
      <c r="X137" s="32"/>
      <c r="Y137" s="32"/>
      <c r="Z137" s="32"/>
      <c r="AA137" s="26"/>
      <c r="AB137" s="26"/>
      <c r="AC137" s="26"/>
      <c r="AD137" s="26"/>
      <c r="AE137" s="26"/>
      <c r="AF137" s="26"/>
      <c r="AG137" s="26"/>
      <c r="AH137" s="26" t="s">
        <v>729</v>
      </c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5"/>
    </row>
    <row r="138" spans="1:47" ht="12.75" thickBot="1" x14ac:dyDescent="0.3">
      <c r="A138" s="28">
        <v>43115</v>
      </c>
      <c r="B138" s="23" t="str">
        <f t="shared" si="2"/>
        <v>lun</v>
      </c>
      <c r="C138" s="27"/>
      <c r="D138" s="26" t="s">
        <v>637</v>
      </c>
      <c r="E138" s="26"/>
      <c r="F138" s="26"/>
      <c r="G138" s="26"/>
      <c r="H138" s="26"/>
      <c r="I138" s="26" t="s">
        <v>729</v>
      </c>
      <c r="J138" s="26"/>
      <c r="K138" s="26"/>
      <c r="L138" s="26"/>
      <c r="M138" s="26"/>
      <c r="N138" s="26"/>
      <c r="O138" s="26"/>
      <c r="P138" s="26"/>
      <c r="Q138" s="26" t="s">
        <v>729</v>
      </c>
      <c r="R138" s="26"/>
      <c r="S138" s="26"/>
      <c r="T138" s="26"/>
      <c r="U138" s="26"/>
      <c r="V138" s="32" t="s">
        <v>637</v>
      </c>
      <c r="W138" s="32" t="s">
        <v>729</v>
      </c>
      <c r="X138" s="32"/>
      <c r="Y138" s="32"/>
      <c r="Z138" s="32"/>
      <c r="AA138" s="26"/>
      <c r="AB138" s="26"/>
      <c r="AC138" s="26"/>
      <c r="AD138" s="26"/>
      <c r="AE138" s="26"/>
      <c r="AF138" s="26"/>
      <c r="AG138" s="26"/>
      <c r="AH138" s="26" t="s">
        <v>729</v>
      </c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5"/>
    </row>
    <row r="139" spans="1:47" ht="12.75" thickBot="1" x14ac:dyDescent="0.3">
      <c r="A139" s="28">
        <v>43116</v>
      </c>
      <c r="B139" s="23" t="str">
        <f t="shared" si="2"/>
        <v>mar</v>
      </c>
      <c r="C139" s="27"/>
      <c r="D139" s="26" t="s">
        <v>637</v>
      </c>
      <c r="E139" s="26"/>
      <c r="F139" s="26"/>
      <c r="G139" s="26"/>
      <c r="H139" s="26"/>
      <c r="I139" s="26" t="s">
        <v>729</v>
      </c>
      <c r="J139" s="26"/>
      <c r="K139" s="26"/>
      <c r="L139" s="26"/>
      <c r="M139" s="26"/>
      <c r="N139" s="26"/>
      <c r="O139" s="26"/>
      <c r="P139" s="26"/>
      <c r="Q139" s="26" t="s">
        <v>729</v>
      </c>
      <c r="R139" s="26"/>
      <c r="S139" s="26"/>
      <c r="T139" s="26"/>
      <c r="U139" s="26"/>
      <c r="V139" s="32"/>
      <c r="W139" s="32" t="s">
        <v>729</v>
      </c>
      <c r="X139" s="32"/>
      <c r="Y139" s="32"/>
      <c r="Z139" s="32"/>
      <c r="AA139" s="26"/>
      <c r="AB139" s="26"/>
      <c r="AC139" s="26"/>
      <c r="AD139" s="26"/>
      <c r="AE139" s="26"/>
      <c r="AF139" s="26"/>
      <c r="AG139" s="26"/>
      <c r="AH139" s="26" t="s">
        <v>729</v>
      </c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5"/>
    </row>
    <row r="140" spans="1:47" ht="12.75" thickBot="1" x14ac:dyDescent="0.3">
      <c r="A140" s="28">
        <v>43117</v>
      </c>
      <c r="B140" s="23" t="str">
        <f t="shared" si="2"/>
        <v>mer</v>
      </c>
      <c r="C140" s="27"/>
      <c r="D140" s="26" t="s">
        <v>637</v>
      </c>
      <c r="E140" s="26" t="s">
        <v>637</v>
      </c>
      <c r="F140" s="26"/>
      <c r="G140" s="26"/>
      <c r="H140" s="26"/>
      <c r="I140" s="26" t="s">
        <v>729</v>
      </c>
      <c r="J140" s="26"/>
      <c r="K140" s="26"/>
      <c r="L140" s="26"/>
      <c r="M140" s="26"/>
      <c r="N140" s="26"/>
      <c r="O140" s="26"/>
      <c r="P140" s="26"/>
      <c r="Q140" s="26" t="s">
        <v>729</v>
      </c>
      <c r="R140" s="26"/>
      <c r="S140" s="26" t="s">
        <v>637</v>
      </c>
      <c r="T140" s="26"/>
      <c r="U140" s="26"/>
      <c r="V140" s="32"/>
      <c r="W140" s="32" t="s">
        <v>729</v>
      </c>
      <c r="X140" s="32"/>
      <c r="Y140" s="32"/>
      <c r="Z140" s="32"/>
      <c r="AA140" s="26"/>
      <c r="AB140" s="26"/>
      <c r="AC140" s="26"/>
      <c r="AD140" s="26"/>
      <c r="AE140" s="26"/>
      <c r="AF140" s="26"/>
      <c r="AG140" s="26"/>
      <c r="AH140" s="26" t="s">
        <v>729</v>
      </c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5"/>
    </row>
    <row r="141" spans="1:47" ht="12.75" thickBot="1" x14ac:dyDescent="0.3">
      <c r="A141" s="28">
        <v>43118</v>
      </c>
      <c r="B141" s="23" t="str">
        <f t="shared" si="2"/>
        <v>jeu</v>
      </c>
      <c r="C141" s="27"/>
      <c r="D141" s="26" t="s">
        <v>638</v>
      </c>
      <c r="E141" s="26"/>
      <c r="F141" s="26"/>
      <c r="G141" s="26"/>
      <c r="H141" s="26"/>
      <c r="I141" s="26" t="s">
        <v>729</v>
      </c>
      <c r="J141" s="26"/>
      <c r="K141" s="26"/>
      <c r="L141" s="26"/>
      <c r="M141" s="26"/>
      <c r="N141" s="26" t="s">
        <v>637</v>
      </c>
      <c r="O141" s="26"/>
      <c r="P141" s="26"/>
      <c r="Q141" s="26" t="s">
        <v>729</v>
      </c>
      <c r="R141" s="26"/>
      <c r="S141" s="26"/>
      <c r="T141" s="26"/>
      <c r="U141" s="26" t="s">
        <v>638</v>
      </c>
      <c r="V141" s="32"/>
      <c r="W141" s="32" t="s">
        <v>729</v>
      </c>
      <c r="X141" s="32" t="s">
        <v>637</v>
      </c>
      <c r="Y141" s="32"/>
      <c r="Z141" s="32"/>
      <c r="AA141" s="26"/>
      <c r="AB141" s="26"/>
      <c r="AC141" s="26"/>
      <c r="AD141" s="26"/>
      <c r="AE141" s="26"/>
      <c r="AF141" s="26" t="s">
        <v>637</v>
      </c>
      <c r="AG141" s="26"/>
      <c r="AH141" s="26" t="s">
        <v>729</v>
      </c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5"/>
    </row>
    <row r="142" spans="1:47" ht="12.75" thickBot="1" x14ac:dyDescent="0.3">
      <c r="A142" s="28">
        <v>43119</v>
      </c>
      <c r="B142" s="23" t="str">
        <f t="shared" si="2"/>
        <v>ven</v>
      </c>
      <c r="C142" s="27"/>
      <c r="D142" s="26" t="s">
        <v>637</v>
      </c>
      <c r="E142" s="26"/>
      <c r="F142" s="26"/>
      <c r="G142" s="26"/>
      <c r="H142" s="26" t="s">
        <v>638</v>
      </c>
      <c r="I142" s="26" t="s">
        <v>729</v>
      </c>
      <c r="J142" s="26"/>
      <c r="K142" s="26"/>
      <c r="L142" s="26"/>
      <c r="M142" s="26"/>
      <c r="N142" s="26"/>
      <c r="O142" s="26" t="s">
        <v>637</v>
      </c>
      <c r="P142" s="26"/>
      <c r="Q142" s="26" t="s">
        <v>729</v>
      </c>
      <c r="R142" s="26"/>
      <c r="S142" s="26" t="s">
        <v>637</v>
      </c>
      <c r="T142" s="26" t="s">
        <v>637</v>
      </c>
      <c r="U142" s="26"/>
      <c r="V142" s="32"/>
      <c r="W142" s="32" t="s">
        <v>729</v>
      </c>
      <c r="X142" s="32"/>
      <c r="Y142" s="32" t="s">
        <v>639</v>
      </c>
      <c r="Z142" s="32"/>
      <c r="AA142" s="26"/>
      <c r="AB142" s="26"/>
      <c r="AC142" s="26"/>
      <c r="AD142" s="26"/>
      <c r="AE142" s="26" t="s">
        <v>639</v>
      </c>
      <c r="AF142" s="26" t="s">
        <v>637</v>
      </c>
      <c r="AG142" s="26"/>
      <c r="AH142" s="26" t="s">
        <v>729</v>
      </c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5"/>
    </row>
    <row r="143" spans="1:47" ht="12.75" thickBot="1" x14ac:dyDescent="0.3">
      <c r="A143" s="28">
        <v>43120</v>
      </c>
      <c r="B143" s="23" t="str">
        <f t="shared" si="2"/>
        <v>sam</v>
      </c>
      <c r="C143" s="27"/>
      <c r="D143" s="26"/>
      <c r="E143" s="26"/>
      <c r="F143" s="26"/>
      <c r="G143" s="26"/>
      <c r="H143" s="26"/>
      <c r="I143" s="26" t="s">
        <v>729</v>
      </c>
      <c r="J143" s="26"/>
      <c r="K143" s="26"/>
      <c r="L143" s="26"/>
      <c r="M143" s="26"/>
      <c r="N143" s="26"/>
      <c r="O143" s="26"/>
      <c r="P143" s="26"/>
      <c r="Q143" s="26" t="s">
        <v>729</v>
      </c>
      <c r="R143" s="26"/>
      <c r="S143" s="26"/>
      <c r="T143" s="26" t="s">
        <v>637</v>
      </c>
      <c r="U143" s="26"/>
      <c r="V143" s="32"/>
      <c r="W143" s="32" t="s">
        <v>729</v>
      </c>
      <c r="X143" s="32"/>
      <c r="Y143" s="32"/>
      <c r="Z143" s="32"/>
      <c r="AA143" s="26"/>
      <c r="AB143" s="26"/>
      <c r="AC143" s="26"/>
      <c r="AD143" s="26"/>
      <c r="AE143" s="26"/>
      <c r="AF143" s="26"/>
      <c r="AG143" s="26"/>
      <c r="AH143" s="26" t="s">
        <v>729</v>
      </c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5"/>
    </row>
    <row r="144" spans="1:47" ht="12.75" thickBot="1" x14ac:dyDescent="0.3">
      <c r="A144" s="28">
        <v>43121</v>
      </c>
      <c r="B144" s="23" t="str">
        <f t="shared" si="2"/>
        <v>dim</v>
      </c>
      <c r="C144" s="27"/>
      <c r="D144" s="26"/>
      <c r="E144" s="26"/>
      <c r="F144" s="26"/>
      <c r="G144" s="26"/>
      <c r="H144" s="26"/>
      <c r="I144" s="26" t="s">
        <v>729</v>
      </c>
      <c r="J144" s="26"/>
      <c r="K144" s="26"/>
      <c r="L144" s="26"/>
      <c r="M144" s="26"/>
      <c r="N144" s="26"/>
      <c r="O144" s="26"/>
      <c r="P144" s="26"/>
      <c r="Q144" s="26" t="s">
        <v>729</v>
      </c>
      <c r="R144" s="26"/>
      <c r="S144" s="26"/>
      <c r="T144" s="26"/>
      <c r="U144" s="26"/>
      <c r="V144" s="32"/>
      <c r="W144" s="32" t="s">
        <v>729</v>
      </c>
      <c r="X144" s="32"/>
      <c r="Y144" s="32"/>
      <c r="Z144" s="32"/>
      <c r="AA144" s="26"/>
      <c r="AB144" s="26"/>
      <c r="AC144" s="26"/>
      <c r="AD144" s="26"/>
      <c r="AE144" s="26"/>
      <c r="AF144" s="26"/>
      <c r="AG144" s="26"/>
      <c r="AH144" s="26" t="s">
        <v>729</v>
      </c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5"/>
    </row>
    <row r="145" spans="1:47" ht="12.75" thickBot="1" x14ac:dyDescent="0.3">
      <c r="A145" s="28">
        <v>43122</v>
      </c>
      <c r="B145" s="23" t="str">
        <f t="shared" si="2"/>
        <v>lun</v>
      </c>
      <c r="C145" s="27"/>
      <c r="D145" s="26" t="s">
        <v>639</v>
      </c>
      <c r="E145" s="26"/>
      <c r="F145" s="26"/>
      <c r="G145" s="26"/>
      <c r="H145" s="26"/>
      <c r="I145" s="26" t="s">
        <v>729</v>
      </c>
      <c r="J145" s="26"/>
      <c r="K145" s="26"/>
      <c r="L145" s="26"/>
      <c r="M145" s="26"/>
      <c r="N145" s="26"/>
      <c r="O145" s="26"/>
      <c r="P145" s="26"/>
      <c r="Q145" s="26" t="s">
        <v>729</v>
      </c>
      <c r="R145" s="26"/>
      <c r="S145" s="26"/>
      <c r="T145" s="26"/>
      <c r="U145" s="26"/>
      <c r="V145" s="32" t="s">
        <v>637</v>
      </c>
      <c r="W145" s="32" t="s">
        <v>729</v>
      </c>
      <c r="X145" s="32"/>
      <c r="Y145" s="32"/>
      <c r="Z145" s="32"/>
      <c r="AA145" s="26"/>
      <c r="AB145" s="26"/>
      <c r="AC145" s="26"/>
      <c r="AD145" s="26"/>
      <c r="AE145" s="26"/>
      <c r="AF145" s="26"/>
      <c r="AG145" s="26"/>
      <c r="AH145" s="26" t="s">
        <v>729</v>
      </c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5"/>
    </row>
    <row r="146" spans="1:47" ht="12.75" thickBot="1" x14ac:dyDescent="0.3">
      <c r="A146" s="28">
        <v>43123</v>
      </c>
      <c r="B146" s="23" t="str">
        <f t="shared" si="2"/>
        <v>mar</v>
      </c>
      <c r="C146" s="27"/>
      <c r="D146" s="26" t="s">
        <v>637</v>
      </c>
      <c r="E146" s="26"/>
      <c r="F146" s="26"/>
      <c r="G146" s="26"/>
      <c r="H146" s="26"/>
      <c r="I146" s="26" t="s">
        <v>729</v>
      </c>
      <c r="J146" s="26"/>
      <c r="K146" s="26"/>
      <c r="L146" s="26"/>
      <c r="M146" s="26"/>
      <c r="N146" s="26"/>
      <c r="O146" s="26"/>
      <c r="P146" s="26"/>
      <c r="Q146" s="26" t="s">
        <v>729</v>
      </c>
      <c r="R146" s="26"/>
      <c r="S146" s="26"/>
      <c r="T146" s="26"/>
      <c r="U146" s="26"/>
      <c r="V146" s="32"/>
      <c r="W146" s="32" t="s">
        <v>729</v>
      </c>
      <c r="X146" s="32"/>
      <c r="Y146" s="32"/>
      <c r="Z146" s="32"/>
      <c r="AA146" s="26"/>
      <c r="AB146" s="26"/>
      <c r="AC146" s="26"/>
      <c r="AD146" s="26"/>
      <c r="AE146" s="26"/>
      <c r="AF146" s="26"/>
      <c r="AG146" s="26"/>
      <c r="AH146" s="26" t="s">
        <v>729</v>
      </c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5"/>
    </row>
    <row r="147" spans="1:47" ht="12.75" thickBot="1" x14ac:dyDescent="0.3">
      <c r="A147" s="28">
        <v>43124</v>
      </c>
      <c r="B147" s="23" t="str">
        <f t="shared" si="2"/>
        <v>mer</v>
      </c>
      <c r="C147" s="27"/>
      <c r="D147" s="26" t="s">
        <v>637</v>
      </c>
      <c r="E147" s="26" t="s">
        <v>637</v>
      </c>
      <c r="F147" s="26"/>
      <c r="G147" s="26" t="s">
        <v>639</v>
      </c>
      <c r="H147" s="26"/>
      <c r="I147" s="26" t="s">
        <v>729</v>
      </c>
      <c r="J147" s="26"/>
      <c r="K147" s="26"/>
      <c r="L147" s="26"/>
      <c r="M147" s="26"/>
      <c r="N147" s="26"/>
      <c r="O147" s="26"/>
      <c r="P147" s="26"/>
      <c r="Q147" s="26" t="s">
        <v>729</v>
      </c>
      <c r="R147" s="26"/>
      <c r="S147" s="26"/>
      <c r="T147" s="26"/>
      <c r="U147" s="26"/>
      <c r="V147" s="32"/>
      <c r="W147" s="32" t="s">
        <v>729</v>
      </c>
      <c r="X147" s="32"/>
      <c r="Y147" s="32"/>
      <c r="Z147" s="32"/>
      <c r="AA147" s="26"/>
      <c r="AB147" s="26"/>
      <c r="AC147" s="26"/>
      <c r="AD147" s="26"/>
      <c r="AE147" s="26"/>
      <c r="AF147" s="26"/>
      <c r="AG147" s="26"/>
      <c r="AH147" s="26" t="s">
        <v>729</v>
      </c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5"/>
    </row>
    <row r="148" spans="1:47" ht="12.75" thickBot="1" x14ac:dyDescent="0.3">
      <c r="A148" s="28">
        <v>43125</v>
      </c>
      <c r="B148" s="23" t="str">
        <f t="shared" si="2"/>
        <v>jeu</v>
      </c>
      <c r="C148" s="27"/>
      <c r="D148" s="26" t="s">
        <v>638</v>
      </c>
      <c r="E148" s="26"/>
      <c r="F148" s="26"/>
      <c r="G148" s="26"/>
      <c r="H148" s="26"/>
      <c r="I148" s="26" t="s">
        <v>729</v>
      </c>
      <c r="J148" s="26"/>
      <c r="K148" s="26"/>
      <c r="L148" s="26"/>
      <c r="M148" s="26"/>
      <c r="N148" s="26" t="s">
        <v>637</v>
      </c>
      <c r="O148" s="26"/>
      <c r="P148" s="26"/>
      <c r="Q148" s="26" t="s">
        <v>729</v>
      </c>
      <c r="R148" s="26"/>
      <c r="S148" s="26"/>
      <c r="T148" s="26"/>
      <c r="U148" s="26" t="s">
        <v>638</v>
      </c>
      <c r="V148" s="32"/>
      <c r="W148" s="32" t="s">
        <v>729</v>
      </c>
      <c r="X148" s="32" t="s">
        <v>637</v>
      </c>
      <c r="Y148" s="32"/>
      <c r="Z148" s="32"/>
      <c r="AA148" s="26"/>
      <c r="AB148" s="26"/>
      <c r="AC148" s="26"/>
      <c r="AD148" s="26"/>
      <c r="AE148" s="26"/>
      <c r="AF148" s="26" t="s">
        <v>637</v>
      </c>
      <c r="AG148" s="26" t="s">
        <v>639</v>
      </c>
      <c r="AH148" s="26" t="s">
        <v>729</v>
      </c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5"/>
    </row>
    <row r="149" spans="1:47" ht="12.75" thickBot="1" x14ac:dyDescent="0.3">
      <c r="A149" s="28">
        <v>43126</v>
      </c>
      <c r="B149" s="23" t="str">
        <f t="shared" si="2"/>
        <v>ven</v>
      </c>
      <c r="C149" s="27"/>
      <c r="D149" s="26" t="s">
        <v>637</v>
      </c>
      <c r="E149" s="26"/>
      <c r="F149" s="26"/>
      <c r="G149" s="26"/>
      <c r="H149" s="26" t="s">
        <v>638</v>
      </c>
      <c r="I149" s="26" t="s">
        <v>729</v>
      </c>
      <c r="J149" s="26"/>
      <c r="K149" s="26"/>
      <c r="L149" s="26"/>
      <c r="M149" s="26"/>
      <c r="N149" s="26"/>
      <c r="O149" s="26" t="s">
        <v>637</v>
      </c>
      <c r="P149" s="26"/>
      <c r="Q149" s="26" t="s">
        <v>729</v>
      </c>
      <c r="R149" s="26"/>
      <c r="S149" s="26"/>
      <c r="T149" s="26"/>
      <c r="U149" s="26"/>
      <c r="V149" s="32"/>
      <c r="W149" s="32" t="s">
        <v>729</v>
      </c>
      <c r="X149" s="32"/>
      <c r="Y149" s="32" t="s">
        <v>639</v>
      </c>
      <c r="Z149" s="32"/>
      <c r="AA149" s="26"/>
      <c r="AB149" s="26"/>
      <c r="AC149" s="26"/>
      <c r="AD149" s="26"/>
      <c r="AE149" s="26"/>
      <c r="AF149" s="26" t="s">
        <v>637</v>
      </c>
      <c r="AG149" s="26"/>
      <c r="AH149" s="26" t="s">
        <v>729</v>
      </c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5"/>
    </row>
    <row r="150" spans="1:47" ht="12.75" thickBot="1" x14ac:dyDescent="0.3">
      <c r="A150" s="28">
        <v>43127</v>
      </c>
      <c r="B150" s="23" t="str">
        <f t="shared" si="2"/>
        <v>sam</v>
      </c>
      <c r="C150" s="27"/>
      <c r="D150" s="26"/>
      <c r="E150" s="26"/>
      <c r="F150" s="26"/>
      <c r="G150" s="26"/>
      <c r="H150" s="26"/>
      <c r="I150" s="26" t="s">
        <v>729</v>
      </c>
      <c r="J150" s="26"/>
      <c r="K150" s="26"/>
      <c r="L150" s="26"/>
      <c r="M150" s="26"/>
      <c r="N150" s="26"/>
      <c r="O150" s="26"/>
      <c r="P150" s="26"/>
      <c r="Q150" s="26" t="s">
        <v>729</v>
      </c>
      <c r="R150" s="26"/>
      <c r="S150" s="26"/>
      <c r="T150" s="26"/>
      <c r="U150" s="26"/>
      <c r="V150" s="32"/>
      <c r="W150" s="32" t="s">
        <v>729</v>
      </c>
      <c r="X150" s="32"/>
      <c r="Y150" s="32"/>
      <c r="Z150" s="32"/>
      <c r="AA150" s="26"/>
      <c r="AB150" s="26"/>
      <c r="AC150" s="26"/>
      <c r="AD150" s="26"/>
      <c r="AE150" s="26"/>
      <c r="AF150" s="26"/>
      <c r="AG150" s="26"/>
      <c r="AH150" s="26" t="s">
        <v>729</v>
      </c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5"/>
    </row>
    <row r="151" spans="1:47" ht="12.75" thickBot="1" x14ac:dyDescent="0.3">
      <c r="A151" s="28">
        <v>43128</v>
      </c>
      <c r="B151" s="23" t="str">
        <f t="shared" si="2"/>
        <v>dim</v>
      </c>
      <c r="C151" s="27"/>
      <c r="D151" s="26"/>
      <c r="E151" s="26"/>
      <c r="F151" s="26"/>
      <c r="G151" s="26"/>
      <c r="H151" s="26"/>
      <c r="I151" s="26" t="s">
        <v>729</v>
      </c>
      <c r="J151" s="26"/>
      <c r="K151" s="26"/>
      <c r="L151" s="26"/>
      <c r="M151" s="26"/>
      <c r="N151" s="26"/>
      <c r="O151" s="26"/>
      <c r="P151" s="26"/>
      <c r="Q151" s="26" t="s">
        <v>729</v>
      </c>
      <c r="R151" s="26"/>
      <c r="S151" s="26"/>
      <c r="T151" s="26"/>
      <c r="U151" s="26"/>
      <c r="V151" s="32"/>
      <c r="W151" s="32" t="s">
        <v>729</v>
      </c>
      <c r="X151" s="32"/>
      <c r="Y151" s="32"/>
      <c r="Z151" s="32"/>
      <c r="AA151" s="26"/>
      <c r="AB151" s="26"/>
      <c r="AC151" s="26"/>
      <c r="AD151" s="26"/>
      <c r="AE151" s="26"/>
      <c r="AF151" s="26"/>
      <c r="AG151" s="26"/>
      <c r="AH151" s="26" t="s">
        <v>729</v>
      </c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5"/>
    </row>
    <row r="152" spans="1:47" ht="12.75" thickBot="1" x14ac:dyDescent="0.3">
      <c r="A152" s="28">
        <v>43129</v>
      </c>
      <c r="B152" s="23" t="str">
        <f t="shared" si="2"/>
        <v>lun</v>
      </c>
      <c r="C152" s="27"/>
      <c r="D152" s="26" t="s">
        <v>637</v>
      </c>
      <c r="E152" s="26"/>
      <c r="F152" s="26"/>
      <c r="G152" s="26"/>
      <c r="H152" s="26"/>
      <c r="I152" s="26" t="s">
        <v>729</v>
      </c>
      <c r="J152" s="26"/>
      <c r="K152" s="26"/>
      <c r="L152" s="26"/>
      <c r="M152" s="26"/>
      <c r="N152" s="26"/>
      <c r="O152" s="26"/>
      <c r="P152" s="26"/>
      <c r="Q152" s="26" t="s">
        <v>729</v>
      </c>
      <c r="R152" s="26"/>
      <c r="S152" s="26"/>
      <c r="T152" s="26"/>
      <c r="U152" s="26"/>
      <c r="V152" s="32" t="s">
        <v>637</v>
      </c>
      <c r="W152" s="32" t="s">
        <v>729</v>
      </c>
      <c r="X152" s="32"/>
      <c r="Y152" s="32"/>
      <c r="Z152" s="32"/>
      <c r="AA152" s="26"/>
      <c r="AB152" s="26"/>
      <c r="AC152" s="26"/>
      <c r="AD152" s="26"/>
      <c r="AE152" s="26"/>
      <c r="AF152" s="26"/>
      <c r="AG152" s="26"/>
      <c r="AH152" s="26" t="s">
        <v>729</v>
      </c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5"/>
    </row>
    <row r="153" spans="1:47" ht="12.75" thickBot="1" x14ac:dyDescent="0.3">
      <c r="A153" s="28">
        <v>43130</v>
      </c>
      <c r="B153" s="23" t="str">
        <f t="shared" si="2"/>
        <v>mar</v>
      </c>
      <c r="C153" s="27"/>
      <c r="D153" s="26" t="s">
        <v>637</v>
      </c>
      <c r="E153" s="26"/>
      <c r="F153" s="26"/>
      <c r="G153" s="26"/>
      <c r="H153" s="26"/>
      <c r="I153" s="26" t="s">
        <v>729</v>
      </c>
      <c r="J153" s="26"/>
      <c r="K153" s="26"/>
      <c r="L153" s="26"/>
      <c r="M153" s="26"/>
      <c r="N153" s="26"/>
      <c r="O153" s="26"/>
      <c r="P153" s="26"/>
      <c r="Q153" s="26" t="s">
        <v>729</v>
      </c>
      <c r="R153" s="26"/>
      <c r="S153" s="26"/>
      <c r="T153" s="26"/>
      <c r="U153" s="26"/>
      <c r="V153" s="32"/>
      <c r="W153" s="32" t="s">
        <v>729</v>
      </c>
      <c r="X153" s="32"/>
      <c r="Y153" s="32"/>
      <c r="Z153" s="32"/>
      <c r="AA153" s="26"/>
      <c r="AB153" s="26"/>
      <c r="AC153" s="26"/>
      <c r="AD153" s="26"/>
      <c r="AE153" s="26"/>
      <c r="AF153" s="26"/>
      <c r="AG153" s="26"/>
      <c r="AH153" s="26" t="s">
        <v>729</v>
      </c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5"/>
    </row>
    <row r="154" spans="1:47" ht="12.75" thickBot="1" x14ac:dyDescent="0.3">
      <c r="A154" s="24">
        <v>43131</v>
      </c>
      <c r="B154" s="23" t="str">
        <f t="shared" si="2"/>
        <v>mer</v>
      </c>
      <c r="C154" s="27"/>
      <c r="D154" s="26" t="s">
        <v>637</v>
      </c>
      <c r="E154" s="26" t="s">
        <v>637</v>
      </c>
      <c r="F154" s="26"/>
      <c r="G154" s="26"/>
      <c r="H154" s="26"/>
      <c r="I154" s="26" t="s">
        <v>729</v>
      </c>
      <c r="J154" s="26"/>
      <c r="K154" s="26"/>
      <c r="L154" s="26"/>
      <c r="M154" s="26"/>
      <c r="N154" s="26"/>
      <c r="O154" s="26"/>
      <c r="P154" s="26"/>
      <c r="Q154" s="26" t="s">
        <v>729</v>
      </c>
      <c r="R154" s="26"/>
      <c r="S154" s="26"/>
      <c r="T154" s="26"/>
      <c r="U154" s="26"/>
      <c r="V154" s="32"/>
      <c r="W154" s="32" t="s">
        <v>729</v>
      </c>
      <c r="X154" s="32"/>
      <c r="Y154" s="32"/>
      <c r="Z154" s="32"/>
      <c r="AA154" s="26"/>
      <c r="AB154" s="26"/>
      <c r="AC154" s="26"/>
      <c r="AD154" s="26"/>
      <c r="AE154" s="26"/>
      <c r="AF154" s="26"/>
      <c r="AG154" s="26"/>
      <c r="AH154" s="26" t="s">
        <v>729</v>
      </c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5"/>
    </row>
    <row r="155" spans="1:47" ht="12.75" thickBot="1" x14ac:dyDescent="0.3">
      <c r="A155" s="29">
        <v>43132</v>
      </c>
      <c r="B155" s="23" t="str">
        <f t="shared" si="2"/>
        <v>jeu</v>
      </c>
      <c r="C155" s="27"/>
      <c r="D155" s="26" t="s">
        <v>638</v>
      </c>
      <c r="E155" s="26"/>
      <c r="F155" s="26"/>
      <c r="G155" s="26"/>
      <c r="H155" s="26"/>
      <c r="I155" s="26" t="s">
        <v>729</v>
      </c>
      <c r="J155" s="26"/>
      <c r="K155" s="26"/>
      <c r="L155" s="26"/>
      <c r="M155" s="26"/>
      <c r="N155" s="26" t="s">
        <v>637</v>
      </c>
      <c r="O155" s="26"/>
      <c r="P155" s="26"/>
      <c r="Q155" s="26" t="s">
        <v>729</v>
      </c>
      <c r="R155" s="26"/>
      <c r="S155" s="26"/>
      <c r="T155" s="26"/>
      <c r="U155" s="26" t="s">
        <v>638</v>
      </c>
      <c r="V155" s="32"/>
      <c r="W155" s="32" t="s">
        <v>729</v>
      </c>
      <c r="X155" s="32" t="s">
        <v>637</v>
      </c>
      <c r="Y155" s="32"/>
      <c r="Z155" s="32"/>
      <c r="AA155" s="26"/>
      <c r="AB155" s="26"/>
      <c r="AC155" s="26"/>
      <c r="AD155" s="26"/>
      <c r="AE155" s="26"/>
      <c r="AF155" s="26" t="s">
        <v>637</v>
      </c>
      <c r="AG155" s="26" t="s">
        <v>638</v>
      </c>
      <c r="AH155" s="26" t="s">
        <v>729</v>
      </c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5"/>
    </row>
    <row r="156" spans="1:47" ht="12.75" thickBot="1" x14ac:dyDescent="0.3">
      <c r="A156" s="28">
        <v>43133</v>
      </c>
      <c r="B156" s="23" t="str">
        <f t="shared" si="2"/>
        <v>ven</v>
      </c>
      <c r="C156" s="27"/>
      <c r="D156" s="26" t="s">
        <v>637</v>
      </c>
      <c r="E156" s="26"/>
      <c r="F156" s="26"/>
      <c r="G156" s="26"/>
      <c r="H156" s="26" t="s">
        <v>638</v>
      </c>
      <c r="I156" s="26" t="s">
        <v>729</v>
      </c>
      <c r="J156" s="26"/>
      <c r="K156" s="26"/>
      <c r="L156" s="26"/>
      <c r="M156" s="26"/>
      <c r="N156" s="26"/>
      <c r="O156" s="26" t="s">
        <v>637</v>
      </c>
      <c r="P156" s="26"/>
      <c r="Q156" s="26" t="s">
        <v>729</v>
      </c>
      <c r="R156" s="26"/>
      <c r="S156" s="26" t="s">
        <v>637</v>
      </c>
      <c r="T156" s="26" t="s">
        <v>637</v>
      </c>
      <c r="U156" s="26"/>
      <c r="V156" s="32"/>
      <c r="W156" s="32" t="s">
        <v>729</v>
      </c>
      <c r="X156" s="32"/>
      <c r="Y156" s="32" t="s">
        <v>639</v>
      </c>
      <c r="Z156" s="32"/>
      <c r="AA156" s="26"/>
      <c r="AB156" s="26"/>
      <c r="AC156" s="26"/>
      <c r="AD156" s="26"/>
      <c r="AE156" s="26"/>
      <c r="AF156" s="26" t="s">
        <v>637</v>
      </c>
      <c r="AG156" s="26"/>
      <c r="AH156" s="26" t="s">
        <v>729</v>
      </c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5"/>
    </row>
    <row r="157" spans="1:47" ht="12.75" thickBot="1" x14ac:dyDescent="0.3">
      <c r="A157" s="28">
        <v>43134</v>
      </c>
      <c r="B157" s="23" t="str">
        <f t="shared" si="2"/>
        <v>sam</v>
      </c>
      <c r="C157" s="27"/>
      <c r="D157" s="26"/>
      <c r="E157" s="26"/>
      <c r="F157" s="26"/>
      <c r="G157" s="26"/>
      <c r="H157" s="26"/>
      <c r="I157" s="26" t="s">
        <v>729</v>
      </c>
      <c r="J157" s="26"/>
      <c r="K157" s="26"/>
      <c r="L157" s="26"/>
      <c r="M157" s="26"/>
      <c r="N157" s="26"/>
      <c r="O157" s="26"/>
      <c r="P157" s="26"/>
      <c r="Q157" s="26" t="s">
        <v>729</v>
      </c>
      <c r="R157" s="26"/>
      <c r="S157" s="26"/>
      <c r="T157" s="26" t="s">
        <v>637</v>
      </c>
      <c r="U157" s="26"/>
      <c r="V157" s="32"/>
      <c r="W157" s="32" t="s">
        <v>729</v>
      </c>
      <c r="X157" s="32"/>
      <c r="Y157" s="32"/>
      <c r="Z157" s="32"/>
      <c r="AA157" s="26"/>
      <c r="AB157" s="26"/>
      <c r="AC157" s="26"/>
      <c r="AD157" s="26"/>
      <c r="AE157" s="26"/>
      <c r="AF157" s="26"/>
      <c r="AG157" s="26"/>
      <c r="AH157" s="26" t="s">
        <v>729</v>
      </c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5"/>
    </row>
    <row r="158" spans="1:47" ht="12.75" thickBot="1" x14ac:dyDescent="0.3">
      <c r="A158" s="28">
        <v>43135</v>
      </c>
      <c r="B158" s="23" t="str">
        <f t="shared" si="2"/>
        <v>dim</v>
      </c>
      <c r="C158" s="27"/>
      <c r="D158" s="26"/>
      <c r="E158" s="26"/>
      <c r="F158" s="26"/>
      <c r="G158" s="26"/>
      <c r="H158" s="26"/>
      <c r="I158" s="26" t="s">
        <v>729</v>
      </c>
      <c r="J158" s="26"/>
      <c r="K158" s="26"/>
      <c r="L158" s="26"/>
      <c r="M158" s="26"/>
      <c r="N158" s="26"/>
      <c r="O158" s="26"/>
      <c r="P158" s="26"/>
      <c r="Q158" s="26" t="s">
        <v>729</v>
      </c>
      <c r="R158" s="26"/>
      <c r="S158" s="26"/>
      <c r="T158" s="26"/>
      <c r="U158" s="26"/>
      <c r="V158" s="32"/>
      <c r="W158" s="32" t="s">
        <v>729</v>
      </c>
      <c r="X158" s="32"/>
      <c r="Y158" s="32"/>
      <c r="Z158" s="32"/>
      <c r="AA158" s="26"/>
      <c r="AB158" s="26"/>
      <c r="AC158" s="26"/>
      <c r="AD158" s="26"/>
      <c r="AE158" s="26"/>
      <c r="AF158" s="26"/>
      <c r="AG158" s="26"/>
      <c r="AH158" s="26" t="s">
        <v>729</v>
      </c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5"/>
    </row>
    <row r="159" spans="1:47" ht="12.75" thickBot="1" x14ac:dyDescent="0.3">
      <c r="A159" s="28">
        <v>43136</v>
      </c>
      <c r="B159" s="23" t="str">
        <f t="shared" si="2"/>
        <v>lun</v>
      </c>
      <c r="C159" s="27"/>
      <c r="D159" s="26" t="s">
        <v>638</v>
      </c>
      <c r="E159" s="26"/>
      <c r="F159" s="26"/>
      <c r="G159" s="26"/>
      <c r="H159" s="26"/>
      <c r="I159" s="26" t="s">
        <v>729</v>
      </c>
      <c r="J159" s="26"/>
      <c r="K159" s="26"/>
      <c r="L159" s="26"/>
      <c r="M159" s="26"/>
      <c r="N159" s="26"/>
      <c r="O159" s="26"/>
      <c r="P159" s="26"/>
      <c r="Q159" s="26" t="s">
        <v>729</v>
      </c>
      <c r="R159" s="26" t="s">
        <v>637</v>
      </c>
      <c r="S159" s="26"/>
      <c r="T159" s="26"/>
      <c r="U159" s="26"/>
      <c r="V159" s="32" t="s">
        <v>637</v>
      </c>
      <c r="W159" s="32" t="s">
        <v>729</v>
      </c>
      <c r="X159" s="32"/>
      <c r="Y159" s="32"/>
      <c r="Z159" s="32"/>
      <c r="AA159" s="26"/>
      <c r="AB159" s="26"/>
      <c r="AC159" s="26"/>
      <c r="AD159" s="26"/>
      <c r="AE159" s="26"/>
      <c r="AF159" s="26"/>
      <c r="AG159" s="26"/>
      <c r="AH159" s="26" t="s">
        <v>729</v>
      </c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5"/>
    </row>
    <row r="160" spans="1:47" ht="12.75" thickBot="1" x14ac:dyDescent="0.3">
      <c r="A160" s="28">
        <v>43137</v>
      </c>
      <c r="B160" s="23" t="str">
        <f t="shared" si="2"/>
        <v>mar</v>
      </c>
      <c r="C160" s="27"/>
      <c r="D160" s="26" t="s">
        <v>637</v>
      </c>
      <c r="E160" s="26"/>
      <c r="F160" s="26"/>
      <c r="G160" s="26"/>
      <c r="H160" s="26"/>
      <c r="I160" s="26" t="s">
        <v>729</v>
      </c>
      <c r="J160" s="26"/>
      <c r="K160" s="26"/>
      <c r="L160" s="26"/>
      <c r="M160" s="26"/>
      <c r="N160" s="26"/>
      <c r="O160" s="26"/>
      <c r="P160" s="26"/>
      <c r="Q160" s="26" t="s">
        <v>729</v>
      </c>
      <c r="R160" s="26" t="s">
        <v>637</v>
      </c>
      <c r="S160" s="26"/>
      <c r="T160" s="26"/>
      <c r="U160" s="26"/>
      <c r="V160" s="32"/>
      <c r="W160" s="32" t="s">
        <v>729</v>
      </c>
      <c r="X160" s="32"/>
      <c r="Y160" s="32"/>
      <c r="Z160" s="32"/>
      <c r="AA160" s="26"/>
      <c r="AB160" s="26"/>
      <c r="AC160" s="26"/>
      <c r="AD160" s="26"/>
      <c r="AE160" s="26"/>
      <c r="AF160" s="26"/>
      <c r="AG160" s="26"/>
      <c r="AH160" s="26" t="s">
        <v>729</v>
      </c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5"/>
    </row>
    <row r="161" spans="1:47" ht="12.75" thickBot="1" x14ac:dyDescent="0.3">
      <c r="A161" s="28">
        <v>43138</v>
      </c>
      <c r="B161" s="23" t="str">
        <f t="shared" si="2"/>
        <v>mer</v>
      </c>
      <c r="C161" s="27"/>
      <c r="D161" s="26" t="s">
        <v>637</v>
      </c>
      <c r="E161" s="26" t="s">
        <v>637</v>
      </c>
      <c r="F161" s="26"/>
      <c r="G161" s="26"/>
      <c r="H161" s="26"/>
      <c r="I161" s="26" t="s">
        <v>729</v>
      </c>
      <c r="J161" s="26"/>
      <c r="K161" s="26"/>
      <c r="L161" s="26"/>
      <c r="M161" s="26"/>
      <c r="N161" s="26"/>
      <c r="O161" s="26"/>
      <c r="P161" s="26"/>
      <c r="Q161" s="26" t="s">
        <v>729</v>
      </c>
      <c r="R161" s="26" t="s">
        <v>637</v>
      </c>
      <c r="S161" s="26"/>
      <c r="T161" s="26"/>
      <c r="U161" s="26"/>
      <c r="V161" s="32"/>
      <c r="W161" s="32" t="s">
        <v>729</v>
      </c>
      <c r="X161" s="32"/>
      <c r="Y161" s="32"/>
      <c r="Z161" s="32"/>
      <c r="AA161" s="26"/>
      <c r="AB161" s="26"/>
      <c r="AC161" s="26"/>
      <c r="AD161" s="26"/>
      <c r="AE161" s="26"/>
      <c r="AF161" s="26"/>
      <c r="AG161" s="26"/>
      <c r="AH161" s="26" t="s">
        <v>729</v>
      </c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5"/>
    </row>
    <row r="162" spans="1:47" ht="12.75" thickBot="1" x14ac:dyDescent="0.3">
      <c r="A162" s="28">
        <v>43139</v>
      </c>
      <c r="B162" s="23" t="str">
        <f t="shared" si="2"/>
        <v>jeu</v>
      </c>
      <c r="C162" s="27"/>
      <c r="D162" s="26" t="s">
        <v>638</v>
      </c>
      <c r="E162" s="26"/>
      <c r="F162" s="26"/>
      <c r="G162" s="26"/>
      <c r="H162" s="26"/>
      <c r="I162" s="26" t="s">
        <v>729</v>
      </c>
      <c r="J162" s="26"/>
      <c r="K162" s="26"/>
      <c r="L162" s="26"/>
      <c r="M162" s="26"/>
      <c r="N162" s="26" t="s">
        <v>637</v>
      </c>
      <c r="O162" s="26"/>
      <c r="P162" s="26"/>
      <c r="Q162" s="26" t="s">
        <v>729</v>
      </c>
      <c r="R162" s="26" t="s">
        <v>637</v>
      </c>
      <c r="S162" s="26"/>
      <c r="T162" s="26"/>
      <c r="U162" s="26" t="s">
        <v>638</v>
      </c>
      <c r="V162" s="32"/>
      <c r="W162" s="32" t="s">
        <v>729</v>
      </c>
      <c r="X162" s="32" t="s">
        <v>637</v>
      </c>
      <c r="Y162" s="32"/>
      <c r="Z162" s="32"/>
      <c r="AA162" s="26"/>
      <c r="AB162" s="26"/>
      <c r="AC162" s="26"/>
      <c r="AD162" s="26"/>
      <c r="AE162" s="26"/>
      <c r="AF162" s="26" t="s">
        <v>637</v>
      </c>
      <c r="AG162" s="26" t="s">
        <v>639</v>
      </c>
      <c r="AH162" s="26" t="s">
        <v>729</v>
      </c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5"/>
    </row>
    <row r="163" spans="1:47" ht="12.75" thickBot="1" x14ac:dyDescent="0.3">
      <c r="A163" s="28">
        <v>43140</v>
      </c>
      <c r="B163" s="23" t="str">
        <f t="shared" si="2"/>
        <v>ven</v>
      </c>
      <c r="C163" s="27"/>
      <c r="D163" s="26" t="s">
        <v>637</v>
      </c>
      <c r="E163" s="26"/>
      <c r="F163" s="26"/>
      <c r="G163" s="26"/>
      <c r="H163" s="26" t="s">
        <v>638</v>
      </c>
      <c r="I163" s="26" t="s">
        <v>729</v>
      </c>
      <c r="J163" s="26"/>
      <c r="K163" s="26"/>
      <c r="L163" s="26"/>
      <c r="M163" s="26"/>
      <c r="N163" s="26"/>
      <c r="O163" s="26" t="s">
        <v>637</v>
      </c>
      <c r="P163" s="26"/>
      <c r="Q163" s="26" t="s">
        <v>729</v>
      </c>
      <c r="R163" s="26" t="s">
        <v>637</v>
      </c>
      <c r="S163" s="26" t="s">
        <v>637</v>
      </c>
      <c r="T163" s="26"/>
      <c r="U163" s="26"/>
      <c r="V163" s="32"/>
      <c r="W163" s="32" t="s">
        <v>729</v>
      </c>
      <c r="X163" s="32"/>
      <c r="Y163" s="32" t="s">
        <v>639</v>
      </c>
      <c r="Z163" s="32"/>
      <c r="AA163" s="26"/>
      <c r="AB163" s="26"/>
      <c r="AC163" s="26"/>
      <c r="AD163" s="26"/>
      <c r="AE163" s="26"/>
      <c r="AF163" s="26" t="s">
        <v>637</v>
      </c>
      <c r="AG163" s="26"/>
      <c r="AH163" s="26" t="s">
        <v>729</v>
      </c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5"/>
    </row>
    <row r="164" spans="1:47" ht="12.75" thickBot="1" x14ac:dyDescent="0.3">
      <c r="A164" s="28">
        <v>43141</v>
      </c>
      <c r="B164" s="23" t="str">
        <f t="shared" si="2"/>
        <v>sam</v>
      </c>
      <c r="C164" s="27"/>
      <c r="D164" s="26"/>
      <c r="E164" s="26"/>
      <c r="F164" s="26"/>
      <c r="G164" s="26"/>
      <c r="H164" s="26"/>
      <c r="I164" s="26" t="s">
        <v>729</v>
      </c>
      <c r="J164" s="26"/>
      <c r="K164" s="26"/>
      <c r="L164" s="26"/>
      <c r="M164" s="26"/>
      <c r="N164" s="26"/>
      <c r="O164" s="26"/>
      <c r="P164" s="26"/>
      <c r="Q164" s="26" t="s">
        <v>729</v>
      </c>
      <c r="R164" s="26"/>
      <c r="S164" s="26"/>
      <c r="T164" s="26"/>
      <c r="U164" s="26"/>
      <c r="V164" s="32"/>
      <c r="W164" s="32" t="s">
        <v>729</v>
      </c>
      <c r="X164" s="32"/>
      <c r="Y164" s="32"/>
      <c r="Z164" s="32"/>
      <c r="AA164" s="26"/>
      <c r="AB164" s="26"/>
      <c r="AC164" s="26"/>
      <c r="AD164" s="26"/>
      <c r="AE164" s="26"/>
      <c r="AF164" s="26"/>
      <c r="AG164" s="26"/>
      <c r="AH164" s="26" t="s">
        <v>729</v>
      </c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5"/>
    </row>
    <row r="165" spans="1:47" ht="12.75" thickBot="1" x14ac:dyDescent="0.3">
      <c r="A165" s="28">
        <v>43142</v>
      </c>
      <c r="B165" s="23" t="str">
        <f t="shared" si="2"/>
        <v>dim</v>
      </c>
      <c r="C165" s="27"/>
      <c r="D165" s="26"/>
      <c r="E165" s="26"/>
      <c r="F165" s="26"/>
      <c r="G165" s="26"/>
      <c r="H165" s="26"/>
      <c r="I165" s="26" t="s">
        <v>729</v>
      </c>
      <c r="J165" s="26"/>
      <c r="K165" s="26"/>
      <c r="L165" s="26"/>
      <c r="M165" s="26"/>
      <c r="N165" s="26"/>
      <c r="O165" s="26"/>
      <c r="P165" s="26"/>
      <c r="Q165" s="26" t="s">
        <v>729</v>
      </c>
      <c r="R165" s="26"/>
      <c r="S165" s="26"/>
      <c r="T165" s="26"/>
      <c r="U165" s="26"/>
      <c r="V165" s="32"/>
      <c r="W165" s="32" t="s">
        <v>729</v>
      </c>
      <c r="X165" s="32"/>
      <c r="Y165" s="32"/>
      <c r="Z165" s="32"/>
      <c r="AA165" s="26"/>
      <c r="AB165" s="26"/>
      <c r="AC165" s="26"/>
      <c r="AD165" s="26"/>
      <c r="AE165" s="26"/>
      <c r="AF165" s="26"/>
      <c r="AG165" s="26"/>
      <c r="AH165" s="26" t="s">
        <v>729</v>
      </c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5"/>
    </row>
    <row r="166" spans="1:47" ht="12.75" thickBot="1" x14ac:dyDescent="0.3">
      <c r="A166" s="28">
        <v>43143</v>
      </c>
      <c r="B166" s="23" t="str">
        <f t="shared" si="2"/>
        <v>lun</v>
      </c>
      <c r="C166" s="27"/>
      <c r="D166" s="26" t="s">
        <v>637</v>
      </c>
      <c r="E166" s="26"/>
      <c r="F166" s="26"/>
      <c r="G166" s="26"/>
      <c r="H166" s="26"/>
      <c r="I166" s="26" t="s">
        <v>729</v>
      </c>
      <c r="J166" s="26"/>
      <c r="K166" s="26"/>
      <c r="L166" s="26"/>
      <c r="M166" s="26"/>
      <c r="N166" s="26"/>
      <c r="O166" s="26"/>
      <c r="P166" s="26"/>
      <c r="Q166" s="26" t="s">
        <v>729</v>
      </c>
      <c r="R166" s="26" t="s">
        <v>637</v>
      </c>
      <c r="S166" s="26"/>
      <c r="T166" s="26"/>
      <c r="U166" s="26"/>
      <c r="V166" s="32" t="s">
        <v>637</v>
      </c>
      <c r="W166" s="32" t="s">
        <v>729</v>
      </c>
      <c r="X166" s="32"/>
      <c r="Y166" s="32"/>
      <c r="Z166" s="32"/>
      <c r="AA166" s="26"/>
      <c r="AB166" s="26"/>
      <c r="AC166" s="26"/>
      <c r="AD166" s="26"/>
      <c r="AE166" s="26"/>
      <c r="AF166" s="26"/>
      <c r="AG166" s="26"/>
      <c r="AH166" s="26" t="s">
        <v>729</v>
      </c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5"/>
    </row>
    <row r="167" spans="1:47" ht="12.75" thickBot="1" x14ac:dyDescent="0.3">
      <c r="A167" s="28">
        <v>43144</v>
      </c>
      <c r="B167" s="23" t="str">
        <f t="shared" si="2"/>
        <v>mar</v>
      </c>
      <c r="C167" s="27"/>
      <c r="D167" s="26" t="s">
        <v>637</v>
      </c>
      <c r="E167" s="26"/>
      <c r="F167" s="26"/>
      <c r="G167" s="26"/>
      <c r="H167" s="26"/>
      <c r="I167" s="26" t="s">
        <v>729</v>
      </c>
      <c r="J167" s="26"/>
      <c r="K167" s="26"/>
      <c r="L167" s="26"/>
      <c r="M167" s="26"/>
      <c r="N167" s="26"/>
      <c r="O167" s="26"/>
      <c r="P167" s="26"/>
      <c r="Q167" s="26" t="s">
        <v>729</v>
      </c>
      <c r="R167" s="26" t="s">
        <v>637</v>
      </c>
      <c r="S167" s="26"/>
      <c r="T167" s="26"/>
      <c r="U167" s="26"/>
      <c r="V167" s="32"/>
      <c r="W167" s="32" t="s">
        <v>729</v>
      </c>
      <c r="X167" s="32"/>
      <c r="Y167" s="32"/>
      <c r="Z167" s="32"/>
      <c r="AA167" s="26"/>
      <c r="AB167" s="26"/>
      <c r="AC167" s="26"/>
      <c r="AD167" s="26"/>
      <c r="AE167" s="26"/>
      <c r="AF167" s="26"/>
      <c r="AG167" s="26"/>
      <c r="AH167" s="26" t="s">
        <v>729</v>
      </c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5"/>
    </row>
    <row r="168" spans="1:47" ht="12.75" thickBot="1" x14ac:dyDescent="0.3">
      <c r="A168" s="28">
        <v>43145</v>
      </c>
      <c r="B168" s="23" t="str">
        <f t="shared" si="2"/>
        <v>mer</v>
      </c>
      <c r="C168" s="27"/>
      <c r="D168" s="26" t="s">
        <v>637</v>
      </c>
      <c r="E168" s="26" t="s">
        <v>637</v>
      </c>
      <c r="F168" s="26"/>
      <c r="G168" s="26"/>
      <c r="H168" s="26"/>
      <c r="I168" s="26" t="s">
        <v>729</v>
      </c>
      <c r="J168" s="26"/>
      <c r="K168" s="26"/>
      <c r="L168" s="26"/>
      <c r="M168" s="26"/>
      <c r="N168" s="26"/>
      <c r="O168" s="26"/>
      <c r="P168" s="26"/>
      <c r="Q168" s="26" t="s">
        <v>729</v>
      </c>
      <c r="R168" s="26" t="s">
        <v>637</v>
      </c>
      <c r="S168" s="26"/>
      <c r="T168" s="26"/>
      <c r="U168" s="26"/>
      <c r="V168" s="32"/>
      <c r="W168" s="32" t="s">
        <v>729</v>
      </c>
      <c r="X168" s="32"/>
      <c r="Y168" s="32"/>
      <c r="Z168" s="32"/>
      <c r="AA168" s="26"/>
      <c r="AB168" s="26"/>
      <c r="AC168" s="26"/>
      <c r="AD168" s="26"/>
      <c r="AE168" s="26"/>
      <c r="AF168" s="26"/>
      <c r="AG168" s="26"/>
      <c r="AH168" s="26" t="s">
        <v>729</v>
      </c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5"/>
    </row>
    <row r="169" spans="1:47" ht="12.75" thickBot="1" x14ac:dyDescent="0.3">
      <c r="A169" s="28">
        <v>43146</v>
      </c>
      <c r="B169" s="23" t="str">
        <f t="shared" si="2"/>
        <v>jeu</v>
      </c>
      <c r="C169" s="27"/>
      <c r="D169" s="26" t="s">
        <v>637</v>
      </c>
      <c r="E169" s="26"/>
      <c r="F169" s="26"/>
      <c r="G169" s="26"/>
      <c r="H169" s="26"/>
      <c r="I169" s="26" t="s">
        <v>729</v>
      </c>
      <c r="J169" s="26"/>
      <c r="K169" s="26"/>
      <c r="L169" s="26"/>
      <c r="M169" s="26"/>
      <c r="N169" s="26" t="s">
        <v>637</v>
      </c>
      <c r="O169" s="26"/>
      <c r="P169" s="26"/>
      <c r="Q169" s="26" t="s">
        <v>729</v>
      </c>
      <c r="R169" s="26"/>
      <c r="S169" s="26"/>
      <c r="T169" s="26"/>
      <c r="U169" s="26" t="s">
        <v>638</v>
      </c>
      <c r="V169" s="32"/>
      <c r="W169" s="32" t="s">
        <v>729</v>
      </c>
      <c r="X169" s="32" t="s">
        <v>637</v>
      </c>
      <c r="Y169" s="32"/>
      <c r="Z169" s="32"/>
      <c r="AA169" s="26"/>
      <c r="AB169" s="26"/>
      <c r="AC169" s="26"/>
      <c r="AD169" s="26"/>
      <c r="AE169" s="26" t="s">
        <v>639</v>
      </c>
      <c r="AF169" s="26" t="s">
        <v>637</v>
      </c>
      <c r="AG169" s="26" t="s">
        <v>638</v>
      </c>
      <c r="AH169" s="26" t="s">
        <v>729</v>
      </c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5"/>
    </row>
    <row r="170" spans="1:47" ht="12.75" thickBot="1" x14ac:dyDescent="0.3">
      <c r="A170" s="28">
        <v>43147</v>
      </c>
      <c r="B170" s="23" t="str">
        <f t="shared" si="2"/>
        <v>ven</v>
      </c>
      <c r="C170" s="27"/>
      <c r="D170" s="26" t="s">
        <v>637</v>
      </c>
      <c r="E170" s="26"/>
      <c r="F170" s="26"/>
      <c r="G170" s="26"/>
      <c r="H170" s="26" t="s">
        <v>638</v>
      </c>
      <c r="I170" s="26" t="s">
        <v>729</v>
      </c>
      <c r="J170" s="26"/>
      <c r="K170" s="26"/>
      <c r="L170" s="26"/>
      <c r="M170" s="26"/>
      <c r="N170" s="26"/>
      <c r="O170" s="26" t="s">
        <v>637</v>
      </c>
      <c r="P170" s="26"/>
      <c r="Q170" s="26" t="s">
        <v>729</v>
      </c>
      <c r="R170" s="26"/>
      <c r="S170" s="26" t="s">
        <v>637</v>
      </c>
      <c r="T170" s="26"/>
      <c r="U170" s="26"/>
      <c r="V170" s="32"/>
      <c r="W170" s="32" t="s">
        <v>729</v>
      </c>
      <c r="X170" s="32"/>
      <c r="Y170" s="32" t="s">
        <v>639</v>
      </c>
      <c r="Z170" s="32"/>
      <c r="AA170" s="26"/>
      <c r="AB170" s="26"/>
      <c r="AC170" s="26"/>
      <c r="AD170" s="26"/>
      <c r="AE170" s="26"/>
      <c r="AF170" s="26" t="s">
        <v>637</v>
      </c>
      <c r="AG170" s="26"/>
      <c r="AH170" s="26" t="s">
        <v>729</v>
      </c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5"/>
    </row>
    <row r="171" spans="1:47" ht="12.75" thickBot="1" x14ac:dyDescent="0.3">
      <c r="A171" s="28">
        <v>43148</v>
      </c>
      <c r="B171" s="23" t="str">
        <f t="shared" si="2"/>
        <v>sam</v>
      </c>
      <c r="C171" s="27"/>
      <c r="D171" s="26"/>
      <c r="E171" s="26"/>
      <c r="F171" s="26"/>
      <c r="G171" s="26"/>
      <c r="H171" s="26"/>
      <c r="I171" s="26" t="s">
        <v>729</v>
      </c>
      <c r="J171" s="26"/>
      <c r="K171" s="26"/>
      <c r="L171" s="26"/>
      <c r="M171" s="26"/>
      <c r="N171" s="26"/>
      <c r="O171" s="26"/>
      <c r="P171" s="26"/>
      <c r="Q171" s="26" t="s">
        <v>729</v>
      </c>
      <c r="R171" s="26"/>
      <c r="S171" s="26"/>
      <c r="T171" s="26"/>
      <c r="U171" s="26"/>
      <c r="V171" s="32"/>
      <c r="W171" s="32" t="s">
        <v>729</v>
      </c>
      <c r="X171" s="32"/>
      <c r="Y171" s="32"/>
      <c r="Z171" s="32"/>
      <c r="AA171" s="26"/>
      <c r="AB171" s="26"/>
      <c r="AC171" s="26"/>
      <c r="AD171" s="26"/>
      <c r="AE171" s="26"/>
      <c r="AF171" s="26"/>
      <c r="AG171" s="26"/>
      <c r="AH171" s="26" t="s">
        <v>729</v>
      </c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5"/>
    </row>
    <row r="172" spans="1:47" ht="12.75" thickBot="1" x14ac:dyDescent="0.3">
      <c r="A172" s="28">
        <v>43149</v>
      </c>
      <c r="B172" s="23" t="str">
        <f t="shared" si="2"/>
        <v>dim</v>
      </c>
      <c r="C172" s="27"/>
      <c r="D172" s="26"/>
      <c r="E172" s="26"/>
      <c r="F172" s="26"/>
      <c r="G172" s="26"/>
      <c r="H172" s="26"/>
      <c r="I172" s="26" t="s">
        <v>729</v>
      </c>
      <c r="J172" s="26"/>
      <c r="K172" s="26"/>
      <c r="L172" s="26"/>
      <c r="M172" s="26"/>
      <c r="N172" s="26"/>
      <c r="O172" s="26"/>
      <c r="P172" s="26"/>
      <c r="Q172" s="26" t="s">
        <v>729</v>
      </c>
      <c r="R172" s="26"/>
      <c r="S172" s="26"/>
      <c r="T172" s="26"/>
      <c r="U172" s="26"/>
      <c r="V172" s="32"/>
      <c r="W172" s="32" t="s">
        <v>729</v>
      </c>
      <c r="X172" s="32"/>
      <c r="Y172" s="32"/>
      <c r="Z172" s="32"/>
      <c r="AA172" s="26"/>
      <c r="AB172" s="26"/>
      <c r="AC172" s="26"/>
      <c r="AD172" s="26"/>
      <c r="AE172" s="26"/>
      <c r="AF172" s="26"/>
      <c r="AG172" s="26"/>
      <c r="AH172" s="26" t="s">
        <v>729</v>
      </c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5"/>
    </row>
    <row r="173" spans="1:47" ht="12.75" thickBot="1" x14ac:dyDescent="0.3">
      <c r="A173" s="28">
        <v>43150</v>
      </c>
      <c r="B173" s="23" t="str">
        <f t="shared" si="2"/>
        <v>lun</v>
      </c>
      <c r="C173" s="27"/>
      <c r="D173" s="26" t="s">
        <v>638</v>
      </c>
      <c r="E173" s="26"/>
      <c r="F173" s="26"/>
      <c r="G173" s="26"/>
      <c r="H173" s="26"/>
      <c r="I173" s="26" t="s">
        <v>729</v>
      </c>
      <c r="J173" s="26"/>
      <c r="K173" s="26"/>
      <c r="L173" s="26"/>
      <c r="M173" s="26"/>
      <c r="N173" s="26"/>
      <c r="O173" s="26"/>
      <c r="P173" s="26"/>
      <c r="Q173" s="26" t="s">
        <v>729</v>
      </c>
      <c r="R173" s="26"/>
      <c r="S173" s="26"/>
      <c r="T173" s="26"/>
      <c r="U173" s="26"/>
      <c r="V173" s="32" t="s">
        <v>637</v>
      </c>
      <c r="W173" s="32" t="s">
        <v>729</v>
      </c>
      <c r="X173" s="32"/>
      <c r="Y173" s="32"/>
      <c r="Z173" s="32"/>
      <c r="AA173" s="26"/>
      <c r="AB173" s="26"/>
      <c r="AC173" s="26"/>
      <c r="AD173" s="26"/>
      <c r="AE173" s="26"/>
      <c r="AF173" s="26"/>
      <c r="AG173" s="26"/>
      <c r="AH173" s="26" t="s">
        <v>729</v>
      </c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5"/>
    </row>
    <row r="174" spans="1:47" ht="12.75" thickBot="1" x14ac:dyDescent="0.3">
      <c r="A174" s="28">
        <v>43151</v>
      </c>
      <c r="B174" s="23" t="str">
        <f t="shared" si="2"/>
        <v>mar</v>
      </c>
      <c r="C174" s="27"/>
      <c r="D174" s="26" t="s">
        <v>637</v>
      </c>
      <c r="E174" s="26"/>
      <c r="F174" s="26"/>
      <c r="G174" s="26"/>
      <c r="H174" s="26"/>
      <c r="I174" s="26" t="s">
        <v>729</v>
      </c>
      <c r="J174" s="26"/>
      <c r="K174" s="26"/>
      <c r="L174" s="26"/>
      <c r="M174" s="26"/>
      <c r="N174" s="26"/>
      <c r="O174" s="26"/>
      <c r="P174" s="26"/>
      <c r="Q174" s="26" t="s">
        <v>729</v>
      </c>
      <c r="R174" s="26"/>
      <c r="S174" s="26"/>
      <c r="T174" s="26"/>
      <c r="U174" s="26"/>
      <c r="V174" s="32"/>
      <c r="W174" s="32" t="s">
        <v>729</v>
      </c>
      <c r="X174" s="32"/>
      <c r="Y174" s="32"/>
      <c r="Z174" s="32"/>
      <c r="AA174" s="26"/>
      <c r="AB174" s="26"/>
      <c r="AC174" s="26"/>
      <c r="AD174" s="26"/>
      <c r="AE174" s="26"/>
      <c r="AF174" s="26"/>
      <c r="AG174" s="26"/>
      <c r="AH174" s="26" t="s">
        <v>729</v>
      </c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5"/>
    </row>
    <row r="175" spans="1:47" ht="12.75" thickBot="1" x14ac:dyDescent="0.3">
      <c r="A175" s="28">
        <v>43152</v>
      </c>
      <c r="B175" s="23" t="str">
        <f t="shared" si="2"/>
        <v>mer</v>
      </c>
      <c r="C175" s="27"/>
      <c r="D175" s="26" t="s">
        <v>637</v>
      </c>
      <c r="E175" s="26" t="s">
        <v>637</v>
      </c>
      <c r="F175" s="26"/>
      <c r="G175" s="26"/>
      <c r="H175" s="26"/>
      <c r="I175" s="26" t="s">
        <v>729</v>
      </c>
      <c r="J175" s="26"/>
      <c r="K175" s="26"/>
      <c r="L175" s="26"/>
      <c r="M175" s="26"/>
      <c r="N175" s="26"/>
      <c r="O175" s="26"/>
      <c r="P175" s="26"/>
      <c r="Q175" s="26" t="s">
        <v>729</v>
      </c>
      <c r="R175" s="26"/>
      <c r="S175" s="26"/>
      <c r="T175" s="26"/>
      <c r="U175" s="26"/>
      <c r="V175" s="32"/>
      <c r="W175" s="32" t="s">
        <v>729</v>
      </c>
      <c r="X175" s="32"/>
      <c r="Y175" s="32"/>
      <c r="Z175" s="32"/>
      <c r="AA175" s="26"/>
      <c r="AB175" s="26"/>
      <c r="AC175" s="26"/>
      <c r="AD175" s="26"/>
      <c r="AE175" s="26"/>
      <c r="AF175" s="26"/>
      <c r="AG175" s="26"/>
      <c r="AH175" s="26" t="s">
        <v>729</v>
      </c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5"/>
    </row>
    <row r="176" spans="1:47" ht="12.75" thickBot="1" x14ac:dyDescent="0.3">
      <c r="A176" s="28">
        <v>43153</v>
      </c>
      <c r="B176" s="23" t="str">
        <f t="shared" si="2"/>
        <v>jeu</v>
      </c>
      <c r="C176" s="27"/>
      <c r="D176" s="26" t="s">
        <v>637</v>
      </c>
      <c r="E176" s="26"/>
      <c r="F176" s="26"/>
      <c r="G176" s="26"/>
      <c r="H176" s="26"/>
      <c r="I176" s="26" t="s">
        <v>729</v>
      </c>
      <c r="J176" s="26"/>
      <c r="K176" s="26"/>
      <c r="L176" s="26"/>
      <c r="M176" s="26"/>
      <c r="N176" s="26" t="s">
        <v>638</v>
      </c>
      <c r="O176" s="26"/>
      <c r="P176" s="26"/>
      <c r="Q176" s="26" t="s">
        <v>729</v>
      </c>
      <c r="R176" s="26"/>
      <c r="S176" s="26"/>
      <c r="T176" s="26"/>
      <c r="U176" s="26" t="s">
        <v>638</v>
      </c>
      <c r="V176" s="32"/>
      <c r="W176" s="32" t="s">
        <v>729</v>
      </c>
      <c r="X176" s="32" t="s">
        <v>637</v>
      </c>
      <c r="Y176" s="32"/>
      <c r="Z176" s="32"/>
      <c r="AA176" s="26"/>
      <c r="AB176" s="26"/>
      <c r="AC176" s="26"/>
      <c r="AD176" s="26"/>
      <c r="AE176" s="26"/>
      <c r="AF176" s="26" t="s">
        <v>637</v>
      </c>
      <c r="AG176" s="26" t="s">
        <v>639</v>
      </c>
      <c r="AH176" s="26" t="s">
        <v>729</v>
      </c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5"/>
    </row>
    <row r="177" spans="1:47" ht="12.75" thickBot="1" x14ac:dyDescent="0.3">
      <c r="A177" s="28">
        <v>43154</v>
      </c>
      <c r="B177" s="23" t="str">
        <f t="shared" si="2"/>
        <v>ven</v>
      </c>
      <c r="C177" s="27"/>
      <c r="D177" s="26" t="s">
        <v>637</v>
      </c>
      <c r="E177" s="26"/>
      <c r="F177" s="26"/>
      <c r="G177" s="26"/>
      <c r="H177" s="26" t="s">
        <v>638</v>
      </c>
      <c r="I177" s="26" t="s">
        <v>729</v>
      </c>
      <c r="J177" s="26"/>
      <c r="K177" s="26"/>
      <c r="L177" s="26"/>
      <c r="M177" s="26"/>
      <c r="N177" s="26"/>
      <c r="O177" s="26" t="s">
        <v>637</v>
      </c>
      <c r="P177" s="26"/>
      <c r="Q177" s="26" t="s">
        <v>729</v>
      </c>
      <c r="R177" s="26"/>
      <c r="S177" s="26" t="s">
        <v>637</v>
      </c>
      <c r="T177" s="26"/>
      <c r="U177" s="26"/>
      <c r="V177" s="32"/>
      <c r="W177" s="32" t="s">
        <v>729</v>
      </c>
      <c r="X177" s="32"/>
      <c r="Y177" s="32" t="s">
        <v>639</v>
      </c>
      <c r="Z177" s="32"/>
      <c r="AA177" s="26"/>
      <c r="AB177" s="26"/>
      <c r="AC177" s="26"/>
      <c r="AD177" s="26"/>
      <c r="AE177" s="26"/>
      <c r="AF177" s="26" t="s">
        <v>637</v>
      </c>
      <c r="AG177" s="26"/>
      <c r="AH177" s="26" t="s">
        <v>729</v>
      </c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5"/>
    </row>
    <row r="178" spans="1:47" ht="12.75" thickBot="1" x14ac:dyDescent="0.3">
      <c r="A178" s="28">
        <v>43155</v>
      </c>
      <c r="B178" s="23" t="str">
        <f t="shared" si="2"/>
        <v>sam</v>
      </c>
      <c r="C178" s="27"/>
      <c r="D178" s="26"/>
      <c r="E178" s="26"/>
      <c r="F178" s="26"/>
      <c r="G178" s="26"/>
      <c r="H178" s="26"/>
      <c r="I178" s="26" t="s">
        <v>729</v>
      </c>
      <c r="J178" s="26"/>
      <c r="K178" s="26"/>
      <c r="L178" s="26"/>
      <c r="M178" s="26"/>
      <c r="N178" s="26"/>
      <c r="O178" s="26"/>
      <c r="P178" s="26"/>
      <c r="Q178" s="26" t="s">
        <v>729</v>
      </c>
      <c r="R178" s="26"/>
      <c r="S178" s="26"/>
      <c r="T178" s="26"/>
      <c r="U178" s="26"/>
      <c r="V178" s="32"/>
      <c r="W178" s="32" t="s">
        <v>729</v>
      </c>
      <c r="X178" s="32"/>
      <c r="Y178" s="32"/>
      <c r="Z178" s="32"/>
      <c r="AA178" s="26"/>
      <c r="AB178" s="26"/>
      <c r="AC178" s="26"/>
      <c r="AD178" s="26"/>
      <c r="AE178" s="26"/>
      <c r="AF178" s="26"/>
      <c r="AG178" s="26"/>
      <c r="AH178" s="26" t="s">
        <v>729</v>
      </c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5"/>
    </row>
    <row r="179" spans="1:47" ht="12.75" thickBot="1" x14ac:dyDescent="0.3">
      <c r="A179" s="28">
        <v>43156</v>
      </c>
      <c r="B179" s="23" t="str">
        <f t="shared" si="2"/>
        <v>dim</v>
      </c>
      <c r="C179" s="27"/>
      <c r="D179" s="26"/>
      <c r="E179" s="26"/>
      <c r="F179" s="26"/>
      <c r="G179" s="26"/>
      <c r="H179" s="26"/>
      <c r="I179" s="26" t="s">
        <v>729</v>
      </c>
      <c r="J179" s="26"/>
      <c r="K179" s="26"/>
      <c r="L179" s="26"/>
      <c r="M179" s="26"/>
      <c r="N179" s="26"/>
      <c r="O179" s="26"/>
      <c r="P179" s="26"/>
      <c r="Q179" s="26" t="s">
        <v>729</v>
      </c>
      <c r="R179" s="26"/>
      <c r="S179" s="26"/>
      <c r="T179" s="26"/>
      <c r="U179" s="26"/>
      <c r="V179" s="32"/>
      <c r="W179" s="32" t="s">
        <v>729</v>
      </c>
      <c r="X179" s="32"/>
      <c r="Y179" s="32"/>
      <c r="Z179" s="32"/>
      <c r="AA179" s="26"/>
      <c r="AB179" s="26"/>
      <c r="AC179" s="26"/>
      <c r="AD179" s="26"/>
      <c r="AE179" s="26"/>
      <c r="AF179" s="26"/>
      <c r="AG179" s="26"/>
      <c r="AH179" s="26" t="s">
        <v>729</v>
      </c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5"/>
    </row>
    <row r="180" spans="1:47" ht="12.75" thickBot="1" x14ac:dyDescent="0.3">
      <c r="A180" s="28">
        <v>43157</v>
      </c>
      <c r="B180" s="23" t="str">
        <f t="shared" si="2"/>
        <v>lun</v>
      </c>
      <c r="C180" s="27"/>
      <c r="D180" s="26" t="s">
        <v>637</v>
      </c>
      <c r="E180" s="26"/>
      <c r="F180" s="26"/>
      <c r="G180" s="26"/>
      <c r="H180" s="26"/>
      <c r="I180" s="26" t="s">
        <v>729</v>
      </c>
      <c r="J180" s="26"/>
      <c r="K180" s="26"/>
      <c r="L180" s="26"/>
      <c r="M180" s="26"/>
      <c r="N180" s="26"/>
      <c r="O180" s="26"/>
      <c r="P180" s="26"/>
      <c r="Q180" s="26" t="s">
        <v>729</v>
      </c>
      <c r="R180" s="26"/>
      <c r="S180" s="26" t="s">
        <v>637</v>
      </c>
      <c r="T180" s="26"/>
      <c r="U180" s="26"/>
      <c r="V180" s="32" t="s">
        <v>637</v>
      </c>
      <c r="W180" s="32" t="s">
        <v>729</v>
      </c>
      <c r="X180" s="32"/>
      <c r="Y180" s="32"/>
      <c r="Z180" s="32"/>
      <c r="AA180" s="26"/>
      <c r="AB180" s="26"/>
      <c r="AC180" s="26"/>
      <c r="AD180" s="26"/>
      <c r="AE180" s="26"/>
      <c r="AF180" s="26"/>
      <c r="AG180" s="26"/>
      <c r="AH180" s="26" t="s">
        <v>729</v>
      </c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5"/>
    </row>
    <row r="181" spans="1:47" ht="12.75" thickBot="1" x14ac:dyDescent="0.3">
      <c r="A181" s="28">
        <v>43158</v>
      </c>
      <c r="B181" s="23" t="str">
        <f t="shared" si="2"/>
        <v>mar</v>
      </c>
      <c r="C181" s="27"/>
      <c r="D181" s="26" t="s">
        <v>639</v>
      </c>
      <c r="E181" s="26"/>
      <c r="F181" s="26"/>
      <c r="G181" s="26"/>
      <c r="H181" s="26"/>
      <c r="I181" s="26" t="s">
        <v>729</v>
      </c>
      <c r="J181" s="26"/>
      <c r="K181" s="26"/>
      <c r="L181" s="26"/>
      <c r="M181" s="26"/>
      <c r="N181" s="26"/>
      <c r="O181" s="26"/>
      <c r="P181" s="26"/>
      <c r="Q181" s="26" t="s">
        <v>729</v>
      </c>
      <c r="R181" s="26"/>
      <c r="S181" s="26" t="s">
        <v>637</v>
      </c>
      <c r="T181" s="26"/>
      <c r="U181" s="26"/>
      <c r="V181" s="32"/>
      <c r="W181" s="32" t="s">
        <v>729</v>
      </c>
      <c r="X181" s="32"/>
      <c r="Y181" s="32"/>
      <c r="Z181" s="32"/>
      <c r="AA181" s="26"/>
      <c r="AB181" s="26"/>
      <c r="AC181" s="26"/>
      <c r="AD181" s="26"/>
      <c r="AE181" s="26"/>
      <c r="AF181" s="26"/>
      <c r="AG181" s="26"/>
      <c r="AH181" s="26" t="s">
        <v>729</v>
      </c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5"/>
    </row>
    <row r="182" spans="1:47" ht="12.75" thickBot="1" x14ac:dyDescent="0.3">
      <c r="A182" s="24">
        <v>43159</v>
      </c>
      <c r="B182" s="23" t="str">
        <f t="shared" si="2"/>
        <v>mer</v>
      </c>
      <c r="C182" s="27"/>
      <c r="D182" s="26" t="s">
        <v>637</v>
      </c>
      <c r="E182" s="26" t="s">
        <v>637</v>
      </c>
      <c r="F182" s="26"/>
      <c r="G182" s="26"/>
      <c r="H182" s="26"/>
      <c r="I182" s="26" t="s">
        <v>729</v>
      </c>
      <c r="J182" s="26"/>
      <c r="K182" s="26"/>
      <c r="L182" s="26"/>
      <c r="M182" s="26"/>
      <c r="N182" s="26"/>
      <c r="O182" s="26"/>
      <c r="P182" s="26"/>
      <c r="Q182" s="26" t="s">
        <v>729</v>
      </c>
      <c r="R182" s="26"/>
      <c r="S182" s="26" t="s">
        <v>637</v>
      </c>
      <c r="T182" s="26"/>
      <c r="U182" s="26"/>
      <c r="V182" s="32"/>
      <c r="W182" s="32" t="s">
        <v>729</v>
      </c>
      <c r="X182" s="32"/>
      <c r="Y182" s="32"/>
      <c r="Z182" s="32"/>
      <c r="AA182" s="26"/>
      <c r="AB182" s="26"/>
      <c r="AC182" s="26"/>
      <c r="AD182" s="26"/>
      <c r="AE182" s="26"/>
      <c r="AF182" s="26"/>
      <c r="AG182" s="26"/>
      <c r="AH182" s="26" t="s">
        <v>729</v>
      </c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5"/>
    </row>
    <row r="183" spans="1:47" ht="12.75" thickBot="1" x14ac:dyDescent="0.3">
      <c r="A183" s="29">
        <v>43160</v>
      </c>
      <c r="B183" s="23" t="str">
        <f t="shared" si="2"/>
        <v>jeu</v>
      </c>
      <c r="C183" s="27"/>
      <c r="D183" s="26" t="s">
        <v>637</v>
      </c>
      <c r="E183" s="26"/>
      <c r="F183" s="26"/>
      <c r="G183" s="26"/>
      <c r="H183" s="26"/>
      <c r="I183" s="26" t="s">
        <v>729</v>
      </c>
      <c r="J183" s="26"/>
      <c r="K183" s="26"/>
      <c r="L183" s="26"/>
      <c r="M183" s="26"/>
      <c r="N183" s="26" t="s">
        <v>638</v>
      </c>
      <c r="O183" s="26"/>
      <c r="P183" s="26"/>
      <c r="Q183" s="26" t="s">
        <v>729</v>
      </c>
      <c r="R183" s="26"/>
      <c r="S183" s="26" t="s">
        <v>637</v>
      </c>
      <c r="T183" s="26"/>
      <c r="U183" s="26" t="s">
        <v>638</v>
      </c>
      <c r="V183" s="32"/>
      <c r="W183" s="32" t="s">
        <v>729</v>
      </c>
      <c r="X183" s="32" t="s">
        <v>637</v>
      </c>
      <c r="Y183" s="32"/>
      <c r="Z183" s="32"/>
      <c r="AA183" s="26"/>
      <c r="AB183" s="26"/>
      <c r="AC183" s="26"/>
      <c r="AD183" s="26"/>
      <c r="AE183" s="26"/>
      <c r="AF183" s="26" t="s">
        <v>637</v>
      </c>
      <c r="AG183" s="26"/>
      <c r="AH183" s="26" t="s">
        <v>729</v>
      </c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5"/>
    </row>
    <row r="184" spans="1:47" ht="12.75" thickBot="1" x14ac:dyDescent="0.3">
      <c r="A184" s="28">
        <v>43161</v>
      </c>
      <c r="B184" s="23" t="str">
        <f t="shared" si="2"/>
        <v>ven</v>
      </c>
      <c r="C184" s="27"/>
      <c r="D184" s="26" t="s">
        <v>637</v>
      </c>
      <c r="E184" s="26"/>
      <c r="F184" s="26"/>
      <c r="G184" s="26"/>
      <c r="H184" s="26" t="s">
        <v>638</v>
      </c>
      <c r="I184" s="26" t="s">
        <v>729</v>
      </c>
      <c r="J184" s="26"/>
      <c r="K184" s="26"/>
      <c r="L184" s="26"/>
      <c r="M184" s="26"/>
      <c r="N184" s="26"/>
      <c r="O184" s="26" t="s">
        <v>637</v>
      </c>
      <c r="P184" s="26"/>
      <c r="Q184" s="26" t="s">
        <v>729</v>
      </c>
      <c r="R184" s="26"/>
      <c r="S184" s="26" t="s">
        <v>637</v>
      </c>
      <c r="T184" s="26" t="s">
        <v>637</v>
      </c>
      <c r="U184" s="26"/>
      <c r="V184" s="32"/>
      <c r="W184" s="32" t="s">
        <v>729</v>
      </c>
      <c r="X184" s="32"/>
      <c r="Y184" s="32" t="s">
        <v>639</v>
      </c>
      <c r="Z184" s="32"/>
      <c r="AA184" s="26"/>
      <c r="AB184" s="26"/>
      <c r="AC184" s="26"/>
      <c r="AD184" s="26"/>
      <c r="AE184" s="26"/>
      <c r="AF184" s="26" t="s">
        <v>637</v>
      </c>
      <c r="AG184" s="26"/>
      <c r="AH184" s="26" t="s">
        <v>729</v>
      </c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5"/>
    </row>
    <row r="185" spans="1:47" ht="12.75" thickBot="1" x14ac:dyDescent="0.3">
      <c r="A185" s="28">
        <v>43162</v>
      </c>
      <c r="B185" s="23" t="str">
        <f t="shared" si="2"/>
        <v>sam</v>
      </c>
      <c r="C185" s="27"/>
      <c r="D185" s="26"/>
      <c r="E185" s="26"/>
      <c r="F185" s="26"/>
      <c r="G185" s="26"/>
      <c r="H185" s="26"/>
      <c r="I185" s="26" t="s">
        <v>729</v>
      </c>
      <c r="J185" s="26"/>
      <c r="K185" s="26"/>
      <c r="L185" s="26"/>
      <c r="M185" s="26"/>
      <c r="N185" s="26"/>
      <c r="O185" s="26"/>
      <c r="P185" s="26"/>
      <c r="Q185" s="26" t="s">
        <v>729</v>
      </c>
      <c r="R185" s="26"/>
      <c r="S185" s="26"/>
      <c r="T185" s="26" t="s">
        <v>637</v>
      </c>
      <c r="U185" s="26"/>
      <c r="V185" s="32"/>
      <c r="W185" s="32" t="s">
        <v>729</v>
      </c>
      <c r="X185" s="32"/>
      <c r="Y185" s="32"/>
      <c r="Z185" s="32"/>
      <c r="AA185" s="26"/>
      <c r="AB185" s="26"/>
      <c r="AC185" s="26"/>
      <c r="AD185" s="26"/>
      <c r="AE185" s="26"/>
      <c r="AF185" s="26"/>
      <c r="AG185" s="26"/>
      <c r="AH185" s="26" t="s">
        <v>729</v>
      </c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5"/>
    </row>
    <row r="186" spans="1:47" ht="12.75" thickBot="1" x14ac:dyDescent="0.3">
      <c r="A186" s="28">
        <v>43163</v>
      </c>
      <c r="B186" s="23" t="str">
        <f t="shared" si="2"/>
        <v>dim</v>
      </c>
      <c r="C186" s="27"/>
      <c r="D186" s="26"/>
      <c r="E186" s="26"/>
      <c r="F186" s="26"/>
      <c r="G186" s="26"/>
      <c r="H186" s="26"/>
      <c r="I186" s="26" t="s">
        <v>729</v>
      </c>
      <c r="J186" s="26"/>
      <c r="K186" s="26"/>
      <c r="L186" s="26"/>
      <c r="M186" s="26"/>
      <c r="N186" s="26"/>
      <c r="O186" s="26"/>
      <c r="P186" s="26"/>
      <c r="Q186" s="26" t="s">
        <v>729</v>
      </c>
      <c r="R186" s="26"/>
      <c r="S186" s="26"/>
      <c r="T186" s="26"/>
      <c r="U186" s="26"/>
      <c r="V186" s="32"/>
      <c r="W186" s="32" t="s">
        <v>729</v>
      </c>
      <c r="X186" s="32"/>
      <c r="Y186" s="32"/>
      <c r="Z186" s="32"/>
      <c r="AA186" s="26"/>
      <c r="AB186" s="26"/>
      <c r="AC186" s="26"/>
      <c r="AD186" s="26"/>
      <c r="AE186" s="26"/>
      <c r="AF186" s="26"/>
      <c r="AG186" s="26"/>
      <c r="AH186" s="26" t="s">
        <v>729</v>
      </c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5"/>
    </row>
    <row r="187" spans="1:47" ht="12.75" thickBot="1" x14ac:dyDescent="0.3">
      <c r="A187" s="28">
        <v>43164</v>
      </c>
      <c r="B187" s="23" t="str">
        <f t="shared" si="2"/>
        <v>lun</v>
      </c>
      <c r="C187" s="27"/>
      <c r="D187" s="26" t="s">
        <v>637</v>
      </c>
      <c r="E187" s="26"/>
      <c r="F187" s="26"/>
      <c r="G187" s="26"/>
      <c r="H187" s="26"/>
      <c r="I187" s="26" t="s">
        <v>729</v>
      </c>
      <c r="J187" s="26"/>
      <c r="K187" s="26"/>
      <c r="L187" s="26"/>
      <c r="M187" s="26"/>
      <c r="N187" s="26"/>
      <c r="O187" s="26"/>
      <c r="P187" s="26"/>
      <c r="Q187" s="26" t="s">
        <v>729</v>
      </c>
      <c r="R187" s="26"/>
      <c r="S187" s="26"/>
      <c r="T187" s="26"/>
      <c r="U187" s="26"/>
      <c r="V187" s="32" t="s">
        <v>637</v>
      </c>
      <c r="W187" s="32" t="s">
        <v>729</v>
      </c>
      <c r="X187" s="32"/>
      <c r="Y187" s="32"/>
      <c r="Z187" s="32"/>
      <c r="AA187" s="26"/>
      <c r="AB187" s="26"/>
      <c r="AC187" s="26"/>
      <c r="AD187" s="26"/>
      <c r="AE187" s="26"/>
      <c r="AF187" s="26"/>
      <c r="AG187" s="26"/>
      <c r="AH187" s="26" t="s">
        <v>729</v>
      </c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5"/>
    </row>
    <row r="188" spans="1:47" ht="12.75" thickBot="1" x14ac:dyDescent="0.3">
      <c r="A188" s="28">
        <v>43165</v>
      </c>
      <c r="B188" s="23" t="str">
        <f t="shared" si="2"/>
        <v>mar</v>
      </c>
      <c r="C188" s="27"/>
      <c r="D188" s="26" t="s">
        <v>637</v>
      </c>
      <c r="E188" s="26"/>
      <c r="F188" s="26"/>
      <c r="G188" s="26"/>
      <c r="H188" s="26"/>
      <c r="I188" s="26" t="s">
        <v>729</v>
      </c>
      <c r="J188" s="26"/>
      <c r="K188" s="26"/>
      <c r="L188" s="26"/>
      <c r="M188" s="26"/>
      <c r="N188" s="26"/>
      <c r="O188" s="26"/>
      <c r="P188" s="26"/>
      <c r="Q188" s="26" t="s">
        <v>729</v>
      </c>
      <c r="R188" s="26"/>
      <c r="S188" s="26"/>
      <c r="T188" s="26"/>
      <c r="U188" s="26"/>
      <c r="V188" s="32"/>
      <c r="W188" s="32" t="s">
        <v>729</v>
      </c>
      <c r="X188" s="32"/>
      <c r="Y188" s="32"/>
      <c r="Z188" s="32"/>
      <c r="AA188" s="26"/>
      <c r="AB188" s="26"/>
      <c r="AC188" s="26"/>
      <c r="AD188" s="26"/>
      <c r="AE188" s="26"/>
      <c r="AF188" s="26"/>
      <c r="AG188" s="26"/>
      <c r="AH188" s="26" t="s">
        <v>729</v>
      </c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5"/>
    </row>
    <row r="189" spans="1:47" ht="12.75" thickBot="1" x14ac:dyDescent="0.3">
      <c r="A189" s="28">
        <v>43166</v>
      </c>
      <c r="B189" s="23" t="str">
        <f t="shared" si="2"/>
        <v>mer</v>
      </c>
      <c r="C189" s="27"/>
      <c r="D189" s="26" t="s">
        <v>637</v>
      </c>
      <c r="E189" s="26" t="s">
        <v>637</v>
      </c>
      <c r="F189" s="26"/>
      <c r="G189" s="26"/>
      <c r="H189" s="26"/>
      <c r="I189" s="26" t="s">
        <v>729</v>
      </c>
      <c r="J189" s="26"/>
      <c r="K189" s="26"/>
      <c r="L189" s="26"/>
      <c r="M189" s="26"/>
      <c r="N189" s="26"/>
      <c r="O189" s="26"/>
      <c r="P189" s="26"/>
      <c r="Q189" s="26" t="s">
        <v>729</v>
      </c>
      <c r="R189" s="26"/>
      <c r="S189" s="26"/>
      <c r="T189" s="26"/>
      <c r="U189" s="26"/>
      <c r="V189" s="32"/>
      <c r="W189" s="32" t="s">
        <v>729</v>
      </c>
      <c r="X189" s="32"/>
      <c r="Y189" s="32"/>
      <c r="Z189" s="32"/>
      <c r="AA189" s="26"/>
      <c r="AB189" s="26"/>
      <c r="AC189" s="26"/>
      <c r="AD189" s="26"/>
      <c r="AE189" s="26"/>
      <c r="AF189" s="26"/>
      <c r="AG189" s="26"/>
      <c r="AH189" s="26" t="s">
        <v>729</v>
      </c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5"/>
    </row>
    <row r="190" spans="1:47" ht="12.75" thickBot="1" x14ac:dyDescent="0.3">
      <c r="A190" s="28">
        <v>43167</v>
      </c>
      <c r="B190" s="23" t="str">
        <f t="shared" si="2"/>
        <v>jeu</v>
      </c>
      <c r="C190" s="27"/>
      <c r="D190" s="26" t="s">
        <v>637</v>
      </c>
      <c r="E190" s="26"/>
      <c r="F190" s="26"/>
      <c r="G190" s="26"/>
      <c r="H190" s="26"/>
      <c r="I190" s="26" t="s">
        <v>729</v>
      </c>
      <c r="J190" s="26"/>
      <c r="K190" s="26"/>
      <c r="L190" s="26"/>
      <c r="M190" s="26"/>
      <c r="N190" s="26" t="s">
        <v>638</v>
      </c>
      <c r="O190" s="26"/>
      <c r="P190" s="26"/>
      <c r="Q190" s="26" t="s">
        <v>729</v>
      </c>
      <c r="R190" s="26"/>
      <c r="S190" s="26"/>
      <c r="T190" s="26"/>
      <c r="U190" s="26" t="s">
        <v>638</v>
      </c>
      <c r="V190" s="32"/>
      <c r="W190" s="32" t="s">
        <v>729</v>
      </c>
      <c r="X190" s="32" t="s">
        <v>637</v>
      </c>
      <c r="Y190" s="32"/>
      <c r="Z190" s="32"/>
      <c r="AA190" s="26"/>
      <c r="AB190" s="26"/>
      <c r="AC190" s="26"/>
      <c r="AD190" s="26"/>
      <c r="AE190" s="26"/>
      <c r="AF190" s="26" t="s">
        <v>637</v>
      </c>
      <c r="AG190" s="26"/>
      <c r="AH190" s="26" t="s">
        <v>729</v>
      </c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5"/>
    </row>
    <row r="191" spans="1:47" ht="12.75" thickBot="1" x14ac:dyDescent="0.3">
      <c r="A191" s="28">
        <v>43168</v>
      </c>
      <c r="B191" s="23" t="str">
        <f t="shared" si="2"/>
        <v>ven</v>
      </c>
      <c r="C191" s="27"/>
      <c r="D191" s="26" t="s">
        <v>637</v>
      </c>
      <c r="E191" s="26"/>
      <c r="F191" s="26"/>
      <c r="G191" s="26"/>
      <c r="H191" s="26" t="s">
        <v>638</v>
      </c>
      <c r="I191" s="26" t="s">
        <v>729</v>
      </c>
      <c r="J191" s="26"/>
      <c r="K191" s="26"/>
      <c r="L191" s="26"/>
      <c r="M191" s="26"/>
      <c r="N191" s="26"/>
      <c r="O191" s="26" t="s">
        <v>637</v>
      </c>
      <c r="P191" s="26"/>
      <c r="Q191" s="26" t="s">
        <v>729</v>
      </c>
      <c r="R191" s="26"/>
      <c r="S191" s="26"/>
      <c r="T191" s="26"/>
      <c r="U191" s="26"/>
      <c r="V191" s="32"/>
      <c r="W191" s="32" t="s">
        <v>729</v>
      </c>
      <c r="X191" s="32"/>
      <c r="Y191" s="32" t="s">
        <v>639</v>
      </c>
      <c r="Z191" s="32"/>
      <c r="AA191" s="26"/>
      <c r="AB191" s="26"/>
      <c r="AC191" s="26"/>
      <c r="AD191" s="26"/>
      <c r="AE191" s="26"/>
      <c r="AF191" s="26" t="s">
        <v>637</v>
      </c>
      <c r="AG191" s="26"/>
      <c r="AH191" s="26" t="s">
        <v>729</v>
      </c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5"/>
    </row>
    <row r="192" spans="1:47" ht="12.75" thickBot="1" x14ac:dyDescent="0.3">
      <c r="A192" s="28">
        <v>43169</v>
      </c>
      <c r="B192" s="23" t="str">
        <f t="shared" si="2"/>
        <v>sam</v>
      </c>
      <c r="C192" s="27"/>
      <c r="D192" s="26"/>
      <c r="E192" s="26"/>
      <c r="F192" s="26"/>
      <c r="G192" s="26"/>
      <c r="H192" s="26"/>
      <c r="I192" s="26" t="s">
        <v>729</v>
      </c>
      <c r="J192" s="26"/>
      <c r="K192" s="26"/>
      <c r="L192" s="26"/>
      <c r="M192" s="26"/>
      <c r="N192" s="26"/>
      <c r="O192" s="26"/>
      <c r="P192" s="26"/>
      <c r="Q192" s="26" t="s">
        <v>729</v>
      </c>
      <c r="R192" s="26"/>
      <c r="S192" s="26"/>
      <c r="T192" s="26"/>
      <c r="U192" s="26"/>
      <c r="V192" s="32"/>
      <c r="W192" s="32" t="s">
        <v>729</v>
      </c>
      <c r="X192" s="32"/>
      <c r="Y192" s="32"/>
      <c r="Z192" s="32"/>
      <c r="AA192" s="26"/>
      <c r="AB192" s="26"/>
      <c r="AC192" s="26"/>
      <c r="AD192" s="26"/>
      <c r="AE192" s="26"/>
      <c r="AF192" s="26"/>
      <c r="AG192" s="26"/>
      <c r="AH192" s="26" t="s">
        <v>729</v>
      </c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5"/>
    </row>
    <row r="193" spans="1:47" ht="12.75" thickBot="1" x14ac:dyDescent="0.3">
      <c r="A193" s="28">
        <v>43170</v>
      </c>
      <c r="B193" s="23" t="str">
        <f t="shared" si="2"/>
        <v>dim</v>
      </c>
      <c r="C193" s="27"/>
      <c r="D193" s="26"/>
      <c r="E193" s="26"/>
      <c r="F193" s="26"/>
      <c r="G193" s="26"/>
      <c r="H193" s="26"/>
      <c r="I193" s="26" t="s">
        <v>729</v>
      </c>
      <c r="J193" s="26"/>
      <c r="K193" s="26"/>
      <c r="L193" s="26"/>
      <c r="M193" s="26"/>
      <c r="N193" s="26"/>
      <c r="O193" s="26"/>
      <c r="P193" s="26"/>
      <c r="Q193" s="26" t="s">
        <v>729</v>
      </c>
      <c r="R193" s="26"/>
      <c r="S193" s="26"/>
      <c r="T193" s="26"/>
      <c r="U193" s="26"/>
      <c r="V193" s="32"/>
      <c r="W193" s="32" t="s">
        <v>729</v>
      </c>
      <c r="X193" s="32"/>
      <c r="Y193" s="32"/>
      <c r="Z193" s="32"/>
      <c r="AA193" s="26"/>
      <c r="AB193" s="26"/>
      <c r="AC193" s="26"/>
      <c r="AD193" s="26"/>
      <c r="AE193" s="26"/>
      <c r="AF193" s="26"/>
      <c r="AG193" s="26"/>
      <c r="AH193" s="26" t="s">
        <v>729</v>
      </c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5"/>
    </row>
    <row r="194" spans="1:47" ht="12.75" thickBot="1" x14ac:dyDescent="0.3">
      <c r="A194" s="28">
        <v>43171</v>
      </c>
      <c r="B194" s="23" t="str">
        <f t="shared" ref="B194:B257" si="3">TEXT(A194,"jjj")</f>
        <v>lun</v>
      </c>
      <c r="C194" s="27"/>
      <c r="D194" s="26" t="s">
        <v>637</v>
      </c>
      <c r="E194" s="26"/>
      <c r="F194" s="26"/>
      <c r="G194" s="26"/>
      <c r="H194" s="26"/>
      <c r="I194" s="26" t="s">
        <v>729</v>
      </c>
      <c r="J194" s="26"/>
      <c r="K194" s="26"/>
      <c r="L194" s="26"/>
      <c r="M194" s="26"/>
      <c r="N194" s="26"/>
      <c r="O194" s="26"/>
      <c r="P194" s="26"/>
      <c r="Q194" s="26" t="s">
        <v>729</v>
      </c>
      <c r="R194" s="26"/>
      <c r="S194" s="26"/>
      <c r="T194" s="26"/>
      <c r="U194" s="26"/>
      <c r="V194" s="32" t="s">
        <v>637</v>
      </c>
      <c r="W194" s="32" t="s">
        <v>729</v>
      </c>
      <c r="X194" s="32"/>
      <c r="Y194" s="32"/>
      <c r="Z194" s="32"/>
      <c r="AA194" s="26"/>
      <c r="AB194" s="26"/>
      <c r="AC194" s="26"/>
      <c r="AD194" s="26"/>
      <c r="AE194" s="26"/>
      <c r="AF194" s="26"/>
      <c r="AG194" s="26"/>
      <c r="AH194" s="26" t="s">
        <v>729</v>
      </c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5"/>
    </row>
    <row r="195" spans="1:47" ht="12.75" thickBot="1" x14ac:dyDescent="0.3">
      <c r="A195" s="28">
        <v>43172</v>
      </c>
      <c r="B195" s="23" t="str">
        <f t="shared" si="3"/>
        <v>mar</v>
      </c>
      <c r="C195" s="27"/>
      <c r="D195" s="26" t="s">
        <v>637</v>
      </c>
      <c r="E195" s="26"/>
      <c r="F195" s="26"/>
      <c r="G195" s="26"/>
      <c r="H195" s="26"/>
      <c r="I195" s="26" t="s">
        <v>729</v>
      </c>
      <c r="J195" s="26"/>
      <c r="K195" s="26"/>
      <c r="L195" s="26"/>
      <c r="M195" s="26"/>
      <c r="N195" s="26"/>
      <c r="O195" s="26"/>
      <c r="P195" s="26"/>
      <c r="Q195" s="26" t="s">
        <v>729</v>
      </c>
      <c r="R195" s="26"/>
      <c r="S195" s="26"/>
      <c r="T195" s="26"/>
      <c r="U195" s="26"/>
      <c r="V195" s="32"/>
      <c r="W195" s="32" t="s">
        <v>729</v>
      </c>
      <c r="X195" s="32"/>
      <c r="Y195" s="32"/>
      <c r="Z195" s="32"/>
      <c r="AA195" s="26"/>
      <c r="AB195" s="26"/>
      <c r="AC195" s="26"/>
      <c r="AD195" s="26"/>
      <c r="AE195" s="26"/>
      <c r="AF195" s="26"/>
      <c r="AG195" s="26"/>
      <c r="AH195" s="26" t="s">
        <v>729</v>
      </c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5"/>
    </row>
    <row r="196" spans="1:47" ht="12.75" thickBot="1" x14ac:dyDescent="0.3">
      <c r="A196" s="28">
        <v>43173</v>
      </c>
      <c r="B196" s="23" t="str">
        <f t="shared" si="3"/>
        <v>mer</v>
      </c>
      <c r="C196" s="27"/>
      <c r="D196" s="26" t="s">
        <v>637</v>
      </c>
      <c r="E196" s="26" t="s">
        <v>637</v>
      </c>
      <c r="F196" s="26"/>
      <c r="G196" s="26"/>
      <c r="H196" s="26"/>
      <c r="I196" s="26" t="s">
        <v>729</v>
      </c>
      <c r="J196" s="26"/>
      <c r="K196" s="26"/>
      <c r="L196" s="26"/>
      <c r="M196" s="26"/>
      <c r="N196" s="26"/>
      <c r="O196" s="26"/>
      <c r="P196" s="26"/>
      <c r="Q196" s="26" t="s">
        <v>729</v>
      </c>
      <c r="R196" s="26"/>
      <c r="S196" s="26" t="s">
        <v>637</v>
      </c>
      <c r="T196" s="26"/>
      <c r="U196" s="26"/>
      <c r="V196" s="32"/>
      <c r="W196" s="32" t="s">
        <v>729</v>
      </c>
      <c r="X196" s="32"/>
      <c r="Y196" s="32"/>
      <c r="Z196" s="32"/>
      <c r="AA196" s="26"/>
      <c r="AB196" s="26"/>
      <c r="AC196" s="26"/>
      <c r="AD196" s="26"/>
      <c r="AE196" s="26"/>
      <c r="AF196" s="26"/>
      <c r="AG196" s="26"/>
      <c r="AH196" s="26" t="s">
        <v>729</v>
      </c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5"/>
    </row>
    <row r="197" spans="1:47" ht="12.75" thickBot="1" x14ac:dyDescent="0.3">
      <c r="A197" s="28">
        <v>43174</v>
      </c>
      <c r="B197" s="23" t="str">
        <f t="shared" si="3"/>
        <v>jeu</v>
      </c>
      <c r="C197" s="27"/>
      <c r="D197" s="30"/>
      <c r="E197" s="26"/>
      <c r="F197" s="26"/>
      <c r="G197" s="26"/>
      <c r="H197" s="26"/>
      <c r="I197" s="26" t="s">
        <v>729</v>
      </c>
      <c r="J197" s="26"/>
      <c r="K197" s="26"/>
      <c r="L197" s="26"/>
      <c r="M197" s="26"/>
      <c r="N197" s="26" t="s">
        <v>637</v>
      </c>
      <c r="O197" s="26"/>
      <c r="P197" s="26"/>
      <c r="Q197" s="26" t="s">
        <v>729</v>
      </c>
      <c r="R197" s="26"/>
      <c r="S197" s="26"/>
      <c r="T197" s="26"/>
      <c r="U197" s="26" t="s">
        <v>638</v>
      </c>
      <c r="V197" s="32"/>
      <c r="W197" s="32" t="s">
        <v>729</v>
      </c>
      <c r="X197" s="32" t="s">
        <v>637</v>
      </c>
      <c r="Y197" s="32"/>
      <c r="Z197" s="32"/>
      <c r="AA197" s="26"/>
      <c r="AB197" s="26"/>
      <c r="AC197" s="26"/>
      <c r="AD197" s="26"/>
      <c r="AE197" s="26"/>
      <c r="AF197" s="26" t="s">
        <v>637</v>
      </c>
      <c r="AG197" s="26"/>
      <c r="AH197" s="26" t="s">
        <v>729</v>
      </c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5"/>
    </row>
    <row r="198" spans="1:47" ht="12.75" thickBot="1" x14ac:dyDescent="0.3">
      <c r="A198" s="28">
        <v>43175</v>
      </c>
      <c r="B198" s="23" t="str">
        <f t="shared" si="3"/>
        <v>ven</v>
      </c>
      <c r="C198" s="27"/>
      <c r="D198" s="26" t="s">
        <v>637</v>
      </c>
      <c r="E198" s="26"/>
      <c r="F198" s="26"/>
      <c r="G198" s="26"/>
      <c r="H198" s="26" t="s">
        <v>638</v>
      </c>
      <c r="I198" s="26" t="s">
        <v>729</v>
      </c>
      <c r="J198" s="26"/>
      <c r="K198" s="26"/>
      <c r="L198" s="26"/>
      <c r="M198" s="26"/>
      <c r="N198" s="26"/>
      <c r="O198" s="26" t="s">
        <v>637</v>
      </c>
      <c r="P198" s="26"/>
      <c r="Q198" s="26" t="s">
        <v>729</v>
      </c>
      <c r="R198" s="26"/>
      <c r="S198" s="26" t="s">
        <v>637</v>
      </c>
      <c r="T198" s="26"/>
      <c r="U198" s="26"/>
      <c r="V198" s="32"/>
      <c r="W198" s="32" t="s">
        <v>729</v>
      </c>
      <c r="X198" s="32"/>
      <c r="Y198" s="32" t="s">
        <v>639</v>
      </c>
      <c r="Z198" s="32"/>
      <c r="AA198" s="26"/>
      <c r="AB198" s="26"/>
      <c r="AC198" s="26"/>
      <c r="AD198" s="26"/>
      <c r="AE198" s="26"/>
      <c r="AF198" s="26" t="s">
        <v>637</v>
      </c>
      <c r="AG198" s="26"/>
      <c r="AH198" s="26" t="s">
        <v>729</v>
      </c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5"/>
    </row>
    <row r="199" spans="1:47" ht="12.75" thickBot="1" x14ac:dyDescent="0.3">
      <c r="A199" s="28">
        <v>43176</v>
      </c>
      <c r="B199" s="23" t="str">
        <f t="shared" si="3"/>
        <v>sam</v>
      </c>
      <c r="C199" s="27"/>
      <c r="D199" s="26"/>
      <c r="E199" s="26"/>
      <c r="F199" s="26"/>
      <c r="G199" s="26"/>
      <c r="H199" s="26"/>
      <c r="I199" s="26" t="s">
        <v>729</v>
      </c>
      <c r="J199" s="26"/>
      <c r="K199" s="26"/>
      <c r="L199" s="26"/>
      <c r="M199" s="26"/>
      <c r="N199" s="26"/>
      <c r="O199" s="26"/>
      <c r="P199" s="26"/>
      <c r="Q199" s="26" t="s">
        <v>729</v>
      </c>
      <c r="R199" s="26"/>
      <c r="S199" s="26"/>
      <c r="T199" s="26"/>
      <c r="U199" s="26"/>
      <c r="V199" s="32"/>
      <c r="W199" s="32" t="s">
        <v>729</v>
      </c>
      <c r="X199" s="32"/>
      <c r="Y199" s="32"/>
      <c r="Z199" s="32"/>
      <c r="AA199" s="26"/>
      <c r="AB199" s="26"/>
      <c r="AC199" s="26"/>
      <c r="AD199" s="26"/>
      <c r="AE199" s="26"/>
      <c r="AF199" s="26"/>
      <c r="AG199" s="26"/>
      <c r="AH199" s="26" t="s">
        <v>729</v>
      </c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5"/>
    </row>
    <row r="200" spans="1:47" ht="12.75" thickBot="1" x14ac:dyDescent="0.3">
      <c r="A200" s="28">
        <v>43177</v>
      </c>
      <c r="B200" s="23" t="str">
        <f t="shared" si="3"/>
        <v>dim</v>
      </c>
      <c r="C200" s="27"/>
      <c r="D200" s="26"/>
      <c r="E200" s="26"/>
      <c r="F200" s="26"/>
      <c r="G200" s="26"/>
      <c r="H200" s="26"/>
      <c r="I200" s="26" t="s">
        <v>729</v>
      </c>
      <c r="J200" s="26"/>
      <c r="K200" s="26"/>
      <c r="L200" s="26"/>
      <c r="M200" s="26"/>
      <c r="N200" s="26"/>
      <c r="O200" s="26"/>
      <c r="P200" s="26"/>
      <c r="Q200" s="26" t="s">
        <v>729</v>
      </c>
      <c r="R200" s="26"/>
      <c r="S200" s="26"/>
      <c r="T200" s="26"/>
      <c r="U200" s="26"/>
      <c r="V200" s="32"/>
      <c r="W200" s="32" t="s">
        <v>729</v>
      </c>
      <c r="X200" s="32"/>
      <c r="Y200" s="32"/>
      <c r="Z200" s="32"/>
      <c r="AA200" s="26"/>
      <c r="AB200" s="26"/>
      <c r="AC200" s="26"/>
      <c r="AD200" s="26"/>
      <c r="AE200" s="26"/>
      <c r="AF200" s="26"/>
      <c r="AG200" s="26"/>
      <c r="AH200" s="26" t="s">
        <v>729</v>
      </c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5"/>
    </row>
    <row r="201" spans="1:47" ht="12.75" thickBot="1" x14ac:dyDescent="0.3">
      <c r="A201" s="28">
        <v>43178</v>
      </c>
      <c r="B201" s="23" t="str">
        <f t="shared" si="3"/>
        <v>lun</v>
      </c>
      <c r="C201" s="27"/>
      <c r="D201" s="26" t="s">
        <v>637</v>
      </c>
      <c r="E201" s="26"/>
      <c r="F201" s="26"/>
      <c r="G201" s="26"/>
      <c r="H201" s="26"/>
      <c r="I201" s="26" t="s">
        <v>729</v>
      </c>
      <c r="J201" s="26"/>
      <c r="K201" s="26"/>
      <c r="L201" s="26"/>
      <c r="M201" s="26"/>
      <c r="N201" s="26"/>
      <c r="O201" s="26"/>
      <c r="P201" s="26"/>
      <c r="Q201" s="26" t="s">
        <v>729</v>
      </c>
      <c r="R201" s="26"/>
      <c r="S201" s="26"/>
      <c r="T201" s="26"/>
      <c r="U201" s="26"/>
      <c r="V201" s="32" t="s">
        <v>637</v>
      </c>
      <c r="W201" s="32" t="s">
        <v>729</v>
      </c>
      <c r="X201" s="32"/>
      <c r="Y201" s="32"/>
      <c r="Z201" s="32"/>
      <c r="AA201" s="26"/>
      <c r="AB201" s="26"/>
      <c r="AC201" s="26"/>
      <c r="AD201" s="26"/>
      <c r="AE201" s="26"/>
      <c r="AF201" s="26"/>
      <c r="AG201" s="26"/>
      <c r="AH201" s="26" t="s">
        <v>729</v>
      </c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5"/>
    </row>
    <row r="202" spans="1:47" ht="12.75" thickBot="1" x14ac:dyDescent="0.3">
      <c r="A202" s="28">
        <v>43179</v>
      </c>
      <c r="B202" s="23" t="str">
        <f t="shared" si="3"/>
        <v>mar</v>
      </c>
      <c r="C202" s="27"/>
      <c r="D202" s="26" t="s">
        <v>637</v>
      </c>
      <c r="E202" s="26"/>
      <c r="F202" s="26"/>
      <c r="G202" s="26"/>
      <c r="H202" s="26"/>
      <c r="I202" s="26" t="s">
        <v>729</v>
      </c>
      <c r="J202" s="26"/>
      <c r="K202" s="26"/>
      <c r="L202" s="26"/>
      <c r="M202" s="26"/>
      <c r="N202" s="26"/>
      <c r="O202" s="26"/>
      <c r="P202" s="26"/>
      <c r="Q202" s="26" t="s">
        <v>729</v>
      </c>
      <c r="R202" s="26"/>
      <c r="S202" s="26"/>
      <c r="T202" s="26"/>
      <c r="U202" s="26"/>
      <c r="V202" s="32"/>
      <c r="W202" s="32" t="s">
        <v>729</v>
      </c>
      <c r="X202" s="32"/>
      <c r="Y202" s="32"/>
      <c r="Z202" s="32"/>
      <c r="AA202" s="26"/>
      <c r="AB202" s="26"/>
      <c r="AC202" s="26"/>
      <c r="AD202" s="26"/>
      <c r="AE202" s="26"/>
      <c r="AF202" s="26"/>
      <c r="AG202" s="26"/>
      <c r="AH202" s="26" t="s">
        <v>729</v>
      </c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5"/>
    </row>
    <row r="203" spans="1:47" ht="12.75" thickBot="1" x14ac:dyDescent="0.3">
      <c r="A203" s="28">
        <v>43180</v>
      </c>
      <c r="B203" s="23" t="str">
        <f t="shared" si="3"/>
        <v>mer</v>
      </c>
      <c r="C203" s="27"/>
      <c r="D203" s="26" t="s">
        <v>637</v>
      </c>
      <c r="E203" s="26" t="s">
        <v>637</v>
      </c>
      <c r="F203" s="26"/>
      <c r="G203" s="26"/>
      <c r="H203" s="26"/>
      <c r="I203" s="26" t="s">
        <v>729</v>
      </c>
      <c r="J203" s="26"/>
      <c r="K203" s="26"/>
      <c r="L203" s="26"/>
      <c r="M203" s="26"/>
      <c r="N203" s="26"/>
      <c r="O203" s="26"/>
      <c r="P203" s="26"/>
      <c r="Q203" s="26" t="s">
        <v>729</v>
      </c>
      <c r="R203" s="26"/>
      <c r="S203" s="26"/>
      <c r="T203" s="26"/>
      <c r="U203" s="26"/>
      <c r="V203" s="32"/>
      <c r="W203" s="32" t="s">
        <v>729</v>
      </c>
      <c r="X203" s="32"/>
      <c r="Y203" s="32"/>
      <c r="Z203" s="32"/>
      <c r="AA203" s="26"/>
      <c r="AB203" s="26"/>
      <c r="AC203" s="26"/>
      <c r="AD203" s="26"/>
      <c r="AE203" s="26"/>
      <c r="AF203" s="26"/>
      <c r="AG203" s="26"/>
      <c r="AH203" s="26" t="s">
        <v>729</v>
      </c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5"/>
    </row>
    <row r="204" spans="1:47" ht="12.75" thickBot="1" x14ac:dyDescent="0.3">
      <c r="A204" s="28">
        <v>43181</v>
      </c>
      <c r="B204" s="23" t="str">
        <f t="shared" si="3"/>
        <v>jeu</v>
      </c>
      <c r="C204" s="27"/>
      <c r="D204" s="26" t="s">
        <v>637</v>
      </c>
      <c r="E204" s="26"/>
      <c r="F204" s="26"/>
      <c r="G204" s="26"/>
      <c r="H204" s="26"/>
      <c r="I204" s="26" t="s">
        <v>729</v>
      </c>
      <c r="J204" s="26"/>
      <c r="K204" s="26"/>
      <c r="L204" s="26"/>
      <c r="M204" s="26"/>
      <c r="N204" s="26" t="s">
        <v>638</v>
      </c>
      <c r="O204" s="26"/>
      <c r="P204" s="26"/>
      <c r="Q204" s="26" t="s">
        <v>729</v>
      </c>
      <c r="R204" s="26"/>
      <c r="S204" s="26"/>
      <c r="T204" s="26"/>
      <c r="U204" s="26" t="s">
        <v>638</v>
      </c>
      <c r="V204" s="32"/>
      <c r="W204" s="32" t="s">
        <v>729</v>
      </c>
      <c r="X204" s="32" t="s">
        <v>637</v>
      </c>
      <c r="Y204" s="32"/>
      <c r="Z204" s="32"/>
      <c r="AA204" s="26"/>
      <c r="AB204" s="26"/>
      <c r="AC204" s="26"/>
      <c r="AD204" s="26"/>
      <c r="AE204" s="26"/>
      <c r="AF204" s="26" t="s">
        <v>637</v>
      </c>
      <c r="AG204" s="26"/>
      <c r="AH204" s="26" t="s">
        <v>729</v>
      </c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5"/>
    </row>
    <row r="205" spans="1:47" ht="12.75" thickBot="1" x14ac:dyDescent="0.3">
      <c r="A205" s="28">
        <v>43182</v>
      </c>
      <c r="B205" s="23" t="str">
        <f t="shared" si="3"/>
        <v>ven</v>
      </c>
      <c r="C205" s="27"/>
      <c r="D205" s="26" t="s">
        <v>637</v>
      </c>
      <c r="E205" s="26"/>
      <c r="F205" s="26"/>
      <c r="G205" s="26"/>
      <c r="H205" s="26" t="s">
        <v>638</v>
      </c>
      <c r="I205" s="26" t="s">
        <v>729</v>
      </c>
      <c r="J205" s="26"/>
      <c r="K205" s="26"/>
      <c r="L205" s="26"/>
      <c r="M205" s="26"/>
      <c r="N205" s="26"/>
      <c r="O205" s="26" t="s">
        <v>637</v>
      </c>
      <c r="P205" s="26"/>
      <c r="Q205" s="26" t="s">
        <v>729</v>
      </c>
      <c r="R205" s="26"/>
      <c r="S205" s="26"/>
      <c r="T205" s="26"/>
      <c r="U205" s="26"/>
      <c r="V205" s="32"/>
      <c r="W205" s="32" t="s">
        <v>729</v>
      </c>
      <c r="X205" s="32"/>
      <c r="Y205" s="32" t="s">
        <v>639</v>
      </c>
      <c r="Z205" s="32"/>
      <c r="AA205" s="26"/>
      <c r="AB205" s="26"/>
      <c r="AC205" s="26"/>
      <c r="AD205" s="26"/>
      <c r="AE205" s="26"/>
      <c r="AF205" s="26" t="s">
        <v>637</v>
      </c>
      <c r="AG205" s="26"/>
      <c r="AH205" s="26" t="s">
        <v>729</v>
      </c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5"/>
    </row>
    <row r="206" spans="1:47" ht="12.75" thickBot="1" x14ac:dyDescent="0.3">
      <c r="A206" s="28">
        <v>43183</v>
      </c>
      <c r="B206" s="23" t="str">
        <f t="shared" si="3"/>
        <v>sam</v>
      </c>
      <c r="C206" s="27"/>
      <c r="D206" s="26"/>
      <c r="E206" s="26"/>
      <c r="F206" s="26"/>
      <c r="G206" s="26"/>
      <c r="H206" s="26"/>
      <c r="I206" s="26" t="s">
        <v>729</v>
      </c>
      <c r="J206" s="26"/>
      <c r="K206" s="26"/>
      <c r="L206" s="26"/>
      <c r="M206" s="26"/>
      <c r="N206" s="26"/>
      <c r="O206" s="26"/>
      <c r="P206" s="26"/>
      <c r="Q206" s="26" t="s">
        <v>729</v>
      </c>
      <c r="R206" s="26"/>
      <c r="S206" s="26"/>
      <c r="T206" s="26"/>
      <c r="U206" s="26"/>
      <c r="V206" s="32"/>
      <c r="W206" s="32" t="s">
        <v>729</v>
      </c>
      <c r="X206" s="32"/>
      <c r="Y206" s="32"/>
      <c r="Z206" s="32"/>
      <c r="AA206" s="26"/>
      <c r="AB206" s="26"/>
      <c r="AC206" s="26"/>
      <c r="AD206" s="26"/>
      <c r="AE206" s="26"/>
      <c r="AF206" s="26"/>
      <c r="AG206" s="26"/>
      <c r="AH206" s="26" t="s">
        <v>729</v>
      </c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5"/>
    </row>
    <row r="207" spans="1:47" ht="12.75" thickBot="1" x14ac:dyDescent="0.3">
      <c r="A207" s="28">
        <v>43184</v>
      </c>
      <c r="B207" s="23" t="str">
        <f t="shared" si="3"/>
        <v>dim</v>
      </c>
      <c r="C207" s="27"/>
      <c r="D207" s="26"/>
      <c r="E207" s="26"/>
      <c r="F207" s="26"/>
      <c r="G207" s="26"/>
      <c r="H207" s="26"/>
      <c r="I207" s="26" t="s">
        <v>729</v>
      </c>
      <c r="J207" s="26"/>
      <c r="K207" s="26"/>
      <c r="L207" s="26"/>
      <c r="M207" s="26"/>
      <c r="N207" s="26"/>
      <c r="O207" s="26"/>
      <c r="P207" s="26"/>
      <c r="Q207" s="26" t="s">
        <v>729</v>
      </c>
      <c r="R207" s="26"/>
      <c r="S207" s="26"/>
      <c r="T207" s="26"/>
      <c r="U207" s="26"/>
      <c r="V207" s="32"/>
      <c r="W207" s="32" t="s">
        <v>729</v>
      </c>
      <c r="X207" s="32"/>
      <c r="Y207" s="32"/>
      <c r="Z207" s="32"/>
      <c r="AA207" s="26"/>
      <c r="AB207" s="26"/>
      <c r="AC207" s="26"/>
      <c r="AD207" s="26"/>
      <c r="AE207" s="26"/>
      <c r="AF207" s="26"/>
      <c r="AG207" s="26"/>
      <c r="AH207" s="26" t="s">
        <v>729</v>
      </c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5"/>
    </row>
    <row r="208" spans="1:47" ht="12.75" thickBot="1" x14ac:dyDescent="0.3">
      <c r="A208" s="28">
        <v>43185</v>
      </c>
      <c r="B208" s="23" t="str">
        <f t="shared" si="3"/>
        <v>lun</v>
      </c>
      <c r="C208" s="27"/>
      <c r="D208" s="26" t="s">
        <v>637</v>
      </c>
      <c r="E208" s="26"/>
      <c r="F208" s="26"/>
      <c r="G208" s="26"/>
      <c r="H208" s="26"/>
      <c r="I208" s="26" t="s">
        <v>729</v>
      </c>
      <c r="J208" s="26"/>
      <c r="K208" s="26"/>
      <c r="L208" s="26"/>
      <c r="M208" s="26"/>
      <c r="N208" s="26"/>
      <c r="O208" s="26"/>
      <c r="P208" s="26"/>
      <c r="Q208" s="26" t="s">
        <v>729</v>
      </c>
      <c r="R208" s="26"/>
      <c r="S208" s="26"/>
      <c r="T208" s="26"/>
      <c r="U208" s="26"/>
      <c r="V208" s="32" t="s">
        <v>637</v>
      </c>
      <c r="W208" s="32" t="s">
        <v>729</v>
      </c>
      <c r="X208" s="32"/>
      <c r="Y208" s="32"/>
      <c r="Z208" s="32"/>
      <c r="AA208" s="26"/>
      <c r="AB208" s="26"/>
      <c r="AC208" s="26"/>
      <c r="AD208" s="26"/>
      <c r="AE208" s="26"/>
      <c r="AF208" s="26"/>
      <c r="AG208" s="26"/>
      <c r="AH208" s="26" t="s">
        <v>729</v>
      </c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5"/>
    </row>
    <row r="209" spans="1:47" ht="12.75" thickBot="1" x14ac:dyDescent="0.3">
      <c r="A209" s="28">
        <v>43186</v>
      </c>
      <c r="B209" s="23" t="str">
        <f t="shared" si="3"/>
        <v>mar</v>
      </c>
      <c r="C209" s="27"/>
      <c r="D209" s="26" t="s">
        <v>637</v>
      </c>
      <c r="E209" s="26"/>
      <c r="F209" s="26"/>
      <c r="G209" s="26"/>
      <c r="H209" s="26"/>
      <c r="I209" s="26" t="s">
        <v>729</v>
      </c>
      <c r="J209" s="26"/>
      <c r="K209" s="26"/>
      <c r="L209" s="26"/>
      <c r="M209" s="26"/>
      <c r="N209" s="26"/>
      <c r="O209" s="26"/>
      <c r="P209" s="26"/>
      <c r="Q209" s="26" t="s">
        <v>729</v>
      </c>
      <c r="R209" s="26"/>
      <c r="S209" s="26"/>
      <c r="T209" s="26"/>
      <c r="U209" s="26"/>
      <c r="V209" s="32"/>
      <c r="W209" s="32" t="s">
        <v>729</v>
      </c>
      <c r="X209" s="32"/>
      <c r="Y209" s="32"/>
      <c r="Z209" s="32"/>
      <c r="AA209" s="26"/>
      <c r="AB209" s="26"/>
      <c r="AC209" s="26"/>
      <c r="AD209" s="26"/>
      <c r="AE209" s="26"/>
      <c r="AF209" s="26"/>
      <c r="AG209" s="26"/>
      <c r="AH209" s="26" t="s">
        <v>729</v>
      </c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5"/>
    </row>
    <row r="210" spans="1:47" ht="12.75" thickBot="1" x14ac:dyDescent="0.3">
      <c r="A210" s="28">
        <v>43187</v>
      </c>
      <c r="B210" s="23" t="str">
        <f t="shared" si="3"/>
        <v>mer</v>
      </c>
      <c r="C210" s="27"/>
      <c r="D210" s="26" t="s">
        <v>637</v>
      </c>
      <c r="E210" s="26" t="s">
        <v>637</v>
      </c>
      <c r="F210" s="26"/>
      <c r="G210" s="26"/>
      <c r="H210" s="26"/>
      <c r="I210" s="26" t="s">
        <v>729</v>
      </c>
      <c r="J210" s="26"/>
      <c r="K210" s="26"/>
      <c r="L210" s="26"/>
      <c r="M210" s="26"/>
      <c r="N210" s="26"/>
      <c r="O210" s="26"/>
      <c r="P210" s="26"/>
      <c r="Q210" s="26" t="s">
        <v>729</v>
      </c>
      <c r="R210" s="26"/>
      <c r="S210" s="26" t="s">
        <v>637</v>
      </c>
      <c r="T210" s="26"/>
      <c r="U210" s="26"/>
      <c r="V210" s="32"/>
      <c r="W210" s="32" t="s">
        <v>729</v>
      </c>
      <c r="X210" s="32"/>
      <c r="Y210" s="32"/>
      <c r="Z210" s="32"/>
      <c r="AA210" s="26"/>
      <c r="AB210" s="26"/>
      <c r="AC210" s="26"/>
      <c r="AD210" s="26"/>
      <c r="AE210" s="26"/>
      <c r="AF210" s="26"/>
      <c r="AG210" s="26"/>
      <c r="AH210" s="26" t="s">
        <v>729</v>
      </c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5"/>
    </row>
    <row r="211" spans="1:47" ht="12.75" thickBot="1" x14ac:dyDescent="0.3">
      <c r="A211" s="28">
        <v>43188</v>
      </c>
      <c r="B211" s="23" t="str">
        <f t="shared" si="3"/>
        <v>jeu</v>
      </c>
      <c r="C211" s="27"/>
      <c r="D211" s="26" t="s">
        <v>637</v>
      </c>
      <c r="E211" s="26"/>
      <c r="F211" s="26"/>
      <c r="G211" s="26"/>
      <c r="H211" s="26"/>
      <c r="I211" s="26" t="s">
        <v>729</v>
      </c>
      <c r="J211" s="26"/>
      <c r="K211" s="26"/>
      <c r="L211" s="26"/>
      <c r="M211" s="26"/>
      <c r="N211" s="26" t="s">
        <v>638</v>
      </c>
      <c r="O211" s="26"/>
      <c r="P211" s="26"/>
      <c r="Q211" s="26" t="s">
        <v>729</v>
      </c>
      <c r="R211" s="26"/>
      <c r="S211" s="26"/>
      <c r="T211" s="26"/>
      <c r="U211" s="26" t="s">
        <v>638</v>
      </c>
      <c r="V211" s="32"/>
      <c r="W211" s="32" t="s">
        <v>729</v>
      </c>
      <c r="X211" s="32" t="s">
        <v>637</v>
      </c>
      <c r="Y211" s="32"/>
      <c r="Z211" s="32"/>
      <c r="AA211" s="26"/>
      <c r="AB211" s="26"/>
      <c r="AC211" s="26"/>
      <c r="AD211" s="26"/>
      <c r="AE211" s="26"/>
      <c r="AF211" s="26" t="s">
        <v>637</v>
      </c>
      <c r="AG211" s="26"/>
      <c r="AH211" s="26" t="s">
        <v>729</v>
      </c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5"/>
    </row>
    <row r="212" spans="1:47" ht="12.75" thickBot="1" x14ac:dyDescent="0.3">
      <c r="A212" s="28">
        <v>43189</v>
      </c>
      <c r="B212" s="23" t="str">
        <f t="shared" si="3"/>
        <v>ven</v>
      </c>
      <c r="C212" s="27"/>
      <c r="D212" s="26" t="s">
        <v>637</v>
      </c>
      <c r="E212" s="26"/>
      <c r="F212" s="26"/>
      <c r="G212" s="26"/>
      <c r="H212" s="26" t="s">
        <v>638</v>
      </c>
      <c r="I212" s="26" t="s">
        <v>729</v>
      </c>
      <c r="J212" s="26"/>
      <c r="K212" s="26"/>
      <c r="L212" s="26"/>
      <c r="M212" s="26"/>
      <c r="N212" s="26"/>
      <c r="O212" s="26" t="s">
        <v>637</v>
      </c>
      <c r="P212" s="26"/>
      <c r="Q212" s="26" t="s">
        <v>729</v>
      </c>
      <c r="R212" s="26"/>
      <c r="S212" s="26"/>
      <c r="T212" s="26"/>
      <c r="U212" s="26"/>
      <c r="V212" s="32"/>
      <c r="W212" s="32" t="s">
        <v>729</v>
      </c>
      <c r="X212" s="32"/>
      <c r="Y212" s="32" t="s">
        <v>639</v>
      </c>
      <c r="Z212" s="32"/>
      <c r="AA212" s="26"/>
      <c r="AB212" s="26"/>
      <c r="AC212" s="26"/>
      <c r="AD212" s="26"/>
      <c r="AE212" s="26"/>
      <c r="AF212" s="26" t="s">
        <v>637</v>
      </c>
      <c r="AG212" s="26"/>
      <c r="AH212" s="26" t="s">
        <v>729</v>
      </c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5"/>
    </row>
    <row r="213" spans="1:47" ht="12.75" thickBot="1" x14ac:dyDescent="0.3">
      <c r="A213" s="24">
        <v>43190</v>
      </c>
      <c r="B213" s="23" t="str">
        <f t="shared" si="3"/>
        <v>sam</v>
      </c>
      <c r="C213" s="27"/>
      <c r="D213" s="26"/>
      <c r="E213" s="26"/>
      <c r="F213" s="26"/>
      <c r="G213" s="26"/>
      <c r="H213" s="26"/>
      <c r="I213" s="26" t="s">
        <v>729</v>
      </c>
      <c r="J213" s="26"/>
      <c r="K213" s="26"/>
      <c r="L213" s="26"/>
      <c r="M213" s="26"/>
      <c r="N213" s="26"/>
      <c r="O213" s="26"/>
      <c r="P213" s="26"/>
      <c r="Q213" s="26" t="s">
        <v>729</v>
      </c>
      <c r="R213" s="26"/>
      <c r="S213" s="26"/>
      <c r="T213" s="26"/>
      <c r="U213" s="26"/>
      <c r="V213" s="32"/>
      <c r="W213" s="32" t="s">
        <v>729</v>
      </c>
      <c r="X213" s="32"/>
      <c r="Y213" s="32"/>
      <c r="Z213" s="32"/>
      <c r="AA213" s="26"/>
      <c r="AB213" s="26"/>
      <c r="AC213" s="26"/>
      <c r="AD213" s="26"/>
      <c r="AE213" s="26"/>
      <c r="AF213" s="26"/>
      <c r="AG213" s="26"/>
      <c r="AH213" s="26" t="s">
        <v>729</v>
      </c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5"/>
    </row>
    <row r="214" spans="1:47" ht="12.75" thickBot="1" x14ac:dyDescent="0.3">
      <c r="A214" s="29">
        <v>43191</v>
      </c>
      <c r="B214" s="23" t="str">
        <f t="shared" si="3"/>
        <v>dim</v>
      </c>
      <c r="C214" s="27"/>
      <c r="D214" s="26"/>
      <c r="E214" s="26"/>
      <c r="F214" s="26"/>
      <c r="G214" s="26"/>
      <c r="H214" s="26"/>
      <c r="I214" s="26" t="s">
        <v>729</v>
      </c>
      <c r="J214" s="26"/>
      <c r="K214" s="26"/>
      <c r="L214" s="26"/>
      <c r="M214" s="26"/>
      <c r="N214" s="26"/>
      <c r="O214" s="26"/>
      <c r="P214" s="26"/>
      <c r="Q214" s="26" t="s">
        <v>729</v>
      </c>
      <c r="R214" s="26"/>
      <c r="S214" s="26"/>
      <c r="T214" s="26"/>
      <c r="U214" s="26"/>
      <c r="V214" s="32"/>
      <c r="W214" s="32" t="s">
        <v>729</v>
      </c>
      <c r="X214" s="32"/>
      <c r="Y214" s="32"/>
      <c r="Z214" s="32"/>
      <c r="AA214" s="26"/>
      <c r="AB214" s="26"/>
      <c r="AC214" s="26"/>
      <c r="AD214" s="26"/>
      <c r="AE214" s="26"/>
      <c r="AF214" s="26"/>
      <c r="AG214" s="26"/>
      <c r="AH214" s="26" t="s">
        <v>729</v>
      </c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5"/>
    </row>
    <row r="215" spans="1:47" ht="12.75" thickBot="1" x14ac:dyDescent="0.3">
      <c r="A215" s="28">
        <v>43192</v>
      </c>
      <c r="B215" s="23" t="str">
        <f t="shared" si="3"/>
        <v>lun</v>
      </c>
      <c r="C215" s="27"/>
      <c r="D215" s="26" t="s">
        <v>637</v>
      </c>
      <c r="E215" s="26"/>
      <c r="F215" s="26"/>
      <c r="G215" s="26"/>
      <c r="H215" s="26"/>
      <c r="I215" s="26" t="s">
        <v>729</v>
      </c>
      <c r="J215" s="26"/>
      <c r="K215" s="26"/>
      <c r="L215" s="26"/>
      <c r="M215" s="26"/>
      <c r="N215" s="26"/>
      <c r="O215" s="26"/>
      <c r="P215" s="26"/>
      <c r="Q215" s="26" t="s">
        <v>729</v>
      </c>
      <c r="R215" s="26"/>
      <c r="S215" s="26"/>
      <c r="T215" s="26"/>
      <c r="U215" s="26"/>
      <c r="V215" s="32" t="s">
        <v>637</v>
      </c>
      <c r="W215" s="32" t="s">
        <v>729</v>
      </c>
      <c r="X215" s="32"/>
      <c r="Y215" s="32"/>
      <c r="Z215" s="32"/>
      <c r="AA215" s="26"/>
      <c r="AB215" s="26"/>
      <c r="AC215" s="26"/>
      <c r="AD215" s="26"/>
      <c r="AE215" s="26"/>
      <c r="AF215" s="26"/>
      <c r="AG215" s="26"/>
      <c r="AH215" s="26" t="s">
        <v>729</v>
      </c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5"/>
    </row>
    <row r="216" spans="1:47" ht="12.75" thickBot="1" x14ac:dyDescent="0.3">
      <c r="A216" s="28">
        <v>43193</v>
      </c>
      <c r="B216" s="23" t="str">
        <f t="shared" si="3"/>
        <v>mar</v>
      </c>
      <c r="C216" s="27"/>
      <c r="D216" s="26" t="s">
        <v>637</v>
      </c>
      <c r="E216" s="26"/>
      <c r="F216" s="26"/>
      <c r="G216" s="26"/>
      <c r="H216" s="26"/>
      <c r="I216" s="26" t="s">
        <v>729</v>
      </c>
      <c r="J216" s="26"/>
      <c r="K216" s="26"/>
      <c r="L216" s="26"/>
      <c r="M216" s="26"/>
      <c r="N216" s="26"/>
      <c r="O216" s="26"/>
      <c r="P216" s="26"/>
      <c r="Q216" s="26" t="s">
        <v>729</v>
      </c>
      <c r="R216" s="26"/>
      <c r="S216" s="26"/>
      <c r="T216" s="26"/>
      <c r="U216" s="26"/>
      <c r="V216" s="32"/>
      <c r="W216" s="32" t="s">
        <v>729</v>
      </c>
      <c r="X216" s="32"/>
      <c r="Y216" s="32"/>
      <c r="Z216" s="32"/>
      <c r="AA216" s="26"/>
      <c r="AB216" s="26" t="s">
        <v>637</v>
      </c>
      <c r="AC216" s="26"/>
      <c r="AD216" s="26"/>
      <c r="AE216" s="26"/>
      <c r="AF216" s="26"/>
      <c r="AG216" s="26"/>
      <c r="AH216" s="26" t="s">
        <v>729</v>
      </c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5"/>
    </row>
    <row r="217" spans="1:47" ht="12.75" thickBot="1" x14ac:dyDescent="0.3">
      <c r="A217" s="28">
        <v>43194</v>
      </c>
      <c r="B217" s="23" t="str">
        <f t="shared" si="3"/>
        <v>mer</v>
      </c>
      <c r="C217" s="27"/>
      <c r="D217" s="26" t="s">
        <v>637</v>
      </c>
      <c r="E217" s="26" t="s">
        <v>637</v>
      </c>
      <c r="F217" s="26"/>
      <c r="G217" s="26"/>
      <c r="H217" s="26"/>
      <c r="I217" s="26" t="s">
        <v>729</v>
      </c>
      <c r="J217" s="26"/>
      <c r="K217" s="26"/>
      <c r="L217" s="26"/>
      <c r="M217" s="26"/>
      <c r="N217" s="26"/>
      <c r="O217" s="26"/>
      <c r="P217" s="26"/>
      <c r="Q217" s="26" t="s">
        <v>729</v>
      </c>
      <c r="R217" s="26"/>
      <c r="S217" s="26"/>
      <c r="T217" s="26"/>
      <c r="U217" s="26"/>
      <c r="V217" s="32"/>
      <c r="W217" s="32" t="s">
        <v>729</v>
      </c>
      <c r="X217" s="32"/>
      <c r="Y217" s="32"/>
      <c r="Z217" s="32"/>
      <c r="AA217" s="26"/>
      <c r="AB217" s="26" t="s">
        <v>637</v>
      </c>
      <c r="AC217" s="26"/>
      <c r="AD217" s="26"/>
      <c r="AE217" s="26"/>
      <c r="AF217" s="26"/>
      <c r="AG217" s="26"/>
      <c r="AH217" s="26" t="s">
        <v>729</v>
      </c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5"/>
    </row>
    <row r="218" spans="1:47" ht="12.75" thickBot="1" x14ac:dyDescent="0.3">
      <c r="A218" s="28">
        <v>43195</v>
      </c>
      <c r="B218" s="23" t="str">
        <f t="shared" si="3"/>
        <v>jeu</v>
      </c>
      <c r="C218" s="27"/>
      <c r="D218" s="26" t="s">
        <v>637</v>
      </c>
      <c r="E218" s="26"/>
      <c r="F218" s="26"/>
      <c r="G218" s="26"/>
      <c r="H218" s="26"/>
      <c r="I218" s="26" t="s">
        <v>729</v>
      </c>
      <c r="J218" s="26"/>
      <c r="K218" s="26"/>
      <c r="L218" s="26"/>
      <c r="M218" s="26"/>
      <c r="N218" s="26" t="s">
        <v>638</v>
      </c>
      <c r="O218" s="26"/>
      <c r="P218" s="26"/>
      <c r="Q218" s="26" t="s">
        <v>729</v>
      </c>
      <c r="R218" s="26"/>
      <c r="S218" s="26"/>
      <c r="T218" s="26"/>
      <c r="U218" s="26" t="s">
        <v>638</v>
      </c>
      <c r="V218" s="32"/>
      <c r="W218" s="32" t="s">
        <v>729</v>
      </c>
      <c r="X218" s="32" t="s">
        <v>637</v>
      </c>
      <c r="Y218" s="32"/>
      <c r="Z218" s="32"/>
      <c r="AA218" s="26"/>
      <c r="AB218" s="26" t="s">
        <v>638</v>
      </c>
      <c r="AC218" s="26"/>
      <c r="AD218" s="26"/>
      <c r="AE218" s="26"/>
      <c r="AF218" s="26"/>
      <c r="AG218" s="26"/>
      <c r="AH218" s="26" t="s">
        <v>729</v>
      </c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5"/>
    </row>
    <row r="219" spans="1:47" ht="12.75" thickBot="1" x14ac:dyDescent="0.3">
      <c r="A219" s="28">
        <v>43196</v>
      </c>
      <c r="B219" s="23" t="str">
        <f t="shared" si="3"/>
        <v>ven</v>
      </c>
      <c r="C219" s="27"/>
      <c r="D219" s="26" t="s">
        <v>637</v>
      </c>
      <c r="E219" s="26"/>
      <c r="F219" s="26"/>
      <c r="G219" s="26"/>
      <c r="H219" s="26" t="s">
        <v>638</v>
      </c>
      <c r="I219" s="26" t="s">
        <v>729</v>
      </c>
      <c r="J219" s="26"/>
      <c r="K219" s="26"/>
      <c r="L219" s="26"/>
      <c r="M219" s="26"/>
      <c r="N219" s="26"/>
      <c r="O219" s="26" t="s">
        <v>637</v>
      </c>
      <c r="P219" s="26"/>
      <c r="Q219" s="26" t="s">
        <v>729</v>
      </c>
      <c r="R219" s="26"/>
      <c r="S219" s="26" t="s">
        <v>637</v>
      </c>
      <c r="T219" s="26"/>
      <c r="U219" s="26"/>
      <c r="V219" s="32"/>
      <c r="W219" s="32" t="s">
        <v>729</v>
      </c>
      <c r="X219" s="32"/>
      <c r="Y219" s="32" t="s">
        <v>639</v>
      </c>
      <c r="Z219" s="32"/>
      <c r="AA219" s="26"/>
      <c r="AB219" s="26"/>
      <c r="AC219" s="26"/>
      <c r="AD219" s="26"/>
      <c r="AE219" s="26"/>
      <c r="AF219" s="26"/>
      <c r="AG219" s="26"/>
      <c r="AH219" s="26" t="s">
        <v>729</v>
      </c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5"/>
    </row>
    <row r="220" spans="1:47" ht="12.75" thickBot="1" x14ac:dyDescent="0.3">
      <c r="A220" s="28">
        <v>43197</v>
      </c>
      <c r="B220" s="23" t="str">
        <f t="shared" si="3"/>
        <v>sam</v>
      </c>
      <c r="C220" s="27"/>
      <c r="D220" s="26"/>
      <c r="E220" s="26"/>
      <c r="F220" s="26"/>
      <c r="G220" s="26"/>
      <c r="H220" s="26"/>
      <c r="I220" s="26" t="s">
        <v>729</v>
      </c>
      <c r="J220" s="26"/>
      <c r="K220" s="26"/>
      <c r="L220" s="26"/>
      <c r="M220" s="26"/>
      <c r="N220" s="26"/>
      <c r="O220" s="26"/>
      <c r="P220" s="26"/>
      <c r="Q220" s="26" t="s">
        <v>729</v>
      </c>
      <c r="R220" s="26"/>
      <c r="S220" s="26"/>
      <c r="T220" s="26"/>
      <c r="U220" s="26"/>
      <c r="V220" s="32"/>
      <c r="W220" s="32" t="s">
        <v>729</v>
      </c>
      <c r="X220" s="32"/>
      <c r="Y220" s="32"/>
      <c r="Z220" s="32"/>
      <c r="AA220" s="26"/>
      <c r="AB220" s="26"/>
      <c r="AC220" s="26"/>
      <c r="AD220" s="26"/>
      <c r="AE220" s="26"/>
      <c r="AF220" s="26"/>
      <c r="AG220" s="26"/>
      <c r="AH220" s="26" t="s">
        <v>729</v>
      </c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5"/>
    </row>
    <row r="221" spans="1:47" ht="12.75" thickBot="1" x14ac:dyDescent="0.3">
      <c r="A221" s="28">
        <v>43198</v>
      </c>
      <c r="B221" s="23" t="str">
        <f t="shared" si="3"/>
        <v>dim</v>
      </c>
      <c r="C221" s="27"/>
      <c r="D221" s="26"/>
      <c r="E221" s="26"/>
      <c r="F221" s="26"/>
      <c r="G221" s="26"/>
      <c r="H221" s="26"/>
      <c r="I221" s="26" t="s">
        <v>729</v>
      </c>
      <c r="J221" s="26"/>
      <c r="K221" s="26"/>
      <c r="L221" s="26"/>
      <c r="M221" s="26"/>
      <c r="N221" s="26"/>
      <c r="O221" s="26"/>
      <c r="P221" s="26"/>
      <c r="Q221" s="26" t="s">
        <v>729</v>
      </c>
      <c r="R221" s="26"/>
      <c r="S221" s="26"/>
      <c r="T221" s="26"/>
      <c r="U221" s="26"/>
      <c r="V221" s="32"/>
      <c r="W221" s="32" t="s">
        <v>729</v>
      </c>
      <c r="X221" s="32"/>
      <c r="Y221" s="32"/>
      <c r="Z221" s="32"/>
      <c r="AA221" s="26"/>
      <c r="AB221" s="26"/>
      <c r="AC221" s="26"/>
      <c r="AD221" s="26"/>
      <c r="AE221" s="26"/>
      <c r="AF221" s="26"/>
      <c r="AG221" s="26"/>
      <c r="AH221" s="26" t="s">
        <v>729</v>
      </c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5"/>
    </row>
    <row r="222" spans="1:47" ht="12.75" thickBot="1" x14ac:dyDescent="0.3">
      <c r="A222" s="28">
        <v>43199</v>
      </c>
      <c r="B222" s="23" t="str">
        <f t="shared" si="3"/>
        <v>lun</v>
      </c>
      <c r="C222" s="27"/>
      <c r="D222" s="26" t="s">
        <v>637</v>
      </c>
      <c r="E222" s="26"/>
      <c r="F222" s="26"/>
      <c r="G222" s="26"/>
      <c r="H222" s="26"/>
      <c r="I222" s="26" t="s">
        <v>729</v>
      </c>
      <c r="J222" s="26"/>
      <c r="K222" s="26"/>
      <c r="L222" s="26"/>
      <c r="M222" s="26"/>
      <c r="N222" s="26"/>
      <c r="O222" s="26"/>
      <c r="P222" s="26"/>
      <c r="Q222" s="26" t="s">
        <v>729</v>
      </c>
      <c r="R222" s="26"/>
      <c r="S222" s="26"/>
      <c r="T222" s="26"/>
      <c r="U222" s="26"/>
      <c r="V222" s="32" t="s">
        <v>637</v>
      </c>
      <c r="W222" s="32" t="s">
        <v>729</v>
      </c>
      <c r="X222" s="32"/>
      <c r="Y222" s="32"/>
      <c r="Z222" s="32"/>
      <c r="AA222" s="26"/>
      <c r="AB222" s="26"/>
      <c r="AC222" s="26"/>
      <c r="AD222" s="26"/>
      <c r="AE222" s="26"/>
      <c r="AF222" s="26"/>
      <c r="AG222" s="26"/>
      <c r="AH222" s="26" t="s">
        <v>729</v>
      </c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5"/>
    </row>
    <row r="223" spans="1:47" ht="12.75" thickBot="1" x14ac:dyDescent="0.3">
      <c r="A223" s="28">
        <v>43200</v>
      </c>
      <c r="B223" s="23" t="str">
        <f t="shared" si="3"/>
        <v>mar</v>
      </c>
      <c r="C223" s="27"/>
      <c r="D223" s="26" t="s">
        <v>637</v>
      </c>
      <c r="E223" s="26"/>
      <c r="F223" s="26"/>
      <c r="G223" s="26"/>
      <c r="H223" s="26"/>
      <c r="I223" s="26" t="s">
        <v>729</v>
      </c>
      <c r="J223" s="26"/>
      <c r="K223" s="26"/>
      <c r="L223" s="26"/>
      <c r="M223" s="26"/>
      <c r="N223" s="26"/>
      <c r="O223" s="26"/>
      <c r="P223" s="26"/>
      <c r="Q223" s="26" t="s">
        <v>729</v>
      </c>
      <c r="R223" s="26"/>
      <c r="S223" s="26"/>
      <c r="T223" s="26"/>
      <c r="U223" s="26"/>
      <c r="V223" s="32"/>
      <c r="W223" s="32" t="s">
        <v>729</v>
      </c>
      <c r="X223" s="32"/>
      <c r="Y223" s="32"/>
      <c r="Z223" s="32"/>
      <c r="AA223" s="26"/>
      <c r="AB223" s="26"/>
      <c r="AC223" s="26"/>
      <c r="AD223" s="26"/>
      <c r="AE223" s="26"/>
      <c r="AF223" s="26"/>
      <c r="AG223" s="26"/>
      <c r="AH223" s="26" t="s">
        <v>729</v>
      </c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5"/>
    </row>
    <row r="224" spans="1:47" ht="12.75" thickBot="1" x14ac:dyDescent="0.3">
      <c r="A224" s="28">
        <v>43201</v>
      </c>
      <c r="B224" s="23" t="str">
        <f t="shared" si="3"/>
        <v>mer</v>
      </c>
      <c r="C224" s="27"/>
      <c r="D224" s="26" t="s">
        <v>637</v>
      </c>
      <c r="E224" s="26" t="s">
        <v>637</v>
      </c>
      <c r="F224" s="26"/>
      <c r="G224" s="26"/>
      <c r="H224" s="26"/>
      <c r="I224" s="26" t="s">
        <v>729</v>
      </c>
      <c r="J224" s="26"/>
      <c r="K224" s="26" t="s">
        <v>639</v>
      </c>
      <c r="L224" s="26"/>
      <c r="M224" s="26"/>
      <c r="N224" s="26"/>
      <c r="O224" s="26"/>
      <c r="P224" s="26"/>
      <c r="Q224" s="26" t="s">
        <v>729</v>
      </c>
      <c r="R224" s="26"/>
      <c r="S224" s="26"/>
      <c r="T224" s="26"/>
      <c r="U224" s="26"/>
      <c r="V224" s="32"/>
      <c r="W224" s="32" t="s">
        <v>729</v>
      </c>
      <c r="X224" s="32"/>
      <c r="Y224" s="32"/>
      <c r="Z224" s="32"/>
      <c r="AA224" s="26"/>
      <c r="AB224" s="26"/>
      <c r="AC224" s="26"/>
      <c r="AD224" s="26"/>
      <c r="AE224" s="26"/>
      <c r="AF224" s="26"/>
      <c r="AG224" s="26"/>
      <c r="AH224" s="26" t="s">
        <v>729</v>
      </c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5"/>
    </row>
    <row r="225" spans="1:47" ht="12.75" thickBot="1" x14ac:dyDescent="0.3">
      <c r="A225" s="28">
        <v>43202</v>
      </c>
      <c r="B225" s="23" t="str">
        <f t="shared" si="3"/>
        <v>jeu</v>
      </c>
      <c r="C225" s="27"/>
      <c r="D225" s="26" t="s">
        <v>637</v>
      </c>
      <c r="E225" s="26"/>
      <c r="F225" s="26"/>
      <c r="G225" s="26"/>
      <c r="H225" s="26"/>
      <c r="I225" s="26" t="s">
        <v>729</v>
      </c>
      <c r="J225" s="26"/>
      <c r="K225" s="26"/>
      <c r="L225" s="26"/>
      <c r="M225" s="26"/>
      <c r="N225" s="26" t="s">
        <v>638</v>
      </c>
      <c r="O225" s="26"/>
      <c r="P225" s="26"/>
      <c r="Q225" s="26" t="s">
        <v>729</v>
      </c>
      <c r="R225" s="26"/>
      <c r="S225" s="26"/>
      <c r="T225" s="26"/>
      <c r="U225" s="26" t="s">
        <v>638</v>
      </c>
      <c r="V225" s="32"/>
      <c r="W225" s="32" t="s">
        <v>729</v>
      </c>
      <c r="X225" s="32" t="s">
        <v>637</v>
      </c>
      <c r="Y225" s="32"/>
      <c r="Z225" s="32"/>
      <c r="AA225" s="26"/>
      <c r="AB225" s="26"/>
      <c r="AC225" s="26"/>
      <c r="AD225" s="26"/>
      <c r="AE225" s="26"/>
      <c r="AF225" s="26"/>
      <c r="AG225" s="26"/>
      <c r="AH225" s="26" t="s">
        <v>729</v>
      </c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5"/>
    </row>
    <row r="226" spans="1:47" ht="12.75" thickBot="1" x14ac:dyDescent="0.3">
      <c r="A226" s="28">
        <v>43203</v>
      </c>
      <c r="B226" s="23" t="str">
        <f t="shared" si="3"/>
        <v>ven</v>
      </c>
      <c r="C226" s="27"/>
      <c r="D226" s="26" t="s">
        <v>637</v>
      </c>
      <c r="E226" s="26"/>
      <c r="F226" s="26"/>
      <c r="G226" s="26"/>
      <c r="H226" s="26" t="s">
        <v>638</v>
      </c>
      <c r="I226" s="26" t="s">
        <v>729</v>
      </c>
      <c r="J226" s="26"/>
      <c r="K226" s="26"/>
      <c r="L226" s="26"/>
      <c r="M226" s="26"/>
      <c r="N226" s="26"/>
      <c r="O226" s="26" t="s">
        <v>637</v>
      </c>
      <c r="P226" s="26"/>
      <c r="Q226" s="26" t="s">
        <v>729</v>
      </c>
      <c r="R226" s="26"/>
      <c r="S226" s="26" t="s">
        <v>637</v>
      </c>
      <c r="T226" s="26"/>
      <c r="U226" s="26"/>
      <c r="V226" s="32"/>
      <c r="W226" s="32" t="s">
        <v>729</v>
      </c>
      <c r="X226" s="32"/>
      <c r="Y226" s="32" t="s">
        <v>639</v>
      </c>
      <c r="Z226" s="32"/>
      <c r="AA226" s="26"/>
      <c r="AB226" s="26"/>
      <c r="AC226" s="26"/>
      <c r="AD226" s="26"/>
      <c r="AE226" s="26"/>
      <c r="AF226" s="26"/>
      <c r="AG226" s="26"/>
      <c r="AH226" s="26" t="s">
        <v>729</v>
      </c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5"/>
    </row>
    <row r="227" spans="1:47" ht="12.75" thickBot="1" x14ac:dyDescent="0.3">
      <c r="A227" s="28">
        <v>43204</v>
      </c>
      <c r="B227" s="23" t="str">
        <f t="shared" si="3"/>
        <v>sam</v>
      </c>
      <c r="C227" s="27"/>
      <c r="D227" s="26"/>
      <c r="E227" s="26"/>
      <c r="F227" s="26"/>
      <c r="G227" s="26"/>
      <c r="H227" s="26"/>
      <c r="I227" s="26" t="s">
        <v>729</v>
      </c>
      <c r="J227" s="26"/>
      <c r="K227" s="26"/>
      <c r="L227" s="26"/>
      <c r="M227" s="26"/>
      <c r="N227" s="26"/>
      <c r="O227" s="26"/>
      <c r="P227" s="26"/>
      <c r="Q227" s="26" t="s">
        <v>729</v>
      </c>
      <c r="R227" s="26"/>
      <c r="S227" s="26"/>
      <c r="T227" s="26"/>
      <c r="U227" s="26"/>
      <c r="V227" s="32"/>
      <c r="W227" s="32" t="s">
        <v>729</v>
      </c>
      <c r="X227" s="32"/>
      <c r="Y227" s="32"/>
      <c r="Z227" s="32"/>
      <c r="AA227" s="26"/>
      <c r="AB227" s="26"/>
      <c r="AC227" s="26"/>
      <c r="AD227" s="26"/>
      <c r="AE227" s="26"/>
      <c r="AF227" s="26"/>
      <c r="AG227" s="26"/>
      <c r="AH227" s="26" t="s">
        <v>729</v>
      </c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5"/>
    </row>
    <row r="228" spans="1:47" ht="12.75" thickBot="1" x14ac:dyDescent="0.3">
      <c r="A228" s="28">
        <v>43205</v>
      </c>
      <c r="B228" s="23" t="str">
        <f t="shared" si="3"/>
        <v>dim</v>
      </c>
      <c r="C228" s="27"/>
      <c r="D228" s="26"/>
      <c r="E228" s="26"/>
      <c r="F228" s="26"/>
      <c r="G228" s="26"/>
      <c r="H228" s="26"/>
      <c r="I228" s="26" t="s">
        <v>729</v>
      </c>
      <c r="J228" s="26"/>
      <c r="K228" s="26"/>
      <c r="L228" s="26"/>
      <c r="M228" s="26"/>
      <c r="N228" s="26"/>
      <c r="O228" s="26"/>
      <c r="P228" s="26"/>
      <c r="Q228" s="26" t="s">
        <v>729</v>
      </c>
      <c r="R228" s="26"/>
      <c r="S228" s="26"/>
      <c r="T228" s="26"/>
      <c r="U228" s="26"/>
      <c r="V228" s="32"/>
      <c r="W228" s="32" t="s">
        <v>729</v>
      </c>
      <c r="X228" s="32"/>
      <c r="Y228" s="32"/>
      <c r="Z228" s="32"/>
      <c r="AA228" s="26"/>
      <c r="AB228" s="26"/>
      <c r="AC228" s="26"/>
      <c r="AD228" s="26"/>
      <c r="AE228" s="26"/>
      <c r="AF228" s="26"/>
      <c r="AG228" s="26"/>
      <c r="AH228" s="26" t="s">
        <v>729</v>
      </c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5"/>
    </row>
    <row r="229" spans="1:47" ht="12.75" thickBot="1" x14ac:dyDescent="0.3">
      <c r="A229" s="28">
        <v>43206</v>
      </c>
      <c r="B229" s="23" t="str">
        <f t="shared" si="3"/>
        <v>lun</v>
      </c>
      <c r="C229" s="27"/>
      <c r="D229" s="26" t="s">
        <v>637</v>
      </c>
      <c r="E229" s="26"/>
      <c r="F229" s="26"/>
      <c r="G229" s="26"/>
      <c r="H229" s="26"/>
      <c r="I229" s="26" t="s">
        <v>729</v>
      </c>
      <c r="J229" s="26"/>
      <c r="K229" s="26"/>
      <c r="L229" s="26"/>
      <c r="M229" s="26"/>
      <c r="N229" s="26"/>
      <c r="O229" s="26"/>
      <c r="P229" s="26"/>
      <c r="Q229" s="26" t="s">
        <v>729</v>
      </c>
      <c r="R229" s="26" t="s">
        <v>637</v>
      </c>
      <c r="S229" s="26"/>
      <c r="T229" s="26"/>
      <c r="U229" s="26"/>
      <c r="V229" s="32" t="s">
        <v>637</v>
      </c>
      <c r="W229" s="32" t="s">
        <v>729</v>
      </c>
      <c r="X229" s="32"/>
      <c r="Y229" s="32"/>
      <c r="Z229" s="32"/>
      <c r="AA229" s="26"/>
      <c r="AB229" s="26" t="s">
        <v>637</v>
      </c>
      <c r="AC229" s="26"/>
      <c r="AD229" s="26"/>
      <c r="AE229" s="26"/>
      <c r="AF229" s="26"/>
      <c r="AG229" s="26"/>
      <c r="AH229" s="26" t="s">
        <v>729</v>
      </c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5"/>
    </row>
    <row r="230" spans="1:47" ht="12.75" thickBot="1" x14ac:dyDescent="0.3">
      <c r="A230" s="28">
        <v>43207</v>
      </c>
      <c r="B230" s="23" t="str">
        <f t="shared" si="3"/>
        <v>mar</v>
      </c>
      <c r="C230" s="27"/>
      <c r="D230" s="26" t="s">
        <v>637</v>
      </c>
      <c r="E230" s="26"/>
      <c r="F230" s="26"/>
      <c r="G230" s="26"/>
      <c r="H230" s="26"/>
      <c r="I230" s="26" t="s">
        <v>729</v>
      </c>
      <c r="J230" s="26"/>
      <c r="K230" s="26"/>
      <c r="L230" s="26"/>
      <c r="M230" s="26"/>
      <c r="N230" s="26"/>
      <c r="O230" s="26"/>
      <c r="P230" s="26"/>
      <c r="Q230" s="26" t="s">
        <v>729</v>
      </c>
      <c r="R230" s="26" t="s">
        <v>637</v>
      </c>
      <c r="S230" s="26"/>
      <c r="T230" s="26"/>
      <c r="U230" s="26"/>
      <c r="V230" s="32"/>
      <c r="W230" s="32" t="s">
        <v>729</v>
      </c>
      <c r="X230" s="32"/>
      <c r="Y230" s="32"/>
      <c r="Z230" s="32"/>
      <c r="AA230" s="26"/>
      <c r="AB230" s="26" t="s">
        <v>637</v>
      </c>
      <c r="AC230" s="26"/>
      <c r="AD230" s="26"/>
      <c r="AE230" s="26"/>
      <c r="AF230" s="26"/>
      <c r="AG230" s="26"/>
      <c r="AH230" s="26" t="s">
        <v>729</v>
      </c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5"/>
    </row>
    <row r="231" spans="1:47" ht="12.75" thickBot="1" x14ac:dyDescent="0.3">
      <c r="A231" s="28">
        <v>43208</v>
      </c>
      <c r="B231" s="23" t="str">
        <f t="shared" si="3"/>
        <v>mer</v>
      </c>
      <c r="C231" s="27"/>
      <c r="D231" s="26" t="s">
        <v>638</v>
      </c>
      <c r="E231" s="26" t="s">
        <v>637</v>
      </c>
      <c r="F231" s="26"/>
      <c r="G231" s="26" t="s">
        <v>638</v>
      </c>
      <c r="H231" s="26"/>
      <c r="I231" s="26" t="s">
        <v>729</v>
      </c>
      <c r="J231" s="26"/>
      <c r="K231" s="26"/>
      <c r="L231" s="26"/>
      <c r="M231" s="26"/>
      <c r="N231" s="26"/>
      <c r="O231" s="26"/>
      <c r="P231" s="26"/>
      <c r="Q231" s="26" t="s">
        <v>729</v>
      </c>
      <c r="R231" s="26"/>
      <c r="S231" s="26"/>
      <c r="T231" s="26"/>
      <c r="U231" s="26"/>
      <c r="V231" s="32"/>
      <c r="W231" s="32" t="s">
        <v>729</v>
      </c>
      <c r="X231" s="32"/>
      <c r="Y231" s="32"/>
      <c r="Z231" s="32"/>
      <c r="AA231" s="26"/>
      <c r="AB231" s="26" t="s">
        <v>638</v>
      </c>
      <c r="AC231" s="26"/>
      <c r="AD231" s="26"/>
      <c r="AE231" s="26"/>
      <c r="AF231" s="26"/>
      <c r="AG231" s="26"/>
      <c r="AH231" s="26" t="s">
        <v>729</v>
      </c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5"/>
    </row>
    <row r="232" spans="1:47" ht="12.75" thickBot="1" x14ac:dyDescent="0.3">
      <c r="A232" s="28">
        <v>43209</v>
      </c>
      <c r="B232" s="23" t="str">
        <f t="shared" si="3"/>
        <v>jeu</v>
      </c>
      <c r="C232" s="27"/>
      <c r="D232" s="26" t="s">
        <v>637</v>
      </c>
      <c r="E232" s="26"/>
      <c r="F232" s="26"/>
      <c r="G232" s="26"/>
      <c r="H232" s="26"/>
      <c r="I232" s="26" t="s">
        <v>729</v>
      </c>
      <c r="J232" s="26"/>
      <c r="K232" s="26"/>
      <c r="L232" s="26"/>
      <c r="M232" s="26"/>
      <c r="N232" s="26" t="s">
        <v>638</v>
      </c>
      <c r="O232" s="26"/>
      <c r="P232" s="26"/>
      <c r="Q232" s="26" t="s">
        <v>729</v>
      </c>
      <c r="R232" s="26"/>
      <c r="S232" s="26" t="s">
        <v>637</v>
      </c>
      <c r="T232" s="26"/>
      <c r="U232" s="26" t="s">
        <v>638</v>
      </c>
      <c r="V232" s="32"/>
      <c r="W232" s="32" t="s">
        <v>729</v>
      </c>
      <c r="X232" s="32" t="s">
        <v>637</v>
      </c>
      <c r="Y232" s="32"/>
      <c r="Z232" s="32"/>
      <c r="AA232" s="26"/>
      <c r="AB232" s="26"/>
      <c r="AC232" s="26"/>
      <c r="AD232" s="26"/>
      <c r="AE232" s="26"/>
      <c r="AF232" s="26"/>
      <c r="AG232" s="26"/>
      <c r="AH232" s="26" t="s">
        <v>729</v>
      </c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5"/>
    </row>
    <row r="233" spans="1:47" ht="12.75" thickBot="1" x14ac:dyDescent="0.3">
      <c r="A233" s="28">
        <v>43210</v>
      </c>
      <c r="B233" s="23" t="str">
        <f t="shared" si="3"/>
        <v>ven</v>
      </c>
      <c r="C233" s="27"/>
      <c r="D233" s="26" t="s">
        <v>637</v>
      </c>
      <c r="E233" s="26"/>
      <c r="F233" s="26"/>
      <c r="G233" s="26"/>
      <c r="H233" s="26" t="s">
        <v>638</v>
      </c>
      <c r="I233" s="26" t="s">
        <v>729</v>
      </c>
      <c r="J233" s="26"/>
      <c r="K233" s="26"/>
      <c r="L233" s="26"/>
      <c r="M233" s="26"/>
      <c r="N233" s="26"/>
      <c r="O233" s="26" t="s">
        <v>637</v>
      </c>
      <c r="P233" s="26"/>
      <c r="Q233" s="26" t="s">
        <v>729</v>
      </c>
      <c r="R233" s="26"/>
      <c r="S233" s="26" t="s">
        <v>637</v>
      </c>
      <c r="T233" s="26"/>
      <c r="U233" s="26"/>
      <c r="V233" s="32"/>
      <c r="W233" s="32" t="s">
        <v>729</v>
      </c>
      <c r="X233" s="32"/>
      <c r="Y233" s="32" t="s">
        <v>639</v>
      </c>
      <c r="Z233" s="32"/>
      <c r="AA233" s="26"/>
      <c r="AB233" s="26"/>
      <c r="AC233" s="26"/>
      <c r="AD233" s="26"/>
      <c r="AE233" s="26"/>
      <c r="AF233" s="26"/>
      <c r="AG233" s="26"/>
      <c r="AH233" s="26" t="s">
        <v>729</v>
      </c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5"/>
    </row>
    <row r="234" spans="1:47" ht="12.75" thickBot="1" x14ac:dyDescent="0.3">
      <c r="A234" s="28">
        <v>43211</v>
      </c>
      <c r="B234" s="23" t="str">
        <f t="shared" si="3"/>
        <v>sam</v>
      </c>
      <c r="C234" s="27"/>
      <c r="D234" s="26"/>
      <c r="E234" s="26"/>
      <c r="F234" s="26"/>
      <c r="G234" s="26"/>
      <c r="H234" s="26"/>
      <c r="I234" s="26" t="s">
        <v>729</v>
      </c>
      <c r="J234" s="26"/>
      <c r="K234" s="26"/>
      <c r="L234" s="26"/>
      <c r="M234" s="26"/>
      <c r="N234" s="26"/>
      <c r="O234" s="26"/>
      <c r="P234" s="26"/>
      <c r="Q234" s="26" t="s">
        <v>729</v>
      </c>
      <c r="R234" s="26"/>
      <c r="S234" s="26"/>
      <c r="T234" s="26"/>
      <c r="U234" s="26"/>
      <c r="V234" s="32"/>
      <c r="W234" s="32" t="s">
        <v>729</v>
      </c>
      <c r="X234" s="32"/>
      <c r="Y234" s="32"/>
      <c r="Z234" s="32"/>
      <c r="AA234" s="26"/>
      <c r="AB234" s="26"/>
      <c r="AC234" s="26"/>
      <c r="AD234" s="26"/>
      <c r="AE234" s="26"/>
      <c r="AF234" s="26"/>
      <c r="AG234" s="26"/>
      <c r="AH234" s="26" t="s">
        <v>729</v>
      </c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5"/>
    </row>
    <row r="235" spans="1:47" ht="12.75" thickBot="1" x14ac:dyDescent="0.3">
      <c r="A235" s="28">
        <v>43212</v>
      </c>
      <c r="B235" s="23" t="str">
        <f t="shared" si="3"/>
        <v>dim</v>
      </c>
      <c r="C235" s="27"/>
      <c r="D235" s="26"/>
      <c r="E235" s="26"/>
      <c r="F235" s="26"/>
      <c r="G235" s="26"/>
      <c r="H235" s="26"/>
      <c r="I235" s="26" t="s">
        <v>729</v>
      </c>
      <c r="J235" s="26"/>
      <c r="K235" s="26"/>
      <c r="L235" s="26"/>
      <c r="M235" s="26"/>
      <c r="N235" s="26"/>
      <c r="O235" s="26"/>
      <c r="P235" s="26"/>
      <c r="Q235" s="26" t="s">
        <v>729</v>
      </c>
      <c r="R235" s="26"/>
      <c r="S235" s="26"/>
      <c r="T235" s="26"/>
      <c r="U235" s="26"/>
      <c r="V235" s="32"/>
      <c r="W235" s="32" t="s">
        <v>729</v>
      </c>
      <c r="X235" s="32"/>
      <c r="Y235" s="32"/>
      <c r="Z235" s="32"/>
      <c r="AA235" s="26"/>
      <c r="AB235" s="26"/>
      <c r="AC235" s="26"/>
      <c r="AD235" s="26"/>
      <c r="AE235" s="26"/>
      <c r="AF235" s="26"/>
      <c r="AG235" s="26"/>
      <c r="AH235" s="26" t="s">
        <v>729</v>
      </c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5"/>
    </row>
    <row r="236" spans="1:47" ht="12.75" thickBot="1" x14ac:dyDescent="0.3">
      <c r="A236" s="28">
        <v>43213</v>
      </c>
      <c r="B236" s="23" t="str">
        <f t="shared" si="3"/>
        <v>lun</v>
      </c>
      <c r="C236" s="27"/>
      <c r="D236" s="26" t="s">
        <v>637</v>
      </c>
      <c r="E236" s="26"/>
      <c r="F236" s="26"/>
      <c r="G236" s="26"/>
      <c r="H236" s="26"/>
      <c r="I236" s="26" t="s">
        <v>729</v>
      </c>
      <c r="J236" s="26"/>
      <c r="K236" s="26" t="s">
        <v>638</v>
      </c>
      <c r="L236" s="26"/>
      <c r="M236" s="26"/>
      <c r="N236" s="26"/>
      <c r="O236" s="26"/>
      <c r="P236" s="26"/>
      <c r="Q236" s="26" t="s">
        <v>729</v>
      </c>
      <c r="R236" s="26"/>
      <c r="S236" s="26" t="s">
        <v>637</v>
      </c>
      <c r="T236" s="26"/>
      <c r="U236" s="26"/>
      <c r="V236" s="32" t="s">
        <v>637</v>
      </c>
      <c r="W236" s="32" t="s">
        <v>729</v>
      </c>
      <c r="X236" s="32"/>
      <c r="Y236" s="32"/>
      <c r="Z236" s="32"/>
      <c r="AA236" s="26"/>
      <c r="AB236" s="26"/>
      <c r="AC236" s="26"/>
      <c r="AD236" s="26"/>
      <c r="AE236" s="26"/>
      <c r="AF236" s="26"/>
      <c r="AG236" s="26"/>
      <c r="AH236" s="26" t="s">
        <v>729</v>
      </c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5"/>
    </row>
    <row r="237" spans="1:47" ht="12.75" thickBot="1" x14ac:dyDescent="0.3">
      <c r="A237" s="28">
        <v>43214</v>
      </c>
      <c r="B237" s="23" t="str">
        <f t="shared" si="3"/>
        <v>mar</v>
      </c>
      <c r="C237" s="27"/>
      <c r="D237" s="26" t="s">
        <v>637</v>
      </c>
      <c r="E237" s="26"/>
      <c r="F237" s="26"/>
      <c r="G237" s="26"/>
      <c r="H237" s="26"/>
      <c r="I237" s="26" t="s">
        <v>729</v>
      </c>
      <c r="J237" s="26"/>
      <c r="K237" s="26" t="s">
        <v>638</v>
      </c>
      <c r="L237" s="26"/>
      <c r="M237" s="26"/>
      <c r="N237" s="26"/>
      <c r="O237" s="26"/>
      <c r="P237" s="26"/>
      <c r="Q237" s="26" t="s">
        <v>729</v>
      </c>
      <c r="R237" s="26"/>
      <c r="S237" s="26" t="s">
        <v>637</v>
      </c>
      <c r="T237" s="26"/>
      <c r="U237" s="26"/>
      <c r="V237" s="32"/>
      <c r="W237" s="32" t="s">
        <v>729</v>
      </c>
      <c r="X237" s="32"/>
      <c r="Y237" s="32"/>
      <c r="Z237" s="32"/>
      <c r="AA237" s="26"/>
      <c r="AB237" s="26"/>
      <c r="AC237" s="26"/>
      <c r="AD237" s="26"/>
      <c r="AE237" s="26"/>
      <c r="AF237" s="26"/>
      <c r="AG237" s="26"/>
      <c r="AH237" s="26" t="s">
        <v>729</v>
      </c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5"/>
    </row>
    <row r="238" spans="1:47" ht="12.75" thickBot="1" x14ac:dyDescent="0.3">
      <c r="A238" s="28">
        <v>43215</v>
      </c>
      <c r="B238" s="23" t="str">
        <f t="shared" si="3"/>
        <v>mer</v>
      </c>
      <c r="C238" s="27"/>
      <c r="D238" s="26" t="s">
        <v>637</v>
      </c>
      <c r="E238" s="26" t="s">
        <v>637</v>
      </c>
      <c r="F238" s="26"/>
      <c r="G238" s="26"/>
      <c r="H238" s="26"/>
      <c r="I238" s="26" t="s">
        <v>729</v>
      </c>
      <c r="J238" s="26"/>
      <c r="K238" s="26"/>
      <c r="L238" s="26"/>
      <c r="M238" s="26"/>
      <c r="N238" s="26"/>
      <c r="O238" s="26"/>
      <c r="P238" s="26"/>
      <c r="Q238" s="26" t="s">
        <v>729</v>
      </c>
      <c r="R238" s="26"/>
      <c r="S238" s="26" t="s">
        <v>637</v>
      </c>
      <c r="T238" s="26"/>
      <c r="U238" s="26"/>
      <c r="V238" s="32"/>
      <c r="W238" s="32" t="s">
        <v>729</v>
      </c>
      <c r="X238" s="32"/>
      <c r="Y238" s="32"/>
      <c r="Z238" s="32"/>
      <c r="AA238" s="26"/>
      <c r="AB238" s="26"/>
      <c r="AC238" s="26"/>
      <c r="AD238" s="26"/>
      <c r="AE238" s="26"/>
      <c r="AF238" s="26"/>
      <c r="AG238" s="26"/>
      <c r="AH238" s="26" t="s">
        <v>729</v>
      </c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5"/>
    </row>
    <row r="239" spans="1:47" ht="12.75" thickBot="1" x14ac:dyDescent="0.3">
      <c r="A239" s="28">
        <v>43216</v>
      </c>
      <c r="B239" s="23" t="str">
        <f t="shared" si="3"/>
        <v>jeu</v>
      </c>
      <c r="C239" s="27"/>
      <c r="D239" s="26" t="s">
        <v>637</v>
      </c>
      <c r="E239" s="26"/>
      <c r="F239" s="26"/>
      <c r="G239" s="26"/>
      <c r="H239" s="26"/>
      <c r="I239" s="26" t="s">
        <v>729</v>
      </c>
      <c r="J239" s="26"/>
      <c r="K239" s="26"/>
      <c r="L239" s="26"/>
      <c r="M239" s="26"/>
      <c r="N239" s="26" t="s">
        <v>638</v>
      </c>
      <c r="O239" s="26"/>
      <c r="P239" s="26"/>
      <c r="Q239" s="26" t="s">
        <v>729</v>
      </c>
      <c r="R239" s="26"/>
      <c r="S239" s="26" t="s">
        <v>637</v>
      </c>
      <c r="T239" s="26"/>
      <c r="U239" s="26" t="s">
        <v>638</v>
      </c>
      <c r="V239" s="32"/>
      <c r="W239" s="32" t="s">
        <v>729</v>
      </c>
      <c r="X239" s="32" t="s">
        <v>637</v>
      </c>
      <c r="Y239" s="32"/>
      <c r="Z239" s="32"/>
      <c r="AA239" s="26"/>
      <c r="AB239" s="26"/>
      <c r="AC239" s="26"/>
      <c r="AD239" s="26"/>
      <c r="AE239" s="26"/>
      <c r="AF239" s="26"/>
      <c r="AG239" s="26"/>
      <c r="AH239" s="26" t="s">
        <v>729</v>
      </c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5"/>
    </row>
    <row r="240" spans="1:47" ht="12.75" thickBot="1" x14ac:dyDescent="0.3">
      <c r="A240" s="28">
        <v>43217</v>
      </c>
      <c r="B240" s="23" t="str">
        <f t="shared" si="3"/>
        <v>ven</v>
      </c>
      <c r="C240" s="27"/>
      <c r="D240" s="26" t="s">
        <v>637</v>
      </c>
      <c r="E240" s="26"/>
      <c r="F240" s="26"/>
      <c r="G240" s="26"/>
      <c r="H240" s="26" t="s">
        <v>638</v>
      </c>
      <c r="I240" s="26" t="s">
        <v>729</v>
      </c>
      <c r="J240" s="26"/>
      <c r="K240" s="26"/>
      <c r="L240" s="26"/>
      <c r="M240" s="26"/>
      <c r="N240" s="26"/>
      <c r="O240" s="26" t="s">
        <v>637</v>
      </c>
      <c r="P240" s="26"/>
      <c r="Q240" s="26" t="s">
        <v>729</v>
      </c>
      <c r="R240" s="26"/>
      <c r="S240" s="26" t="s">
        <v>637</v>
      </c>
      <c r="T240" s="26"/>
      <c r="U240" s="26"/>
      <c r="V240" s="32"/>
      <c r="W240" s="32" t="s">
        <v>729</v>
      </c>
      <c r="X240" s="32"/>
      <c r="Y240" s="32" t="s">
        <v>639</v>
      </c>
      <c r="Z240" s="32"/>
      <c r="AA240" s="26"/>
      <c r="AB240" s="26"/>
      <c r="AC240" s="26"/>
      <c r="AD240" s="26"/>
      <c r="AE240" s="26"/>
      <c r="AF240" s="26"/>
      <c r="AG240" s="26"/>
      <c r="AH240" s="26" t="s">
        <v>729</v>
      </c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5"/>
    </row>
    <row r="241" spans="1:47" ht="12.75" thickBot="1" x14ac:dyDescent="0.3">
      <c r="A241" s="28">
        <v>43218</v>
      </c>
      <c r="B241" s="23" t="str">
        <f t="shared" si="3"/>
        <v>sam</v>
      </c>
      <c r="C241" s="27"/>
      <c r="D241" s="26"/>
      <c r="E241" s="26"/>
      <c r="F241" s="26"/>
      <c r="G241" s="26"/>
      <c r="H241" s="26"/>
      <c r="I241" s="26" t="s">
        <v>729</v>
      </c>
      <c r="J241" s="26"/>
      <c r="K241" s="26"/>
      <c r="L241" s="26"/>
      <c r="M241" s="26"/>
      <c r="N241" s="26"/>
      <c r="O241" s="26"/>
      <c r="P241" s="26"/>
      <c r="Q241" s="26" t="s">
        <v>729</v>
      </c>
      <c r="R241" s="26"/>
      <c r="S241" s="26"/>
      <c r="T241" s="26"/>
      <c r="U241" s="26"/>
      <c r="V241" s="32"/>
      <c r="W241" s="32" t="s">
        <v>729</v>
      </c>
      <c r="X241" s="32"/>
      <c r="Y241" s="32"/>
      <c r="Z241" s="32"/>
      <c r="AA241" s="26"/>
      <c r="AB241" s="26"/>
      <c r="AC241" s="26"/>
      <c r="AD241" s="26"/>
      <c r="AE241" s="26"/>
      <c r="AF241" s="26"/>
      <c r="AG241" s="26"/>
      <c r="AH241" s="26" t="s">
        <v>729</v>
      </c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5"/>
    </row>
    <row r="242" spans="1:47" ht="12.75" thickBot="1" x14ac:dyDescent="0.3">
      <c r="A242" s="28">
        <v>43219</v>
      </c>
      <c r="B242" s="23" t="str">
        <f t="shared" si="3"/>
        <v>dim</v>
      </c>
      <c r="C242" s="27"/>
      <c r="D242" s="26"/>
      <c r="E242" s="26"/>
      <c r="F242" s="26"/>
      <c r="G242" s="26"/>
      <c r="H242" s="26"/>
      <c r="I242" s="26" t="s">
        <v>729</v>
      </c>
      <c r="J242" s="26"/>
      <c r="K242" s="26"/>
      <c r="L242" s="26"/>
      <c r="M242" s="26"/>
      <c r="N242" s="26"/>
      <c r="O242" s="26"/>
      <c r="P242" s="26"/>
      <c r="Q242" s="26" t="s">
        <v>729</v>
      </c>
      <c r="R242" s="26"/>
      <c r="S242" s="26"/>
      <c r="T242" s="26"/>
      <c r="U242" s="26"/>
      <c r="V242" s="32"/>
      <c r="W242" s="32" t="s">
        <v>729</v>
      </c>
      <c r="X242" s="32"/>
      <c r="Y242" s="32"/>
      <c r="Z242" s="32"/>
      <c r="AA242" s="26"/>
      <c r="AB242" s="26"/>
      <c r="AC242" s="26"/>
      <c r="AD242" s="26"/>
      <c r="AE242" s="26"/>
      <c r="AF242" s="26"/>
      <c r="AG242" s="26"/>
      <c r="AH242" s="26" t="s">
        <v>729</v>
      </c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5"/>
    </row>
    <row r="243" spans="1:47" ht="12.75" thickBot="1" x14ac:dyDescent="0.3">
      <c r="A243" s="24">
        <v>43220</v>
      </c>
      <c r="B243" s="23" t="str">
        <f t="shared" si="3"/>
        <v>lun</v>
      </c>
      <c r="C243" s="27"/>
      <c r="D243" s="26" t="s">
        <v>637</v>
      </c>
      <c r="E243" s="26"/>
      <c r="F243" s="26"/>
      <c r="G243" s="26"/>
      <c r="H243" s="26"/>
      <c r="I243" s="26" t="s">
        <v>729</v>
      </c>
      <c r="J243" s="26"/>
      <c r="K243" s="26"/>
      <c r="L243" s="26"/>
      <c r="M243" s="26"/>
      <c r="N243" s="26"/>
      <c r="O243" s="26"/>
      <c r="P243" s="26"/>
      <c r="Q243" s="26" t="s">
        <v>729</v>
      </c>
      <c r="R243" s="26"/>
      <c r="S243" s="26" t="s">
        <v>637</v>
      </c>
      <c r="T243" s="26"/>
      <c r="U243" s="26"/>
      <c r="V243" s="32" t="s">
        <v>637</v>
      </c>
      <c r="W243" s="32" t="s">
        <v>729</v>
      </c>
      <c r="X243" s="32"/>
      <c r="Y243" s="32"/>
      <c r="Z243" s="32"/>
      <c r="AA243" s="26"/>
      <c r="AB243" s="26"/>
      <c r="AC243" s="26"/>
      <c r="AD243" s="26"/>
      <c r="AE243" s="26"/>
      <c r="AF243" s="26"/>
      <c r="AG243" s="26"/>
      <c r="AH243" s="26" t="s">
        <v>729</v>
      </c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5"/>
    </row>
    <row r="244" spans="1:47" ht="12.75" thickBot="1" x14ac:dyDescent="0.3">
      <c r="A244" s="29">
        <v>43221</v>
      </c>
      <c r="B244" s="23" t="str">
        <f t="shared" si="3"/>
        <v>mar</v>
      </c>
      <c r="C244" s="27"/>
      <c r="D244" s="26" t="s">
        <v>637</v>
      </c>
      <c r="E244" s="26"/>
      <c r="F244" s="26"/>
      <c r="G244" s="26"/>
      <c r="H244" s="26"/>
      <c r="I244" s="26" t="s">
        <v>729</v>
      </c>
      <c r="J244" s="26"/>
      <c r="K244" s="26"/>
      <c r="L244" s="26"/>
      <c r="M244" s="26"/>
      <c r="N244" s="26"/>
      <c r="O244" s="26"/>
      <c r="P244" s="26"/>
      <c r="Q244" s="26" t="s">
        <v>729</v>
      </c>
      <c r="R244" s="26"/>
      <c r="S244" s="26"/>
      <c r="T244" s="26"/>
      <c r="U244" s="26"/>
      <c r="V244" s="32"/>
      <c r="W244" s="32" t="s">
        <v>729</v>
      </c>
      <c r="X244" s="32"/>
      <c r="Y244" s="32"/>
      <c r="Z244" s="32"/>
      <c r="AA244" s="26"/>
      <c r="AB244" s="26"/>
      <c r="AC244" s="26"/>
      <c r="AD244" s="26"/>
      <c r="AE244" s="26"/>
      <c r="AF244" s="26"/>
      <c r="AG244" s="26"/>
      <c r="AH244" s="26" t="s">
        <v>729</v>
      </c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5"/>
    </row>
    <row r="245" spans="1:47" ht="12.75" thickBot="1" x14ac:dyDescent="0.3">
      <c r="A245" s="28">
        <v>43222</v>
      </c>
      <c r="B245" s="23" t="str">
        <f t="shared" si="3"/>
        <v>mer</v>
      </c>
      <c r="C245" s="27"/>
      <c r="D245" s="26" t="s">
        <v>637</v>
      </c>
      <c r="E245" s="26" t="s">
        <v>637</v>
      </c>
      <c r="F245" s="26"/>
      <c r="G245" s="26"/>
      <c r="H245" s="26"/>
      <c r="I245" s="26" t="s">
        <v>729</v>
      </c>
      <c r="J245" s="26"/>
      <c r="K245" s="26"/>
      <c r="L245" s="26"/>
      <c r="M245" s="26"/>
      <c r="N245" s="26"/>
      <c r="O245" s="26"/>
      <c r="P245" s="26"/>
      <c r="Q245" s="26" t="s">
        <v>729</v>
      </c>
      <c r="R245" s="26"/>
      <c r="S245" s="26"/>
      <c r="T245" s="26"/>
      <c r="U245" s="26"/>
      <c r="V245" s="32"/>
      <c r="W245" s="32" t="s">
        <v>729</v>
      </c>
      <c r="X245" s="32"/>
      <c r="Y245" s="32"/>
      <c r="Z245" s="32"/>
      <c r="AA245" s="26"/>
      <c r="AB245" s="26" t="s">
        <v>637</v>
      </c>
      <c r="AC245" s="26"/>
      <c r="AD245" s="26"/>
      <c r="AE245" s="26"/>
      <c r="AF245" s="26"/>
      <c r="AG245" s="26"/>
      <c r="AH245" s="26" t="s">
        <v>729</v>
      </c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5"/>
    </row>
    <row r="246" spans="1:47" ht="12.75" thickBot="1" x14ac:dyDescent="0.3">
      <c r="A246" s="28">
        <v>43223</v>
      </c>
      <c r="B246" s="23" t="str">
        <f t="shared" si="3"/>
        <v>jeu</v>
      </c>
      <c r="C246" s="27"/>
      <c r="D246" s="26" t="s">
        <v>638</v>
      </c>
      <c r="E246" s="26"/>
      <c r="F246" s="26"/>
      <c r="G246" s="26"/>
      <c r="H246" s="26"/>
      <c r="I246" s="26" t="s">
        <v>729</v>
      </c>
      <c r="J246" s="26"/>
      <c r="K246" s="26"/>
      <c r="L246" s="26"/>
      <c r="M246" s="26"/>
      <c r="N246" s="26" t="s">
        <v>638</v>
      </c>
      <c r="O246" s="26"/>
      <c r="P246" s="26"/>
      <c r="Q246" s="26" t="s">
        <v>729</v>
      </c>
      <c r="R246" s="26"/>
      <c r="S246" s="26"/>
      <c r="T246" s="26"/>
      <c r="U246" s="26" t="s">
        <v>638</v>
      </c>
      <c r="V246" s="32"/>
      <c r="W246" s="32" t="s">
        <v>729</v>
      </c>
      <c r="X246" s="32" t="s">
        <v>637</v>
      </c>
      <c r="Y246" s="32"/>
      <c r="Z246" s="32"/>
      <c r="AA246" s="26"/>
      <c r="AB246" s="26" t="s">
        <v>637</v>
      </c>
      <c r="AC246" s="26"/>
      <c r="AD246" s="26"/>
      <c r="AE246" s="26"/>
      <c r="AF246" s="26"/>
      <c r="AG246" s="26"/>
      <c r="AH246" s="26" t="s">
        <v>729</v>
      </c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5"/>
    </row>
    <row r="247" spans="1:47" ht="12.75" thickBot="1" x14ac:dyDescent="0.3">
      <c r="A247" s="28">
        <v>43224</v>
      </c>
      <c r="B247" s="23" t="str">
        <f t="shared" si="3"/>
        <v>ven</v>
      </c>
      <c r="C247" s="27"/>
      <c r="D247" s="26" t="s">
        <v>637</v>
      </c>
      <c r="E247" s="26"/>
      <c r="F247" s="26"/>
      <c r="G247" s="26"/>
      <c r="H247" s="26" t="s">
        <v>638</v>
      </c>
      <c r="I247" s="26" t="s">
        <v>729</v>
      </c>
      <c r="J247" s="26"/>
      <c r="K247" s="26"/>
      <c r="L247" s="26"/>
      <c r="M247" s="26"/>
      <c r="N247" s="26"/>
      <c r="O247" s="26" t="s">
        <v>637</v>
      </c>
      <c r="P247" s="26"/>
      <c r="Q247" s="26" t="s">
        <v>729</v>
      </c>
      <c r="R247" s="26"/>
      <c r="S247" s="26"/>
      <c r="T247" s="26"/>
      <c r="U247" s="26"/>
      <c r="V247" s="32"/>
      <c r="W247" s="32" t="s">
        <v>729</v>
      </c>
      <c r="X247" s="32"/>
      <c r="Y247" s="32" t="s">
        <v>639</v>
      </c>
      <c r="Z247" s="32"/>
      <c r="AA247" s="26"/>
      <c r="AB247" s="26" t="s">
        <v>638</v>
      </c>
      <c r="AC247" s="26"/>
      <c r="AD247" s="26"/>
      <c r="AE247" s="26"/>
      <c r="AF247" s="26"/>
      <c r="AG247" s="26"/>
      <c r="AH247" s="26" t="s">
        <v>729</v>
      </c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5"/>
    </row>
    <row r="248" spans="1:47" ht="12.75" thickBot="1" x14ac:dyDescent="0.3">
      <c r="A248" s="28">
        <v>43225</v>
      </c>
      <c r="B248" s="23" t="str">
        <f t="shared" si="3"/>
        <v>sam</v>
      </c>
      <c r="C248" s="27"/>
      <c r="D248" s="26"/>
      <c r="E248" s="26"/>
      <c r="F248" s="26"/>
      <c r="G248" s="26"/>
      <c r="H248" s="26"/>
      <c r="I248" s="26" t="s">
        <v>729</v>
      </c>
      <c r="J248" s="26"/>
      <c r="K248" s="26"/>
      <c r="L248" s="26"/>
      <c r="M248" s="26"/>
      <c r="N248" s="26"/>
      <c r="O248" s="26"/>
      <c r="P248" s="26"/>
      <c r="Q248" s="26" t="s">
        <v>729</v>
      </c>
      <c r="R248" s="26"/>
      <c r="S248" s="26"/>
      <c r="T248" s="26"/>
      <c r="U248" s="26"/>
      <c r="V248" s="32"/>
      <c r="W248" s="32" t="s">
        <v>729</v>
      </c>
      <c r="X248" s="32"/>
      <c r="Y248" s="32"/>
      <c r="Z248" s="32"/>
      <c r="AA248" s="26"/>
      <c r="AB248" s="26"/>
      <c r="AC248" s="26"/>
      <c r="AD248" s="26"/>
      <c r="AE248" s="26"/>
      <c r="AF248" s="26"/>
      <c r="AG248" s="26"/>
      <c r="AH248" s="26" t="s">
        <v>729</v>
      </c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5"/>
    </row>
    <row r="249" spans="1:47" ht="12.75" thickBot="1" x14ac:dyDescent="0.3">
      <c r="A249" s="28">
        <v>43226</v>
      </c>
      <c r="B249" s="23" t="str">
        <f t="shared" si="3"/>
        <v>dim</v>
      </c>
      <c r="C249" s="27"/>
      <c r="D249" s="26"/>
      <c r="E249" s="26"/>
      <c r="F249" s="26"/>
      <c r="G249" s="26"/>
      <c r="H249" s="26"/>
      <c r="I249" s="26" t="s">
        <v>729</v>
      </c>
      <c r="J249" s="26"/>
      <c r="K249" s="26"/>
      <c r="L249" s="26"/>
      <c r="M249" s="26"/>
      <c r="N249" s="26"/>
      <c r="O249" s="26"/>
      <c r="P249" s="26"/>
      <c r="Q249" s="26" t="s">
        <v>729</v>
      </c>
      <c r="R249" s="26"/>
      <c r="S249" s="26"/>
      <c r="T249" s="26"/>
      <c r="U249" s="26"/>
      <c r="V249" s="32"/>
      <c r="W249" s="32" t="s">
        <v>729</v>
      </c>
      <c r="X249" s="32"/>
      <c r="Y249" s="32"/>
      <c r="Z249" s="32"/>
      <c r="AA249" s="26"/>
      <c r="AB249" s="26"/>
      <c r="AC249" s="26"/>
      <c r="AD249" s="26"/>
      <c r="AE249" s="26"/>
      <c r="AF249" s="26"/>
      <c r="AG249" s="26"/>
      <c r="AH249" s="26" t="s">
        <v>729</v>
      </c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5"/>
    </row>
    <row r="250" spans="1:47" ht="12.75" thickBot="1" x14ac:dyDescent="0.3">
      <c r="A250" s="28">
        <v>43227</v>
      </c>
      <c r="B250" s="23" t="str">
        <f t="shared" si="3"/>
        <v>lun</v>
      </c>
      <c r="C250" s="27"/>
      <c r="D250" s="26" t="s">
        <v>637</v>
      </c>
      <c r="E250" s="26"/>
      <c r="F250" s="26"/>
      <c r="G250" s="26"/>
      <c r="H250" s="26"/>
      <c r="I250" s="26" t="s">
        <v>729</v>
      </c>
      <c r="J250" s="26"/>
      <c r="K250" s="26"/>
      <c r="L250" s="26"/>
      <c r="M250" s="26"/>
      <c r="N250" s="26"/>
      <c r="O250" s="26"/>
      <c r="P250" s="26"/>
      <c r="Q250" s="26" t="s">
        <v>729</v>
      </c>
      <c r="R250" s="26"/>
      <c r="S250" s="26"/>
      <c r="T250" s="26"/>
      <c r="U250" s="26"/>
      <c r="V250" s="32" t="s">
        <v>637</v>
      </c>
      <c r="W250" s="32" t="s">
        <v>729</v>
      </c>
      <c r="X250" s="32"/>
      <c r="Y250" s="32"/>
      <c r="Z250" s="32"/>
      <c r="AA250" s="26"/>
      <c r="AB250" s="26"/>
      <c r="AC250" s="26"/>
      <c r="AD250" s="26"/>
      <c r="AE250" s="26"/>
      <c r="AF250" s="26"/>
      <c r="AG250" s="26"/>
      <c r="AH250" s="26" t="s">
        <v>729</v>
      </c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5"/>
    </row>
    <row r="251" spans="1:47" ht="12.75" thickBot="1" x14ac:dyDescent="0.3">
      <c r="A251" s="28">
        <v>43228</v>
      </c>
      <c r="B251" s="23" t="str">
        <f t="shared" si="3"/>
        <v>mar</v>
      </c>
      <c r="C251" s="27"/>
      <c r="D251" s="26" t="s">
        <v>637</v>
      </c>
      <c r="E251" s="26"/>
      <c r="F251" s="26"/>
      <c r="G251" s="26"/>
      <c r="H251" s="26"/>
      <c r="I251" s="26" t="s">
        <v>729</v>
      </c>
      <c r="J251" s="26"/>
      <c r="K251" s="26"/>
      <c r="L251" s="26"/>
      <c r="M251" s="26"/>
      <c r="N251" s="26"/>
      <c r="O251" s="26"/>
      <c r="P251" s="26"/>
      <c r="Q251" s="26" t="s">
        <v>729</v>
      </c>
      <c r="R251" s="26"/>
      <c r="S251" s="26"/>
      <c r="T251" s="26"/>
      <c r="U251" s="26"/>
      <c r="V251" s="32"/>
      <c r="W251" s="32" t="s">
        <v>729</v>
      </c>
      <c r="X251" s="32"/>
      <c r="Y251" s="32"/>
      <c r="Z251" s="32"/>
      <c r="AA251" s="26"/>
      <c r="AB251" s="26"/>
      <c r="AC251" s="26"/>
      <c r="AD251" s="26"/>
      <c r="AE251" s="26"/>
      <c r="AF251" s="26"/>
      <c r="AG251" s="26"/>
      <c r="AH251" s="26" t="s">
        <v>729</v>
      </c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5"/>
    </row>
    <row r="252" spans="1:47" ht="12.75" thickBot="1" x14ac:dyDescent="0.3">
      <c r="A252" s="28">
        <v>43229</v>
      </c>
      <c r="B252" s="23" t="str">
        <f t="shared" si="3"/>
        <v>mer</v>
      </c>
      <c r="C252" s="27"/>
      <c r="D252" s="26" t="s">
        <v>637</v>
      </c>
      <c r="E252" s="26" t="s">
        <v>637</v>
      </c>
      <c r="F252" s="26"/>
      <c r="G252" s="26"/>
      <c r="H252" s="26"/>
      <c r="I252" s="26" t="s">
        <v>729</v>
      </c>
      <c r="J252" s="26"/>
      <c r="K252" s="26"/>
      <c r="L252" s="26"/>
      <c r="M252" s="26"/>
      <c r="N252" s="26"/>
      <c r="O252" s="26"/>
      <c r="P252" s="26"/>
      <c r="Q252" s="26" t="s">
        <v>729</v>
      </c>
      <c r="R252" s="26"/>
      <c r="S252" s="26"/>
      <c r="T252" s="26"/>
      <c r="U252" s="26"/>
      <c r="V252" s="32"/>
      <c r="W252" s="32" t="s">
        <v>729</v>
      </c>
      <c r="X252" s="32"/>
      <c r="Y252" s="32"/>
      <c r="Z252" s="32"/>
      <c r="AA252" s="26"/>
      <c r="AB252" s="26"/>
      <c r="AC252" s="26"/>
      <c r="AD252" s="26"/>
      <c r="AE252" s="26"/>
      <c r="AF252" s="26"/>
      <c r="AG252" s="26"/>
      <c r="AH252" s="26" t="s">
        <v>729</v>
      </c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5"/>
    </row>
    <row r="253" spans="1:47" ht="12.75" thickBot="1" x14ac:dyDescent="0.3">
      <c r="A253" s="28">
        <v>43230</v>
      </c>
      <c r="B253" s="23" t="str">
        <f t="shared" si="3"/>
        <v>jeu</v>
      </c>
      <c r="C253" s="27"/>
      <c r="D253" s="26" t="s">
        <v>637</v>
      </c>
      <c r="E253" s="26"/>
      <c r="F253" s="26"/>
      <c r="G253" s="26"/>
      <c r="H253" s="26"/>
      <c r="I253" s="26" t="s">
        <v>729</v>
      </c>
      <c r="J253" s="26"/>
      <c r="K253" s="26"/>
      <c r="L253" s="26"/>
      <c r="M253" s="26"/>
      <c r="N253" s="26" t="s">
        <v>638</v>
      </c>
      <c r="O253" s="26"/>
      <c r="P253" s="26"/>
      <c r="Q253" s="26" t="s">
        <v>729</v>
      </c>
      <c r="R253" s="26"/>
      <c r="S253" s="26"/>
      <c r="T253" s="26"/>
      <c r="U253" s="26" t="s">
        <v>638</v>
      </c>
      <c r="V253" s="32"/>
      <c r="W253" s="32" t="s">
        <v>729</v>
      </c>
      <c r="X253" s="32" t="s">
        <v>637</v>
      </c>
      <c r="Y253" s="32"/>
      <c r="Z253" s="32"/>
      <c r="AA253" s="26"/>
      <c r="AB253" s="26"/>
      <c r="AC253" s="26"/>
      <c r="AD253" s="26"/>
      <c r="AE253" s="26"/>
      <c r="AF253" s="26"/>
      <c r="AG253" s="26"/>
      <c r="AH253" s="26" t="s">
        <v>729</v>
      </c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5"/>
    </row>
    <row r="254" spans="1:47" ht="12.75" thickBot="1" x14ac:dyDescent="0.3">
      <c r="A254" s="28">
        <v>43231</v>
      </c>
      <c r="B254" s="23" t="str">
        <f t="shared" si="3"/>
        <v>ven</v>
      </c>
      <c r="C254" s="27"/>
      <c r="D254" s="26" t="s">
        <v>637</v>
      </c>
      <c r="E254" s="26"/>
      <c r="F254" s="26"/>
      <c r="G254" s="26"/>
      <c r="H254" s="26" t="s">
        <v>638</v>
      </c>
      <c r="I254" s="26" t="s">
        <v>729</v>
      </c>
      <c r="J254" s="26"/>
      <c r="K254" s="26"/>
      <c r="L254" s="26"/>
      <c r="M254" s="26"/>
      <c r="N254" s="26"/>
      <c r="O254" s="26" t="s">
        <v>637</v>
      </c>
      <c r="P254" s="26"/>
      <c r="Q254" s="26" t="s">
        <v>729</v>
      </c>
      <c r="R254" s="26"/>
      <c r="S254" s="26"/>
      <c r="T254" s="26"/>
      <c r="U254" s="26"/>
      <c r="V254" s="32"/>
      <c r="W254" s="32" t="s">
        <v>729</v>
      </c>
      <c r="X254" s="32"/>
      <c r="Y254" s="32" t="s">
        <v>639</v>
      </c>
      <c r="Z254" s="32"/>
      <c r="AA254" s="26"/>
      <c r="AB254" s="26"/>
      <c r="AC254" s="26"/>
      <c r="AD254" s="26"/>
      <c r="AE254" s="26"/>
      <c r="AF254" s="26"/>
      <c r="AG254" s="26"/>
      <c r="AH254" s="26" t="s">
        <v>729</v>
      </c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5"/>
    </row>
    <row r="255" spans="1:47" ht="12.75" thickBot="1" x14ac:dyDescent="0.3">
      <c r="A255" s="28">
        <v>43232</v>
      </c>
      <c r="B255" s="23" t="str">
        <f t="shared" si="3"/>
        <v>sam</v>
      </c>
      <c r="C255" s="27"/>
      <c r="D255" s="26"/>
      <c r="E255" s="26"/>
      <c r="F255" s="26"/>
      <c r="G255" s="26"/>
      <c r="H255" s="26"/>
      <c r="I255" s="26" t="s">
        <v>729</v>
      </c>
      <c r="J255" s="26"/>
      <c r="K255" s="26"/>
      <c r="L255" s="26"/>
      <c r="M255" s="26"/>
      <c r="N255" s="26"/>
      <c r="O255" s="26"/>
      <c r="P255" s="26"/>
      <c r="Q255" s="26" t="s">
        <v>729</v>
      </c>
      <c r="R255" s="26"/>
      <c r="S255" s="26"/>
      <c r="T255" s="26"/>
      <c r="U255" s="26"/>
      <c r="V255" s="32"/>
      <c r="W255" s="32" t="s">
        <v>729</v>
      </c>
      <c r="X255" s="32"/>
      <c r="Y255" s="32"/>
      <c r="Z255" s="32"/>
      <c r="AA255" s="26"/>
      <c r="AB255" s="26"/>
      <c r="AC255" s="26"/>
      <c r="AD255" s="26"/>
      <c r="AE255" s="26"/>
      <c r="AF255" s="26"/>
      <c r="AG255" s="26"/>
      <c r="AH255" s="26" t="s">
        <v>729</v>
      </c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5"/>
    </row>
    <row r="256" spans="1:47" ht="12.75" thickBot="1" x14ac:dyDescent="0.3">
      <c r="A256" s="28">
        <v>43233</v>
      </c>
      <c r="B256" s="23" t="str">
        <f t="shared" si="3"/>
        <v>dim</v>
      </c>
      <c r="C256" s="27"/>
      <c r="D256" s="26"/>
      <c r="E256" s="26"/>
      <c r="F256" s="26"/>
      <c r="G256" s="26"/>
      <c r="H256" s="26"/>
      <c r="I256" s="26" t="s">
        <v>729</v>
      </c>
      <c r="J256" s="26"/>
      <c r="K256" s="26"/>
      <c r="L256" s="26"/>
      <c r="M256" s="26"/>
      <c r="N256" s="26"/>
      <c r="O256" s="26"/>
      <c r="P256" s="26"/>
      <c r="Q256" s="26" t="s">
        <v>729</v>
      </c>
      <c r="R256" s="26"/>
      <c r="S256" s="26"/>
      <c r="T256" s="26"/>
      <c r="U256" s="26"/>
      <c r="V256" s="32"/>
      <c r="W256" s="32" t="s">
        <v>729</v>
      </c>
      <c r="X256" s="32"/>
      <c r="Y256" s="32"/>
      <c r="Z256" s="32"/>
      <c r="AA256" s="26"/>
      <c r="AB256" s="26"/>
      <c r="AC256" s="26"/>
      <c r="AD256" s="26"/>
      <c r="AE256" s="26"/>
      <c r="AF256" s="26"/>
      <c r="AG256" s="26"/>
      <c r="AH256" s="26" t="s">
        <v>729</v>
      </c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5"/>
    </row>
    <row r="257" spans="1:47" ht="12.75" thickBot="1" x14ac:dyDescent="0.3">
      <c r="A257" s="28">
        <v>43234</v>
      </c>
      <c r="B257" s="23" t="str">
        <f t="shared" si="3"/>
        <v>lun</v>
      </c>
      <c r="C257" s="27"/>
      <c r="D257" s="26" t="s">
        <v>637</v>
      </c>
      <c r="E257" s="26"/>
      <c r="F257" s="26"/>
      <c r="G257" s="26"/>
      <c r="H257" s="26"/>
      <c r="I257" s="26" t="s">
        <v>729</v>
      </c>
      <c r="J257" s="26"/>
      <c r="K257" s="26"/>
      <c r="L257" s="26"/>
      <c r="M257" s="26"/>
      <c r="N257" s="26"/>
      <c r="O257" s="26"/>
      <c r="P257" s="26"/>
      <c r="Q257" s="26" t="s">
        <v>729</v>
      </c>
      <c r="R257" s="26"/>
      <c r="S257" s="26" t="s">
        <v>637</v>
      </c>
      <c r="T257" s="26"/>
      <c r="U257" s="26"/>
      <c r="V257" s="32" t="s">
        <v>637</v>
      </c>
      <c r="W257" s="32" t="s">
        <v>729</v>
      </c>
      <c r="X257" s="32"/>
      <c r="Y257" s="32"/>
      <c r="Z257" s="32"/>
      <c r="AA257" s="26"/>
      <c r="AB257" s="26" t="s">
        <v>637</v>
      </c>
      <c r="AC257" s="26"/>
      <c r="AD257" s="26"/>
      <c r="AE257" s="26"/>
      <c r="AF257" s="26"/>
      <c r="AG257" s="26"/>
      <c r="AH257" s="26" t="s">
        <v>729</v>
      </c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5"/>
    </row>
    <row r="258" spans="1:47" ht="12.75" thickBot="1" x14ac:dyDescent="0.3">
      <c r="A258" s="28">
        <v>43235</v>
      </c>
      <c r="B258" s="23" t="str">
        <f t="shared" ref="B258:B321" si="4">TEXT(A258,"jjj")</f>
        <v>mar</v>
      </c>
      <c r="C258" s="27"/>
      <c r="D258" s="26" t="s">
        <v>637</v>
      </c>
      <c r="E258" s="26"/>
      <c r="F258" s="26"/>
      <c r="G258" s="26"/>
      <c r="H258" s="26"/>
      <c r="I258" s="26" t="s">
        <v>729</v>
      </c>
      <c r="J258" s="26"/>
      <c r="K258" s="26"/>
      <c r="L258" s="26"/>
      <c r="M258" s="26"/>
      <c r="N258" s="26"/>
      <c r="O258" s="26"/>
      <c r="P258" s="26"/>
      <c r="Q258" s="26" t="s">
        <v>729</v>
      </c>
      <c r="R258" s="26"/>
      <c r="S258" s="26"/>
      <c r="T258" s="26"/>
      <c r="U258" s="26"/>
      <c r="V258" s="32"/>
      <c r="W258" s="32" t="s">
        <v>729</v>
      </c>
      <c r="X258" s="32"/>
      <c r="Y258" s="32"/>
      <c r="Z258" s="32"/>
      <c r="AA258" s="26"/>
      <c r="AB258" s="26" t="s">
        <v>637</v>
      </c>
      <c r="AC258" s="26"/>
      <c r="AD258" s="26"/>
      <c r="AE258" s="26"/>
      <c r="AF258" s="26"/>
      <c r="AG258" s="26"/>
      <c r="AH258" s="26" t="s">
        <v>729</v>
      </c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5"/>
    </row>
    <row r="259" spans="1:47" ht="12.75" thickBot="1" x14ac:dyDescent="0.3">
      <c r="A259" s="28">
        <v>43236</v>
      </c>
      <c r="B259" s="23" t="str">
        <f t="shared" si="4"/>
        <v>mer</v>
      </c>
      <c r="C259" s="27"/>
      <c r="D259" s="26" t="s">
        <v>637</v>
      </c>
      <c r="E259" s="26" t="s">
        <v>637</v>
      </c>
      <c r="F259" s="26"/>
      <c r="G259" s="26"/>
      <c r="H259" s="26"/>
      <c r="I259" s="26" t="s">
        <v>729</v>
      </c>
      <c r="J259" s="26"/>
      <c r="K259" s="26" t="s">
        <v>639</v>
      </c>
      <c r="L259" s="26"/>
      <c r="M259" s="26"/>
      <c r="N259" s="26"/>
      <c r="O259" s="26"/>
      <c r="P259" s="26"/>
      <c r="Q259" s="26" t="s">
        <v>729</v>
      </c>
      <c r="R259" s="26"/>
      <c r="S259" s="26"/>
      <c r="T259" s="26"/>
      <c r="U259" s="26"/>
      <c r="V259" s="32"/>
      <c r="W259" s="32" t="s">
        <v>729</v>
      </c>
      <c r="X259" s="32"/>
      <c r="Y259" s="32"/>
      <c r="Z259" s="32"/>
      <c r="AA259" s="26"/>
      <c r="AB259" s="26" t="s">
        <v>637</v>
      </c>
      <c r="AC259" s="26"/>
      <c r="AD259" s="26"/>
      <c r="AE259" s="26"/>
      <c r="AF259" s="26"/>
      <c r="AG259" s="26"/>
      <c r="AH259" s="26" t="s">
        <v>729</v>
      </c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5"/>
    </row>
    <row r="260" spans="1:47" ht="12.75" thickBot="1" x14ac:dyDescent="0.3">
      <c r="A260" s="28">
        <v>43237</v>
      </c>
      <c r="B260" s="23" t="str">
        <f t="shared" si="4"/>
        <v>jeu</v>
      </c>
      <c r="C260" s="27"/>
      <c r="D260" s="26" t="s">
        <v>637</v>
      </c>
      <c r="E260" s="26"/>
      <c r="F260" s="26"/>
      <c r="G260" s="26"/>
      <c r="H260" s="26"/>
      <c r="I260" s="26" t="s">
        <v>729</v>
      </c>
      <c r="J260" s="26"/>
      <c r="K260" s="26"/>
      <c r="L260" s="26"/>
      <c r="M260" s="26"/>
      <c r="N260" s="26" t="s">
        <v>638</v>
      </c>
      <c r="O260" s="26"/>
      <c r="P260" s="26"/>
      <c r="Q260" s="26" t="s">
        <v>729</v>
      </c>
      <c r="R260" s="26"/>
      <c r="S260" s="26"/>
      <c r="T260" s="26"/>
      <c r="U260" s="26" t="s">
        <v>638</v>
      </c>
      <c r="V260" s="32"/>
      <c r="W260" s="32" t="s">
        <v>729</v>
      </c>
      <c r="X260" s="32" t="s">
        <v>637</v>
      </c>
      <c r="Y260" s="32"/>
      <c r="Z260" s="32"/>
      <c r="AA260" s="26"/>
      <c r="AB260" s="26" t="s">
        <v>637</v>
      </c>
      <c r="AC260" s="26"/>
      <c r="AD260" s="26"/>
      <c r="AE260" s="26"/>
      <c r="AF260" s="26"/>
      <c r="AG260" s="26"/>
      <c r="AH260" s="26" t="s">
        <v>729</v>
      </c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5"/>
    </row>
    <row r="261" spans="1:47" ht="12.75" thickBot="1" x14ac:dyDescent="0.3">
      <c r="A261" s="28">
        <v>43238</v>
      </c>
      <c r="B261" s="23" t="str">
        <f t="shared" si="4"/>
        <v>ven</v>
      </c>
      <c r="C261" s="27"/>
      <c r="D261" s="26" t="s">
        <v>637</v>
      </c>
      <c r="E261" s="26"/>
      <c r="F261" s="26"/>
      <c r="G261" s="26"/>
      <c r="H261" s="26" t="s">
        <v>638</v>
      </c>
      <c r="I261" s="26" t="s">
        <v>729</v>
      </c>
      <c r="J261" s="26"/>
      <c r="K261" s="26"/>
      <c r="L261" s="26"/>
      <c r="M261" s="26"/>
      <c r="N261" s="26"/>
      <c r="O261" s="26" t="s">
        <v>637</v>
      </c>
      <c r="P261" s="26"/>
      <c r="Q261" s="26" t="s">
        <v>729</v>
      </c>
      <c r="R261" s="26"/>
      <c r="S261" s="26" t="s">
        <v>637</v>
      </c>
      <c r="T261" s="26"/>
      <c r="U261" s="26"/>
      <c r="V261" s="32"/>
      <c r="W261" s="32" t="s">
        <v>729</v>
      </c>
      <c r="X261" s="32"/>
      <c r="Y261" s="32" t="s">
        <v>639</v>
      </c>
      <c r="Z261" s="32"/>
      <c r="AA261" s="26"/>
      <c r="AB261" s="26" t="s">
        <v>637</v>
      </c>
      <c r="AC261" s="26"/>
      <c r="AD261" s="26"/>
      <c r="AE261" s="26"/>
      <c r="AF261" s="26"/>
      <c r="AG261" s="26"/>
      <c r="AH261" s="26" t="s">
        <v>729</v>
      </c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5"/>
    </row>
    <row r="262" spans="1:47" ht="12.75" thickBot="1" x14ac:dyDescent="0.3">
      <c r="A262" s="28">
        <v>43239</v>
      </c>
      <c r="B262" s="23" t="str">
        <f t="shared" si="4"/>
        <v>sam</v>
      </c>
      <c r="C262" s="27"/>
      <c r="D262" s="26"/>
      <c r="E262" s="26"/>
      <c r="F262" s="26"/>
      <c r="G262" s="26"/>
      <c r="H262" s="26"/>
      <c r="I262" s="26" t="s">
        <v>729</v>
      </c>
      <c r="J262" s="26"/>
      <c r="K262" s="26"/>
      <c r="L262" s="26"/>
      <c r="M262" s="26"/>
      <c r="N262" s="26"/>
      <c r="O262" s="26"/>
      <c r="P262" s="26"/>
      <c r="Q262" s="26" t="s">
        <v>729</v>
      </c>
      <c r="R262" s="26"/>
      <c r="S262" s="26"/>
      <c r="T262" s="26"/>
      <c r="U262" s="26"/>
      <c r="V262" s="32"/>
      <c r="W262" s="32" t="s">
        <v>729</v>
      </c>
      <c r="X262" s="32"/>
      <c r="Y262" s="32"/>
      <c r="Z262" s="32"/>
      <c r="AA262" s="26"/>
      <c r="AB262" s="26"/>
      <c r="AC262" s="26"/>
      <c r="AD262" s="26"/>
      <c r="AE262" s="26"/>
      <c r="AF262" s="26"/>
      <c r="AG262" s="26"/>
      <c r="AH262" s="26" t="s">
        <v>729</v>
      </c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5"/>
    </row>
    <row r="263" spans="1:47" ht="12.75" thickBot="1" x14ac:dyDescent="0.3">
      <c r="A263" s="28">
        <v>43240</v>
      </c>
      <c r="B263" s="23" t="str">
        <f t="shared" si="4"/>
        <v>dim</v>
      </c>
      <c r="C263" s="27"/>
      <c r="D263" s="26"/>
      <c r="E263" s="26"/>
      <c r="F263" s="26"/>
      <c r="G263" s="26"/>
      <c r="H263" s="26"/>
      <c r="I263" s="26" t="s">
        <v>729</v>
      </c>
      <c r="J263" s="26"/>
      <c r="K263" s="26"/>
      <c r="L263" s="26"/>
      <c r="M263" s="26"/>
      <c r="N263" s="26"/>
      <c r="O263" s="26"/>
      <c r="P263" s="26"/>
      <c r="Q263" s="26" t="s">
        <v>729</v>
      </c>
      <c r="R263" s="26"/>
      <c r="S263" s="26"/>
      <c r="T263" s="26"/>
      <c r="U263" s="26"/>
      <c r="V263" s="32"/>
      <c r="W263" s="32" t="s">
        <v>729</v>
      </c>
      <c r="X263" s="32"/>
      <c r="Y263" s="32"/>
      <c r="Z263" s="32"/>
      <c r="AA263" s="26"/>
      <c r="AB263" s="26"/>
      <c r="AC263" s="26"/>
      <c r="AD263" s="26"/>
      <c r="AE263" s="26"/>
      <c r="AF263" s="26"/>
      <c r="AG263" s="26"/>
      <c r="AH263" s="26" t="s">
        <v>729</v>
      </c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5"/>
    </row>
    <row r="264" spans="1:47" ht="12.75" thickBot="1" x14ac:dyDescent="0.3">
      <c r="A264" s="28">
        <v>43241</v>
      </c>
      <c r="B264" s="23" t="str">
        <f t="shared" si="4"/>
        <v>lun</v>
      </c>
      <c r="C264" s="27"/>
      <c r="D264" s="26" t="s">
        <v>637</v>
      </c>
      <c r="E264" s="26"/>
      <c r="F264" s="26"/>
      <c r="G264" s="26"/>
      <c r="H264" s="26"/>
      <c r="I264" s="26" t="s">
        <v>729</v>
      </c>
      <c r="J264" s="26"/>
      <c r="K264" s="26"/>
      <c r="L264" s="26"/>
      <c r="M264" s="26"/>
      <c r="N264" s="26"/>
      <c r="O264" s="26"/>
      <c r="P264" s="26"/>
      <c r="Q264" s="26" t="s">
        <v>729</v>
      </c>
      <c r="R264" s="26"/>
      <c r="S264" s="26"/>
      <c r="T264" s="26"/>
      <c r="U264" s="26"/>
      <c r="V264" s="32" t="s">
        <v>637</v>
      </c>
      <c r="W264" s="32" t="s">
        <v>729</v>
      </c>
      <c r="X264" s="32"/>
      <c r="Y264" s="32"/>
      <c r="Z264" s="32"/>
      <c r="AA264" s="26"/>
      <c r="AB264" s="26"/>
      <c r="AC264" s="26"/>
      <c r="AD264" s="26"/>
      <c r="AE264" s="26"/>
      <c r="AF264" s="26"/>
      <c r="AG264" s="26"/>
      <c r="AH264" s="26" t="s">
        <v>729</v>
      </c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5"/>
    </row>
    <row r="265" spans="1:47" ht="12.75" thickBot="1" x14ac:dyDescent="0.3">
      <c r="A265" s="28">
        <v>43242</v>
      </c>
      <c r="B265" s="23" t="str">
        <f t="shared" si="4"/>
        <v>mar</v>
      </c>
      <c r="C265" s="27"/>
      <c r="D265" s="26" t="s">
        <v>637</v>
      </c>
      <c r="E265" s="26"/>
      <c r="F265" s="26"/>
      <c r="G265" s="26"/>
      <c r="H265" s="26"/>
      <c r="I265" s="26" t="s">
        <v>729</v>
      </c>
      <c r="J265" s="26"/>
      <c r="K265" s="26"/>
      <c r="L265" s="26"/>
      <c r="M265" s="26"/>
      <c r="N265" s="26"/>
      <c r="O265" s="26"/>
      <c r="P265" s="26"/>
      <c r="Q265" s="26" t="s">
        <v>729</v>
      </c>
      <c r="R265" s="26"/>
      <c r="S265" s="26"/>
      <c r="T265" s="26"/>
      <c r="U265" s="26"/>
      <c r="V265" s="32"/>
      <c r="W265" s="32" t="s">
        <v>729</v>
      </c>
      <c r="X265" s="32"/>
      <c r="Y265" s="32"/>
      <c r="Z265" s="32"/>
      <c r="AA265" s="26"/>
      <c r="AB265" s="26"/>
      <c r="AC265" s="26"/>
      <c r="AD265" s="26"/>
      <c r="AE265" s="26"/>
      <c r="AF265" s="26"/>
      <c r="AG265" s="26"/>
      <c r="AH265" s="26" t="s">
        <v>729</v>
      </c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5"/>
    </row>
    <row r="266" spans="1:47" ht="12.75" thickBot="1" x14ac:dyDescent="0.3">
      <c r="A266" s="28">
        <v>43243</v>
      </c>
      <c r="B266" s="23" t="str">
        <f t="shared" si="4"/>
        <v>mer</v>
      </c>
      <c r="C266" s="27"/>
      <c r="D266" s="26" t="s">
        <v>637</v>
      </c>
      <c r="E266" s="26" t="s">
        <v>637</v>
      </c>
      <c r="F266" s="26"/>
      <c r="G266" s="26"/>
      <c r="H266" s="26"/>
      <c r="I266" s="26" t="s">
        <v>729</v>
      </c>
      <c r="J266" s="26"/>
      <c r="K266" s="26"/>
      <c r="L266" s="26"/>
      <c r="M266" s="26"/>
      <c r="N266" s="26"/>
      <c r="O266" s="26"/>
      <c r="P266" s="26"/>
      <c r="Q266" s="26" t="s">
        <v>729</v>
      </c>
      <c r="R266" s="26"/>
      <c r="S266" s="26"/>
      <c r="T266" s="26"/>
      <c r="U266" s="26"/>
      <c r="V266" s="32"/>
      <c r="W266" s="32" t="s">
        <v>729</v>
      </c>
      <c r="X266" s="32"/>
      <c r="Y266" s="32"/>
      <c r="Z266" s="32"/>
      <c r="AA266" s="26"/>
      <c r="AB266" s="26"/>
      <c r="AC266" s="26"/>
      <c r="AD266" s="26"/>
      <c r="AE266" s="26"/>
      <c r="AF266" s="26"/>
      <c r="AG266" s="26"/>
      <c r="AH266" s="26" t="s">
        <v>729</v>
      </c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5"/>
    </row>
    <row r="267" spans="1:47" ht="12.75" thickBot="1" x14ac:dyDescent="0.3">
      <c r="A267" s="28">
        <v>43244</v>
      </c>
      <c r="B267" s="23" t="str">
        <f t="shared" si="4"/>
        <v>jeu</v>
      </c>
      <c r="C267" s="27"/>
      <c r="D267" s="26" t="s">
        <v>637</v>
      </c>
      <c r="E267" s="26"/>
      <c r="F267" s="26"/>
      <c r="G267" s="26"/>
      <c r="H267" s="26"/>
      <c r="I267" s="26" t="s">
        <v>729</v>
      </c>
      <c r="J267" s="26"/>
      <c r="K267" s="26"/>
      <c r="L267" s="26"/>
      <c r="M267" s="26"/>
      <c r="N267" s="26" t="s">
        <v>638</v>
      </c>
      <c r="O267" s="26"/>
      <c r="P267" s="26"/>
      <c r="Q267" s="26" t="s">
        <v>729</v>
      </c>
      <c r="R267" s="26"/>
      <c r="S267" s="26" t="s">
        <v>637</v>
      </c>
      <c r="T267" s="26"/>
      <c r="U267" s="26" t="s">
        <v>638</v>
      </c>
      <c r="V267" s="32"/>
      <c r="W267" s="32" t="s">
        <v>729</v>
      </c>
      <c r="X267" s="32" t="s">
        <v>637</v>
      </c>
      <c r="Y267" s="32"/>
      <c r="Z267" s="32"/>
      <c r="AA267" s="26"/>
      <c r="AB267" s="26"/>
      <c r="AC267" s="26"/>
      <c r="AD267" s="26"/>
      <c r="AE267" s="26"/>
      <c r="AF267" s="26"/>
      <c r="AG267" s="26"/>
      <c r="AH267" s="26" t="s">
        <v>729</v>
      </c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5"/>
    </row>
    <row r="268" spans="1:47" ht="12.75" thickBot="1" x14ac:dyDescent="0.3">
      <c r="A268" s="28">
        <v>43245</v>
      </c>
      <c r="B268" s="23" t="str">
        <f t="shared" si="4"/>
        <v>ven</v>
      </c>
      <c r="C268" s="27"/>
      <c r="D268" s="26" t="s">
        <v>637</v>
      </c>
      <c r="E268" s="26"/>
      <c r="F268" s="26"/>
      <c r="G268" s="26" t="s">
        <v>639</v>
      </c>
      <c r="H268" s="26" t="s">
        <v>638</v>
      </c>
      <c r="I268" s="26" t="s">
        <v>729</v>
      </c>
      <c r="J268" s="26"/>
      <c r="K268" s="26"/>
      <c r="L268" s="26"/>
      <c r="M268" s="26"/>
      <c r="N268" s="26"/>
      <c r="O268" s="26" t="s">
        <v>637</v>
      </c>
      <c r="P268" s="26"/>
      <c r="Q268" s="26" t="s">
        <v>729</v>
      </c>
      <c r="R268" s="26"/>
      <c r="S268" s="26" t="s">
        <v>637</v>
      </c>
      <c r="T268" s="26"/>
      <c r="U268" s="26"/>
      <c r="V268" s="32"/>
      <c r="W268" s="32" t="s">
        <v>729</v>
      </c>
      <c r="X268" s="32"/>
      <c r="Y268" s="32" t="s">
        <v>639</v>
      </c>
      <c r="Z268" s="32"/>
      <c r="AA268" s="26"/>
      <c r="AB268" s="26"/>
      <c r="AC268" s="26"/>
      <c r="AD268" s="26"/>
      <c r="AE268" s="26"/>
      <c r="AF268" s="26"/>
      <c r="AG268" s="26"/>
      <c r="AH268" s="26" t="s">
        <v>729</v>
      </c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5"/>
    </row>
    <row r="269" spans="1:47" ht="12.75" thickBot="1" x14ac:dyDescent="0.3">
      <c r="A269" s="28">
        <v>43246</v>
      </c>
      <c r="B269" s="23" t="str">
        <f t="shared" si="4"/>
        <v>sam</v>
      </c>
      <c r="C269" s="27"/>
      <c r="D269" s="26"/>
      <c r="E269" s="26"/>
      <c r="F269" s="26"/>
      <c r="G269" s="26"/>
      <c r="H269" s="26"/>
      <c r="I269" s="26" t="s">
        <v>729</v>
      </c>
      <c r="J269" s="26"/>
      <c r="K269" s="26"/>
      <c r="L269" s="26"/>
      <c r="M269" s="26"/>
      <c r="N269" s="26"/>
      <c r="O269" s="26"/>
      <c r="P269" s="26"/>
      <c r="Q269" s="26" t="s">
        <v>729</v>
      </c>
      <c r="R269" s="26"/>
      <c r="S269" s="26"/>
      <c r="T269" s="26"/>
      <c r="U269" s="26"/>
      <c r="V269" s="32"/>
      <c r="W269" s="32" t="s">
        <v>729</v>
      </c>
      <c r="X269" s="32"/>
      <c r="Y269" s="32"/>
      <c r="Z269" s="32"/>
      <c r="AA269" s="26"/>
      <c r="AB269" s="26"/>
      <c r="AC269" s="26"/>
      <c r="AD269" s="26"/>
      <c r="AE269" s="26"/>
      <c r="AF269" s="26"/>
      <c r="AG269" s="26"/>
      <c r="AH269" s="26" t="s">
        <v>729</v>
      </c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5"/>
    </row>
    <row r="270" spans="1:47" ht="12.75" thickBot="1" x14ac:dyDescent="0.3">
      <c r="A270" s="28">
        <v>43247</v>
      </c>
      <c r="B270" s="23" t="str">
        <f t="shared" si="4"/>
        <v>dim</v>
      </c>
      <c r="C270" s="27"/>
      <c r="D270" s="26"/>
      <c r="E270" s="26"/>
      <c r="F270" s="26"/>
      <c r="G270" s="26"/>
      <c r="H270" s="26"/>
      <c r="I270" s="26" t="s">
        <v>729</v>
      </c>
      <c r="J270" s="26"/>
      <c r="K270" s="26"/>
      <c r="L270" s="26"/>
      <c r="M270" s="26"/>
      <c r="N270" s="26"/>
      <c r="O270" s="26"/>
      <c r="P270" s="26"/>
      <c r="Q270" s="26" t="s">
        <v>729</v>
      </c>
      <c r="R270" s="26"/>
      <c r="S270" s="26"/>
      <c r="T270" s="26"/>
      <c r="U270" s="26"/>
      <c r="V270" s="32"/>
      <c r="W270" s="32" t="s">
        <v>729</v>
      </c>
      <c r="X270" s="32"/>
      <c r="Y270" s="32"/>
      <c r="Z270" s="32"/>
      <c r="AA270" s="26"/>
      <c r="AB270" s="26"/>
      <c r="AC270" s="26"/>
      <c r="AD270" s="26"/>
      <c r="AE270" s="26"/>
      <c r="AF270" s="26"/>
      <c r="AG270" s="26"/>
      <c r="AH270" s="26" t="s">
        <v>729</v>
      </c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5"/>
    </row>
    <row r="271" spans="1:47" ht="12.75" thickBot="1" x14ac:dyDescent="0.3">
      <c r="A271" s="28">
        <v>43248</v>
      </c>
      <c r="B271" s="23" t="str">
        <f t="shared" si="4"/>
        <v>lun</v>
      </c>
      <c r="C271" s="27"/>
      <c r="D271" s="26" t="s">
        <v>637</v>
      </c>
      <c r="E271" s="26"/>
      <c r="F271" s="26"/>
      <c r="G271" s="26"/>
      <c r="H271" s="26"/>
      <c r="I271" s="26" t="s">
        <v>729</v>
      </c>
      <c r="J271" s="26"/>
      <c r="K271" s="26"/>
      <c r="L271" s="26"/>
      <c r="M271" s="26"/>
      <c r="N271" s="26"/>
      <c r="O271" s="26"/>
      <c r="P271" s="26"/>
      <c r="Q271" s="26" t="s">
        <v>729</v>
      </c>
      <c r="R271" s="26"/>
      <c r="S271" s="26"/>
      <c r="T271" s="26"/>
      <c r="U271" s="26"/>
      <c r="V271" s="32" t="s">
        <v>637</v>
      </c>
      <c r="W271" s="32" t="s">
        <v>729</v>
      </c>
      <c r="X271" s="32"/>
      <c r="Y271" s="32"/>
      <c r="Z271" s="32"/>
      <c r="AA271" s="26"/>
      <c r="AB271" s="26"/>
      <c r="AC271" s="26"/>
      <c r="AD271" s="26"/>
      <c r="AE271" s="26"/>
      <c r="AF271" s="26"/>
      <c r="AG271" s="26"/>
      <c r="AH271" s="26" t="s">
        <v>729</v>
      </c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5"/>
    </row>
    <row r="272" spans="1:47" ht="12.75" thickBot="1" x14ac:dyDescent="0.3">
      <c r="A272" s="28">
        <v>43249</v>
      </c>
      <c r="B272" s="23" t="str">
        <f t="shared" si="4"/>
        <v>mar</v>
      </c>
      <c r="C272" s="27"/>
      <c r="D272" s="26" t="s">
        <v>637</v>
      </c>
      <c r="E272" s="26"/>
      <c r="F272" s="26"/>
      <c r="G272" s="26"/>
      <c r="H272" s="26"/>
      <c r="I272" s="26" t="s">
        <v>729</v>
      </c>
      <c r="J272" s="26"/>
      <c r="K272" s="26"/>
      <c r="L272" s="26"/>
      <c r="M272" s="26"/>
      <c r="N272" s="26"/>
      <c r="O272" s="26"/>
      <c r="P272" s="26"/>
      <c r="Q272" s="26" t="s">
        <v>729</v>
      </c>
      <c r="R272" s="26"/>
      <c r="S272" s="26"/>
      <c r="T272" s="26"/>
      <c r="U272" s="26"/>
      <c r="V272" s="32"/>
      <c r="W272" s="32" t="s">
        <v>729</v>
      </c>
      <c r="X272" s="32"/>
      <c r="Y272" s="32"/>
      <c r="Z272" s="32"/>
      <c r="AA272" s="26"/>
      <c r="AB272" s="26"/>
      <c r="AC272" s="26"/>
      <c r="AD272" s="26"/>
      <c r="AE272" s="26"/>
      <c r="AF272" s="26"/>
      <c r="AG272" s="26"/>
      <c r="AH272" s="26" t="s">
        <v>729</v>
      </c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5"/>
    </row>
    <row r="273" spans="1:47" ht="12.75" thickBot="1" x14ac:dyDescent="0.3">
      <c r="A273" s="28">
        <v>43250</v>
      </c>
      <c r="B273" s="23" t="str">
        <f t="shared" si="4"/>
        <v>mer</v>
      </c>
      <c r="C273" s="27"/>
      <c r="D273" s="26" t="s">
        <v>637</v>
      </c>
      <c r="E273" s="26" t="s">
        <v>637</v>
      </c>
      <c r="F273" s="26"/>
      <c r="G273" s="26"/>
      <c r="H273" s="26"/>
      <c r="I273" s="26" t="s">
        <v>729</v>
      </c>
      <c r="J273" s="26"/>
      <c r="K273" s="26"/>
      <c r="L273" s="26"/>
      <c r="M273" s="26"/>
      <c r="N273" s="26"/>
      <c r="O273" s="26"/>
      <c r="P273" s="26"/>
      <c r="Q273" s="26" t="s">
        <v>729</v>
      </c>
      <c r="R273" s="26"/>
      <c r="S273" s="26"/>
      <c r="T273" s="26"/>
      <c r="U273" s="26"/>
      <c r="V273" s="32"/>
      <c r="W273" s="32" t="s">
        <v>729</v>
      </c>
      <c r="X273" s="32"/>
      <c r="Y273" s="32"/>
      <c r="Z273" s="32"/>
      <c r="AA273" s="26"/>
      <c r="AB273" s="26"/>
      <c r="AC273" s="26"/>
      <c r="AD273" s="26"/>
      <c r="AE273" s="26"/>
      <c r="AF273" s="26"/>
      <c r="AG273" s="26"/>
      <c r="AH273" s="26" t="s">
        <v>729</v>
      </c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5"/>
    </row>
    <row r="274" spans="1:47" ht="12.75" thickBot="1" x14ac:dyDescent="0.3">
      <c r="A274" s="24">
        <v>43251</v>
      </c>
      <c r="B274" s="23" t="str">
        <f t="shared" si="4"/>
        <v>jeu</v>
      </c>
      <c r="C274" s="27"/>
      <c r="D274" s="26" t="s">
        <v>637</v>
      </c>
      <c r="E274" s="26"/>
      <c r="F274" s="26"/>
      <c r="G274" s="26"/>
      <c r="H274" s="26"/>
      <c r="I274" s="26" t="s">
        <v>729</v>
      </c>
      <c r="J274" s="26"/>
      <c r="K274" s="26"/>
      <c r="L274" s="26"/>
      <c r="M274" s="26"/>
      <c r="N274" s="26" t="s">
        <v>638</v>
      </c>
      <c r="O274" s="26"/>
      <c r="P274" s="26"/>
      <c r="Q274" s="26" t="s">
        <v>729</v>
      </c>
      <c r="R274" s="26"/>
      <c r="S274" s="26" t="s">
        <v>637</v>
      </c>
      <c r="T274" s="26"/>
      <c r="U274" s="26" t="s">
        <v>638</v>
      </c>
      <c r="V274" s="32"/>
      <c r="W274" s="32" t="s">
        <v>729</v>
      </c>
      <c r="X274" s="32" t="s">
        <v>637</v>
      </c>
      <c r="Y274" s="32"/>
      <c r="Z274" s="32"/>
      <c r="AA274" s="26"/>
      <c r="AB274" s="26"/>
      <c r="AC274" s="26"/>
      <c r="AD274" s="26"/>
      <c r="AE274" s="26"/>
      <c r="AF274" s="26"/>
      <c r="AG274" s="26"/>
      <c r="AH274" s="26" t="s">
        <v>729</v>
      </c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5"/>
    </row>
    <row r="275" spans="1:47" ht="12.75" thickBot="1" x14ac:dyDescent="0.3">
      <c r="A275" s="29">
        <v>43252</v>
      </c>
      <c r="B275" s="23" t="str">
        <f t="shared" si="4"/>
        <v>ven</v>
      </c>
      <c r="C275" s="27"/>
      <c r="D275" s="26" t="s">
        <v>637</v>
      </c>
      <c r="E275" s="26"/>
      <c r="F275" s="26"/>
      <c r="G275" s="26"/>
      <c r="H275" s="26" t="s">
        <v>638</v>
      </c>
      <c r="I275" s="26" t="s">
        <v>729</v>
      </c>
      <c r="J275" s="26"/>
      <c r="K275" s="26"/>
      <c r="L275" s="26"/>
      <c r="M275" s="26"/>
      <c r="N275" s="26"/>
      <c r="O275" s="26" t="s">
        <v>637</v>
      </c>
      <c r="P275" s="26"/>
      <c r="Q275" s="26" t="s">
        <v>729</v>
      </c>
      <c r="R275" s="26"/>
      <c r="S275" s="26" t="s">
        <v>637</v>
      </c>
      <c r="T275" s="26"/>
      <c r="U275" s="26"/>
      <c r="V275" s="32"/>
      <c r="W275" s="32" t="s">
        <v>729</v>
      </c>
      <c r="X275" s="32"/>
      <c r="Y275" s="32" t="s">
        <v>639</v>
      </c>
      <c r="Z275" s="32"/>
      <c r="AA275" s="26"/>
      <c r="AB275" s="26"/>
      <c r="AC275" s="26"/>
      <c r="AD275" s="26"/>
      <c r="AE275" s="26"/>
      <c r="AF275" s="26"/>
      <c r="AG275" s="26"/>
      <c r="AH275" s="26" t="s">
        <v>729</v>
      </c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5"/>
    </row>
    <row r="276" spans="1:47" ht="12.75" thickBot="1" x14ac:dyDescent="0.3">
      <c r="A276" s="28">
        <v>43253</v>
      </c>
      <c r="B276" s="23" t="str">
        <f t="shared" si="4"/>
        <v>sam</v>
      </c>
      <c r="C276" s="27"/>
      <c r="D276" s="26"/>
      <c r="E276" s="26"/>
      <c r="F276" s="26"/>
      <c r="G276" s="26"/>
      <c r="H276" s="26"/>
      <c r="I276" s="26" t="s">
        <v>729</v>
      </c>
      <c r="J276" s="26"/>
      <c r="K276" s="26"/>
      <c r="L276" s="26"/>
      <c r="M276" s="26"/>
      <c r="N276" s="26"/>
      <c r="O276" s="26"/>
      <c r="P276" s="26"/>
      <c r="Q276" s="26" t="s">
        <v>729</v>
      </c>
      <c r="R276" s="26"/>
      <c r="S276" s="26"/>
      <c r="T276" s="26"/>
      <c r="U276" s="26"/>
      <c r="V276" s="32"/>
      <c r="W276" s="32" t="s">
        <v>729</v>
      </c>
      <c r="X276" s="32"/>
      <c r="Y276" s="32"/>
      <c r="Z276" s="32"/>
      <c r="AA276" s="26"/>
      <c r="AB276" s="26"/>
      <c r="AC276" s="26"/>
      <c r="AD276" s="26"/>
      <c r="AE276" s="26"/>
      <c r="AF276" s="26"/>
      <c r="AG276" s="26"/>
      <c r="AH276" s="26" t="s">
        <v>729</v>
      </c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5"/>
    </row>
    <row r="277" spans="1:47" ht="12.75" thickBot="1" x14ac:dyDescent="0.3">
      <c r="A277" s="28">
        <v>43254</v>
      </c>
      <c r="B277" s="23" t="str">
        <f t="shared" si="4"/>
        <v>dim</v>
      </c>
      <c r="C277" s="27"/>
      <c r="D277" s="26"/>
      <c r="E277" s="26"/>
      <c r="F277" s="26"/>
      <c r="G277" s="26"/>
      <c r="H277" s="26"/>
      <c r="I277" s="26" t="s">
        <v>729</v>
      </c>
      <c r="J277" s="26"/>
      <c r="K277" s="26"/>
      <c r="L277" s="26"/>
      <c r="M277" s="26"/>
      <c r="N277" s="26"/>
      <c r="O277" s="26"/>
      <c r="P277" s="26"/>
      <c r="Q277" s="26" t="s">
        <v>729</v>
      </c>
      <c r="R277" s="26"/>
      <c r="S277" s="26"/>
      <c r="T277" s="26"/>
      <c r="U277" s="26"/>
      <c r="V277" s="32"/>
      <c r="W277" s="32" t="s">
        <v>729</v>
      </c>
      <c r="X277" s="32"/>
      <c r="Y277" s="32"/>
      <c r="Z277" s="32"/>
      <c r="AA277" s="26"/>
      <c r="AB277" s="26"/>
      <c r="AC277" s="26"/>
      <c r="AD277" s="26"/>
      <c r="AE277" s="26"/>
      <c r="AF277" s="26"/>
      <c r="AG277" s="26"/>
      <c r="AH277" s="26" t="s">
        <v>729</v>
      </c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5"/>
    </row>
    <row r="278" spans="1:47" ht="12.75" thickBot="1" x14ac:dyDescent="0.3">
      <c r="A278" s="28">
        <v>43255</v>
      </c>
      <c r="B278" s="23" t="str">
        <f t="shared" si="4"/>
        <v>lun</v>
      </c>
      <c r="C278" s="27"/>
      <c r="D278" s="26" t="s">
        <v>637</v>
      </c>
      <c r="E278" s="26"/>
      <c r="F278" s="26"/>
      <c r="G278" s="26"/>
      <c r="H278" s="26"/>
      <c r="I278" s="26" t="s">
        <v>729</v>
      </c>
      <c r="J278" s="26"/>
      <c r="K278" s="26"/>
      <c r="L278" s="26"/>
      <c r="M278" s="26"/>
      <c r="N278" s="26"/>
      <c r="O278" s="26"/>
      <c r="P278" s="26"/>
      <c r="Q278" s="26" t="s">
        <v>729</v>
      </c>
      <c r="R278" s="26"/>
      <c r="S278" s="26"/>
      <c r="T278" s="26"/>
      <c r="U278" s="26"/>
      <c r="V278" s="32" t="s">
        <v>637</v>
      </c>
      <c r="W278" s="32" t="s">
        <v>729</v>
      </c>
      <c r="X278" s="32"/>
      <c r="Y278" s="32"/>
      <c r="Z278" s="32"/>
      <c r="AA278" s="26"/>
      <c r="AB278" s="26"/>
      <c r="AC278" s="26"/>
      <c r="AD278" s="26"/>
      <c r="AE278" s="26"/>
      <c r="AF278" s="26"/>
      <c r="AG278" s="26"/>
      <c r="AH278" s="26" t="s">
        <v>729</v>
      </c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5"/>
    </row>
    <row r="279" spans="1:47" ht="12.75" thickBot="1" x14ac:dyDescent="0.3">
      <c r="A279" s="28">
        <v>43256</v>
      </c>
      <c r="B279" s="23" t="str">
        <f t="shared" si="4"/>
        <v>mar</v>
      </c>
      <c r="C279" s="27"/>
      <c r="D279" s="26" t="s">
        <v>637</v>
      </c>
      <c r="E279" s="26"/>
      <c r="F279" s="26"/>
      <c r="G279" s="26"/>
      <c r="H279" s="26"/>
      <c r="I279" s="26" t="s">
        <v>729</v>
      </c>
      <c r="J279" s="26"/>
      <c r="K279" s="26"/>
      <c r="L279" s="26"/>
      <c r="M279" s="26"/>
      <c r="N279" s="26"/>
      <c r="O279" s="26"/>
      <c r="P279" s="26"/>
      <c r="Q279" s="26" t="s">
        <v>729</v>
      </c>
      <c r="R279" s="26"/>
      <c r="S279" s="26"/>
      <c r="T279" s="26"/>
      <c r="U279" s="26"/>
      <c r="V279" s="32"/>
      <c r="W279" s="32" t="s">
        <v>729</v>
      </c>
      <c r="X279" s="32"/>
      <c r="Y279" s="32"/>
      <c r="Z279" s="32"/>
      <c r="AA279" s="26"/>
      <c r="AB279" s="26"/>
      <c r="AC279" s="26"/>
      <c r="AD279" s="26"/>
      <c r="AE279" s="26"/>
      <c r="AF279" s="26"/>
      <c r="AG279" s="26"/>
      <c r="AH279" s="26" t="s">
        <v>729</v>
      </c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5"/>
    </row>
    <row r="280" spans="1:47" ht="12.75" thickBot="1" x14ac:dyDescent="0.3">
      <c r="A280" s="28">
        <v>43257</v>
      </c>
      <c r="B280" s="23" t="str">
        <f t="shared" si="4"/>
        <v>mer</v>
      </c>
      <c r="C280" s="27"/>
      <c r="D280" s="26" t="s">
        <v>637</v>
      </c>
      <c r="E280" s="26" t="s">
        <v>637</v>
      </c>
      <c r="F280" s="26"/>
      <c r="G280" s="26"/>
      <c r="H280" s="26"/>
      <c r="I280" s="26" t="s">
        <v>729</v>
      </c>
      <c r="J280" s="26"/>
      <c r="K280" s="26"/>
      <c r="L280" s="26"/>
      <c r="M280" s="26"/>
      <c r="N280" s="26"/>
      <c r="O280" s="26"/>
      <c r="P280" s="26"/>
      <c r="Q280" s="26" t="s">
        <v>729</v>
      </c>
      <c r="R280" s="26"/>
      <c r="S280" s="26"/>
      <c r="T280" s="26"/>
      <c r="U280" s="26"/>
      <c r="V280" s="32"/>
      <c r="W280" s="32" t="s">
        <v>729</v>
      </c>
      <c r="X280" s="32"/>
      <c r="Y280" s="32"/>
      <c r="Z280" s="32"/>
      <c r="AA280" s="26"/>
      <c r="AB280" s="26"/>
      <c r="AC280" s="26"/>
      <c r="AD280" s="26"/>
      <c r="AE280" s="26"/>
      <c r="AF280" s="26"/>
      <c r="AG280" s="26"/>
      <c r="AH280" s="26" t="s">
        <v>729</v>
      </c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5"/>
    </row>
    <row r="281" spans="1:47" ht="12.75" thickBot="1" x14ac:dyDescent="0.3">
      <c r="A281" s="28">
        <v>43258</v>
      </c>
      <c r="B281" s="23" t="str">
        <f t="shared" si="4"/>
        <v>jeu</v>
      </c>
      <c r="C281" s="27"/>
      <c r="D281" s="26" t="s">
        <v>637</v>
      </c>
      <c r="E281" s="26"/>
      <c r="F281" s="26"/>
      <c r="G281" s="26" t="s">
        <v>637</v>
      </c>
      <c r="H281" s="26"/>
      <c r="I281" s="26" t="s">
        <v>729</v>
      </c>
      <c r="J281" s="26"/>
      <c r="K281" s="26"/>
      <c r="L281" s="26"/>
      <c r="M281" s="26"/>
      <c r="N281" s="26" t="s">
        <v>638</v>
      </c>
      <c r="O281" s="26"/>
      <c r="P281" s="26"/>
      <c r="Q281" s="26" t="s">
        <v>729</v>
      </c>
      <c r="R281" s="26"/>
      <c r="S281" s="26" t="s">
        <v>637</v>
      </c>
      <c r="T281" s="26"/>
      <c r="U281" s="26" t="s">
        <v>638</v>
      </c>
      <c r="V281" s="32"/>
      <c r="W281" s="32" t="s">
        <v>729</v>
      </c>
      <c r="X281" s="32" t="s">
        <v>637</v>
      </c>
      <c r="Y281" s="32"/>
      <c r="Z281" s="32"/>
      <c r="AA281" s="26"/>
      <c r="AB281" s="26"/>
      <c r="AC281" s="26"/>
      <c r="AD281" s="26"/>
      <c r="AE281" s="26"/>
      <c r="AF281" s="26"/>
      <c r="AG281" s="26"/>
      <c r="AH281" s="26" t="s">
        <v>729</v>
      </c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5"/>
    </row>
    <row r="282" spans="1:47" ht="12.75" thickBot="1" x14ac:dyDescent="0.3">
      <c r="A282" s="28">
        <v>43259</v>
      </c>
      <c r="B282" s="23" t="str">
        <f t="shared" si="4"/>
        <v>ven</v>
      </c>
      <c r="C282" s="27"/>
      <c r="D282" s="26" t="s">
        <v>637</v>
      </c>
      <c r="E282" s="26"/>
      <c r="F282" s="26"/>
      <c r="G282" s="26"/>
      <c r="H282" s="26" t="s">
        <v>638</v>
      </c>
      <c r="I282" s="26" t="s">
        <v>729</v>
      </c>
      <c r="J282" s="26"/>
      <c r="K282" s="26"/>
      <c r="L282" s="26"/>
      <c r="M282" s="26"/>
      <c r="N282" s="26"/>
      <c r="O282" s="26" t="s">
        <v>637</v>
      </c>
      <c r="P282" s="26"/>
      <c r="Q282" s="26" t="s">
        <v>729</v>
      </c>
      <c r="R282" s="26"/>
      <c r="S282" s="26" t="s">
        <v>637</v>
      </c>
      <c r="T282" s="26"/>
      <c r="U282" s="26"/>
      <c r="V282" s="32"/>
      <c r="W282" s="32" t="s">
        <v>729</v>
      </c>
      <c r="X282" s="32"/>
      <c r="Y282" s="32" t="s">
        <v>639</v>
      </c>
      <c r="Z282" s="32"/>
      <c r="AA282" s="26"/>
      <c r="AB282" s="26"/>
      <c r="AC282" s="26"/>
      <c r="AD282" s="26"/>
      <c r="AE282" s="26"/>
      <c r="AF282" s="26"/>
      <c r="AG282" s="26"/>
      <c r="AH282" s="26" t="s">
        <v>729</v>
      </c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5"/>
    </row>
    <row r="283" spans="1:47" ht="12.75" thickBot="1" x14ac:dyDescent="0.3">
      <c r="A283" s="28">
        <v>43260</v>
      </c>
      <c r="B283" s="23" t="str">
        <f t="shared" si="4"/>
        <v>sam</v>
      </c>
      <c r="C283" s="27"/>
      <c r="D283" s="26"/>
      <c r="E283" s="26"/>
      <c r="F283" s="26"/>
      <c r="G283" s="26"/>
      <c r="H283" s="26"/>
      <c r="I283" s="26" t="s">
        <v>729</v>
      </c>
      <c r="J283" s="26"/>
      <c r="K283" s="26"/>
      <c r="L283" s="26"/>
      <c r="M283" s="26"/>
      <c r="N283" s="26"/>
      <c r="O283" s="26"/>
      <c r="P283" s="26"/>
      <c r="Q283" s="26" t="s">
        <v>729</v>
      </c>
      <c r="R283" s="26"/>
      <c r="S283" s="26"/>
      <c r="T283" s="26"/>
      <c r="U283" s="26"/>
      <c r="V283" s="32"/>
      <c r="W283" s="32" t="s">
        <v>729</v>
      </c>
      <c r="X283" s="32"/>
      <c r="Y283" s="32"/>
      <c r="Z283" s="32"/>
      <c r="AA283" s="26"/>
      <c r="AB283" s="26"/>
      <c r="AC283" s="26"/>
      <c r="AD283" s="26"/>
      <c r="AE283" s="26"/>
      <c r="AF283" s="26"/>
      <c r="AG283" s="26"/>
      <c r="AH283" s="26" t="s">
        <v>729</v>
      </c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5"/>
    </row>
    <row r="284" spans="1:47" ht="12.75" thickBot="1" x14ac:dyDescent="0.3">
      <c r="A284" s="28">
        <v>43261</v>
      </c>
      <c r="B284" s="23" t="str">
        <f t="shared" si="4"/>
        <v>dim</v>
      </c>
      <c r="C284" s="27"/>
      <c r="D284" s="26"/>
      <c r="E284" s="26"/>
      <c r="F284" s="26"/>
      <c r="G284" s="26"/>
      <c r="H284" s="26"/>
      <c r="I284" s="26" t="s">
        <v>729</v>
      </c>
      <c r="J284" s="26"/>
      <c r="K284" s="26"/>
      <c r="L284" s="26"/>
      <c r="M284" s="26"/>
      <c r="N284" s="26"/>
      <c r="O284" s="26"/>
      <c r="P284" s="26"/>
      <c r="Q284" s="26" t="s">
        <v>729</v>
      </c>
      <c r="R284" s="26"/>
      <c r="S284" s="26"/>
      <c r="T284" s="26"/>
      <c r="U284" s="26"/>
      <c r="V284" s="32"/>
      <c r="W284" s="32" t="s">
        <v>729</v>
      </c>
      <c r="X284" s="32"/>
      <c r="Y284" s="32"/>
      <c r="Z284" s="32"/>
      <c r="AA284" s="26"/>
      <c r="AB284" s="26"/>
      <c r="AC284" s="26"/>
      <c r="AD284" s="26"/>
      <c r="AE284" s="26"/>
      <c r="AF284" s="26"/>
      <c r="AG284" s="26"/>
      <c r="AH284" s="26" t="s">
        <v>729</v>
      </c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5"/>
    </row>
    <row r="285" spans="1:47" ht="12.75" thickBot="1" x14ac:dyDescent="0.3">
      <c r="A285" s="28">
        <v>43262</v>
      </c>
      <c r="B285" s="23" t="str">
        <f t="shared" si="4"/>
        <v>lun</v>
      </c>
      <c r="C285" s="27"/>
      <c r="D285" s="26" t="s">
        <v>637</v>
      </c>
      <c r="E285" s="26"/>
      <c r="F285" s="26"/>
      <c r="G285" s="26"/>
      <c r="H285" s="26"/>
      <c r="I285" s="26" t="s">
        <v>729</v>
      </c>
      <c r="J285" s="26"/>
      <c r="K285" s="26"/>
      <c r="L285" s="26"/>
      <c r="M285" s="26"/>
      <c r="N285" s="26"/>
      <c r="O285" s="26"/>
      <c r="P285" s="26"/>
      <c r="Q285" s="26" t="s">
        <v>729</v>
      </c>
      <c r="R285" s="26"/>
      <c r="S285" s="26" t="s">
        <v>637</v>
      </c>
      <c r="T285" s="26"/>
      <c r="U285" s="26"/>
      <c r="V285" s="32" t="s">
        <v>637</v>
      </c>
      <c r="W285" s="32" t="s">
        <v>729</v>
      </c>
      <c r="X285" s="32"/>
      <c r="Y285" s="32"/>
      <c r="Z285" s="32"/>
      <c r="AA285" s="26"/>
      <c r="AB285" s="26"/>
      <c r="AC285" s="26"/>
      <c r="AD285" s="26"/>
      <c r="AE285" s="26"/>
      <c r="AF285" s="26"/>
      <c r="AG285" s="26"/>
      <c r="AH285" s="26" t="s">
        <v>729</v>
      </c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5"/>
    </row>
    <row r="286" spans="1:47" ht="12.75" thickBot="1" x14ac:dyDescent="0.3">
      <c r="A286" s="28">
        <v>43263</v>
      </c>
      <c r="B286" s="23" t="str">
        <f t="shared" si="4"/>
        <v>mar</v>
      </c>
      <c r="C286" s="27"/>
      <c r="D286" s="26" t="s">
        <v>637</v>
      </c>
      <c r="E286" s="26"/>
      <c r="F286" s="26"/>
      <c r="G286" s="26"/>
      <c r="H286" s="26"/>
      <c r="I286" s="26" t="s">
        <v>729</v>
      </c>
      <c r="J286" s="26"/>
      <c r="K286" s="26"/>
      <c r="L286" s="26"/>
      <c r="M286" s="26"/>
      <c r="N286" s="26"/>
      <c r="O286" s="26"/>
      <c r="P286" s="26"/>
      <c r="Q286" s="26" t="s">
        <v>729</v>
      </c>
      <c r="R286" s="26"/>
      <c r="S286" s="26" t="s">
        <v>637</v>
      </c>
      <c r="T286" s="26"/>
      <c r="U286" s="26"/>
      <c r="V286" s="32"/>
      <c r="W286" s="32" t="s">
        <v>729</v>
      </c>
      <c r="X286" s="32"/>
      <c r="Y286" s="32"/>
      <c r="Z286" s="32"/>
      <c r="AA286" s="26"/>
      <c r="AB286" s="26"/>
      <c r="AC286" s="26"/>
      <c r="AD286" s="26"/>
      <c r="AE286" s="26"/>
      <c r="AF286" s="26"/>
      <c r="AG286" s="26"/>
      <c r="AH286" s="26" t="s">
        <v>729</v>
      </c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5"/>
    </row>
    <row r="287" spans="1:47" ht="12.75" thickBot="1" x14ac:dyDescent="0.3">
      <c r="A287" s="28">
        <v>43264</v>
      </c>
      <c r="B287" s="23" t="str">
        <f t="shared" si="4"/>
        <v>mer</v>
      </c>
      <c r="C287" s="27"/>
      <c r="D287" s="26" t="s">
        <v>638</v>
      </c>
      <c r="E287" s="26" t="s">
        <v>637</v>
      </c>
      <c r="F287" s="26"/>
      <c r="G287" s="26"/>
      <c r="H287" s="26"/>
      <c r="I287" s="26" t="s">
        <v>729</v>
      </c>
      <c r="J287" s="26"/>
      <c r="K287" s="26"/>
      <c r="L287" s="26"/>
      <c r="M287" s="26"/>
      <c r="N287" s="26"/>
      <c r="O287" s="26"/>
      <c r="P287" s="26"/>
      <c r="Q287" s="26" t="s">
        <v>729</v>
      </c>
      <c r="R287" s="26"/>
      <c r="S287" s="26"/>
      <c r="T287" s="26"/>
      <c r="U287" s="26"/>
      <c r="V287" s="32"/>
      <c r="W287" s="32" t="s">
        <v>729</v>
      </c>
      <c r="X287" s="32"/>
      <c r="Y287" s="32"/>
      <c r="Z287" s="32"/>
      <c r="AA287" s="26"/>
      <c r="AB287" s="26"/>
      <c r="AC287" s="26"/>
      <c r="AD287" s="26"/>
      <c r="AE287" s="26"/>
      <c r="AF287" s="26"/>
      <c r="AG287" s="26"/>
      <c r="AH287" s="26" t="s">
        <v>729</v>
      </c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5"/>
    </row>
    <row r="288" spans="1:47" ht="12.75" thickBot="1" x14ac:dyDescent="0.3">
      <c r="A288" s="28">
        <v>43265</v>
      </c>
      <c r="B288" s="23" t="str">
        <f t="shared" si="4"/>
        <v>jeu</v>
      </c>
      <c r="C288" s="27"/>
      <c r="D288" s="26" t="s">
        <v>637</v>
      </c>
      <c r="E288" s="26"/>
      <c r="F288" s="26"/>
      <c r="G288" s="26"/>
      <c r="H288" s="26"/>
      <c r="I288" s="26" t="s">
        <v>729</v>
      </c>
      <c r="J288" s="26"/>
      <c r="K288" s="26"/>
      <c r="L288" s="26"/>
      <c r="M288" s="26"/>
      <c r="N288" s="26" t="s">
        <v>638</v>
      </c>
      <c r="O288" s="26"/>
      <c r="P288" s="26"/>
      <c r="Q288" s="26" t="s">
        <v>729</v>
      </c>
      <c r="R288" s="26"/>
      <c r="S288" s="26"/>
      <c r="T288" s="26"/>
      <c r="U288" s="26" t="s">
        <v>638</v>
      </c>
      <c r="V288" s="32"/>
      <c r="W288" s="32" t="s">
        <v>729</v>
      </c>
      <c r="X288" s="32" t="s">
        <v>637</v>
      </c>
      <c r="Y288" s="32"/>
      <c r="Z288" s="32"/>
      <c r="AA288" s="26"/>
      <c r="AB288" s="26"/>
      <c r="AC288" s="26"/>
      <c r="AD288" s="26"/>
      <c r="AE288" s="26"/>
      <c r="AF288" s="26"/>
      <c r="AG288" s="26"/>
      <c r="AH288" s="26" t="s">
        <v>729</v>
      </c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5"/>
    </row>
    <row r="289" spans="1:47" ht="12.75" thickBot="1" x14ac:dyDescent="0.3">
      <c r="A289" s="28">
        <v>43266</v>
      </c>
      <c r="B289" s="23" t="str">
        <f t="shared" si="4"/>
        <v>ven</v>
      </c>
      <c r="C289" s="27"/>
      <c r="D289" s="26" t="s">
        <v>637</v>
      </c>
      <c r="E289" s="26"/>
      <c r="F289" s="26"/>
      <c r="G289" s="26"/>
      <c r="H289" s="26" t="s">
        <v>638</v>
      </c>
      <c r="I289" s="26" t="s">
        <v>729</v>
      </c>
      <c r="J289" s="26"/>
      <c r="K289" s="26"/>
      <c r="L289" s="26"/>
      <c r="M289" s="26"/>
      <c r="N289" s="26"/>
      <c r="O289" s="26" t="s">
        <v>637</v>
      </c>
      <c r="P289" s="26"/>
      <c r="Q289" s="26" t="s">
        <v>729</v>
      </c>
      <c r="R289" s="26"/>
      <c r="S289" s="26" t="s">
        <v>637</v>
      </c>
      <c r="T289" s="26"/>
      <c r="U289" s="26"/>
      <c r="V289" s="32"/>
      <c r="W289" s="32" t="s">
        <v>729</v>
      </c>
      <c r="X289" s="32"/>
      <c r="Y289" s="32" t="s">
        <v>639</v>
      </c>
      <c r="Z289" s="32"/>
      <c r="AA289" s="26"/>
      <c r="AB289" s="26"/>
      <c r="AC289" s="26"/>
      <c r="AD289" s="26"/>
      <c r="AE289" s="26"/>
      <c r="AF289" s="26"/>
      <c r="AG289" s="26"/>
      <c r="AH289" s="26" t="s">
        <v>729</v>
      </c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5"/>
    </row>
    <row r="290" spans="1:47" ht="12.75" thickBot="1" x14ac:dyDescent="0.3">
      <c r="A290" s="28">
        <v>43267</v>
      </c>
      <c r="B290" s="23" t="str">
        <f t="shared" si="4"/>
        <v>sam</v>
      </c>
      <c r="C290" s="27"/>
      <c r="D290" s="26"/>
      <c r="E290" s="26"/>
      <c r="F290" s="26"/>
      <c r="G290" s="26"/>
      <c r="H290" s="26"/>
      <c r="I290" s="26" t="s">
        <v>729</v>
      </c>
      <c r="J290" s="26"/>
      <c r="K290" s="26"/>
      <c r="L290" s="26"/>
      <c r="M290" s="26"/>
      <c r="N290" s="26"/>
      <c r="O290" s="26"/>
      <c r="P290" s="26"/>
      <c r="Q290" s="26" t="s">
        <v>729</v>
      </c>
      <c r="R290" s="26"/>
      <c r="S290" s="26"/>
      <c r="T290" s="26"/>
      <c r="U290" s="26"/>
      <c r="V290" s="32"/>
      <c r="W290" s="32" t="s">
        <v>729</v>
      </c>
      <c r="X290" s="32"/>
      <c r="Y290" s="32"/>
      <c r="Z290" s="32"/>
      <c r="AA290" s="26"/>
      <c r="AB290" s="26"/>
      <c r="AC290" s="26"/>
      <c r="AD290" s="26"/>
      <c r="AE290" s="26"/>
      <c r="AF290" s="26"/>
      <c r="AG290" s="26"/>
      <c r="AH290" s="26" t="s">
        <v>729</v>
      </c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5"/>
    </row>
    <row r="291" spans="1:47" ht="12.75" thickBot="1" x14ac:dyDescent="0.3">
      <c r="A291" s="28">
        <v>43268</v>
      </c>
      <c r="B291" s="23" t="str">
        <f t="shared" si="4"/>
        <v>dim</v>
      </c>
      <c r="C291" s="27"/>
      <c r="D291" s="26"/>
      <c r="E291" s="26"/>
      <c r="F291" s="26"/>
      <c r="G291" s="26"/>
      <c r="H291" s="26"/>
      <c r="I291" s="26" t="s">
        <v>729</v>
      </c>
      <c r="J291" s="26"/>
      <c r="K291" s="26"/>
      <c r="L291" s="26"/>
      <c r="M291" s="26"/>
      <c r="N291" s="26"/>
      <c r="O291" s="26"/>
      <c r="P291" s="26"/>
      <c r="Q291" s="26" t="s">
        <v>729</v>
      </c>
      <c r="R291" s="26"/>
      <c r="S291" s="26"/>
      <c r="T291" s="26"/>
      <c r="U291" s="26"/>
      <c r="V291" s="32"/>
      <c r="W291" s="32" t="s">
        <v>729</v>
      </c>
      <c r="X291" s="32"/>
      <c r="Y291" s="32"/>
      <c r="Z291" s="32"/>
      <c r="AA291" s="26"/>
      <c r="AB291" s="26"/>
      <c r="AC291" s="26"/>
      <c r="AD291" s="26"/>
      <c r="AE291" s="26"/>
      <c r="AF291" s="26"/>
      <c r="AG291" s="26"/>
      <c r="AH291" s="26" t="s">
        <v>729</v>
      </c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5"/>
    </row>
    <row r="292" spans="1:47" ht="12.75" thickBot="1" x14ac:dyDescent="0.3">
      <c r="A292" s="28">
        <v>43269</v>
      </c>
      <c r="B292" s="23" t="str">
        <f t="shared" si="4"/>
        <v>lun</v>
      </c>
      <c r="C292" s="27"/>
      <c r="D292" s="26" t="s">
        <v>637</v>
      </c>
      <c r="E292" s="26"/>
      <c r="F292" s="26"/>
      <c r="G292" s="26"/>
      <c r="H292" s="26"/>
      <c r="I292" s="26" t="s">
        <v>729</v>
      </c>
      <c r="J292" s="26"/>
      <c r="K292" s="26"/>
      <c r="L292" s="26"/>
      <c r="M292" s="26"/>
      <c r="N292" s="26"/>
      <c r="O292" s="26"/>
      <c r="P292" s="26"/>
      <c r="Q292" s="26" t="s">
        <v>729</v>
      </c>
      <c r="R292" s="26" t="s">
        <v>637</v>
      </c>
      <c r="S292" s="26"/>
      <c r="T292" s="26"/>
      <c r="U292" s="26"/>
      <c r="V292" s="32" t="s">
        <v>637</v>
      </c>
      <c r="W292" s="32" t="s">
        <v>729</v>
      </c>
      <c r="X292" s="32"/>
      <c r="Y292" s="32"/>
      <c r="Z292" s="32"/>
      <c r="AA292" s="26"/>
      <c r="AB292" s="26"/>
      <c r="AC292" s="26"/>
      <c r="AD292" s="26"/>
      <c r="AE292" s="26"/>
      <c r="AF292" s="26"/>
      <c r="AG292" s="26"/>
      <c r="AH292" s="26" t="s">
        <v>729</v>
      </c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5"/>
    </row>
    <row r="293" spans="1:47" ht="12.75" thickBot="1" x14ac:dyDescent="0.3">
      <c r="A293" s="28">
        <v>43270</v>
      </c>
      <c r="B293" s="23" t="str">
        <f t="shared" si="4"/>
        <v>mar</v>
      </c>
      <c r="C293" s="27"/>
      <c r="D293" s="26" t="s">
        <v>637</v>
      </c>
      <c r="E293" s="26"/>
      <c r="F293" s="26"/>
      <c r="G293" s="26"/>
      <c r="H293" s="26"/>
      <c r="I293" s="26" t="s">
        <v>729</v>
      </c>
      <c r="J293" s="26"/>
      <c r="K293" s="26"/>
      <c r="L293" s="26"/>
      <c r="M293" s="26"/>
      <c r="N293" s="26"/>
      <c r="O293" s="26"/>
      <c r="P293" s="26"/>
      <c r="Q293" s="26" t="s">
        <v>729</v>
      </c>
      <c r="R293" s="26" t="s">
        <v>637</v>
      </c>
      <c r="S293" s="26"/>
      <c r="T293" s="26"/>
      <c r="U293" s="26"/>
      <c r="V293" s="32"/>
      <c r="W293" s="32" t="s">
        <v>729</v>
      </c>
      <c r="X293" s="32"/>
      <c r="Y293" s="32"/>
      <c r="Z293" s="32"/>
      <c r="AA293" s="26"/>
      <c r="AB293" s="26"/>
      <c r="AC293" s="26"/>
      <c r="AD293" s="26"/>
      <c r="AE293" s="26"/>
      <c r="AF293" s="26"/>
      <c r="AG293" s="26"/>
      <c r="AH293" s="26" t="s">
        <v>729</v>
      </c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5"/>
    </row>
    <row r="294" spans="1:47" ht="12.75" thickBot="1" x14ac:dyDescent="0.3">
      <c r="A294" s="28">
        <v>43271</v>
      </c>
      <c r="B294" s="23" t="str">
        <f t="shared" si="4"/>
        <v>mer</v>
      </c>
      <c r="C294" s="27"/>
      <c r="D294" s="26" t="s">
        <v>637</v>
      </c>
      <c r="E294" s="26" t="s">
        <v>637</v>
      </c>
      <c r="F294" s="26"/>
      <c r="G294" s="26"/>
      <c r="H294" s="26"/>
      <c r="I294" s="26" t="s">
        <v>729</v>
      </c>
      <c r="J294" s="26"/>
      <c r="K294" s="26"/>
      <c r="L294" s="26"/>
      <c r="M294" s="26"/>
      <c r="N294" s="26"/>
      <c r="O294" s="26"/>
      <c r="P294" s="26"/>
      <c r="Q294" s="26" t="s">
        <v>729</v>
      </c>
      <c r="R294" s="26" t="s">
        <v>637</v>
      </c>
      <c r="S294" s="26"/>
      <c r="T294" s="26"/>
      <c r="U294" s="26"/>
      <c r="V294" s="32"/>
      <c r="W294" s="32" t="s">
        <v>729</v>
      </c>
      <c r="X294" s="32"/>
      <c r="Y294" s="32"/>
      <c r="Z294" s="32"/>
      <c r="AA294" s="26"/>
      <c r="AB294" s="26"/>
      <c r="AC294" s="26"/>
      <c r="AD294" s="26"/>
      <c r="AE294" s="26"/>
      <c r="AF294" s="26"/>
      <c r="AG294" s="26"/>
      <c r="AH294" s="26" t="s">
        <v>729</v>
      </c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5"/>
    </row>
    <row r="295" spans="1:47" ht="12.75" thickBot="1" x14ac:dyDescent="0.3">
      <c r="A295" s="28">
        <v>43272</v>
      </c>
      <c r="B295" s="23" t="str">
        <f t="shared" si="4"/>
        <v>jeu</v>
      </c>
      <c r="C295" s="27"/>
      <c r="D295" s="26" t="s">
        <v>637</v>
      </c>
      <c r="E295" s="26"/>
      <c r="F295" s="26"/>
      <c r="G295" s="26"/>
      <c r="H295" s="26"/>
      <c r="I295" s="26" t="s">
        <v>729</v>
      </c>
      <c r="J295" s="26"/>
      <c r="K295" s="26"/>
      <c r="L295" s="26"/>
      <c r="M295" s="26"/>
      <c r="N295" s="26" t="s">
        <v>638</v>
      </c>
      <c r="O295" s="26"/>
      <c r="P295" s="26"/>
      <c r="Q295" s="26" t="s">
        <v>729</v>
      </c>
      <c r="R295" s="26" t="s">
        <v>637</v>
      </c>
      <c r="S295" s="26"/>
      <c r="T295" s="26"/>
      <c r="U295" s="26" t="s">
        <v>638</v>
      </c>
      <c r="V295" s="32"/>
      <c r="W295" s="32" t="s">
        <v>729</v>
      </c>
      <c r="X295" s="32" t="s">
        <v>637</v>
      </c>
      <c r="Y295" s="32"/>
      <c r="Z295" s="32"/>
      <c r="AA295" s="26"/>
      <c r="AB295" s="26"/>
      <c r="AC295" s="26"/>
      <c r="AD295" s="26"/>
      <c r="AE295" s="26"/>
      <c r="AF295" s="26"/>
      <c r="AG295" s="26"/>
      <c r="AH295" s="26" t="s">
        <v>729</v>
      </c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5"/>
    </row>
    <row r="296" spans="1:47" ht="12.75" thickBot="1" x14ac:dyDescent="0.3">
      <c r="A296" s="28">
        <v>43273</v>
      </c>
      <c r="B296" s="23" t="str">
        <f t="shared" si="4"/>
        <v>ven</v>
      </c>
      <c r="C296" s="27"/>
      <c r="D296" s="26" t="s">
        <v>637</v>
      </c>
      <c r="E296" s="26"/>
      <c r="F296" s="26"/>
      <c r="G296" s="26"/>
      <c r="H296" s="26" t="s">
        <v>638</v>
      </c>
      <c r="I296" s="26" t="s">
        <v>729</v>
      </c>
      <c r="J296" s="26"/>
      <c r="K296" s="26"/>
      <c r="L296" s="26"/>
      <c r="M296" s="26"/>
      <c r="N296" s="26"/>
      <c r="O296" s="26" t="s">
        <v>637</v>
      </c>
      <c r="P296" s="26"/>
      <c r="Q296" s="26" t="s">
        <v>729</v>
      </c>
      <c r="R296" s="26"/>
      <c r="S296" s="26"/>
      <c r="T296" s="26"/>
      <c r="U296" s="26"/>
      <c r="V296" s="32"/>
      <c r="W296" s="32" t="s">
        <v>729</v>
      </c>
      <c r="X296" s="32"/>
      <c r="Y296" s="32" t="s">
        <v>639</v>
      </c>
      <c r="Z296" s="32"/>
      <c r="AA296" s="26"/>
      <c r="AB296" s="26"/>
      <c r="AC296" s="26"/>
      <c r="AD296" s="26"/>
      <c r="AE296" s="26"/>
      <c r="AF296" s="26"/>
      <c r="AG296" s="26"/>
      <c r="AH296" s="26" t="s">
        <v>729</v>
      </c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5"/>
    </row>
    <row r="297" spans="1:47" ht="12.75" thickBot="1" x14ac:dyDescent="0.3">
      <c r="A297" s="28">
        <v>43274</v>
      </c>
      <c r="B297" s="23" t="str">
        <f t="shared" si="4"/>
        <v>sam</v>
      </c>
      <c r="C297" s="27"/>
      <c r="D297" s="26"/>
      <c r="E297" s="26"/>
      <c r="F297" s="26"/>
      <c r="G297" s="26"/>
      <c r="H297" s="26"/>
      <c r="I297" s="26" t="s">
        <v>729</v>
      </c>
      <c r="J297" s="26"/>
      <c r="K297" s="26"/>
      <c r="L297" s="26"/>
      <c r="M297" s="26"/>
      <c r="N297" s="26"/>
      <c r="O297" s="26"/>
      <c r="P297" s="26"/>
      <c r="Q297" s="26" t="s">
        <v>729</v>
      </c>
      <c r="R297" s="26"/>
      <c r="S297" s="26"/>
      <c r="T297" s="26"/>
      <c r="U297" s="26"/>
      <c r="V297" s="32"/>
      <c r="W297" s="32" t="s">
        <v>729</v>
      </c>
      <c r="X297" s="32"/>
      <c r="Y297" s="32"/>
      <c r="Z297" s="32"/>
      <c r="AA297" s="26"/>
      <c r="AB297" s="26"/>
      <c r="AC297" s="26"/>
      <c r="AD297" s="26"/>
      <c r="AE297" s="26"/>
      <c r="AF297" s="26"/>
      <c r="AG297" s="26"/>
      <c r="AH297" s="26" t="s">
        <v>729</v>
      </c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5"/>
    </row>
    <row r="298" spans="1:47" ht="12.75" thickBot="1" x14ac:dyDescent="0.3">
      <c r="A298" s="28">
        <v>43275</v>
      </c>
      <c r="B298" s="23" t="str">
        <f t="shared" si="4"/>
        <v>dim</v>
      </c>
      <c r="C298" s="27"/>
      <c r="D298" s="26"/>
      <c r="E298" s="26"/>
      <c r="F298" s="26"/>
      <c r="G298" s="26"/>
      <c r="H298" s="26"/>
      <c r="I298" s="26" t="s">
        <v>729</v>
      </c>
      <c r="J298" s="26"/>
      <c r="K298" s="26"/>
      <c r="L298" s="26"/>
      <c r="M298" s="26"/>
      <c r="N298" s="26"/>
      <c r="O298" s="26"/>
      <c r="P298" s="26"/>
      <c r="Q298" s="26" t="s">
        <v>729</v>
      </c>
      <c r="R298" s="26"/>
      <c r="S298" s="26"/>
      <c r="T298" s="26"/>
      <c r="U298" s="26"/>
      <c r="V298" s="32"/>
      <c r="W298" s="32" t="s">
        <v>729</v>
      </c>
      <c r="X298" s="32"/>
      <c r="Y298" s="32"/>
      <c r="Z298" s="32"/>
      <c r="AA298" s="26"/>
      <c r="AB298" s="26"/>
      <c r="AC298" s="26"/>
      <c r="AD298" s="26"/>
      <c r="AE298" s="26"/>
      <c r="AF298" s="26"/>
      <c r="AG298" s="26"/>
      <c r="AH298" s="26" t="s">
        <v>729</v>
      </c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5"/>
    </row>
    <row r="299" spans="1:47" ht="12.75" thickBot="1" x14ac:dyDescent="0.3">
      <c r="A299" s="28">
        <v>43276</v>
      </c>
      <c r="B299" s="23" t="str">
        <f t="shared" si="4"/>
        <v>lun</v>
      </c>
      <c r="C299" s="27"/>
      <c r="D299" s="26" t="s">
        <v>637</v>
      </c>
      <c r="E299" s="26"/>
      <c r="F299" s="26"/>
      <c r="G299" s="26"/>
      <c r="H299" s="26"/>
      <c r="I299" s="26" t="s">
        <v>729</v>
      </c>
      <c r="J299" s="26"/>
      <c r="K299" s="26"/>
      <c r="L299" s="26"/>
      <c r="M299" s="26"/>
      <c r="N299" s="26"/>
      <c r="O299" s="26"/>
      <c r="P299" s="26"/>
      <c r="Q299" s="26" t="s">
        <v>729</v>
      </c>
      <c r="R299" s="26"/>
      <c r="S299" s="26" t="s">
        <v>637</v>
      </c>
      <c r="T299" s="26"/>
      <c r="U299" s="26"/>
      <c r="V299" s="32" t="s">
        <v>637</v>
      </c>
      <c r="W299" s="32" t="s">
        <v>729</v>
      </c>
      <c r="X299" s="32"/>
      <c r="Y299" s="32"/>
      <c r="Z299" s="32"/>
      <c r="AA299" s="26"/>
      <c r="AB299" s="26"/>
      <c r="AC299" s="26"/>
      <c r="AD299" s="26"/>
      <c r="AE299" s="26"/>
      <c r="AF299" s="26"/>
      <c r="AG299" s="26"/>
      <c r="AH299" s="26" t="s">
        <v>729</v>
      </c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5"/>
    </row>
    <row r="300" spans="1:47" ht="12.75" thickBot="1" x14ac:dyDescent="0.3">
      <c r="A300" s="28">
        <v>43277</v>
      </c>
      <c r="B300" s="23" t="str">
        <f t="shared" si="4"/>
        <v>mar</v>
      </c>
      <c r="C300" s="27"/>
      <c r="D300" s="26" t="s">
        <v>637</v>
      </c>
      <c r="E300" s="26"/>
      <c r="F300" s="26"/>
      <c r="G300" s="26"/>
      <c r="H300" s="26"/>
      <c r="I300" s="26" t="s">
        <v>729</v>
      </c>
      <c r="J300" s="26"/>
      <c r="K300" s="26"/>
      <c r="L300" s="26"/>
      <c r="M300" s="26"/>
      <c r="N300" s="26"/>
      <c r="O300" s="26"/>
      <c r="P300" s="26"/>
      <c r="Q300" s="26" t="s">
        <v>729</v>
      </c>
      <c r="R300" s="26"/>
      <c r="S300" s="26"/>
      <c r="T300" s="26"/>
      <c r="U300" s="26"/>
      <c r="V300" s="32"/>
      <c r="W300" s="32" t="s">
        <v>729</v>
      </c>
      <c r="X300" s="32"/>
      <c r="Y300" s="32"/>
      <c r="Z300" s="32"/>
      <c r="AA300" s="26"/>
      <c r="AB300" s="26"/>
      <c r="AC300" s="26"/>
      <c r="AD300" s="26"/>
      <c r="AE300" s="26"/>
      <c r="AF300" s="26"/>
      <c r="AG300" s="26"/>
      <c r="AH300" s="26" t="s">
        <v>729</v>
      </c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5"/>
    </row>
    <row r="301" spans="1:47" ht="12.75" thickBot="1" x14ac:dyDescent="0.3">
      <c r="A301" s="28">
        <v>43278</v>
      </c>
      <c r="B301" s="23" t="str">
        <f t="shared" si="4"/>
        <v>mer</v>
      </c>
      <c r="C301" s="27"/>
      <c r="D301" s="26" t="s">
        <v>637</v>
      </c>
      <c r="E301" s="26" t="s">
        <v>637</v>
      </c>
      <c r="F301" s="26"/>
      <c r="G301" s="26"/>
      <c r="H301" s="26"/>
      <c r="I301" s="26" t="s">
        <v>729</v>
      </c>
      <c r="J301" s="26"/>
      <c r="K301" s="26"/>
      <c r="L301" s="26"/>
      <c r="M301" s="26"/>
      <c r="N301" s="26"/>
      <c r="O301" s="26"/>
      <c r="P301" s="26"/>
      <c r="Q301" s="26" t="s">
        <v>729</v>
      </c>
      <c r="R301" s="26"/>
      <c r="S301" s="26"/>
      <c r="T301" s="26"/>
      <c r="U301" s="26"/>
      <c r="V301" s="32"/>
      <c r="W301" s="32" t="s">
        <v>729</v>
      </c>
      <c r="X301" s="32"/>
      <c r="Y301" s="32"/>
      <c r="Z301" s="32"/>
      <c r="AA301" s="26"/>
      <c r="AB301" s="26"/>
      <c r="AC301" s="26"/>
      <c r="AD301" s="26"/>
      <c r="AE301" s="26"/>
      <c r="AF301" s="26"/>
      <c r="AG301" s="26"/>
      <c r="AH301" s="26" t="s">
        <v>729</v>
      </c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5"/>
    </row>
    <row r="302" spans="1:47" ht="12.75" thickBot="1" x14ac:dyDescent="0.3">
      <c r="A302" s="28">
        <v>43279</v>
      </c>
      <c r="B302" s="23" t="str">
        <f t="shared" si="4"/>
        <v>jeu</v>
      </c>
      <c r="C302" s="27"/>
      <c r="D302" s="26" t="s">
        <v>637</v>
      </c>
      <c r="E302" s="26"/>
      <c r="F302" s="26"/>
      <c r="G302" s="26"/>
      <c r="H302" s="26"/>
      <c r="I302" s="26" t="s">
        <v>729</v>
      </c>
      <c r="J302" s="26"/>
      <c r="K302" s="26"/>
      <c r="L302" s="26"/>
      <c r="M302" s="26"/>
      <c r="N302" s="26" t="s">
        <v>638</v>
      </c>
      <c r="O302" s="26"/>
      <c r="P302" s="26"/>
      <c r="Q302" s="26" t="s">
        <v>729</v>
      </c>
      <c r="R302" s="26"/>
      <c r="S302" s="26"/>
      <c r="T302" s="26"/>
      <c r="U302" s="26" t="s">
        <v>638</v>
      </c>
      <c r="V302" s="32"/>
      <c r="W302" s="32" t="s">
        <v>729</v>
      </c>
      <c r="X302" s="32" t="s">
        <v>637</v>
      </c>
      <c r="Y302" s="32"/>
      <c r="Z302" s="32"/>
      <c r="AA302" s="26"/>
      <c r="AB302" s="26"/>
      <c r="AC302" s="26"/>
      <c r="AD302" s="26"/>
      <c r="AE302" s="26"/>
      <c r="AF302" s="26"/>
      <c r="AG302" s="26"/>
      <c r="AH302" s="26" t="s">
        <v>729</v>
      </c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5"/>
    </row>
    <row r="303" spans="1:47" ht="12.75" thickBot="1" x14ac:dyDescent="0.3">
      <c r="A303" s="28">
        <v>43280</v>
      </c>
      <c r="B303" s="23" t="str">
        <f t="shared" si="4"/>
        <v>ven</v>
      </c>
      <c r="C303" s="27"/>
      <c r="D303" s="26" t="s">
        <v>637</v>
      </c>
      <c r="E303" s="26"/>
      <c r="F303" s="26"/>
      <c r="G303" s="26"/>
      <c r="H303" s="26" t="s">
        <v>638</v>
      </c>
      <c r="I303" s="26" t="s">
        <v>729</v>
      </c>
      <c r="J303" s="26"/>
      <c r="K303" s="26"/>
      <c r="L303" s="26"/>
      <c r="M303" s="26"/>
      <c r="N303" s="26"/>
      <c r="O303" s="26" t="s">
        <v>637</v>
      </c>
      <c r="P303" s="26"/>
      <c r="Q303" s="26" t="s">
        <v>729</v>
      </c>
      <c r="R303" s="26"/>
      <c r="S303" s="26" t="s">
        <v>637</v>
      </c>
      <c r="T303" s="26"/>
      <c r="U303" s="26"/>
      <c r="V303" s="32"/>
      <c r="W303" s="32" t="s">
        <v>729</v>
      </c>
      <c r="X303" s="32"/>
      <c r="Y303" s="32" t="s">
        <v>639</v>
      </c>
      <c r="Z303" s="32"/>
      <c r="AA303" s="26"/>
      <c r="AB303" s="26"/>
      <c r="AC303" s="26"/>
      <c r="AD303" s="26"/>
      <c r="AE303" s="26"/>
      <c r="AF303" s="26"/>
      <c r="AG303" s="26"/>
      <c r="AH303" s="26" t="s">
        <v>729</v>
      </c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5"/>
    </row>
    <row r="304" spans="1:47" ht="12.75" thickBot="1" x14ac:dyDescent="0.3">
      <c r="A304" s="24">
        <v>43281</v>
      </c>
      <c r="B304" s="23" t="str">
        <f t="shared" si="4"/>
        <v>sam</v>
      </c>
      <c r="C304" s="27"/>
      <c r="D304" s="26"/>
      <c r="E304" s="26"/>
      <c r="F304" s="26"/>
      <c r="G304" s="26"/>
      <c r="H304" s="26"/>
      <c r="I304" s="26" t="s">
        <v>729</v>
      </c>
      <c r="J304" s="26"/>
      <c r="K304" s="26"/>
      <c r="L304" s="26"/>
      <c r="M304" s="26"/>
      <c r="N304" s="26"/>
      <c r="O304" s="26"/>
      <c r="P304" s="26"/>
      <c r="Q304" s="26" t="s">
        <v>729</v>
      </c>
      <c r="R304" s="26"/>
      <c r="S304" s="26"/>
      <c r="T304" s="26"/>
      <c r="U304" s="26"/>
      <c r="V304" s="32"/>
      <c r="W304" s="32" t="s">
        <v>729</v>
      </c>
      <c r="X304" s="32"/>
      <c r="Y304" s="32"/>
      <c r="Z304" s="32"/>
      <c r="AA304" s="26"/>
      <c r="AB304" s="26"/>
      <c r="AC304" s="26"/>
      <c r="AD304" s="26"/>
      <c r="AE304" s="26"/>
      <c r="AF304" s="26"/>
      <c r="AG304" s="26"/>
      <c r="AH304" s="26" t="s">
        <v>729</v>
      </c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5"/>
    </row>
    <row r="305" spans="1:47" ht="12.75" thickBot="1" x14ac:dyDescent="0.3">
      <c r="A305" s="29">
        <v>43282</v>
      </c>
      <c r="B305" s="23" t="str">
        <f t="shared" si="4"/>
        <v>dim</v>
      </c>
      <c r="C305" s="27"/>
      <c r="D305" s="26"/>
      <c r="E305" s="26"/>
      <c r="F305" s="26"/>
      <c r="G305" s="26"/>
      <c r="H305" s="26"/>
      <c r="I305" s="26" t="s">
        <v>729</v>
      </c>
      <c r="J305" s="26"/>
      <c r="K305" s="26"/>
      <c r="L305" s="26"/>
      <c r="M305" s="26"/>
      <c r="N305" s="26"/>
      <c r="O305" s="26"/>
      <c r="P305" s="26"/>
      <c r="Q305" s="26" t="s">
        <v>729</v>
      </c>
      <c r="R305" s="26"/>
      <c r="S305" s="26"/>
      <c r="T305" s="26"/>
      <c r="U305" s="26"/>
      <c r="V305" s="32"/>
      <c r="W305" s="32" t="s">
        <v>729</v>
      </c>
      <c r="X305" s="32"/>
      <c r="Y305" s="32"/>
      <c r="Z305" s="32"/>
      <c r="AA305" s="26"/>
      <c r="AB305" s="26"/>
      <c r="AC305" s="26"/>
      <c r="AD305" s="26"/>
      <c r="AE305" s="26"/>
      <c r="AF305" s="26"/>
      <c r="AG305" s="26"/>
      <c r="AH305" s="26" t="s">
        <v>729</v>
      </c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5"/>
    </row>
    <row r="306" spans="1:47" ht="12.75" thickBot="1" x14ac:dyDescent="0.3">
      <c r="A306" s="28">
        <v>43283</v>
      </c>
      <c r="B306" s="23" t="str">
        <f t="shared" si="4"/>
        <v>lun</v>
      </c>
      <c r="C306" s="27"/>
      <c r="D306" s="26" t="s">
        <v>637</v>
      </c>
      <c r="E306" s="26"/>
      <c r="F306" s="26"/>
      <c r="G306" s="26"/>
      <c r="H306" s="26"/>
      <c r="I306" s="26" t="s">
        <v>729</v>
      </c>
      <c r="J306" s="26"/>
      <c r="K306" s="26"/>
      <c r="L306" s="26"/>
      <c r="M306" s="26"/>
      <c r="N306" s="26"/>
      <c r="O306" s="26"/>
      <c r="P306" s="26"/>
      <c r="Q306" s="26" t="s">
        <v>729</v>
      </c>
      <c r="R306" s="26"/>
      <c r="S306" s="26"/>
      <c r="T306" s="26"/>
      <c r="U306" s="26"/>
      <c r="V306" s="32" t="s">
        <v>637</v>
      </c>
      <c r="W306" s="32" t="s">
        <v>729</v>
      </c>
      <c r="X306" s="32"/>
      <c r="Y306" s="32"/>
      <c r="Z306" s="32"/>
      <c r="AA306" s="26"/>
      <c r="AB306" s="26"/>
      <c r="AC306" s="26"/>
      <c r="AD306" s="26"/>
      <c r="AE306" s="26"/>
      <c r="AF306" s="26"/>
      <c r="AG306" s="26"/>
      <c r="AH306" s="26" t="s">
        <v>729</v>
      </c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5"/>
    </row>
    <row r="307" spans="1:47" ht="12.75" thickBot="1" x14ac:dyDescent="0.3">
      <c r="A307" s="28">
        <v>43284</v>
      </c>
      <c r="B307" s="23" t="str">
        <f t="shared" si="4"/>
        <v>mar</v>
      </c>
      <c r="C307" s="27"/>
      <c r="D307" s="26" t="s">
        <v>637</v>
      </c>
      <c r="E307" s="26"/>
      <c r="F307" s="26"/>
      <c r="G307" s="26"/>
      <c r="H307" s="26"/>
      <c r="I307" s="26" t="s">
        <v>729</v>
      </c>
      <c r="J307" s="26"/>
      <c r="K307" s="26"/>
      <c r="L307" s="26"/>
      <c r="M307" s="26"/>
      <c r="N307" s="26"/>
      <c r="O307" s="26"/>
      <c r="P307" s="26"/>
      <c r="Q307" s="26" t="s">
        <v>729</v>
      </c>
      <c r="R307" s="26"/>
      <c r="S307" s="26"/>
      <c r="T307" s="26"/>
      <c r="U307" s="26"/>
      <c r="V307" s="32"/>
      <c r="W307" s="32" t="s">
        <v>729</v>
      </c>
      <c r="X307" s="32"/>
      <c r="Y307" s="32"/>
      <c r="Z307" s="32"/>
      <c r="AA307" s="26"/>
      <c r="AB307" s="26"/>
      <c r="AC307" s="26"/>
      <c r="AD307" s="26"/>
      <c r="AE307" s="26"/>
      <c r="AF307" s="26"/>
      <c r="AG307" s="26"/>
      <c r="AH307" s="26" t="s">
        <v>729</v>
      </c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5"/>
    </row>
    <row r="308" spans="1:47" ht="12.75" thickBot="1" x14ac:dyDescent="0.3">
      <c r="A308" s="28">
        <v>43285</v>
      </c>
      <c r="B308" s="23" t="str">
        <f t="shared" si="4"/>
        <v>mer</v>
      </c>
      <c r="C308" s="27"/>
      <c r="D308" s="26" t="s">
        <v>638</v>
      </c>
      <c r="E308" s="26" t="s">
        <v>637</v>
      </c>
      <c r="F308" s="26"/>
      <c r="G308" s="26"/>
      <c r="H308" s="26"/>
      <c r="I308" s="26" t="s">
        <v>729</v>
      </c>
      <c r="J308" s="26"/>
      <c r="K308" s="26"/>
      <c r="L308" s="26"/>
      <c r="M308" s="26"/>
      <c r="N308" s="26"/>
      <c r="O308" s="26"/>
      <c r="P308" s="26"/>
      <c r="Q308" s="26" t="s">
        <v>729</v>
      </c>
      <c r="R308" s="26"/>
      <c r="S308" s="26"/>
      <c r="T308" s="26"/>
      <c r="U308" s="26"/>
      <c r="V308" s="32"/>
      <c r="W308" s="32" t="s">
        <v>729</v>
      </c>
      <c r="X308" s="32"/>
      <c r="Y308" s="32"/>
      <c r="Z308" s="32"/>
      <c r="AA308" s="26"/>
      <c r="AB308" s="26"/>
      <c r="AC308" s="26"/>
      <c r="AD308" s="26"/>
      <c r="AE308" s="26"/>
      <c r="AF308" s="26"/>
      <c r="AG308" s="26"/>
      <c r="AH308" s="26" t="s">
        <v>729</v>
      </c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5"/>
    </row>
    <row r="309" spans="1:47" ht="12.75" thickBot="1" x14ac:dyDescent="0.3">
      <c r="A309" s="28">
        <v>43286</v>
      </c>
      <c r="B309" s="23" t="str">
        <f t="shared" si="4"/>
        <v>jeu</v>
      </c>
      <c r="C309" s="27"/>
      <c r="D309" s="26" t="s">
        <v>637</v>
      </c>
      <c r="E309" s="26"/>
      <c r="F309" s="26"/>
      <c r="G309" s="26"/>
      <c r="H309" s="26"/>
      <c r="I309" s="26" t="s">
        <v>729</v>
      </c>
      <c r="J309" s="26"/>
      <c r="K309" s="26"/>
      <c r="L309" s="26"/>
      <c r="M309" s="26"/>
      <c r="N309" s="26" t="s">
        <v>638</v>
      </c>
      <c r="O309" s="26"/>
      <c r="P309" s="26"/>
      <c r="Q309" s="26" t="s">
        <v>729</v>
      </c>
      <c r="R309" s="26"/>
      <c r="S309" s="26"/>
      <c r="T309" s="26"/>
      <c r="U309" s="26" t="s">
        <v>638</v>
      </c>
      <c r="V309" s="32"/>
      <c r="W309" s="32" t="s">
        <v>729</v>
      </c>
      <c r="X309" s="32" t="s">
        <v>637</v>
      </c>
      <c r="Y309" s="32"/>
      <c r="Z309" s="32"/>
      <c r="AA309" s="26"/>
      <c r="AB309" s="26"/>
      <c r="AC309" s="26"/>
      <c r="AD309" s="26"/>
      <c r="AE309" s="26"/>
      <c r="AF309" s="26"/>
      <c r="AG309" s="26"/>
      <c r="AH309" s="26" t="s">
        <v>729</v>
      </c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5"/>
    </row>
    <row r="310" spans="1:47" ht="12.75" thickBot="1" x14ac:dyDescent="0.3">
      <c r="A310" s="28">
        <v>43287</v>
      </c>
      <c r="B310" s="23" t="str">
        <f t="shared" si="4"/>
        <v>ven</v>
      </c>
      <c r="C310" s="27"/>
      <c r="D310" s="26" t="s">
        <v>637</v>
      </c>
      <c r="E310" s="26"/>
      <c r="F310" s="26"/>
      <c r="G310" s="26"/>
      <c r="H310" s="26" t="s">
        <v>638</v>
      </c>
      <c r="I310" s="26" t="s">
        <v>729</v>
      </c>
      <c r="J310" s="26"/>
      <c r="K310" s="26"/>
      <c r="L310" s="26"/>
      <c r="M310" s="26"/>
      <c r="N310" s="26"/>
      <c r="O310" s="26" t="s">
        <v>637</v>
      </c>
      <c r="P310" s="26"/>
      <c r="Q310" s="26" t="s">
        <v>729</v>
      </c>
      <c r="R310" s="26"/>
      <c r="S310" s="26" t="s">
        <v>637</v>
      </c>
      <c r="T310" s="26"/>
      <c r="U310" s="26"/>
      <c r="V310" s="32"/>
      <c r="W310" s="32" t="s">
        <v>729</v>
      </c>
      <c r="X310" s="32"/>
      <c r="Y310" s="32" t="s">
        <v>639</v>
      </c>
      <c r="Z310" s="32"/>
      <c r="AA310" s="26"/>
      <c r="AB310" s="26"/>
      <c r="AC310" s="26"/>
      <c r="AD310" s="26"/>
      <c r="AE310" s="26"/>
      <c r="AF310" s="26"/>
      <c r="AG310" s="26"/>
      <c r="AH310" s="26" t="s">
        <v>729</v>
      </c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5"/>
    </row>
    <row r="311" spans="1:47" ht="12.75" thickBot="1" x14ac:dyDescent="0.3">
      <c r="A311" s="28">
        <v>43288</v>
      </c>
      <c r="B311" s="23" t="str">
        <f t="shared" si="4"/>
        <v>sam</v>
      </c>
      <c r="C311" s="27"/>
      <c r="D311" s="26"/>
      <c r="E311" s="26"/>
      <c r="F311" s="26"/>
      <c r="G311" s="26"/>
      <c r="H311" s="26"/>
      <c r="I311" s="26" t="s">
        <v>729</v>
      </c>
      <c r="J311" s="26"/>
      <c r="K311" s="26"/>
      <c r="L311" s="26"/>
      <c r="M311" s="26"/>
      <c r="N311" s="26"/>
      <c r="O311" s="26"/>
      <c r="P311" s="26"/>
      <c r="Q311" s="26" t="s">
        <v>729</v>
      </c>
      <c r="R311" s="26"/>
      <c r="S311" s="26"/>
      <c r="T311" s="26"/>
      <c r="U311" s="26"/>
      <c r="V311" s="32"/>
      <c r="W311" s="32" t="s">
        <v>729</v>
      </c>
      <c r="X311" s="32"/>
      <c r="Y311" s="32"/>
      <c r="Z311" s="32"/>
      <c r="AA311" s="26"/>
      <c r="AB311" s="26"/>
      <c r="AC311" s="26"/>
      <c r="AD311" s="26"/>
      <c r="AE311" s="26"/>
      <c r="AF311" s="26"/>
      <c r="AG311" s="26"/>
      <c r="AH311" s="26" t="s">
        <v>729</v>
      </c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5"/>
    </row>
    <row r="312" spans="1:47" ht="12.75" thickBot="1" x14ac:dyDescent="0.3">
      <c r="A312" s="28">
        <v>43289</v>
      </c>
      <c r="B312" s="23" t="str">
        <f t="shared" si="4"/>
        <v>dim</v>
      </c>
      <c r="C312" s="27"/>
      <c r="D312" s="26"/>
      <c r="E312" s="26"/>
      <c r="F312" s="26"/>
      <c r="G312" s="26"/>
      <c r="H312" s="26"/>
      <c r="I312" s="26" t="s">
        <v>729</v>
      </c>
      <c r="J312" s="26"/>
      <c r="K312" s="26"/>
      <c r="L312" s="26"/>
      <c r="M312" s="26"/>
      <c r="N312" s="26"/>
      <c r="O312" s="26"/>
      <c r="P312" s="26"/>
      <c r="Q312" s="26" t="s">
        <v>729</v>
      </c>
      <c r="R312" s="26"/>
      <c r="S312" s="26"/>
      <c r="T312" s="26"/>
      <c r="U312" s="26"/>
      <c r="V312" s="32"/>
      <c r="W312" s="32" t="s">
        <v>729</v>
      </c>
      <c r="X312" s="32"/>
      <c r="Y312" s="32"/>
      <c r="Z312" s="32"/>
      <c r="AA312" s="26"/>
      <c r="AB312" s="26"/>
      <c r="AC312" s="26"/>
      <c r="AD312" s="26"/>
      <c r="AE312" s="26"/>
      <c r="AF312" s="26"/>
      <c r="AG312" s="26"/>
      <c r="AH312" s="26" t="s">
        <v>729</v>
      </c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5"/>
    </row>
    <row r="313" spans="1:47" ht="12.75" thickBot="1" x14ac:dyDescent="0.3">
      <c r="A313" s="28">
        <v>43290</v>
      </c>
      <c r="B313" s="23" t="str">
        <f t="shared" si="4"/>
        <v>lun</v>
      </c>
      <c r="C313" s="27"/>
      <c r="D313" s="26"/>
      <c r="E313" s="26"/>
      <c r="F313" s="26"/>
      <c r="G313" s="26"/>
      <c r="H313" s="26"/>
      <c r="I313" s="26" t="s">
        <v>729</v>
      </c>
      <c r="J313" s="26"/>
      <c r="K313" s="26" t="s">
        <v>637</v>
      </c>
      <c r="L313" s="26"/>
      <c r="M313" s="26"/>
      <c r="N313" s="26"/>
      <c r="O313" s="26"/>
      <c r="P313" s="26"/>
      <c r="Q313" s="26" t="s">
        <v>729</v>
      </c>
      <c r="R313" s="26"/>
      <c r="S313" s="26" t="s">
        <v>637</v>
      </c>
      <c r="T313" s="26"/>
      <c r="U313" s="26"/>
      <c r="V313" s="32" t="s">
        <v>637</v>
      </c>
      <c r="W313" s="32" t="s">
        <v>729</v>
      </c>
      <c r="X313" s="32"/>
      <c r="Y313" s="32"/>
      <c r="Z313" s="32"/>
      <c r="AA313" s="26"/>
      <c r="AB313" s="26"/>
      <c r="AC313" s="26"/>
      <c r="AD313" s="26"/>
      <c r="AE313" s="26"/>
      <c r="AF313" s="26"/>
      <c r="AG313" s="26"/>
      <c r="AH313" s="26" t="s">
        <v>729</v>
      </c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5"/>
    </row>
    <row r="314" spans="1:47" ht="12.75" thickBot="1" x14ac:dyDescent="0.3">
      <c r="A314" s="28">
        <v>43291</v>
      </c>
      <c r="B314" s="23" t="str">
        <f t="shared" si="4"/>
        <v>mar</v>
      </c>
      <c r="C314" s="27"/>
      <c r="D314" s="26"/>
      <c r="E314" s="26"/>
      <c r="F314" s="26"/>
      <c r="G314" s="26"/>
      <c r="H314" s="26"/>
      <c r="I314" s="26" t="s">
        <v>729</v>
      </c>
      <c r="J314" s="26"/>
      <c r="K314" s="26"/>
      <c r="L314" s="26"/>
      <c r="M314" s="26"/>
      <c r="N314" s="26"/>
      <c r="O314" s="26"/>
      <c r="P314" s="26"/>
      <c r="Q314" s="26" t="s">
        <v>729</v>
      </c>
      <c r="R314" s="26"/>
      <c r="S314" s="26" t="s">
        <v>637</v>
      </c>
      <c r="T314" s="26"/>
      <c r="U314" s="26"/>
      <c r="V314" s="32"/>
      <c r="W314" s="32" t="s">
        <v>729</v>
      </c>
      <c r="X314" s="32"/>
      <c r="Y314" s="32"/>
      <c r="Z314" s="32"/>
      <c r="AA314" s="26"/>
      <c r="AB314" s="26"/>
      <c r="AC314" s="26"/>
      <c r="AD314" s="26"/>
      <c r="AE314" s="26"/>
      <c r="AF314" s="26"/>
      <c r="AG314" s="26"/>
      <c r="AH314" s="26" t="s">
        <v>729</v>
      </c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5"/>
    </row>
    <row r="315" spans="1:47" ht="12.75" thickBot="1" x14ac:dyDescent="0.3">
      <c r="A315" s="28">
        <v>43292</v>
      </c>
      <c r="B315" s="23" t="str">
        <f t="shared" si="4"/>
        <v>mer</v>
      </c>
      <c r="C315" s="27"/>
      <c r="D315" s="26"/>
      <c r="E315" s="26" t="s">
        <v>637</v>
      </c>
      <c r="F315" s="26"/>
      <c r="G315" s="26"/>
      <c r="H315" s="26"/>
      <c r="I315" s="26" t="s">
        <v>729</v>
      </c>
      <c r="J315" s="26"/>
      <c r="K315" s="26"/>
      <c r="L315" s="26"/>
      <c r="M315" s="26"/>
      <c r="N315" s="26"/>
      <c r="O315" s="26"/>
      <c r="P315" s="26"/>
      <c r="Q315" s="26" t="s">
        <v>729</v>
      </c>
      <c r="R315" s="26"/>
      <c r="S315" s="26" t="s">
        <v>637</v>
      </c>
      <c r="T315" s="26"/>
      <c r="U315" s="26"/>
      <c r="V315" s="32"/>
      <c r="W315" s="32" t="s">
        <v>729</v>
      </c>
      <c r="X315" s="32"/>
      <c r="Y315" s="32"/>
      <c r="Z315" s="32"/>
      <c r="AA315" s="26"/>
      <c r="AB315" s="26"/>
      <c r="AC315" s="26"/>
      <c r="AD315" s="26"/>
      <c r="AE315" s="26"/>
      <c r="AF315" s="26"/>
      <c r="AG315" s="26"/>
      <c r="AH315" s="26" t="s">
        <v>729</v>
      </c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5"/>
    </row>
    <row r="316" spans="1:47" ht="12.75" thickBot="1" x14ac:dyDescent="0.3">
      <c r="A316" s="28">
        <v>43293</v>
      </c>
      <c r="B316" s="23" t="str">
        <f t="shared" si="4"/>
        <v>jeu</v>
      </c>
      <c r="C316" s="27"/>
      <c r="D316" s="26"/>
      <c r="E316" s="26"/>
      <c r="F316" s="26"/>
      <c r="G316" s="26"/>
      <c r="H316" s="26"/>
      <c r="I316" s="26" t="s">
        <v>729</v>
      </c>
      <c r="J316" s="26"/>
      <c r="K316" s="26" t="s">
        <v>638</v>
      </c>
      <c r="L316" s="26"/>
      <c r="M316" s="26"/>
      <c r="N316" s="26" t="s">
        <v>637</v>
      </c>
      <c r="O316" s="26"/>
      <c r="P316" s="26"/>
      <c r="Q316" s="26" t="s">
        <v>729</v>
      </c>
      <c r="R316" s="26"/>
      <c r="S316" s="26" t="s">
        <v>637</v>
      </c>
      <c r="T316" s="26"/>
      <c r="U316" s="26" t="s">
        <v>638</v>
      </c>
      <c r="V316" s="32"/>
      <c r="W316" s="32" t="s">
        <v>729</v>
      </c>
      <c r="X316" s="32" t="s">
        <v>637</v>
      </c>
      <c r="Y316" s="32"/>
      <c r="Z316" s="32"/>
      <c r="AA316" s="26"/>
      <c r="AB316" s="26"/>
      <c r="AC316" s="26"/>
      <c r="AD316" s="26"/>
      <c r="AE316" s="26"/>
      <c r="AF316" s="26"/>
      <c r="AG316" s="26"/>
      <c r="AH316" s="26" t="s">
        <v>729</v>
      </c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5"/>
    </row>
    <row r="317" spans="1:47" ht="12.75" thickBot="1" x14ac:dyDescent="0.3">
      <c r="A317" s="28">
        <v>43294</v>
      </c>
      <c r="B317" s="23" t="str">
        <f t="shared" si="4"/>
        <v>ven</v>
      </c>
      <c r="C317" s="27"/>
      <c r="D317" s="26"/>
      <c r="E317" s="26"/>
      <c r="F317" s="26"/>
      <c r="G317" s="26"/>
      <c r="H317" s="26" t="s">
        <v>638</v>
      </c>
      <c r="I317" s="26" t="s">
        <v>729</v>
      </c>
      <c r="J317" s="26"/>
      <c r="K317" s="26"/>
      <c r="L317" s="26"/>
      <c r="M317" s="26"/>
      <c r="N317" s="26"/>
      <c r="O317" s="26" t="s">
        <v>637</v>
      </c>
      <c r="P317" s="26"/>
      <c r="Q317" s="26" t="s">
        <v>729</v>
      </c>
      <c r="R317" s="26"/>
      <c r="S317" s="26" t="s">
        <v>637</v>
      </c>
      <c r="T317" s="26"/>
      <c r="U317" s="26"/>
      <c r="V317" s="32"/>
      <c r="W317" s="32" t="s">
        <v>729</v>
      </c>
      <c r="X317" s="32"/>
      <c r="Y317" s="32" t="s">
        <v>639</v>
      </c>
      <c r="Z317" s="32"/>
      <c r="AA317" s="26"/>
      <c r="AB317" s="26"/>
      <c r="AC317" s="26"/>
      <c r="AD317" s="26"/>
      <c r="AE317" s="26"/>
      <c r="AF317" s="26"/>
      <c r="AG317" s="26"/>
      <c r="AH317" s="26" t="s">
        <v>729</v>
      </c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5"/>
    </row>
    <row r="318" spans="1:47" ht="12.75" thickBot="1" x14ac:dyDescent="0.3">
      <c r="A318" s="28">
        <v>43295</v>
      </c>
      <c r="B318" s="23" t="str">
        <f t="shared" si="4"/>
        <v>sam</v>
      </c>
      <c r="C318" s="27"/>
      <c r="D318" s="26"/>
      <c r="E318" s="26"/>
      <c r="F318" s="26"/>
      <c r="G318" s="26"/>
      <c r="H318" s="26"/>
      <c r="I318" s="26" t="s">
        <v>729</v>
      </c>
      <c r="J318" s="26"/>
      <c r="K318" s="26"/>
      <c r="L318" s="26"/>
      <c r="M318" s="26"/>
      <c r="N318" s="26"/>
      <c r="O318" s="26"/>
      <c r="P318" s="26"/>
      <c r="Q318" s="26" t="s">
        <v>729</v>
      </c>
      <c r="R318" s="26"/>
      <c r="S318" s="26"/>
      <c r="T318" s="26"/>
      <c r="U318" s="26"/>
      <c r="V318" s="32"/>
      <c r="W318" s="32" t="s">
        <v>729</v>
      </c>
      <c r="X318" s="32"/>
      <c r="Y318" s="32"/>
      <c r="Z318" s="32"/>
      <c r="AA318" s="26"/>
      <c r="AB318" s="26"/>
      <c r="AC318" s="26"/>
      <c r="AD318" s="26"/>
      <c r="AE318" s="26"/>
      <c r="AF318" s="26"/>
      <c r="AG318" s="26"/>
      <c r="AH318" s="26" t="s">
        <v>729</v>
      </c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5"/>
    </row>
    <row r="319" spans="1:47" ht="12.75" thickBot="1" x14ac:dyDescent="0.3">
      <c r="A319" s="28">
        <v>43296</v>
      </c>
      <c r="B319" s="23" t="str">
        <f t="shared" si="4"/>
        <v>dim</v>
      </c>
      <c r="C319" s="27"/>
      <c r="D319" s="26"/>
      <c r="E319" s="26"/>
      <c r="F319" s="26"/>
      <c r="G319" s="26"/>
      <c r="H319" s="26"/>
      <c r="I319" s="26" t="s">
        <v>729</v>
      </c>
      <c r="J319" s="26"/>
      <c r="K319" s="26"/>
      <c r="L319" s="26"/>
      <c r="M319" s="26"/>
      <c r="N319" s="26"/>
      <c r="O319" s="26"/>
      <c r="P319" s="26"/>
      <c r="Q319" s="26" t="s">
        <v>729</v>
      </c>
      <c r="R319" s="26"/>
      <c r="S319" s="26"/>
      <c r="T319" s="26"/>
      <c r="U319" s="26"/>
      <c r="V319" s="32"/>
      <c r="W319" s="32" t="s">
        <v>729</v>
      </c>
      <c r="X319" s="32"/>
      <c r="Y319" s="32"/>
      <c r="Z319" s="32"/>
      <c r="AA319" s="26"/>
      <c r="AB319" s="26"/>
      <c r="AC319" s="26"/>
      <c r="AD319" s="26"/>
      <c r="AE319" s="26"/>
      <c r="AF319" s="26"/>
      <c r="AG319" s="26"/>
      <c r="AH319" s="26" t="s">
        <v>729</v>
      </c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5"/>
    </row>
    <row r="320" spans="1:47" ht="12.75" thickBot="1" x14ac:dyDescent="0.3">
      <c r="A320" s="28">
        <v>43297</v>
      </c>
      <c r="B320" s="23" t="str">
        <f t="shared" si="4"/>
        <v>lun</v>
      </c>
      <c r="C320" s="27"/>
      <c r="D320" s="26"/>
      <c r="E320" s="26"/>
      <c r="F320" s="26"/>
      <c r="G320" s="26"/>
      <c r="H320" s="26"/>
      <c r="I320" s="26" t="s">
        <v>729</v>
      </c>
      <c r="J320" s="26"/>
      <c r="K320" s="26"/>
      <c r="L320" s="26"/>
      <c r="M320" s="26"/>
      <c r="N320" s="26"/>
      <c r="O320" s="26"/>
      <c r="P320" s="26"/>
      <c r="Q320" s="26" t="s">
        <v>729</v>
      </c>
      <c r="R320" s="26"/>
      <c r="S320" s="26"/>
      <c r="T320" s="26"/>
      <c r="U320" s="26"/>
      <c r="V320" s="32" t="s">
        <v>637</v>
      </c>
      <c r="W320" s="32" t="s">
        <v>729</v>
      </c>
      <c r="X320" s="32"/>
      <c r="Y320" s="32"/>
      <c r="Z320" s="32"/>
      <c r="AA320" s="26"/>
      <c r="AB320" s="26" t="s">
        <v>637</v>
      </c>
      <c r="AC320" s="26"/>
      <c r="AD320" s="26"/>
      <c r="AE320" s="26"/>
      <c r="AF320" s="26"/>
      <c r="AG320" s="26"/>
      <c r="AH320" s="26" t="s">
        <v>729</v>
      </c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5"/>
    </row>
    <row r="321" spans="1:47" ht="12.75" thickBot="1" x14ac:dyDescent="0.3">
      <c r="A321" s="28">
        <v>43298</v>
      </c>
      <c r="B321" s="23" t="str">
        <f t="shared" si="4"/>
        <v>mar</v>
      </c>
      <c r="C321" s="27"/>
      <c r="D321" s="26"/>
      <c r="E321" s="26"/>
      <c r="F321" s="26"/>
      <c r="G321" s="26"/>
      <c r="H321" s="26"/>
      <c r="I321" s="26" t="s">
        <v>729</v>
      </c>
      <c r="J321" s="26"/>
      <c r="K321" s="26"/>
      <c r="L321" s="26"/>
      <c r="M321" s="26"/>
      <c r="N321" s="26"/>
      <c r="O321" s="26"/>
      <c r="P321" s="26"/>
      <c r="Q321" s="26" t="s">
        <v>729</v>
      </c>
      <c r="R321" s="26"/>
      <c r="S321" s="26" t="s">
        <v>637</v>
      </c>
      <c r="T321" s="26"/>
      <c r="U321" s="26"/>
      <c r="V321" s="32"/>
      <c r="W321" s="32" t="s">
        <v>729</v>
      </c>
      <c r="X321" s="32"/>
      <c r="Y321" s="32"/>
      <c r="Z321" s="32"/>
      <c r="AA321" s="26"/>
      <c r="AB321" s="26" t="s">
        <v>637</v>
      </c>
      <c r="AC321" s="26"/>
      <c r="AD321" s="26"/>
      <c r="AE321" s="26"/>
      <c r="AF321" s="26"/>
      <c r="AG321" s="26"/>
      <c r="AH321" s="26" t="s">
        <v>729</v>
      </c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5"/>
    </row>
    <row r="322" spans="1:47" ht="12.75" thickBot="1" x14ac:dyDescent="0.3">
      <c r="A322" s="28">
        <v>43299</v>
      </c>
      <c r="B322" s="23" t="str">
        <f t="shared" ref="B322:B335" si="5">TEXT(A322,"jjj")</f>
        <v>mer</v>
      </c>
      <c r="C322" s="27"/>
      <c r="D322" s="26"/>
      <c r="E322" s="26" t="s">
        <v>637</v>
      </c>
      <c r="F322" s="26"/>
      <c r="G322" s="26"/>
      <c r="H322" s="26"/>
      <c r="I322" s="26" t="s">
        <v>729</v>
      </c>
      <c r="J322" s="26"/>
      <c r="K322" s="26"/>
      <c r="L322" s="26"/>
      <c r="M322" s="26"/>
      <c r="N322" s="26"/>
      <c r="O322" s="26"/>
      <c r="P322" s="26"/>
      <c r="Q322" s="26" t="s">
        <v>729</v>
      </c>
      <c r="R322" s="26"/>
      <c r="S322" s="26"/>
      <c r="T322" s="26"/>
      <c r="U322" s="26"/>
      <c r="V322" s="32"/>
      <c r="W322" s="32" t="s">
        <v>729</v>
      </c>
      <c r="X322" s="32"/>
      <c r="Y322" s="32"/>
      <c r="Z322" s="32"/>
      <c r="AA322" s="26"/>
      <c r="AB322" s="26" t="s">
        <v>637</v>
      </c>
      <c r="AC322" s="26"/>
      <c r="AD322" s="26"/>
      <c r="AE322" s="26"/>
      <c r="AF322" s="26"/>
      <c r="AG322" s="26"/>
      <c r="AH322" s="26" t="s">
        <v>729</v>
      </c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5"/>
    </row>
    <row r="323" spans="1:47" ht="12.75" thickBot="1" x14ac:dyDescent="0.3">
      <c r="A323" s="28">
        <v>43300</v>
      </c>
      <c r="B323" s="23" t="str">
        <f t="shared" si="5"/>
        <v>jeu</v>
      </c>
      <c r="C323" s="27"/>
      <c r="D323" s="26"/>
      <c r="E323" s="26"/>
      <c r="F323" s="26"/>
      <c r="G323" s="26"/>
      <c r="H323" s="26"/>
      <c r="I323" s="26" t="s">
        <v>729</v>
      </c>
      <c r="J323" s="26"/>
      <c r="K323" s="26"/>
      <c r="L323" s="26"/>
      <c r="M323" s="26"/>
      <c r="N323" s="26" t="s">
        <v>637</v>
      </c>
      <c r="O323" s="26"/>
      <c r="P323" s="26"/>
      <c r="Q323" s="26" t="s">
        <v>729</v>
      </c>
      <c r="R323" s="26"/>
      <c r="S323" s="26" t="s">
        <v>637</v>
      </c>
      <c r="T323" s="26"/>
      <c r="U323" s="26" t="s">
        <v>638</v>
      </c>
      <c r="V323" s="32"/>
      <c r="W323" s="32" t="s">
        <v>729</v>
      </c>
      <c r="X323" s="32" t="s">
        <v>637</v>
      </c>
      <c r="Y323" s="32"/>
      <c r="Z323" s="32"/>
      <c r="AA323" s="26"/>
      <c r="AB323" s="26" t="s">
        <v>637</v>
      </c>
      <c r="AC323" s="26"/>
      <c r="AD323" s="26"/>
      <c r="AE323" s="26"/>
      <c r="AF323" s="26"/>
      <c r="AG323" s="26"/>
      <c r="AH323" s="26" t="s">
        <v>729</v>
      </c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5"/>
    </row>
    <row r="324" spans="1:47" ht="12.75" thickBot="1" x14ac:dyDescent="0.3">
      <c r="A324" s="28">
        <v>43301</v>
      </c>
      <c r="B324" s="23" t="str">
        <f t="shared" si="5"/>
        <v>ven</v>
      </c>
      <c r="C324" s="27"/>
      <c r="D324" s="26"/>
      <c r="E324" s="26"/>
      <c r="F324" s="26"/>
      <c r="G324" s="26"/>
      <c r="H324" s="26" t="s">
        <v>638</v>
      </c>
      <c r="I324" s="26" t="s">
        <v>729</v>
      </c>
      <c r="J324" s="26"/>
      <c r="K324" s="26"/>
      <c r="L324" s="26"/>
      <c r="M324" s="26"/>
      <c r="N324" s="26"/>
      <c r="O324" s="26" t="s">
        <v>637</v>
      </c>
      <c r="P324" s="26"/>
      <c r="Q324" s="26" t="s">
        <v>729</v>
      </c>
      <c r="R324" s="26"/>
      <c r="S324" s="26" t="s">
        <v>637</v>
      </c>
      <c r="T324" s="26"/>
      <c r="U324" s="26"/>
      <c r="V324" s="32"/>
      <c r="W324" s="32" t="s">
        <v>729</v>
      </c>
      <c r="X324" s="32"/>
      <c r="Y324" s="32" t="s">
        <v>639</v>
      </c>
      <c r="Z324" s="32"/>
      <c r="AA324" s="26"/>
      <c r="AB324" s="26" t="s">
        <v>637</v>
      </c>
      <c r="AC324" s="26"/>
      <c r="AD324" s="26"/>
      <c r="AE324" s="26"/>
      <c r="AF324" s="26"/>
      <c r="AG324" s="26"/>
      <c r="AH324" s="26" t="s">
        <v>729</v>
      </c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5"/>
    </row>
    <row r="325" spans="1:47" ht="12.75" thickBot="1" x14ac:dyDescent="0.3">
      <c r="A325" s="28">
        <v>43302</v>
      </c>
      <c r="B325" s="23" t="str">
        <f t="shared" si="5"/>
        <v>sam</v>
      </c>
      <c r="C325" s="27"/>
      <c r="D325" s="26"/>
      <c r="E325" s="26"/>
      <c r="F325" s="26"/>
      <c r="G325" s="26"/>
      <c r="H325" s="26"/>
      <c r="I325" s="26" t="s">
        <v>729</v>
      </c>
      <c r="J325" s="26"/>
      <c r="K325" s="26"/>
      <c r="L325" s="26"/>
      <c r="M325" s="26"/>
      <c r="N325" s="26"/>
      <c r="O325" s="26"/>
      <c r="P325" s="26"/>
      <c r="Q325" s="26" t="s">
        <v>729</v>
      </c>
      <c r="R325" s="26"/>
      <c r="S325" s="26"/>
      <c r="T325" s="26"/>
      <c r="U325" s="26"/>
      <c r="V325" s="32"/>
      <c r="W325" s="32" t="s">
        <v>729</v>
      </c>
      <c r="X325" s="32"/>
      <c r="Y325" s="32"/>
      <c r="Z325" s="32"/>
      <c r="AA325" s="26"/>
      <c r="AB325" s="26"/>
      <c r="AC325" s="26"/>
      <c r="AD325" s="26"/>
      <c r="AE325" s="26"/>
      <c r="AF325" s="26"/>
      <c r="AG325" s="26"/>
      <c r="AH325" s="26" t="s">
        <v>729</v>
      </c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5"/>
    </row>
    <row r="326" spans="1:47" ht="12.75" thickBot="1" x14ac:dyDescent="0.3">
      <c r="A326" s="28">
        <v>43303</v>
      </c>
      <c r="B326" s="23" t="str">
        <f t="shared" si="5"/>
        <v>dim</v>
      </c>
      <c r="C326" s="27"/>
      <c r="D326" s="26"/>
      <c r="E326" s="26"/>
      <c r="F326" s="26"/>
      <c r="G326" s="26"/>
      <c r="H326" s="26"/>
      <c r="I326" s="26" t="s">
        <v>729</v>
      </c>
      <c r="J326" s="26"/>
      <c r="K326" s="26"/>
      <c r="L326" s="26"/>
      <c r="M326" s="26"/>
      <c r="N326" s="26"/>
      <c r="O326" s="26"/>
      <c r="P326" s="26"/>
      <c r="Q326" s="26" t="s">
        <v>729</v>
      </c>
      <c r="R326" s="26"/>
      <c r="S326" s="26"/>
      <c r="T326" s="26"/>
      <c r="U326" s="26"/>
      <c r="V326" s="32"/>
      <c r="W326" s="32" t="s">
        <v>729</v>
      </c>
      <c r="X326" s="32"/>
      <c r="Y326" s="32"/>
      <c r="Z326" s="32"/>
      <c r="AA326" s="26"/>
      <c r="AB326" s="26"/>
      <c r="AC326" s="26"/>
      <c r="AD326" s="26"/>
      <c r="AE326" s="26"/>
      <c r="AF326" s="26"/>
      <c r="AG326" s="26"/>
      <c r="AH326" s="26" t="s">
        <v>729</v>
      </c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5"/>
    </row>
    <row r="327" spans="1:47" ht="12.75" thickBot="1" x14ac:dyDescent="0.3">
      <c r="A327" s="28">
        <v>43304</v>
      </c>
      <c r="B327" s="23" t="str">
        <f t="shared" si="5"/>
        <v>lun</v>
      </c>
      <c r="C327" s="27"/>
      <c r="D327" s="26"/>
      <c r="E327" s="26"/>
      <c r="F327" s="26"/>
      <c r="G327" s="26"/>
      <c r="H327" s="26"/>
      <c r="I327" s="26" t="s">
        <v>729</v>
      </c>
      <c r="J327" s="26"/>
      <c r="K327" s="26"/>
      <c r="L327" s="26"/>
      <c r="M327" s="26"/>
      <c r="N327" s="26"/>
      <c r="O327" s="26"/>
      <c r="P327" s="26"/>
      <c r="Q327" s="26" t="s">
        <v>729</v>
      </c>
      <c r="R327" s="26"/>
      <c r="S327" s="26" t="s">
        <v>637</v>
      </c>
      <c r="T327" s="26"/>
      <c r="U327" s="26"/>
      <c r="V327" s="32" t="s">
        <v>637</v>
      </c>
      <c r="W327" s="32" t="s">
        <v>729</v>
      </c>
      <c r="X327" s="32"/>
      <c r="Y327" s="32"/>
      <c r="Z327" s="32"/>
      <c r="AA327" s="26"/>
      <c r="AB327" s="26"/>
      <c r="AC327" s="26"/>
      <c r="AD327" s="26"/>
      <c r="AE327" s="26"/>
      <c r="AF327" s="26"/>
      <c r="AG327" s="26"/>
      <c r="AH327" s="26" t="s">
        <v>729</v>
      </c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5"/>
    </row>
    <row r="328" spans="1:47" ht="12.75" thickBot="1" x14ac:dyDescent="0.3">
      <c r="A328" s="28">
        <v>43305</v>
      </c>
      <c r="B328" s="23" t="str">
        <f t="shared" si="5"/>
        <v>mar</v>
      </c>
      <c r="C328" s="27"/>
      <c r="D328" s="26"/>
      <c r="E328" s="26"/>
      <c r="F328" s="26"/>
      <c r="G328" s="26"/>
      <c r="H328" s="26"/>
      <c r="I328" s="26" t="s">
        <v>729</v>
      </c>
      <c r="J328" s="26"/>
      <c r="K328" s="26"/>
      <c r="L328" s="26"/>
      <c r="M328" s="26"/>
      <c r="N328" s="26"/>
      <c r="O328" s="26"/>
      <c r="P328" s="26"/>
      <c r="Q328" s="26" t="s">
        <v>729</v>
      </c>
      <c r="R328" s="26"/>
      <c r="S328" s="26" t="s">
        <v>637</v>
      </c>
      <c r="T328" s="26"/>
      <c r="U328" s="26"/>
      <c r="V328" s="32"/>
      <c r="W328" s="32" t="s">
        <v>729</v>
      </c>
      <c r="X328" s="32"/>
      <c r="Y328" s="32"/>
      <c r="Z328" s="32"/>
      <c r="AA328" s="26"/>
      <c r="AB328" s="26"/>
      <c r="AC328" s="26"/>
      <c r="AD328" s="26"/>
      <c r="AE328" s="26"/>
      <c r="AF328" s="26"/>
      <c r="AG328" s="26"/>
      <c r="AH328" s="26" t="s">
        <v>729</v>
      </c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5"/>
    </row>
    <row r="329" spans="1:47" ht="12.75" thickBot="1" x14ac:dyDescent="0.3">
      <c r="A329" s="28">
        <v>43306</v>
      </c>
      <c r="B329" s="23" t="str">
        <f t="shared" si="5"/>
        <v>mer</v>
      </c>
      <c r="C329" s="27"/>
      <c r="D329" s="26"/>
      <c r="E329" s="26" t="s">
        <v>637</v>
      </c>
      <c r="F329" s="26"/>
      <c r="G329" s="26"/>
      <c r="H329" s="26"/>
      <c r="I329" s="26" t="s">
        <v>729</v>
      </c>
      <c r="J329" s="26"/>
      <c r="K329" s="26"/>
      <c r="L329" s="26"/>
      <c r="M329" s="26"/>
      <c r="N329" s="26"/>
      <c r="O329" s="26"/>
      <c r="P329" s="26"/>
      <c r="Q329" s="26" t="s">
        <v>729</v>
      </c>
      <c r="R329" s="26"/>
      <c r="S329" s="26" t="s">
        <v>637</v>
      </c>
      <c r="T329" s="26"/>
      <c r="U329" s="26"/>
      <c r="V329" s="32"/>
      <c r="W329" s="32" t="s">
        <v>729</v>
      </c>
      <c r="X329" s="32"/>
      <c r="Y329" s="32"/>
      <c r="Z329" s="32"/>
      <c r="AA329" s="26"/>
      <c r="AB329" s="26"/>
      <c r="AC329" s="26"/>
      <c r="AD329" s="26"/>
      <c r="AE329" s="26"/>
      <c r="AF329" s="26"/>
      <c r="AG329" s="26"/>
      <c r="AH329" s="26" t="s">
        <v>729</v>
      </c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5"/>
    </row>
    <row r="330" spans="1:47" ht="12.75" thickBot="1" x14ac:dyDescent="0.3">
      <c r="A330" s="28">
        <v>43307</v>
      </c>
      <c r="B330" s="23" t="str">
        <f t="shared" si="5"/>
        <v>jeu</v>
      </c>
      <c r="C330" s="27"/>
      <c r="D330" s="26"/>
      <c r="E330" s="26"/>
      <c r="F330" s="26"/>
      <c r="G330" s="26"/>
      <c r="H330" s="26"/>
      <c r="I330" s="26" t="s">
        <v>729</v>
      </c>
      <c r="J330" s="26"/>
      <c r="K330" s="26"/>
      <c r="L330" s="26"/>
      <c r="M330" s="26"/>
      <c r="N330" s="26" t="s">
        <v>637</v>
      </c>
      <c r="O330" s="26"/>
      <c r="P330" s="26"/>
      <c r="Q330" s="26" t="s">
        <v>729</v>
      </c>
      <c r="R330" s="26"/>
      <c r="S330" s="26" t="s">
        <v>637</v>
      </c>
      <c r="T330" s="26"/>
      <c r="U330" s="26" t="s">
        <v>638</v>
      </c>
      <c r="V330" s="32"/>
      <c r="W330" s="32" t="s">
        <v>729</v>
      </c>
      <c r="X330" s="32" t="s">
        <v>637</v>
      </c>
      <c r="Y330" s="32"/>
      <c r="Z330" s="32"/>
      <c r="AA330" s="26"/>
      <c r="AB330" s="26"/>
      <c r="AC330" s="26"/>
      <c r="AD330" s="26"/>
      <c r="AE330" s="26"/>
      <c r="AF330" s="26"/>
      <c r="AG330" s="26"/>
      <c r="AH330" s="26" t="s">
        <v>729</v>
      </c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5"/>
    </row>
    <row r="331" spans="1:47" ht="12.75" thickBot="1" x14ac:dyDescent="0.3">
      <c r="A331" s="28">
        <v>43308</v>
      </c>
      <c r="B331" s="23" t="str">
        <f t="shared" si="5"/>
        <v>ven</v>
      </c>
      <c r="C331" s="27"/>
      <c r="D331" s="26"/>
      <c r="E331" s="26"/>
      <c r="F331" s="26"/>
      <c r="G331" s="26"/>
      <c r="H331" s="26" t="s">
        <v>638</v>
      </c>
      <c r="I331" s="26" t="s">
        <v>729</v>
      </c>
      <c r="J331" s="26"/>
      <c r="K331" s="26"/>
      <c r="L331" s="26"/>
      <c r="M331" s="26"/>
      <c r="N331" s="26"/>
      <c r="O331" s="26" t="s">
        <v>637</v>
      </c>
      <c r="P331" s="26"/>
      <c r="Q331" s="26" t="s">
        <v>729</v>
      </c>
      <c r="R331" s="26"/>
      <c r="S331" s="26" t="s">
        <v>637</v>
      </c>
      <c r="T331" s="26"/>
      <c r="U331" s="26"/>
      <c r="V331" s="32"/>
      <c r="W331" s="32" t="s">
        <v>729</v>
      </c>
      <c r="X331" s="32"/>
      <c r="Y331" s="32" t="s">
        <v>639</v>
      </c>
      <c r="Z331" s="32"/>
      <c r="AA331" s="26"/>
      <c r="AB331" s="26"/>
      <c r="AC331" s="26"/>
      <c r="AD331" s="26"/>
      <c r="AE331" s="26"/>
      <c r="AF331" s="26"/>
      <c r="AG331" s="26"/>
      <c r="AH331" s="26" t="s">
        <v>729</v>
      </c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5"/>
    </row>
    <row r="332" spans="1:47" ht="12.75" thickBot="1" x14ac:dyDescent="0.3">
      <c r="A332" s="28">
        <v>43309</v>
      </c>
      <c r="B332" s="23" t="str">
        <f t="shared" si="5"/>
        <v>sam</v>
      </c>
      <c r="C332" s="27"/>
      <c r="D332" s="26"/>
      <c r="E332" s="26"/>
      <c r="F332" s="26"/>
      <c r="G332" s="26"/>
      <c r="H332" s="26"/>
      <c r="I332" s="26" t="s">
        <v>729</v>
      </c>
      <c r="J332" s="26"/>
      <c r="K332" s="26"/>
      <c r="L332" s="26"/>
      <c r="M332" s="26"/>
      <c r="N332" s="26"/>
      <c r="O332" s="26"/>
      <c r="P332" s="26"/>
      <c r="Q332" s="26" t="s">
        <v>729</v>
      </c>
      <c r="R332" s="26"/>
      <c r="S332" s="26"/>
      <c r="T332" s="26"/>
      <c r="U332" s="26"/>
      <c r="V332" s="32"/>
      <c r="W332" s="32" t="s">
        <v>729</v>
      </c>
      <c r="X332" s="32"/>
      <c r="Y332" s="32"/>
      <c r="Z332" s="32"/>
      <c r="AA332" s="26"/>
      <c r="AB332" s="26"/>
      <c r="AC332" s="26"/>
      <c r="AD332" s="26"/>
      <c r="AE332" s="26"/>
      <c r="AF332" s="26"/>
      <c r="AG332" s="26"/>
      <c r="AH332" s="26" t="s">
        <v>729</v>
      </c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5"/>
    </row>
    <row r="333" spans="1:47" ht="12.75" thickBot="1" x14ac:dyDescent="0.3">
      <c r="A333" s="28">
        <v>43310</v>
      </c>
      <c r="B333" s="23" t="str">
        <f t="shared" si="5"/>
        <v>dim</v>
      </c>
      <c r="C333" s="27"/>
      <c r="D333" s="26"/>
      <c r="E333" s="26"/>
      <c r="F333" s="26"/>
      <c r="G333" s="26"/>
      <c r="H333" s="26"/>
      <c r="I333" s="26" t="s">
        <v>729</v>
      </c>
      <c r="J333" s="26"/>
      <c r="K333" s="26"/>
      <c r="L333" s="26"/>
      <c r="M333" s="26"/>
      <c r="N333" s="26"/>
      <c r="O333" s="26"/>
      <c r="P333" s="26"/>
      <c r="Q333" s="26" t="s">
        <v>729</v>
      </c>
      <c r="R333" s="26"/>
      <c r="S333" s="26"/>
      <c r="T333" s="26"/>
      <c r="U333" s="26"/>
      <c r="V333" s="32"/>
      <c r="W333" s="32" t="s">
        <v>729</v>
      </c>
      <c r="X333" s="32"/>
      <c r="Y333" s="32"/>
      <c r="Z333" s="32"/>
      <c r="AA333" s="26"/>
      <c r="AB333" s="26"/>
      <c r="AC333" s="26"/>
      <c r="AD333" s="26"/>
      <c r="AE333" s="26"/>
      <c r="AF333" s="26"/>
      <c r="AG333" s="26"/>
      <c r="AH333" s="26" t="s">
        <v>729</v>
      </c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5"/>
    </row>
    <row r="334" spans="1:47" ht="12.75" thickBot="1" x14ac:dyDescent="0.3">
      <c r="A334" s="28">
        <v>43311</v>
      </c>
      <c r="B334" s="23" t="str">
        <f t="shared" si="5"/>
        <v>lun</v>
      </c>
      <c r="C334" s="27"/>
      <c r="D334" s="26"/>
      <c r="E334" s="26"/>
      <c r="F334" s="26"/>
      <c r="G334" s="26"/>
      <c r="H334" s="26"/>
      <c r="I334" s="26" t="s">
        <v>729</v>
      </c>
      <c r="J334" s="26"/>
      <c r="K334" s="26"/>
      <c r="L334" s="26"/>
      <c r="M334" s="26"/>
      <c r="N334" s="26"/>
      <c r="O334" s="26"/>
      <c r="P334" s="26"/>
      <c r="Q334" s="26" t="s">
        <v>729</v>
      </c>
      <c r="R334" s="26"/>
      <c r="S334" s="26"/>
      <c r="T334" s="26"/>
      <c r="U334" s="26"/>
      <c r="V334" s="32" t="s">
        <v>637</v>
      </c>
      <c r="W334" s="32" t="s">
        <v>729</v>
      </c>
      <c r="X334" s="32"/>
      <c r="Y334" s="32"/>
      <c r="Z334" s="32"/>
      <c r="AA334" s="26"/>
      <c r="AB334" s="26"/>
      <c r="AC334" s="26"/>
      <c r="AD334" s="26"/>
      <c r="AE334" s="26"/>
      <c r="AF334" s="26"/>
      <c r="AG334" s="26"/>
      <c r="AH334" s="26" t="s">
        <v>729</v>
      </c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5"/>
    </row>
    <row r="335" spans="1:47" ht="12.75" thickBot="1" x14ac:dyDescent="0.3">
      <c r="A335" s="24">
        <v>43312</v>
      </c>
      <c r="B335" s="23" t="str">
        <f t="shared" si="5"/>
        <v>mar</v>
      </c>
      <c r="C335" s="22"/>
      <c r="D335" s="21"/>
      <c r="E335" s="21"/>
      <c r="F335" s="21"/>
      <c r="G335" s="21"/>
      <c r="H335" s="21"/>
      <c r="I335" s="21" t="s">
        <v>729</v>
      </c>
      <c r="J335" s="21"/>
      <c r="K335" s="21"/>
      <c r="L335" s="21"/>
      <c r="M335" s="21"/>
      <c r="N335" s="21"/>
      <c r="O335" s="21"/>
      <c r="P335" s="21"/>
      <c r="Q335" s="21" t="s">
        <v>729</v>
      </c>
      <c r="R335" s="21"/>
      <c r="S335" s="21"/>
      <c r="T335" s="21"/>
      <c r="U335" s="21"/>
      <c r="V335" s="32"/>
      <c r="W335" s="32" t="s">
        <v>729</v>
      </c>
      <c r="X335" s="32"/>
      <c r="Y335" s="32"/>
      <c r="Z335" s="32"/>
      <c r="AA335" s="21"/>
      <c r="AB335" s="21"/>
      <c r="AC335" s="21"/>
      <c r="AD335" s="21"/>
      <c r="AE335" s="21"/>
      <c r="AF335" s="21"/>
      <c r="AG335" s="21"/>
      <c r="AH335" s="21" t="s">
        <v>729</v>
      </c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0"/>
    </row>
  </sheetData>
  <autoFilter ref="A1:AN335"/>
  <sortState columnSort="1" ref="C1:AT335">
    <sortCondition ref="C1:AT1"/>
  </sortState>
  <dataConsolidate topLabels="1"/>
  <conditionalFormatting sqref="A2:XFD335">
    <cfRule type="expression" dxfId="73" priority="1">
      <formula>OR(WEEKDAY($A2)=7,WEEKDAY($A2)=1)</formula>
    </cfRule>
  </conditionalFormatting>
  <dataValidations count="1">
    <dataValidation type="list" allowBlank="1" showInputMessage="1" showErrorMessage="1" sqref="C2:AU335">
      <formula1>plage2</formula1>
    </dataValidation>
  </dataValidations>
  <pageMargins left="0.25" right="0.25" top="0.75" bottom="0.75" header="0.3" footer="0.3"/>
  <pageSetup paperSize="9" fitToHeight="0" orientation="portrait" r:id="rId1"/>
  <headerFooter>
    <oddFooter>Page &amp;P de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2:B488"/>
  <sheetViews>
    <sheetView zoomScale="85" zoomScaleNormal="85" workbookViewId="0">
      <selection activeCell="A378" sqref="A378"/>
    </sheetView>
  </sheetViews>
  <sheetFormatPr baseColWidth="10" defaultRowHeight="15" x14ac:dyDescent="0.25"/>
  <cols>
    <col min="1" max="1" width="127.42578125" bestFit="1" customWidth="1"/>
    <col min="2" max="2" width="15.85546875" customWidth="1"/>
    <col min="3" max="3" width="115.85546875" bestFit="1" customWidth="1"/>
  </cols>
  <sheetData>
    <row r="2" spans="1:2" x14ac:dyDescent="0.25">
      <c r="A2" s="12" t="s">
        <v>653</v>
      </c>
      <c r="B2" s="38" t="s">
        <v>652</v>
      </c>
    </row>
    <row r="4" spans="1:2" x14ac:dyDescent="0.25">
      <c r="A4" s="12" t="s">
        <v>530</v>
      </c>
      <c r="B4" t="s">
        <v>948</v>
      </c>
    </row>
    <row r="5" spans="1:2" x14ac:dyDescent="0.25">
      <c r="A5" s="13" t="s">
        <v>623</v>
      </c>
      <c r="B5" s="83"/>
    </row>
    <row r="6" spans="1:2" x14ac:dyDescent="0.25">
      <c r="A6" s="14" t="s">
        <v>157</v>
      </c>
      <c r="B6" s="83"/>
    </row>
    <row r="7" spans="1:2" x14ac:dyDescent="0.25">
      <c r="A7" s="15" t="s">
        <v>84</v>
      </c>
      <c r="B7" s="83"/>
    </row>
    <row r="8" spans="1:2" x14ac:dyDescent="0.25">
      <c r="A8" s="16" t="s">
        <v>1113</v>
      </c>
      <c r="B8" s="83">
        <v>40</v>
      </c>
    </row>
    <row r="9" spans="1:2" x14ac:dyDescent="0.25">
      <c r="A9" s="15" t="s">
        <v>85</v>
      </c>
      <c r="B9" s="83"/>
    </row>
    <row r="10" spans="1:2" x14ac:dyDescent="0.25">
      <c r="A10" s="16" t="s">
        <v>773</v>
      </c>
      <c r="B10" s="83"/>
    </row>
    <row r="11" spans="1:2" x14ac:dyDescent="0.25">
      <c r="A11" s="16" t="s">
        <v>774</v>
      </c>
      <c r="B11" s="83"/>
    </row>
    <row r="12" spans="1:2" x14ac:dyDescent="0.25">
      <c r="A12" s="13" t="s">
        <v>788</v>
      </c>
      <c r="B12" s="83"/>
    </row>
    <row r="13" spans="1:2" x14ac:dyDescent="0.25">
      <c r="A13" s="14" t="s">
        <v>632</v>
      </c>
      <c r="B13" s="83"/>
    </row>
    <row r="14" spans="1:2" x14ac:dyDescent="0.25">
      <c r="A14" s="15" t="s">
        <v>731</v>
      </c>
      <c r="B14" s="83"/>
    </row>
    <row r="15" spans="1:2" x14ac:dyDescent="0.25">
      <c r="A15" s="16" t="s">
        <v>736</v>
      </c>
      <c r="B15" s="83">
        <v>21</v>
      </c>
    </row>
    <row r="16" spans="1:2" x14ac:dyDescent="0.25">
      <c r="A16" s="16" t="s">
        <v>737</v>
      </c>
      <c r="B16" s="83">
        <v>14</v>
      </c>
    </row>
    <row r="17" spans="1:2" x14ac:dyDescent="0.25">
      <c r="A17" s="16" t="s">
        <v>738</v>
      </c>
      <c r="B17" s="83">
        <v>14</v>
      </c>
    </row>
    <row r="18" spans="1:2" x14ac:dyDescent="0.25">
      <c r="A18" s="16" t="s">
        <v>742</v>
      </c>
      <c r="B18" s="83">
        <v>21</v>
      </c>
    </row>
    <row r="19" spans="1:2" x14ac:dyDescent="0.25">
      <c r="A19" s="16" t="s">
        <v>743</v>
      </c>
      <c r="B19" s="83">
        <v>21</v>
      </c>
    </row>
    <row r="20" spans="1:2" x14ac:dyDescent="0.25">
      <c r="A20" s="16" t="s">
        <v>744</v>
      </c>
      <c r="B20" s="83">
        <v>7</v>
      </c>
    </row>
    <row r="21" spans="1:2" x14ac:dyDescent="0.25">
      <c r="A21" s="16" t="s">
        <v>746</v>
      </c>
      <c r="B21" s="83">
        <v>7</v>
      </c>
    </row>
    <row r="22" spans="1:2" x14ac:dyDescent="0.25">
      <c r="A22" s="16" t="s">
        <v>747</v>
      </c>
      <c r="B22" s="83">
        <v>14</v>
      </c>
    </row>
    <row r="23" spans="1:2" x14ac:dyDescent="0.25">
      <c r="A23" s="16" t="s">
        <v>748</v>
      </c>
      <c r="B23" s="83">
        <v>14</v>
      </c>
    </row>
    <row r="24" spans="1:2" x14ac:dyDescent="0.25">
      <c r="A24" s="16" t="s">
        <v>749</v>
      </c>
      <c r="B24" s="83">
        <v>49</v>
      </c>
    </row>
    <row r="25" spans="1:2" x14ac:dyDescent="0.25">
      <c r="A25" s="16" t="s">
        <v>752</v>
      </c>
      <c r="B25" s="83">
        <v>35</v>
      </c>
    </row>
    <row r="26" spans="1:2" x14ac:dyDescent="0.25">
      <c r="A26" s="16" t="s">
        <v>755</v>
      </c>
      <c r="B26" s="83">
        <v>7</v>
      </c>
    </row>
    <row r="27" spans="1:2" x14ac:dyDescent="0.25">
      <c r="A27" s="13" t="s">
        <v>1167</v>
      </c>
      <c r="B27" s="83"/>
    </row>
    <row r="28" spans="1:2" x14ac:dyDescent="0.25">
      <c r="A28" s="14" t="s">
        <v>157</v>
      </c>
      <c r="B28" s="83"/>
    </row>
    <row r="29" spans="1:2" x14ac:dyDescent="0.25">
      <c r="A29" s="15" t="s">
        <v>85</v>
      </c>
      <c r="B29" s="83"/>
    </row>
    <row r="30" spans="1:2" x14ac:dyDescent="0.25">
      <c r="A30" s="16" t="s">
        <v>1141</v>
      </c>
      <c r="B30" s="83">
        <v>20</v>
      </c>
    </row>
    <row r="31" spans="1:2" x14ac:dyDescent="0.25">
      <c r="A31" s="16" t="s">
        <v>1142</v>
      </c>
      <c r="B31" s="83">
        <v>20</v>
      </c>
    </row>
    <row r="32" spans="1:2" x14ac:dyDescent="0.25">
      <c r="A32" s="13" t="s">
        <v>634</v>
      </c>
      <c r="B32" s="83"/>
    </row>
    <row r="33" spans="1:2" x14ac:dyDescent="0.25">
      <c r="A33" s="14" t="s">
        <v>157</v>
      </c>
      <c r="B33" s="83"/>
    </row>
    <row r="34" spans="1:2" x14ac:dyDescent="0.25">
      <c r="A34" s="15" t="s">
        <v>85</v>
      </c>
      <c r="B34" s="83"/>
    </row>
    <row r="35" spans="1:2" x14ac:dyDescent="0.25">
      <c r="A35" s="16" t="s">
        <v>940</v>
      </c>
      <c r="B35" s="83">
        <v>20</v>
      </c>
    </row>
    <row r="36" spans="1:2" x14ac:dyDescent="0.25">
      <c r="A36" s="13" t="s">
        <v>484</v>
      </c>
      <c r="B36" s="83"/>
    </row>
    <row r="37" spans="1:2" x14ac:dyDescent="0.25">
      <c r="A37" s="14" t="s">
        <v>91</v>
      </c>
      <c r="B37" s="83"/>
    </row>
    <row r="38" spans="1:2" x14ac:dyDescent="0.25">
      <c r="A38" s="15" t="s">
        <v>85</v>
      </c>
      <c r="B38" s="83"/>
    </row>
    <row r="39" spans="1:2" x14ac:dyDescent="0.25">
      <c r="A39" s="16" t="s">
        <v>1083</v>
      </c>
      <c r="B39" s="83">
        <v>20</v>
      </c>
    </row>
    <row r="40" spans="1:2" x14ac:dyDescent="0.25">
      <c r="A40" s="13" t="s">
        <v>949</v>
      </c>
      <c r="B40" s="83"/>
    </row>
    <row r="41" spans="1:2" x14ac:dyDescent="0.25">
      <c r="A41" s="14" t="s">
        <v>300</v>
      </c>
      <c r="B41" s="83"/>
    </row>
    <row r="42" spans="1:2" x14ac:dyDescent="0.25">
      <c r="A42" s="15" t="s">
        <v>84</v>
      </c>
      <c r="B42" s="83"/>
    </row>
    <row r="43" spans="1:2" x14ac:dyDescent="0.25">
      <c r="A43" s="16" t="s">
        <v>1084</v>
      </c>
      <c r="B43" s="83">
        <v>0</v>
      </c>
    </row>
    <row r="44" spans="1:2" x14ac:dyDescent="0.25">
      <c r="A44" s="16" t="s">
        <v>1085</v>
      </c>
      <c r="B44" s="83">
        <v>0</v>
      </c>
    </row>
    <row r="45" spans="1:2" x14ac:dyDescent="0.25">
      <c r="A45" s="16" t="s">
        <v>1086</v>
      </c>
      <c r="B45" s="83">
        <v>0</v>
      </c>
    </row>
    <row r="46" spans="1:2" x14ac:dyDescent="0.25">
      <c r="A46" s="16" t="s">
        <v>1087</v>
      </c>
      <c r="B46" s="83">
        <v>0</v>
      </c>
    </row>
    <row r="47" spans="1:2" x14ac:dyDescent="0.25">
      <c r="A47" s="16" t="s">
        <v>1088</v>
      </c>
      <c r="B47" s="83">
        <v>0</v>
      </c>
    </row>
    <row r="48" spans="1:2" x14ac:dyDescent="0.25">
      <c r="A48" s="13" t="s">
        <v>485</v>
      </c>
      <c r="B48" s="83"/>
    </row>
    <row r="49" spans="1:2" x14ac:dyDescent="0.25">
      <c r="A49" s="14" t="s">
        <v>14</v>
      </c>
      <c r="B49" s="83"/>
    </row>
    <row r="50" spans="1:2" x14ac:dyDescent="0.25">
      <c r="A50" s="15" t="s">
        <v>84</v>
      </c>
      <c r="B50" s="83"/>
    </row>
    <row r="51" spans="1:2" x14ac:dyDescent="0.25">
      <c r="A51" s="16" t="s">
        <v>860</v>
      </c>
      <c r="B51" s="83">
        <v>20</v>
      </c>
    </row>
    <row r="52" spans="1:2" x14ac:dyDescent="0.25">
      <c r="A52" s="16" t="s">
        <v>861</v>
      </c>
      <c r="B52" s="83">
        <v>20</v>
      </c>
    </row>
    <row r="53" spans="1:2" x14ac:dyDescent="0.25">
      <c r="A53" s="14" t="s">
        <v>91</v>
      </c>
      <c r="B53" s="83"/>
    </row>
    <row r="54" spans="1:2" x14ac:dyDescent="0.25">
      <c r="A54" s="15" t="s">
        <v>84</v>
      </c>
      <c r="B54" s="83"/>
    </row>
    <row r="55" spans="1:2" x14ac:dyDescent="0.25">
      <c r="A55" s="16" t="s">
        <v>876</v>
      </c>
      <c r="B55" s="83">
        <v>20</v>
      </c>
    </row>
    <row r="56" spans="1:2" x14ac:dyDescent="0.25">
      <c r="A56" s="16" t="s">
        <v>877</v>
      </c>
      <c r="B56" s="83">
        <v>10</v>
      </c>
    </row>
    <row r="57" spans="1:2" x14ac:dyDescent="0.25">
      <c r="A57" s="16" t="s">
        <v>913</v>
      </c>
      <c r="B57" s="83">
        <v>20</v>
      </c>
    </row>
    <row r="58" spans="1:2" x14ac:dyDescent="0.25">
      <c r="A58" s="14" t="s">
        <v>157</v>
      </c>
      <c r="B58" s="83"/>
    </row>
    <row r="59" spans="1:2" x14ac:dyDescent="0.25">
      <c r="A59" s="15" t="s">
        <v>84</v>
      </c>
      <c r="B59" s="83"/>
    </row>
    <row r="60" spans="1:2" x14ac:dyDescent="0.25">
      <c r="A60" s="16" t="s">
        <v>914</v>
      </c>
      <c r="B60" s="83">
        <v>20</v>
      </c>
    </row>
    <row r="61" spans="1:2" x14ac:dyDescent="0.25">
      <c r="A61" s="16" t="s">
        <v>915</v>
      </c>
      <c r="B61" s="83">
        <v>20</v>
      </c>
    </row>
    <row r="62" spans="1:2" x14ac:dyDescent="0.25">
      <c r="A62" s="13" t="s">
        <v>486</v>
      </c>
      <c r="B62" s="83"/>
    </row>
    <row r="63" spans="1:2" x14ac:dyDescent="0.25">
      <c r="A63" s="14" t="s">
        <v>14</v>
      </c>
      <c r="B63" s="83"/>
    </row>
    <row r="64" spans="1:2" x14ac:dyDescent="0.25">
      <c r="A64" s="15" t="s">
        <v>84</v>
      </c>
      <c r="B64" s="83"/>
    </row>
    <row r="65" spans="1:2" x14ac:dyDescent="0.25">
      <c r="A65" s="16" t="s">
        <v>868</v>
      </c>
      <c r="B65" s="83">
        <v>20</v>
      </c>
    </row>
    <row r="66" spans="1:2" x14ac:dyDescent="0.25">
      <c r="A66" s="16" t="s">
        <v>869</v>
      </c>
      <c r="B66" s="83">
        <v>20</v>
      </c>
    </row>
    <row r="67" spans="1:2" x14ac:dyDescent="0.25">
      <c r="A67" s="16" t="s">
        <v>870</v>
      </c>
      <c r="B67" s="83">
        <v>40</v>
      </c>
    </row>
    <row r="68" spans="1:2" x14ac:dyDescent="0.25">
      <c r="A68" s="15" t="s">
        <v>85</v>
      </c>
      <c r="B68" s="83"/>
    </row>
    <row r="69" spans="1:2" x14ac:dyDescent="0.25">
      <c r="A69" s="16" t="s">
        <v>867</v>
      </c>
      <c r="B69" s="83">
        <v>20</v>
      </c>
    </row>
    <row r="70" spans="1:2" x14ac:dyDescent="0.25">
      <c r="A70" s="14" t="s">
        <v>91</v>
      </c>
      <c r="B70" s="83"/>
    </row>
    <row r="71" spans="1:2" x14ac:dyDescent="0.25">
      <c r="A71" s="15" t="s">
        <v>84</v>
      </c>
      <c r="B71" s="83"/>
    </row>
    <row r="72" spans="1:2" x14ac:dyDescent="0.25">
      <c r="A72" s="16" t="s">
        <v>871</v>
      </c>
      <c r="B72" s="83">
        <v>20</v>
      </c>
    </row>
    <row r="73" spans="1:2" x14ac:dyDescent="0.25">
      <c r="A73" s="16" t="s">
        <v>872</v>
      </c>
      <c r="B73" s="83">
        <v>20</v>
      </c>
    </row>
    <row r="74" spans="1:2" x14ac:dyDescent="0.25">
      <c r="A74" s="16" t="s">
        <v>873</v>
      </c>
      <c r="B74" s="83">
        <v>20</v>
      </c>
    </row>
    <row r="75" spans="1:2" x14ac:dyDescent="0.25">
      <c r="A75" s="15" t="s">
        <v>85</v>
      </c>
      <c r="B75" s="83"/>
    </row>
    <row r="76" spans="1:2" x14ac:dyDescent="0.25">
      <c r="A76" s="16" t="s">
        <v>1025</v>
      </c>
      <c r="B76" s="83">
        <v>20</v>
      </c>
    </row>
    <row r="77" spans="1:2" x14ac:dyDescent="0.25">
      <c r="A77" s="16" t="s">
        <v>874</v>
      </c>
      <c r="B77" s="83">
        <v>20</v>
      </c>
    </row>
    <row r="78" spans="1:2" x14ac:dyDescent="0.25">
      <c r="A78" s="16" t="s">
        <v>875</v>
      </c>
      <c r="B78" s="83">
        <v>40</v>
      </c>
    </row>
    <row r="79" spans="1:2" x14ac:dyDescent="0.25">
      <c r="A79" s="13" t="s">
        <v>487</v>
      </c>
      <c r="B79" s="83"/>
    </row>
    <row r="80" spans="1:2" x14ac:dyDescent="0.25">
      <c r="A80" s="14" t="s">
        <v>232</v>
      </c>
      <c r="B80" s="83"/>
    </row>
    <row r="81" spans="1:2" x14ac:dyDescent="0.25">
      <c r="A81" s="15" t="s">
        <v>85</v>
      </c>
      <c r="B81" s="83"/>
    </row>
    <row r="82" spans="1:2" x14ac:dyDescent="0.25">
      <c r="A82" s="16" t="s">
        <v>1091</v>
      </c>
      <c r="B82" s="83">
        <v>20</v>
      </c>
    </row>
    <row r="83" spans="1:2" x14ac:dyDescent="0.25">
      <c r="A83" s="13" t="s">
        <v>843</v>
      </c>
      <c r="B83" s="83"/>
    </row>
    <row r="84" spans="1:2" x14ac:dyDescent="0.25">
      <c r="A84" s="14" t="s">
        <v>157</v>
      </c>
      <c r="B84" s="83"/>
    </row>
    <row r="85" spans="1:2" x14ac:dyDescent="0.25">
      <c r="A85" s="15" t="s">
        <v>84</v>
      </c>
      <c r="B85" s="83"/>
    </row>
    <row r="86" spans="1:2" x14ac:dyDescent="0.25">
      <c r="A86" s="16" t="s">
        <v>1092</v>
      </c>
      <c r="B86" s="83">
        <v>20</v>
      </c>
    </row>
    <row r="87" spans="1:2" x14ac:dyDescent="0.25">
      <c r="A87" s="13" t="s">
        <v>631</v>
      </c>
      <c r="B87" s="83"/>
    </row>
    <row r="88" spans="1:2" x14ac:dyDescent="0.25">
      <c r="A88" s="14" t="s">
        <v>632</v>
      </c>
      <c r="B88" s="83"/>
    </row>
    <row r="89" spans="1:2" x14ac:dyDescent="0.25">
      <c r="A89" s="15" t="s">
        <v>731</v>
      </c>
      <c r="B89" s="83"/>
    </row>
    <row r="90" spans="1:2" x14ac:dyDescent="0.25">
      <c r="A90" s="16" t="s">
        <v>922</v>
      </c>
      <c r="B90" s="83">
        <v>112</v>
      </c>
    </row>
    <row r="91" spans="1:2" x14ac:dyDescent="0.25">
      <c r="A91" s="13" t="s">
        <v>1213</v>
      </c>
      <c r="B91" s="83"/>
    </row>
    <row r="92" spans="1:2" x14ac:dyDescent="0.25">
      <c r="A92" s="14" t="s">
        <v>232</v>
      </c>
      <c r="B92" s="83"/>
    </row>
    <row r="93" spans="1:2" x14ac:dyDescent="0.25">
      <c r="A93" s="15" t="s">
        <v>84</v>
      </c>
      <c r="B93" s="83"/>
    </row>
    <row r="94" spans="1:2" x14ac:dyDescent="0.25">
      <c r="A94" s="16" t="s">
        <v>758</v>
      </c>
      <c r="B94" s="83">
        <v>20</v>
      </c>
    </row>
    <row r="95" spans="1:2" x14ac:dyDescent="0.25">
      <c r="A95" s="13" t="s">
        <v>488</v>
      </c>
      <c r="B95" s="83"/>
    </row>
    <row r="96" spans="1:2" x14ac:dyDescent="0.25">
      <c r="A96" s="14" t="s">
        <v>157</v>
      </c>
      <c r="B96" s="83"/>
    </row>
    <row r="97" spans="1:2" x14ac:dyDescent="0.25">
      <c r="A97" s="15" t="s">
        <v>85</v>
      </c>
      <c r="B97" s="83"/>
    </row>
    <row r="98" spans="1:2" x14ac:dyDescent="0.25">
      <c r="A98" s="16" t="s">
        <v>759</v>
      </c>
      <c r="B98" s="83">
        <v>40</v>
      </c>
    </row>
    <row r="99" spans="1:2" x14ac:dyDescent="0.25">
      <c r="A99" s="16" t="s">
        <v>1094</v>
      </c>
      <c r="B99" s="83">
        <v>40</v>
      </c>
    </row>
    <row r="100" spans="1:2" x14ac:dyDescent="0.25">
      <c r="A100" s="13" t="s">
        <v>489</v>
      </c>
      <c r="B100" s="83"/>
    </row>
    <row r="101" spans="1:2" x14ac:dyDescent="0.25">
      <c r="A101" s="14" t="s">
        <v>91</v>
      </c>
      <c r="B101" s="83"/>
    </row>
    <row r="102" spans="1:2" x14ac:dyDescent="0.25">
      <c r="A102" s="15" t="s">
        <v>84</v>
      </c>
      <c r="B102" s="83"/>
    </row>
    <row r="103" spans="1:2" x14ac:dyDescent="0.25">
      <c r="A103" s="16" t="s">
        <v>916</v>
      </c>
      <c r="B103" s="83">
        <v>20</v>
      </c>
    </row>
    <row r="104" spans="1:2" x14ac:dyDescent="0.25">
      <c r="A104" s="15" t="s">
        <v>85</v>
      </c>
      <c r="B104" s="83"/>
    </row>
    <row r="105" spans="1:2" x14ac:dyDescent="0.25">
      <c r="A105" s="16" t="s">
        <v>840</v>
      </c>
      <c r="B105" s="83">
        <v>20</v>
      </c>
    </row>
    <row r="106" spans="1:2" x14ac:dyDescent="0.25">
      <c r="A106" s="14" t="s">
        <v>232</v>
      </c>
      <c r="B106" s="83"/>
    </row>
    <row r="107" spans="1:2" x14ac:dyDescent="0.25">
      <c r="A107" s="15" t="s">
        <v>85</v>
      </c>
      <c r="B107" s="83"/>
    </row>
    <row r="108" spans="1:2" x14ac:dyDescent="0.25">
      <c r="A108" s="16" t="s">
        <v>841</v>
      </c>
      <c r="B108" s="83">
        <v>20</v>
      </c>
    </row>
    <row r="109" spans="1:2" x14ac:dyDescent="0.25">
      <c r="A109" s="13" t="s">
        <v>490</v>
      </c>
      <c r="B109" s="83"/>
    </row>
    <row r="110" spans="1:2" x14ac:dyDescent="0.25">
      <c r="A110" s="14" t="s">
        <v>14</v>
      </c>
      <c r="B110" s="83"/>
    </row>
    <row r="111" spans="1:2" x14ac:dyDescent="0.25">
      <c r="A111" s="15" t="s">
        <v>84</v>
      </c>
      <c r="B111" s="83"/>
    </row>
    <row r="112" spans="1:2" x14ac:dyDescent="0.25">
      <c r="A112" s="16" t="s">
        <v>1021</v>
      </c>
      <c r="B112" s="83">
        <v>20</v>
      </c>
    </row>
    <row r="113" spans="1:2" x14ac:dyDescent="0.25">
      <c r="A113" s="16" t="s">
        <v>1022</v>
      </c>
      <c r="B113" s="83">
        <v>20</v>
      </c>
    </row>
    <row r="114" spans="1:2" x14ac:dyDescent="0.25">
      <c r="A114" s="14" t="s">
        <v>91</v>
      </c>
      <c r="B114" s="83"/>
    </row>
    <row r="115" spans="1:2" x14ac:dyDescent="0.25">
      <c r="A115" s="15" t="s">
        <v>84</v>
      </c>
      <c r="B115" s="83"/>
    </row>
    <row r="116" spans="1:2" x14ac:dyDescent="0.25">
      <c r="A116" s="16" t="s">
        <v>1023</v>
      </c>
      <c r="B116" s="83">
        <v>20</v>
      </c>
    </row>
    <row r="117" spans="1:2" x14ac:dyDescent="0.25">
      <c r="A117" s="13" t="s">
        <v>491</v>
      </c>
      <c r="B117" s="83"/>
    </row>
    <row r="118" spans="1:2" x14ac:dyDescent="0.25">
      <c r="A118" s="14" t="s">
        <v>157</v>
      </c>
      <c r="B118" s="83"/>
    </row>
    <row r="119" spans="1:2" x14ac:dyDescent="0.25">
      <c r="A119" s="15" t="s">
        <v>84</v>
      </c>
      <c r="B119" s="83"/>
    </row>
    <row r="120" spans="1:2" x14ac:dyDescent="0.25">
      <c r="A120" s="16" t="s">
        <v>1095</v>
      </c>
      <c r="B120" s="83">
        <v>20</v>
      </c>
    </row>
    <row r="121" spans="1:2" x14ac:dyDescent="0.25">
      <c r="A121" s="16" t="s">
        <v>1096</v>
      </c>
      <c r="B121" s="83">
        <v>40</v>
      </c>
    </row>
    <row r="122" spans="1:2" x14ac:dyDescent="0.25">
      <c r="A122" s="15" t="s">
        <v>85</v>
      </c>
      <c r="B122" s="83"/>
    </row>
    <row r="123" spans="1:2" x14ac:dyDescent="0.25">
      <c r="A123" s="16" t="s">
        <v>1097</v>
      </c>
      <c r="B123" s="83">
        <v>20</v>
      </c>
    </row>
    <row r="124" spans="1:2" x14ac:dyDescent="0.25">
      <c r="A124" s="16" t="s">
        <v>1098</v>
      </c>
      <c r="B124" s="83">
        <v>20</v>
      </c>
    </row>
    <row r="125" spans="1:2" x14ac:dyDescent="0.25">
      <c r="A125" s="16" t="s">
        <v>1099</v>
      </c>
      <c r="B125" s="83">
        <v>20</v>
      </c>
    </row>
    <row r="126" spans="1:2" x14ac:dyDescent="0.25">
      <c r="A126" s="16" t="s">
        <v>1100</v>
      </c>
      <c r="B126" s="83">
        <v>20</v>
      </c>
    </row>
    <row r="127" spans="1:2" x14ac:dyDescent="0.25">
      <c r="A127" s="14" t="s">
        <v>232</v>
      </c>
      <c r="B127" s="83"/>
    </row>
    <row r="128" spans="1:2" x14ac:dyDescent="0.25">
      <c r="A128" s="15" t="s">
        <v>84</v>
      </c>
      <c r="B128" s="83"/>
    </row>
    <row r="129" spans="1:2" x14ac:dyDescent="0.25">
      <c r="A129" s="16" t="s">
        <v>1101</v>
      </c>
      <c r="B129" s="83">
        <v>60</v>
      </c>
    </row>
    <row r="130" spans="1:2" x14ac:dyDescent="0.25">
      <c r="A130" s="15" t="s">
        <v>85</v>
      </c>
      <c r="B130" s="83"/>
    </row>
    <row r="131" spans="1:2" x14ac:dyDescent="0.25">
      <c r="A131" s="16" t="s">
        <v>1102</v>
      </c>
      <c r="B131" s="83">
        <v>20</v>
      </c>
    </row>
    <row r="132" spans="1:2" x14ac:dyDescent="0.25">
      <c r="A132" s="14" t="s">
        <v>300</v>
      </c>
      <c r="B132" s="83"/>
    </row>
    <row r="133" spans="1:2" x14ac:dyDescent="0.25">
      <c r="A133" s="15" t="s">
        <v>84</v>
      </c>
      <c r="B133" s="83"/>
    </row>
    <row r="134" spans="1:2" x14ac:dyDescent="0.25">
      <c r="A134" s="16" t="s">
        <v>1103</v>
      </c>
      <c r="B134" s="83">
        <v>20</v>
      </c>
    </row>
    <row r="135" spans="1:2" x14ac:dyDescent="0.25">
      <c r="A135" s="16" t="s">
        <v>1104</v>
      </c>
      <c r="B135" s="83">
        <v>20</v>
      </c>
    </row>
    <row r="136" spans="1:2" x14ac:dyDescent="0.25">
      <c r="A136" s="16" t="s">
        <v>1105</v>
      </c>
      <c r="B136" s="83">
        <v>20</v>
      </c>
    </row>
    <row r="137" spans="1:2" x14ac:dyDescent="0.25">
      <c r="A137" s="16" t="s">
        <v>1106</v>
      </c>
      <c r="B137" s="83">
        <v>20</v>
      </c>
    </row>
    <row r="138" spans="1:2" x14ac:dyDescent="0.25">
      <c r="A138" s="13" t="s">
        <v>1166</v>
      </c>
      <c r="B138" s="83"/>
    </row>
    <row r="139" spans="1:2" x14ac:dyDescent="0.25">
      <c r="A139" s="14" t="s">
        <v>633</v>
      </c>
      <c r="B139" s="83"/>
    </row>
    <row r="140" spans="1:2" x14ac:dyDescent="0.25">
      <c r="A140" s="15" t="s">
        <v>731</v>
      </c>
      <c r="B140" s="83"/>
    </row>
    <row r="141" spans="1:2" x14ac:dyDescent="0.25">
      <c r="A141" s="16" t="s">
        <v>751</v>
      </c>
      <c r="B141" s="83">
        <v>35</v>
      </c>
    </row>
    <row r="142" spans="1:2" x14ac:dyDescent="0.25">
      <c r="A142" s="16" t="s">
        <v>627</v>
      </c>
      <c r="B142" s="83">
        <v>7</v>
      </c>
    </row>
    <row r="143" spans="1:2" x14ac:dyDescent="0.25">
      <c r="A143" s="16" t="s">
        <v>628</v>
      </c>
      <c r="B143" s="83">
        <v>7</v>
      </c>
    </row>
    <row r="144" spans="1:2" x14ac:dyDescent="0.25">
      <c r="A144" s="16" t="s">
        <v>629</v>
      </c>
      <c r="B144" s="83">
        <v>14</v>
      </c>
    </row>
    <row r="145" spans="1:2" x14ac:dyDescent="0.25">
      <c r="A145" s="13" t="s">
        <v>492</v>
      </c>
      <c r="B145" s="83"/>
    </row>
    <row r="146" spans="1:2" x14ac:dyDescent="0.25">
      <c r="A146" s="14" t="s">
        <v>232</v>
      </c>
      <c r="B146" s="83"/>
    </row>
    <row r="147" spans="1:2" x14ac:dyDescent="0.25">
      <c r="A147" s="15" t="s">
        <v>84</v>
      </c>
      <c r="B147" s="83"/>
    </row>
    <row r="148" spans="1:2" x14ac:dyDescent="0.25">
      <c r="A148" s="16" t="s">
        <v>1107</v>
      </c>
      <c r="B148" s="83">
        <v>20</v>
      </c>
    </row>
    <row r="149" spans="1:2" x14ac:dyDescent="0.25">
      <c r="A149" s="16" t="s">
        <v>1072</v>
      </c>
      <c r="B149" s="83">
        <v>20</v>
      </c>
    </row>
    <row r="150" spans="1:2" x14ac:dyDescent="0.25">
      <c r="A150" s="13" t="s">
        <v>493</v>
      </c>
      <c r="B150" s="83"/>
    </row>
    <row r="151" spans="1:2" x14ac:dyDescent="0.25">
      <c r="A151" s="14" t="s">
        <v>14</v>
      </c>
      <c r="B151" s="83"/>
    </row>
    <row r="152" spans="1:2" x14ac:dyDescent="0.25">
      <c r="A152" s="15" t="s">
        <v>85</v>
      </c>
      <c r="B152" s="83"/>
    </row>
    <row r="153" spans="1:2" x14ac:dyDescent="0.25">
      <c r="A153" s="16" t="s">
        <v>1108</v>
      </c>
      <c r="B153" s="83">
        <v>20</v>
      </c>
    </row>
    <row r="154" spans="1:2" x14ac:dyDescent="0.25">
      <c r="A154" s="14" t="s">
        <v>91</v>
      </c>
      <c r="B154" s="83"/>
    </row>
    <row r="155" spans="1:2" x14ac:dyDescent="0.25">
      <c r="A155" s="15" t="s">
        <v>85</v>
      </c>
      <c r="B155" s="83"/>
    </row>
    <row r="156" spans="1:2" x14ac:dyDescent="0.25">
      <c r="A156" s="16" t="s">
        <v>1109</v>
      </c>
      <c r="B156" s="83">
        <v>20</v>
      </c>
    </row>
    <row r="157" spans="1:2" x14ac:dyDescent="0.25">
      <c r="A157" s="14" t="s">
        <v>157</v>
      </c>
      <c r="B157" s="83"/>
    </row>
    <row r="158" spans="1:2" x14ac:dyDescent="0.25">
      <c r="A158" s="15" t="s">
        <v>84</v>
      </c>
      <c r="B158" s="83"/>
    </row>
    <row r="159" spans="1:2" x14ac:dyDescent="0.25">
      <c r="A159" s="16" t="s">
        <v>1065</v>
      </c>
      <c r="B159" s="83">
        <v>20</v>
      </c>
    </row>
    <row r="160" spans="1:2" x14ac:dyDescent="0.25">
      <c r="A160" s="14" t="s">
        <v>232</v>
      </c>
      <c r="B160" s="83"/>
    </row>
    <row r="161" spans="1:2" x14ac:dyDescent="0.25">
      <c r="A161" s="15" t="s">
        <v>84</v>
      </c>
      <c r="B161" s="83"/>
    </row>
    <row r="162" spans="1:2" x14ac:dyDescent="0.25">
      <c r="A162" s="16" t="s">
        <v>1034</v>
      </c>
      <c r="B162" s="83">
        <v>20</v>
      </c>
    </row>
    <row r="163" spans="1:2" x14ac:dyDescent="0.25">
      <c r="A163" s="14" t="s">
        <v>300</v>
      </c>
      <c r="B163" s="83"/>
    </row>
    <row r="164" spans="1:2" x14ac:dyDescent="0.25">
      <c r="A164" s="15" t="s">
        <v>84</v>
      </c>
      <c r="B164" s="83"/>
    </row>
    <row r="165" spans="1:2" x14ac:dyDescent="0.25">
      <c r="A165" s="16" t="s">
        <v>1143</v>
      </c>
      <c r="B165" s="83">
        <v>20</v>
      </c>
    </row>
    <row r="166" spans="1:2" x14ac:dyDescent="0.25">
      <c r="A166" s="13" t="s">
        <v>494</v>
      </c>
      <c r="B166" s="83"/>
    </row>
    <row r="167" spans="1:2" x14ac:dyDescent="0.25">
      <c r="A167" s="14" t="s">
        <v>300</v>
      </c>
      <c r="B167" s="83"/>
    </row>
    <row r="168" spans="1:2" x14ac:dyDescent="0.25">
      <c r="A168" s="15" t="s">
        <v>84</v>
      </c>
      <c r="B168" s="83"/>
    </row>
    <row r="169" spans="1:2" x14ac:dyDescent="0.25">
      <c r="A169" s="16" t="s">
        <v>917</v>
      </c>
      <c r="B169" s="83">
        <v>20</v>
      </c>
    </row>
    <row r="170" spans="1:2" x14ac:dyDescent="0.25">
      <c r="A170" s="13" t="s">
        <v>1033</v>
      </c>
      <c r="B170" s="83"/>
    </row>
    <row r="171" spans="1:2" x14ac:dyDescent="0.25">
      <c r="A171" s="14" t="s">
        <v>14</v>
      </c>
      <c r="B171" s="83"/>
    </row>
    <row r="172" spans="1:2" x14ac:dyDescent="0.25">
      <c r="A172" s="15" t="s">
        <v>85</v>
      </c>
      <c r="B172" s="83"/>
    </row>
    <row r="173" spans="1:2" x14ac:dyDescent="0.25">
      <c r="A173" s="16" t="s">
        <v>1089</v>
      </c>
      <c r="B173" s="83">
        <v>40</v>
      </c>
    </row>
    <row r="174" spans="1:2" x14ac:dyDescent="0.25">
      <c r="A174" s="13" t="s">
        <v>495</v>
      </c>
      <c r="B174" s="83"/>
    </row>
    <row r="175" spans="1:2" x14ac:dyDescent="0.25">
      <c r="A175" s="14" t="s">
        <v>14</v>
      </c>
      <c r="B175" s="83"/>
    </row>
    <row r="176" spans="1:2" x14ac:dyDescent="0.25">
      <c r="A176" s="15" t="s">
        <v>84</v>
      </c>
      <c r="B176" s="83"/>
    </row>
    <row r="177" spans="1:2" x14ac:dyDescent="0.25">
      <c r="A177" s="16" t="s">
        <v>863</v>
      </c>
      <c r="B177" s="83">
        <v>20</v>
      </c>
    </row>
    <row r="178" spans="1:2" x14ac:dyDescent="0.25">
      <c r="A178" s="16" t="s">
        <v>864</v>
      </c>
      <c r="B178" s="83">
        <v>20</v>
      </c>
    </row>
    <row r="179" spans="1:2" x14ac:dyDescent="0.25">
      <c r="A179" s="14" t="s">
        <v>91</v>
      </c>
      <c r="B179" s="83"/>
    </row>
    <row r="180" spans="1:2" x14ac:dyDescent="0.25">
      <c r="A180" s="15" t="s">
        <v>84</v>
      </c>
      <c r="B180" s="83"/>
    </row>
    <row r="181" spans="1:2" x14ac:dyDescent="0.25">
      <c r="A181" s="16" t="s">
        <v>865</v>
      </c>
      <c r="B181" s="83">
        <v>20</v>
      </c>
    </row>
    <row r="182" spans="1:2" x14ac:dyDescent="0.25">
      <c r="A182" s="16" t="s">
        <v>866</v>
      </c>
      <c r="B182" s="83">
        <v>20</v>
      </c>
    </row>
    <row r="183" spans="1:2" x14ac:dyDescent="0.25">
      <c r="A183" s="13" t="s">
        <v>496</v>
      </c>
      <c r="B183" s="83"/>
    </row>
    <row r="184" spans="1:2" x14ac:dyDescent="0.25">
      <c r="A184" s="14" t="s">
        <v>91</v>
      </c>
      <c r="B184" s="83"/>
    </row>
    <row r="185" spans="1:2" x14ac:dyDescent="0.25">
      <c r="A185" s="15" t="s">
        <v>84</v>
      </c>
      <c r="B185" s="83"/>
    </row>
    <row r="186" spans="1:2" x14ac:dyDescent="0.25">
      <c r="A186" s="16" t="s">
        <v>760</v>
      </c>
      <c r="B186" s="83">
        <v>20</v>
      </c>
    </row>
    <row r="187" spans="1:2" x14ac:dyDescent="0.25">
      <c r="A187" s="14" t="s">
        <v>300</v>
      </c>
      <c r="B187" s="83"/>
    </row>
    <row r="188" spans="1:2" x14ac:dyDescent="0.25">
      <c r="A188" s="15" t="s">
        <v>84</v>
      </c>
      <c r="B188" s="83"/>
    </row>
    <row r="189" spans="1:2" x14ac:dyDescent="0.25">
      <c r="A189" s="16" t="s">
        <v>520</v>
      </c>
      <c r="B189" s="83">
        <v>20</v>
      </c>
    </row>
    <row r="190" spans="1:2" x14ac:dyDescent="0.25">
      <c r="A190" s="13" t="s">
        <v>497</v>
      </c>
      <c r="B190" s="83"/>
    </row>
    <row r="191" spans="1:2" x14ac:dyDescent="0.25">
      <c r="A191" s="14" t="s">
        <v>14</v>
      </c>
      <c r="B191" s="83"/>
    </row>
    <row r="192" spans="1:2" x14ac:dyDescent="0.25">
      <c r="A192" s="15" t="s">
        <v>84</v>
      </c>
      <c r="B192" s="83"/>
    </row>
    <row r="193" spans="1:2" x14ac:dyDescent="0.25">
      <c r="A193" s="16" t="s">
        <v>1046</v>
      </c>
      <c r="B193" s="83">
        <v>20</v>
      </c>
    </row>
    <row r="194" spans="1:2" x14ac:dyDescent="0.25">
      <c r="A194" s="16" t="s">
        <v>1047</v>
      </c>
      <c r="B194" s="83">
        <v>20</v>
      </c>
    </row>
    <row r="195" spans="1:2" x14ac:dyDescent="0.25">
      <c r="A195" s="16" t="s">
        <v>1048</v>
      </c>
      <c r="B195" s="83">
        <v>4</v>
      </c>
    </row>
    <row r="196" spans="1:2" x14ac:dyDescent="0.25">
      <c r="A196" s="16" t="s">
        <v>1049</v>
      </c>
      <c r="B196" s="83">
        <v>20</v>
      </c>
    </row>
    <row r="197" spans="1:2" x14ac:dyDescent="0.25">
      <c r="A197" s="15" t="s">
        <v>85</v>
      </c>
      <c r="B197" s="83"/>
    </row>
    <row r="198" spans="1:2" x14ac:dyDescent="0.25">
      <c r="A198" s="16" t="s">
        <v>1050</v>
      </c>
      <c r="B198" s="83">
        <v>4</v>
      </c>
    </row>
    <row r="199" spans="1:2" x14ac:dyDescent="0.25">
      <c r="A199" s="14" t="s">
        <v>91</v>
      </c>
      <c r="B199" s="83"/>
    </row>
    <row r="200" spans="1:2" x14ac:dyDescent="0.25">
      <c r="A200" s="15" t="s">
        <v>84</v>
      </c>
      <c r="B200" s="83"/>
    </row>
    <row r="201" spans="1:2" x14ac:dyDescent="0.25">
      <c r="A201" s="16" t="s">
        <v>1042</v>
      </c>
      <c r="B201" s="83">
        <v>20</v>
      </c>
    </row>
    <row r="202" spans="1:2" x14ac:dyDescent="0.25">
      <c r="A202" s="16" t="s">
        <v>1041</v>
      </c>
      <c r="B202" s="83">
        <v>20</v>
      </c>
    </row>
    <row r="203" spans="1:2" x14ac:dyDescent="0.25">
      <c r="A203" s="15" t="s">
        <v>85</v>
      </c>
      <c r="B203" s="83"/>
    </row>
    <row r="204" spans="1:2" x14ac:dyDescent="0.25">
      <c r="A204" s="16" t="s">
        <v>1110</v>
      </c>
      <c r="B204" s="83">
        <v>20</v>
      </c>
    </row>
    <row r="205" spans="1:2" x14ac:dyDescent="0.25">
      <c r="A205" s="14" t="s">
        <v>157</v>
      </c>
      <c r="B205" s="83"/>
    </row>
    <row r="206" spans="1:2" x14ac:dyDescent="0.25">
      <c r="A206" s="15" t="s">
        <v>84</v>
      </c>
      <c r="B206" s="83"/>
    </row>
    <row r="207" spans="1:2" x14ac:dyDescent="0.25">
      <c r="A207" s="16" t="s">
        <v>1051</v>
      </c>
      <c r="B207" s="83">
        <v>6</v>
      </c>
    </row>
    <row r="208" spans="1:2" x14ac:dyDescent="0.25">
      <c r="A208" s="15" t="s">
        <v>85</v>
      </c>
      <c r="B208" s="83"/>
    </row>
    <row r="209" spans="1:2" x14ac:dyDescent="0.25">
      <c r="A209" s="16" t="s">
        <v>1052</v>
      </c>
      <c r="B209" s="83">
        <v>4</v>
      </c>
    </row>
    <row r="210" spans="1:2" x14ac:dyDescent="0.25">
      <c r="A210" s="16" t="s">
        <v>1053</v>
      </c>
      <c r="B210" s="83">
        <v>28</v>
      </c>
    </row>
    <row r="211" spans="1:2" x14ac:dyDescent="0.25">
      <c r="A211" s="14" t="s">
        <v>232</v>
      </c>
      <c r="B211" s="83"/>
    </row>
    <row r="212" spans="1:2" x14ac:dyDescent="0.25">
      <c r="A212" s="15" t="s">
        <v>84</v>
      </c>
      <c r="B212" s="83"/>
    </row>
    <row r="213" spans="1:2" x14ac:dyDescent="0.25">
      <c r="A213" s="16" t="s">
        <v>1059</v>
      </c>
      <c r="B213" s="83">
        <v>6</v>
      </c>
    </row>
    <row r="214" spans="1:2" x14ac:dyDescent="0.25">
      <c r="A214" s="16" t="s">
        <v>1058</v>
      </c>
      <c r="B214" s="83">
        <v>4</v>
      </c>
    </row>
    <row r="215" spans="1:2" x14ac:dyDescent="0.25">
      <c r="A215" s="16" t="s">
        <v>1055</v>
      </c>
      <c r="B215" s="83">
        <v>20</v>
      </c>
    </row>
    <row r="216" spans="1:2" x14ac:dyDescent="0.25">
      <c r="A216" s="16" t="s">
        <v>1056</v>
      </c>
      <c r="B216" s="83">
        <v>20</v>
      </c>
    </row>
    <row r="217" spans="1:2" x14ac:dyDescent="0.25">
      <c r="A217" s="15" t="s">
        <v>85</v>
      </c>
      <c r="B217" s="83"/>
    </row>
    <row r="218" spans="1:2" x14ac:dyDescent="0.25">
      <c r="A218" s="16" t="s">
        <v>1057</v>
      </c>
      <c r="B218" s="83">
        <v>20</v>
      </c>
    </row>
    <row r="219" spans="1:2" x14ac:dyDescent="0.25">
      <c r="A219" s="13" t="s">
        <v>1111</v>
      </c>
      <c r="B219" s="83"/>
    </row>
    <row r="220" spans="1:2" x14ac:dyDescent="0.25">
      <c r="A220" s="14" t="s">
        <v>300</v>
      </c>
      <c r="B220" s="83"/>
    </row>
    <row r="221" spans="1:2" x14ac:dyDescent="0.25">
      <c r="A221" s="15" t="s">
        <v>84</v>
      </c>
      <c r="B221" s="83"/>
    </row>
    <row r="222" spans="1:2" x14ac:dyDescent="0.25">
      <c r="A222" s="16" t="s">
        <v>1112</v>
      </c>
      <c r="B222" s="83">
        <v>20</v>
      </c>
    </row>
    <row r="223" spans="1:2" x14ac:dyDescent="0.25">
      <c r="A223" s="13" t="s">
        <v>498</v>
      </c>
      <c r="B223" s="83"/>
    </row>
    <row r="224" spans="1:2" x14ac:dyDescent="0.25">
      <c r="A224" s="14" t="s">
        <v>157</v>
      </c>
      <c r="B224" s="83"/>
    </row>
    <row r="225" spans="1:2" x14ac:dyDescent="0.25">
      <c r="A225" s="15" t="s">
        <v>84</v>
      </c>
      <c r="B225" s="83"/>
    </row>
    <row r="226" spans="1:2" x14ac:dyDescent="0.25">
      <c r="A226" s="16" t="s">
        <v>934</v>
      </c>
      <c r="B226" s="83">
        <v>20</v>
      </c>
    </row>
    <row r="227" spans="1:2" x14ac:dyDescent="0.25">
      <c r="A227" s="16" t="s">
        <v>935</v>
      </c>
      <c r="B227" s="83">
        <v>20</v>
      </c>
    </row>
    <row r="228" spans="1:2" x14ac:dyDescent="0.25">
      <c r="A228" s="14" t="s">
        <v>232</v>
      </c>
      <c r="B228" s="83"/>
    </row>
    <row r="229" spans="1:2" x14ac:dyDescent="0.25">
      <c r="A229" s="15" t="s">
        <v>85</v>
      </c>
      <c r="B229" s="83"/>
    </row>
    <row r="230" spans="1:2" x14ac:dyDescent="0.25">
      <c r="A230" s="16" t="s">
        <v>933</v>
      </c>
      <c r="B230" s="83">
        <v>20</v>
      </c>
    </row>
    <row r="231" spans="1:2" x14ac:dyDescent="0.25">
      <c r="A231" s="14" t="s">
        <v>300</v>
      </c>
      <c r="B231" s="83"/>
    </row>
    <row r="232" spans="1:2" x14ac:dyDescent="0.25">
      <c r="A232" s="15" t="s">
        <v>84</v>
      </c>
      <c r="B232" s="83"/>
    </row>
    <row r="233" spans="1:2" x14ac:dyDescent="0.25">
      <c r="A233" s="16" t="s">
        <v>931</v>
      </c>
      <c r="B233" s="83">
        <v>20</v>
      </c>
    </row>
    <row r="234" spans="1:2" x14ac:dyDescent="0.25">
      <c r="A234" s="16" t="s">
        <v>932</v>
      </c>
      <c r="B234" s="83">
        <v>20</v>
      </c>
    </row>
    <row r="235" spans="1:2" x14ac:dyDescent="0.25">
      <c r="A235" s="16" t="s">
        <v>1114</v>
      </c>
      <c r="B235" s="83">
        <v>40</v>
      </c>
    </row>
    <row r="236" spans="1:2" x14ac:dyDescent="0.25">
      <c r="A236" s="14" t="s">
        <v>632</v>
      </c>
      <c r="B236" s="83"/>
    </row>
    <row r="237" spans="1:2" x14ac:dyDescent="0.25">
      <c r="A237" s="15" t="s">
        <v>731</v>
      </c>
      <c r="B237" s="83"/>
    </row>
    <row r="238" spans="1:2" x14ac:dyDescent="0.25">
      <c r="A238" s="16" t="s">
        <v>918</v>
      </c>
      <c r="B238" s="83">
        <v>14</v>
      </c>
    </row>
    <row r="239" spans="1:2" x14ac:dyDescent="0.25">
      <c r="A239" s="16" t="s">
        <v>919</v>
      </c>
      <c r="B239" s="83">
        <v>7</v>
      </c>
    </row>
    <row r="240" spans="1:2" x14ac:dyDescent="0.25">
      <c r="A240" s="16" t="s">
        <v>920</v>
      </c>
      <c r="B240" s="83">
        <v>14</v>
      </c>
    </row>
    <row r="241" spans="1:2" x14ac:dyDescent="0.25">
      <c r="A241" s="16" t="s">
        <v>921</v>
      </c>
      <c r="B241" s="83">
        <v>21</v>
      </c>
    </row>
    <row r="242" spans="1:2" x14ac:dyDescent="0.25">
      <c r="A242" s="16" t="s">
        <v>739</v>
      </c>
      <c r="B242" s="83">
        <v>14</v>
      </c>
    </row>
    <row r="243" spans="1:2" x14ac:dyDescent="0.25">
      <c r="A243" s="16" t="s">
        <v>923</v>
      </c>
      <c r="B243" s="83">
        <v>7</v>
      </c>
    </row>
    <row r="244" spans="1:2" x14ac:dyDescent="0.25">
      <c r="A244" s="13" t="s">
        <v>499</v>
      </c>
      <c r="B244" s="83"/>
    </row>
    <row r="245" spans="1:2" x14ac:dyDescent="0.25">
      <c r="A245" s="14" t="s">
        <v>14</v>
      </c>
      <c r="B245" s="83"/>
    </row>
    <row r="246" spans="1:2" x14ac:dyDescent="0.25">
      <c r="A246" s="15" t="s">
        <v>84</v>
      </c>
      <c r="B246" s="83"/>
    </row>
    <row r="247" spans="1:2" x14ac:dyDescent="0.25">
      <c r="A247" s="16" t="s">
        <v>761</v>
      </c>
      <c r="B247" s="83">
        <v>20</v>
      </c>
    </row>
    <row r="248" spans="1:2" x14ac:dyDescent="0.25">
      <c r="A248" s="15" t="s">
        <v>85</v>
      </c>
      <c r="B248" s="83"/>
    </row>
    <row r="249" spans="1:2" x14ac:dyDescent="0.25">
      <c r="A249" s="16" t="s">
        <v>764</v>
      </c>
      <c r="B249" s="83">
        <v>20</v>
      </c>
    </row>
    <row r="250" spans="1:2" x14ac:dyDescent="0.25">
      <c r="A250" s="16" t="s">
        <v>859</v>
      </c>
      <c r="B250" s="83">
        <v>20</v>
      </c>
    </row>
    <row r="251" spans="1:2" x14ac:dyDescent="0.25">
      <c r="A251" s="14" t="s">
        <v>91</v>
      </c>
      <c r="B251" s="83"/>
    </row>
    <row r="252" spans="1:2" x14ac:dyDescent="0.25">
      <c r="A252" s="15" t="s">
        <v>84</v>
      </c>
      <c r="B252" s="83"/>
    </row>
    <row r="253" spans="1:2" x14ac:dyDescent="0.25">
      <c r="A253" s="16" t="s">
        <v>847</v>
      </c>
      <c r="B253" s="83">
        <v>20</v>
      </c>
    </row>
    <row r="254" spans="1:2" x14ac:dyDescent="0.25">
      <c r="A254" s="16" t="s">
        <v>848</v>
      </c>
      <c r="B254" s="83">
        <v>20</v>
      </c>
    </row>
    <row r="255" spans="1:2" x14ac:dyDescent="0.25">
      <c r="A255" s="14" t="s">
        <v>157</v>
      </c>
      <c r="B255" s="83"/>
    </row>
    <row r="256" spans="1:2" x14ac:dyDescent="0.25">
      <c r="A256" s="15" t="s">
        <v>84</v>
      </c>
      <c r="B256" s="83"/>
    </row>
    <row r="257" spans="1:2" x14ac:dyDescent="0.25">
      <c r="A257" s="16" t="s">
        <v>849</v>
      </c>
      <c r="B257" s="83">
        <v>20</v>
      </c>
    </row>
    <row r="258" spans="1:2" x14ac:dyDescent="0.25">
      <c r="A258" s="16" t="s">
        <v>854</v>
      </c>
      <c r="B258" s="83">
        <v>20</v>
      </c>
    </row>
    <row r="259" spans="1:2" x14ac:dyDescent="0.25">
      <c r="A259" s="16" t="s">
        <v>850</v>
      </c>
      <c r="B259" s="83">
        <v>20</v>
      </c>
    </row>
    <row r="260" spans="1:2" x14ac:dyDescent="0.25">
      <c r="A260" s="16" t="s">
        <v>855</v>
      </c>
      <c r="B260" s="83">
        <v>20</v>
      </c>
    </row>
    <row r="261" spans="1:2" x14ac:dyDescent="0.25">
      <c r="A261" s="14" t="s">
        <v>232</v>
      </c>
      <c r="B261" s="83"/>
    </row>
    <row r="262" spans="1:2" x14ac:dyDescent="0.25">
      <c r="A262" s="15" t="s">
        <v>84</v>
      </c>
      <c r="B262" s="83"/>
    </row>
    <row r="263" spans="1:2" x14ac:dyDescent="0.25">
      <c r="A263" s="16" t="s">
        <v>851</v>
      </c>
      <c r="B263" s="83">
        <v>20</v>
      </c>
    </row>
    <row r="264" spans="1:2" x14ac:dyDescent="0.25">
      <c r="A264" s="16" t="s">
        <v>852</v>
      </c>
      <c r="B264" s="83">
        <v>40</v>
      </c>
    </row>
    <row r="265" spans="1:2" x14ac:dyDescent="0.25">
      <c r="A265" s="15" t="s">
        <v>85</v>
      </c>
      <c r="B265" s="83"/>
    </row>
    <row r="266" spans="1:2" x14ac:dyDescent="0.25">
      <c r="A266" s="16" t="s">
        <v>853</v>
      </c>
      <c r="B266" s="83">
        <v>20</v>
      </c>
    </row>
    <row r="267" spans="1:2" x14ac:dyDescent="0.25">
      <c r="A267" s="14" t="s">
        <v>633</v>
      </c>
      <c r="B267" s="83"/>
    </row>
    <row r="268" spans="1:2" x14ac:dyDescent="0.25">
      <c r="A268" s="15" t="s">
        <v>731</v>
      </c>
      <c r="B268" s="83"/>
    </row>
    <row r="269" spans="1:2" x14ac:dyDescent="0.25">
      <c r="A269" s="16" t="s">
        <v>733</v>
      </c>
      <c r="B269" s="83">
        <v>14</v>
      </c>
    </row>
    <row r="270" spans="1:2" x14ac:dyDescent="0.25">
      <c r="A270" s="16" t="s">
        <v>734</v>
      </c>
      <c r="B270" s="83">
        <v>21</v>
      </c>
    </row>
    <row r="271" spans="1:2" x14ac:dyDescent="0.25">
      <c r="A271" s="16" t="s">
        <v>625</v>
      </c>
      <c r="B271" s="83">
        <v>7</v>
      </c>
    </row>
    <row r="272" spans="1:2" x14ac:dyDescent="0.25">
      <c r="A272" s="16" t="s">
        <v>626</v>
      </c>
      <c r="B272" s="83">
        <v>21</v>
      </c>
    </row>
    <row r="273" spans="1:2" x14ac:dyDescent="0.25">
      <c r="A273" s="13" t="s">
        <v>500</v>
      </c>
      <c r="B273" s="83"/>
    </row>
    <row r="274" spans="1:2" x14ac:dyDescent="0.25">
      <c r="A274" s="14" t="s">
        <v>300</v>
      </c>
      <c r="B274" s="83"/>
    </row>
    <row r="275" spans="1:2" x14ac:dyDescent="0.25">
      <c r="A275" s="15" t="s">
        <v>84</v>
      </c>
      <c r="B275" s="83"/>
    </row>
    <row r="276" spans="1:2" x14ac:dyDescent="0.25">
      <c r="A276" s="16" t="s">
        <v>521</v>
      </c>
      <c r="B276" s="83">
        <v>20</v>
      </c>
    </row>
    <row r="277" spans="1:2" x14ac:dyDescent="0.25">
      <c r="A277" s="16" t="s">
        <v>522</v>
      </c>
      <c r="B277" s="83">
        <v>20</v>
      </c>
    </row>
    <row r="278" spans="1:2" x14ac:dyDescent="0.25">
      <c r="A278" s="16" t="s">
        <v>523</v>
      </c>
      <c r="B278" s="83">
        <v>20</v>
      </c>
    </row>
    <row r="279" spans="1:2" x14ac:dyDescent="0.25">
      <c r="A279" s="16" t="s">
        <v>524</v>
      </c>
      <c r="B279" s="83">
        <v>20</v>
      </c>
    </row>
    <row r="280" spans="1:2" x14ac:dyDescent="0.25">
      <c r="A280" s="13" t="s">
        <v>501</v>
      </c>
      <c r="B280" s="83"/>
    </row>
    <row r="281" spans="1:2" x14ac:dyDescent="0.25">
      <c r="A281" s="14" t="s">
        <v>91</v>
      </c>
      <c r="B281" s="83"/>
    </row>
    <row r="282" spans="1:2" x14ac:dyDescent="0.25">
      <c r="A282" s="15" t="s">
        <v>84</v>
      </c>
      <c r="B282" s="83"/>
    </row>
    <row r="283" spans="1:2" x14ac:dyDescent="0.25">
      <c r="A283" s="16" t="s">
        <v>762</v>
      </c>
      <c r="B283" s="83">
        <v>20</v>
      </c>
    </row>
    <row r="284" spans="1:2" x14ac:dyDescent="0.25">
      <c r="A284" s="14" t="s">
        <v>633</v>
      </c>
      <c r="B284" s="83"/>
    </row>
    <row r="285" spans="1:2" x14ac:dyDescent="0.25">
      <c r="A285" s="15" t="s">
        <v>731</v>
      </c>
      <c r="B285" s="83"/>
    </row>
    <row r="286" spans="1:2" x14ac:dyDescent="0.25">
      <c r="A286" s="16" t="s">
        <v>1115</v>
      </c>
      <c r="B286" s="83">
        <v>35</v>
      </c>
    </row>
    <row r="287" spans="1:2" x14ac:dyDescent="0.25">
      <c r="A287" s="13" t="s">
        <v>502</v>
      </c>
      <c r="B287" s="83"/>
    </row>
    <row r="288" spans="1:2" x14ac:dyDescent="0.25">
      <c r="A288" s="14" t="s">
        <v>157</v>
      </c>
      <c r="B288" s="83"/>
    </row>
    <row r="289" spans="1:2" x14ac:dyDescent="0.25">
      <c r="A289" s="15" t="s">
        <v>84</v>
      </c>
      <c r="B289" s="83"/>
    </row>
    <row r="290" spans="1:2" x14ac:dyDescent="0.25">
      <c r="A290" s="16" t="s">
        <v>1019</v>
      </c>
      <c r="B290" s="83">
        <v>20</v>
      </c>
    </row>
    <row r="291" spans="1:2" x14ac:dyDescent="0.25">
      <c r="A291" s="16" t="s">
        <v>1020</v>
      </c>
      <c r="B291" s="83">
        <v>20</v>
      </c>
    </row>
    <row r="292" spans="1:2" x14ac:dyDescent="0.25">
      <c r="A292" s="14" t="s">
        <v>232</v>
      </c>
      <c r="B292" s="83"/>
    </row>
    <row r="293" spans="1:2" x14ac:dyDescent="0.25">
      <c r="A293" s="15" t="s">
        <v>84</v>
      </c>
      <c r="B293" s="83"/>
    </row>
    <row r="294" spans="1:2" x14ac:dyDescent="0.25">
      <c r="A294" s="16" t="s">
        <v>1018</v>
      </c>
      <c r="B294" s="83">
        <v>20</v>
      </c>
    </row>
    <row r="295" spans="1:2" x14ac:dyDescent="0.25">
      <c r="A295" s="16" t="s">
        <v>1017</v>
      </c>
      <c r="B295" s="83">
        <v>20</v>
      </c>
    </row>
    <row r="296" spans="1:2" x14ac:dyDescent="0.25">
      <c r="A296" s="14" t="s">
        <v>300</v>
      </c>
      <c r="B296" s="83"/>
    </row>
    <row r="297" spans="1:2" x14ac:dyDescent="0.25">
      <c r="A297" s="15" t="s">
        <v>84</v>
      </c>
      <c r="B297" s="83"/>
    </row>
    <row r="298" spans="1:2" x14ac:dyDescent="0.25">
      <c r="A298" s="16" t="s">
        <v>525</v>
      </c>
      <c r="B298" s="83">
        <v>20</v>
      </c>
    </row>
    <row r="299" spans="1:2" x14ac:dyDescent="0.25">
      <c r="A299" s="13" t="s">
        <v>503</v>
      </c>
      <c r="B299" s="83"/>
    </row>
    <row r="300" spans="1:2" x14ac:dyDescent="0.25">
      <c r="A300" s="14" t="s">
        <v>14</v>
      </c>
      <c r="B300" s="83"/>
    </row>
    <row r="301" spans="1:2" x14ac:dyDescent="0.25">
      <c r="A301" s="15" t="s">
        <v>84</v>
      </c>
      <c r="B301" s="83"/>
    </row>
    <row r="302" spans="1:2" x14ac:dyDescent="0.25">
      <c r="A302" s="16" t="s">
        <v>1045</v>
      </c>
      <c r="B302" s="83">
        <v>20</v>
      </c>
    </row>
    <row r="303" spans="1:2" x14ac:dyDescent="0.25">
      <c r="A303" s="16" t="s">
        <v>1060</v>
      </c>
      <c r="B303" s="83">
        <v>20</v>
      </c>
    </row>
    <row r="304" spans="1:2" x14ac:dyDescent="0.25">
      <c r="A304" s="15" t="s">
        <v>85</v>
      </c>
      <c r="B304" s="83"/>
    </row>
    <row r="305" spans="1:2" x14ac:dyDescent="0.25">
      <c r="A305" s="16" t="s">
        <v>1061</v>
      </c>
      <c r="B305" s="83">
        <v>20</v>
      </c>
    </row>
    <row r="306" spans="1:2" x14ac:dyDescent="0.25">
      <c r="A306" s="13" t="s">
        <v>504</v>
      </c>
      <c r="B306" s="83"/>
    </row>
    <row r="307" spans="1:2" x14ac:dyDescent="0.25">
      <c r="A307" s="14" t="s">
        <v>14</v>
      </c>
      <c r="B307" s="83"/>
    </row>
    <row r="308" spans="1:2" x14ac:dyDescent="0.25">
      <c r="A308" s="15" t="s">
        <v>84</v>
      </c>
      <c r="B308" s="83"/>
    </row>
    <row r="309" spans="1:2" x14ac:dyDescent="0.25">
      <c r="A309" s="16" t="s">
        <v>765</v>
      </c>
      <c r="B309" s="83">
        <v>20</v>
      </c>
    </row>
    <row r="310" spans="1:2" x14ac:dyDescent="0.25">
      <c r="A310" s="16" t="s">
        <v>1116</v>
      </c>
      <c r="B310" s="83">
        <v>54</v>
      </c>
    </row>
    <row r="311" spans="1:2" x14ac:dyDescent="0.25">
      <c r="A311" s="15" t="s">
        <v>85</v>
      </c>
      <c r="B311" s="83"/>
    </row>
    <row r="312" spans="1:2" x14ac:dyDescent="0.25">
      <c r="A312" s="16" t="s">
        <v>767</v>
      </c>
      <c r="B312" s="83">
        <v>22</v>
      </c>
    </row>
    <row r="313" spans="1:2" x14ac:dyDescent="0.25">
      <c r="A313" s="16" t="s">
        <v>846</v>
      </c>
      <c r="B313" s="83">
        <v>40</v>
      </c>
    </row>
    <row r="314" spans="1:2" x14ac:dyDescent="0.25">
      <c r="A314" s="14" t="s">
        <v>91</v>
      </c>
      <c r="B314" s="83"/>
    </row>
    <row r="315" spans="1:2" x14ac:dyDescent="0.25">
      <c r="A315" s="15" t="s">
        <v>84</v>
      </c>
      <c r="B315" s="83"/>
    </row>
    <row r="316" spans="1:2" x14ac:dyDescent="0.25">
      <c r="A316" s="16" t="s">
        <v>766</v>
      </c>
      <c r="B316" s="83">
        <v>20</v>
      </c>
    </row>
    <row r="317" spans="1:2" x14ac:dyDescent="0.25">
      <c r="A317" s="16" t="s">
        <v>763</v>
      </c>
      <c r="B317" s="83">
        <v>40</v>
      </c>
    </row>
    <row r="318" spans="1:2" x14ac:dyDescent="0.25">
      <c r="A318" s="16" t="s">
        <v>1117</v>
      </c>
      <c r="B318" s="83">
        <v>60</v>
      </c>
    </row>
    <row r="319" spans="1:2" x14ac:dyDescent="0.25">
      <c r="A319" s="15" t="s">
        <v>85</v>
      </c>
      <c r="B319" s="83"/>
    </row>
    <row r="320" spans="1:2" x14ac:dyDescent="0.25">
      <c r="A320" s="16" t="s">
        <v>768</v>
      </c>
      <c r="B320" s="83">
        <v>40</v>
      </c>
    </row>
    <row r="321" spans="1:2" x14ac:dyDescent="0.25">
      <c r="A321" s="13" t="s">
        <v>505</v>
      </c>
      <c r="B321" s="83"/>
    </row>
    <row r="322" spans="1:2" x14ac:dyDescent="0.25">
      <c r="A322" s="14" t="s">
        <v>14</v>
      </c>
      <c r="B322" s="83"/>
    </row>
    <row r="323" spans="1:2" x14ac:dyDescent="0.25">
      <c r="A323" s="15" t="s">
        <v>84</v>
      </c>
      <c r="B323" s="83"/>
    </row>
    <row r="324" spans="1:2" x14ac:dyDescent="0.25">
      <c r="A324" s="16" t="s">
        <v>1118</v>
      </c>
      <c r="B324" s="83">
        <v>20</v>
      </c>
    </row>
    <row r="325" spans="1:2" x14ac:dyDescent="0.25">
      <c r="A325" s="16" t="s">
        <v>769</v>
      </c>
      <c r="B325" s="83">
        <v>10</v>
      </c>
    </row>
    <row r="326" spans="1:2" x14ac:dyDescent="0.25">
      <c r="A326" s="15" t="s">
        <v>85</v>
      </c>
      <c r="B326" s="83"/>
    </row>
    <row r="327" spans="1:2" x14ac:dyDescent="0.25">
      <c r="A327" s="16" t="s">
        <v>1119</v>
      </c>
      <c r="B327" s="83">
        <v>20</v>
      </c>
    </row>
    <row r="328" spans="1:2" x14ac:dyDescent="0.25">
      <c r="A328" s="16" t="s">
        <v>1120</v>
      </c>
      <c r="B328" s="83">
        <v>18</v>
      </c>
    </row>
    <row r="329" spans="1:2" x14ac:dyDescent="0.25">
      <c r="A329" s="16" t="s">
        <v>1121</v>
      </c>
      <c r="B329" s="83">
        <v>20</v>
      </c>
    </row>
    <row r="330" spans="1:2" x14ac:dyDescent="0.25">
      <c r="A330" s="16" t="s">
        <v>1122</v>
      </c>
      <c r="B330" s="83">
        <v>0</v>
      </c>
    </row>
    <row r="331" spans="1:2" x14ac:dyDescent="0.25">
      <c r="A331" s="16" t="s">
        <v>1123</v>
      </c>
      <c r="B331" s="83">
        <v>12</v>
      </c>
    </row>
    <row r="332" spans="1:2" x14ac:dyDescent="0.25">
      <c r="A332" s="16" t="s">
        <v>1040</v>
      </c>
      <c r="B332" s="83">
        <v>8</v>
      </c>
    </row>
    <row r="333" spans="1:2" x14ac:dyDescent="0.25">
      <c r="A333" s="16" t="s">
        <v>770</v>
      </c>
      <c r="B333" s="83">
        <v>10</v>
      </c>
    </row>
    <row r="334" spans="1:2" x14ac:dyDescent="0.25">
      <c r="A334" s="14" t="s">
        <v>91</v>
      </c>
      <c r="B334" s="83"/>
    </row>
    <row r="335" spans="1:2" x14ac:dyDescent="0.25">
      <c r="A335" s="15" t="s">
        <v>84</v>
      </c>
      <c r="B335" s="83"/>
    </row>
    <row r="336" spans="1:2" x14ac:dyDescent="0.25">
      <c r="A336" s="16" t="s">
        <v>810</v>
      </c>
      <c r="B336" s="83">
        <v>20</v>
      </c>
    </row>
    <row r="337" spans="1:2" x14ac:dyDescent="0.25">
      <c r="A337" s="15" t="s">
        <v>85</v>
      </c>
      <c r="B337" s="83"/>
    </row>
    <row r="338" spans="1:2" x14ac:dyDescent="0.25">
      <c r="A338" s="16" t="s">
        <v>1124</v>
      </c>
      <c r="B338" s="83">
        <v>0</v>
      </c>
    </row>
    <row r="339" spans="1:2" x14ac:dyDescent="0.25">
      <c r="A339" s="16" t="s">
        <v>1125</v>
      </c>
      <c r="B339" s="83">
        <v>8</v>
      </c>
    </row>
    <row r="340" spans="1:2" x14ac:dyDescent="0.25">
      <c r="A340" s="16" t="s">
        <v>815</v>
      </c>
      <c r="B340" s="83">
        <v>40</v>
      </c>
    </row>
    <row r="341" spans="1:2" x14ac:dyDescent="0.25">
      <c r="A341" s="14" t="s">
        <v>157</v>
      </c>
      <c r="B341" s="83"/>
    </row>
    <row r="342" spans="1:2" x14ac:dyDescent="0.25">
      <c r="A342" s="15" t="s">
        <v>84</v>
      </c>
      <c r="B342" s="83"/>
    </row>
    <row r="343" spans="1:2" x14ac:dyDescent="0.25">
      <c r="A343" s="16" t="s">
        <v>816</v>
      </c>
      <c r="B343" s="83">
        <v>30</v>
      </c>
    </row>
    <row r="344" spans="1:2" x14ac:dyDescent="0.25">
      <c r="A344" s="15" t="s">
        <v>85</v>
      </c>
      <c r="B344" s="83"/>
    </row>
    <row r="345" spans="1:2" x14ac:dyDescent="0.25">
      <c r="A345" s="16" t="s">
        <v>1126</v>
      </c>
      <c r="B345" s="83">
        <v>0</v>
      </c>
    </row>
    <row r="346" spans="1:2" x14ac:dyDescent="0.25">
      <c r="A346" s="16" t="s">
        <v>1127</v>
      </c>
      <c r="B346" s="83">
        <v>12</v>
      </c>
    </row>
    <row r="347" spans="1:2" x14ac:dyDescent="0.25">
      <c r="A347" s="16" t="s">
        <v>818</v>
      </c>
      <c r="B347" s="83">
        <v>30</v>
      </c>
    </row>
    <row r="348" spans="1:2" x14ac:dyDescent="0.25">
      <c r="A348" s="14" t="s">
        <v>232</v>
      </c>
      <c r="B348" s="83"/>
    </row>
    <row r="349" spans="1:2" x14ac:dyDescent="0.25">
      <c r="A349" s="15" t="s">
        <v>84</v>
      </c>
      <c r="B349" s="83"/>
    </row>
    <row r="350" spans="1:2" x14ac:dyDescent="0.25">
      <c r="A350" s="16" t="s">
        <v>834</v>
      </c>
      <c r="B350" s="83">
        <v>40</v>
      </c>
    </row>
    <row r="351" spans="1:2" x14ac:dyDescent="0.25">
      <c r="A351" s="15" t="s">
        <v>85</v>
      </c>
      <c r="B351" s="83"/>
    </row>
    <row r="352" spans="1:2" x14ac:dyDescent="0.25">
      <c r="A352" s="16" t="s">
        <v>1128</v>
      </c>
      <c r="B352" s="83">
        <v>0</v>
      </c>
    </row>
    <row r="353" spans="1:2" x14ac:dyDescent="0.25">
      <c r="A353" s="16" t="s">
        <v>1129</v>
      </c>
      <c r="B353" s="83">
        <v>12</v>
      </c>
    </row>
    <row r="354" spans="1:2" x14ac:dyDescent="0.25">
      <c r="A354" s="16" t="s">
        <v>1130</v>
      </c>
      <c r="B354" s="83">
        <v>0</v>
      </c>
    </row>
    <row r="355" spans="1:2" x14ac:dyDescent="0.25">
      <c r="A355" s="16" t="s">
        <v>835</v>
      </c>
      <c r="B355" s="83">
        <v>40</v>
      </c>
    </row>
    <row r="356" spans="1:2" x14ac:dyDescent="0.25">
      <c r="A356" s="14" t="s">
        <v>300</v>
      </c>
      <c r="B356" s="83"/>
    </row>
    <row r="357" spans="1:2" x14ac:dyDescent="0.25">
      <c r="A357" s="15" t="s">
        <v>84</v>
      </c>
      <c r="B357" s="83"/>
    </row>
    <row r="358" spans="1:2" x14ac:dyDescent="0.25">
      <c r="A358" s="16" t="s">
        <v>1131</v>
      </c>
      <c r="B358" s="83">
        <v>5.5</v>
      </c>
    </row>
    <row r="359" spans="1:2" x14ac:dyDescent="0.25">
      <c r="A359" s="16" t="s">
        <v>836</v>
      </c>
      <c r="B359" s="83">
        <v>40</v>
      </c>
    </row>
    <row r="360" spans="1:2" x14ac:dyDescent="0.25">
      <c r="A360" s="15" t="s">
        <v>85</v>
      </c>
      <c r="B360" s="83"/>
    </row>
    <row r="361" spans="1:2" x14ac:dyDescent="0.25">
      <c r="A361" s="16" t="s">
        <v>1132</v>
      </c>
      <c r="B361" s="83">
        <v>0</v>
      </c>
    </row>
    <row r="362" spans="1:2" x14ac:dyDescent="0.25">
      <c r="A362" s="16" t="s">
        <v>1133</v>
      </c>
      <c r="B362" s="83">
        <v>20</v>
      </c>
    </row>
    <row r="363" spans="1:2" x14ac:dyDescent="0.25">
      <c r="A363" s="14" t="s">
        <v>632</v>
      </c>
      <c r="B363" s="83"/>
    </row>
    <row r="364" spans="1:2" x14ac:dyDescent="0.25">
      <c r="A364" s="15" t="s">
        <v>731</v>
      </c>
      <c r="B364" s="83"/>
    </row>
    <row r="365" spans="1:2" x14ac:dyDescent="0.25">
      <c r="A365" s="16" t="s">
        <v>1134</v>
      </c>
      <c r="B365" s="83">
        <v>35</v>
      </c>
    </row>
    <row r="366" spans="1:2" x14ac:dyDescent="0.25">
      <c r="A366" s="14" t="s">
        <v>633</v>
      </c>
      <c r="B366" s="83"/>
    </row>
    <row r="367" spans="1:2" x14ac:dyDescent="0.25">
      <c r="A367" s="15" t="s">
        <v>731</v>
      </c>
      <c r="B367" s="83"/>
    </row>
    <row r="368" spans="1:2" x14ac:dyDescent="0.25">
      <c r="A368" s="16" t="s">
        <v>856</v>
      </c>
      <c r="B368" s="83">
        <v>14</v>
      </c>
    </row>
    <row r="369" spans="1:2" x14ac:dyDescent="0.25">
      <c r="A369" s="16" t="s">
        <v>735</v>
      </c>
      <c r="B369" s="83">
        <v>7</v>
      </c>
    </row>
    <row r="370" spans="1:2" x14ac:dyDescent="0.25">
      <c r="A370" s="16" t="s">
        <v>750</v>
      </c>
      <c r="B370" s="83">
        <v>35</v>
      </c>
    </row>
    <row r="371" spans="1:2" x14ac:dyDescent="0.25">
      <c r="A371" s="13" t="s">
        <v>839</v>
      </c>
      <c r="B371" s="83"/>
    </row>
    <row r="372" spans="1:2" x14ac:dyDescent="0.25">
      <c r="A372" s="14" t="s">
        <v>91</v>
      </c>
      <c r="B372" s="83"/>
    </row>
    <row r="373" spans="1:2" x14ac:dyDescent="0.25">
      <c r="A373" s="15" t="s">
        <v>84</v>
      </c>
      <c r="B373" s="83"/>
    </row>
    <row r="374" spans="1:2" x14ac:dyDescent="0.25">
      <c r="A374" s="16" t="s">
        <v>838</v>
      </c>
      <c r="B374" s="83">
        <v>20</v>
      </c>
    </row>
    <row r="375" spans="1:2" x14ac:dyDescent="0.25">
      <c r="A375" s="13" t="s">
        <v>1069</v>
      </c>
      <c r="B375" s="83"/>
    </row>
    <row r="376" spans="1:2" x14ac:dyDescent="0.25">
      <c r="A376" s="14" t="s">
        <v>633</v>
      </c>
      <c r="B376" s="83"/>
    </row>
    <row r="377" spans="1:2" x14ac:dyDescent="0.25">
      <c r="A377" s="15" t="s">
        <v>731</v>
      </c>
      <c r="B377" s="83"/>
    </row>
    <row r="378" spans="1:2" x14ac:dyDescent="0.25">
      <c r="A378" s="16" t="s">
        <v>753</v>
      </c>
      <c r="B378" s="83">
        <v>28</v>
      </c>
    </row>
    <row r="379" spans="1:2" x14ac:dyDescent="0.25">
      <c r="A379" s="16" t="s">
        <v>754</v>
      </c>
      <c r="B379" s="83">
        <v>14</v>
      </c>
    </row>
    <row r="380" spans="1:2" x14ac:dyDescent="0.25">
      <c r="A380" s="13" t="s">
        <v>506</v>
      </c>
      <c r="B380" s="83"/>
    </row>
    <row r="381" spans="1:2" x14ac:dyDescent="0.25">
      <c r="A381" s="14" t="s">
        <v>91</v>
      </c>
      <c r="B381" s="83"/>
    </row>
    <row r="382" spans="1:2" x14ac:dyDescent="0.25">
      <c r="A382" s="15" t="s">
        <v>84</v>
      </c>
      <c r="B382" s="83"/>
    </row>
    <row r="383" spans="1:2" x14ac:dyDescent="0.25">
      <c r="A383" s="16" t="s">
        <v>1135</v>
      </c>
      <c r="B383" s="83">
        <v>20</v>
      </c>
    </row>
    <row r="384" spans="1:2" x14ac:dyDescent="0.25">
      <c r="A384" s="14" t="s">
        <v>157</v>
      </c>
      <c r="B384" s="83"/>
    </row>
    <row r="385" spans="1:2" x14ac:dyDescent="0.25">
      <c r="A385" s="15" t="s">
        <v>84</v>
      </c>
      <c r="B385" s="83"/>
    </row>
    <row r="386" spans="1:2" x14ac:dyDescent="0.25">
      <c r="A386" s="16" t="s">
        <v>1136</v>
      </c>
      <c r="B386" s="83">
        <v>20</v>
      </c>
    </row>
    <row r="387" spans="1:2" x14ac:dyDescent="0.25">
      <c r="A387" s="14" t="s">
        <v>232</v>
      </c>
      <c r="B387" s="83"/>
    </row>
    <row r="388" spans="1:2" x14ac:dyDescent="0.25">
      <c r="A388" s="15" t="s">
        <v>84</v>
      </c>
      <c r="B388" s="83"/>
    </row>
    <row r="389" spans="1:2" x14ac:dyDescent="0.25">
      <c r="A389" s="16" t="s">
        <v>1137</v>
      </c>
      <c r="B389" s="83">
        <v>20</v>
      </c>
    </row>
    <row r="390" spans="1:2" x14ac:dyDescent="0.25">
      <c r="A390" s="16" t="s">
        <v>1138</v>
      </c>
      <c r="B390" s="83">
        <v>20</v>
      </c>
    </row>
    <row r="391" spans="1:2" x14ac:dyDescent="0.25">
      <c r="A391" s="16" t="s">
        <v>1139</v>
      </c>
      <c r="B391" s="83">
        <v>20</v>
      </c>
    </row>
    <row r="392" spans="1:2" x14ac:dyDescent="0.25">
      <c r="A392" s="15" t="s">
        <v>85</v>
      </c>
      <c r="B392" s="83"/>
    </row>
    <row r="393" spans="1:2" x14ac:dyDescent="0.25">
      <c r="A393" s="16" t="s">
        <v>1140</v>
      </c>
      <c r="B393" s="83">
        <v>20</v>
      </c>
    </row>
    <row r="394" spans="1:2" x14ac:dyDescent="0.25">
      <c r="A394" s="14" t="s">
        <v>300</v>
      </c>
      <c r="B394" s="83"/>
    </row>
    <row r="395" spans="1:2" x14ac:dyDescent="0.25">
      <c r="A395" s="15" t="s">
        <v>84</v>
      </c>
      <c r="B395" s="83"/>
    </row>
    <row r="396" spans="1:2" x14ac:dyDescent="0.25">
      <c r="A396" s="16" t="s">
        <v>946</v>
      </c>
      <c r="B396" s="83">
        <v>20</v>
      </c>
    </row>
    <row r="397" spans="1:2" x14ac:dyDescent="0.25">
      <c r="A397" s="14" t="s">
        <v>633</v>
      </c>
      <c r="B397" s="83"/>
    </row>
    <row r="398" spans="1:2" x14ac:dyDescent="0.25">
      <c r="A398" s="15" t="s">
        <v>731</v>
      </c>
      <c r="B398" s="83"/>
    </row>
    <row r="399" spans="1:2" x14ac:dyDescent="0.25">
      <c r="A399" s="16" t="s">
        <v>624</v>
      </c>
      <c r="B399" s="83">
        <v>7</v>
      </c>
    </row>
    <row r="400" spans="1:2" x14ac:dyDescent="0.25">
      <c r="A400" s="13" t="s">
        <v>507</v>
      </c>
      <c r="B400" s="83"/>
    </row>
    <row r="401" spans="1:2" x14ac:dyDescent="0.25">
      <c r="A401" s="14" t="s">
        <v>232</v>
      </c>
      <c r="B401" s="83"/>
    </row>
    <row r="402" spans="1:2" x14ac:dyDescent="0.25">
      <c r="A402" s="15" t="s">
        <v>84</v>
      </c>
      <c r="B402" s="83"/>
    </row>
    <row r="403" spans="1:2" x14ac:dyDescent="0.25">
      <c r="A403" s="16" t="s">
        <v>756</v>
      </c>
      <c r="B403" s="83">
        <v>20</v>
      </c>
    </row>
    <row r="404" spans="1:2" x14ac:dyDescent="0.25">
      <c r="A404" s="15" t="s">
        <v>85</v>
      </c>
      <c r="B404" s="83"/>
    </row>
    <row r="405" spans="1:2" x14ac:dyDescent="0.25">
      <c r="A405" s="16" t="s">
        <v>924</v>
      </c>
      <c r="B405" s="83">
        <v>20</v>
      </c>
    </row>
    <row r="406" spans="1:2" x14ac:dyDescent="0.25">
      <c r="A406" s="14" t="s">
        <v>300</v>
      </c>
      <c r="B406" s="83"/>
    </row>
    <row r="407" spans="1:2" x14ac:dyDescent="0.25">
      <c r="A407" s="15" t="s">
        <v>84</v>
      </c>
      <c r="B407" s="83"/>
    </row>
    <row r="408" spans="1:2" x14ac:dyDescent="0.25">
      <c r="A408" s="16" t="s">
        <v>925</v>
      </c>
      <c r="B408" s="83">
        <v>20</v>
      </c>
    </row>
    <row r="409" spans="1:2" x14ac:dyDescent="0.25">
      <c r="A409" s="16" t="s">
        <v>926</v>
      </c>
      <c r="B409" s="83">
        <v>20</v>
      </c>
    </row>
    <row r="410" spans="1:2" x14ac:dyDescent="0.25">
      <c r="A410" s="13" t="s">
        <v>508</v>
      </c>
      <c r="B410" s="83"/>
    </row>
    <row r="411" spans="1:2" x14ac:dyDescent="0.25">
      <c r="A411" s="14" t="s">
        <v>157</v>
      </c>
      <c r="B411" s="83"/>
    </row>
    <row r="412" spans="1:2" x14ac:dyDescent="0.25">
      <c r="A412" s="15" t="s">
        <v>85</v>
      </c>
      <c r="B412" s="83"/>
    </row>
    <row r="413" spans="1:2" x14ac:dyDescent="0.25">
      <c r="A413" s="16" t="s">
        <v>772</v>
      </c>
      <c r="B413" s="83">
        <v>20</v>
      </c>
    </row>
    <row r="414" spans="1:2" x14ac:dyDescent="0.25">
      <c r="A414" s="16" t="s">
        <v>775</v>
      </c>
      <c r="B414" s="83">
        <v>20</v>
      </c>
    </row>
    <row r="415" spans="1:2" x14ac:dyDescent="0.25">
      <c r="A415" s="14" t="s">
        <v>232</v>
      </c>
      <c r="B415" s="83"/>
    </row>
    <row r="416" spans="1:2" x14ac:dyDescent="0.25">
      <c r="A416" s="15" t="s">
        <v>84</v>
      </c>
      <c r="B416" s="83"/>
    </row>
    <row r="417" spans="1:2" x14ac:dyDescent="0.25">
      <c r="A417" s="16" t="s">
        <v>771</v>
      </c>
      <c r="B417" s="83">
        <v>20</v>
      </c>
    </row>
    <row r="418" spans="1:2" x14ac:dyDescent="0.25">
      <c r="A418" s="15" t="s">
        <v>85</v>
      </c>
      <c r="B418" s="83"/>
    </row>
    <row r="419" spans="1:2" x14ac:dyDescent="0.25">
      <c r="A419" s="16" t="s">
        <v>776</v>
      </c>
      <c r="B419" s="83">
        <v>0</v>
      </c>
    </row>
    <row r="420" spans="1:2" x14ac:dyDescent="0.25">
      <c r="A420" s="16" t="s">
        <v>777</v>
      </c>
      <c r="B420" s="83">
        <v>20</v>
      </c>
    </row>
    <row r="421" spans="1:2" x14ac:dyDescent="0.25">
      <c r="A421" s="16" t="s">
        <v>778</v>
      </c>
      <c r="B421" s="83">
        <v>20</v>
      </c>
    </row>
    <row r="422" spans="1:2" x14ac:dyDescent="0.25">
      <c r="A422" s="14" t="s">
        <v>300</v>
      </c>
      <c r="B422" s="83"/>
    </row>
    <row r="423" spans="1:2" x14ac:dyDescent="0.25">
      <c r="A423" s="15" t="s">
        <v>84</v>
      </c>
      <c r="B423" s="83"/>
    </row>
    <row r="424" spans="1:2" x14ac:dyDescent="0.25">
      <c r="A424" s="16" t="s">
        <v>527</v>
      </c>
      <c r="B424" s="83">
        <v>20</v>
      </c>
    </row>
    <row r="425" spans="1:2" x14ac:dyDescent="0.25">
      <c r="A425" s="16" t="s">
        <v>528</v>
      </c>
      <c r="B425" s="83">
        <v>20</v>
      </c>
    </row>
    <row r="426" spans="1:2" x14ac:dyDescent="0.25">
      <c r="A426" s="16" t="s">
        <v>1180</v>
      </c>
      <c r="B426" s="83">
        <v>20</v>
      </c>
    </row>
    <row r="427" spans="1:2" x14ac:dyDescent="0.25">
      <c r="A427" s="16" t="s">
        <v>529</v>
      </c>
      <c r="B427" s="83">
        <v>40</v>
      </c>
    </row>
    <row r="428" spans="1:2" x14ac:dyDescent="0.25">
      <c r="A428" s="13" t="s">
        <v>509</v>
      </c>
      <c r="B428" s="83"/>
    </row>
    <row r="429" spans="1:2" x14ac:dyDescent="0.25">
      <c r="A429" s="14" t="s">
        <v>157</v>
      </c>
      <c r="B429" s="83"/>
    </row>
    <row r="430" spans="1:2" x14ac:dyDescent="0.25">
      <c r="A430" s="15" t="s">
        <v>84</v>
      </c>
      <c r="B430" s="83"/>
    </row>
    <row r="431" spans="1:2" x14ac:dyDescent="0.25">
      <c r="A431" s="16" t="s">
        <v>1039</v>
      </c>
      <c r="B431" s="83">
        <v>20</v>
      </c>
    </row>
    <row r="432" spans="1:2" x14ac:dyDescent="0.25">
      <c r="A432" s="13" t="s">
        <v>510</v>
      </c>
      <c r="B432" s="83"/>
    </row>
    <row r="433" spans="1:2" x14ac:dyDescent="0.25">
      <c r="A433" s="14" t="s">
        <v>300</v>
      </c>
      <c r="B433" s="83"/>
    </row>
    <row r="434" spans="1:2" x14ac:dyDescent="0.25">
      <c r="A434" s="15" t="s">
        <v>84</v>
      </c>
      <c r="B434" s="83"/>
    </row>
    <row r="435" spans="1:2" x14ac:dyDescent="0.25">
      <c r="A435" s="16" t="s">
        <v>526</v>
      </c>
      <c r="B435" s="83">
        <v>20</v>
      </c>
    </row>
    <row r="436" spans="1:2" x14ac:dyDescent="0.25">
      <c r="A436" s="13" t="s">
        <v>1173</v>
      </c>
      <c r="B436" s="83"/>
    </row>
    <row r="437" spans="1:2" x14ac:dyDescent="0.25">
      <c r="A437" s="14" t="s">
        <v>232</v>
      </c>
      <c r="B437" s="83"/>
    </row>
    <row r="438" spans="1:2" x14ac:dyDescent="0.25">
      <c r="A438" s="15" t="s">
        <v>85</v>
      </c>
      <c r="B438" s="83"/>
    </row>
    <row r="439" spans="1:2" x14ac:dyDescent="0.25">
      <c r="A439" s="16" t="s">
        <v>757</v>
      </c>
      <c r="B439" s="83">
        <v>0</v>
      </c>
    </row>
    <row r="440" spans="1:2" x14ac:dyDescent="0.25">
      <c r="A440" s="13" t="s">
        <v>511</v>
      </c>
      <c r="B440" s="83"/>
    </row>
    <row r="441" spans="1:2" x14ac:dyDescent="0.25">
      <c r="A441" s="14" t="s">
        <v>300</v>
      </c>
      <c r="B441" s="83"/>
    </row>
    <row r="442" spans="1:2" x14ac:dyDescent="0.25">
      <c r="A442" s="15" t="s">
        <v>84</v>
      </c>
      <c r="B442" s="83"/>
    </row>
    <row r="443" spans="1:2" x14ac:dyDescent="0.25">
      <c r="A443" s="16" t="s">
        <v>1032</v>
      </c>
      <c r="B443" s="83">
        <v>20</v>
      </c>
    </row>
    <row r="444" spans="1:2" x14ac:dyDescent="0.25">
      <c r="A444" s="13" t="s">
        <v>512</v>
      </c>
      <c r="B444" s="83"/>
    </row>
    <row r="445" spans="1:2" x14ac:dyDescent="0.25">
      <c r="A445" s="14" t="s">
        <v>14</v>
      </c>
      <c r="B445" s="83"/>
    </row>
    <row r="446" spans="1:2" x14ac:dyDescent="0.25">
      <c r="A446" s="15" t="s">
        <v>84</v>
      </c>
      <c r="B446" s="83"/>
    </row>
    <row r="447" spans="1:2" x14ac:dyDescent="0.25">
      <c r="A447" s="16" t="s">
        <v>844</v>
      </c>
      <c r="B447" s="83">
        <v>20</v>
      </c>
    </row>
    <row r="448" spans="1:2" x14ac:dyDescent="0.25">
      <c r="A448" s="13" t="s">
        <v>1150</v>
      </c>
      <c r="B448" s="83"/>
    </row>
    <row r="449" spans="1:2" x14ac:dyDescent="0.25">
      <c r="A449" s="14" t="s">
        <v>300</v>
      </c>
      <c r="B449" s="83"/>
    </row>
    <row r="450" spans="1:2" x14ac:dyDescent="0.25">
      <c r="A450" s="15" t="s">
        <v>84</v>
      </c>
      <c r="B450" s="83"/>
    </row>
    <row r="451" spans="1:2" x14ac:dyDescent="0.25">
      <c r="A451" s="16" t="s">
        <v>1093</v>
      </c>
      <c r="B451" s="83">
        <v>40</v>
      </c>
    </row>
    <row r="452" spans="1:2" x14ac:dyDescent="0.25">
      <c r="A452" s="14" t="s">
        <v>633</v>
      </c>
      <c r="B452" s="83"/>
    </row>
    <row r="453" spans="1:2" x14ac:dyDescent="0.25">
      <c r="A453" s="15" t="s">
        <v>731</v>
      </c>
      <c r="B453" s="83"/>
    </row>
    <row r="454" spans="1:2" x14ac:dyDescent="0.25">
      <c r="A454" s="16" t="s">
        <v>745</v>
      </c>
      <c r="B454" s="83">
        <v>35</v>
      </c>
    </row>
    <row r="455" spans="1:2" x14ac:dyDescent="0.25">
      <c r="A455" s="13" t="s">
        <v>540</v>
      </c>
      <c r="B455" s="83"/>
    </row>
    <row r="456" spans="1:2" x14ac:dyDescent="0.25">
      <c r="A456" s="14" t="s">
        <v>14</v>
      </c>
      <c r="B456" s="83"/>
    </row>
    <row r="457" spans="1:2" x14ac:dyDescent="0.25">
      <c r="A457" s="15" t="s">
        <v>85</v>
      </c>
      <c r="B457" s="83"/>
    </row>
    <row r="458" spans="1:2" x14ac:dyDescent="0.25">
      <c r="A458" s="16" t="s">
        <v>862</v>
      </c>
      <c r="B458" s="83">
        <v>20</v>
      </c>
    </row>
    <row r="459" spans="1:2" x14ac:dyDescent="0.25">
      <c r="A459" s="13" t="s">
        <v>514</v>
      </c>
      <c r="B459" s="83"/>
    </row>
    <row r="460" spans="1:2" x14ac:dyDescent="0.25">
      <c r="A460" s="14" t="s">
        <v>300</v>
      </c>
      <c r="B460" s="83"/>
    </row>
    <row r="461" spans="1:2" x14ac:dyDescent="0.25">
      <c r="A461" s="15" t="s">
        <v>84</v>
      </c>
      <c r="B461" s="83"/>
    </row>
    <row r="462" spans="1:2" x14ac:dyDescent="0.25">
      <c r="A462" s="16" t="s">
        <v>842</v>
      </c>
      <c r="B462" s="83">
        <v>20</v>
      </c>
    </row>
    <row r="463" spans="1:2" x14ac:dyDescent="0.25">
      <c r="A463" s="13" t="s">
        <v>1223</v>
      </c>
      <c r="B463" s="83"/>
    </row>
    <row r="464" spans="1:2" x14ac:dyDescent="0.25">
      <c r="A464" s="14" t="s">
        <v>157</v>
      </c>
      <c r="B464" s="83"/>
    </row>
    <row r="465" spans="1:2" x14ac:dyDescent="0.25">
      <c r="A465" s="15" t="s">
        <v>84</v>
      </c>
      <c r="B465" s="83"/>
    </row>
    <row r="466" spans="1:2" x14ac:dyDescent="0.25">
      <c r="A466" s="16" t="s">
        <v>937</v>
      </c>
      <c r="B466" s="83">
        <v>20</v>
      </c>
    </row>
    <row r="467" spans="1:2" x14ac:dyDescent="0.25">
      <c r="A467" s="15" t="s">
        <v>85</v>
      </c>
      <c r="B467" s="83"/>
    </row>
    <row r="468" spans="1:2" x14ac:dyDescent="0.25">
      <c r="A468" s="16" t="s">
        <v>938</v>
      </c>
      <c r="B468" s="83">
        <v>20</v>
      </c>
    </row>
    <row r="469" spans="1:2" x14ac:dyDescent="0.25">
      <c r="A469" s="16" t="s">
        <v>939</v>
      </c>
      <c r="B469" s="83">
        <v>20</v>
      </c>
    </row>
    <row r="470" spans="1:2" x14ac:dyDescent="0.25">
      <c r="A470" s="13" t="s">
        <v>1145</v>
      </c>
      <c r="B470" s="83"/>
    </row>
    <row r="471" spans="1:2" x14ac:dyDescent="0.25">
      <c r="A471" s="14" t="s">
        <v>633</v>
      </c>
      <c r="B471" s="83"/>
    </row>
    <row r="472" spans="1:2" x14ac:dyDescent="0.25">
      <c r="A472" s="15" t="s">
        <v>731</v>
      </c>
      <c r="B472" s="83"/>
    </row>
    <row r="473" spans="1:2" x14ac:dyDescent="0.25">
      <c r="A473" s="16" t="s">
        <v>732</v>
      </c>
      <c r="B473" s="83">
        <v>21</v>
      </c>
    </row>
    <row r="474" spans="1:2" x14ac:dyDescent="0.25">
      <c r="A474" s="16" t="s">
        <v>740</v>
      </c>
      <c r="B474" s="83">
        <v>21</v>
      </c>
    </row>
    <row r="475" spans="1:2" x14ac:dyDescent="0.25">
      <c r="A475" s="16" t="s">
        <v>741</v>
      </c>
      <c r="B475" s="83">
        <v>7</v>
      </c>
    </row>
    <row r="476" spans="1:2" x14ac:dyDescent="0.25">
      <c r="A476" s="13" t="s">
        <v>515</v>
      </c>
      <c r="B476" s="83"/>
    </row>
    <row r="477" spans="1:2" x14ac:dyDescent="0.25">
      <c r="A477" s="14" t="s">
        <v>91</v>
      </c>
      <c r="B477" s="83"/>
    </row>
    <row r="478" spans="1:2" x14ac:dyDescent="0.25">
      <c r="A478" s="15" t="s">
        <v>84</v>
      </c>
      <c r="B478" s="83"/>
    </row>
    <row r="479" spans="1:2" x14ac:dyDescent="0.25">
      <c r="A479" s="16" t="s">
        <v>1068</v>
      </c>
      <c r="B479" s="83">
        <v>20</v>
      </c>
    </row>
    <row r="480" spans="1:2" x14ac:dyDescent="0.25">
      <c r="A480" s="16" t="s">
        <v>1067</v>
      </c>
      <c r="B480" s="83">
        <v>20</v>
      </c>
    </row>
    <row r="481" spans="1:2" x14ac:dyDescent="0.25">
      <c r="A481" s="13" t="s">
        <v>731</v>
      </c>
      <c r="B481" s="83"/>
    </row>
    <row r="482" spans="1:2" x14ac:dyDescent="0.25">
      <c r="A482" s="14" t="s">
        <v>232</v>
      </c>
      <c r="B482" s="83"/>
    </row>
    <row r="483" spans="1:2" x14ac:dyDescent="0.25">
      <c r="A483" s="15" t="s">
        <v>85</v>
      </c>
      <c r="B483" s="83"/>
    </row>
    <row r="484" spans="1:2" x14ac:dyDescent="0.25">
      <c r="A484" s="16" t="s">
        <v>1090</v>
      </c>
      <c r="B484" s="83">
        <v>20</v>
      </c>
    </row>
    <row r="485" spans="1:2" x14ac:dyDescent="0.25">
      <c r="A485" s="14" t="s">
        <v>300</v>
      </c>
      <c r="B485" s="83"/>
    </row>
    <row r="486" spans="1:2" x14ac:dyDescent="0.25">
      <c r="A486" s="15" t="s">
        <v>84</v>
      </c>
      <c r="B486" s="83"/>
    </row>
    <row r="487" spans="1:2" x14ac:dyDescent="0.25">
      <c r="A487" s="16" t="s">
        <v>518</v>
      </c>
      <c r="B487" s="83">
        <v>20</v>
      </c>
    </row>
    <row r="488" spans="1:2" x14ac:dyDescent="0.25">
      <c r="A488" s="16" t="s">
        <v>519</v>
      </c>
      <c r="B488" s="83">
        <v>20</v>
      </c>
    </row>
  </sheetData>
  <pageMargins left="0.25" right="0.25" top="0.75" bottom="0.75" header="0.3" footer="0.3"/>
  <pageSetup paperSize="9" scale="75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4:E31"/>
  <sheetViews>
    <sheetView workbookViewId="0">
      <selection activeCell="B21" activeCellId="1" sqref="B9:B19 B21:B28"/>
    </sheetView>
  </sheetViews>
  <sheetFormatPr baseColWidth="10" defaultRowHeight="15" x14ac:dyDescent="0.25"/>
  <cols>
    <col min="1" max="1" width="68.5703125" customWidth="1"/>
    <col min="2" max="2" width="16.28515625" customWidth="1"/>
    <col min="3" max="3" width="19.28515625" customWidth="1"/>
  </cols>
  <sheetData>
    <row r="4" spans="1:2" x14ac:dyDescent="0.25">
      <c r="A4" s="12" t="s">
        <v>530</v>
      </c>
      <c r="B4" t="s">
        <v>725</v>
      </c>
    </row>
    <row r="5" spans="1:2" x14ac:dyDescent="0.25">
      <c r="A5" s="13" t="s">
        <v>676</v>
      </c>
      <c r="B5" s="48"/>
    </row>
    <row r="6" spans="1:2" x14ac:dyDescent="0.25">
      <c r="A6" s="14" t="s">
        <v>791</v>
      </c>
      <c r="B6" s="48">
        <v>2.6249999999999996</v>
      </c>
    </row>
    <row r="7" spans="1:2" x14ac:dyDescent="0.25">
      <c r="A7" s="14" t="s">
        <v>793</v>
      </c>
      <c r="B7" s="48">
        <v>3.7916666666666656</v>
      </c>
    </row>
    <row r="8" spans="1:2" x14ac:dyDescent="0.25">
      <c r="A8" s="14" t="s">
        <v>809</v>
      </c>
      <c r="B8" s="48">
        <v>54.833333333333201</v>
      </c>
    </row>
    <row r="9" spans="1:2" x14ac:dyDescent="0.25">
      <c r="A9" s="14" t="s">
        <v>732</v>
      </c>
      <c r="B9" s="48">
        <v>0.87499999999999989</v>
      </c>
    </row>
    <row r="10" spans="1:2" x14ac:dyDescent="0.25">
      <c r="A10" s="14" t="s">
        <v>856</v>
      </c>
      <c r="B10" s="48">
        <v>0.54166666666666663</v>
      </c>
    </row>
    <row r="11" spans="1:2" x14ac:dyDescent="0.25">
      <c r="A11" s="14" t="s">
        <v>733</v>
      </c>
      <c r="B11" s="48">
        <v>0.58333333333333326</v>
      </c>
    </row>
    <row r="12" spans="1:2" x14ac:dyDescent="0.25">
      <c r="A12" s="14" t="s">
        <v>734</v>
      </c>
      <c r="B12" s="48">
        <v>0.87499999999999989</v>
      </c>
    </row>
    <row r="13" spans="1:2" x14ac:dyDescent="0.25">
      <c r="A13" s="14" t="s">
        <v>740</v>
      </c>
      <c r="B13" s="48">
        <v>0.87499999999999989</v>
      </c>
    </row>
    <row r="14" spans="1:2" x14ac:dyDescent="0.25">
      <c r="A14" s="14" t="s">
        <v>741</v>
      </c>
      <c r="B14" s="48">
        <v>0.33333333333333331</v>
      </c>
    </row>
    <row r="15" spans="1:2" x14ac:dyDescent="0.25">
      <c r="A15" s="14" t="s">
        <v>624</v>
      </c>
      <c r="B15" s="48">
        <v>0.29166666666666663</v>
      </c>
    </row>
    <row r="16" spans="1:2" x14ac:dyDescent="0.25">
      <c r="A16" s="14" t="s">
        <v>625</v>
      </c>
      <c r="B16" s="48">
        <v>0.29166666666666663</v>
      </c>
    </row>
    <row r="17" spans="1:5" x14ac:dyDescent="0.25">
      <c r="A17" s="14" t="s">
        <v>1151</v>
      </c>
      <c r="B17" s="48">
        <v>1.4583333333333333</v>
      </c>
    </row>
    <row r="18" spans="1:5" x14ac:dyDescent="0.25">
      <c r="A18" s="14" t="s">
        <v>728</v>
      </c>
      <c r="B18" s="48">
        <v>1.4583333333333333</v>
      </c>
    </row>
    <row r="19" spans="1:5" x14ac:dyDescent="0.25">
      <c r="A19" s="14" t="s">
        <v>626</v>
      </c>
      <c r="B19" s="48">
        <v>0.87499999999999989</v>
      </c>
      <c r="E19">
        <v>76</v>
      </c>
    </row>
    <row r="20" spans="1:5" x14ac:dyDescent="0.25">
      <c r="A20" s="14" t="s">
        <v>945</v>
      </c>
      <c r="B20" s="48">
        <v>0.29166666666666663</v>
      </c>
      <c r="E20">
        <v>77</v>
      </c>
    </row>
    <row r="21" spans="1:5" x14ac:dyDescent="0.25">
      <c r="A21" s="14" t="s">
        <v>750</v>
      </c>
      <c r="B21" s="48">
        <v>1.625</v>
      </c>
      <c r="E21">
        <v>92</v>
      </c>
    </row>
    <row r="22" spans="1:5" x14ac:dyDescent="0.25">
      <c r="A22" s="14" t="s">
        <v>1197</v>
      </c>
      <c r="B22" s="48">
        <v>0.125</v>
      </c>
      <c r="E22">
        <v>7</v>
      </c>
    </row>
    <row r="23" spans="1:5" x14ac:dyDescent="0.25">
      <c r="A23" s="14" t="s">
        <v>751</v>
      </c>
      <c r="B23" s="48">
        <v>1.1145833333333333</v>
      </c>
      <c r="E23">
        <v>65.75</v>
      </c>
    </row>
    <row r="24" spans="1:5" x14ac:dyDescent="0.25">
      <c r="A24" s="14" t="s">
        <v>627</v>
      </c>
      <c r="B24" s="48">
        <v>0.29166666666666663</v>
      </c>
      <c r="E24">
        <v>16</v>
      </c>
    </row>
    <row r="25" spans="1:5" x14ac:dyDescent="0.25">
      <c r="A25" s="14" t="s">
        <v>628</v>
      </c>
      <c r="B25" s="48">
        <v>0.16666666666666666</v>
      </c>
    </row>
    <row r="26" spans="1:5" x14ac:dyDescent="0.25">
      <c r="A26" s="14" t="s">
        <v>629</v>
      </c>
      <c r="B26" s="48">
        <v>0.375</v>
      </c>
    </row>
    <row r="27" spans="1:5" x14ac:dyDescent="0.25">
      <c r="A27" s="14" t="s">
        <v>753</v>
      </c>
      <c r="B27" s="48">
        <v>1.1666666666666665</v>
      </c>
    </row>
    <row r="28" spans="1:5" x14ac:dyDescent="0.25">
      <c r="A28" s="14" t="s">
        <v>754</v>
      </c>
      <c r="B28" s="48">
        <v>0.58333333333333326</v>
      </c>
    </row>
    <row r="29" spans="1:5" x14ac:dyDescent="0.25">
      <c r="A29" s="14" t="s">
        <v>731</v>
      </c>
      <c r="B29" s="48">
        <v>31.583333333333382</v>
      </c>
    </row>
    <row r="30" spans="1:5" x14ac:dyDescent="0.25">
      <c r="A30" s="13" t="s">
        <v>1236</v>
      </c>
      <c r="B30" s="48">
        <v>107.03124999999991</v>
      </c>
    </row>
    <row r="31" spans="1:5" x14ac:dyDescent="0.25">
      <c r="A31" s="13" t="s">
        <v>534</v>
      </c>
      <c r="B31" s="48">
        <v>107.03124999999991</v>
      </c>
    </row>
  </sheetData>
  <pageMargins left="0.25" right="0.25" top="0.75" bottom="0.75" header="0.3" footer="0.3"/>
  <pageSetup paperSize="9" scale="73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2:F12"/>
  <sheetViews>
    <sheetView workbookViewId="0">
      <selection activeCell="D5" sqref="D5"/>
    </sheetView>
  </sheetViews>
  <sheetFormatPr baseColWidth="10" defaultRowHeight="15" x14ac:dyDescent="0.25"/>
  <cols>
    <col min="1" max="1" width="21" style="38" customWidth="1"/>
    <col min="2" max="2" width="21.85546875" style="38" customWidth="1"/>
    <col min="3" max="3" width="13.28515625" style="38" bestFit="1" customWidth="1"/>
    <col min="4" max="5" width="11.42578125" style="99"/>
    <col min="6" max="6" width="11.42578125" style="100"/>
    <col min="7" max="16384" width="11.42578125" style="38"/>
  </cols>
  <sheetData>
    <row r="2" spans="1:6" x14ac:dyDescent="0.25">
      <c r="A2" s="12" t="s">
        <v>536</v>
      </c>
      <c r="B2" s="38" t="s">
        <v>1146</v>
      </c>
    </row>
    <row r="4" spans="1:6" x14ac:dyDescent="0.25">
      <c r="A4" s="12" t="s">
        <v>530</v>
      </c>
      <c r="B4" t="s">
        <v>725</v>
      </c>
      <c r="D4" s="105" t="s">
        <v>1148</v>
      </c>
      <c r="E4" s="105" t="s">
        <v>1149</v>
      </c>
      <c r="F4" s="106" t="s">
        <v>1147</v>
      </c>
    </row>
    <row r="5" spans="1:6" x14ac:dyDescent="0.25">
      <c r="A5" s="13" t="s">
        <v>669</v>
      </c>
      <c r="B5" s="48">
        <v>26.333333333333321</v>
      </c>
      <c r="D5" s="101">
        <f>GETPIVOTDATA("durée
prévue",$A$4,"groupe","B1")</f>
        <v>26.333333333333321</v>
      </c>
      <c r="E5" s="101">
        <v>31.75</v>
      </c>
      <c r="F5" s="102">
        <f>D5*100/E5</f>
        <v>82.939632545931715</v>
      </c>
    </row>
    <row r="6" spans="1:6" x14ac:dyDescent="0.25">
      <c r="A6" s="13" t="s">
        <v>670</v>
      </c>
      <c r="B6" s="48">
        <v>26.250000000000018</v>
      </c>
      <c r="D6" s="101">
        <f>GETPIVOTDATA("durée
prévue",$A$4,"groupe","B2")</f>
        <v>26.250000000000018</v>
      </c>
      <c r="E6" s="101">
        <v>32.416666666666664</v>
      </c>
      <c r="F6" s="102">
        <f t="shared" ref="F6:F12" si="0">D6*100/E6</f>
        <v>80.976863753213436</v>
      </c>
    </row>
    <row r="7" spans="1:6" x14ac:dyDescent="0.25">
      <c r="A7" s="13" t="s">
        <v>657</v>
      </c>
      <c r="B7" s="48">
        <v>24.000000000000028</v>
      </c>
      <c r="D7" s="101">
        <f>GETPIVOTDATA("durée
prévue",$A$4,"groupe","B3")</f>
        <v>24.000000000000028</v>
      </c>
      <c r="E7" s="101">
        <v>33.75</v>
      </c>
      <c r="F7" s="102">
        <f t="shared" si="0"/>
        <v>71.111111111111185</v>
      </c>
    </row>
    <row r="8" spans="1:6" x14ac:dyDescent="0.25">
      <c r="A8" s="13" t="s">
        <v>671</v>
      </c>
      <c r="B8" s="48">
        <v>25.416666666666689</v>
      </c>
      <c r="D8" s="101">
        <f>GETPIVOTDATA("durée
prévue",$A$4,"groupe","I4")</f>
        <v>25.416666666666689</v>
      </c>
      <c r="E8" s="101">
        <v>30.916666666666668</v>
      </c>
      <c r="F8" s="102">
        <f t="shared" si="0"/>
        <v>82.210242587601144</v>
      </c>
    </row>
    <row r="9" spans="1:6" x14ac:dyDescent="0.25">
      <c r="A9" s="13" t="s">
        <v>672</v>
      </c>
      <c r="B9" s="48">
        <v>22.583333333333353</v>
      </c>
      <c r="D9" s="101">
        <f>GETPIVOTDATA("durée
prévue",$A$4,"groupe","I5")</f>
        <v>22.583333333333353</v>
      </c>
      <c r="E9" s="101">
        <v>28.333333333333332</v>
      </c>
      <c r="F9" s="107">
        <f t="shared" si="0"/>
        <v>79.705882352941245</v>
      </c>
    </row>
    <row r="10" spans="1:6" x14ac:dyDescent="0.25">
      <c r="A10" s="13" t="s">
        <v>677</v>
      </c>
      <c r="B10" s="48">
        <v>12.208333333333329</v>
      </c>
      <c r="D10" s="101">
        <f>GETPIVOTDATA("durée
prévue",$A$4,"groupe","udev_cpro")</f>
        <v>12.208333333333329</v>
      </c>
      <c r="E10" s="101">
        <v>18.666666666666668</v>
      </c>
      <c r="F10" s="102">
        <f t="shared" si="0"/>
        <v>65.40178571428568</v>
      </c>
    </row>
    <row r="11" spans="1:6" x14ac:dyDescent="0.25">
      <c r="A11" s="13" t="s">
        <v>676</v>
      </c>
      <c r="B11" s="48">
        <v>14.072916666666655</v>
      </c>
      <c r="D11" s="101">
        <f>GETPIVOTDATA("durée
prévue",$A$4,"groupe","udev_poei")</f>
        <v>14.072916666666655</v>
      </c>
      <c r="E11" s="101">
        <v>14.875</v>
      </c>
      <c r="F11" s="102">
        <f t="shared" si="0"/>
        <v>94.607843137254832</v>
      </c>
    </row>
    <row r="12" spans="1:6" x14ac:dyDescent="0.25">
      <c r="A12" s="13" t="s">
        <v>534</v>
      </c>
      <c r="B12" s="48">
        <v>150.8645833333334</v>
      </c>
      <c r="D12" s="103">
        <f>GETPIVOTDATA("durée
prévue",$A$4)</f>
        <v>150.8645833333334</v>
      </c>
      <c r="E12" s="103">
        <v>198.125</v>
      </c>
      <c r="F12" s="104">
        <f t="shared" si="0"/>
        <v>76.146161934805505</v>
      </c>
    </row>
  </sheetData>
  <conditionalFormatting sqref="F5:F12">
    <cfRule type="expression" dxfId="72" priority="1">
      <formula>F5&gt;=90</formula>
    </cfRule>
  </conditionalFormatting>
  <pageMargins left="0.25" right="0.25" top="0.75" bottom="0.75" header="0.3" footer="0.3"/>
  <pageSetup paperSize="9" scale="71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7" sqref="B7"/>
    </sheetView>
  </sheetViews>
  <sheetFormatPr baseColWidth="10" defaultRowHeight="15" x14ac:dyDescent="0.25"/>
  <cols>
    <col min="1" max="1" width="28.42578125" bestFit="1" customWidth="1"/>
    <col min="2" max="2" width="30" bestFit="1" customWidth="1"/>
  </cols>
  <sheetData>
    <row r="1" spans="1:2" x14ac:dyDescent="0.25">
      <c r="A1" t="s">
        <v>531</v>
      </c>
    </row>
    <row r="2" spans="1:2" x14ac:dyDescent="0.25">
      <c r="A2" t="s">
        <v>489</v>
      </c>
    </row>
    <row r="3" spans="1:2" x14ac:dyDescent="0.25">
      <c r="A3" t="s">
        <v>678</v>
      </c>
    </row>
    <row r="4" spans="1:2" x14ac:dyDescent="0.25">
      <c r="A4" t="s">
        <v>532</v>
      </c>
    </row>
    <row r="5" spans="1:2" x14ac:dyDescent="0.25">
      <c r="A5" t="s">
        <v>679</v>
      </c>
    </row>
    <row r="6" spans="1:2" x14ac:dyDescent="0.25">
      <c r="A6" t="s">
        <v>786</v>
      </c>
      <c r="B6" s="60" t="s">
        <v>787</v>
      </c>
    </row>
  </sheetData>
  <hyperlinks>
    <hyperlink ref="B6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38"/>
    </sheetView>
  </sheetViews>
  <sheetFormatPr baseColWidth="10" defaultRowHeight="15" x14ac:dyDescent="0.25"/>
  <cols>
    <col min="1" max="1" width="11.42578125" style="17"/>
    <col min="2" max="2" width="100.28515625" bestFit="1" customWidth="1"/>
    <col min="3" max="3" width="117.42578125" bestFit="1" customWidth="1"/>
  </cols>
  <sheetData>
    <row r="1" spans="1:3" x14ac:dyDescent="0.25">
      <c r="A1" s="17">
        <v>0</v>
      </c>
      <c r="B1" t="s">
        <v>51</v>
      </c>
      <c r="C1" t="str">
        <f>"&lt;task id="""&amp;A1&amp;""" name="""&amp;B1&amp;""" meeting=""false"" start=""2017-07-11"" duration=""1"" complete=""0"" expand=""true""/&gt;"</f>
        <v>&lt;task id="0" name="Workshop national 1" meeting="false" start="2017-07-11" duration="1" complete="0" expand="true"/&gt;</v>
      </c>
    </row>
    <row r="2" spans="1:3" x14ac:dyDescent="0.25">
      <c r="A2" s="17">
        <v>1</v>
      </c>
      <c r="B2" t="s">
        <v>90</v>
      </c>
      <c r="C2" s="17" t="str">
        <f t="shared" ref="C2:C38" si="0">"&lt;task id="""&amp;A2&amp;""" name="""&amp;B2&amp;""" meeting=""false"" start=""2017-07-11"" duration=""1"" complete=""0"" expand=""true""/&gt;"</f>
        <v>&lt;task id="1" name="Atelier HEP OnBoarding" meeting="false" start="2017-07-11" duration="1" complete="0" expand="true"/&gt;</v>
      </c>
    </row>
    <row r="3" spans="1:3" x14ac:dyDescent="0.25">
      <c r="A3" s="17">
        <v>2</v>
      </c>
      <c r="B3" t="s">
        <v>52</v>
      </c>
      <c r="C3" s="17" t="str">
        <f t="shared" si="0"/>
        <v>&lt;task id="2" name="Workshop national 2" meeting="false" start="2017-07-11" duration="1" complete="0" expand="true"/&gt;</v>
      </c>
    </row>
    <row r="4" spans="1:3" x14ac:dyDescent="0.25">
      <c r="A4" s="17">
        <v>3</v>
      </c>
      <c r="B4" t="s">
        <v>53</v>
      </c>
      <c r="C4" s="17" t="str">
        <f t="shared" si="0"/>
        <v>&lt;task id="3" name="Projet transversal Développement d'une application objet : NAO &amp; le langage C++ ou Python (au choix)" meeting="false" start="2017-07-11" duration="1" complete="0" expand="true"/&gt;</v>
      </c>
    </row>
    <row r="5" spans="1:3" x14ac:dyDescent="0.25">
      <c r="A5" s="17">
        <v>4</v>
      </c>
      <c r="B5" t="s">
        <v>54</v>
      </c>
      <c r="C5" s="17" t="str">
        <f t="shared" si="0"/>
        <v>&lt;task id="4" name="Algorithmique (notions de base)" meeting="false" start="2017-07-11" duration="1" complete="0" expand="true"/&gt;</v>
      </c>
    </row>
    <row r="6" spans="1:3" x14ac:dyDescent="0.25">
      <c r="A6" s="17">
        <v>5</v>
      </c>
      <c r="B6" t="s">
        <v>55</v>
      </c>
      <c r="C6" s="17" t="str">
        <f t="shared" si="0"/>
        <v>&lt;task id="5" name="Algorithmique et langage C" meeting="false" start="2017-07-11" duration="1" complete="0" expand="true"/&gt;</v>
      </c>
    </row>
    <row r="7" spans="1:3" x14ac:dyDescent="0.25">
      <c r="A7" s="17">
        <v>6</v>
      </c>
      <c r="B7" t="s">
        <v>56</v>
      </c>
      <c r="C7" s="17" t="str">
        <f t="shared" si="0"/>
        <v>&lt;task id="6" name="Concepts Objet / Langage C++" meeting="false" start="2017-07-11" duration="1" complete="0" expand="true"/&gt;</v>
      </c>
    </row>
    <row r="8" spans="1:3" x14ac:dyDescent="0.25">
      <c r="A8" s="17">
        <v>7</v>
      </c>
      <c r="B8" t="s">
        <v>57</v>
      </c>
      <c r="C8" s="17" t="str">
        <f t="shared" si="0"/>
        <v>&lt;task id="7" name="Langage C++ (Les Fondamentaux)" meeting="false" start="2017-07-11" duration="1" complete="0" expand="true"/&gt;</v>
      </c>
    </row>
    <row r="9" spans="1:3" x14ac:dyDescent="0.25">
      <c r="A9" s="17">
        <v>8</v>
      </c>
      <c r="B9" t="s">
        <v>58</v>
      </c>
      <c r="C9" s="17" t="str">
        <f t="shared" si="0"/>
        <v>&lt;task id="8" name="Projet transversal Développement d'une application Web" meeting="false" start="2017-07-11" duration="1" complete="0" expand="true"/&gt;</v>
      </c>
    </row>
    <row r="10" spans="1:3" x14ac:dyDescent="0.25">
      <c r="A10" s="17">
        <v>9</v>
      </c>
      <c r="B10" t="s">
        <v>58</v>
      </c>
      <c r="C10" s="17" t="str">
        <f t="shared" si="0"/>
        <v>&lt;task id="9" name="Projet transversal Développement d'une application Web" meeting="false" start="2017-07-11" duration="1" complete="0" expand="true"/&gt;</v>
      </c>
    </row>
    <row r="11" spans="1:3" x14ac:dyDescent="0.25">
      <c r="A11" s="17">
        <v>10</v>
      </c>
      <c r="B11" t="s">
        <v>59</v>
      </c>
      <c r="C11" s="17" t="str">
        <f t="shared" si="0"/>
        <v>&lt;task id="10" name="HTML5 / CSS3" meeting="false" start="2017-07-11" duration="1" complete="0" expand="true"/&gt;</v>
      </c>
    </row>
    <row r="12" spans="1:3" x14ac:dyDescent="0.25">
      <c r="A12" s="17">
        <v>11</v>
      </c>
      <c r="B12" t="s">
        <v>60</v>
      </c>
      <c r="C12" s="17" t="str">
        <f t="shared" si="0"/>
        <v>&lt;task id="11" name="PHP et MySQL" meeting="false" start="2017-07-11" duration="1" complete="0" expand="true"/&gt;</v>
      </c>
    </row>
    <row r="13" spans="1:3" x14ac:dyDescent="0.25">
      <c r="A13" s="17">
        <v>12</v>
      </c>
      <c r="B13" t="s">
        <v>61</v>
      </c>
      <c r="C13" s="17" t="str">
        <f t="shared" si="0"/>
        <v>&lt;task id="12" name="Projet transversal Installation d'une Infrastructure Système sous l'environnement linux ou windows (au choix)" meeting="false" start="2017-07-11" duration="1" complete="0" expand="true"/&gt;</v>
      </c>
    </row>
    <row r="14" spans="1:3" x14ac:dyDescent="0.25">
      <c r="A14" s="17">
        <v>13</v>
      </c>
      <c r="B14" t="s">
        <v>62</v>
      </c>
      <c r="C14" s="17" t="str">
        <f t="shared" si="0"/>
        <v>&lt;task id="13" name="Projet transversal Installation d'une Infrastructure Réseau" meeting="false" start="2017-07-11" duration="1" complete="0" expand="true"/&gt;</v>
      </c>
    </row>
    <row r="15" spans="1:3" x14ac:dyDescent="0.25">
      <c r="A15" s="17">
        <v>14</v>
      </c>
      <c r="B15" t="s">
        <v>63</v>
      </c>
      <c r="C15" s="17" t="str">
        <f t="shared" si="0"/>
        <v>&lt;task id="14" name="Env. Windows : Installation et configuration Poste Travail" meeting="false" start="2017-07-11" duration="1" complete="0" expand="true"/&gt;</v>
      </c>
    </row>
    <row r="16" spans="1:3" x14ac:dyDescent="0.25">
      <c r="A16" s="17">
        <v>15</v>
      </c>
      <c r="B16" t="s">
        <v>79</v>
      </c>
      <c r="C16" s="17" t="str">
        <f t="shared" si="0"/>
        <v>&lt;task id="15" name="Env. Linux : Installation et configuration Poste Travail" meeting="false" start="2017-07-11" duration="1" complete="0" expand="true"/&gt;</v>
      </c>
    </row>
    <row r="17" spans="1:3" x14ac:dyDescent="0.25">
      <c r="A17" s="17">
        <v>16</v>
      </c>
      <c r="B17" t="s">
        <v>64</v>
      </c>
      <c r="C17" s="17" t="str">
        <f t="shared" si="0"/>
        <v>&lt;task id="16" name="Réseau Ethernet " meeting="false" start="2017-07-11" duration="1" complete="0" expand="true"/&gt;</v>
      </c>
    </row>
    <row r="18" spans="1:3" x14ac:dyDescent="0.25">
      <c r="A18" s="17">
        <v>17</v>
      </c>
      <c r="B18" t="s">
        <v>80</v>
      </c>
      <c r="C18" s="17" t="str">
        <f t="shared" si="0"/>
        <v>&lt;task id="17" name="Administration réseau Notions (IPV4 -IPV6 - firewalling)" meeting="false" start="2017-07-11" duration="1" complete="0" expand="true"/&gt;</v>
      </c>
    </row>
    <row r="19" spans="1:3" x14ac:dyDescent="0.25">
      <c r="A19" s="17">
        <v>18</v>
      </c>
      <c r="B19" t="s">
        <v>65</v>
      </c>
      <c r="C19" s="17" t="str">
        <f t="shared" si="0"/>
        <v>&lt;task id="18" name="Exploitation d'une BD : Langage SQL sous SQL Server " meeting="false" start="2017-07-11" duration="1" complete="0" expand="true"/&gt;</v>
      </c>
    </row>
    <row r="20" spans="1:3" x14ac:dyDescent="0.25">
      <c r="A20" s="17">
        <v>19</v>
      </c>
      <c r="B20" t="s">
        <v>66</v>
      </c>
      <c r="C20" s="17" t="str">
        <f t="shared" si="0"/>
        <v>&lt;task id="19" name="Conception d'une BD : Langage SQL sous SQL Server " meeting="false" start="2017-07-11" duration="1" complete="0" expand="true"/&gt;</v>
      </c>
    </row>
    <row r="21" spans="1:3" x14ac:dyDescent="0.25">
      <c r="A21" s="17">
        <v>20</v>
      </c>
      <c r="B21" t="s">
        <v>67</v>
      </c>
      <c r="C21" s="17" t="str">
        <f t="shared" si="0"/>
        <v>&lt;task id="20" name="Modélisation d'une BD : Merise" meeting="false" start="2017-07-11" duration="1" complete="0" expand="true"/&gt;</v>
      </c>
    </row>
    <row r="22" spans="1:3" x14ac:dyDescent="0.25">
      <c r="A22" s="17">
        <v>21</v>
      </c>
      <c r="B22" t="s">
        <v>68</v>
      </c>
      <c r="C22" s="17" t="str">
        <f t="shared" si="0"/>
        <v>&lt;task id="21" name="Modéliser avec le Langage UML / Diagr. Classes" meeting="false" start="2017-07-11" duration="1" complete="0" expand="true"/&gt;</v>
      </c>
    </row>
    <row r="23" spans="1:3" x14ac:dyDescent="0.25">
      <c r="A23" s="17">
        <v>22</v>
      </c>
      <c r="B23" t="s">
        <v>69</v>
      </c>
      <c r="C23" s="17" t="str">
        <f t="shared" si="0"/>
        <v>&lt;task id="22" name="Outils de gestion d'une entreprise / Les fondamentaux" meeting="false" start="2017-07-11" duration="1" complete="0" expand="true"/&gt;</v>
      </c>
    </row>
    <row r="24" spans="1:3" x14ac:dyDescent="0.25">
      <c r="A24" s="17">
        <v>23</v>
      </c>
      <c r="B24" t="s">
        <v>70</v>
      </c>
      <c r="C24" s="17" t="str">
        <f t="shared" si="0"/>
        <v>&lt;task id="23" name="Droit du travail" meeting="false" start="2017-07-11" duration="1" complete="0" expand="true"/&gt;</v>
      </c>
    </row>
    <row r="25" spans="1:3" x14ac:dyDescent="0.25">
      <c r="A25" s="17">
        <v>24</v>
      </c>
      <c r="B25" t="s">
        <v>81</v>
      </c>
      <c r="C25" s="17" t="str">
        <f t="shared" si="0"/>
        <v>&lt;task id="24" name="Logique, Ensembles, Calculs Booléens" meeting="false" start="2017-07-11" duration="1" complete="0" expand="true"/&gt;</v>
      </c>
    </row>
    <row r="26" spans="1:3" x14ac:dyDescent="0.25">
      <c r="A26" s="17">
        <v>25</v>
      </c>
      <c r="B26" t="s">
        <v>82</v>
      </c>
      <c r="C26" s="17" t="str">
        <f t="shared" si="0"/>
        <v>&lt;task id="25" name="Suites et Etudes de Fonction" meeting="false" start="2017-07-11" duration="1" complete="0" expand="true"/&gt;</v>
      </c>
    </row>
    <row r="27" spans="1:3" x14ac:dyDescent="0.25">
      <c r="A27" s="17">
        <v>26</v>
      </c>
      <c r="B27" t="s">
        <v>71</v>
      </c>
      <c r="C27" s="17" t="str">
        <f t="shared" si="0"/>
        <v>&lt;task id="26" name="Méthodologie / compréhension orale et écrite" meeting="false" start="2017-07-11" duration="1" complete="0" expand="true"/&gt;</v>
      </c>
    </row>
    <row r="28" spans="1:3" x14ac:dyDescent="0.25">
      <c r="A28" s="17">
        <v>27</v>
      </c>
      <c r="B28" t="s">
        <v>72</v>
      </c>
      <c r="C28" s="17" t="str">
        <f t="shared" si="0"/>
        <v>&lt;task id="27" name="Presse informatique professionnelle" meeting="false" start="2017-07-11" duration="1" complete="0" expand="true"/&gt;</v>
      </c>
    </row>
    <row r="29" spans="1:3" x14ac:dyDescent="0.25">
      <c r="A29" s="17">
        <v>28</v>
      </c>
      <c r="B29" t="s">
        <v>73</v>
      </c>
      <c r="C29" s="17" t="str">
        <f t="shared" si="0"/>
        <v>&lt;task id="28" name="Outils de la communication écrite : Structurer son écrit" meeting="false" start="2017-07-11" duration="1" complete="0" expand="true"/&gt;</v>
      </c>
    </row>
    <row r="30" spans="1:3" x14ac:dyDescent="0.25">
      <c r="A30" s="17">
        <v>29</v>
      </c>
      <c r="B30" t="s">
        <v>74</v>
      </c>
      <c r="C30" s="17" t="str">
        <f t="shared" si="0"/>
        <v>&lt;task id="29" name="Communication orale : Exposés thématiques" meeting="false" start="2017-07-11" duration="1" complete="0" expand="true"/&gt;</v>
      </c>
    </row>
    <row r="31" spans="1:3" x14ac:dyDescent="0.25">
      <c r="A31" s="17">
        <v>30</v>
      </c>
      <c r="B31" t="s">
        <v>83</v>
      </c>
      <c r="C31" s="17" t="str">
        <f t="shared" si="0"/>
        <v>&lt;task id="30" name="Rapport d'activité" meeting="false" start="2017-07-11" duration="1" complete="0" expand="true"/&gt;</v>
      </c>
    </row>
    <row r="32" spans="1:3" x14ac:dyDescent="0.25">
      <c r="A32" s="17">
        <v>31</v>
      </c>
      <c r="B32" t="s">
        <v>86</v>
      </c>
      <c r="C32" s="17" t="str">
        <f t="shared" si="0"/>
        <v>&lt;task id="31" name="Soutenance Rapport d'activité" meeting="false" start="2017-07-11" duration="1" complete="0" expand="true"/&gt;</v>
      </c>
    </row>
    <row r="33" spans="1:3" x14ac:dyDescent="0.25">
      <c r="A33" s="17">
        <v>32</v>
      </c>
      <c r="B33" t="s">
        <v>87</v>
      </c>
      <c r="C33" s="17" t="str">
        <f t="shared" si="0"/>
        <v>&lt;task id="32" name="Environnement juridique des services informatiques" meeting="false" start="2017-07-11" duration="1" complete="0" expand="true"/&gt;</v>
      </c>
    </row>
    <row r="34" spans="1:3" x14ac:dyDescent="0.25">
      <c r="A34" s="17">
        <v>33</v>
      </c>
      <c r="B34" t="s">
        <v>88</v>
      </c>
      <c r="C34" s="17" t="str">
        <f t="shared" si="0"/>
        <v>&lt;task id="33" name="Environnement managériale et économique des services informatiques" meeting="false" start="2017-07-11" duration="1" complete="0" expand="true"/&gt;</v>
      </c>
    </row>
    <row r="35" spans="1:3" x14ac:dyDescent="0.25">
      <c r="A35" s="17">
        <v>34</v>
      </c>
      <c r="B35" t="s">
        <v>75</v>
      </c>
      <c r="C35" s="17" t="str">
        <f t="shared" si="0"/>
        <v>&lt;task id="34" name="Projet PPE 1" meeting="false" start="2017-07-11" duration="1" complete="0" expand="true"/&gt;</v>
      </c>
    </row>
    <row r="36" spans="1:3" x14ac:dyDescent="0.25">
      <c r="A36" s="17">
        <v>35</v>
      </c>
      <c r="B36" t="s">
        <v>76</v>
      </c>
      <c r="C36" s="17" t="str">
        <f t="shared" si="0"/>
        <v>&lt;task id="35" name="Projet PPE 2" meeting="false" start="2017-07-11" duration="1" complete="0" expand="true"/&gt;</v>
      </c>
    </row>
    <row r="37" spans="1:3" x14ac:dyDescent="0.25">
      <c r="A37" s="17">
        <v>36</v>
      </c>
      <c r="B37" t="s">
        <v>77</v>
      </c>
      <c r="C37" s="17" t="str">
        <f t="shared" si="0"/>
        <v>&lt;task id="36" name="Atelier Apprendre à apprendre" meeting="false" start="2017-07-11" duration="1" complete="0" expand="true"/&gt;</v>
      </c>
    </row>
    <row r="38" spans="1:3" x14ac:dyDescent="0.25">
      <c r="A38" s="17">
        <v>37</v>
      </c>
      <c r="B38" t="s">
        <v>78</v>
      </c>
      <c r="C38" s="17" t="str">
        <f t="shared" si="0"/>
        <v>&lt;task id="37" name="Développement professionnel : Portefeuille de compétences" meeting="false" start="2017-07-11" duration="1" complete="0" expand="true"/&gt;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61"/>
  <sheetViews>
    <sheetView topLeftCell="I1" workbookViewId="0">
      <selection activeCell="N56" sqref="N56"/>
    </sheetView>
  </sheetViews>
  <sheetFormatPr baseColWidth="10" defaultColWidth="8.5703125" defaultRowHeight="11.25" x14ac:dyDescent="0.2"/>
  <cols>
    <col min="1" max="1" width="9" style="41" bestFit="1" customWidth="1"/>
    <col min="2" max="2" width="76.140625" style="41" bestFit="1" customWidth="1"/>
    <col min="3" max="3" width="83" style="41" bestFit="1" customWidth="1"/>
    <col min="4" max="4" width="17.140625" style="41" bestFit="1" customWidth="1"/>
    <col min="5" max="5" width="8.5703125" style="41"/>
    <col min="6" max="6" width="9" style="41" bestFit="1" customWidth="1"/>
    <col min="7" max="7" width="81.28515625" style="41" bestFit="1" customWidth="1"/>
    <col min="8" max="8" width="88.140625" style="41" bestFit="1" customWidth="1"/>
    <col min="9" max="9" width="17.140625" style="41" bestFit="1" customWidth="1"/>
    <col min="10" max="10" width="8.5703125" style="41"/>
    <col min="11" max="11" width="9" style="41" bestFit="1" customWidth="1"/>
    <col min="12" max="12" width="70.42578125" style="41" bestFit="1" customWidth="1"/>
    <col min="13" max="13" width="77.85546875" style="41" bestFit="1" customWidth="1"/>
    <col min="14" max="14" width="17.140625" style="41" bestFit="1" customWidth="1"/>
    <col min="15" max="15" width="8.5703125" style="41"/>
    <col min="16" max="16" width="8.5703125" style="41" bestFit="1" customWidth="1"/>
    <col min="17" max="17" width="63.42578125" style="41" bestFit="1" customWidth="1"/>
    <col min="18" max="18" width="70.140625" style="41" customWidth="1"/>
    <col min="19" max="19" width="15" style="41" bestFit="1" customWidth="1"/>
    <col min="20" max="20" width="8.5703125" style="41"/>
    <col min="21" max="21" width="8.5703125" style="41" bestFit="1" customWidth="1"/>
    <col min="22" max="22" width="54.5703125" style="41" bestFit="1" customWidth="1"/>
    <col min="23" max="23" width="61.28515625" style="41" customWidth="1"/>
    <col min="24" max="24" width="18.85546875" style="41" bestFit="1" customWidth="1"/>
    <col min="25" max="25" width="8.5703125" style="41"/>
    <col min="26" max="26" width="14.28515625" style="41" bestFit="1" customWidth="1"/>
    <col min="27" max="27" width="42.28515625" style="41" bestFit="1" customWidth="1"/>
    <col min="28" max="28" width="49" style="41" customWidth="1"/>
    <col min="29" max="29" width="19" style="41" bestFit="1" customWidth="1"/>
    <col min="30" max="30" width="8.5703125" style="41"/>
    <col min="31" max="31" width="14.28515625" style="41" bestFit="1" customWidth="1"/>
    <col min="32" max="32" width="40" style="41" bestFit="1" customWidth="1"/>
    <col min="33" max="33" width="46.7109375" style="41" bestFit="1" customWidth="1"/>
    <col min="34" max="34" width="19" style="41" bestFit="1" customWidth="1"/>
    <col min="35" max="16384" width="8.5703125" style="41"/>
  </cols>
  <sheetData>
    <row r="1" spans="1:34" x14ac:dyDescent="0.2">
      <c r="A1" s="41" t="s">
        <v>680</v>
      </c>
      <c r="B1" s="41" t="s">
        <v>681</v>
      </c>
      <c r="C1" s="41" t="s">
        <v>699</v>
      </c>
      <c r="D1" s="41" t="s">
        <v>706</v>
      </c>
      <c r="F1" s="41" t="s">
        <v>682</v>
      </c>
      <c r="G1" s="41" t="s">
        <v>683</v>
      </c>
      <c r="H1" s="41" t="s">
        <v>700</v>
      </c>
      <c r="I1" s="41" t="s">
        <v>707</v>
      </c>
      <c r="K1" s="41" t="s">
        <v>684</v>
      </c>
      <c r="L1" s="41" t="s">
        <v>685</v>
      </c>
      <c r="M1" s="41" t="s">
        <v>701</v>
      </c>
      <c r="N1" s="41" t="s">
        <v>708</v>
      </c>
      <c r="P1" s="41" t="s">
        <v>686</v>
      </c>
      <c r="Q1" s="41" t="s">
        <v>687</v>
      </c>
      <c r="R1" s="41" t="s">
        <v>702</v>
      </c>
      <c r="S1" s="41" t="s">
        <v>709</v>
      </c>
      <c r="U1" s="41" t="s">
        <v>688</v>
      </c>
      <c r="V1" s="41" t="s">
        <v>689</v>
      </c>
      <c r="W1" s="41" t="s">
        <v>703</v>
      </c>
      <c r="X1" s="41" t="s">
        <v>710</v>
      </c>
      <c r="Z1" s="41" t="s">
        <v>690</v>
      </c>
      <c r="AA1" s="41" t="s">
        <v>691</v>
      </c>
      <c r="AB1" s="41" t="s">
        <v>704</v>
      </c>
      <c r="AC1" s="41" t="s">
        <v>711</v>
      </c>
      <c r="AE1" s="41" t="s">
        <v>692</v>
      </c>
      <c r="AF1" s="41" t="s">
        <v>693</v>
      </c>
      <c r="AG1" s="41" t="s">
        <v>705</v>
      </c>
      <c r="AH1" s="41" t="s">
        <v>712</v>
      </c>
    </row>
    <row r="2" spans="1:34" x14ac:dyDescent="0.2">
      <c r="A2" s="41" t="s">
        <v>31</v>
      </c>
      <c r="B2" s="41" t="s">
        <v>65</v>
      </c>
      <c r="C2" s="41" t="str">
        <f>Tableau12[[#This Row],[b1_code]]&amp;" - "&amp;Tableau12[[#This Row],[b1_libelle]]</f>
        <v xml:space="preserve">BDOE111 - Exploitation d'une BD : Langage SQL sous SQL Server </v>
      </c>
      <c r="D2" s="41" t="s">
        <v>499</v>
      </c>
      <c r="F2" s="41" t="s">
        <v>110</v>
      </c>
      <c r="G2" s="41" t="s">
        <v>140</v>
      </c>
      <c r="H2" s="41" t="str">
        <f>Tableau13[[#This Row],[b2_code]]&amp;" - "&amp;Tableau13[[#This Row],[b2_libelle]]</f>
        <v>BDOE308 - Administration sous SQL Server</v>
      </c>
      <c r="I2" s="41" t="s">
        <v>501</v>
      </c>
      <c r="K2" s="41" t="s">
        <v>694</v>
      </c>
      <c r="L2" s="41" t="s">
        <v>77</v>
      </c>
      <c r="M2" s="41" t="str">
        <f>Tableau14[[#This Row],[b3_code]]&amp;" - "&amp;Tableau14[[#This Row],[b3_libelle]]</f>
        <v>atelier31 - Atelier Apprendre à apprendre</v>
      </c>
      <c r="N2" s="41" t="s">
        <v>497</v>
      </c>
      <c r="P2" s="41" t="s">
        <v>696</v>
      </c>
      <c r="Q2" s="41" t="s">
        <v>77</v>
      </c>
      <c r="R2" s="41" t="str">
        <f>Tableau15[[#This Row],[i4_code]]&amp;" - "&amp;Tableau15[[#This Row],[i4_libelle]]</f>
        <v>atelier40 - Atelier Apprendre à apprendre</v>
      </c>
      <c r="S2" s="41" t="s">
        <v>497</v>
      </c>
      <c r="U2" s="41" t="s">
        <v>697</v>
      </c>
      <c r="V2" s="41" t="s">
        <v>375</v>
      </c>
      <c r="W2" s="41" t="str">
        <f>Tableau16[[#This Row],[i5_code]]&amp;" - "&amp;Tableau16[[#This Row],[i5_libelle]]</f>
        <v>atelier50 - Conseils &amp; Explications Mémoire professionnel</v>
      </c>
      <c r="X2" s="41" t="s">
        <v>505</v>
      </c>
      <c r="Z2" s="41" t="s">
        <v>585</v>
      </c>
      <c r="AA2" s="41" t="s">
        <v>586</v>
      </c>
      <c r="AB2" s="41" t="str">
        <f>Tableau17[[#This Row],[udev_poei_code]]&amp;" - "&amp;Tableau17[[#This Row],[udev_poei_libelle]]</f>
        <v>ANG_010 - Dev Appli Web en XML</v>
      </c>
      <c r="AC2" s="41" t="s">
        <v>1145</v>
      </c>
      <c r="AE2" s="41" t="s">
        <v>544</v>
      </c>
      <c r="AF2" s="41" t="s">
        <v>545</v>
      </c>
      <c r="AG2" s="41" t="str">
        <f>Tableau18[[#This Row],[udev_cpro_code]]&amp;" - "&amp;Tableau18[[#This Row],[udev_cpro_libelle]]</f>
        <v>ACC_010 - Préparation au mémoire et à la soutenance</v>
      </c>
      <c r="AH2" s="41" t="s">
        <v>505</v>
      </c>
    </row>
    <row r="3" spans="1:34" x14ac:dyDescent="0.2">
      <c r="A3" s="41" t="s">
        <v>32</v>
      </c>
      <c r="B3" s="41" t="s">
        <v>66</v>
      </c>
      <c r="C3" s="41" t="str">
        <f>Tableau12[[#This Row],[b1_code]]&amp;" - "&amp;Tableau12[[#This Row],[b1_libelle]]</f>
        <v xml:space="preserve">BDOE212 - Conception d'une BD : Langage SQL sous SQL Server </v>
      </c>
      <c r="D3" s="41" t="s">
        <v>499</v>
      </c>
      <c r="F3" s="41" t="s">
        <v>122</v>
      </c>
      <c r="G3" s="41" t="s">
        <v>154</v>
      </c>
      <c r="H3" s="41" t="str">
        <f>Tableau13[[#This Row],[b2_code]]&amp;" - "&amp;Tableau13[[#This Row],[b2_libelle]]</f>
        <v>BTSE336 - Environnement managériale, économique et juridique des services informatiques</v>
      </c>
      <c r="I3" s="41" t="s">
        <v>497</v>
      </c>
      <c r="K3" s="41" t="s">
        <v>695</v>
      </c>
      <c r="L3" s="41" t="s">
        <v>78</v>
      </c>
      <c r="M3" s="41" t="str">
        <f>Tableau14[[#This Row],[b3_code]]&amp;" - "&amp;Tableau14[[#This Row],[b3_libelle]]</f>
        <v>atelier32 - Développement professionnel : Portefeuille de compétences</v>
      </c>
      <c r="N3" s="41" t="s">
        <v>497</v>
      </c>
      <c r="P3" s="41" t="s">
        <v>245</v>
      </c>
      <c r="Q3" s="41" t="s">
        <v>280</v>
      </c>
      <c r="R3" s="41" t="str">
        <f>Tableau15[[#This Row],[i4_code]]&amp;" - "&amp;Tableau15[[#This Row],[i4_libelle]]</f>
        <v>BDOE701 - Modélisation Décisionnelle (introduction)</v>
      </c>
      <c r="S3" s="41" t="s">
        <v>507</v>
      </c>
      <c r="U3" s="41" t="s">
        <v>317</v>
      </c>
      <c r="V3" s="41" t="s">
        <v>354</v>
      </c>
      <c r="W3" s="41" t="str">
        <f>Tableau16[[#This Row],[i5_code]]&amp;" - "&amp;Tableau16[[#This Row],[i5_libelle]]</f>
        <v>BDOE928 - Management et déploiement de solutions Big Data (Spécialité Data)</v>
      </c>
      <c r="X3" s="41" t="s">
        <v>507</v>
      </c>
      <c r="Z3" s="41" t="s">
        <v>587</v>
      </c>
      <c r="AA3" s="41" t="s">
        <v>588</v>
      </c>
      <c r="AB3" s="41" t="str">
        <f>Tableau17[[#This Row],[udev_poei_code]]&amp;" - "&amp;Tableau17[[#This Row],[udev_poei_libelle]]</f>
        <v>APC_011 - Journée cohésion + soutenance</v>
      </c>
      <c r="AC3" s="41" t="s">
        <v>505</v>
      </c>
      <c r="AE3" s="41" t="s">
        <v>546</v>
      </c>
      <c r="AF3" s="41" t="s">
        <v>547</v>
      </c>
      <c r="AG3" s="41" t="str">
        <f>Tableau18[[#This Row],[udev_cpro_code]]&amp;" - "&amp;Tableau18[[#This Row],[udev_cpro_libelle]]</f>
        <v>CGI_010 - Cours Spécifique Métier</v>
      </c>
      <c r="AH3" s="41" t="s">
        <v>631</v>
      </c>
    </row>
    <row r="4" spans="1:34" x14ac:dyDescent="0.2">
      <c r="A4" s="41" t="s">
        <v>33</v>
      </c>
      <c r="B4" s="41" t="s">
        <v>67</v>
      </c>
      <c r="C4" s="41" t="str">
        <f>Tableau12[[#This Row],[b1_code]]&amp;" - "&amp;Tableau12[[#This Row],[b1_libelle]]</f>
        <v>BDOE213 - Modélisation d'une BD : Merise</v>
      </c>
      <c r="D4" s="41" t="s">
        <v>499</v>
      </c>
      <c r="F4" s="41" t="s">
        <v>123</v>
      </c>
      <c r="G4" s="41" t="s">
        <v>155</v>
      </c>
      <c r="H4" s="41" t="str">
        <f>Tableau13[[#This Row],[b2_code]]&amp;" - "&amp;Tableau13[[#This Row],[b2_libelle]]</f>
        <v>BTSE337 - Culture générale et expression</v>
      </c>
      <c r="I4" s="41" t="s">
        <v>485</v>
      </c>
      <c r="K4" s="41" t="s">
        <v>170</v>
      </c>
      <c r="L4" s="41" t="s">
        <v>206</v>
      </c>
      <c r="M4" s="41" t="str">
        <f>Tableau14[[#This Row],[b3_code]]&amp;" - "&amp;Tableau14[[#This Row],[b3_libelle]]</f>
        <v>BDOE505 - Conception et exploitation d'une BD</v>
      </c>
      <c r="N4" s="41" t="s">
        <v>499</v>
      </c>
      <c r="P4" s="41" t="s">
        <v>246</v>
      </c>
      <c r="Q4" s="41" t="s">
        <v>281</v>
      </c>
      <c r="R4" s="41" t="str">
        <f>Tableau15[[#This Row],[i4_code]]&amp;" - "&amp;Tableau15[[#This Row],[i4_libelle]]</f>
        <v>BDOE802 - Module NoSQL</v>
      </c>
      <c r="S4" s="41" t="s">
        <v>479</v>
      </c>
      <c r="U4" s="41" t="s">
        <v>312</v>
      </c>
      <c r="V4" s="41" t="s">
        <v>349</v>
      </c>
      <c r="W4" s="41" t="str">
        <f>Tableau16[[#This Row],[i5_code]]&amp;" - "&amp;Tableau16[[#This Row],[i5_libelle]]</f>
        <v>BDOE929 - Qualité des données</v>
      </c>
      <c r="X4" s="41" t="s">
        <v>507</v>
      </c>
      <c r="Z4" s="41" t="s">
        <v>589</v>
      </c>
      <c r="AA4" s="41" t="s">
        <v>590</v>
      </c>
      <c r="AB4" s="41" t="str">
        <f>Tableau17[[#This Row],[udev_poei_code]]&amp;" - "&amp;Tableau17[[#This Row],[udev_poei_libelle]]</f>
        <v>JVA_210 - Programmation Java : Bases du langage</v>
      </c>
      <c r="AC4" s="41" t="s">
        <v>499</v>
      </c>
      <c r="AE4" s="41" t="s">
        <v>548</v>
      </c>
      <c r="AF4" s="41" t="s">
        <v>549</v>
      </c>
      <c r="AG4" s="41" t="str">
        <f>Tableau18[[#This Row],[udev_cpro_code]]&amp;" - "&amp;Tableau18[[#This Row],[udev_cpro_libelle]]</f>
        <v>JVA_240 - Programmation Java : Client lourd : Technologie SWING</v>
      </c>
      <c r="AH4" s="41" t="s">
        <v>1213</v>
      </c>
    </row>
    <row r="5" spans="1:34" x14ac:dyDescent="0.2">
      <c r="A5" s="41" t="s">
        <v>34</v>
      </c>
      <c r="B5" s="41" t="s">
        <v>68</v>
      </c>
      <c r="C5" s="41" t="str">
        <f>Tableau12[[#This Row],[b1_code]]&amp;" - "&amp;Tableau12[[#This Row],[b1_libelle]]</f>
        <v>BDOE214 - Modéliser avec le Langage UML / Diagr. Classes</v>
      </c>
      <c r="D5" s="41" t="s">
        <v>505</v>
      </c>
      <c r="F5" s="41" t="s">
        <v>124</v>
      </c>
      <c r="G5" s="41" t="s">
        <v>156</v>
      </c>
      <c r="H5" s="41" t="str">
        <f>Tableau13[[#This Row],[b2_code]]&amp;" - "&amp;Tableau13[[#This Row],[b2_libelle]]</f>
        <v>BTSE338 - Préparation Epreuves SIO : Algo/math + Epreuve E6 + TEC (BTS Blanc)</v>
      </c>
      <c r="I5" s="41" t="s">
        <v>506</v>
      </c>
      <c r="K5" s="41" t="s">
        <v>171</v>
      </c>
      <c r="L5" s="41" t="s">
        <v>230</v>
      </c>
      <c r="M5" s="41" t="str">
        <f>Tableau14[[#This Row],[b3_code]]&amp;" - "&amp;Tableau14[[#This Row],[b3_libelle]]</f>
        <v>BDOE606 - Administration d'une BD</v>
      </c>
      <c r="N5" s="41" t="s">
        <v>499</v>
      </c>
      <c r="P5" s="41" t="s">
        <v>262</v>
      </c>
      <c r="Q5" s="41" t="s">
        <v>297</v>
      </c>
      <c r="R5" s="41" t="str">
        <f>Tableau15[[#This Row],[i4_code]]&amp;" - "&amp;Tableau15[[#This Row],[i4_libelle]]</f>
        <v>BDOE813 - Conception et planification BI (Parcours Data)</v>
      </c>
      <c r="S5" s="41" t="s">
        <v>487</v>
      </c>
      <c r="U5" s="41" t="s">
        <v>318</v>
      </c>
      <c r="V5" s="41" t="s">
        <v>355</v>
      </c>
      <c r="W5" s="41" t="str">
        <f>Tableau16[[#This Row],[i5_code]]&amp;" - "&amp;Tableau16[[#This Row],[i5_libelle]]</f>
        <v>BDOE933 - La sécurité des objets connectés (Spécialité Data)</v>
      </c>
      <c r="X5" s="41" t="s">
        <v>493</v>
      </c>
      <c r="Z5" s="41" t="s">
        <v>591</v>
      </c>
      <c r="AA5" s="41" t="s">
        <v>592</v>
      </c>
      <c r="AB5" s="41" t="str">
        <f>Tableau17[[#This Row],[udev_poei_code]]&amp;" - "&amp;Tableau17[[#This Row],[udev_poei_libelle]]</f>
        <v>JVA_220 - Programmation Java : Programmation Orientée Objets (POO)</v>
      </c>
      <c r="AC5" s="41" t="s">
        <v>499</v>
      </c>
      <c r="AE5" s="41" t="s">
        <v>550</v>
      </c>
      <c r="AF5" s="41" t="s">
        <v>551</v>
      </c>
      <c r="AG5" s="41" t="str">
        <f>Tableau18[[#This Row],[udev_cpro_code]]&amp;" - "&amp;Tableau18[[#This Row],[udev_cpro_libelle]]</f>
        <v>JVA_250 - Programmation Java : Etats imprimés</v>
      </c>
      <c r="AH5" s="41" t="s">
        <v>1213</v>
      </c>
    </row>
    <row r="6" spans="1:34" x14ac:dyDescent="0.2">
      <c r="A6" s="41" t="s">
        <v>45</v>
      </c>
      <c r="B6" s="41" t="s">
        <v>87</v>
      </c>
      <c r="C6" s="41" t="str">
        <f>Tableau12[[#This Row],[b1_code]]&amp;" - "&amp;Tableau12[[#This Row],[b1_libelle]]</f>
        <v>BTSE131 - Environnement juridique des services informatiques</v>
      </c>
      <c r="D6" s="41" t="s">
        <v>497</v>
      </c>
      <c r="F6" s="41" t="s">
        <v>125</v>
      </c>
      <c r="G6" s="41" t="s">
        <v>1075</v>
      </c>
      <c r="H6" s="41" t="str">
        <f>Tableau13[[#This Row],[b2_code]]&amp;" - "&amp;Tableau13[[#This Row],[b2_libelle]]</f>
        <v>BTSE339 - Projet PPE 3/4 (SLAM)</v>
      </c>
      <c r="I6" s="41" t="s">
        <v>504</v>
      </c>
      <c r="K6" s="41" t="s">
        <v>193</v>
      </c>
      <c r="L6" s="41" t="s">
        <v>227</v>
      </c>
      <c r="M6" s="41" t="str">
        <f>Tableau14[[#This Row],[b3_code]]&amp;" - "&amp;Tableau14[[#This Row],[b3_libelle]]</f>
        <v>BDOE636 - Objets connectés et l'Internet des Objets (les fondamentaux) (Parcours Données et Objets connectés)</v>
      </c>
      <c r="P6" s="41" t="s">
        <v>263</v>
      </c>
      <c r="Q6" s="41" t="s">
        <v>298</v>
      </c>
      <c r="R6" s="41" t="str">
        <f>Tableau15[[#This Row],[i4_code]]&amp;" - "&amp;Tableau15[[#This Row],[i4_libelle]]</f>
        <v>BDOE828 - Datamining &amp; Fouille de données : concepts et techniques (Parcours Data)</v>
      </c>
      <c r="S6" s="41" t="s">
        <v>507</v>
      </c>
      <c r="U6" s="41" t="s">
        <v>325</v>
      </c>
      <c r="V6" s="41" t="s">
        <v>362</v>
      </c>
      <c r="W6" s="41" t="str">
        <f>Tableau16[[#This Row],[i5_code]]&amp;" - "&amp;Tableau16[[#This Row],[i5_libelle]]</f>
        <v>DEVE912 - Conception d'une solution embarquée en temps réel (Mention Dév)</v>
      </c>
      <c r="X6" s="41" t="s">
        <v>498</v>
      </c>
      <c r="Z6" s="41" t="s">
        <v>593</v>
      </c>
      <c r="AA6" s="41" t="s">
        <v>594</v>
      </c>
      <c r="AB6" s="41" t="str">
        <f>Tableau17[[#This Row],[udev_poei_code]]&amp;" - "&amp;Tableau17[[#This Row],[udev_poei_libelle]]</f>
        <v>JVA_230 - Programmation Java : Accès aux données stockées</v>
      </c>
      <c r="AC6" s="41" t="s">
        <v>505</v>
      </c>
      <c r="AE6" s="41" t="s">
        <v>552</v>
      </c>
      <c r="AF6" s="41" t="s">
        <v>553</v>
      </c>
      <c r="AG6" s="41" t="str">
        <f>Tableau18[[#This Row],[udev_cpro_code]]&amp;" - "&amp;Tableau18[[#This Row],[udev_cpro_libelle]]</f>
        <v>JVA_260 - Programmation Java : Fin de projet / BackOffice</v>
      </c>
      <c r="AH6" s="41" t="s">
        <v>1213</v>
      </c>
    </row>
    <row r="7" spans="1:34" x14ac:dyDescent="0.2">
      <c r="A7" s="41" t="s">
        <v>46</v>
      </c>
      <c r="B7" s="41" t="s">
        <v>88</v>
      </c>
      <c r="C7" s="41" t="str">
        <f>Tableau12[[#This Row],[b1_code]]&amp;" - "&amp;Tableau12[[#This Row],[b1_libelle]]</f>
        <v>BTSE132 - Environnement managériale et économique des services informatiques</v>
      </c>
      <c r="D7" s="41" t="s">
        <v>497</v>
      </c>
      <c r="F7" s="41" t="s">
        <v>126</v>
      </c>
      <c r="G7" s="81" t="s">
        <v>1076</v>
      </c>
      <c r="H7" s="82" t="str">
        <f>Tableau13[[#This Row],[b2_code]]&amp;" - "&amp;Tableau13[[#This Row],[b2_libelle]]</f>
        <v>BTSE440 - Projet PPE 3/4 (SISR)</v>
      </c>
      <c r="I7" s="81" t="s">
        <v>1033</v>
      </c>
      <c r="K7" s="41" t="s">
        <v>179</v>
      </c>
      <c r="L7" s="41" t="s">
        <v>231</v>
      </c>
      <c r="M7" s="41" t="str">
        <f>Tableau14[[#This Row],[b3_code]]&amp;" - "&amp;Tableau14[[#This Row],[b3_libelle]]</f>
        <v>COME629 - Techniques rédactionnelles professionnelles</v>
      </c>
      <c r="N7" s="41" t="s">
        <v>485</v>
      </c>
      <c r="P7" s="41" t="s">
        <v>240</v>
      </c>
      <c r="Q7" s="41" t="s">
        <v>275</v>
      </c>
      <c r="R7" s="41" t="str">
        <f>Tableau15[[#This Row],[i4_code]]&amp;" - "&amp;Tableau15[[#This Row],[i4_libelle]]</f>
        <v>COME826 - Communication d'Entreprise</v>
      </c>
      <c r="S7" s="41" t="s">
        <v>492</v>
      </c>
      <c r="U7" s="41" t="s">
        <v>324</v>
      </c>
      <c r="V7" s="41" t="s">
        <v>361</v>
      </c>
      <c r="W7" s="41" t="str">
        <f>Tableau16[[#This Row],[i5_code]]&amp;" - "&amp;Tableau16[[#This Row],[i5_libelle]]</f>
        <v>DEVE913 - Architecture générale et logicielle d'un système embarqué (Mention Dév)</v>
      </c>
      <c r="X7" s="41" t="s">
        <v>498</v>
      </c>
      <c r="Z7" s="41" t="s">
        <v>595</v>
      </c>
      <c r="AA7" s="41" t="s">
        <v>596</v>
      </c>
      <c r="AB7" s="41" t="str">
        <f>Tableau17[[#This Row],[udev_poei_code]]&amp;" - "&amp;Tableau17[[#This Row],[udev_poei_libelle]]</f>
        <v>JVS_010 - Programmation en JavaScript</v>
      </c>
      <c r="AC7" s="41" t="s">
        <v>1145</v>
      </c>
      <c r="AE7" s="41" t="s">
        <v>554</v>
      </c>
      <c r="AF7" s="41" t="s">
        <v>555</v>
      </c>
      <c r="AG7" s="41" t="str">
        <f>Tableau18[[#This Row],[udev_cpro_code]]&amp;" - "&amp;Tableau18[[#This Row],[udev_cpro_libelle]]</f>
        <v>JVA_310 - Programmation Web Java : Architecture Multi-Tiers</v>
      </c>
      <c r="AH7" s="41" t="s">
        <v>498</v>
      </c>
    </row>
    <row r="8" spans="1:34" x14ac:dyDescent="0.2">
      <c r="A8" s="81" t="s">
        <v>1062</v>
      </c>
      <c r="B8" s="81" t="s">
        <v>1063</v>
      </c>
      <c r="C8" s="82" t="str">
        <f>Tableau12[[#This Row],[b1_code]]&amp;" - "&amp;Tableau12[[#This Row],[b1_libelle]]</f>
        <v>BTSE133 - Mathématiques et Algorithmique</v>
      </c>
      <c r="D8" s="41" t="s">
        <v>506</v>
      </c>
      <c r="F8" s="41" t="s">
        <v>119</v>
      </c>
      <c r="G8" s="41" t="s">
        <v>147</v>
      </c>
      <c r="H8" s="41" t="str">
        <f>Tableau13[[#This Row],[b2_code]]&amp;" - "&amp;Tableau13[[#This Row],[b2_libelle]]</f>
        <v>COME325 - Projet Voltaire</v>
      </c>
      <c r="I8" s="41" t="s">
        <v>485</v>
      </c>
      <c r="K8" s="41" t="s">
        <v>180</v>
      </c>
      <c r="L8" s="41" t="s">
        <v>214</v>
      </c>
      <c r="M8" s="41" t="str">
        <f>Tableau14[[#This Row],[b3_code]]&amp;" - "&amp;Tableau14[[#This Row],[b3_libelle]]</f>
        <v>COME630 - Communication professionnelle</v>
      </c>
      <c r="N8" s="41" t="s">
        <v>485</v>
      </c>
      <c r="P8" s="41" t="s">
        <v>241</v>
      </c>
      <c r="Q8" s="41" t="s">
        <v>276</v>
      </c>
      <c r="R8" s="41" t="str">
        <f>Tableau15[[#This Row],[i4_code]]&amp;" - "&amp;Tableau15[[#This Row],[i4_libelle]]</f>
        <v>COME827 - Développement professionnel &amp; NetWorking</v>
      </c>
      <c r="S8" s="41" t="s">
        <v>492</v>
      </c>
      <c r="U8" s="41" t="s">
        <v>323</v>
      </c>
      <c r="V8" s="41" t="s">
        <v>360</v>
      </c>
      <c r="W8" s="41" t="str">
        <f>Tableau16[[#This Row],[i5_code]]&amp;" - "&amp;Tableau16[[#This Row],[i5_libelle]]</f>
        <v>DEVE914 - Gamification (Mention Dév)</v>
      </c>
      <c r="X8" s="41" t="s">
        <v>496</v>
      </c>
      <c r="Z8" s="41" t="s">
        <v>597</v>
      </c>
      <c r="AA8" s="41" t="s">
        <v>598</v>
      </c>
      <c r="AB8" s="41" t="str">
        <f>Tableau17[[#This Row],[udev_poei_code]]&amp;" - "&amp;Tableau17[[#This Row],[udev_poei_libelle]]</f>
        <v>JVS_020 - JavaScript et XML</v>
      </c>
      <c r="AC8" s="41" t="s">
        <v>1145</v>
      </c>
      <c r="AE8" s="41" t="s">
        <v>556</v>
      </c>
      <c r="AF8" s="41" t="s">
        <v>557</v>
      </c>
      <c r="AG8" s="41" t="str">
        <f>Tableau18[[#This Row],[udev_cpro_code]]&amp;" - "&amp;Tableau18[[#This Row],[udev_cpro_libelle]]</f>
        <v>JVA_320 - Programmation Web Java : Servlets</v>
      </c>
      <c r="AH8" s="41" t="s">
        <v>498</v>
      </c>
    </row>
    <row r="9" spans="1:34" x14ac:dyDescent="0.2">
      <c r="A9" s="41" t="s">
        <v>47</v>
      </c>
      <c r="B9" s="41" t="s">
        <v>1073</v>
      </c>
      <c r="C9" s="41" t="str">
        <f>Tableau12[[#This Row],[b1_code]]&amp;" - "&amp;Tableau12[[#This Row],[b1_libelle]]</f>
        <v>BTSE134 - Projet PPE 1/2 (SLAM)</v>
      </c>
      <c r="D9" s="41" t="s">
        <v>504</v>
      </c>
      <c r="F9" s="41" t="s">
        <v>118</v>
      </c>
      <c r="G9" s="41" t="s">
        <v>146</v>
      </c>
      <c r="H9" s="41" t="str">
        <f>Tableau13[[#This Row],[b2_code]]&amp;" - "&amp;Tableau13[[#This Row],[b2_libelle]]</f>
        <v>COME426 - Développer une argumentation</v>
      </c>
      <c r="I9" s="41" t="s">
        <v>485</v>
      </c>
      <c r="K9" s="41" t="s">
        <v>162</v>
      </c>
      <c r="L9" s="41" t="s">
        <v>198</v>
      </c>
      <c r="M9" s="41" t="str">
        <f>Tableau14[[#This Row],[b3_code]]&amp;" - "&amp;Tableau14[[#This Row],[b3_libelle]]</f>
        <v>DEVE501 - Langage Java</v>
      </c>
      <c r="N9" s="41" t="s">
        <v>498</v>
      </c>
      <c r="P9" s="41" t="s">
        <v>264</v>
      </c>
      <c r="Q9" s="41" t="s">
        <v>78</v>
      </c>
      <c r="R9" s="41" t="str">
        <f>Tableau15[[#This Row],[i4_code]]&amp;" - "&amp;Tableau15[[#This Row],[i4_libelle]]</f>
        <v>DEPE799 - Développement professionnel : Portefeuille de compétences</v>
      </c>
      <c r="S9" s="41" t="s">
        <v>497</v>
      </c>
      <c r="U9" s="41" t="s">
        <v>322</v>
      </c>
      <c r="V9" s="41" t="s">
        <v>359</v>
      </c>
      <c r="W9" s="41" t="str">
        <f>Tableau16[[#This Row],[i5_code]]&amp;" - "&amp;Tableau16[[#This Row],[i5_libelle]]</f>
        <v>DEVE915 - Modélisation et visualisation 3D (Mention Dév)</v>
      </c>
      <c r="X9" s="41" t="s">
        <v>506</v>
      </c>
      <c r="Z9" s="41" t="s">
        <v>599</v>
      </c>
      <c r="AA9" s="41" t="s">
        <v>600</v>
      </c>
      <c r="AB9" s="41" t="str">
        <f>Tableau17[[#This Row],[udev_poei_code]]&amp;" - "&amp;Tableau17[[#This Row],[udev_poei_libelle]]</f>
        <v>MAT_130 - Logiques et calculs booléens</v>
      </c>
      <c r="AC9" s="41" t="s">
        <v>506</v>
      </c>
      <c r="AE9" s="41" t="s">
        <v>558</v>
      </c>
      <c r="AF9" s="41" t="s">
        <v>559</v>
      </c>
      <c r="AG9" s="41" t="str">
        <f>Tableau18[[#This Row],[udev_cpro_code]]&amp;" - "&amp;Tableau18[[#This Row],[udev_cpro_libelle]]</f>
        <v>JVA_330 - Programmation Web Java : interface client léger</v>
      </c>
      <c r="AH9" s="41" t="s">
        <v>498</v>
      </c>
    </row>
    <row r="10" spans="1:34" x14ac:dyDescent="0.2">
      <c r="A10" s="81" t="s">
        <v>48</v>
      </c>
      <c r="B10" s="81" t="s">
        <v>1074</v>
      </c>
      <c r="C10" s="82" t="str">
        <f>Tableau12[[#This Row],[b1_code]]&amp;" - "&amp;Tableau12[[#This Row],[b1_libelle]]</f>
        <v>BTSE235 - Projet PPE 1/2 (SISR)</v>
      </c>
      <c r="D10" s="81" t="s">
        <v>1033</v>
      </c>
      <c r="F10" s="41" t="s">
        <v>96</v>
      </c>
      <c r="G10" s="41" t="s">
        <v>129</v>
      </c>
      <c r="H10" s="41" t="str">
        <f>Tableau13[[#This Row],[b2_code]]&amp;" - "&amp;Tableau13[[#This Row],[b2_libelle]]</f>
        <v>DEVE301 - Langage C# - Les fondamentaux</v>
      </c>
      <c r="I10" s="41" t="s">
        <v>489</v>
      </c>
      <c r="K10" s="41" t="s">
        <v>166</v>
      </c>
      <c r="L10" s="41" t="s">
        <v>202</v>
      </c>
      <c r="M10" s="41" t="str">
        <f>Tableau14[[#This Row],[b3_code]]&amp;" - "&amp;Tableau14[[#This Row],[b3_libelle]]</f>
        <v>DEVE507 - IP, Techno. et Services réseaux sans fil</v>
      </c>
      <c r="N10" s="41" t="s">
        <v>493</v>
      </c>
      <c r="P10" s="41" t="s">
        <v>251</v>
      </c>
      <c r="Q10" s="41" t="s">
        <v>286</v>
      </c>
      <c r="R10" s="41" t="str">
        <f>Tableau15[[#This Row],[i4_code]]&amp;" - "&amp;Tableau15[[#This Row],[i4_libelle]]</f>
        <v>DEVE703 - Apprentissage et Réseaux Neuronaux (Bases)</v>
      </c>
      <c r="S10" s="41" t="s">
        <v>499</v>
      </c>
      <c r="U10" s="41" t="s">
        <v>319</v>
      </c>
      <c r="V10" s="41" t="s">
        <v>356</v>
      </c>
      <c r="W10" s="41" t="str">
        <f>Tableau16[[#This Row],[i5_code]]&amp;" - "&amp;Tableau16[[#This Row],[i5_libelle]]</f>
        <v>DEVE931 - Développement WebApplications &amp; Framework mobiles (Spécialité Mobilité)</v>
      </c>
      <c r="X10" s="41" t="s">
        <v>1111</v>
      </c>
      <c r="Z10" s="41" t="s">
        <v>601</v>
      </c>
      <c r="AA10" s="41" t="s">
        <v>602</v>
      </c>
      <c r="AB10" s="41" t="str">
        <f>Tableau17[[#This Row],[udev_poei_code]]&amp;" - "&amp;Tableau17[[#This Row],[udev_poei_libelle]]</f>
        <v>MDD_060 - Programmation Orientée Objets</v>
      </c>
      <c r="AC10" s="41" t="s">
        <v>499</v>
      </c>
      <c r="AE10" s="41" t="s">
        <v>560</v>
      </c>
      <c r="AF10" s="41" t="s">
        <v>561</v>
      </c>
      <c r="AG10" s="41" t="str">
        <f>Tableau18[[#This Row],[udev_cpro_code]]&amp;" - "&amp;Tableau18[[#This Row],[udev_cpro_libelle]]</f>
        <v>JVA_340 - Programmation Web Java : Finir le projet côte FrontOffice</v>
      </c>
      <c r="AH10" s="41" t="s">
        <v>498</v>
      </c>
    </row>
    <row r="11" spans="1:34" x14ac:dyDescent="0.2">
      <c r="A11" s="41" t="s">
        <v>41</v>
      </c>
      <c r="B11" s="41" t="s">
        <v>73</v>
      </c>
      <c r="C11" s="41" t="str">
        <f>Tableau12[[#This Row],[b1_code]]&amp;" - "&amp;Tableau12[[#This Row],[b1_libelle]]</f>
        <v>COME225 - Outils de la communication écrite : Structurer son écrit</v>
      </c>
      <c r="D11" s="41" t="s">
        <v>485</v>
      </c>
      <c r="F11" s="41" t="s">
        <v>99</v>
      </c>
      <c r="G11" s="41" t="s">
        <v>132</v>
      </c>
      <c r="H11" s="41" t="str">
        <f>Tableau13[[#This Row],[b2_code]]&amp;" - "&amp;Tableau13[[#This Row],[b2_libelle]]</f>
        <v>DEVE303 - Langage JavaScript - Interface Client Web</v>
      </c>
      <c r="I11" s="41" t="s">
        <v>515</v>
      </c>
      <c r="K11" s="41" t="s">
        <v>167</v>
      </c>
      <c r="L11" s="41" t="s">
        <v>203</v>
      </c>
      <c r="M11" s="41" t="str">
        <f>Tableau14[[#This Row],[b3_code]]&amp;" - "&amp;Tableau14[[#This Row],[b3_libelle]]</f>
        <v>DEVE539 - Sécurité Système et Réseaux - les fondamentaux</v>
      </c>
      <c r="N11" s="41" t="s">
        <v>491</v>
      </c>
      <c r="P11" s="41" t="s">
        <v>250</v>
      </c>
      <c r="Q11" s="41" t="s">
        <v>285</v>
      </c>
      <c r="R11" s="41" t="str">
        <f>Tableau15[[#This Row],[i4_code]]&amp;" - "&amp;Tableau15[[#This Row],[i4_libelle]]</f>
        <v>DEVE705 - Web Services</v>
      </c>
      <c r="S11" s="41" t="s">
        <v>483</v>
      </c>
      <c r="U11" s="41" t="s">
        <v>308</v>
      </c>
      <c r="V11" s="41" t="s">
        <v>345</v>
      </c>
      <c r="W11" s="41" t="str">
        <f>Tableau16[[#This Row],[i5_code]]&amp;" - "&amp;Tableau16[[#This Row],[i5_libelle]]</f>
        <v>ENVE907 - Green IT &amp; RSE</v>
      </c>
      <c r="X11" s="41" t="s">
        <v>500</v>
      </c>
      <c r="Z11" s="41" t="s">
        <v>603</v>
      </c>
      <c r="AA11" s="41" t="s">
        <v>727</v>
      </c>
      <c r="AB11" s="41" t="str">
        <f>Tableau17[[#This Row],[udev_poei_code]]&amp;" - "&amp;Tableau17[[#This Row],[udev_poei_libelle]]</f>
        <v>MDD_110 - Méthodologie du développeur option 11</v>
      </c>
      <c r="AC11" s="41" t="s">
        <v>1150</v>
      </c>
      <c r="AE11" s="41" t="s">
        <v>562</v>
      </c>
      <c r="AF11" s="41" t="s">
        <v>563</v>
      </c>
      <c r="AG11" s="41" t="str">
        <f>Tableau18[[#This Row],[udev_cpro_code]]&amp;" - "&amp;Tableau18[[#This Row],[udev_cpro_libelle]]</f>
        <v>JVA_350 - Programmation Web Java : Déploiement sur site Distant</v>
      </c>
      <c r="AH11" s="41" t="s">
        <v>498</v>
      </c>
    </row>
    <row r="12" spans="1:34" x14ac:dyDescent="0.2">
      <c r="A12" s="41" t="s">
        <v>42</v>
      </c>
      <c r="B12" s="41" t="s">
        <v>74</v>
      </c>
      <c r="C12" s="41" t="str">
        <f>Tableau12[[#This Row],[b1_code]]&amp;" - "&amp;Tableau12[[#This Row],[b1_libelle]]</f>
        <v>COME226 - Communication orale : Exposés thématiques</v>
      </c>
      <c r="D12" s="41" t="s">
        <v>485</v>
      </c>
      <c r="F12" s="41" t="s">
        <v>100</v>
      </c>
      <c r="G12" s="41" t="s">
        <v>133</v>
      </c>
      <c r="H12" s="41" t="str">
        <f>Tableau13[[#This Row],[b2_code]]&amp;" - "&amp;Tableau13[[#This Row],[b2_libelle]]</f>
        <v>DEVE304 - Développement environnement mobile</v>
      </c>
      <c r="I12" s="41" t="s">
        <v>839</v>
      </c>
      <c r="K12" s="41" t="s">
        <v>163</v>
      </c>
      <c r="L12" s="41" t="s">
        <v>199</v>
      </c>
      <c r="M12" s="41" t="str">
        <f>Tableau14[[#This Row],[b3_code]]&amp;" - "&amp;Tableau14[[#This Row],[b3_libelle]]</f>
        <v>DEVE602 - Intégration continue (Java &amp; Jenkins)</v>
      </c>
      <c r="N12" s="41" t="s">
        <v>512</v>
      </c>
      <c r="P12" s="41" t="s">
        <v>248</v>
      </c>
      <c r="Q12" s="41" t="s">
        <v>283</v>
      </c>
      <c r="R12" s="41" t="str">
        <f>Tableau15[[#This Row],[i4_code]]&amp;" - "&amp;Tableau15[[#This Row],[i4_libelle]]</f>
        <v>DEVE710 - Systèmes Embarqués</v>
      </c>
      <c r="S12" s="41" t="s">
        <v>508</v>
      </c>
      <c r="U12" s="41" t="s">
        <v>310</v>
      </c>
      <c r="V12" s="41" t="s">
        <v>347</v>
      </c>
      <c r="W12" s="41" t="str">
        <f>Tableau16[[#This Row],[i5_code]]&amp;" - "&amp;Tableau16[[#This Row],[i5_libelle]]</f>
        <v>LNGE909 - Enews</v>
      </c>
      <c r="X12" s="41" t="s">
        <v>502</v>
      </c>
      <c r="Z12" s="41" t="s">
        <v>605</v>
      </c>
      <c r="AA12" s="41" t="s">
        <v>726</v>
      </c>
      <c r="AB12" s="41" t="str">
        <f>Tableau17[[#This Row],[udev_poei_code]]&amp;" - "&amp;Tableau17[[#This Row],[udev_poei_libelle]]</f>
        <v>MDW_120 - Méthodologie du développeur</v>
      </c>
      <c r="AC12" s="41" t="s">
        <v>501</v>
      </c>
      <c r="AE12" s="41" t="s">
        <v>564</v>
      </c>
      <c r="AF12" s="41" t="s">
        <v>565</v>
      </c>
      <c r="AG12" s="41" t="str">
        <f>Tableau18[[#This Row],[udev_cpro_code]]&amp;" - "&amp;Tableau18[[#This Row],[udev_cpro_libelle]]</f>
        <v>LAN_050 - Comparer et choisir une solution informatique</v>
      </c>
      <c r="AH12" s="41" t="s">
        <v>623</v>
      </c>
    </row>
    <row r="13" spans="1:34" x14ac:dyDescent="0.2">
      <c r="A13" s="41" t="s">
        <v>49</v>
      </c>
      <c r="B13" s="41" t="s">
        <v>77</v>
      </c>
      <c r="C13" s="41" t="str">
        <f>Tableau12[[#This Row],[b1_code]]&amp;" - "&amp;Tableau12[[#This Row],[b1_libelle]]</f>
        <v>DEPE127 - Atelier Apprendre à apprendre</v>
      </c>
      <c r="D13" s="41" t="s">
        <v>497</v>
      </c>
      <c r="F13" s="41" t="s">
        <v>95</v>
      </c>
      <c r="G13" s="41" t="s">
        <v>128</v>
      </c>
      <c r="H13" s="41" t="str">
        <f>Tableau13[[#This Row],[b2_code]]&amp;" - "&amp;Tableau13[[#This Row],[b2_libelle]]</f>
        <v>DEVE316 - Langage C++</v>
      </c>
      <c r="I13" s="41" t="s">
        <v>499</v>
      </c>
      <c r="K13" s="41" t="s">
        <v>164</v>
      </c>
      <c r="L13" s="41" t="s">
        <v>200</v>
      </c>
      <c r="M13" s="41" t="str">
        <f>Tableau14[[#This Row],[b3_code]]&amp;" - "&amp;Tableau14[[#This Row],[b3_libelle]]</f>
        <v>DEVE604 - Langage J2EE</v>
      </c>
      <c r="N13" s="41" t="s">
        <v>498</v>
      </c>
      <c r="P13" s="41" t="s">
        <v>252</v>
      </c>
      <c r="Q13" s="41" t="s">
        <v>287</v>
      </c>
      <c r="R13" s="41" t="str">
        <f>Tableau15[[#This Row],[i4_code]]&amp;" - "&amp;Tableau15[[#This Row],[i4_libelle]]</f>
        <v>DEVE804 - Résolution de problèmes complexes</v>
      </c>
      <c r="S13" s="41" t="s">
        <v>499</v>
      </c>
      <c r="U13" s="41" t="s">
        <v>307</v>
      </c>
      <c r="V13" s="41" t="s">
        <v>344</v>
      </c>
      <c r="W13" s="41" t="str">
        <f>Tableau16[[#This Row],[i5_code]]&amp;" - "&amp;Tableau16[[#This Row],[i5_libelle]]</f>
        <v>MGTE906 - Gestion des Compétences RH</v>
      </c>
      <c r="X13" s="41" t="s">
        <v>514</v>
      </c>
      <c r="Z13" s="41" t="s">
        <v>607</v>
      </c>
      <c r="AA13" s="41" t="s">
        <v>608</v>
      </c>
      <c r="AB13" s="41" t="str">
        <f>Tableau17[[#This Row],[udev_poei_code]]&amp;" - "&amp;Tableau17[[#This Row],[udev_poei_libelle]]</f>
        <v>MSQ_010 - Le SGBDR MySQL option Developpeur Niveau I</v>
      </c>
      <c r="AC13" s="41" t="s">
        <v>499</v>
      </c>
      <c r="AE13" s="41" t="s">
        <v>566</v>
      </c>
      <c r="AF13" s="41" t="s">
        <v>567</v>
      </c>
      <c r="AG13" s="41" t="str">
        <f>Tableau18[[#This Row],[udev_cpro_code]]&amp;" - "&amp;Tableau18[[#This Row],[udev_cpro_libelle]]</f>
        <v>LAN_060 - Préparation et passage du TOEIC</v>
      </c>
      <c r="AH13" s="41" t="s">
        <v>623</v>
      </c>
    </row>
    <row r="14" spans="1:34" x14ac:dyDescent="0.2">
      <c r="A14" s="41" t="s">
        <v>50</v>
      </c>
      <c r="B14" s="41" t="s">
        <v>78</v>
      </c>
      <c r="C14" s="41" t="str">
        <f>Tableau12[[#This Row],[b1_code]]&amp;" - "&amp;Tableau12[[#This Row],[b1_libelle]]</f>
        <v>DEPE228 - Développement professionnel : Portefeuille de compétences</v>
      </c>
      <c r="D14" s="41" t="s">
        <v>497</v>
      </c>
      <c r="F14" s="41" t="s">
        <v>98</v>
      </c>
      <c r="G14" s="41" t="s">
        <v>131</v>
      </c>
      <c r="H14" s="41" t="str">
        <f>Tableau13[[#This Row],[b2_code]]&amp;" - "&amp;Tableau13[[#This Row],[b2_libelle]]</f>
        <v>DEVE318 - UX (User eXperience) Design</v>
      </c>
      <c r="I14" s="41" t="s">
        <v>496</v>
      </c>
      <c r="K14" s="41" t="s">
        <v>186</v>
      </c>
      <c r="L14" s="41" t="s">
        <v>220</v>
      </c>
      <c r="M14" s="41" t="str">
        <f>Tableau14[[#This Row],[b3_code]]&amp;" - "&amp;Tableau14[[#This Row],[b3_libelle]]</f>
        <v>DEVE617 - Design Pattern (Java) (Mention Dév)</v>
      </c>
      <c r="P14" s="41" t="s">
        <v>249</v>
      </c>
      <c r="Q14" s="41" t="s">
        <v>284</v>
      </c>
      <c r="R14" s="41" t="str">
        <f>Tableau15[[#This Row],[i4_code]]&amp;" - "&amp;Tableau15[[#This Row],[i4_libelle]]</f>
        <v>DEVE839 - Programmation en temps réel</v>
      </c>
      <c r="S14" s="41" t="s">
        <v>498</v>
      </c>
      <c r="U14" s="41" t="s">
        <v>311</v>
      </c>
      <c r="V14" s="41" t="s">
        <v>348</v>
      </c>
      <c r="W14" s="41" t="str">
        <f>Tableau16[[#This Row],[i5_code]]&amp;" - "&amp;Tableau16[[#This Row],[i5_libelle]]</f>
        <v>PROE901 - Pilotage de Projet</v>
      </c>
      <c r="X14" s="41" t="s">
        <v>500</v>
      </c>
      <c r="Z14" s="41" t="s">
        <v>609</v>
      </c>
      <c r="AA14" s="41" t="s">
        <v>610</v>
      </c>
      <c r="AB14" s="41" t="str">
        <f>Tableau17[[#This Row],[udev_poei_code]]&amp;" - "&amp;Tableau17[[#This Row],[udev_poei_libelle]]</f>
        <v>PHP_012 - PHP5</v>
      </c>
      <c r="AC14" s="41" t="s">
        <v>505</v>
      </c>
      <c r="AE14" s="41" t="s">
        <v>568</v>
      </c>
      <c r="AF14" s="41" t="s">
        <v>569</v>
      </c>
      <c r="AG14" s="41" t="str">
        <f>Tableau18[[#This Row],[udev_cpro_code]]&amp;" - "&amp;Tableau18[[#This Row],[udev_cpro_libelle]]</f>
        <v>MDD_042 - Méthodologie du developpeur option 4</v>
      </c>
      <c r="AH14" s="41" t="s">
        <v>623</v>
      </c>
    </row>
    <row r="15" spans="1:34" x14ac:dyDescent="0.2">
      <c r="A15" s="41" t="s">
        <v>18</v>
      </c>
      <c r="B15" s="41" t="s">
        <v>54</v>
      </c>
      <c r="C15" s="41" t="str">
        <f>Tableau12[[#This Row],[b1_code]]&amp;" - "&amp;Tableau12[[#This Row],[b1_libelle]]</f>
        <v>DEVE101 - Algorithmique (notions de base)</v>
      </c>
      <c r="D15" s="41" t="s">
        <v>503</v>
      </c>
      <c r="F15" s="41" t="s">
        <v>97</v>
      </c>
      <c r="G15" s="41" t="s">
        <v>130</v>
      </c>
      <c r="H15" s="41" t="str">
        <f>Tableau13[[#This Row],[b2_code]]&amp;" - "&amp;Tableau13[[#This Row],[b2_libelle]]</f>
        <v>DEVE402 - Langage C# - Tests Unitaires</v>
      </c>
      <c r="I15" s="41" t="s">
        <v>489</v>
      </c>
      <c r="K15" s="41" t="s">
        <v>187</v>
      </c>
      <c r="L15" s="41" t="s">
        <v>221</v>
      </c>
      <c r="M15" s="41" t="str">
        <f>Tableau14[[#This Row],[b3_code]]&amp;" - "&amp;Tableau14[[#This Row],[b3_libelle]]</f>
        <v>DEVE618 - Mapping Objet Relationnel (ORM/Java)  (Mention Dév)</v>
      </c>
      <c r="P15" s="41" t="s">
        <v>236</v>
      </c>
      <c r="Q15" s="41" t="s">
        <v>271</v>
      </c>
      <c r="R15" s="41" t="str">
        <f>Tableau15[[#This Row],[i4_code]]&amp;" - "&amp;Tableau15[[#This Row],[i4_libelle]]</f>
        <v>FINE720 - Analyse financière</v>
      </c>
      <c r="S15" s="41" t="s">
        <v>497</v>
      </c>
      <c r="U15" s="41" t="s">
        <v>306</v>
      </c>
      <c r="V15" s="41" t="s">
        <v>343</v>
      </c>
      <c r="W15" s="41" t="str">
        <f>Tableau16[[#This Row],[i5_code]]&amp;" - "&amp;Tableau16[[#This Row],[i5_libelle]]</f>
        <v>PROE905 - Gestion des Contrats de services</v>
      </c>
      <c r="X15" s="41" t="s">
        <v>494</v>
      </c>
      <c r="Z15" s="41" t="s">
        <v>611</v>
      </c>
      <c r="AA15" s="41" t="s">
        <v>612</v>
      </c>
      <c r="AB15" s="41" t="str">
        <f>Tableau17[[#This Row],[udev_poei_code]]&amp;" - "&amp;Tableau17[[#This Row],[udev_poei_libelle]]</f>
        <v>PHP_030 - Symfony 2</v>
      </c>
      <c r="AC15" s="41" t="s">
        <v>1111</v>
      </c>
      <c r="AE15" s="41" t="s">
        <v>570</v>
      </c>
      <c r="AF15" s="41" t="s">
        <v>571</v>
      </c>
      <c r="AG15" s="41" t="str">
        <f>Tableau18[[#This Row],[udev_cpro_code]]&amp;" - "&amp;Tableau18[[#This Row],[udev_cpro_libelle]]</f>
        <v>MDD_050 - Méthodologie du developpeur option 5</v>
      </c>
      <c r="AH15" s="41" t="s">
        <v>498</v>
      </c>
    </row>
    <row r="16" spans="1:34" x14ac:dyDescent="0.2">
      <c r="A16" s="41" t="s">
        <v>19</v>
      </c>
      <c r="B16" s="41" t="s">
        <v>55</v>
      </c>
      <c r="C16" s="41" t="str">
        <f>Tableau12[[#This Row],[b1_code]]&amp;" - "&amp;Tableau12[[#This Row],[b1_libelle]]</f>
        <v>DEVE102 - Algorithmique et langage C</v>
      </c>
      <c r="D16" s="41" t="s">
        <v>503</v>
      </c>
      <c r="F16" s="41" t="s">
        <v>101</v>
      </c>
      <c r="G16" s="41" t="s">
        <v>134</v>
      </c>
      <c r="H16" s="41" t="str">
        <f>Tableau13[[#This Row],[b2_code]]&amp;" - "&amp;Tableau13[[#This Row],[b2_libelle]]</f>
        <v>DEVE405 - PHP Framework Symfony</v>
      </c>
      <c r="I16" s="41" t="s">
        <v>515</v>
      </c>
      <c r="K16" s="41" t="s">
        <v>188</v>
      </c>
      <c r="L16" s="41" t="s">
        <v>222</v>
      </c>
      <c r="M16" s="41" t="str">
        <f>Tableau14[[#This Row],[b3_code]]&amp;" - "&amp;Tableau14[[#This Row],[b3_libelle]]</f>
        <v>DEVE619 - Architecture logicielle (Mention Dév)</v>
      </c>
      <c r="P16" s="41" t="s">
        <v>237</v>
      </c>
      <c r="Q16" s="41" t="s">
        <v>272</v>
      </c>
      <c r="R16" s="41" t="str">
        <f>Tableau15[[#This Row],[i4_code]]&amp;" - "&amp;Tableau15[[#This Row],[i4_libelle]]</f>
        <v>FINE821 - Audit et Diagnostic stratégique financier</v>
      </c>
      <c r="S16" s="41" t="s">
        <v>497</v>
      </c>
      <c r="U16" s="41" t="s">
        <v>309</v>
      </c>
      <c r="V16" s="41" t="s">
        <v>346</v>
      </c>
      <c r="W16" s="41" t="str">
        <f>Tableau16[[#This Row],[i5_code]]&amp;" - "&amp;Tableau16[[#This Row],[i5_libelle]]</f>
        <v>PROE908 - Lean Management</v>
      </c>
      <c r="X16" s="41" t="s">
        <v>500</v>
      </c>
      <c r="Z16" s="41" t="s">
        <v>613</v>
      </c>
      <c r="AA16" s="41" t="s">
        <v>614</v>
      </c>
      <c r="AB16" s="41" t="str">
        <f>Tableau17[[#This Row],[udev_poei_code]]&amp;" - "&amp;Tableau17[[#This Row],[udev_poei_libelle]]</f>
        <v>SQL_010 - Langage SQL niveau 1</v>
      </c>
      <c r="AC16" s="41" t="s">
        <v>1166</v>
      </c>
      <c r="AE16" s="41" t="s">
        <v>572</v>
      </c>
      <c r="AF16" s="41" t="s">
        <v>573</v>
      </c>
      <c r="AG16" s="41" t="str">
        <f>Tableau18[[#This Row],[udev_cpro_code]]&amp;" - "&amp;Tableau18[[#This Row],[udev_cpro_libelle]]</f>
        <v>MDT_070 - Utiliser une veille technologique</v>
      </c>
      <c r="AH16" s="41" t="s">
        <v>623</v>
      </c>
    </row>
    <row r="17" spans="1:34" x14ac:dyDescent="0.2">
      <c r="A17" s="41" t="s">
        <v>23</v>
      </c>
      <c r="B17" s="41" t="s">
        <v>59</v>
      </c>
      <c r="C17" s="41" t="str">
        <f>Tableau12[[#This Row],[b1_code]]&amp;" - "&amp;Tableau12[[#This Row],[b1_libelle]]</f>
        <v>DEVE104 - HTML5 / CSS3</v>
      </c>
      <c r="D17" s="41" t="s">
        <v>505</v>
      </c>
      <c r="F17" s="41" t="s">
        <v>115</v>
      </c>
      <c r="G17" s="41" t="s">
        <v>145</v>
      </c>
      <c r="H17" s="41" t="str">
        <f>Tableau13[[#This Row],[b2_code]]&amp;" - "&amp;Tableau13[[#This Row],[b2_libelle]]</f>
        <v>DRTE420 - Droit des Sociétés et du Numérique</v>
      </c>
      <c r="I17" s="41" t="s">
        <v>497</v>
      </c>
      <c r="K17" s="41" t="s">
        <v>168</v>
      </c>
      <c r="L17" s="41" t="s">
        <v>204</v>
      </c>
      <c r="M17" s="41" t="str">
        <f>Tableau14[[#This Row],[b3_code]]&amp;" - "&amp;Tableau14[[#This Row],[b3_libelle]]</f>
        <v>DEVE640 - Administration sous windows : automatisation des tâches</v>
      </c>
      <c r="N17" s="41" t="s">
        <v>508</v>
      </c>
      <c r="P17" s="41" t="s">
        <v>238</v>
      </c>
      <c r="Q17" s="41" t="s">
        <v>273</v>
      </c>
      <c r="R17" s="41" t="str">
        <f>Tableau15[[#This Row],[i4_code]]&amp;" - "&amp;Tableau15[[#This Row],[i4_libelle]]</f>
        <v>LNGE824 - Role Play</v>
      </c>
      <c r="S17" s="41" t="s">
        <v>502</v>
      </c>
      <c r="U17" s="41" t="s">
        <v>332</v>
      </c>
      <c r="V17" s="41" t="s">
        <v>369</v>
      </c>
      <c r="W17" s="41" t="str">
        <f>Tableau16[[#This Row],[i5_code]]&amp;" - "&amp;Tableau16[[#This Row],[i5_libelle]]</f>
        <v>PROE920 - Pilotage de Projet ERP (Mention ERP)</v>
      </c>
      <c r="X17" s="41" t="s">
        <v>481</v>
      </c>
      <c r="Z17" s="41" t="s">
        <v>615</v>
      </c>
      <c r="AA17" s="41" t="s">
        <v>616</v>
      </c>
      <c r="AB17" s="41" t="str">
        <f>Tableau17[[#This Row],[udev_poei_code]]&amp;" - "&amp;Tableau17[[#This Row],[udev_poei_libelle]]</f>
        <v>SQL_020 - Langage SQL niveau 2</v>
      </c>
      <c r="AC17" s="41" t="s">
        <v>1145</v>
      </c>
      <c r="AE17" s="41" t="s">
        <v>574</v>
      </c>
      <c r="AF17" s="41" t="s">
        <v>575</v>
      </c>
      <c r="AG17" s="41" t="str">
        <f>Tableau18[[#This Row],[udev_cpro_code]]&amp;" - "&amp;Tableau18[[#This Row],[udev_cpro_libelle]]</f>
        <v>MDW_210 - Préparation certification SCRUM Master</v>
      </c>
      <c r="AH17" s="41" t="s">
        <v>623</v>
      </c>
    </row>
    <row r="18" spans="1:34" x14ac:dyDescent="0.2">
      <c r="A18" s="41" t="s">
        <v>24</v>
      </c>
      <c r="B18" s="41" t="s">
        <v>60</v>
      </c>
      <c r="C18" s="41" t="str">
        <f>Tableau12[[#This Row],[b1_code]]&amp;" - "&amp;Tableau12[[#This Row],[b1_libelle]]</f>
        <v>DEVE105 - PHP et MySQL</v>
      </c>
      <c r="D18" s="41" t="s">
        <v>512</v>
      </c>
      <c r="F18" s="41" t="s">
        <v>114</v>
      </c>
      <c r="G18" s="41" t="s">
        <v>144</v>
      </c>
      <c r="H18" s="41" t="str">
        <f>Tableau13[[#This Row],[b2_code]]&amp;" - "&amp;Tableau13[[#This Row],[b2_libelle]]</f>
        <v>ECOE319 - Economie d'Entreprise</v>
      </c>
      <c r="I18" s="41" t="s">
        <v>497</v>
      </c>
      <c r="K18" s="41" t="s">
        <v>175</v>
      </c>
      <c r="L18" s="41" t="s">
        <v>210</v>
      </c>
      <c r="M18" s="41" t="str">
        <f>Tableau14[[#This Row],[b3_code]]&amp;" - "&amp;Tableau14[[#This Row],[b3_libelle]]</f>
        <v>DRTE522 - Droit de l'Internet</v>
      </c>
      <c r="N18" s="41" t="s">
        <v>509</v>
      </c>
      <c r="P18" s="41" t="s">
        <v>239</v>
      </c>
      <c r="Q18" s="41" t="s">
        <v>274</v>
      </c>
      <c r="R18" s="41" t="str">
        <f>Tableau15[[#This Row],[i4_code]]&amp;" - "&amp;Tableau15[[#This Row],[i4_libelle]]</f>
        <v>LNGE825 - Préparation TOEIC</v>
      </c>
      <c r="S18" s="41" t="s">
        <v>502</v>
      </c>
      <c r="U18" s="41" t="s">
        <v>333</v>
      </c>
      <c r="V18" s="41" t="s">
        <v>370</v>
      </c>
      <c r="W18" s="41" t="str">
        <f>Tableau16[[#This Row],[i5_code]]&amp;" - "&amp;Tableau16[[#This Row],[i5_libelle]]</f>
        <v>PROE921 - Management du risque (Mention ERP)</v>
      </c>
      <c r="X18" s="41" t="s">
        <v>481</v>
      </c>
      <c r="Z18" s="41" t="s">
        <v>617</v>
      </c>
      <c r="AA18" s="41" t="s">
        <v>618</v>
      </c>
      <c r="AB18" s="41" t="str">
        <f>Tableau17[[#This Row],[udev_poei_code]]&amp;" - "&amp;Tableau17[[#This Row],[udev_poei_libelle]]</f>
        <v>SQL_031 - Langage SQL niveau 3</v>
      </c>
      <c r="AC18" s="41" t="s">
        <v>1145</v>
      </c>
      <c r="AE18" s="41" t="s">
        <v>576</v>
      </c>
      <c r="AF18" s="41" t="s">
        <v>577</v>
      </c>
      <c r="AG18" s="41" t="str">
        <f>Tableau18[[#This Row],[udev_cpro_code]]&amp;" - "&amp;Tableau18[[#This Row],[udev_cpro_libelle]]</f>
        <v>MDW_220 - Préparation certification SCRUM Product Owner</v>
      </c>
      <c r="AH18" s="41" t="s">
        <v>623</v>
      </c>
    </row>
    <row r="19" spans="1:34" x14ac:dyDescent="0.2">
      <c r="A19" s="41" t="s">
        <v>20</v>
      </c>
      <c r="B19" s="41" t="s">
        <v>56</v>
      </c>
      <c r="C19" s="41" t="str">
        <f>Tableau12[[#This Row],[b1_code]]&amp;" - "&amp;Tableau12[[#This Row],[b1_libelle]]</f>
        <v>DEVE203 - Concepts Objet / Langage C++</v>
      </c>
      <c r="D19" s="41" t="s">
        <v>503</v>
      </c>
      <c r="F19" s="41" t="s">
        <v>116</v>
      </c>
      <c r="G19" s="41" t="s">
        <v>152</v>
      </c>
      <c r="H19" s="41" t="str">
        <f>Tableau13[[#This Row],[b2_code]]&amp;" - "&amp;Tableau13[[#This Row],[b2_libelle]]</f>
        <v>LNG423  - Techn. rédactionnelles professionnelles</v>
      </c>
      <c r="I19" s="41" t="s">
        <v>495</v>
      </c>
      <c r="K19" s="41" t="s">
        <v>176</v>
      </c>
      <c r="L19" s="41" t="s">
        <v>211</v>
      </c>
      <c r="M19" s="41" t="str">
        <f>Tableau14[[#This Row],[b3_code]]&amp;" - "&amp;Tableau14[[#This Row],[b3_libelle]]</f>
        <v>FINE624 - Finance / Business Plan</v>
      </c>
      <c r="N19" s="41" t="s">
        <v>497</v>
      </c>
      <c r="P19" s="41" t="s">
        <v>242</v>
      </c>
      <c r="Q19" s="41" t="s">
        <v>277</v>
      </c>
      <c r="R19" s="41" t="str">
        <f>Tableau15[[#This Row],[i4_code]]&amp;" - "&amp;Tableau15[[#This Row],[i4_libelle]]</f>
        <v>PROE815 - WorkShop Agile</v>
      </c>
      <c r="S19" s="41" t="s">
        <v>489</v>
      </c>
      <c r="U19" s="41" t="s">
        <v>327</v>
      </c>
      <c r="V19" s="41" t="s">
        <v>364</v>
      </c>
      <c r="W19" s="41" t="str">
        <f>Tableau16[[#This Row],[i5_code]]&amp;" - "&amp;Tableau16[[#This Row],[i5_libelle]]</f>
        <v>RESE916 - Technologie des réseaux intégrant voix, images et données (Mention Réseaux)</v>
      </c>
      <c r="X19" s="41" t="s">
        <v>491</v>
      </c>
      <c r="Z19" s="41" t="s">
        <v>619</v>
      </c>
      <c r="AA19" s="41" t="s">
        <v>620</v>
      </c>
      <c r="AB19" s="41" t="str">
        <f>Tableau17[[#This Row],[udev_poei_code]]&amp;" - "&amp;Tableau17[[#This Row],[udev_poei_libelle]]</f>
        <v>TWB_011 - Techniques Web niveau 1</v>
      </c>
      <c r="AC19" s="41" t="s">
        <v>1069</v>
      </c>
      <c r="AE19" s="41" t="s">
        <v>578</v>
      </c>
      <c r="AF19" s="41" t="s">
        <v>579</v>
      </c>
      <c r="AG19" s="41" t="str">
        <f>Tableau18[[#This Row],[udev_cpro_code]]&amp;" - "&amp;Tableau18[[#This Row],[udev_cpro_libelle]]</f>
        <v>MESI - Mise en situation</v>
      </c>
      <c r="AH19" s="41" t="s">
        <v>505</v>
      </c>
    </row>
    <row r="20" spans="1:34" x14ac:dyDescent="0.2">
      <c r="A20" s="41" t="s">
        <v>21</v>
      </c>
      <c r="B20" s="41" t="s">
        <v>57</v>
      </c>
      <c r="C20" s="41" t="str">
        <f>Tableau12[[#This Row],[b1_code]]&amp;" - "&amp;Tableau12[[#This Row],[b1_libelle]]</f>
        <v>DEVE206 - Langage C++ (Les Fondamentaux)</v>
      </c>
      <c r="D20" s="41" t="s">
        <v>505</v>
      </c>
      <c r="F20" s="41" t="s">
        <v>117</v>
      </c>
      <c r="G20" s="41" t="s">
        <v>153</v>
      </c>
      <c r="H20" s="41" t="str">
        <f>Tableau13[[#This Row],[b2_code]]&amp;" - "&amp;Tableau13[[#This Row],[b2_libelle]]</f>
        <v>LNG424  - Debate Technology</v>
      </c>
      <c r="I20" s="41" t="s">
        <v>495</v>
      </c>
      <c r="K20" s="41" t="s">
        <v>177</v>
      </c>
      <c r="L20" s="41" t="s">
        <v>212</v>
      </c>
      <c r="M20" s="41" t="str">
        <f>Tableau14[[#This Row],[b3_code]]&amp;" - "&amp;Tableau14[[#This Row],[b3_libelle]]</f>
        <v>LNGE627 - Case Study (usual English)</v>
      </c>
      <c r="N20" s="41" t="s">
        <v>502</v>
      </c>
      <c r="P20" s="41" t="s">
        <v>258</v>
      </c>
      <c r="Q20" s="41" t="s">
        <v>293</v>
      </c>
      <c r="R20" s="41" t="str">
        <f>Tableau15[[#This Row],[i4_code]]&amp;" - "&amp;Tableau15[[#This Row],[i4_libelle]]</f>
        <v>RESE807 - La sécurité des réseaux (Parcours Sécurité)</v>
      </c>
      <c r="S20" s="41" t="s">
        <v>491</v>
      </c>
      <c r="U20" s="41" t="s">
        <v>328</v>
      </c>
      <c r="V20" s="41" t="s">
        <v>365</v>
      </c>
      <c r="W20" s="41" t="str">
        <f>Tableau16[[#This Row],[i5_code]]&amp;" - "&amp;Tableau16[[#This Row],[i5_libelle]]</f>
        <v>RESE917 - Gestion et Optimisation des réseaux (Mention Réseaux)</v>
      </c>
      <c r="X20" s="41" t="s">
        <v>508</v>
      </c>
      <c r="Z20" s="41" t="s">
        <v>621</v>
      </c>
      <c r="AA20" s="41" t="s">
        <v>622</v>
      </c>
      <c r="AB20" s="41" t="str">
        <f>Tableau17[[#This Row],[udev_poei_code]]&amp;" - "&amp;Tableau17[[#This Row],[udev_poei_libelle]]</f>
        <v>TWB_020 - Responsive Web Design</v>
      </c>
      <c r="AC20" s="41" t="s">
        <v>1069</v>
      </c>
      <c r="AE20" s="41" t="s">
        <v>580</v>
      </c>
      <c r="AF20" s="41" t="s">
        <v>581</v>
      </c>
      <c r="AG20" s="41" t="str">
        <f>Tableau18[[#This Row],[udev_cpro_code]]&amp;" - "&amp;Tableau18[[#This Row],[udev_cpro_libelle]]</f>
        <v>PRM_020 - Programmation Mobile : Android / IOS</v>
      </c>
      <c r="AH20" s="41" t="s">
        <v>623</v>
      </c>
    </row>
    <row r="21" spans="1:34" x14ac:dyDescent="0.2">
      <c r="A21" s="41" t="s">
        <v>36</v>
      </c>
      <c r="B21" s="41" t="s">
        <v>70</v>
      </c>
      <c r="C21" s="41" t="str">
        <f>Tableau12[[#This Row],[b1_code]]&amp;" - "&amp;Tableau12[[#This Row],[b1_libelle]]</f>
        <v>DRTE217 - Droit du travail</v>
      </c>
      <c r="D21" s="41" t="s">
        <v>540</v>
      </c>
      <c r="F21" s="41" t="s">
        <v>111</v>
      </c>
      <c r="G21" s="41" t="s">
        <v>141</v>
      </c>
      <c r="H21" s="41" t="str">
        <f>Tableau13[[#This Row],[b2_code]]&amp;" - "&amp;Tableau13[[#This Row],[b2_libelle]]</f>
        <v>PROE313 - UML : Diagrammes Use Case et Séquences</v>
      </c>
      <c r="I21" s="41" t="s">
        <v>499</v>
      </c>
      <c r="K21" s="41" t="s">
        <v>178</v>
      </c>
      <c r="L21" s="41" t="s">
        <v>213</v>
      </c>
      <c r="M21" s="41" t="str">
        <f>Tableau14[[#This Row],[b3_code]]&amp;" - "&amp;Tableau14[[#This Row],[b3_libelle]]</f>
        <v>LNGE628 - Case Study (technical English)</v>
      </c>
      <c r="N21" s="41" t="s">
        <v>502</v>
      </c>
      <c r="P21" s="41" t="s">
        <v>261</v>
      </c>
      <c r="Q21" s="41" t="s">
        <v>296</v>
      </c>
      <c r="R21" s="41" t="str">
        <f>Tableau15[[#This Row],[i4_code]]&amp;" - "&amp;Tableau15[[#This Row],[i4_libelle]]</f>
        <v>RESE808 - Mobiles et VOIP (Parcours Réseaux)</v>
      </c>
      <c r="S21" s="41" t="s">
        <v>508</v>
      </c>
      <c r="U21" s="41" t="s">
        <v>315</v>
      </c>
      <c r="V21" s="41" t="s">
        <v>352</v>
      </c>
      <c r="W21" s="41" t="str">
        <f>Tableau16[[#This Row],[i5_code]]&amp;" - "&amp;Tableau16[[#This Row],[i5_libelle]]</f>
        <v>RESE925 - Management et déploiement de solutions Cloud (Spécialité Cloud)</v>
      </c>
      <c r="X21" s="41" t="s">
        <v>508</v>
      </c>
      <c r="AA21" s="41" t="s">
        <v>790</v>
      </c>
      <c r="AB21" s="69" t="str">
        <f>Tableau17[[#This Row],[udev_poei_code]]&amp;" - "&amp;Tableau17[[#This Row],[udev_poei_libelle]]</f>
        <v xml:space="preserve"> - FERIE</v>
      </c>
      <c r="AC21" s="41" t="s">
        <v>837</v>
      </c>
      <c r="AE21" s="41" t="s">
        <v>582</v>
      </c>
      <c r="AF21" s="41" t="s">
        <v>583</v>
      </c>
      <c r="AG21" s="41" t="str">
        <f>Tableau18[[#This Row],[udev_cpro_code]]&amp;" - "&amp;Tableau18[[#This Row],[udev_cpro_libelle]]</f>
        <v>ZEX_219 - Entretien devant jury professionnel</v>
      </c>
      <c r="AH21" s="41" t="s">
        <v>499</v>
      </c>
    </row>
    <row r="22" spans="1:34" x14ac:dyDescent="0.2">
      <c r="A22" s="41" t="s">
        <v>35</v>
      </c>
      <c r="B22" s="41" t="s">
        <v>69</v>
      </c>
      <c r="C22" s="41" t="str">
        <f>Tableau12[[#This Row],[b1_code]]&amp;" - "&amp;Tableau12[[#This Row],[b1_libelle]]</f>
        <v>ECOE116 - Outils de gestion d'une entreprise / Les fondamentaux</v>
      </c>
      <c r="D22" s="41" t="s">
        <v>497</v>
      </c>
      <c r="F22" s="41" t="s">
        <v>112</v>
      </c>
      <c r="G22" s="41" t="s">
        <v>142</v>
      </c>
      <c r="H22" s="41" t="str">
        <f>Tableau13[[#This Row],[b2_code]]&amp;" - "&amp;Tableau13[[#This Row],[b2_libelle]]</f>
        <v>PROE414 - Planification d'un Projet</v>
      </c>
      <c r="I22" s="41" t="s">
        <v>484</v>
      </c>
      <c r="K22" s="41" t="s">
        <v>172</v>
      </c>
      <c r="L22" s="41" t="s">
        <v>207</v>
      </c>
      <c r="M22" s="41" t="str">
        <f>Tableau14[[#This Row],[b3_code]]&amp;" - "&amp;Tableau14[[#This Row],[b3_libelle]]</f>
        <v>PROE509 - UML / Autres diagrammes + Utilisation AGL</v>
      </c>
      <c r="N22" s="41" t="s">
        <v>499</v>
      </c>
      <c r="P22" s="41" t="s">
        <v>260</v>
      </c>
      <c r="Q22" s="41" t="s">
        <v>295</v>
      </c>
      <c r="R22" s="41" t="str">
        <f>Tableau15[[#This Row],[i4_code]]&amp;" - "&amp;Tableau15[[#This Row],[i4_libelle]]</f>
        <v>RESE809 - Administration d'un système de messagerie (Parcours Réseaux)</v>
      </c>
      <c r="S22" s="41" t="s">
        <v>1173</v>
      </c>
      <c r="U22" s="41" t="s">
        <v>316</v>
      </c>
      <c r="V22" s="41" t="s">
        <v>353</v>
      </c>
      <c r="W22" s="41" t="str">
        <f>Tableau16[[#This Row],[i5_code]]&amp;" - "&amp;Tableau16[[#This Row],[i5_libelle]]</f>
        <v>RESE926 - La Sécurité du Cloud (Spécialité Cloud)</v>
      </c>
      <c r="X22" s="41" t="s">
        <v>508</v>
      </c>
      <c r="AA22" s="41" t="s">
        <v>792</v>
      </c>
      <c r="AB22" s="69" t="str">
        <f>Tableau17[[#This Row],[udev_poei_code]]&amp;" - "&amp;Tableau17[[#This Row],[udev_poei_libelle]]</f>
        <v xml:space="preserve"> - FERME</v>
      </c>
      <c r="AC22" s="41" t="s">
        <v>837</v>
      </c>
      <c r="AF22" s="41" t="s">
        <v>790</v>
      </c>
      <c r="AG22" s="69" t="str">
        <f>Tableau18[[#This Row],[udev_cpro_code]]&amp;" - "&amp;Tableau18[[#This Row],[udev_cpro_libelle]]</f>
        <v xml:space="preserve"> - FERIE</v>
      </c>
      <c r="AH22" s="41" t="s">
        <v>837</v>
      </c>
    </row>
    <row r="23" spans="1:34" x14ac:dyDescent="0.2">
      <c r="A23" s="41" t="s">
        <v>39</v>
      </c>
      <c r="B23" s="41" t="s">
        <v>71</v>
      </c>
      <c r="C23" s="41" t="str">
        <f>Tableau12[[#This Row],[b1_code]]&amp;" - "&amp;Tableau12[[#This Row],[b1_libelle]]</f>
        <v>LNGE223 - Méthodologie / compréhension orale et écrite</v>
      </c>
      <c r="D23" s="41" t="s">
        <v>495</v>
      </c>
      <c r="F23" s="41" t="s">
        <v>103</v>
      </c>
      <c r="G23" s="41" t="s">
        <v>150</v>
      </c>
      <c r="H23" s="41" t="str">
        <f>Tableau13[[#This Row],[b2_code]]&amp;" - "&amp;Tableau13[[#This Row],[b2_libelle]]</f>
        <v>RESE306 - Adm. Poste Clients Gestion Accès</v>
      </c>
      <c r="I23" s="41" t="s">
        <v>486</v>
      </c>
      <c r="K23" s="41" t="s">
        <v>173</v>
      </c>
      <c r="L23" s="41" t="s">
        <v>208</v>
      </c>
      <c r="M23" s="41" t="str">
        <f>Tableau14[[#This Row],[b3_code]]&amp;" - "&amp;Tableau14[[#This Row],[b3_libelle]]</f>
        <v>PROE510 - Gestion de Projet via ITIL</v>
      </c>
      <c r="N23" s="41" t="s">
        <v>843</v>
      </c>
      <c r="P23" s="41" t="s">
        <v>254</v>
      </c>
      <c r="Q23" s="41" t="s">
        <v>289</v>
      </c>
      <c r="R23" s="41" t="str">
        <f>Tableau15[[#This Row],[i4_code]]&amp;" - "&amp;Tableau15[[#This Row],[i4_libelle]]</f>
        <v>RESE811 - Mise en œuvre de la Virtualisation</v>
      </c>
      <c r="S23" s="41" t="s">
        <v>508</v>
      </c>
      <c r="U23" s="41" t="s">
        <v>304</v>
      </c>
      <c r="V23" s="41" t="s">
        <v>341</v>
      </c>
      <c r="W23" s="41" t="str">
        <f>Tableau16[[#This Row],[i5_code]]&amp;" - "&amp;Tableau16[[#This Row],[i5_libelle]]</f>
        <v>SYSE902 - Architecture Processus Métier</v>
      </c>
      <c r="X23" s="41" t="s">
        <v>500</v>
      </c>
      <c r="AA23" s="41" t="s">
        <v>808</v>
      </c>
      <c r="AB23" s="69" t="str">
        <f>Tableau17[[#This Row],[udev_poei_code]]&amp;" - "&amp;Tableau17[[#This Row],[udev_poei_libelle]]</f>
        <v xml:space="preserve"> - NON PLANIFIABLE</v>
      </c>
      <c r="AC23" s="41" t="s">
        <v>837</v>
      </c>
      <c r="AF23" s="41" t="s">
        <v>792</v>
      </c>
      <c r="AG23" s="69" t="str">
        <f>Tableau18[[#This Row],[udev_cpro_code]]&amp;" - "&amp;Tableau18[[#This Row],[udev_cpro_libelle]]</f>
        <v xml:space="preserve"> - FERME</v>
      </c>
      <c r="AH23" s="41" t="s">
        <v>837</v>
      </c>
    </row>
    <row r="24" spans="1:34" x14ac:dyDescent="0.2">
      <c r="A24" s="41" t="s">
        <v>40</v>
      </c>
      <c r="B24" s="41" t="s">
        <v>72</v>
      </c>
      <c r="C24" s="41" t="str">
        <f>Tableau12[[#This Row],[b1_code]]&amp;" - "&amp;Tableau12[[#This Row],[b1_libelle]]</f>
        <v>LNGE224 - Presse informatique professionnelle</v>
      </c>
      <c r="D24" s="41" t="s">
        <v>495</v>
      </c>
      <c r="F24" s="41" t="s">
        <v>104</v>
      </c>
      <c r="G24" s="41" t="s">
        <v>136</v>
      </c>
      <c r="H24" s="41" t="str">
        <f>Tableau13[[#This Row],[b2_code]]&amp;" - "&amp;Tableau13[[#This Row],[b2_libelle]]</f>
        <v>RESE407 - Administration Réseaux</v>
      </c>
      <c r="I24" s="41" t="s">
        <v>486</v>
      </c>
      <c r="K24" s="41" t="s">
        <v>191</v>
      </c>
      <c r="L24" s="41" t="s">
        <v>225</v>
      </c>
      <c r="M24" s="41" t="str">
        <f>Tableau14[[#This Row],[b3_code]]&amp;" - "&amp;Tableau14[[#This Row],[b3_libelle]]</f>
        <v>RESE608 - Stratégie &amp; Outils de virtualisation : Docker et VMWare (Parcours Virtualisation)</v>
      </c>
      <c r="N24" s="41" t="s">
        <v>508</v>
      </c>
      <c r="P24" s="41" t="s">
        <v>255</v>
      </c>
      <c r="Q24" s="41" t="s">
        <v>290</v>
      </c>
      <c r="R24" s="41" t="str">
        <f>Tableau15[[#This Row],[i4_code]]&amp;" - "&amp;Tableau15[[#This Row],[i4_libelle]]</f>
        <v>RESE825 - Développer une solution Cloud</v>
      </c>
      <c r="S24" s="41" t="s">
        <v>508</v>
      </c>
      <c r="U24" s="41" t="s">
        <v>303</v>
      </c>
      <c r="V24" s="41" t="s">
        <v>340</v>
      </c>
      <c r="W24" s="41" t="str">
        <f>Tableau16[[#This Row],[i5_code]]&amp;" - "&amp;Tableau16[[#This Row],[i5_libelle]]</f>
        <v>SYSE903 - Gouvernance et Performance d'un S.I.</v>
      </c>
      <c r="X24" s="41" t="s">
        <v>510</v>
      </c>
      <c r="Z24" s="81" t="s">
        <v>944</v>
      </c>
      <c r="AA24" s="81" t="s">
        <v>630</v>
      </c>
      <c r="AB24" s="82" t="str">
        <f>Tableau17[[#This Row],[udev_poei_code]]&amp;" - "&amp;Tableau17[[#This Row],[udev_poei_libelle]]</f>
        <v>PAE_CGI - CGI</v>
      </c>
      <c r="AC24" s="81" t="s">
        <v>630</v>
      </c>
      <c r="AF24" s="41" t="s">
        <v>808</v>
      </c>
      <c r="AG24" s="69" t="str">
        <f>Tableau18[[#This Row],[udev_cpro_code]]&amp;" - "&amp;Tableau18[[#This Row],[udev_cpro_libelle]]</f>
        <v xml:space="preserve"> - NON PLANIFIABLE</v>
      </c>
      <c r="AH24" s="41" t="s">
        <v>837</v>
      </c>
    </row>
    <row r="25" spans="1:34" x14ac:dyDescent="0.2">
      <c r="A25" s="41" t="s">
        <v>29</v>
      </c>
      <c r="B25" s="41" t="s">
        <v>64</v>
      </c>
      <c r="C25" s="41" t="str">
        <f>Tableau12[[#This Row],[b1_code]]&amp;" - "&amp;Tableau12[[#This Row],[b1_libelle]]</f>
        <v xml:space="preserve">RESE107 - Réseau Ethernet </v>
      </c>
      <c r="D25" s="41" t="s">
        <v>486</v>
      </c>
      <c r="F25" s="41" t="s">
        <v>105</v>
      </c>
      <c r="G25" s="41" t="s">
        <v>137</v>
      </c>
      <c r="H25" s="41" t="str">
        <f>Tableau13[[#This Row],[b2_code]]&amp;" - "&amp;Tableau13[[#This Row],[b2_libelle]]</f>
        <v>RESE409 - Supervision</v>
      </c>
      <c r="I25" s="41" t="s">
        <v>493</v>
      </c>
      <c r="K25" s="41" t="s">
        <v>184</v>
      </c>
      <c r="L25" s="41" t="s">
        <v>218</v>
      </c>
      <c r="M25" s="41" t="str">
        <f>Tableau14[[#This Row],[b3_code]]&amp;" - "&amp;Tableau14[[#This Row],[b3_libelle]]</f>
        <v>RESE612 - Routage dynamique : env. et protocoles (Mention Réseaux)</v>
      </c>
      <c r="N25" s="41" t="s">
        <v>491</v>
      </c>
      <c r="P25" s="41" t="s">
        <v>259</v>
      </c>
      <c r="Q25" s="41" t="s">
        <v>294</v>
      </c>
      <c r="R25" s="41" t="str">
        <f>Tableau15[[#This Row],[i4_code]]&amp;" - "&amp;Tableau15[[#This Row],[i4_libelle]]</f>
        <v>RESE834 - Cryptographie (Parcours Sécurité)</v>
      </c>
      <c r="S25" s="41" t="s">
        <v>506</v>
      </c>
      <c r="U25" s="41" t="s">
        <v>305</v>
      </c>
      <c r="V25" s="41" t="s">
        <v>342</v>
      </c>
      <c r="W25" s="41" t="str">
        <f>Tableau16[[#This Row],[i5_code]]&amp;" - "&amp;Tableau16[[#This Row],[i5_libelle]]</f>
        <v>SYSE904 - Sécurité de l'information et des échanges</v>
      </c>
      <c r="X25" s="41" t="s">
        <v>511</v>
      </c>
      <c r="AA25" s="41" t="s">
        <v>1024</v>
      </c>
      <c r="AB25" s="69" t="str">
        <f>Tableau17[[#This Row],[udev_poei_code]]&amp;" - "&amp;Tableau17[[#This Row],[udev_poei_libelle]]</f>
        <v xml:space="preserve"> - dispo_temp</v>
      </c>
      <c r="AC25" s="41" t="s">
        <v>837</v>
      </c>
      <c r="AF25" s="41" t="s">
        <v>1024</v>
      </c>
      <c r="AG25" s="69" t="str">
        <f>Tableau18[[#This Row],[udev_cpro_code]]&amp;" - "&amp;Tableau18[[#This Row],[udev_cpro_libelle]]</f>
        <v xml:space="preserve"> - dispo_temp</v>
      </c>
      <c r="AH25" s="41" t="s">
        <v>837</v>
      </c>
    </row>
    <row r="26" spans="1:34" x14ac:dyDescent="0.2">
      <c r="A26" s="41" t="s">
        <v>30</v>
      </c>
      <c r="B26" s="41" t="s">
        <v>80</v>
      </c>
      <c r="C26" s="41" t="str">
        <f>Tableau12[[#This Row],[b1_code]]&amp;" - "&amp;Tableau12[[#This Row],[b1_libelle]]</f>
        <v>RESE210 - Administration réseau Notions (IPV4 -IPV6 - firewalling)</v>
      </c>
      <c r="D26" s="41" t="s">
        <v>493</v>
      </c>
      <c r="F26" s="41" t="s">
        <v>106</v>
      </c>
      <c r="G26" s="41" t="s">
        <v>138</v>
      </c>
      <c r="H26" s="41" t="str">
        <f>Tableau13[[#This Row],[b2_code]]&amp;" - "&amp;Tableau13[[#This Row],[b2_libelle]]</f>
        <v>SYSE310 - Administration Linux (Shell)</v>
      </c>
      <c r="I26" s="41" t="s">
        <v>486</v>
      </c>
      <c r="K26" s="41" t="s">
        <v>183</v>
      </c>
      <c r="L26" s="41" t="s">
        <v>217</v>
      </c>
      <c r="M26" s="41" t="str">
        <f>Tableau14[[#This Row],[b3_code]]&amp;" - "&amp;Tableau14[[#This Row],[b3_libelle]]</f>
        <v>RESE613 - Haute Disponibilité (Mention Réseaux)</v>
      </c>
      <c r="N26" s="41" t="s">
        <v>491</v>
      </c>
      <c r="P26" s="41" t="s">
        <v>256</v>
      </c>
      <c r="Q26" s="41" t="s">
        <v>291</v>
      </c>
      <c r="R26" s="41" t="str">
        <f>Tableau15[[#This Row],[i4_code]]&amp;" - "&amp;Tableau15[[#This Row],[i4_libelle]]</f>
        <v>SYSE740 - Outils de chiffrement</v>
      </c>
      <c r="S26" s="41" t="s">
        <v>506</v>
      </c>
      <c r="U26" s="41" t="s">
        <v>329</v>
      </c>
      <c r="V26" s="41" t="s">
        <v>366</v>
      </c>
      <c r="W26" s="41" t="str">
        <f>Tableau16[[#This Row],[i5_code]]&amp;" - "&amp;Tableau16[[#This Row],[i5_libelle]]</f>
        <v>SYSE918 - Ingénierie des systèmes (Mention Réseaux)</v>
      </c>
      <c r="X26" s="41" t="s">
        <v>508</v>
      </c>
      <c r="Z26" s="142" t="s">
        <v>609</v>
      </c>
      <c r="AA26" s="142" t="s">
        <v>1196</v>
      </c>
      <c r="AB26" s="143" t="str">
        <f>Tableau17[[#This Row],[udev_poei_code]]&amp;" - "&amp;Tableau17[[#This Row],[udev_poei_libelle]]</f>
        <v>PHP_012 - PHP5 (Projet Transversal)</v>
      </c>
      <c r="AC26" s="142" t="s">
        <v>505</v>
      </c>
      <c r="AE26" s="120" t="s">
        <v>630</v>
      </c>
      <c r="AF26" s="120" t="s">
        <v>630</v>
      </c>
      <c r="AG26" s="121" t="str">
        <f>Tableau18[[#This Row],[udev_cpro_code]]&amp;" - "&amp;Tableau18[[#This Row],[udev_cpro_libelle]]</f>
        <v>CGI - CGI</v>
      </c>
      <c r="AH26" s="120" t="s">
        <v>837</v>
      </c>
    </row>
    <row r="27" spans="1:34" x14ac:dyDescent="0.2">
      <c r="A27" s="41" t="s">
        <v>27</v>
      </c>
      <c r="B27" s="41" t="s">
        <v>63</v>
      </c>
      <c r="C27" s="41" t="str">
        <f>Tableau12[[#This Row],[b1_code]]&amp;" - "&amp;Tableau12[[#This Row],[b1_libelle]]</f>
        <v>SYSE108 - Env. Windows : Installation et configuration Poste Travail</v>
      </c>
      <c r="D27" s="41" t="s">
        <v>486</v>
      </c>
      <c r="F27" s="41" t="s">
        <v>107</v>
      </c>
      <c r="G27" s="41" t="s">
        <v>139</v>
      </c>
      <c r="H27" s="41" t="str">
        <f>Tableau13[[#This Row],[b2_code]]&amp;" - "&amp;Tableau13[[#This Row],[b2_libelle]]</f>
        <v>SYSE311 - Services d' Infrastructure</v>
      </c>
      <c r="I27" s="41" t="s">
        <v>486</v>
      </c>
      <c r="K27" s="41" t="s">
        <v>192</v>
      </c>
      <c r="L27" s="41" t="s">
        <v>226</v>
      </c>
      <c r="M27" s="41" t="str">
        <f>Tableau14[[#This Row],[b3_code]]&amp;" - "&amp;Tableau14[[#This Row],[b3_libelle]]</f>
        <v>RESE614 - Scripting pour la Virtualisation (Parcours Virtualisation)</v>
      </c>
      <c r="N27" s="41" t="s">
        <v>508</v>
      </c>
      <c r="P27" s="41" t="s">
        <v>257</v>
      </c>
      <c r="Q27" s="41" t="s">
        <v>292</v>
      </c>
      <c r="R27" s="41" t="str">
        <f>Tableau15[[#This Row],[i4_code]]&amp;" - "&amp;Tableau15[[#This Row],[i4_libelle]]</f>
        <v>SYSE741 - Systèmes de sauvegarde</v>
      </c>
      <c r="S27" s="41" t="s">
        <v>713</v>
      </c>
      <c r="U27" s="41" t="s">
        <v>330</v>
      </c>
      <c r="V27" s="41" t="s">
        <v>367</v>
      </c>
      <c r="W27" s="41" t="str">
        <f>Tableau16[[#This Row],[i5_code]]&amp;" - "&amp;Tableau16[[#This Row],[i5_libelle]]</f>
        <v>SYSE919 - Management de la Virtualisation (Mention Réseaux)</v>
      </c>
      <c r="X27" s="41" t="s">
        <v>508</v>
      </c>
    </row>
    <row r="28" spans="1:34" x14ac:dyDescent="0.2">
      <c r="A28" s="41" t="s">
        <v>28</v>
      </c>
      <c r="B28" s="41" t="s">
        <v>79</v>
      </c>
      <c r="C28" s="41" t="str">
        <f>Tableau12[[#This Row],[b1_code]]&amp;" - "&amp;Tableau12[[#This Row],[b1_libelle]]</f>
        <v>SYSE109 - Env. Linux : Installation et configuration Poste Travail</v>
      </c>
      <c r="D28" s="41" t="s">
        <v>486</v>
      </c>
      <c r="F28" s="41" t="s">
        <v>108</v>
      </c>
      <c r="G28" s="41" t="s">
        <v>151</v>
      </c>
      <c r="H28" s="41" t="str">
        <f>Tableau13[[#This Row],[b2_code]]&amp;" - "&amp;Tableau13[[#This Row],[b2_libelle]]</f>
        <v>SYSE412 - Active Directory</v>
      </c>
      <c r="I28" s="41" t="s">
        <v>486</v>
      </c>
      <c r="K28" s="41" t="s">
        <v>182</v>
      </c>
      <c r="L28" s="41" t="s">
        <v>216</v>
      </c>
      <c r="M28" s="41" t="str">
        <f>Tableau14[[#This Row],[b3_code]]&amp;" - "&amp;Tableau14[[#This Row],[b3_libelle]]</f>
        <v>RESE631 - Conception et optimisation d'une architecture réseaux (Mention Réseaux)</v>
      </c>
      <c r="N28" s="41" t="s">
        <v>508</v>
      </c>
      <c r="P28" s="41" t="s">
        <v>265</v>
      </c>
      <c r="Q28" s="41" t="s">
        <v>83</v>
      </c>
      <c r="R28" s="41" t="str">
        <f>Tableau15[[#This Row],[i4_code]]&amp;" - "&amp;Tableau15[[#This Row],[i4_libelle]]</f>
        <v>TPRE832 - Rapport d'activité</v>
      </c>
      <c r="S28" s="41" t="s">
        <v>505</v>
      </c>
      <c r="U28" s="41" t="s">
        <v>314</v>
      </c>
      <c r="V28" s="41" t="s">
        <v>351</v>
      </c>
      <c r="W28" s="41" t="str">
        <f>Tableau16[[#This Row],[i5_code]]&amp;" - "&amp;Tableau16[[#This Row],[i5_libelle]]</f>
        <v>SYSE927 - Cybersécurité : Mise en oeuvre et respect de la sécurité (Spécialité Sécurité)</v>
      </c>
      <c r="X28" s="41" t="s">
        <v>491</v>
      </c>
    </row>
    <row r="29" spans="1:34" x14ac:dyDescent="0.2">
      <c r="A29" s="41" t="s">
        <v>43</v>
      </c>
      <c r="B29" s="41" t="s">
        <v>83</v>
      </c>
      <c r="C29" s="41" t="str">
        <f>Tableau12[[#This Row],[b1_code]]&amp;" - "&amp;Tableau12[[#This Row],[b1_libelle]]</f>
        <v>TPRE229 - Rapport d'activité</v>
      </c>
      <c r="D29" s="41" t="s">
        <v>505</v>
      </c>
      <c r="F29" s="41" t="s">
        <v>120</v>
      </c>
      <c r="G29" s="41" t="s">
        <v>83</v>
      </c>
      <c r="H29" s="41" t="str">
        <f>Tableau13[[#This Row],[b2_code]]&amp;" - "&amp;Tableau13[[#This Row],[b2_libelle]]</f>
        <v>TPRE429 - Rapport d'activité</v>
      </c>
      <c r="I29" s="41" t="s">
        <v>505</v>
      </c>
      <c r="K29" s="41" t="s">
        <v>189</v>
      </c>
      <c r="L29" s="41" t="s">
        <v>223</v>
      </c>
      <c r="M29" s="41" t="str">
        <f>Tableau14[[#This Row],[b3_code]]&amp;" - "&amp;Tableau14[[#This Row],[b3_libelle]]</f>
        <v>SYSE634 - Sécurité des applications et services Web (Parcours Sécurité)</v>
      </c>
      <c r="N29" s="41" t="s">
        <v>491</v>
      </c>
      <c r="P29" s="41" t="s">
        <v>267</v>
      </c>
      <c r="Q29" s="41" t="s">
        <v>86</v>
      </c>
      <c r="R29" s="41" t="str">
        <f>Tableau15[[#This Row],[i4_code]]&amp;" - "&amp;Tableau15[[#This Row],[i4_libelle]]</f>
        <v>TPRE833 - Soutenance Rapport d'activité</v>
      </c>
      <c r="S29" s="41" t="s">
        <v>505</v>
      </c>
      <c r="U29" s="41" t="s">
        <v>313</v>
      </c>
      <c r="V29" s="41" t="s">
        <v>350</v>
      </c>
      <c r="W29" s="41" t="str">
        <f>Tableau16[[#This Row],[i5_code]]&amp;" - "&amp;Tableau16[[#This Row],[i5_libelle]]</f>
        <v>SYSE930 - La Continuité de services (PCA / PRA) (Spécialité Sécurité)</v>
      </c>
      <c r="X29" s="41" t="s">
        <v>491</v>
      </c>
    </row>
    <row r="30" spans="1:34" x14ac:dyDescent="0.2">
      <c r="A30" s="41" t="s">
        <v>44</v>
      </c>
      <c r="B30" s="41" t="s">
        <v>86</v>
      </c>
      <c r="C30" s="41" t="str">
        <f>Tableau12[[#This Row],[b1_code]]&amp;" - "&amp;Tableau12[[#This Row],[b1_libelle]]</f>
        <v>TPRE230 - Soutenance Rapport d'activité</v>
      </c>
      <c r="D30" s="41" t="s">
        <v>505</v>
      </c>
      <c r="F30" s="41" t="s">
        <v>121</v>
      </c>
      <c r="G30" s="41" t="s">
        <v>86</v>
      </c>
      <c r="H30" s="41" t="str">
        <f>Tableau13[[#This Row],[b2_code]]&amp;" - "&amp;Tableau13[[#This Row],[b2_libelle]]</f>
        <v>TPRE430 - Soutenance Rapport d'activité</v>
      </c>
      <c r="I30" s="41" t="s">
        <v>505</v>
      </c>
      <c r="K30" s="41" t="s">
        <v>190</v>
      </c>
      <c r="L30" s="41" t="s">
        <v>224</v>
      </c>
      <c r="M30" s="41" t="str">
        <f>Tableau14[[#This Row],[b3_code]]&amp;" - "&amp;Tableau14[[#This Row],[b3_libelle]]</f>
        <v>SYSE635 - Piratage Ethique (Parcours Sécurité)</v>
      </c>
      <c r="N30" s="41" t="s">
        <v>491</v>
      </c>
      <c r="P30" s="41" t="s">
        <v>266</v>
      </c>
      <c r="Q30" s="41" t="s">
        <v>299</v>
      </c>
      <c r="R30" s="41" t="str">
        <f>Tableau15[[#This Row],[i4_code]]&amp;" - "&amp;Tableau15[[#This Row],[i4_libelle]]</f>
        <v>TPRE834 - Suivi Alternance / Evaluation Entreprise</v>
      </c>
      <c r="S30" s="41" t="s">
        <v>505</v>
      </c>
      <c r="U30" s="41" t="s">
        <v>320</v>
      </c>
      <c r="V30" s="41" t="s">
        <v>357</v>
      </c>
      <c r="W30" s="41" t="str">
        <f>Tableau16[[#This Row],[i5_code]]&amp;" - "&amp;Tableau16[[#This Row],[i5_libelle]]</f>
        <v>SYSE932 - La sécurité des systèmes nomades (Spécialité Mobilité)</v>
      </c>
      <c r="X30" s="41" t="s">
        <v>491</v>
      </c>
    </row>
    <row r="31" spans="1:34" x14ac:dyDescent="0.2">
      <c r="A31" s="41" t="s">
        <v>15</v>
      </c>
      <c r="B31" s="41" t="s">
        <v>51</v>
      </c>
      <c r="C31" s="41" t="str">
        <f>Tableau12[[#This Row],[b1_code]]&amp;" - "&amp;Tableau12[[#This Row],[b1_libelle]]</f>
        <v>TPTE100 - Workshop national 1</v>
      </c>
      <c r="D31" s="41" t="s">
        <v>505</v>
      </c>
      <c r="F31" s="41" t="s">
        <v>92</v>
      </c>
      <c r="G31" s="41" t="s">
        <v>51</v>
      </c>
      <c r="H31" s="41" t="str">
        <f>Tableau13[[#This Row],[b2_code]]&amp;" - "&amp;Tableau13[[#This Row],[b2_libelle]]</f>
        <v>TPTE300 - Workshop national 1</v>
      </c>
      <c r="I31" s="41" t="s">
        <v>505</v>
      </c>
      <c r="K31" s="41" t="s">
        <v>194</v>
      </c>
      <c r="L31" s="41" t="s">
        <v>228</v>
      </c>
      <c r="M31" s="41" t="str">
        <f>Tableau14[[#This Row],[b3_code]]&amp;" - "&amp;Tableau14[[#This Row],[b3_libelle]]</f>
        <v>SYSE637 - Prototypage d'un objet connecté (Parcours Données et Objets connectés)</v>
      </c>
      <c r="P31" s="41" t="s">
        <v>233</v>
      </c>
      <c r="Q31" s="41" t="s">
        <v>268</v>
      </c>
      <c r="R31" s="41" t="str">
        <f>Tableau15[[#This Row],[i4_code]]&amp;" - "&amp;Tableau15[[#This Row],[i4_libelle]]</f>
        <v>TPTE700 - Workshop 1</v>
      </c>
      <c r="S31" s="41" t="s">
        <v>504</v>
      </c>
      <c r="U31" s="41" t="s">
        <v>334</v>
      </c>
      <c r="V31" s="41" t="s">
        <v>371</v>
      </c>
      <c r="W31" s="41" t="str">
        <f>Tableau16[[#This Row],[i5_code]]&amp;" - "&amp;Tableau16[[#This Row],[i5_libelle]]</f>
        <v>TECE922 - Environnement Général SAP (Mention ERP)</v>
      </c>
      <c r="X31" s="41" t="s">
        <v>481</v>
      </c>
    </row>
    <row r="32" spans="1:34" x14ac:dyDescent="0.2">
      <c r="A32" s="41" t="s">
        <v>22</v>
      </c>
      <c r="B32" s="41" t="s">
        <v>58</v>
      </c>
      <c r="C32" s="41" t="str">
        <f>Tableau12[[#This Row],[b1_code]]&amp;" - "&amp;Tableau12[[#This Row],[b1_libelle]]</f>
        <v>TPTE120 - Projet transversal Développement d'une application Web</v>
      </c>
      <c r="D32" s="41" t="s">
        <v>504</v>
      </c>
      <c r="F32" s="41" t="s">
        <v>109</v>
      </c>
      <c r="G32" s="41" t="s">
        <v>158</v>
      </c>
      <c r="H32" s="41" t="str">
        <f>Tableau13[[#This Row],[b2_code]]&amp;" - "&amp;Tableau13[[#This Row],[b2_libelle]]</f>
        <v>TPTE322 - Projet transversal Conception, Exploitation et Administration d'une Base de Données sous SQL Server</v>
      </c>
      <c r="I32" s="41" t="s">
        <v>504</v>
      </c>
      <c r="K32" s="41" t="s">
        <v>195</v>
      </c>
      <c r="L32" s="41" t="s">
        <v>229</v>
      </c>
      <c r="M32" s="41" t="str">
        <f>Tableau14[[#This Row],[b3_code]]&amp;" - "&amp;Tableau14[[#This Row],[b3_libelle]]</f>
        <v xml:space="preserve">TPRE632 - Rapport d'activité </v>
      </c>
      <c r="N32" s="41" t="s">
        <v>505</v>
      </c>
      <c r="P32" s="41" t="s">
        <v>234</v>
      </c>
      <c r="Q32" s="41" t="s">
        <v>269</v>
      </c>
      <c r="R32" s="41" t="str">
        <f>Tableau15[[#This Row],[i4_code]]&amp;" - "&amp;Tableau15[[#This Row],[i4_libelle]]</f>
        <v>TPTE800 - Workshop 2</v>
      </c>
      <c r="S32" s="41" t="s">
        <v>505</v>
      </c>
      <c r="U32" s="41" t="s">
        <v>335</v>
      </c>
      <c r="V32" s="41" t="s">
        <v>372</v>
      </c>
      <c r="W32" s="41" t="str">
        <f>Tableau16[[#This Row],[i5_code]]&amp;" - "&amp;Tableau16[[#This Row],[i5_libelle]]</f>
        <v>TECE923 - Prise en Main SAP - Flux et Processus (GBI - IDES) (Mention ERP)</v>
      </c>
      <c r="X32" s="41" t="s">
        <v>481</v>
      </c>
    </row>
    <row r="33" spans="1:24" x14ac:dyDescent="0.2">
      <c r="A33" s="41" t="s">
        <v>22</v>
      </c>
      <c r="B33" s="41" t="s">
        <v>58</v>
      </c>
      <c r="C33" s="41" t="str">
        <f>Tableau12[[#This Row],[b1_code]]&amp;" - "&amp;Tableau12[[#This Row],[b1_libelle]]</f>
        <v>TPTE120 - Projet transversal Développement d'une application Web</v>
      </c>
      <c r="D33" s="41" t="s">
        <v>504</v>
      </c>
      <c r="F33" s="41" t="s">
        <v>93</v>
      </c>
      <c r="G33" s="41" t="s">
        <v>52</v>
      </c>
      <c r="H33" s="41" t="str">
        <f>Tableau13[[#This Row],[b2_code]]&amp;" - "&amp;Tableau13[[#This Row],[b2_libelle]]</f>
        <v>TPTE400 - Workshop national 2</v>
      </c>
      <c r="I33" s="41" t="s">
        <v>505</v>
      </c>
      <c r="K33" s="41" t="s">
        <v>196</v>
      </c>
      <c r="L33" s="41" t="s">
        <v>86</v>
      </c>
      <c r="M33" s="41" t="str">
        <f>Tableau14[[#This Row],[b3_code]]&amp;" - "&amp;Tableau14[[#This Row],[b3_libelle]]</f>
        <v>TPRE633 - Soutenance Rapport d'activité</v>
      </c>
      <c r="N33" s="41" t="s">
        <v>505</v>
      </c>
      <c r="P33" s="41" t="s">
        <v>247</v>
      </c>
      <c r="Q33" s="41" t="s">
        <v>282</v>
      </c>
      <c r="R33" s="41" t="str">
        <f>Tableau15[[#This Row],[i4_code]]&amp;" - "&amp;Tableau15[[#This Row],[i4_libelle]]</f>
        <v>TPTE817 - Projet transversal NAO &amp; Intelligence artificielle (gestion de projet agile)</v>
      </c>
      <c r="S33" s="41" t="s">
        <v>499</v>
      </c>
      <c r="U33" s="41" t="s">
        <v>336</v>
      </c>
      <c r="V33" s="41" t="s">
        <v>373</v>
      </c>
      <c r="W33" s="41" t="str">
        <f>Tableau16[[#This Row],[i5_code]]&amp;" - "&amp;Tableau16[[#This Row],[i5_libelle]]</f>
        <v>TPRE038 - Mémoire professionnel</v>
      </c>
      <c r="X33" s="41" t="s">
        <v>505</v>
      </c>
    </row>
    <row r="34" spans="1:24" x14ac:dyDescent="0.2">
      <c r="A34" s="41" t="s">
        <v>25</v>
      </c>
      <c r="B34" s="41" t="s">
        <v>61</v>
      </c>
      <c r="C34" s="41" t="str">
        <f>Tableau12[[#This Row],[b1_code]]&amp;" - "&amp;Tableau12[[#This Row],[b1_libelle]]</f>
        <v>TPTE121 - Projet transversal Installation d'une Infrastructure Système sous l'environnement linux ou windows (au choix)</v>
      </c>
      <c r="D34" s="41" t="s">
        <v>486</v>
      </c>
      <c r="F34" s="41" t="s">
        <v>94</v>
      </c>
      <c r="G34" s="41" t="s">
        <v>127</v>
      </c>
      <c r="H34" s="41" t="str">
        <f>Tableau13[[#This Row],[b2_code]]&amp;" - "&amp;Tableau13[[#This Row],[b2_libelle]]</f>
        <v>TPTE415 - Projet transversal Développement d'une application objet C#</v>
      </c>
      <c r="I34" s="41" t="s">
        <v>504</v>
      </c>
      <c r="K34" s="41" t="s">
        <v>159</v>
      </c>
      <c r="L34" s="41" t="s">
        <v>51</v>
      </c>
      <c r="M34" s="41" t="str">
        <f>Tableau14[[#This Row],[b3_code]]&amp;" - "&amp;Tableau14[[#This Row],[b3_libelle]]</f>
        <v>TPTE500 - Workshop national 1</v>
      </c>
      <c r="N34" s="41" t="s">
        <v>505</v>
      </c>
      <c r="P34" s="41" t="s">
        <v>253</v>
      </c>
      <c r="Q34" s="41" t="s">
        <v>288</v>
      </c>
      <c r="R34" s="41" t="str">
        <f>Tableau15[[#This Row],[i4_code]]&amp;" - "&amp;Tableau15[[#This Row],[i4_libelle]]</f>
        <v>TPTE819 - Projet transversal Gestion de projet agile &amp; UE réseaux et système / Sécurité Infrastructure</v>
      </c>
      <c r="S34" s="41" t="s">
        <v>491</v>
      </c>
      <c r="U34" s="41" t="s">
        <v>337</v>
      </c>
      <c r="V34" s="41" t="s">
        <v>374</v>
      </c>
      <c r="W34" s="41" t="str">
        <f>Tableau16[[#This Row],[i5_code]]&amp;" - "&amp;Tableau16[[#This Row],[i5_libelle]]</f>
        <v>TPRE039 - Soutenance mémoire</v>
      </c>
      <c r="X34" s="41" t="s">
        <v>505</v>
      </c>
    </row>
    <row r="35" spans="1:24" x14ac:dyDescent="0.2">
      <c r="A35" s="41" t="s">
        <v>89</v>
      </c>
      <c r="B35" s="41" t="s">
        <v>90</v>
      </c>
      <c r="C35" s="41" t="str">
        <f>Tableau12[[#This Row],[b1_code]]&amp;" - "&amp;Tableau12[[#This Row],[b1_libelle]]</f>
        <v>TPTE136 - Atelier HEP OnBoarding</v>
      </c>
      <c r="D35" s="41" t="s">
        <v>505</v>
      </c>
      <c r="F35" s="41" t="s">
        <v>102</v>
      </c>
      <c r="G35" s="41" t="s">
        <v>135</v>
      </c>
      <c r="H35" s="41" t="str">
        <f>Tableau13[[#This Row],[b2_code]]&amp;" - "&amp;Tableau13[[#This Row],[b2_libelle]]</f>
        <v>TPTE417 - Projet transversal Administration d'une infrastructure système &amp; réseau (Environnement Linux ou Windows au choix)</v>
      </c>
      <c r="I35" s="41" t="s">
        <v>486</v>
      </c>
      <c r="K35" s="41" t="s">
        <v>161</v>
      </c>
      <c r="L35" s="41" t="s">
        <v>197</v>
      </c>
      <c r="M35" s="41" t="str">
        <f>Tableau14[[#This Row],[b3_code]]&amp;" - "&amp;Tableau14[[#This Row],[b3_libelle]]</f>
        <v>TPTE511 - Projet transversal Développement d'une application en langage Java</v>
      </c>
      <c r="N35" s="41" t="s">
        <v>498</v>
      </c>
      <c r="P35" s="41" t="s">
        <v>235</v>
      </c>
      <c r="Q35" s="41" t="s">
        <v>270</v>
      </c>
      <c r="R35" s="41" t="str">
        <f>Tableau15[[#This Row],[i4_code]]&amp;" - "&amp;Tableau15[[#This Row],[i4_libelle]]</f>
        <v>TPTE828 - Projet UE Stratégie financière, Anglais et T.E.C.</v>
      </c>
      <c r="S35" s="41" t="s">
        <v>497</v>
      </c>
      <c r="U35" s="41" t="s">
        <v>302</v>
      </c>
      <c r="V35" s="41" t="s">
        <v>339</v>
      </c>
      <c r="W35" s="41" t="str">
        <f>Tableau16[[#This Row],[i5_code]]&amp;" - "&amp;Tableau16[[#This Row],[i5_libelle]]</f>
        <v>TPTE010 - Projet transversal Manager un système d'information</v>
      </c>
      <c r="X35" s="41" t="s">
        <v>1150</v>
      </c>
    </row>
    <row r="36" spans="1:24" x14ac:dyDescent="0.2">
      <c r="A36" s="41" t="s">
        <v>16</v>
      </c>
      <c r="B36" s="41" t="s">
        <v>52</v>
      </c>
      <c r="C36" s="41" t="str">
        <f>Tableau12[[#This Row],[b1_code]]&amp;" - "&amp;Tableau12[[#This Row],[b1_libelle]]</f>
        <v>TPTE200 - Workshop national 2</v>
      </c>
      <c r="D36" s="41" t="s">
        <v>505</v>
      </c>
      <c r="F36" s="41" t="s">
        <v>113</v>
      </c>
      <c r="G36" s="41" t="s">
        <v>143</v>
      </c>
      <c r="H36" s="41" t="str">
        <f>Tableau13[[#This Row],[b2_code]]&amp;" - "&amp;Tableau13[[#This Row],[b2_libelle]]</f>
        <v>TQGE421 - R.O. modélisation : Graphes et Ordonnancement</v>
      </c>
      <c r="I36" s="41" t="s">
        <v>490</v>
      </c>
      <c r="K36" s="41" t="s">
        <v>165</v>
      </c>
      <c r="L36" s="41" t="s">
        <v>201</v>
      </c>
      <c r="M36" s="41" t="str">
        <f>Tableau14[[#This Row],[b3_code]]&amp;" - "&amp;Tableau14[[#This Row],[b3_libelle]]</f>
        <v>TPTE516 - Projet transversal Administration &amp; Sécurité d'une Infrastructure</v>
      </c>
      <c r="N36" s="41" t="s">
        <v>491</v>
      </c>
      <c r="P36" s="41" t="s">
        <v>243</v>
      </c>
      <c r="Q36" s="41" t="s">
        <v>278</v>
      </c>
      <c r="R36" s="41" t="str">
        <f>Tableau15[[#This Row],[i4_code]]&amp;" - "&amp;Tableau15[[#This Row],[i4_libelle]]</f>
        <v>TQGE822 - Suites et séries numériques</v>
      </c>
      <c r="S36" s="41" t="s">
        <v>506</v>
      </c>
      <c r="U36" s="41" t="s">
        <v>321</v>
      </c>
      <c r="V36" s="41" t="s">
        <v>358</v>
      </c>
      <c r="W36" s="41" t="str">
        <f>Tableau16[[#This Row],[i5_code]]&amp;" - "&amp;Tableau16[[#This Row],[i5_libelle]]</f>
        <v>TPTE011 - Projet transversal UE Réalité augmentée et Tps Réel (Mention Dév)</v>
      </c>
      <c r="X36" s="41" t="s">
        <v>498</v>
      </c>
    </row>
    <row r="37" spans="1:24" x14ac:dyDescent="0.2">
      <c r="A37" s="41" t="s">
        <v>17</v>
      </c>
      <c r="B37" s="41" t="s">
        <v>53</v>
      </c>
      <c r="C37" s="41" t="str">
        <f>Tableau12[[#This Row],[b1_code]]&amp;" - "&amp;Tableau12[[#This Row],[b1_libelle]]</f>
        <v>TPTE215 - Projet transversal Développement d'une application objet : NAO &amp; le langage C++ ou Python (au choix)</v>
      </c>
      <c r="D37" s="41" t="s">
        <v>499</v>
      </c>
      <c r="G37" s="41" t="s">
        <v>790</v>
      </c>
      <c r="H37" s="69" t="str">
        <f>Tableau13[[#This Row],[b2_code]]&amp;" - "&amp;Tableau13[[#This Row],[b2_libelle]]</f>
        <v xml:space="preserve"> - FERIE</v>
      </c>
      <c r="I37" s="41" t="s">
        <v>837</v>
      </c>
      <c r="K37" s="41" t="s">
        <v>160</v>
      </c>
      <c r="L37" s="41" t="s">
        <v>52</v>
      </c>
      <c r="M37" s="41" t="str">
        <f>Tableau14[[#This Row],[b3_code]]&amp;" - "&amp;Tableau14[[#This Row],[b3_libelle]]</f>
        <v>TPTE600 - Workshop national 2</v>
      </c>
      <c r="N37" s="41" t="s">
        <v>505</v>
      </c>
      <c r="P37" s="41" t="s">
        <v>244</v>
      </c>
      <c r="Q37" s="41" t="s">
        <v>279</v>
      </c>
      <c r="R37" s="41" t="str">
        <f>Tableau15[[#This Row],[i4_code]]&amp;" - "&amp;Tableau15[[#This Row],[i4_libelle]]</f>
        <v>TQGE823 - Workshop R.O. &amp; Aide à la décision</v>
      </c>
      <c r="S37" s="41" t="s">
        <v>506</v>
      </c>
      <c r="U37" s="41" t="s">
        <v>331</v>
      </c>
      <c r="V37" s="41" t="s">
        <v>368</v>
      </c>
      <c r="W37" s="41" t="str">
        <f>Tableau16[[#This Row],[i5_code]]&amp;" - "&amp;Tableau16[[#This Row],[i5_libelle]]</f>
        <v>TPTE024 - Projet transversal Projet ERP (Mention ERP)</v>
      </c>
      <c r="X37" s="41" t="s">
        <v>481</v>
      </c>
    </row>
    <row r="38" spans="1:24" x14ac:dyDescent="0.2">
      <c r="A38" s="41" t="s">
        <v>26</v>
      </c>
      <c r="B38" s="41" t="s">
        <v>62</v>
      </c>
      <c r="C38" s="41" t="str">
        <f>Tableau12[[#This Row],[b1_code]]&amp;" - "&amp;Tableau12[[#This Row],[b1_libelle]]</f>
        <v>TPTE222 - Projet transversal Installation d'une Infrastructure Réseau</v>
      </c>
      <c r="D38" s="41" t="s">
        <v>1033</v>
      </c>
      <c r="G38" s="41" t="s">
        <v>792</v>
      </c>
      <c r="H38" s="69" t="str">
        <f>Tableau13[[#This Row],[b2_code]]&amp;" - "&amp;Tableau13[[#This Row],[b2_libelle]]</f>
        <v xml:space="preserve"> - FERME</v>
      </c>
      <c r="I38" s="41" t="s">
        <v>837</v>
      </c>
      <c r="K38" s="41" t="s">
        <v>181</v>
      </c>
      <c r="L38" s="41" t="s">
        <v>215</v>
      </c>
      <c r="M38" s="41" t="str">
        <f>Tableau14[[#This Row],[b3_code]]&amp;" - "&amp;Tableau14[[#This Row],[b3_libelle]]</f>
        <v>TPTE615 - Projet transversal Conception, développement et intégration d'une Solution d'Infrastructure (Kcréa)</v>
      </c>
      <c r="N38" s="41" t="s">
        <v>488</v>
      </c>
      <c r="Q38" s="41" t="s">
        <v>790</v>
      </c>
      <c r="R38" s="69" t="str">
        <f>Tableau15[[#This Row],[i4_code]]&amp;" - "&amp;Tableau15[[#This Row],[i4_libelle]]</f>
        <v xml:space="preserve"> - FERIE</v>
      </c>
      <c r="S38" s="41" t="s">
        <v>837</v>
      </c>
      <c r="U38" s="41" t="s">
        <v>326</v>
      </c>
      <c r="V38" s="41" t="s">
        <v>363</v>
      </c>
      <c r="W38" s="41" t="str">
        <f>Tableau16[[#This Row],[i5_code]]&amp;" - "&amp;Tableau16[[#This Row],[i5_libelle]]</f>
        <v>TPTE034 - Projet transversal UE Réseaux et Systèmes (Mention Réseaux)</v>
      </c>
      <c r="X38" s="41" t="s">
        <v>508</v>
      </c>
    </row>
    <row r="39" spans="1:24" x14ac:dyDescent="0.2">
      <c r="A39" s="41" t="s">
        <v>37</v>
      </c>
      <c r="B39" s="41" t="s">
        <v>81</v>
      </c>
      <c r="C39" s="41" t="str">
        <f>Tableau12[[#This Row],[b1_code]]&amp;" - "&amp;Tableau12[[#This Row],[b1_libelle]]</f>
        <v>TQGE218 - Logique, Ensembles, Calculs Booléens</v>
      </c>
      <c r="D39" s="41" t="s">
        <v>490</v>
      </c>
      <c r="F39" s="81"/>
      <c r="G39" s="81" t="s">
        <v>794</v>
      </c>
      <c r="H39" s="82" t="str">
        <f>Tableau13[[#This Row],[b2_code]]&amp;" - "&amp;Tableau13[[#This Row],[b2_libelle]]</f>
        <v xml:space="preserve"> - HEP</v>
      </c>
      <c r="I39" s="81" t="s">
        <v>837</v>
      </c>
      <c r="K39" s="41" t="s">
        <v>185</v>
      </c>
      <c r="L39" s="41" t="s">
        <v>219</v>
      </c>
      <c r="M39" s="41" t="str">
        <f>Tableau14[[#This Row],[b3_code]]&amp;" - "&amp;Tableau14[[#This Row],[b3_libelle]]</f>
        <v>TPTE620 - Projet transversal Conception, développement et intégration d'une Solution Applicative - (Kcréa)</v>
      </c>
      <c r="N39" s="41" t="s">
        <v>488</v>
      </c>
      <c r="Q39" s="41" t="s">
        <v>792</v>
      </c>
      <c r="R39" s="69" t="str">
        <f>Tableau15[[#This Row],[i4_code]]&amp;" - "&amp;Tableau15[[#This Row],[i4_libelle]]</f>
        <v xml:space="preserve"> - FERME</v>
      </c>
      <c r="S39" s="41" t="s">
        <v>837</v>
      </c>
      <c r="U39" s="41" t="s">
        <v>301</v>
      </c>
      <c r="V39" s="41" t="s">
        <v>338</v>
      </c>
      <c r="W39" s="41" t="str">
        <f>Tableau16[[#This Row],[i5_code]]&amp;" - "&amp;Tableau16[[#This Row],[i5_libelle]]</f>
        <v>TPTE900 - Workshop</v>
      </c>
      <c r="X39" s="41" t="s">
        <v>505</v>
      </c>
    </row>
    <row r="40" spans="1:24" x14ac:dyDescent="0.2">
      <c r="A40" s="41" t="s">
        <v>38</v>
      </c>
      <c r="B40" s="41" t="s">
        <v>82</v>
      </c>
      <c r="C40" s="41" t="str">
        <f>Tableau12[[#This Row],[b1_code]]&amp;" - "&amp;Tableau12[[#This Row],[b1_libelle]]</f>
        <v>TQGE219 - Suites et Etudes de Fonction</v>
      </c>
      <c r="D40" s="41" t="s">
        <v>490</v>
      </c>
      <c r="F40" s="81"/>
      <c r="G40" s="81" t="s">
        <v>795</v>
      </c>
      <c r="H40" s="82" t="str">
        <f>Tableau13[[#This Row],[b2_code]]&amp;" - "&amp;Tableau13[[#This Row],[b2_libelle]]</f>
        <v xml:space="preserve"> - VACANCES</v>
      </c>
      <c r="I40" s="81" t="s">
        <v>837</v>
      </c>
      <c r="K40" s="41" t="s">
        <v>169</v>
      </c>
      <c r="L40" s="41" t="s">
        <v>205</v>
      </c>
      <c r="M40" s="41" t="str">
        <f>Tableau14[[#This Row],[b3_code]]&amp;" - "&amp;Tableau14[[#This Row],[b3_libelle]]</f>
        <v>TPTE621 - Projet transversal Développement &amp; Admnistration d'une BD sous Oracle</v>
      </c>
      <c r="N40" s="41" t="s">
        <v>499</v>
      </c>
      <c r="Q40" s="41" t="s">
        <v>796</v>
      </c>
      <c r="R40" s="69" t="str">
        <f>Tableau15[[#This Row],[i4_code]]&amp;" - "&amp;Tableau15[[#This Row],[i4_libelle]]</f>
        <v xml:space="preserve"> - RENTREE</v>
      </c>
      <c r="S40" s="41" t="s">
        <v>837</v>
      </c>
      <c r="V40" s="41" t="s">
        <v>790</v>
      </c>
      <c r="W40" s="69" t="str">
        <f>Tableau16[[#This Row],[i5_code]]&amp;" - "&amp;Tableau16[[#This Row],[i5_libelle]]</f>
        <v xml:space="preserve"> - FERIE</v>
      </c>
      <c r="X40" s="41" t="s">
        <v>837</v>
      </c>
    </row>
    <row r="41" spans="1:24" x14ac:dyDescent="0.2">
      <c r="B41" s="41" t="s">
        <v>790</v>
      </c>
      <c r="C41" s="69" t="str">
        <f>Tableau12[[#This Row],[b1_code]]&amp;" - "&amp;Tableau12[[#This Row],[b1_libelle]]</f>
        <v xml:space="preserve"> - FERIE</v>
      </c>
      <c r="D41" s="41" t="s">
        <v>837</v>
      </c>
      <c r="F41" s="81"/>
      <c r="G41" s="81" t="s">
        <v>796</v>
      </c>
      <c r="H41" s="82" t="str">
        <f>Tableau13[[#This Row],[b2_code]]&amp;" - "&amp;Tableau13[[#This Row],[b2_libelle]]</f>
        <v xml:space="preserve"> - RENTREE</v>
      </c>
      <c r="I41" s="81" t="s">
        <v>837</v>
      </c>
      <c r="K41" s="41" t="s">
        <v>174</v>
      </c>
      <c r="L41" s="41" t="s">
        <v>209</v>
      </c>
      <c r="M41" s="41" t="str">
        <f>Tableau14[[#This Row],[b3_code]]&amp;" - "&amp;Tableau14[[#This Row],[b3_libelle]]</f>
        <v>TQGE625 - R.O. : Programmation linéaire</v>
      </c>
      <c r="N41" s="41" t="s">
        <v>506</v>
      </c>
      <c r="Q41" s="41" t="s">
        <v>804</v>
      </c>
      <c r="R41" s="69" t="str">
        <f>Tableau15[[#This Row],[i4_code]]&amp;" - "&amp;Tableau15[[#This Row],[i4_libelle]]</f>
        <v xml:space="preserve"> - STAGE</v>
      </c>
      <c r="S41" s="41" t="s">
        <v>837</v>
      </c>
      <c r="V41" s="41" t="s">
        <v>792</v>
      </c>
      <c r="W41" s="69" t="str">
        <f>Tableau16[[#This Row],[i5_code]]&amp;" - "&amp;Tableau16[[#This Row],[i5_libelle]]</f>
        <v xml:space="preserve"> - FERME</v>
      </c>
      <c r="X41" s="41" t="s">
        <v>837</v>
      </c>
    </row>
    <row r="42" spans="1:24" x14ac:dyDescent="0.2">
      <c r="B42" s="41" t="s">
        <v>792</v>
      </c>
      <c r="C42" s="69" t="str">
        <f>Tableau12[[#This Row],[b1_code]]&amp;" - "&amp;Tableau12[[#This Row],[b1_libelle]]</f>
        <v xml:space="preserve"> - FERME</v>
      </c>
      <c r="D42" s="41" t="s">
        <v>837</v>
      </c>
      <c r="F42" s="81"/>
      <c r="G42" s="81" t="s">
        <v>797</v>
      </c>
      <c r="H42" s="82" t="str">
        <f>Tableau13[[#This Row],[b2_code]]&amp;" - "&amp;Tableau13[[#This Row],[b2_libelle]]</f>
        <v xml:space="preserve"> - BTS BLANC</v>
      </c>
      <c r="I42" s="81" t="s">
        <v>837</v>
      </c>
      <c r="L42" s="41" t="s">
        <v>790</v>
      </c>
      <c r="M42" s="69" t="str">
        <f>Tableau14[[#This Row],[b3_code]]&amp;" - "&amp;Tableau14[[#This Row],[b3_libelle]]</f>
        <v xml:space="preserve"> - FERIE</v>
      </c>
      <c r="N42" s="41" t="s">
        <v>837</v>
      </c>
      <c r="Q42" s="41" t="s">
        <v>805</v>
      </c>
      <c r="R42" s="69" t="str">
        <f>Tableau15[[#This Row],[i4_code]]&amp;" - "&amp;Tableau15[[#This Row],[i4_libelle]]</f>
        <v xml:space="preserve"> - ENTREPRISE</v>
      </c>
      <c r="S42" s="41" t="s">
        <v>837</v>
      </c>
      <c r="V42" s="41" t="s">
        <v>796</v>
      </c>
      <c r="W42" s="69" t="str">
        <f>Tableau16[[#This Row],[i5_code]]&amp;" - "&amp;Tableau16[[#This Row],[i5_libelle]]</f>
        <v xml:space="preserve"> - RENTREE</v>
      </c>
      <c r="X42" s="41" t="s">
        <v>837</v>
      </c>
    </row>
    <row r="43" spans="1:24" x14ac:dyDescent="0.2">
      <c r="A43" s="81"/>
      <c r="B43" s="81" t="s">
        <v>794</v>
      </c>
      <c r="C43" s="82" t="str">
        <f>Tableau12[[#This Row],[b1_code]]&amp;" - "&amp;Tableau12[[#This Row],[b1_libelle]]</f>
        <v xml:space="preserve"> - HEP</v>
      </c>
      <c r="D43" s="81" t="s">
        <v>837</v>
      </c>
      <c r="F43" s="81"/>
      <c r="G43" s="81" t="s">
        <v>798</v>
      </c>
      <c r="H43" s="82" t="str">
        <f>Tableau13[[#This Row],[b2_code]]&amp;" - "&amp;Tableau13[[#This Row],[b2_libelle]]</f>
        <v xml:space="preserve"> - REVISIONS</v>
      </c>
      <c r="I43" s="81" t="s">
        <v>837</v>
      </c>
      <c r="L43" s="41" t="s">
        <v>792</v>
      </c>
      <c r="M43" s="69" t="str">
        <f>Tableau14[[#This Row],[b3_code]]&amp;" - "&amp;Tableau14[[#This Row],[b3_libelle]]</f>
        <v xml:space="preserve"> - FERME</v>
      </c>
      <c r="N43" s="41" t="s">
        <v>837</v>
      </c>
      <c r="Q43" s="41" t="s">
        <v>808</v>
      </c>
      <c r="R43" s="69" t="str">
        <f>Tableau15[[#This Row],[i4_code]]&amp;" - "&amp;Tableau15[[#This Row],[i4_libelle]]</f>
        <v xml:space="preserve"> - NON PLANIFIABLE</v>
      </c>
      <c r="S43" s="41" t="s">
        <v>837</v>
      </c>
      <c r="V43" s="41" t="s">
        <v>799</v>
      </c>
      <c r="W43" s="69" t="str">
        <f>Tableau16[[#This Row],[i5_code]]&amp;" - "&amp;Tableau16[[#This Row],[i5_libelle]]</f>
        <v xml:space="preserve"> - SALON ETUDIANT</v>
      </c>
      <c r="X43" s="41" t="s">
        <v>837</v>
      </c>
    </row>
    <row r="44" spans="1:24" x14ac:dyDescent="0.2">
      <c r="A44" s="81"/>
      <c r="B44" s="81" t="s">
        <v>795</v>
      </c>
      <c r="C44" s="82" t="str">
        <f>Tableau12[[#This Row],[b1_code]]&amp;" - "&amp;Tableau12[[#This Row],[b1_libelle]]</f>
        <v xml:space="preserve"> - VACANCES</v>
      </c>
      <c r="D44" s="81" t="s">
        <v>837</v>
      </c>
      <c r="F44" s="81"/>
      <c r="G44" s="81" t="s">
        <v>804</v>
      </c>
      <c r="H44" s="82" t="str">
        <f>Tableau13[[#This Row],[b2_code]]&amp;" - "&amp;Tableau13[[#This Row],[b2_libelle]]</f>
        <v xml:space="preserve"> - STAGE</v>
      </c>
      <c r="I44" s="81" t="s">
        <v>837</v>
      </c>
      <c r="L44" s="41" t="s">
        <v>796</v>
      </c>
      <c r="M44" s="69" t="str">
        <f>Tableau14[[#This Row],[b3_code]]&amp;" - "&amp;Tableau14[[#This Row],[b3_libelle]]</f>
        <v xml:space="preserve"> - RENTREE</v>
      </c>
      <c r="N44" s="41" t="s">
        <v>837</v>
      </c>
      <c r="Q44" s="41" t="s">
        <v>1024</v>
      </c>
      <c r="R44" s="69" t="str">
        <f>Tableau15[[#This Row],[i4_code]]&amp;" - "&amp;Tableau15[[#This Row],[i4_libelle]]</f>
        <v xml:space="preserve"> - dispo_temp</v>
      </c>
      <c r="S44" s="41" t="s">
        <v>837</v>
      </c>
      <c r="V44" s="41" t="s">
        <v>804</v>
      </c>
      <c r="W44" s="69" t="str">
        <f>Tableau16[[#This Row],[i5_code]]&amp;" - "&amp;Tableau16[[#This Row],[i5_libelle]]</f>
        <v xml:space="preserve"> - STAGE</v>
      </c>
      <c r="X44" s="41" t="s">
        <v>837</v>
      </c>
    </row>
    <row r="45" spans="1:24" x14ac:dyDescent="0.2">
      <c r="A45" s="81"/>
      <c r="B45" s="81" t="s">
        <v>796</v>
      </c>
      <c r="C45" s="82" t="str">
        <f>Tableau12[[#This Row],[b1_code]]&amp;" - "&amp;Tableau12[[#This Row],[b1_libelle]]</f>
        <v xml:space="preserve"> - RENTREE</v>
      </c>
      <c r="D45" s="81" t="s">
        <v>837</v>
      </c>
      <c r="F45" s="81"/>
      <c r="G45" s="81" t="s">
        <v>808</v>
      </c>
      <c r="H45" s="82" t="str">
        <f>Tableau13[[#This Row],[b2_code]]&amp;" - "&amp;Tableau13[[#This Row],[b2_libelle]]</f>
        <v xml:space="preserve"> - NON PLANIFIABLE</v>
      </c>
      <c r="I45" s="81" t="s">
        <v>837</v>
      </c>
      <c r="L45" s="41" t="s">
        <v>804</v>
      </c>
      <c r="M45" s="69" t="str">
        <f>Tableau14[[#This Row],[b3_code]]&amp;" - "&amp;Tableau14[[#This Row],[b3_libelle]]</f>
        <v xml:space="preserve"> - STAGE</v>
      </c>
      <c r="N45" s="41" t="s">
        <v>837</v>
      </c>
      <c r="P45" s="81" t="s">
        <v>233</v>
      </c>
      <c r="Q45" s="81" t="s">
        <v>1081</v>
      </c>
      <c r="R45" s="82" t="str">
        <f>Tableau15[[#This Row],[i4_code]]&amp;" - "&amp;Tableau15[[#This Row],[i4_libelle]]</f>
        <v>TPTE700 - Workshop 1 (TE)</v>
      </c>
      <c r="S45" s="81" t="s">
        <v>505</v>
      </c>
      <c r="V45" s="41" t="s">
        <v>805</v>
      </c>
      <c r="W45" s="69" t="str">
        <f>Tableau16[[#This Row],[i5_code]]&amp;" - "&amp;Tableau16[[#This Row],[i5_libelle]]</f>
        <v xml:space="preserve"> - ENTREPRISE</v>
      </c>
      <c r="X45" s="41" t="s">
        <v>837</v>
      </c>
    </row>
    <row r="46" spans="1:24" x14ac:dyDescent="0.2">
      <c r="A46" s="81"/>
      <c r="B46" s="81" t="s">
        <v>799</v>
      </c>
      <c r="C46" s="82" t="str">
        <f>Tableau12[[#This Row],[b1_code]]&amp;" - "&amp;Tableau12[[#This Row],[b1_libelle]]</f>
        <v xml:space="preserve"> - SALON ETUDIANT</v>
      </c>
      <c r="D46" s="81" t="s">
        <v>837</v>
      </c>
      <c r="F46" s="81"/>
      <c r="G46" s="81" t="s">
        <v>813</v>
      </c>
      <c r="H46" s="82" t="str">
        <f>Tableau13[[#This Row],[b2_code]]&amp;" - "&amp;Tableau13[[#This Row],[b2_libelle]]</f>
        <v xml:space="preserve"> - BTS</v>
      </c>
      <c r="I46" s="81" t="s">
        <v>837</v>
      </c>
      <c r="L46" s="41" t="s">
        <v>805</v>
      </c>
      <c r="M46" s="69" t="str">
        <f>Tableau14[[#This Row],[b3_code]]&amp;" - "&amp;Tableau14[[#This Row],[b3_libelle]]</f>
        <v xml:space="preserve"> - ENTREPRISE</v>
      </c>
      <c r="N46" s="41" t="s">
        <v>837</v>
      </c>
      <c r="P46" s="113" t="s">
        <v>1156</v>
      </c>
      <c r="Q46" s="113" t="s">
        <v>1157</v>
      </c>
      <c r="R46" s="114" t="str">
        <f>Tableau15[[#This Row],[i4_code]]&amp;" - "&amp;Tableau15[[#This Row],[i4_libelle]]</f>
        <v>PTE - Projet Transversal Entreprise</v>
      </c>
      <c r="S46" s="81" t="s">
        <v>505</v>
      </c>
      <c r="V46" s="41" t="s">
        <v>808</v>
      </c>
      <c r="W46" s="69" t="str">
        <f>Tableau16[[#This Row],[i5_code]]&amp;" - "&amp;Tableau16[[#This Row],[i5_libelle]]</f>
        <v xml:space="preserve"> - NON PLANIFIABLE</v>
      </c>
      <c r="X46" s="41" t="s">
        <v>837</v>
      </c>
    </row>
    <row r="47" spans="1:24" x14ac:dyDescent="0.2">
      <c r="A47" s="81"/>
      <c r="B47" s="81" t="s">
        <v>804</v>
      </c>
      <c r="C47" s="82" t="str">
        <f>Tableau12[[#This Row],[b1_code]]&amp;" - "&amp;Tableau12[[#This Row],[b1_libelle]]</f>
        <v xml:space="preserve"> - STAGE</v>
      </c>
      <c r="D47" s="81" t="s">
        <v>837</v>
      </c>
      <c r="F47" s="81"/>
      <c r="G47" s="81" t="s">
        <v>1024</v>
      </c>
      <c r="H47" s="82" t="str">
        <f>Tableau13[[#This Row],[b2_code]]&amp;" - "&amp;Tableau13[[#This Row],[b2_libelle]]</f>
        <v xml:space="preserve"> - dispo_temp</v>
      </c>
      <c r="I47" s="81" t="s">
        <v>837</v>
      </c>
      <c r="L47" s="41" t="s">
        <v>808</v>
      </c>
      <c r="M47" s="69" t="str">
        <f>Tableau14[[#This Row],[b3_code]]&amp;" - "&amp;Tableau14[[#This Row],[b3_libelle]]</f>
        <v xml:space="preserve"> - NON PLANIFIABLE</v>
      </c>
      <c r="N47" s="41" t="s">
        <v>837</v>
      </c>
      <c r="P47" s="142" t="s">
        <v>245</v>
      </c>
      <c r="Q47" s="142" t="s">
        <v>1189</v>
      </c>
      <c r="R47" s="143" t="str">
        <f>Tableau15[[#This Row],[i4_code]]&amp;" - "&amp;Tableau15[[#This Row],[i4_libelle]]</f>
        <v>BDOE701 - Modélisation Décisionnelle (TE)</v>
      </c>
      <c r="S47" s="142" t="s">
        <v>505</v>
      </c>
      <c r="V47" s="41" t="s">
        <v>795</v>
      </c>
      <c r="W47" s="69" t="str">
        <f>Tableau16[[#This Row],[i5_code]]&amp;" - "&amp;Tableau16[[#This Row],[i5_libelle]]</f>
        <v xml:space="preserve"> - VACANCES</v>
      </c>
      <c r="X47" s="41" t="s">
        <v>837</v>
      </c>
    </row>
    <row r="48" spans="1:24" x14ac:dyDescent="0.2">
      <c r="A48" s="81"/>
      <c r="B48" s="81" t="s">
        <v>808</v>
      </c>
      <c r="C48" s="82" t="str">
        <f>Tableau12[[#This Row],[b1_code]]&amp;" - "&amp;Tableau12[[#This Row],[b1_libelle]]</f>
        <v xml:space="preserve"> - NON PLANIFIABLE</v>
      </c>
      <c r="D48" s="81" t="s">
        <v>837</v>
      </c>
      <c r="F48" s="81"/>
      <c r="G48" s="81" t="s">
        <v>1043</v>
      </c>
      <c r="H48" s="82" t="str">
        <f>Tableau13[[#This Row],[b2_code]]&amp;" - "&amp;Tableau13[[#This Row],[b2_libelle]]</f>
        <v xml:space="preserve"> - BTS ORAUX</v>
      </c>
      <c r="I48" s="81" t="s">
        <v>837</v>
      </c>
      <c r="L48" s="41" t="s">
        <v>1024</v>
      </c>
      <c r="M48" s="69" t="str">
        <f>Tableau14[[#This Row],[b3_code]]&amp;" - "&amp;Tableau14[[#This Row],[b3_libelle]]</f>
        <v xml:space="preserve"> - dispo_temp</v>
      </c>
      <c r="N48" s="41" t="s">
        <v>837</v>
      </c>
      <c r="P48" s="142" t="s">
        <v>253</v>
      </c>
      <c r="Q48" s="142" t="s">
        <v>1191</v>
      </c>
      <c r="R48" s="143" t="str">
        <f>Tableau15[[#This Row],[i4_code]]&amp;" - "&amp;Tableau15[[#This Row],[i4_libelle]]</f>
        <v>TPTE819 - Projet transversal Gestion agile/sécu (TE)</v>
      </c>
      <c r="S48" s="142" t="s">
        <v>505</v>
      </c>
      <c r="V48" s="41" t="s">
        <v>1024</v>
      </c>
      <c r="W48" s="69" t="str">
        <f>Tableau16[[#This Row],[i5_code]]&amp;" - "&amp;Tableau16[[#This Row],[i5_libelle]]</f>
        <v xml:space="preserve"> - dispo_temp</v>
      </c>
      <c r="X48" s="41" t="s">
        <v>837</v>
      </c>
    </row>
    <row r="49" spans="1:24" x14ac:dyDescent="0.2">
      <c r="A49" s="81"/>
      <c r="B49" s="81" t="s">
        <v>1024</v>
      </c>
      <c r="C49" s="82" t="str">
        <f>Tableau12[[#This Row],[b1_code]]&amp;" - "&amp;Tableau12[[#This Row],[b1_libelle]]</f>
        <v xml:space="preserve"> - dispo_temp</v>
      </c>
      <c r="D49" s="81" t="s">
        <v>837</v>
      </c>
      <c r="F49" s="120"/>
      <c r="G49" s="120" t="s">
        <v>1163</v>
      </c>
      <c r="H49" s="121" t="str">
        <f>Tableau13[[#This Row],[b2_code]]&amp;" - "&amp;Tableau13[[#This Row],[b2_libelle]]</f>
        <v xml:space="preserve"> - BTS BLANC (algo-maths)</v>
      </c>
      <c r="I49" s="120" t="s">
        <v>506</v>
      </c>
      <c r="K49" s="113" t="s">
        <v>1156</v>
      </c>
      <c r="L49" s="113" t="s">
        <v>1157</v>
      </c>
      <c r="M49" s="114" t="str">
        <f>Tableau14[[#This Row],[b3_code]]&amp;" - "&amp;Tableau14[[#This Row],[b3_libelle]]</f>
        <v>PTE - Projet Transversal Entreprise</v>
      </c>
      <c r="N49" s="113" t="s">
        <v>505</v>
      </c>
      <c r="U49" s="142" t="s">
        <v>303</v>
      </c>
      <c r="V49" s="142" t="s">
        <v>1179</v>
      </c>
      <c r="W49" s="143" t="str">
        <f>Tableau16[[#This Row],[i5_code]]&amp;" - "&amp;Tableau16[[#This Row],[i5_libelle]]</f>
        <v>SYSE903 - Gouvernance et Performance d'un S.I. (TE)</v>
      </c>
      <c r="X49" s="41" t="s">
        <v>505</v>
      </c>
    </row>
    <row r="50" spans="1:24" x14ac:dyDescent="0.2">
      <c r="A50" s="41" t="s">
        <v>37</v>
      </c>
      <c r="B50" s="41" t="s">
        <v>1208</v>
      </c>
      <c r="C50" s="69" t="str">
        <f>Tableau12[[#This Row],[b1_code]]&amp;" - "&amp;Tableau12[[#This Row],[b1_libelle]]</f>
        <v>TQGE218 - Logique, Ensembles, Calculs Booléens (TE)</v>
      </c>
      <c r="D50" s="41" t="s">
        <v>505</v>
      </c>
      <c r="F50" s="142"/>
      <c r="G50" s="142" t="s">
        <v>1182</v>
      </c>
      <c r="H50" s="143" t="str">
        <f>Tableau13[[#This Row],[b2_code]]&amp;" - "&amp;Tableau13[[#This Row],[b2_libelle]]</f>
        <v xml:space="preserve"> - BTS BLANC (anglais oral)</v>
      </c>
      <c r="I50" s="142" t="s">
        <v>495</v>
      </c>
      <c r="K50" s="41" t="s">
        <v>1216</v>
      </c>
      <c r="L50" s="41" t="s">
        <v>1217</v>
      </c>
      <c r="M50" s="69" t="str">
        <f>Tableau14[[#This Row],[b3_code]]&amp;" - "&amp;Tableau14[[#This Row],[b3_libelle]]</f>
        <v>FORUM - Forum alternance</v>
      </c>
      <c r="N50" s="41" t="s">
        <v>1218</v>
      </c>
      <c r="U50" s="142" t="s">
        <v>302</v>
      </c>
      <c r="V50" s="142" t="s">
        <v>1181</v>
      </c>
      <c r="W50" s="143" t="str">
        <f>Tableau16[[#This Row],[i5_code]]&amp;" - "&amp;Tableau16[[#This Row],[i5_libelle]]</f>
        <v>TPTE010 - Projet transversal Manager un système d'information (TE)</v>
      </c>
      <c r="X50" s="41" t="s">
        <v>505</v>
      </c>
    </row>
    <row r="51" spans="1:24" x14ac:dyDescent="0.2">
      <c r="B51" s="41" t="s">
        <v>1237</v>
      </c>
      <c r="C51" s="69" t="str">
        <f>Tableau12[[#This Row],[b1_code]]&amp;" - "&amp;Tableau12[[#This Row],[b1_libelle]]</f>
        <v xml:space="preserve"> - PPE (TE)</v>
      </c>
      <c r="D51" s="41" t="s">
        <v>505</v>
      </c>
      <c r="F51" s="142"/>
      <c r="G51" s="142" t="s">
        <v>1183</v>
      </c>
      <c r="H51" s="143" t="str">
        <f>Tableau13[[#This Row],[b2_code]]&amp;" - "&amp;Tableau13[[#This Row],[b2_libelle]]</f>
        <v xml:space="preserve"> - BTS BLANC (E5)</v>
      </c>
      <c r="I51" s="142" t="s">
        <v>1207</v>
      </c>
      <c r="K51" s="142" t="s">
        <v>181</v>
      </c>
      <c r="L51" s="142" t="s">
        <v>1228</v>
      </c>
      <c r="M51" s="143" t="str">
        <f>Tableau14[[#This Row],[b3_code]]&amp;" - "&amp;Tableau14[[#This Row],[b3_libelle]]</f>
        <v>TPTE615 - Projet transversal Kcréa (TE)</v>
      </c>
      <c r="N51" s="142" t="s">
        <v>505</v>
      </c>
      <c r="W51" s="69"/>
    </row>
    <row r="52" spans="1:24" x14ac:dyDescent="0.2">
      <c r="F52" s="142"/>
      <c r="G52" s="142" t="s">
        <v>1184</v>
      </c>
      <c r="H52" s="143" t="str">
        <f>Tableau13[[#This Row],[b2_code]]&amp;" - "&amp;Tableau13[[#This Row],[b2_libelle]]</f>
        <v xml:space="preserve"> - BTS BLANC (Anglais écrit)</v>
      </c>
      <c r="I52" s="142" t="s">
        <v>1207</v>
      </c>
      <c r="K52" s="142" t="s">
        <v>173</v>
      </c>
      <c r="L52" s="142" t="s">
        <v>1229</v>
      </c>
      <c r="M52" s="143" t="str">
        <f>Tableau14[[#This Row],[b3_code]]&amp;" - "&amp;Tableau14[[#This Row],[b3_libelle]]</f>
        <v>PROE510 - Gestion de Projet via ITIL (TE)</v>
      </c>
      <c r="N52" s="142" t="s">
        <v>505</v>
      </c>
      <c r="W52" s="69"/>
    </row>
    <row r="53" spans="1:24" x14ac:dyDescent="0.2">
      <c r="F53" s="142"/>
      <c r="G53" s="142" t="s">
        <v>1185</v>
      </c>
      <c r="H53" s="143" t="str">
        <f>Tableau13[[#This Row],[b2_code]]&amp;" - "&amp;Tableau13[[#This Row],[b2_libelle]]</f>
        <v xml:space="preserve"> - BTS BLANC (TEC)</v>
      </c>
      <c r="I53" s="142" t="s">
        <v>1207</v>
      </c>
      <c r="K53" s="142" t="s">
        <v>165</v>
      </c>
      <c r="L53" s="142" t="s">
        <v>1230</v>
      </c>
      <c r="M53" s="143" t="str">
        <f>Tableau14[[#This Row],[b3_code]]&amp;" - "&amp;Tableau14[[#This Row],[b3_libelle]]</f>
        <v>TPTE516 - Projet transversal Administration &amp; Sécurité d'une Infrastructure (TE)</v>
      </c>
      <c r="N53" s="142" t="s">
        <v>505</v>
      </c>
      <c r="W53" s="69"/>
    </row>
    <row r="54" spans="1:24" x14ac:dyDescent="0.2">
      <c r="F54" s="142"/>
      <c r="G54" s="142" t="s">
        <v>1186</v>
      </c>
      <c r="H54" s="143" t="str">
        <f>Tableau13[[#This Row],[b2_code]]&amp;" - "&amp;Tableau13[[#This Row],[b2_libelle]]</f>
        <v xml:space="preserve"> - BTS BLANC (maths)</v>
      </c>
      <c r="I54" s="142" t="s">
        <v>1207</v>
      </c>
      <c r="K54" s="142" t="s">
        <v>169</v>
      </c>
      <c r="L54" s="142" t="s">
        <v>1231</v>
      </c>
      <c r="M54" s="143" t="str">
        <f>Tableau14[[#This Row],[b3_code]]&amp;" - "&amp;Tableau14[[#This Row],[b3_libelle]]</f>
        <v>TPTE621 - Projet transversal Développement &amp; Admnistration d'une BD sous Oracle (TE)</v>
      </c>
      <c r="N54" s="142" t="s">
        <v>505</v>
      </c>
    </row>
    <row r="55" spans="1:24" x14ac:dyDescent="0.2">
      <c r="F55" s="142"/>
      <c r="G55" s="142" t="s">
        <v>1187</v>
      </c>
      <c r="H55" s="143" t="str">
        <f>Tableau13[[#This Row],[b2_code]]&amp;" - "&amp;Tableau13[[#This Row],[b2_libelle]]</f>
        <v xml:space="preserve"> - BTS BLANC (Eco-Droit)</v>
      </c>
      <c r="I55" s="142" t="s">
        <v>1207</v>
      </c>
      <c r="L55" s="41" t="s">
        <v>1247</v>
      </c>
      <c r="M55" s="69" t="str">
        <f>Tableau14[[#This Row],[b3_code]]&amp;" - "&amp;Tableau14[[#This Row],[b3_libelle]]</f>
        <v xml:space="preserve"> - ASRBD (écrit)</v>
      </c>
      <c r="N55" s="41" t="s">
        <v>505</v>
      </c>
    </row>
    <row r="56" spans="1:24" x14ac:dyDescent="0.2">
      <c r="F56" s="142" t="s">
        <v>110</v>
      </c>
      <c r="G56" s="142" t="s">
        <v>1198</v>
      </c>
      <c r="H56" s="143" t="str">
        <f>Tableau13[[#This Row],[b2_code]]&amp;" - "&amp;Tableau13[[#This Row],[b2_libelle]]</f>
        <v>BDOE308 - Administration sous SQL Server (TE)</v>
      </c>
      <c r="I56" s="142" t="s">
        <v>505</v>
      </c>
    </row>
    <row r="57" spans="1:24" x14ac:dyDescent="0.2">
      <c r="F57" s="142" t="s">
        <v>106</v>
      </c>
      <c r="G57" s="142" t="s">
        <v>1199</v>
      </c>
      <c r="H57" s="143" t="str">
        <f>Tableau13[[#This Row],[b2_code]]&amp;" - "&amp;Tableau13[[#This Row],[b2_libelle]]</f>
        <v>SYSE310 - Administration Linux (Shell) (TE)</v>
      </c>
      <c r="I57" s="142" t="s">
        <v>505</v>
      </c>
    </row>
    <row r="58" spans="1:24" x14ac:dyDescent="0.2">
      <c r="F58" s="41" t="s">
        <v>1216</v>
      </c>
      <c r="G58" s="41" t="s">
        <v>1217</v>
      </c>
      <c r="H58" s="69" t="str">
        <f>Tableau13[[#This Row],[b2_code]]&amp;" - "&amp;Tableau13[[#This Row],[b2_libelle]]</f>
        <v>FORUM - Forum alternance</v>
      </c>
      <c r="I58" s="41" t="s">
        <v>1218</v>
      </c>
    </row>
    <row r="59" spans="1:24" x14ac:dyDescent="0.2">
      <c r="F59" s="142"/>
      <c r="G59" s="142" t="s">
        <v>1225</v>
      </c>
      <c r="H59" s="143" t="str">
        <f>Tableau13[[#This Row],[b2_code]]&amp;" - "&amp;Tableau13[[#This Row],[b2_libelle]]</f>
        <v xml:space="preserve"> - REVISIONS (algo-maths)</v>
      </c>
      <c r="I59" s="142" t="s">
        <v>506</v>
      </c>
    </row>
    <row r="60" spans="1:24" x14ac:dyDescent="0.2">
      <c r="G60" s="41" t="s">
        <v>1237</v>
      </c>
      <c r="H60" s="69" t="str">
        <f>Tableau13[[#This Row],[b2_code]]&amp;" - "&amp;Tableau13[[#This Row],[b2_libelle]]</f>
        <v xml:space="preserve"> - PPE (TE)</v>
      </c>
      <c r="I60" s="41" t="s">
        <v>505</v>
      </c>
    </row>
    <row r="61" spans="1:24" x14ac:dyDescent="0.2">
      <c r="G61" s="41" t="s">
        <v>1245</v>
      </c>
      <c r="H61" s="69" t="str">
        <f>Tableau13[[#This Row],[b2_code]]&amp;" - "&amp;Tableau13[[#This Row],[b2_libelle]]</f>
        <v xml:space="preserve"> - REVISIONS (maths)</v>
      </c>
      <c r="I61" s="41" t="s">
        <v>490</v>
      </c>
    </row>
  </sheetData>
  <pageMargins left="0.25" right="0.25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selection activeCell="C1" sqref="C1:C1048576"/>
    </sheetView>
  </sheetViews>
  <sheetFormatPr baseColWidth="10" defaultRowHeight="15" x14ac:dyDescent="0.25"/>
  <cols>
    <col min="3" max="3" width="11.42578125" style="39"/>
    <col min="7" max="7" width="25.42578125" bestFit="1" customWidth="1"/>
    <col min="10" max="10" width="16.140625" bestFit="1" customWidth="1"/>
    <col min="14" max="15" width="14.140625" style="38" customWidth="1"/>
    <col min="16" max="16" width="15" bestFit="1" customWidth="1"/>
    <col min="17" max="18" width="14.42578125" bestFit="1" customWidth="1"/>
  </cols>
  <sheetData>
    <row r="1" spans="1:18" x14ac:dyDescent="0.25">
      <c r="A1" s="17" t="s">
        <v>650</v>
      </c>
      <c r="C1" s="39" t="s">
        <v>658</v>
      </c>
      <c r="E1" t="s">
        <v>656</v>
      </c>
      <c r="G1" t="s">
        <v>655</v>
      </c>
      <c r="I1" t="s">
        <v>654</v>
      </c>
      <c r="J1" t="s">
        <v>698</v>
      </c>
      <c r="L1" t="s">
        <v>721</v>
      </c>
      <c r="N1" s="38" t="s">
        <v>857</v>
      </c>
      <c r="O1" s="38" t="s">
        <v>858</v>
      </c>
      <c r="P1" t="s">
        <v>830</v>
      </c>
      <c r="Q1" s="38" t="s">
        <v>829</v>
      </c>
      <c r="R1" s="38" t="s">
        <v>831</v>
      </c>
    </row>
    <row r="2" spans="1:18" x14ac:dyDescent="0.25">
      <c r="A2" s="17" t="s">
        <v>638</v>
      </c>
      <c r="C2" s="39">
        <v>0.33333333333333331</v>
      </c>
      <c r="E2" t="s">
        <v>667</v>
      </c>
      <c r="G2" t="s">
        <v>636</v>
      </c>
      <c r="I2" t="s">
        <v>669</v>
      </c>
      <c r="J2" t="s">
        <v>716</v>
      </c>
      <c r="L2" t="s">
        <v>723</v>
      </c>
      <c r="P2" t="s">
        <v>825</v>
      </c>
      <c r="Q2" s="38" t="s">
        <v>825</v>
      </c>
      <c r="R2" s="38" t="s">
        <v>824</v>
      </c>
    </row>
    <row r="3" spans="1:18" x14ac:dyDescent="0.25">
      <c r="A3" s="17" t="s">
        <v>639</v>
      </c>
      <c r="C3" s="39">
        <v>0.34375</v>
      </c>
      <c r="E3" t="s">
        <v>661</v>
      </c>
      <c r="G3" t="s">
        <v>479</v>
      </c>
      <c r="I3" t="s">
        <v>670</v>
      </c>
      <c r="J3" t="s">
        <v>717</v>
      </c>
      <c r="L3" t="s">
        <v>722</v>
      </c>
      <c r="P3" t="s">
        <v>823</v>
      </c>
      <c r="Q3" s="38" t="s">
        <v>827</v>
      </c>
      <c r="R3" s="38" t="s">
        <v>825</v>
      </c>
    </row>
    <row r="4" spans="1:18" x14ac:dyDescent="0.25">
      <c r="A4" s="17" t="s">
        <v>637</v>
      </c>
      <c r="C4" s="39">
        <v>0.35416666666666669</v>
      </c>
      <c r="E4" t="s">
        <v>666</v>
      </c>
      <c r="G4" t="s">
        <v>480</v>
      </c>
      <c r="I4" t="s">
        <v>657</v>
      </c>
      <c r="J4" t="s">
        <v>718</v>
      </c>
      <c r="P4" t="s">
        <v>828</v>
      </c>
      <c r="Q4" s="38" t="s">
        <v>823</v>
      </c>
      <c r="R4" s="38" t="s">
        <v>826</v>
      </c>
    </row>
    <row r="5" spans="1:18" x14ac:dyDescent="0.25">
      <c r="A5" t="s">
        <v>729</v>
      </c>
      <c r="C5" s="39">
        <v>0.36458333333333331</v>
      </c>
      <c r="E5" t="s">
        <v>663</v>
      </c>
      <c r="G5" t="s">
        <v>481</v>
      </c>
      <c r="I5" t="s">
        <v>671</v>
      </c>
      <c r="J5" t="s">
        <v>719</v>
      </c>
      <c r="P5" t="s">
        <v>820</v>
      </c>
      <c r="Q5" s="38" t="s">
        <v>832</v>
      </c>
      <c r="R5" s="38" t="s">
        <v>823</v>
      </c>
    </row>
    <row r="6" spans="1:18" x14ac:dyDescent="0.25">
      <c r="C6" s="39">
        <v>0.375</v>
      </c>
      <c r="E6" t="s">
        <v>668</v>
      </c>
      <c r="G6" t="s">
        <v>634</v>
      </c>
      <c r="I6" t="s">
        <v>672</v>
      </c>
      <c r="J6" t="s">
        <v>720</v>
      </c>
      <c r="P6" t="s">
        <v>821</v>
      </c>
      <c r="Q6" s="38" t="s">
        <v>833</v>
      </c>
      <c r="R6" s="38" t="s">
        <v>820</v>
      </c>
    </row>
    <row r="7" spans="1:18" x14ac:dyDescent="0.25">
      <c r="C7" s="39">
        <v>0.38541666666666702</v>
      </c>
      <c r="E7" t="s">
        <v>662</v>
      </c>
      <c r="G7" t="s">
        <v>482</v>
      </c>
      <c r="I7" t="s">
        <v>676</v>
      </c>
      <c r="J7" t="s">
        <v>690</v>
      </c>
      <c r="P7" t="s">
        <v>832</v>
      </c>
      <c r="R7" s="38" t="s">
        <v>822</v>
      </c>
    </row>
    <row r="8" spans="1:18" x14ac:dyDescent="0.25">
      <c r="C8" s="39">
        <v>0.39583333333333298</v>
      </c>
      <c r="E8" t="s">
        <v>664</v>
      </c>
      <c r="G8" t="s">
        <v>541</v>
      </c>
      <c r="I8" t="s">
        <v>677</v>
      </c>
      <c r="J8" t="s">
        <v>692</v>
      </c>
      <c r="P8" t="s">
        <v>833</v>
      </c>
      <c r="R8" s="38" t="s">
        <v>821</v>
      </c>
    </row>
    <row r="9" spans="1:18" x14ac:dyDescent="0.25">
      <c r="C9" s="39">
        <v>0.40625</v>
      </c>
      <c r="E9" t="s">
        <v>659</v>
      </c>
      <c r="G9" t="s">
        <v>542</v>
      </c>
      <c r="R9" s="38" t="s">
        <v>832</v>
      </c>
    </row>
    <row r="10" spans="1:18" x14ac:dyDescent="0.25">
      <c r="C10" s="39">
        <v>0.41666666666666702</v>
      </c>
      <c r="E10" t="s">
        <v>660</v>
      </c>
      <c r="G10" t="s">
        <v>483</v>
      </c>
      <c r="Q10" s="38"/>
      <c r="R10" s="38" t="s">
        <v>833</v>
      </c>
    </row>
    <row r="11" spans="1:18" x14ac:dyDescent="0.25">
      <c r="C11" s="39">
        <v>0.42708333333333298</v>
      </c>
      <c r="E11" t="s">
        <v>665</v>
      </c>
      <c r="G11" t="s">
        <v>484</v>
      </c>
      <c r="Q11" s="38"/>
    </row>
    <row r="12" spans="1:18" x14ac:dyDescent="0.25">
      <c r="C12" s="39">
        <v>0.4375</v>
      </c>
      <c r="G12" t="s">
        <v>485</v>
      </c>
      <c r="P12" s="38"/>
      <c r="Q12" s="38"/>
    </row>
    <row r="13" spans="1:18" x14ac:dyDescent="0.25">
      <c r="C13" s="39">
        <v>0.44791666666666702</v>
      </c>
      <c r="G13" t="s">
        <v>486</v>
      </c>
      <c r="P13" s="38"/>
      <c r="Q13" s="38"/>
    </row>
    <row r="14" spans="1:18" x14ac:dyDescent="0.25">
      <c r="C14" s="39">
        <v>0.45833333333333298</v>
      </c>
      <c r="G14" t="s">
        <v>487</v>
      </c>
      <c r="P14" s="38"/>
      <c r="Q14" s="38"/>
    </row>
    <row r="15" spans="1:18" x14ac:dyDescent="0.25">
      <c r="C15" s="39">
        <v>0.46875</v>
      </c>
      <c r="G15" t="s">
        <v>631</v>
      </c>
      <c r="P15" s="38"/>
      <c r="Q15" s="38"/>
    </row>
    <row r="16" spans="1:18" x14ac:dyDescent="0.25">
      <c r="C16" s="39">
        <v>0.47916666666666702</v>
      </c>
      <c r="G16" t="s">
        <v>488</v>
      </c>
      <c r="P16" s="38"/>
      <c r="Q16" s="38"/>
    </row>
    <row r="17" spans="3:7" x14ac:dyDescent="0.25">
      <c r="C17" s="39">
        <v>0.48958333333333298</v>
      </c>
      <c r="G17" t="s">
        <v>489</v>
      </c>
    </row>
    <row r="18" spans="3:7" x14ac:dyDescent="0.25">
      <c r="C18" s="39">
        <v>0.5</v>
      </c>
      <c r="G18" t="s">
        <v>490</v>
      </c>
    </row>
    <row r="19" spans="3:7" x14ac:dyDescent="0.25">
      <c r="C19" s="39">
        <v>0.51041666666666696</v>
      </c>
      <c r="G19" t="s">
        <v>491</v>
      </c>
    </row>
    <row r="20" spans="3:7" x14ac:dyDescent="0.25">
      <c r="C20" s="39">
        <v>0.52083333333333304</v>
      </c>
      <c r="G20" t="s">
        <v>492</v>
      </c>
    </row>
    <row r="21" spans="3:7" x14ac:dyDescent="0.25">
      <c r="C21" s="39">
        <v>0.53125</v>
      </c>
      <c r="G21" t="s">
        <v>493</v>
      </c>
    </row>
    <row r="22" spans="3:7" x14ac:dyDescent="0.25">
      <c r="C22" s="39">
        <v>0.54166666666666696</v>
      </c>
      <c r="G22" t="s">
        <v>494</v>
      </c>
    </row>
    <row r="23" spans="3:7" x14ac:dyDescent="0.25">
      <c r="C23" s="39">
        <v>0.55208333333333304</v>
      </c>
      <c r="G23" t="s">
        <v>495</v>
      </c>
    </row>
    <row r="24" spans="3:7" x14ac:dyDescent="0.25">
      <c r="C24" s="39">
        <v>0.5625</v>
      </c>
      <c r="G24" t="s">
        <v>496</v>
      </c>
    </row>
    <row r="25" spans="3:7" x14ac:dyDescent="0.25">
      <c r="C25" s="39">
        <v>0.57291666666666696</v>
      </c>
      <c r="G25" t="s">
        <v>497</v>
      </c>
    </row>
    <row r="26" spans="3:7" x14ac:dyDescent="0.25">
      <c r="C26" s="39">
        <v>0.58333333333333304</v>
      </c>
      <c r="G26" t="s">
        <v>498</v>
      </c>
    </row>
    <row r="27" spans="3:7" x14ac:dyDescent="0.25">
      <c r="C27" s="39">
        <v>0.59375</v>
      </c>
      <c r="G27" t="s">
        <v>499</v>
      </c>
    </row>
    <row r="28" spans="3:7" x14ac:dyDescent="0.25">
      <c r="C28" s="39">
        <v>0.60416666666666696</v>
      </c>
      <c r="G28" t="s">
        <v>500</v>
      </c>
    </row>
    <row r="29" spans="3:7" x14ac:dyDescent="0.25">
      <c r="C29" s="39">
        <v>0.61458333333333304</v>
      </c>
      <c r="G29" t="s">
        <v>501</v>
      </c>
    </row>
    <row r="30" spans="3:7" x14ac:dyDescent="0.25">
      <c r="C30" s="39">
        <v>0.625</v>
      </c>
      <c r="G30" t="s">
        <v>502</v>
      </c>
    </row>
    <row r="31" spans="3:7" x14ac:dyDescent="0.25">
      <c r="C31" s="39">
        <v>0.63541666666666696</v>
      </c>
      <c r="G31" t="s">
        <v>503</v>
      </c>
    </row>
    <row r="32" spans="3:7" x14ac:dyDescent="0.25">
      <c r="C32" s="39">
        <v>0.64583333333333404</v>
      </c>
      <c r="G32" t="s">
        <v>504</v>
      </c>
    </row>
    <row r="33" spans="3:7" x14ac:dyDescent="0.25">
      <c r="C33" s="39">
        <v>0.65625</v>
      </c>
      <c r="G33" t="s">
        <v>505</v>
      </c>
    </row>
    <row r="34" spans="3:7" x14ac:dyDescent="0.25">
      <c r="C34" s="39">
        <v>0.66666666666666696</v>
      </c>
      <c r="G34" t="s">
        <v>506</v>
      </c>
    </row>
    <row r="35" spans="3:7" x14ac:dyDescent="0.25">
      <c r="C35" s="39">
        <v>0.67708333333333404</v>
      </c>
      <c r="G35" t="s">
        <v>507</v>
      </c>
    </row>
    <row r="36" spans="3:7" x14ac:dyDescent="0.25">
      <c r="C36" s="39">
        <v>0.6875</v>
      </c>
      <c r="G36" t="s">
        <v>508</v>
      </c>
    </row>
    <row r="37" spans="3:7" x14ac:dyDescent="0.25">
      <c r="C37" s="39">
        <v>0.69791666666666696</v>
      </c>
      <c r="G37" t="s">
        <v>509</v>
      </c>
    </row>
    <row r="38" spans="3:7" x14ac:dyDescent="0.25">
      <c r="C38" s="39">
        <v>0.70833333333333404</v>
      </c>
      <c r="G38" t="s">
        <v>510</v>
      </c>
    </row>
    <row r="39" spans="3:7" x14ac:dyDescent="0.25">
      <c r="C39" s="39">
        <v>0.71875</v>
      </c>
      <c r="G39" t="s">
        <v>511</v>
      </c>
    </row>
    <row r="40" spans="3:7" x14ac:dyDescent="0.25">
      <c r="C40" s="39">
        <v>0.72916666666666696</v>
      </c>
      <c r="G40" t="s">
        <v>512</v>
      </c>
    </row>
    <row r="41" spans="3:7" x14ac:dyDescent="0.25">
      <c r="C41" s="39">
        <v>0.73958333333333404</v>
      </c>
      <c r="G41" t="s">
        <v>540</v>
      </c>
    </row>
    <row r="42" spans="3:7" x14ac:dyDescent="0.25">
      <c r="C42" s="39">
        <v>0.75</v>
      </c>
      <c r="G42" t="s">
        <v>513</v>
      </c>
    </row>
    <row r="43" spans="3:7" x14ac:dyDescent="0.25">
      <c r="C43" s="39">
        <v>0.76041666666666696</v>
      </c>
      <c r="G43" t="s">
        <v>514</v>
      </c>
    </row>
    <row r="44" spans="3:7" x14ac:dyDescent="0.25">
      <c r="G44" t="s">
        <v>515</v>
      </c>
    </row>
    <row r="45" spans="3:7" x14ac:dyDescent="0.25">
      <c r="G45" t="s">
        <v>516</v>
      </c>
    </row>
  </sheetData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1"/>
  <sheetViews>
    <sheetView workbookViewId="0">
      <pane ySplit="1" topLeftCell="A65" activePane="bottomLeft" state="frozen"/>
      <selection pane="bottomLeft" activeCell="A2" sqref="A2:A731"/>
    </sheetView>
  </sheetViews>
  <sheetFormatPr baseColWidth="10" defaultRowHeight="12" x14ac:dyDescent="0.2"/>
  <cols>
    <col min="1" max="1" width="10.42578125" style="45" bestFit="1" customWidth="1"/>
    <col min="2" max="2" width="11.5703125" style="45" bestFit="1" customWidth="1"/>
    <col min="3" max="3" width="9.28515625" style="45" bestFit="1" customWidth="1"/>
    <col min="4" max="4" width="4.28515625" style="67" bestFit="1" customWidth="1"/>
    <col min="5" max="5" width="9.5703125" style="45" bestFit="1" customWidth="1"/>
    <col min="6" max="6" width="9.5703125" style="47" bestFit="1" customWidth="1"/>
    <col min="7" max="7" width="9.42578125" style="59" bestFit="1" customWidth="1"/>
    <col min="8" max="8" width="10.42578125" style="59" bestFit="1" customWidth="1"/>
    <col min="9" max="9" width="11.85546875" style="59" bestFit="1" customWidth="1"/>
    <col min="10" max="10" width="89.140625" style="45" bestFit="1" customWidth="1"/>
    <col min="11" max="11" width="17.140625" style="45" bestFit="1" customWidth="1"/>
    <col min="12" max="12" width="8.85546875" style="59" bestFit="1" customWidth="1"/>
    <col min="13" max="13" width="9.28515625" style="59" bestFit="1" customWidth="1"/>
    <col min="14" max="14" width="13.85546875" style="59" bestFit="1" customWidth="1"/>
    <col min="15" max="15" width="11.42578125" style="59"/>
    <col min="16" max="16" width="10.42578125" style="46" bestFit="1" customWidth="1"/>
    <col min="17" max="17" width="11.85546875" style="47" bestFit="1" customWidth="1"/>
    <col min="18" max="18" width="9.7109375" style="46" bestFit="1" customWidth="1"/>
    <col min="19" max="19" width="9.28515625" style="45" bestFit="1" customWidth="1"/>
    <col min="20" max="20" width="5.140625" style="45" bestFit="1" customWidth="1"/>
    <col min="21" max="16384" width="11.42578125" style="45"/>
  </cols>
  <sheetData>
    <row r="1" spans="1:18" s="42" customFormat="1" ht="24" x14ac:dyDescent="0.25">
      <c r="A1" s="42" t="s">
        <v>654</v>
      </c>
      <c r="B1" s="42" t="s">
        <v>537</v>
      </c>
      <c r="C1" s="42" t="s">
        <v>533</v>
      </c>
      <c r="D1" s="66" t="s">
        <v>789</v>
      </c>
      <c r="E1" s="43" t="s">
        <v>714</v>
      </c>
      <c r="F1" s="43" t="s">
        <v>715</v>
      </c>
      <c r="G1" s="42" t="s">
        <v>535</v>
      </c>
      <c r="H1" s="43" t="s">
        <v>674</v>
      </c>
      <c r="I1" s="43" t="s">
        <v>675</v>
      </c>
      <c r="J1" s="42" t="s">
        <v>536</v>
      </c>
      <c r="K1" s="42" t="s">
        <v>655</v>
      </c>
      <c r="L1" s="42" t="s">
        <v>656</v>
      </c>
      <c r="M1" s="44" t="s">
        <v>724</v>
      </c>
      <c r="N1" s="42" t="s">
        <v>784</v>
      </c>
      <c r="P1" s="64"/>
      <c r="R1" s="64"/>
    </row>
    <row r="2" spans="1:18" x14ac:dyDescent="0.25">
      <c r="B2" s="45" t="str">
        <f t="shared" ref="B2:B65" si="0">YEAR(C2)&amp;"-"&amp;WEEKNUM(C2)</f>
        <v>2017-35</v>
      </c>
      <c r="C2" s="46">
        <v>42979</v>
      </c>
      <c r="D2" s="67">
        <f>WEEKDAY(Tableau64[[#This Row],[date]])</f>
        <v>6</v>
      </c>
      <c r="E2" s="47">
        <v>0.34375</v>
      </c>
      <c r="F2" s="47">
        <v>0.51041666666666696</v>
      </c>
      <c r="G2" s="46" t="str">
        <f>IF(NOT(ISBLANK(Tableau64[heure
début])),IF(VALUE(MID(TEXT(Tableau64[heure
début],"hh"),1,2))&lt;13,"AM","PM"),"")</f>
        <v>AM</v>
      </c>
      <c r="H2" s="47">
        <f>F2-E2</f>
        <v>0.16666666666666696</v>
      </c>
      <c r="I2" s="47"/>
      <c r="K2" s="45" t="e">
        <f ca="1">VLOOKUP(Tableau64[module],OFFSET(INDIRECT(A2&amp;"_code"),0,2,,2),2)</f>
        <v>#REF!</v>
      </c>
      <c r="L2" s="45"/>
      <c r="M2" s="47"/>
      <c r="N2" s="45"/>
      <c r="O2" s="45"/>
      <c r="Q2" s="45"/>
      <c r="R2" s="46">
        <f>IF(NOT(ISBLANK(P2)),P2,Q2)</f>
        <v>0</v>
      </c>
    </row>
    <row r="3" spans="1:18" x14ac:dyDescent="0.25">
      <c r="A3" s="61"/>
      <c r="B3" s="61" t="str">
        <f t="shared" si="0"/>
        <v>2017-35</v>
      </c>
      <c r="C3" s="46">
        <v>42979</v>
      </c>
      <c r="D3" s="67">
        <f>WEEKDAY(Tableau64[[#This Row],[date]])</f>
        <v>6</v>
      </c>
      <c r="E3" s="63">
        <v>0.57291666666666696</v>
      </c>
      <c r="F3" s="63">
        <v>0.73958333333333404</v>
      </c>
      <c r="G3" s="62" t="str">
        <f>IF(NOT(ISBLANK(Tableau64[heure
début])),IF(VALUE(MID(TEXT(Tableau64[heure
début],"hh"),1,2))&lt;13,"AM","PM"),"")</f>
        <v>PM</v>
      </c>
      <c r="H3" s="63">
        <f>F3-E3</f>
        <v>0.16666666666666707</v>
      </c>
      <c r="I3" s="63"/>
      <c r="J3" s="61"/>
      <c r="K3" s="61" t="e">
        <f ca="1">VLOOKUP(Tableau64[module],OFFSET(INDIRECT(A3&amp;"_code"),0,2,,2),2)</f>
        <v>#REF!</v>
      </c>
      <c r="L3" s="61"/>
      <c r="M3" s="63"/>
      <c r="N3" s="61"/>
      <c r="O3" s="45"/>
      <c r="Q3" s="46"/>
      <c r="R3" s="46">
        <f t="shared" ref="R3:R66" si="1">IF(NOT(ISBLANK(P3)),P3,Q3)</f>
        <v>0</v>
      </c>
    </row>
    <row r="4" spans="1:18" x14ac:dyDescent="0.25">
      <c r="A4" s="61"/>
      <c r="B4" s="61" t="str">
        <f t="shared" si="0"/>
        <v>2017-35</v>
      </c>
      <c r="C4" s="62">
        <v>42980</v>
      </c>
      <c r="D4" s="68">
        <f>WEEKDAY(Tableau64[[#This Row],[date]])</f>
        <v>7</v>
      </c>
      <c r="E4" s="47">
        <v>0.34375</v>
      </c>
      <c r="F4" s="47">
        <v>0.51041666666666696</v>
      </c>
      <c r="G4" s="62" t="str">
        <f>IF(NOT(ISBLANK(Tableau64[heure
début])),IF(VALUE(MID(TEXT(Tableau64[heure
début],"hh"),1,2))&lt;13,"AM","PM"),"")</f>
        <v>AM</v>
      </c>
      <c r="H4" s="63">
        <f t="shared" ref="H4:H44" si="2">F4-E4</f>
        <v>0.16666666666666696</v>
      </c>
      <c r="I4" s="63"/>
      <c r="J4" s="61"/>
      <c r="K4" s="61" t="e">
        <f ca="1">VLOOKUP(Tableau64[module],OFFSET(INDIRECT(A4&amp;"_code"),0,2,,2),2)</f>
        <v>#REF!</v>
      </c>
      <c r="L4" s="61"/>
      <c r="M4" s="63"/>
      <c r="N4" s="61"/>
      <c r="O4" s="45"/>
      <c r="Q4" s="46"/>
      <c r="R4" s="46">
        <f t="shared" si="1"/>
        <v>0</v>
      </c>
    </row>
    <row r="5" spans="1:18" x14ac:dyDescent="0.25">
      <c r="A5" s="61"/>
      <c r="B5" s="61" t="str">
        <f t="shared" si="0"/>
        <v>2017-35</v>
      </c>
      <c r="C5" s="62">
        <v>42980</v>
      </c>
      <c r="D5" s="68">
        <f>WEEKDAY(Tableau64[[#This Row],[date]])</f>
        <v>7</v>
      </c>
      <c r="E5" s="63">
        <v>0.57291666666666696</v>
      </c>
      <c r="F5" s="63">
        <v>0.73958333333333404</v>
      </c>
      <c r="G5" s="62" t="str">
        <f>IF(NOT(ISBLANK(Tableau64[heure
début])),IF(VALUE(MID(TEXT(Tableau64[heure
début],"hh"),1,2))&lt;13,"AM","PM"),"")</f>
        <v>PM</v>
      </c>
      <c r="H5" s="63">
        <f t="shared" si="2"/>
        <v>0.16666666666666707</v>
      </c>
      <c r="I5" s="63"/>
      <c r="J5" s="61"/>
      <c r="K5" s="61" t="e">
        <f ca="1">VLOOKUP(Tableau64[module],OFFSET(INDIRECT(A5&amp;"_code"),0,2,,2),2)</f>
        <v>#REF!</v>
      </c>
      <c r="L5" s="61"/>
      <c r="M5" s="63"/>
      <c r="N5" s="61"/>
      <c r="O5" s="45"/>
      <c r="Q5" s="46"/>
      <c r="R5" s="46">
        <f t="shared" si="1"/>
        <v>0</v>
      </c>
    </row>
    <row r="6" spans="1:18" x14ac:dyDescent="0.25">
      <c r="A6" s="61"/>
      <c r="B6" s="61" t="str">
        <f t="shared" si="0"/>
        <v>2017-36</v>
      </c>
      <c r="C6" s="62">
        <v>42981</v>
      </c>
      <c r="D6" s="68">
        <f>WEEKDAY(Tableau64[[#This Row],[date]])</f>
        <v>1</v>
      </c>
      <c r="E6" s="47">
        <v>0.34375</v>
      </c>
      <c r="F6" s="47">
        <v>0.51041666666666696</v>
      </c>
      <c r="G6" s="62" t="str">
        <f>IF(NOT(ISBLANK(Tableau64[heure
début])),IF(VALUE(MID(TEXT(Tableau64[heure
début],"hh"),1,2))&lt;13,"AM","PM"),"")</f>
        <v>AM</v>
      </c>
      <c r="H6" s="63">
        <f t="shared" si="2"/>
        <v>0.16666666666666696</v>
      </c>
      <c r="I6" s="63"/>
      <c r="J6" s="61"/>
      <c r="K6" s="61" t="e">
        <f ca="1">VLOOKUP(Tableau64[module],OFFSET(INDIRECT(A6&amp;"_code"),0,2,,2),2)</f>
        <v>#REF!</v>
      </c>
      <c r="L6" s="61"/>
      <c r="M6" s="63"/>
      <c r="N6" s="61"/>
      <c r="O6" s="45"/>
      <c r="Q6" s="46"/>
      <c r="R6" s="46">
        <f t="shared" si="1"/>
        <v>0</v>
      </c>
    </row>
    <row r="7" spans="1:18" x14ac:dyDescent="0.25">
      <c r="A7" s="61"/>
      <c r="B7" s="61" t="str">
        <f t="shared" si="0"/>
        <v>2017-36</v>
      </c>
      <c r="C7" s="62">
        <v>42981</v>
      </c>
      <c r="D7" s="68">
        <f>WEEKDAY(Tableau64[[#This Row],[date]])</f>
        <v>1</v>
      </c>
      <c r="E7" s="63">
        <v>0.57291666666666696</v>
      </c>
      <c r="F7" s="63">
        <v>0.73958333333333404</v>
      </c>
      <c r="G7" s="62" t="str">
        <f>IF(NOT(ISBLANK(Tableau64[heure
début])),IF(VALUE(MID(TEXT(Tableau64[heure
début],"hh"),1,2))&lt;13,"AM","PM"),"")</f>
        <v>PM</v>
      </c>
      <c r="H7" s="63">
        <f t="shared" si="2"/>
        <v>0.16666666666666707</v>
      </c>
      <c r="I7" s="63"/>
      <c r="J7" s="61"/>
      <c r="K7" s="61" t="e">
        <f ca="1">VLOOKUP(Tableau64[module],OFFSET(INDIRECT(A7&amp;"_code"),0,2,,2),2)</f>
        <v>#REF!</v>
      </c>
      <c r="L7" s="61"/>
      <c r="M7" s="63"/>
      <c r="N7" s="61"/>
      <c r="O7" s="45"/>
      <c r="Q7" s="46"/>
      <c r="R7" s="46">
        <f t="shared" si="1"/>
        <v>0</v>
      </c>
    </row>
    <row r="8" spans="1:18" x14ac:dyDescent="0.25">
      <c r="A8" s="61"/>
      <c r="B8" s="61" t="str">
        <f t="shared" si="0"/>
        <v>2017-36</v>
      </c>
      <c r="C8" s="62">
        <v>42982</v>
      </c>
      <c r="D8" s="68">
        <f>WEEKDAY(Tableau64[[#This Row],[date]])</f>
        <v>2</v>
      </c>
      <c r="E8" s="47">
        <v>0.34375</v>
      </c>
      <c r="F8" s="47">
        <v>0.51041666666666696</v>
      </c>
      <c r="G8" s="62" t="str">
        <f>IF(NOT(ISBLANK(Tableau64[heure
début])),IF(VALUE(MID(TEXT(Tableau64[heure
début],"hh"),1,2))&lt;13,"AM","PM"),"")</f>
        <v>AM</v>
      </c>
      <c r="H8" s="63">
        <f t="shared" si="2"/>
        <v>0.16666666666666696</v>
      </c>
      <c r="I8" s="63"/>
      <c r="J8" s="61"/>
      <c r="K8" s="61" t="e">
        <f ca="1">VLOOKUP(Tableau64[module],OFFSET(INDIRECT(A8&amp;"_code"),0,2,,2),2)</f>
        <v>#REF!</v>
      </c>
      <c r="L8" s="61"/>
      <c r="M8" s="63"/>
      <c r="N8" s="61"/>
      <c r="O8" s="45"/>
      <c r="Q8" s="46"/>
      <c r="R8" s="46">
        <f t="shared" si="1"/>
        <v>0</v>
      </c>
    </row>
    <row r="9" spans="1:18" x14ac:dyDescent="0.25">
      <c r="A9" s="61"/>
      <c r="B9" s="61" t="str">
        <f t="shared" si="0"/>
        <v>2017-36</v>
      </c>
      <c r="C9" s="62">
        <v>42982</v>
      </c>
      <c r="D9" s="68">
        <f>WEEKDAY(Tableau64[[#This Row],[date]])</f>
        <v>2</v>
      </c>
      <c r="E9" s="63">
        <v>0.57291666666666696</v>
      </c>
      <c r="F9" s="63">
        <v>0.73958333333333404</v>
      </c>
      <c r="G9" s="62" t="str">
        <f>IF(NOT(ISBLANK(Tableau64[heure
début])),IF(VALUE(MID(TEXT(Tableau64[heure
début],"hh"),1,2))&lt;13,"AM","PM"),"")</f>
        <v>PM</v>
      </c>
      <c r="H9" s="63">
        <f t="shared" si="2"/>
        <v>0.16666666666666707</v>
      </c>
      <c r="I9" s="63"/>
      <c r="J9" s="61"/>
      <c r="K9" s="61" t="e">
        <f ca="1">VLOOKUP(Tableau64[module],OFFSET(INDIRECT(A9&amp;"_code"),0,2,,2),2)</f>
        <v>#REF!</v>
      </c>
      <c r="L9" s="61"/>
      <c r="M9" s="63"/>
      <c r="N9" s="61"/>
      <c r="O9" s="45"/>
      <c r="Q9" s="46"/>
      <c r="R9" s="46">
        <f t="shared" si="1"/>
        <v>0</v>
      </c>
    </row>
    <row r="10" spans="1:18" x14ac:dyDescent="0.25">
      <c r="A10" s="61"/>
      <c r="B10" s="61" t="str">
        <f t="shared" si="0"/>
        <v>2017-36</v>
      </c>
      <c r="C10" s="62">
        <v>42983</v>
      </c>
      <c r="D10" s="68">
        <f>WEEKDAY(Tableau64[[#This Row],[date]])</f>
        <v>3</v>
      </c>
      <c r="E10" s="47">
        <v>0.34375</v>
      </c>
      <c r="F10" s="47">
        <v>0.51041666666666696</v>
      </c>
      <c r="G10" s="62" t="str">
        <f>IF(NOT(ISBLANK(Tableau64[heure
début])),IF(VALUE(MID(TEXT(Tableau64[heure
début],"hh"),1,2))&lt;13,"AM","PM"),"")</f>
        <v>AM</v>
      </c>
      <c r="H10" s="63">
        <f t="shared" si="2"/>
        <v>0.16666666666666696</v>
      </c>
      <c r="I10" s="63"/>
      <c r="J10" s="61"/>
      <c r="K10" s="61" t="e">
        <f ca="1">VLOOKUP(Tableau64[module],OFFSET(INDIRECT(A10&amp;"_code"),0,2,,2),2)</f>
        <v>#REF!</v>
      </c>
      <c r="L10" s="61"/>
      <c r="M10" s="63"/>
      <c r="N10" s="61"/>
      <c r="O10" s="45"/>
      <c r="Q10" s="46"/>
      <c r="R10" s="46">
        <f t="shared" si="1"/>
        <v>0</v>
      </c>
    </row>
    <row r="11" spans="1:18" x14ac:dyDescent="0.25">
      <c r="A11" s="61"/>
      <c r="B11" s="61" t="str">
        <f t="shared" si="0"/>
        <v>2017-36</v>
      </c>
      <c r="C11" s="62">
        <v>42983</v>
      </c>
      <c r="D11" s="68">
        <f>WEEKDAY(Tableau64[[#This Row],[date]])</f>
        <v>3</v>
      </c>
      <c r="E11" s="63">
        <v>0.57291666666666696</v>
      </c>
      <c r="F11" s="63">
        <v>0.73958333333333404</v>
      </c>
      <c r="G11" s="62" t="str">
        <f>IF(NOT(ISBLANK(Tableau64[heure
début])),IF(VALUE(MID(TEXT(Tableau64[heure
début],"hh"),1,2))&lt;13,"AM","PM"),"")</f>
        <v>PM</v>
      </c>
      <c r="H11" s="63">
        <f t="shared" si="2"/>
        <v>0.16666666666666707</v>
      </c>
      <c r="I11" s="63"/>
      <c r="J11" s="61"/>
      <c r="K11" s="61" t="e">
        <f ca="1">VLOOKUP(Tableau64[module],OFFSET(INDIRECT(A11&amp;"_code"),0,2,,2),2)</f>
        <v>#REF!</v>
      </c>
      <c r="L11" s="61"/>
      <c r="M11" s="63"/>
      <c r="N11" s="61"/>
      <c r="O11" s="45"/>
      <c r="Q11" s="46"/>
      <c r="R11" s="46">
        <f t="shared" si="1"/>
        <v>0</v>
      </c>
    </row>
    <row r="12" spans="1:18" x14ac:dyDescent="0.25">
      <c r="A12" s="61"/>
      <c r="B12" s="61" t="str">
        <f t="shared" si="0"/>
        <v>2017-36</v>
      </c>
      <c r="C12" s="62">
        <v>42984</v>
      </c>
      <c r="D12" s="68">
        <f>WEEKDAY(Tableau64[[#This Row],[date]])</f>
        <v>4</v>
      </c>
      <c r="E12" s="47">
        <v>0.34375</v>
      </c>
      <c r="F12" s="47">
        <v>0.51041666666666696</v>
      </c>
      <c r="G12" s="62" t="str">
        <f>IF(NOT(ISBLANK(Tableau64[heure
début])),IF(VALUE(MID(TEXT(Tableau64[heure
début],"hh"),1,2))&lt;13,"AM","PM"),"")</f>
        <v>AM</v>
      </c>
      <c r="H12" s="63">
        <f t="shared" si="2"/>
        <v>0.16666666666666696</v>
      </c>
      <c r="I12" s="63"/>
      <c r="J12" s="61"/>
      <c r="K12" s="61" t="e">
        <f ca="1">VLOOKUP(Tableau64[module],OFFSET(INDIRECT(A12&amp;"_code"),0,2,,2),2)</f>
        <v>#REF!</v>
      </c>
      <c r="L12" s="61"/>
      <c r="M12" s="63"/>
      <c r="N12" s="61"/>
      <c r="O12" s="45"/>
      <c r="Q12" s="46"/>
      <c r="R12" s="46">
        <f t="shared" si="1"/>
        <v>0</v>
      </c>
    </row>
    <row r="13" spans="1:18" x14ac:dyDescent="0.25">
      <c r="A13" s="61"/>
      <c r="B13" s="61" t="str">
        <f t="shared" si="0"/>
        <v>2017-36</v>
      </c>
      <c r="C13" s="62">
        <v>42984</v>
      </c>
      <c r="D13" s="68">
        <f>WEEKDAY(Tableau64[[#This Row],[date]])</f>
        <v>4</v>
      </c>
      <c r="E13" s="63">
        <v>0.57291666666666696</v>
      </c>
      <c r="F13" s="63">
        <v>0.73958333333333404</v>
      </c>
      <c r="G13" s="62" t="str">
        <f>IF(NOT(ISBLANK(Tableau64[heure
début])),IF(VALUE(MID(TEXT(Tableau64[heure
début],"hh"),1,2))&lt;13,"AM","PM"),"")</f>
        <v>PM</v>
      </c>
      <c r="H13" s="63">
        <f t="shared" si="2"/>
        <v>0.16666666666666707</v>
      </c>
      <c r="I13" s="63"/>
      <c r="J13" s="61"/>
      <c r="K13" s="61" t="e">
        <f ca="1">VLOOKUP(Tableau64[module],OFFSET(INDIRECT(A13&amp;"_code"),0,2,,2),2)</f>
        <v>#REF!</v>
      </c>
      <c r="L13" s="61"/>
      <c r="M13" s="63"/>
      <c r="N13" s="61"/>
      <c r="O13" s="45"/>
      <c r="Q13" s="46"/>
      <c r="R13" s="46">
        <f t="shared" si="1"/>
        <v>0</v>
      </c>
    </row>
    <row r="14" spans="1:18" x14ac:dyDescent="0.25">
      <c r="A14" s="61"/>
      <c r="B14" s="61" t="str">
        <f t="shared" si="0"/>
        <v>2017-36</v>
      </c>
      <c r="C14" s="62">
        <v>42985</v>
      </c>
      <c r="D14" s="68">
        <f>WEEKDAY(Tableau64[[#This Row],[date]])</f>
        <v>5</v>
      </c>
      <c r="E14" s="47">
        <v>0.34375</v>
      </c>
      <c r="F14" s="47">
        <v>0.51041666666666696</v>
      </c>
      <c r="G14" s="62" t="str">
        <f>IF(NOT(ISBLANK(Tableau64[heure
début])),IF(VALUE(MID(TEXT(Tableau64[heure
début],"hh"),1,2))&lt;13,"AM","PM"),"")</f>
        <v>AM</v>
      </c>
      <c r="H14" s="63">
        <f t="shared" si="2"/>
        <v>0.16666666666666696</v>
      </c>
      <c r="I14" s="63"/>
      <c r="J14" s="61"/>
      <c r="K14" s="61" t="e">
        <f ca="1">VLOOKUP(Tableau64[module],OFFSET(INDIRECT(A14&amp;"_code"),0,2,,2),2)</f>
        <v>#REF!</v>
      </c>
      <c r="L14" s="61"/>
      <c r="M14" s="63"/>
      <c r="N14" s="61"/>
      <c r="O14" s="45"/>
      <c r="Q14" s="46"/>
      <c r="R14" s="46">
        <f t="shared" si="1"/>
        <v>0</v>
      </c>
    </row>
    <row r="15" spans="1:18" x14ac:dyDescent="0.25">
      <c r="A15" s="61"/>
      <c r="B15" s="61" t="str">
        <f t="shared" si="0"/>
        <v>2017-36</v>
      </c>
      <c r="C15" s="62">
        <v>42985</v>
      </c>
      <c r="D15" s="68">
        <f>WEEKDAY(Tableau64[[#This Row],[date]])</f>
        <v>5</v>
      </c>
      <c r="E15" s="63">
        <v>0.57291666666666696</v>
      </c>
      <c r="F15" s="63">
        <v>0.73958333333333404</v>
      </c>
      <c r="G15" s="62" t="str">
        <f>IF(NOT(ISBLANK(Tableau64[heure
début])),IF(VALUE(MID(TEXT(Tableau64[heure
début],"hh"),1,2))&lt;13,"AM","PM"),"")</f>
        <v>PM</v>
      </c>
      <c r="H15" s="63">
        <f t="shared" si="2"/>
        <v>0.16666666666666707</v>
      </c>
      <c r="I15" s="63"/>
      <c r="J15" s="61"/>
      <c r="K15" s="61" t="e">
        <f ca="1">VLOOKUP(Tableau64[module],OFFSET(INDIRECT(A15&amp;"_code"),0,2,,2),2)</f>
        <v>#REF!</v>
      </c>
      <c r="L15" s="61"/>
      <c r="M15" s="63"/>
      <c r="N15" s="61"/>
      <c r="O15" s="45"/>
      <c r="Q15" s="46"/>
      <c r="R15" s="46">
        <f t="shared" si="1"/>
        <v>0</v>
      </c>
    </row>
    <row r="16" spans="1:18" x14ac:dyDescent="0.25">
      <c r="A16" s="61"/>
      <c r="B16" s="61" t="str">
        <f t="shared" si="0"/>
        <v>2017-36</v>
      </c>
      <c r="C16" s="62">
        <v>42986</v>
      </c>
      <c r="D16" s="68">
        <f>WEEKDAY(Tableau64[[#This Row],[date]])</f>
        <v>6</v>
      </c>
      <c r="E16" s="47">
        <v>0.34375</v>
      </c>
      <c r="F16" s="47">
        <v>0.51041666666666696</v>
      </c>
      <c r="G16" s="62" t="str">
        <f>IF(NOT(ISBLANK(Tableau64[heure
début])),IF(VALUE(MID(TEXT(Tableau64[heure
début],"hh"),1,2))&lt;13,"AM","PM"),"")</f>
        <v>AM</v>
      </c>
      <c r="H16" s="63">
        <f t="shared" si="2"/>
        <v>0.16666666666666696</v>
      </c>
      <c r="I16" s="63"/>
      <c r="J16" s="61"/>
      <c r="K16" s="61" t="e">
        <f ca="1">VLOOKUP(Tableau64[module],OFFSET(INDIRECT(A16&amp;"_code"),0,2,,2),2)</f>
        <v>#REF!</v>
      </c>
      <c r="L16" s="61"/>
      <c r="M16" s="63"/>
      <c r="N16" s="61"/>
      <c r="O16" s="45"/>
      <c r="Q16" s="46"/>
      <c r="R16" s="46">
        <f t="shared" si="1"/>
        <v>0</v>
      </c>
    </row>
    <row r="17" spans="1:18" x14ac:dyDescent="0.25">
      <c r="A17" s="61"/>
      <c r="B17" s="61" t="str">
        <f t="shared" si="0"/>
        <v>2017-36</v>
      </c>
      <c r="C17" s="62">
        <v>42986</v>
      </c>
      <c r="D17" s="68">
        <f>WEEKDAY(Tableau64[[#This Row],[date]])</f>
        <v>6</v>
      </c>
      <c r="E17" s="63">
        <v>0.57291666666666696</v>
      </c>
      <c r="F17" s="63">
        <v>0.73958333333333404</v>
      </c>
      <c r="G17" s="62" t="str">
        <f>IF(NOT(ISBLANK(Tableau64[heure
début])),IF(VALUE(MID(TEXT(Tableau64[heure
début],"hh"),1,2))&lt;13,"AM","PM"),"")</f>
        <v>PM</v>
      </c>
      <c r="H17" s="63">
        <f t="shared" si="2"/>
        <v>0.16666666666666707</v>
      </c>
      <c r="I17" s="63"/>
      <c r="J17" s="61"/>
      <c r="K17" s="61" t="e">
        <f ca="1">VLOOKUP(Tableau64[module],OFFSET(INDIRECT(A17&amp;"_code"),0,2,,2),2)</f>
        <v>#REF!</v>
      </c>
      <c r="L17" s="61"/>
      <c r="M17" s="63"/>
      <c r="N17" s="61"/>
      <c r="O17" s="45"/>
      <c r="Q17" s="46"/>
      <c r="R17" s="46">
        <f t="shared" si="1"/>
        <v>0</v>
      </c>
    </row>
    <row r="18" spans="1:18" x14ac:dyDescent="0.25">
      <c r="A18" s="61"/>
      <c r="B18" s="61" t="str">
        <f t="shared" si="0"/>
        <v>2017-36</v>
      </c>
      <c r="C18" s="62">
        <v>42987</v>
      </c>
      <c r="D18" s="68">
        <f>WEEKDAY(Tableau64[[#This Row],[date]])</f>
        <v>7</v>
      </c>
      <c r="E18" s="47">
        <v>0.34375</v>
      </c>
      <c r="F18" s="47">
        <v>0.51041666666666696</v>
      </c>
      <c r="G18" s="62" t="str">
        <f>IF(NOT(ISBLANK(Tableau64[heure
début])),IF(VALUE(MID(TEXT(Tableau64[heure
début],"hh"),1,2))&lt;13,"AM","PM"),"")</f>
        <v>AM</v>
      </c>
      <c r="H18" s="63">
        <f t="shared" si="2"/>
        <v>0.16666666666666696</v>
      </c>
      <c r="I18" s="63"/>
      <c r="J18" s="61"/>
      <c r="K18" s="61" t="e">
        <f ca="1">VLOOKUP(Tableau64[module],OFFSET(INDIRECT(A18&amp;"_code"),0,2,,2),2)</f>
        <v>#REF!</v>
      </c>
      <c r="L18" s="61"/>
      <c r="M18" s="63"/>
      <c r="N18" s="61"/>
      <c r="O18" s="45"/>
      <c r="Q18" s="46"/>
      <c r="R18" s="46">
        <f t="shared" si="1"/>
        <v>0</v>
      </c>
    </row>
    <row r="19" spans="1:18" x14ac:dyDescent="0.25">
      <c r="A19" s="61"/>
      <c r="B19" s="61" t="str">
        <f t="shared" si="0"/>
        <v>2017-36</v>
      </c>
      <c r="C19" s="62">
        <v>42987</v>
      </c>
      <c r="D19" s="68">
        <f>WEEKDAY(Tableau64[[#This Row],[date]])</f>
        <v>7</v>
      </c>
      <c r="E19" s="63">
        <v>0.57291666666666696</v>
      </c>
      <c r="F19" s="63">
        <v>0.73958333333333404</v>
      </c>
      <c r="G19" s="62" t="str">
        <f>IF(NOT(ISBLANK(Tableau64[heure
début])),IF(VALUE(MID(TEXT(Tableau64[heure
début],"hh"),1,2))&lt;13,"AM","PM"),"")</f>
        <v>PM</v>
      </c>
      <c r="H19" s="63">
        <f t="shared" si="2"/>
        <v>0.16666666666666707</v>
      </c>
      <c r="I19" s="63"/>
      <c r="J19" s="61"/>
      <c r="K19" s="61" t="e">
        <f ca="1">VLOOKUP(Tableau64[module],OFFSET(INDIRECT(A19&amp;"_code"),0,2,,2),2)</f>
        <v>#REF!</v>
      </c>
      <c r="L19" s="61"/>
      <c r="M19" s="63"/>
      <c r="N19" s="61"/>
      <c r="O19" s="45"/>
      <c r="Q19" s="46"/>
      <c r="R19" s="46">
        <f t="shared" si="1"/>
        <v>0</v>
      </c>
    </row>
    <row r="20" spans="1:18" x14ac:dyDescent="0.25">
      <c r="A20" s="61"/>
      <c r="B20" s="61" t="str">
        <f t="shared" si="0"/>
        <v>2017-37</v>
      </c>
      <c r="C20" s="62">
        <v>42988</v>
      </c>
      <c r="D20" s="68">
        <f>WEEKDAY(Tableau64[[#This Row],[date]])</f>
        <v>1</v>
      </c>
      <c r="E20" s="47">
        <v>0.34375</v>
      </c>
      <c r="F20" s="47">
        <v>0.51041666666666696</v>
      </c>
      <c r="G20" s="62" t="str">
        <f>IF(NOT(ISBLANK(Tableau64[heure
début])),IF(VALUE(MID(TEXT(Tableau64[heure
début],"hh"),1,2))&lt;13,"AM","PM"),"")</f>
        <v>AM</v>
      </c>
      <c r="H20" s="63">
        <f t="shared" si="2"/>
        <v>0.16666666666666696</v>
      </c>
      <c r="I20" s="63"/>
      <c r="J20" s="61"/>
      <c r="K20" s="61" t="e">
        <f ca="1">VLOOKUP(Tableau64[module],OFFSET(INDIRECT(A20&amp;"_code"),0,2,,2),2)</f>
        <v>#REF!</v>
      </c>
      <c r="L20" s="61"/>
      <c r="M20" s="63"/>
      <c r="N20" s="61"/>
      <c r="O20" s="45"/>
      <c r="Q20" s="46"/>
      <c r="R20" s="46">
        <f t="shared" si="1"/>
        <v>0</v>
      </c>
    </row>
    <row r="21" spans="1:18" x14ac:dyDescent="0.25">
      <c r="A21" s="61"/>
      <c r="B21" s="61" t="str">
        <f t="shared" si="0"/>
        <v>2017-37</v>
      </c>
      <c r="C21" s="62">
        <v>42988</v>
      </c>
      <c r="D21" s="68">
        <f>WEEKDAY(Tableau64[[#This Row],[date]])</f>
        <v>1</v>
      </c>
      <c r="E21" s="63">
        <v>0.57291666666666696</v>
      </c>
      <c r="F21" s="63">
        <v>0.73958333333333404</v>
      </c>
      <c r="G21" s="62" t="str">
        <f>IF(NOT(ISBLANK(Tableau64[heure
début])),IF(VALUE(MID(TEXT(Tableau64[heure
début],"hh"),1,2))&lt;13,"AM","PM"),"")</f>
        <v>PM</v>
      </c>
      <c r="H21" s="63">
        <f t="shared" si="2"/>
        <v>0.16666666666666707</v>
      </c>
      <c r="I21" s="63"/>
      <c r="J21" s="61"/>
      <c r="K21" s="61" t="e">
        <f ca="1">VLOOKUP(Tableau64[module],OFFSET(INDIRECT(A21&amp;"_code"),0,2,,2),2)</f>
        <v>#REF!</v>
      </c>
      <c r="L21" s="61"/>
      <c r="M21" s="63"/>
      <c r="N21" s="61"/>
      <c r="O21" s="45"/>
      <c r="Q21" s="46"/>
      <c r="R21" s="46">
        <f t="shared" si="1"/>
        <v>0</v>
      </c>
    </row>
    <row r="22" spans="1:18" x14ac:dyDescent="0.25">
      <c r="A22" s="61"/>
      <c r="B22" s="61" t="str">
        <f t="shared" si="0"/>
        <v>2017-37</v>
      </c>
      <c r="C22" s="62">
        <v>42989</v>
      </c>
      <c r="D22" s="68">
        <f>WEEKDAY(Tableau64[[#This Row],[date]])</f>
        <v>2</v>
      </c>
      <c r="E22" s="47">
        <v>0.34375</v>
      </c>
      <c r="F22" s="47">
        <v>0.51041666666666696</v>
      </c>
      <c r="G22" s="62" t="str">
        <f>IF(NOT(ISBLANK(Tableau64[heure
début])),IF(VALUE(MID(TEXT(Tableau64[heure
début],"hh"),1,2))&lt;13,"AM","PM"),"")</f>
        <v>AM</v>
      </c>
      <c r="H22" s="63">
        <f t="shared" si="2"/>
        <v>0.16666666666666696</v>
      </c>
      <c r="I22" s="63"/>
      <c r="J22" s="61"/>
      <c r="K22" s="61" t="e">
        <f ca="1">VLOOKUP(Tableau64[module],OFFSET(INDIRECT(A22&amp;"_code"),0,2,,2),2)</f>
        <v>#REF!</v>
      </c>
      <c r="L22" s="61"/>
      <c r="M22" s="63"/>
      <c r="N22" s="61"/>
      <c r="O22" s="45"/>
      <c r="Q22" s="46"/>
      <c r="R22" s="46">
        <f t="shared" si="1"/>
        <v>0</v>
      </c>
    </row>
    <row r="23" spans="1:18" x14ac:dyDescent="0.25">
      <c r="A23" s="61"/>
      <c r="B23" s="61" t="str">
        <f t="shared" si="0"/>
        <v>2017-37</v>
      </c>
      <c r="C23" s="62">
        <v>42989</v>
      </c>
      <c r="D23" s="68">
        <f>WEEKDAY(Tableau64[[#This Row],[date]])</f>
        <v>2</v>
      </c>
      <c r="E23" s="63">
        <v>0.57291666666666696</v>
      </c>
      <c r="F23" s="63">
        <v>0.73958333333333404</v>
      </c>
      <c r="G23" s="62" t="str">
        <f>IF(NOT(ISBLANK(Tableau64[heure
début])),IF(VALUE(MID(TEXT(Tableau64[heure
début],"hh"),1,2))&lt;13,"AM","PM"),"")</f>
        <v>PM</v>
      </c>
      <c r="H23" s="63">
        <f t="shared" si="2"/>
        <v>0.16666666666666707</v>
      </c>
      <c r="I23" s="63"/>
      <c r="J23" s="61"/>
      <c r="K23" s="61" t="e">
        <f ca="1">VLOOKUP(Tableau64[module],OFFSET(INDIRECT(A23&amp;"_code"),0,2,,2),2)</f>
        <v>#REF!</v>
      </c>
      <c r="L23" s="61"/>
      <c r="M23" s="63"/>
      <c r="N23" s="61"/>
      <c r="O23" s="45"/>
      <c r="Q23" s="46"/>
      <c r="R23" s="46">
        <f t="shared" si="1"/>
        <v>0</v>
      </c>
    </row>
    <row r="24" spans="1:18" x14ac:dyDescent="0.25">
      <c r="A24" s="61"/>
      <c r="B24" s="61" t="str">
        <f t="shared" si="0"/>
        <v>2017-37</v>
      </c>
      <c r="C24" s="62">
        <v>42990</v>
      </c>
      <c r="D24" s="68">
        <f>WEEKDAY(Tableau64[[#This Row],[date]])</f>
        <v>3</v>
      </c>
      <c r="E24" s="47">
        <v>0.34375</v>
      </c>
      <c r="F24" s="47">
        <v>0.51041666666666696</v>
      </c>
      <c r="G24" s="62" t="str">
        <f>IF(NOT(ISBLANK(Tableau64[heure
début])),IF(VALUE(MID(TEXT(Tableau64[heure
début],"hh"),1,2))&lt;13,"AM","PM"),"")</f>
        <v>AM</v>
      </c>
      <c r="H24" s="63">
        <f t="shared" si="2"/>
        <v>0.16666666666666696</v>
      </c>
      <c r="I24" s="63"/>
      <c r="J24" s="61"/>
      <c r="K24" s="61" t="e">
        <f ca="1">VLOOKUP(Tableau64[module],OFFSET(INDIRECT(A24&amp;"_code"),0,2,,2),2)</f>
        <v>#REF!</v>
      </c>
      <c r="L24" s="61"/>
      <c r="M24" s="63"/>
      <c r="N24" s="61"/>
      <c r="O24" s="45"/>
      <c r="Q24" s="46"/>
      <c r="R24" s="46">
        <f t="shared" si="1"/>
        <v>0</v>
      </c>
    </row>
    <row r="25" spans="1:18" x14ac:dyDescent="0.25">
      <c r="A25" s="61"/>
      <c r="B25" s="61" t="str">
        <f t="shared" si="0"/>
        <v>2017-37</v>
      </c>
      <c r="C25" s="62">
        <v>42990</v>
      </c>
      <c r="D25" s="68">
        <f>WEEKDAY(Tableau64[[#This Row],[date]])</f>
        <v>3</v>
      </c>
      <c r="E25" s="63">
        <v>0.57291666666666696</v>
      </c>
      <c r="F25" s="63">
        <v>0.73958333333333404</v>
      </c>
      <c r="G25" s="62" t="str">
        <f>IF(NOT(ISBLANK(Tableau64[heure
début])),IF(VALUE(MID(TEXT(Tableau64[heure
début],"hh"),1,2))&lt;13,"AM","PM"),"")</f>
        <v>PM</v>
      </c>
      <c r="H25" s="63">
        <f t="shared" si="2"/>
        <v>0.16666666666666707</v>
      </c>
      <c r="I25" s="63"/>
      <c r="J25" s="61"/>
      <c r="K25" s="61" t="e">
        <f ca="1">VLOOKUP(Tableau64[module],OFFSET(INDIRECT(A25&amp;"_code"),0,2,,2),2)</f>
        <v>#REF!</v>
      </c>
      <c r="L25" s="61"/>
      <c r="M25" s="63"/>
      <c r="N25" s="61"/>
      <c r="O25" s="45"/>
      <c r="Q25" s="46"/>
      <c r="R25" s="46">
        <f t="shared" si="1"/>
        <v>0</v>
      </c>
    </row>
    <row r="26" spans="1:18" x14ac:dyDescent="0.25">
      <c r="A26" s="61"/>
      <c r="B26" s="61" t="str">
        <f t="shared" si="0"/>
        <v>2017-37</v>
      </c>
      <c r="C26" s="62">
        <v>42991</v>
      </c>
      <c r="D26" s="68">
        <f>WEEKDAY(Tableau64[[#This Row],[date]])</f>
        <v>4</v>
      </c>
      <c r="E26" s="47">
        <v>0.34375</v>
      </c>
      <c r="F26" s="47">
        <v>0.51041666666666696</v>
      </c>
      <c r="G26" s="62" t="str">
        <f>IF(NOT(ISBLANK(Tableau64[heure
début])),IF(VALUE(MID(TEXT(Tableau64[heure
début],"hh"),1,2))&lt;13,"AM","PM"),"")</f>
        <v>AM</v>
      </c>
      <c r="H26" s="63">
        <f t="shared" si="2"/>
        <v>0.16666666666666696</v>
      </c>
      <c r="I26" s="63"/>
      <c r="J26" s="61"/>
      <c r="K26" s="61" t="e">
        <f ca="1">VLOOKUP(Tableau64[module],OFFSET(INDIRECT(A26&amp;"_code"),0,2,,2),2)</f>
        <v>#REF!</v>
      </c>
      <c r="L26" s="61"/>
      <c r="M26" s="63"/>
      <c r="N26" s="61"/>
      <c r="O26" s="45"/>
      <c r="Q26" s="46"/>
      <c r="R26" s="46">
        <f t="shared" si="1"/>
        <v>0</v>
      </c>
    </row>
    <row r="27" spans="1:18" x14ac:dyDescent="0.25">
      <c r="A27" s="61"/>
      <c r="B27" s="61" t="str">
        <f t="shared" si="0"/>
        <v>2017-37</v>
      </c>
      <c r="C27" s="62">
        <v>42991</v>
      </c>
      <c r="D27" s="68">
        <f>WEEKDAY(Tableau64[[#This Row],[date]])</f>
        <v>4</v>
      </c>
      <c r="E27" s="63">
        <v>0.57291666666666696</v>
      </c>
      <c r="F27" s="63">
        <v>0.73958333333333404</v>
      </c>
      <c r="G27" s="62" t="str">
        <f>IF(NOT(ISBLANK(Tableau64[heure
début])),IF(VALUE(MID(TEXT(Tableau64[heure
début],"hh"),1,2))&lt;13,"AM","PM"),"")</f>
        <v>PM</v>
      </c>
      <c r="H27" s="63">
        <f t="shared" si="2"/>
        <v>0.16666666666666707</v>
      </c>
      <c r="I27" s="63"/>
      <c r="J27" s="61"/>
      <c r="K27" s="61" t="e">
        <f ca="1">VLOOKUP(Tableau64[module],OFFSET(INDIRECT(A27&amp;"_code"),0,2,,2),2)</f>
        <v>#REF!</v>
      </c>
      <c r="L27" s="61"/>
      <c r="M27" s="63"/>
      <c r="N27" s="61"/>
      <c r="O27" s="45"/>
      <c r="Q27" s="46"/>
      <c r="R27" s="46">
        <f t="shared" si="1"/>
        <v>0</v>
      </c>
    </row>
    <row r="28" spans="1:18" x14ac:dyDescent="0.25">
      <c r="A28" s="61"/>
      <c r="B28" s="61" t="str">
        <f t="shared" si="0"/>
        <v>2017-37</v>
      </c>
      <c r="C28" s="62">
        <v>42992</v>
      </c>
      <c r="D28" s="68">
        <f>WEEKDAY(Tableau64[[#This Row],[date]])</f>
        <v>5</v>
      </c>
      <c r="E28" s="47">
        <v>0.34375</v>
      </c>
      <c r="F28" s="47">
        <v>0.51041666666666696</v>
      </c>
      <c r="G28" s="62" t="str">
        <f>IF(NOT(ISBLANK(Tableau64[heure
début])),IF(VALUE(MID(TEXT(Tableau64[heure
début],"hh"),1,2))&lt;13,"AM","PM"),"")</f>
        <v>AM</v>
      </c>
      <c r="H28" s="63">
        <f t="shared" si="2"/>
        <v>0.16666666666666696</v>
      </c>
      <c r="I28" s="63"/>
      <c r="J28" s="61"/>
      <c r="K28" s="61" t="e">
        <f ca="1">VLOOKUP(Tableau64[module],OFFSET(INDIRECT(A28&amp;"_code"),0,2,,2),2)</f>
        <v>#REF!</v>
      </c>
      <c r="L28" s="61"/>
      <c r="M28" s="63"/>
      <c r="N28" s="61"/>
      <c r="O28" s="45"/>
      <c r="Q28" s="46"/>
      <c r="R28" s="46">
        <f t="shared" si="1"/>
        <v>0</v>
      </c>
    </row>
    <row r="29" spans="1:18" x14ac:dyDescent="0.25">
      <c r="A29" s="61"/>
      <c r="B29" s="61" t="str">
        <f t="shared" si="0"/>
        <v>2017-37</v>
      </c>
      <c r="C29" s="62">
        <v>42992</v>
      </c>
      <c r="D29" s="68">
        <f>WEEKDAY(Tableau64[[#This Row],[date]])</f>
        <v>5</v>
      </c>
      <c r="E29" s="63">
        <v>0.57291666666666696</v>
      </c>
      <c r="F29" s="63">
        <v>0.73958333333333404</v>
      </c>
      <c r="G29" s="62" t="str">
        <f>IF(NOT(ISBLANK(Tableau64[heure
début])),IF(VALUE(MID(TEXT(Tableau64[heure
début],"hh"),1,2))&lt;13,"AM","PM"),"")</f>
        <v>PM</v>
      </c>
      <c r="H29" s="63">
        <f t="shared" si="2"/>
        <v>0.16666666666666707</v>
      </c>
      <c r="I29" s="63"/>
      <c r="J29" s="61"/>
      <c r="K29" s="61" t="e">
        <f ca="1">VLOOKUP(Tableau64[module],OFFSET(INDIRECT(A29&amp;"_code"),0,2,,2),2)</f>
        <v>#REF!</v>
      </c>
      <c r="L29" s="61"/>
      <c r="M29" s="63"/>
      <c r="N29" s="61"/>
      <c r="O29" s="45"/>
      <c r="Q29" s="46"/>
      <c r="R29" s="46">
        <f t="shared" si="1"/>
        <v>0</v>
      </c>
    </row>
    <row r="30" spans="1:18" x14ac:dyDescent="0.25">
      <c r="A30" s="61"/>
      <c r="B30" s="61" t="str">
        <f t="shared" si="0"/>
        <v>2017-37</v>
      </c>
      <c r="C30" s="62">
        <v>42993</v>
      </c>
      <c r="D30" s="68">
        <f>WEEKDAY(Tableau64[[#This Row],[date]])</f>
        <v>6</v>
      </c>
      <c r="E30" s="47">
        <v>0.34375</v>
      </c>
      <c r="F30" s="47">
        <v>0.51041666666666696</v>
      </c>
      <c r="G30" s="62" t="str">
        <f>IF(NOT(ISBLANK(Tableau64[heure
début])),IF(VALUE(MID(TEXT(Tableau64[heure
début],"hh"),1,2))&lt;13,"AM","PM"),"")</f>
        <v>AM</v>
      </c>
      <c r="H30" s="63">
        <f t="shared" si="2"/>
        <v>0.16666666666666696</v>
      </c>
      <c r="I30" s="63"/>
      <c r="J30" s="61"/>
      <c r="K30" s="61" t="e">
        <f ca="1">VLOOKUP(Tableau64[module],OFFSET(INDIRECT(A30&amp;"_code"),0,2,,2),2)</f>
        <v>#REF!</v>
      </c>
      <c r="L30" s="61"/>
      <c r="M30" s="63"/>
      <c r="N30" s="61"/>
      <c r="O30" s="45"/>
      <c r="Q30" s="46"/>
      <c r="R30" s="46">
        <f t="shared" si="1"/>
        <v>0</v>
      </c>
    </row>
    <row r="31" spans="1:18" x14ac:dyDescent="0.25">
      <c r="A31" s="61"/>
      <c r="B31" s="61" t="str">
        <f t="shared" si="0"/>
        <v>2017-37</v>
      </c>
      <c r="C31" s="62">
        <v>42993</v>
      </c>
      <c r="D31" s="68">
        <f>WEEKDAY(Tableau64[[#This Row],[date]])</f>
        <v>6</v>
      </c>
      <c r="E31" s="63">
        <v>0.57291666666666696</v>
      </c>
      <c r="F31" s="63">
        <v>0.73958333333333404</v>
      </c>
      <c r="G31" s="62" t="str">
        <f>IF(NOT(ISBLANK(Tableau64[heure
début])),IF(VALUE(MID(TEXT(Tableau64[heure
début],"hh"),1,2))&lt;13,"AM","PM"),"")</f>
        <v>PM</v>
      </c>
      <c r="H31" s="63">
        <f t="shared" si="2"/>
        <v>0.16666666666666707</v>
      </c>
      <c r="I31" s="63"/>
      <c r="J31" s="61"/>
      <c r="K31" s="61" t="e">
        <f ca="1">VLOOKUP(Tableau64[module],OFFSET(INDIRECT(A31&amp;"_code"),0,2,,2),2)</f>
        <v>#REF!</v>
      </c>
      <c r="L31" s="61"/>
      <c r="M31" s="63"/>
      <c r="N31" s="61"/>
      <c r="O31" s="45"/>
      <c r="Q31" s="46"/>
      <c r="R31" s="46">
        <f t="shared" si="1"/>
        <v>0</v>
      </c>
    </row>
    <row r="32" spans="1:18" x14ac:dyDescent="0.25">
      <c r="A32" s="61"/>
      <c r="B32" s="61" t="str">
        <f t="shared" si="0"/>
        <v>2017-37</v>
      </c>
      <c r="C32" s="62">
        <v>42994</v>
      </c>
      <c r="D32" s="68">
        <f>WEEKDAY(Tableau64[[#This Row],[date]])</f>
        <v>7</v>
      </c>
      <c r="E32" s="47">
        <v>0.34375</v>
      </c>
      <c r="F32" s="47">
        <v>0.51041666666666696</v>
      </c>
      <c r="G32" s="62" t="str">
        <f>IF(NOT(ISBLANK(Tableau64[heure
début])),IF(VALUE(MID(TEXT(Tableau64[heure
début],"hh"),1,2))&lt;13,"AM","PM"),"")</f>
        <v>AM</v>
      </c>
      <c r="H32" s="63">
        <f t="shared" si="2"/>
        <v>0.16666666666666696</v>
      </c>
      <c r="I32" s="63"/>
      <c r="J32" s="61"/>
      <c r="K32" s="61" t="e">
        <f ca="1">VLOOKUP(Tableau64[module],OFFSET(INDIRECT(A32&amp;"_code"),0,2,,2),2)</f>
        <v>#REF!</v>
      </c>
      <c r="L32" s="61"/>
      <c r="M32" s="63"/>
      <c r="N32" s="61"/>
      <c r="O32" s="45"/>
      <c r="Q32" s="46"/>
      <c r="R32" s="46">
        <f t="shared" si="1"/>
        <v>0</v>
      </c>
    </row>
    <row r="33" spans="1:18" x14ac:dyDescent="0.25">
      <c r="A33" s="61"/>
      <c r="B33" s="61" t="str">
        <f t="shared" si="0"/>
        <v>2017-37</v>
      </c>
      <c r="C33" s="62">
        <v>42994</v>
      </c>
      <c r="D33" s="68">
        <f>WEEKDAY(Tableau64[[#This Row],[date]])</f>
        <v>7</v>
      </c>
      <c r="E33" s="63">
        <v>0.57291666666666696</v>
      </c>
      <c r="F33" s="63">
        <v>0.73958333333333404</v>
      </c>
      <c r="G33" s="62" t="str">
        <f>IF(NOT(ISBLANK(Tableau64[heure
début])),IF(VALUE(MID(TEXT(Tableau64[heure
début],"hh"),1,2))&lt;13,"AM","PM"),"")</f>
        <v>PM</v>
      </c>
      <c r="H33" s="63">
        <f t="shared" si="2"/>
        <v>0.16666666666666707</v>
      </c>
      <c r="I33" s="63"/>
      <c r="J33" s="61"/>
      <c r="K33" s="61" t="e">
        <f ca="1">VLOOKUP(Tableau64[module],OFFSET(INDIRECT(A33&amp;"_code"),0,2,,2),2)</f>
        <v>#REF!</v>
      </c>
      <c r="L33" s="61"/>
      <c r="M33" s="63"/>
      <c r="N33" s="61"/>
      <c r="O33" s="45"/>
      <c r="Q33" s="46"/>
      <c r="R33" s="46">
        <f t="shared" si="1"/>
        <v>0</v>
      </c>
    </row>
    <row r="34" spans="1:18" x14ac:dyDescent="0.25">
      <c r="A34" s="61"/>
      <c r="B34" s="61" t="str">
        <f t="shared" si="0"/>
        <v>2017-38</v>
      </c>
      <c r="C34" s="62">
        <v>42995</v>
      </c>
      <c r="D34" s="68">
        <f>WEEKDAY(Tableau64[[#This Row],[date]])</f>
        <v>1</v>
      </c>
      <c r="E34" s="47">
        <v>0.34375</v>
      </c>
      <c r="F34" s="47">
        <v>0.51041666666666696</v>
      </c>
      <c r="G34" s="62" t="str">
        <f>IF(NOT(ISBLANK(Tableau64[heure
début])),IF(VALUE(MID(TEXT(Tableau64[heure
début],"hh"),1,2))&lt;13,"AM","PM"),"")</f>
        <v>AM</v>
      </c>
      <c r="H34" s="63">
        <f t="shared" si="2"/>
        <v>0.16666666666666696</v>
      </c>
      <c r="I34" s="63"/>
      <c r="J34" s="61"/>
      <c r="K34" s="61" t="e">
        <f ca="1">VLOOKUP(Tableau64[module],OFFSET(INDIRECT(A34&amp;"_code"),0,2,,2),2)</f>
        <v>#REF!</v>
      </c>
      <c r="L34" s="61"/>
      <c r="M34" s="63"/>
      <c r="N34" s="61"/>
      <c r="O34" s="45"/>
      <c r="Q34" s="46"/>
      <c r="R34" s="46">
        <f t="shared" si="1"/>
        <v>0</v>
      </c>
    </row>
    <row r="35" spans="1:18" x14ac:dyDescent="0.2">
      <c r="A35" s="61"/>
      <c r="B35" s="61" t="str">
        <f t="shared" si="0"/>
        <v>2017-38</v>
      </c>
      <c r="C35" s="62">
        <v>42995</v>
      </c>
      <c r="D35" s="68">
        <f>WEEKDAY(Tableau64[[#This Row],[date]])</f>
        <v>1</v>
      </c>
      <c r="E35" s="63">
        <v>0.57291666666666696</v>
      </c>
      <c r="F35" s="63">
        <v>0.73958333333333404</v>
      </c>
      <c r="G35" s="62" t="str">
        <f>IF(NOT(ISBLANK(Tableau64[heure
début])),IF(VALUE(MID(TEXT(Tableau64[heure
début],"hh"),1,2))&lt;13,"AM","PM"),"")</f>
        <v>PM</v>
      </c>
      <c r="H35" s="63">
        <f t="shared" si="2"/>
        <v>0.16666666666666707</v>
      </c>
      <c r="I35" s="63"/>
      <c r="J35" s="61"/>
      <c r="K35" s="61" t="e">
        <f ca="1">VLOOKUP(Tableau64[module],OFFSET(INDIRECT(A35&amp;"_code"),0,2,,2),2)</f>
        <v>#REF!</v>
      </c>
      <c r="L35" s="61"/>
      <c r="M35" s="63"/>
      <c r="N35" s="61"/>
      <c r="Q35" s="46"/>
      <c r="R35" s="46">
        <f t="shared" si="1"/>
        <v>0</v>
      </c>
    </row>
    <row r="36" spans="1:18" x14ac:dyDescent="0.2">
      <c r="A36" s="61"/>
      <c r="B36" s="61" t="str">
        <f t="shared" si="0"/>
        <v>2017-38</v>
      </c>
      <c r="C36" s="62">
        <v>42996</v>
      </c>
      <c r="D36" s="68">
        <f>WEEKDAY(Tableau64[[#This Row],[date]])</f>
        <v>2</v>
      </c>
      <c r="E36" s="47">
        <v>0.34375</v>
      </c>
      <c r="F36" s="47">
        <v>0.51041666666666696</v>
      </c>
      <c r="G36" s="62" t="str">
        <f>IF(NOT(ISBLANK(Tableau64[heure
début])),IF(VALUE(MID(TEXT(Tableau64[heure
début],"hh"),1,2))&lt;13,"AM","PM"),"")</f>
        <v>AM</v>
      </c>
      <c r="H36" s="63">
        <f t="shared" si="2"/>
        <v>0.16666666666666696</v>
      </c>
      <c r="I36" s="63"/>
      <c r="J36" s="61"/>
      <c r="K36" s="61" t="e">
        <f ca="1">VLOOKUP(Tableau64[module],OFFSET(INDIRECT(A36&amp;"_code"),0,2,,2),2)</f>
        <v>#REF!</v>
      </c>
      <c r="L36" s="61"/>
      <c r="M36" s="63"/>
      <c r="N36" s="61"/>
      <c r="Q36" s="46"/>
      <c r="R36" s="46">
        <f t="shared" si="1"/>
        <v>0</v>
      </c>
    </row>
    <row r="37" spans="1:18" x14ac:dyDescent="0.2">
      <c r="A37" s="61"/>
      <c r="B37" s="61" t="str">
        <f t="shared" si="0"/>
        <v>2017-38</v>
      </c>
      <c r="C37" s="62">
        <v>42996</v>
      </c>
      <c r="D37" s="68">
        <f>WEEKDAY(Tableau64[[#This Row],[date]])</f>
        <v>2</v>
      </c>
      <c r="E37" s="63">
        <v>0.57291666666666696</v>
      </c>
      <c r="F37" s="63">
        <v>0.73958333333333404</v>
      </c>
      <c r="G37" s="62" t="str">
        <f>IF(NOT(ISBLANK(Tableau64[heure
début])),IF(VALUE(MID(TEXT(Tableau64[heure
début],"hh"),1,2))&lt;13,"AM","PM"),"")</f>
        <v>PM</v>
      </c>
      <c r="H37" s="63">
        <f t="shared" si="2"/>
        <v>0.16666666666666707</v>
      </c>
      <c r="I37" s="63"/>
      <c r="J37" s="61"/>
      <c r="K37" s="61" t="e">
        <f ca="1">VLOOKUP(Tableau64[module],OFFSET(INDIRECT(A37&amp;"_code"),0,2,,2),2)</f>
        <v>#REF!</v>
      </c>
      <c r="L37" s="61"/>
      <c r="M37" s="63"/>
      <c r="N37" s="61"/>
      <c r="Q37" s="46"/>
      <c r="R37" s="46">
        <f t="shared" si="1"/>
        <v>0</v>
      </c>
    </row>
    <row r="38" spans="1:18" x14ac:dyDescent="0.2">
      <c r="A38" s="61"/>
      <c r="B38" s="61" t="str">
        <f t="shared" si="0"/>
        <v>2017-38</v>
      </c>
      <c r="C38" s="62">
        <v>42997</v>
      </c>
      <c r="D38" s="68">
        <f>WEEKDAY(Tableau64[[#This Row],[date]])</f>
        <v>3</v>
      </c>
      <c r="E38" s="47">
        <v>0.34375</v>
      </c>
      <c r="F38" s="47">
        <v>0.51041666666666696</v>
      </c>
      <c r="G38" s="62" t="str">
        <f>IF(NOT(ISBLANK(Tableau64[heure
début])),IF(VALUE(MID(TEXT(Tableau64[heure
début],"hh"),1,2))&lt;13,"AM","PM"),"")</f>
        <v>AM</v>
      </c>
      <c r="H38" s="63">
        <f t="shared" si="2"/>
        <v>0.16666666666666696</v>
      </c>
      <c r="I38" s="63"/>
      <c r="J38" s="61"/>
      <c r="K38" s="61" t="e">
        <f ca="1">VLOOKUP(Tableau64[module],OFFSET(INDIRECT(A38&amp;"_code"),0,2,,2),2)</f>
        <v>#REF!</v>
      </c>
      <c r="L38" s="61"/>
      <c r="M38" s="63"/>
      <c r="N38" s="61"/>
      <c r="Q38" s="46"/>
      <c r="R38" s="46">
        <f t="shared" si="1"/>
        <v>0</v>
      </c>
    </row>
    <row r="39" spans="1:18" x14ac:dyDescent="0.2">
      <c r="A39" s="61"/>
      <c r="B39" s="61" t="str">
        <f t="shared" si="0"/>
        <v>2017-38</v>
      </c>
      <c r="C39" s="62">
        <v>42997</v>
      </c>
      <c r="D39" s="68">
        <f>WEEKDAY(Tableau64[[#This Row],[date]])</f>
        <v>3</v>
      </c>
      <c r="E39" s="63">
        <v>0.57291666666666696</v>
      </c>
      <c r="F39" s="63">
        <v>0.73958333333333404</v>
      </c>
      <c r="G39" s="62" t="str">
        <f>IF(NOT(ISBLANK(Tableau64[heure
début])),IF(VALUE(MID(TEXT(Tableau64[heure
début],"hh"),1,2))&lt;13,"AM","PM"),"")</f>
        <v>PM</v>
      </c>
      <c r="H39" s="63">
        <f t="shared" si="2"/>
        <v>0.16666666666666707</v>
      </c>
      <c r="I39" s="63"/>
      <c r="J39" s="61"/>
      <c r="K39" s="61" t="e">
        <f ca="1">VLOOKUP(Tableau64[module],OFFSET(INDIRECT(A39&amp;"_code"),0,2,,2),2)</f>
        <v>#REF!</v>
      </c>
      <c r="L39" s="61"/>
      <c r="M39" s="63"/>
      <c r="N39" s="61"/>
      <c r="Q39" s="46"/>
      <c r="R39" s="46">
        <f t="shared" si="1"/>
        <v>0</v>
      </c>
    </row>
    <row r="40" spans="1:18" x14ac:dyDescent="0.2">
      <c r="A40" s="61"/>
      <c r="B40" s="61" t="str">
        <f t="shared" si="0"/>
        <v>2017-38</v>
      </c>
      <c r="C40" s="62">
        <v>42998</v>
      </c>
      <c r="D40" s="68">
        <f>WEEKDAY(Tableau64[[#This Row],[date]])</f>
        <v>4</v>
      </c>
      <c r="E40" s="47">
        <v>0.34375</v>
      </c>
      <c r="F40" s="47">
        <v>0.51041666666666696</v>
      </c>
      <c r="G40" s="62" t="str">
        <f>IF(NOT(ISBLANK(Tableau64[heure
début])),IF(VALUE(MID(TEXT(Tableau64[heure
début],"hh"),1,2))&lt;13,"AM","PM"),"")</f>
        <v>AM</v>
      </c>
      <c r="H40" s="63">
        <f t="shared" si="2"/>
        <v>0.16666666666666696</v>
      </c>
      <c r="I40" s="63"/>
      <c r="J40" s="61"/>
      <c r="K40" s="61" t="e">
        <f ca="1">VLOOKUP(Tableau64[module],OFFSET(INDIRECT(A40&amp;"_code"),0,2,,2),2)</f>
        <v>#REF!</v>
      </c>
      <c r="L40" s="61"/>
      <c r="M40" s="63"/>
      <c r="N40" s="61"/>
      <c r="Q40" s="46"/>
      <c r="R40" s="46">
        <f t="shared" si="1"/>
        <v>0</v>
      </c>
    </row>
    <row r="41" spans="1:18" x14ac:dyDescent="0.2">
      <c r="A41" s="61"/>
      <c r="B41" s="61" t="str">
        <f t="shared" si="0"/>
        <v>2017-38</v>
      </c>
      <c r="C41" s="62">
        <v>42998</v>
      </c>
      <c r="D41" s="68">
        <f>WEEKDAY(Tableau64[[#This Row],[date]])</f>
        <v>4</v>
      </c>
      <c r="E41" s="63">
        <v>0.57291666666666696</v>
      </c>
      <c r="F41" s="63">
        <v>0.73958333333333404</v>
      </c>
      <c r="G41" s="62" t="str">
        <f>IF(NOT(ISBLANK(Tableau64[heure
début])),IF(VALUE(MID(TEXT(Tableau64[heure
début],"hh"),1,2))&lt;13,"AM","PM"),"")</f>
        <v>PM</v>
      </c>
      <c r="H41" s="63">
        <f t="shared" si="2"/>
        <v>0.16666666666666707</v>
      </c>
      <c r="I41" s="63"/>
      <c r="J41" s="61"/>
      <c r="K41" s="61" t="e">
        <f ca="1">VLOOKUP(Tableau64[module],OFFSET(INDIRECT(A41&amp;"_code"),0,2,,2),2)</f>
        <v>#REF!</v>
      </c>
      <c r="L41" s="61"/>
      <c r="M41" s="63"/>
      <c r="N41" s="61"/>
      <c r="Q41" s="46"/>
      <c r="R41" s="46">
        <f t="shared" si="1"/>
        <v>0</v>
      </c>
    </row>
    <row r="42" spans="1:18" x14ac:dyDescent="0.2">
      <c r="A42" s="61"/>
      <c r="B42" s="61" t="str">
        <f t="shared" si="0"/>
        <v>2017-38</v>
      </c>
      <c r="C42" s="62">
        <v>42999</v>
      </c>
      <c r="D42" s="68">
        <f>WEEKDAY(Tableau64[[#This Row],[date]])</f>
        <v>5</v>
      </c>
      <c r="E42" s="47">
        <v>0.34375</v>
      </c>
      <c r="F42" s="47">
        <v>0.51041666666666696</v>
      </c>
      <c r="G42" s="62" t="str">
        <f>IF(NOT(ISBLANK(Tableau64[heure
début])),IF(VALUE(MID(TEXT(Tableau64[heure
début],"hh"),1,2))&lt;13,"AM","PM"),"")</f>
        <v>AM</v>
      </c>
      <c r="H42" s="63">
        <f t="shared" si="2"/>
        <v>0.16666666666666696</v>
      </c>
      <c r="I42" s="63"/>
      <c r="J42" s="61"/>
      <c r="K42" s="61" t="e">
        <f ca="1">VLOOKUP(Tableau64[module],OFFSET(INDIRECT(A42&amp;"_code"),0,2,,2),2)</f>
        <v>#REF!</v>
      </c>
      <c r="L42" s="61"/>
      <c r="M42" s="63"/>
      <c r="N42" s="61"/>
      <c r="Q42" s="46"/>
      <c r="R42" s="46">
        <f t="shared" si="1"/>
        <v>0</v>
      </c>
    </row>
    <row r="43" spans="1:18" x14ac:dyDescent="0.2">
      <c r="A43" s="61"/>
      <c r="B43" s="61" t="str">
        <f t="shared" si="0"/>
        <v>2017-38</v>
      </c>
      <c r="C43" s="62">
        <v>42999</v>
      </c>
      <c r="D43" s="68">
        <f>WEEKDAY(Tableau64[[#This Row],[date]])</f>
        <v>5</v>
      </c>
      <c r="E43" s="63">
        <v>0.57291666666666696</v>
      </c>
      <c r="F43" s="63">
        <v>0.73958333333333404</v>
      </c>
      <c r="G43" s="62" t="str">
        <f>IF(NOT(ISBLANK(Tableau64[heure
début])),IF(VALUE(MID(TEXT(Tableau64[heure
début],"hh"),1,2))&lt;13,"AM","PM"),"")</f>
        <v>PM</v>
      </c>
      <c r="H43" s="63">
        <f t="shared" si="2"/>
        <v>0.16666666666666707</v>
      </c>
      <c r="I43" s="63"/>
      <c r="J43" s="61"/>
      <c r="K43" s="61" t="e">
        <f ca="1">VLOOKUP(Tableau64[module],OFFSET(INDIRECT(A43&amp;"_code"),0,2,,2),2)</f>
        <v>#REF!</v>
      </c>
      <c r="L43" s="61"/>
      <c r="M43" s="63"/>
      <c r="N43" s="61"/>
      <c r="Q43" s="46"/>
      <c r="R43" s="46">
        <f t="shared" si="1"/>
        <v>0</v>
      </c>
    </row>
    <row r="44" spans="1:18" x14ac:dyDescent="0.2">
      <c r="A44" s="61"/>
      <c r="B44" s="61" t="str">
        <f t="shared" si="0"/>
        <v>2017-38</v>
      </c>
      <c r="C44" s="62">
        <v>43000</v>
      </c>
      <c r="D44" s="68">
        <f>WEEKDAY(Tableau64[[#This Row],[date]])</f>
        <v>6</v>
      </c>
      <c r="E44" s="47">
        <v>0.34375</v>
      </c>
      <c r="F44" s="47">
        <v>0.51041666666666696</v>
      </c>
      <c r="G44" s="62" t="str">
        <f>IF(NOT(ISBLANK(Tableau64[heure
début])),IF(VALUE(MID(TEXT(Tableau64[heure
début],"hh"),1,2))&lt;13,"AM","PM"),"")</f>
        <v>AM</v>
      </c>
      <c r="H44" s="63">
        <f t="shared" si="2"/>
        <v>0.16666666666666696</v>
      </c>
      <c r="I44" s="63"/>
      <c r="J44" s="61"/>
      <c r="K44" s="61" t="e">
        <f ca="1">VLOOKUP(Tableau64[module],OFFSET(INDIRECT(A44&amp;"_code"),0,2,,2),2)</f>
        <v>#REF!</v>
      </c>
      <c r="L44" s="61"/>
      <c r="M44" s="63"/>
      <c r="N44" s="61"/>
      <c r="Q44" s="46"/>
      <c r="R44" s="46">
        <f t="shared" si="1"/>
        <v>0</v>
      </c>
    </row>
    <row r="45" spans="1:18" x14ac:dyDescent="0.2">
      <c r="A45" s="61"/>
      <c r="B45" s="61" t="str">
        <f t="shared" si="0"/>
        <v>2017-38</v>
      </c>
      <c r="C45" s="62">
        <v>43000</v>
      </c>
      <c r="D45" s="68">
        <f>WEEKDAY(Tableau64[[#This Row],[date]])</f>
        <v>6</v>
      </c>
      <c r="E45" s="63">
        <v>0.57291666666666696</v>
      </c>
      <c r="F45" s="63">
        <v>0.73958333333333404</v>
      </c>
      <c r="G45" s="62" t="str">
        <f>IF(NOT(ISBLANK(Tableau64[heure
début])),IF(VALUE(MID(TEXT(Tableau64[heure
début],"hh"),1,2))&lt;13,"AM","PM"),"")</f>
        <v>PM</v>
      </c>
      <c r="H45" s="63">
        <f t="shared" ref="H45:H61" si="3">F45-E45</f>
        <v>0.16666666666666707</v>
      </c>
      <c r="I45" s="63"/>
      <c r="J45" s="61"/>
      <c r="K45" s="61" t="e">
        <f ca="1">VLOOKUP(Tableau64[module],OFFSET(INDIRECT(A45&amp;"_code"),0,2,,2),2)</f>
        <v>#REF!</v>
      </c>
      <c r="L45" s="61"/>
      <c r="M45" s="63"/>
      <c r="N45" s="61"/>
      <c r="Q45" s="46"/>
      <c r="R45" s="46">
        <f t="shared" si="1"/>
        <v>0</v>
      </c>
    </row>
    <row r="46" spans="1:18" x14ac:dyDescent="0.2">
      <c r="A46" s="61"/>
      <c r="B46" s="61" t="str">
        <f t="shared" si="0"/>
        <v>2017-38</v>
      </c>
      <c r="C46" s="62">
        <v>43001</v>
      </c>
      <c r="D46" s="68">
        <f>WEEKDAY(Tableau64[[#This Row],[date]])</f>
        <v>7</v>
      </c>
      <c r="E46" s="47">
        <v>0.34375</v>
      </c>
      <c r="F46" s="47">
        <v>0.51041666666666696</v>
      </c>
      <c r="G46" s="62" t="str">
        <f>IF(NOT(ISBLANK(Tableau64[heure
début])),IF(VALUE(MID(TEXT(Tableau64[heure
début],"hh"),1,2))&lt;13,"AM","PM"),"")</f>
        <v>AM</v>
      </c>
      <c r="H46" s="63">
        <f t="shared" si="3"/>
        <v>0.16666666666666696</v>
      </c>
      <c r="I46" s="63"/>
      <c r="J46" s="61"/>
      <c r="K46" s="61" t="e">
        <f ca="1">VLOOKUP(Tableau64[module],OFFSET(INDIRECT(A46&amp;"_code"),0,2,,2),2)</f>
        <v>#REF!</v>
      </c>
      <c r="L46" s="61"/>
      <c r="M46" s="63"/>
      <c r="N46" s="61"/>
      <c r="Q46" s="46"/>
      <c r="R46" s="46">
        <f t="shared" si="1"/>
        <v>0</v>
      </c>
    </row>
    <row r="47" spans="1:18" x14ac:dyDescent="0.2">
      <c r="A47" s="61"/>
      <c r="B47" s="61" t="str">
        <f t="shared" si="0"/>
        <v>2017-38</v>
      </c>
      <c r="C47" s="62">
        <v>43001</v>
      </c>
      <c r="D47" s="68">
        <f>WEEKDAY(Tableau64[[#This Row],[date]])</f>
        <v>7</v>
      </c>
      <c r="E47" s="63">
        <v>0.57291666666666696</v>
      </c>
      <c r="F47" s="63">
        <v>0.73958333333333404</v>
      </c>
      <c r="G47" s="62" t="str">
        <f>IF(NOT(ISBLANK(Tableau64[heure
début])),IF(VALUE(MID(TEXT(Tableau64[heure
début],"hh"),1,2))&lt;13,"AM","PM"),"")</f>
        <v>PM</v>
      </c>
      <c r="H47" s="63">
        <f t="shared" si="3"/>
        <v>0.16666666666666707</v>
      </c>
      <c r="I47" s="63"/>
      <c r="J47" s="61"/>
      <c r="K47" s="61" t="e">
        <f ca="1">VLOOKUP(Tableau64[module],OFFSET(INDIRECT(A47&amp;"_code"),0,2,,2),2)</f>
        <v>#REF!</v>
      </c>
      <c r="L47" s="61"/>
      <c r="M47" s="63"/>
      <c r="N47" s="61"/>
      <c r="Q47" s="46"/>
      <c r="R47" s="46">
        <f t="shared" si="1"/>
        <v>0</v>
      </c>
    </row>
    <row r="48" spans="1:18" x14ac:dyDescent="0.2">
      <c r="A48" s="61"/>
      <c r="B48" s="61" t="str">
        <f t="shared" si="0"/>
        <v>2017-39</v>
      </c>
      <c r="C48" s="62">
        <v>43002</v>
      </c>
      <c r="D48" s="68">
        <f>WEEKDAY(Tableau64[[#This Row],[date]])</f>
        <v>1</v>
      </c>
      <c r="E48" s="47">
        <v>0.34375</v>
      </c>
      <c r="F48" s="47">
        <v>0.51041666666666696</v>
      </c>
      <c r="G48" s="62" t="str">
        <f>IF(NOT(ISBLANK(Tableau64[heure
début])),IF(VALUE(MID(TEXT(Tableau64[heure
début],"hh"),1,2))&lt;13,"AM","PM"),"")</f>
        <v>AM</v>
      </c>
      <c r="H48" s="63">
        <f t="shared" si="3"/>
        <v>0.16666666666666696</v>
      </c>
      <c r="I48" s="63"/>
      <c r="J48" s="61"/>
      <c r="K48" s="61" t="e">
        <f ca="1">VLOOKUP(Tableau64[module],OFFSET(INDIRECT(A48&amp;"_code"),0,2,,2),2)</f>
        <v>#REF!</v>
      </c>
      <c r="L48" s="61"/>
      <c r="M48" s="63"/>
      <c r="N48" s="61"/>
      <c r="Q48" s="46"/>
      <c r="R48" s="46">
        <f t="shared" si="1"/>
        <v>0</v>
      </c>
    </row>
    <row r="49" spans="1:18" x14ac:dyDescent="0.2">
      <c r="A49" s="61"/>
      <c r="B49" s="61" t="str">
        <f t="shared" si="0"/>
        <v>2017-39</v>
      </c>
      <c r="C49" s="62">
        <v>43002</v>
      </c>
      <c r="D49" s="68">
        <f>WEEKDAY(Tableau64[[#This Row],[date]])</f>
        <v>1</v>
      </c>
      <c r="E49" s="63">
        <v>0.57291666666666696</v>
      </c>
      <c r="F49" s="63">
        <v>0.73958333333333404</v>
      </c>
      <c r="G49" s="62" t="str">
        <f>IF(NOT(ISBLANK(Tableau64[heure
début])),IF(VALUE(MID(TEXT(Tableau64[heure
début],"hh"),1,2))&lt;13,"AM","PM"),"")</f>
        <v>PM</v>
      </c>
      <c r="H49" s="63">
        <f t="shared" si="3"/>
        <v>0.16666666666666707</v>
      </c>
      <c r="I49" s="63"/>
      <c r="J49" s="61"/>
      <c r="K49" s="61" t="e">
        <f ca="1">VLOOKUP(Tableau64[module],OFFSET(INDIRECT(A49&amp;"_code"),0,2,,2),2)</f>
        <v>#REF!</v>
      </c>
      <c r="L49" s="61"/>
      <c r="M49" s="63"/>
      <c r="N49" s="61"/>
      <c r="Q49" s="46"/>
      <c r="R49" s="46">
        <f t="shared" si="1"/>
        <v>0</v>
      </c>
    </row>
    <row r="50" spans="1:18" x14ac:dyDescent="0.2">
      <c r="A50" s="61"/>
      <c r="B50" s="61" t="str">
        <f t="shared" si="0"/>
        <v>2017-39</v>
      </c>
      <c r="C50" s="62">
        <v>43003</v>
      </c>
      <c r="D50" s="68">
        <f>WEEKDAY(Tableau64[[#This Row],[date]])</f>
        <v>2</v>
      </c>
      <c r="E50" s="47">
        <v>0.34375</v>
      </c>
      <c r="F50" s="47">
        <v>0.51041666666666696</v>
      </c>
      <c r="G50" s="62" t="str">
        <f>IF(NOT(ISBLANK(Tableau64[heure
début])),IF(VALUE(MID(TEXT(Tableau64[heure
début],"hh"),1,2))&lt;13,"AM","PM"),"")</f>
        <v>AM</v>
      </c>
      <c r="H50" s="63">
        <f t="shared" si="3"/>
        <v>0.16666666666666696</v>
      </c>
      <c r="I50" s="63"/>
      <c r="J50" s="61"/>
      <c r="K50" s="61" t="e">
        <f ca="1">VLOOKUP(Tableau64[module],OFFSET(INDIRECT(A50&amp;"_code"),0,2,,2),2)</f>
        <v>#REF!</v>
      </c>
      <c r="L50" s="61"/>
      <c r="M50" s="63"/>
      <c r="N50" s="61"/>
      <c r="Q50" s="46"/>
      <c r="R50" s="46">
        <f t="shared" si="1"/>
        <v>0</v>
      </c>
    </row>
    <row r="51" spans="1:18" x14ac:dyDescent="0.2">
      <c r="A51" s="61"/>
      <c r="B51" s="61" t="str">
        <f t="shared" si="0"/>
        <v>2017-39</v>
      </c>
      <c r="C51" s="62">
        <v>43003</v>
      </c>
      <c r="D51" s="68">
        <f>WEEKDAY(Tableau64[[#This Row],[date]])</f>
        <v>2</v>
      </c>
      <c r="E51" s="63">
        <v>0.57291666666666696</v>
      </c>
      <c r="F51" s="63">
        <v>0.73958333333333404</v>
      </c>
      <c r="G51" s="62" t="str">
        <f>IF(NOT(ISBLANK(Tableau64[heure
début])),IF(VALUE(MID(TEXT(Tableau64[heure
début],"hh"),1,2))&lt;13,"AM","PM"),"")</f>
        <v>PM</v>
      </c>
      <c r="H51" s="63">
        <f t="shared" si="3"/>
        <v>0.16666666666666707</v>
      </c>
      <c r="I51" s="63"/>
      <c r="J51" s="61"/>
      <c r="K51" s="61" t="e">
        <f ca="1">VLOOKUP(Tableau64[module],OFFSET(INDIRECT(A51&amp;"_code"),0,2,,2),2)</f>
        <v>#REF!</v>
      </c>
      <c r="L51" s="61"/>
      <c r="M51" s="63"/>
      <c r="N51" s="61"/>
      <c r="Q51" s="46"/>
      <c r="R51" s="46">
        <f t="shared" si="1"/>
        <v>0</v>
      </c>
    </row>
    <row r="52" spans="1:18" x14ac:dyDescent="0.2">
      <c r="A52" s="61"/>
      <c r="B52" s="61" t="str">
        <f t="shared" si="0"/>
        <v>2017-39</v>
      </c>
      <c r="C52" s="62">
        <v>43004</v>
      </c>
      <c r="D52" s="68">
        <f>WEEKDAY(Tableau64[[#This Row],[date]])</f>
        <v>3</v>
      </c>
      <c r="E52" s="47">
        <v>0.34375</v>
      </c>
      <c r="F52" s="47">
        <v>0.51041666666666696</v>
      </c>
      <c r="G52" s="62" t="str">
        <f>IF(NOT(ISBLANK(Tableau64[heure
début])),IF(VALUE(MID(TEXT(Tableau64[heure
début],"hh"),1,2))&lt;13,"AM","PM"),"")</f>
        <v>AM</v>
      </c>
      <c r="H52" s="63">
        <f t="shared" si="3"/>
        <v>0.16666666666666696</v>
      </c>
      <c r="I52" s="63"/>
      <c r="J52" s="61"/>
      <c r="K52" s="61" t="e">
        <f ca="1">VLOOKUP(Tableau64[module],OFFSET(INDIRECT(A52&amp;"_code"),0,2,,2),2)</f>
        <v>#REF!</v>
      </c>
      <c r="L52" s="61"/>
      <c r="M52" s="63"/>
      <c r="N52" s="61"/>
      <c r="Q52" s="46"/>
      <c r="R52" s="46">
        <f t="shared" si="1"/>
        <v>0</v>
      </c>
    </row>
    <row r="53" spans="1:18" x14ac:dyDescent="0.2">
      <c r="A53" s="61"/>
      <c r="B53" s="61" t="str">
        <f t="shared" si="0"/>
        <v>2017-39</v>
      </c>
      <c r="C53" s="62">
        <v>43004</v>
      </c>
      <c r="D53" s="68">
        <f>WEEKDAY(Tableau64[[#This Row],[date]])</f>
        <v>3</v>
      </c>
      <c r="E53" s="63">
        <v>0.57291666666666696</v>
      </c>
      <c r="F53" s="63">
        <v>0.73958333333333404</v>
      </c>
      <c r="G53" s="62" t="str">
        <f>IF(NOT(ISBLANK(Tableau64[heure
début])),IF(VALUE(MID(TEXT(Tableau64[heure
début],"hh"),1,2))&lt;13,"AM","PM"),"")</f>
        <v>PM</v>
      </c>
      <c r="H53" s="63">
        <f t="shared" si="3"/>
        <v>0.16666666666666707</v>
      </c>
      <c r="I53" s="63"/>
      <c r="J53" s="61"/>
      <c r="K53" s="61" t="e">
        <f ca="1">VLOOKUP(Tableau64[module],OFFSET(INDIRECT(A53&amp;"_code"),0,2,,2),2)</f>
        <v>#REF!</v>
      </c>
      <c r="L53" s="61"/>
      <c r="M53" s="63"/>
      <c r="N53" s="61"/>
      <c r="Q53" s="46"/>
      <c r="R53" s="46">
        <f t="shared" si="1"/>
        <v>0</v>
      </c>
    </row>
    <row r="54" spans="1:18" x14ac:dyDescent="0.2">
      <c r="A54" s="61"/>
      <c r="B54" s="61" t="str">
        <f t="shared" si="0"/>
        <v>2017-39</v>
      </c>
      <c r="C54" s="62">
        <v>43005</v>
      </c>
      <c r="D54" s="68">
        <f>WEEKDAY(Tableau64[[#This Row],[date]])</f>
        <v>4</v>
      </c>
      <c r="E54" s="47">
        <v>0.34375</v>
      </c>
      <c r="F54" s="47">
        <v>0.51041666666666696</v>
      </c>
      <c r="G54" s="62" t="str">
        <f>IF(NOT(ISBLANK(Tableau64[heure
début])),IF(VALUE(MID(TEXT(Tableau64[heure
début],"hh"),1,2))&lt;13,"AM","PM"),"")</f>
        <v>AM</v>
      </c>
      <c r="H54" s="63">
        <f t="shared" si="3"/>
        <v>0.16666666666666696</v>
      </c>
      <c r="I54" s="63"/>
      <c r="J54" s="61"/>
      <c r="K54" s="61" t="e">
        <f ca="1">VLOOKUP(Tableau64[module],OFFSET(INDIRECT(A54&amp;"_code"),0,2,,2),2)</f>
        <v>#REF!</v>
      </c>
      <c r="L54" s="61"/>
      <c r="M54" s="63"/>
      <c r="N54" s="61"/>
      <c r="Q54" s="46"/>
      <c r="R54" s="46">
        <f t="shared" si="1"/>
        <v>0</v>
      </c>
    </row>
    <row r="55" spans="1:18" x14ac:dyDescent="0.2">
      <c r="A55" s="61"/>
      <c r="B55" s="61" t="str">
        <f t="shared" si="0"/>
        <v>2017-39</v>
      </c>
      <c r="C55" s="62">
        <v>43005</v>
      </c>
      <c r="D55" s="68">
        <f>WEEKDAY(Tableau64[[#This Row],[date]])</f>
        <v>4</v>
      </c>
      <c r="E55" s="63">
        <v>0.57291666666666696</v>
      </c>
      <c r="F55" s="63">
        <v>0.73958333333333404</v>
      </c>
      <c r="G55" s="62" t="str">
        <f>IF(NOT(ISBLANK(Tableau64[heure
début])),IF(VALUE(MID(TEXT(Tableau64[heure
début],"hh"),1,2))&lt;13,"AM","PM"),"")</f>
        <v>PM</v>
      </c>
      <c r="H55" s="63">
        <f t="shared" si="3"/>
        <v>0.16666666666666707</v>
      </c>
      <c r="I55" s="63"/>
      <c r="J55" s="61"/>
      <c r="K55" s="61" t="e">
        <f ca="1">VLOOKUP(Tableau64[module],OFFSET(INDIRECT(A55&amp;"_code"),0,2,,2),2)</f>
        <v>#REF!</v>
      </c>
      <c r="L55" s="61"/>
      <c r="M55" s="63"/>
      <c r="N55" s="61"/>
      <c r="Q55" s="46"/>
      <c r="R55" s="46">
        <f t="shared" si="1"/>
        <v>0</v>
      </c>
    </row>
    <row r="56" spans="1:18" x14ac:dyDescent="0.2">
      <c r="A56" s="61"/>
      <c r="B56" s="61" t="str">
        <f t="shared" si="0"/>
        <v>2017-39</v>
      </c>
      <c r="C56" s="62">
        <v>43006</v>
      </c>
      <c r="D56" s="68">
        <f>WEEKDAY(Tableau64[[#This Row],[date]])</f>
        <v>5</v>
      </c>
      <c r="E56" s="47">
        <v>0.34375</v>
      </c>
      <c r="F56" s="47">
        <v>0.51041666666666696</v>
      </c>
      <c r="G56" s="62" t="str">
        <f>IF(NOT(ISBLANK(Tableau64[heure
début])),IF(VALUE(MID(TEXT(Tableau64[heure
début],"hh"),1,2))&lt;13,"AM","PM"),"")</f>
        <v>AM</v>
      </c>
      <c r="H56" s="63">
        <f t="shared" si="3"/>
        <v>0.16666666666666696</v>
      </c>
      <c r="I56" s="63"/>
      <c r="J56" s="61"/>
      <c r="K56" s="61" t="e">
        <f ca="1">VLOOKUP(Tableau64[module],OFFSET(INDIRECT(A56&amp;"_code"),0,2,,2),2)</f>
        <v>#REF!</v>
      </c>
      <c r="L56" s="61"/>
      <c r="M56" s="63"/>
      <c r="N56" s="61"/>
      <c r="Q56" s="46"/>
      <c r="R56" s="46">
        <f t="shared" si="1"/>
        <v>0</v>
      </c>
    </row>
    <row r="57" spans="1:18" x14ac:dyDescent="0.2">
      <c r="A57" s="61"/>
      <c r="B57" s="61" t="str">
        <f t="shared" si="0"/>
        <v>2017-39</v>
      </c>
      <c r="C57" s="62">
        <v>43006</v>
      </c>
      <c r="D57" s="68">
        <f>WEEKDAY(Tableau64[[#This Row],[date]])</f>
        <v>5</v>
      </c>
      <c r="E57" s="63">
        <v>0.57291666666666696</v>
      </c>
      <c r="F57" s="63">
        <v>0.73958333333333404</v>
      </c>
      <c r="G57" s="62" t="str">
        <f>IF(NOT(ISBLANK(Tableau64[heure
début])),IF(VALUE(MID(TEXT(Tableau64[heure
début],"hh"),1,2))&lt;13,"AM","PM"),"")</f>
        <v>PM</v>
      </c>
      <c r="H57" s="63">
        <f t="shared" si="3"/>
        <v>0.16666666666666707</v>
      </c>
      <c r="I57" s="63"/>
      <c r="J57" s="61"/>
      <c r="K57" s="61" t="e">
        <f ca="1">VLOOKUP(Tableau64[module],OFFSET(INDIRECT(A57&amp;"_code"),0,2,,2),2)</f>
        <v>#REF!</v>
      </c>
      <c r="L57" s="61"/>
      <c r="M57" s="63"/>
      <c r="N57" s="61"/>
      <c r="Q57" s="46"/>
      <c r="R57" s="46">
        <f t="shared" si="1"/>
        <v>0</v>
      </c>
    </row>
    <row r="58" spans="1:18" x14ac:dyDescent="0.2">
      <c r="A58" s="61"/>
      <c r="B58" s="61" t="str">
        <f t="shared" si="0"/>
        <v>2017-39</v>
      </c>
      <c r="C58" s="62">
        <v>43007</v>
      </c>
      <c r="D58" s="68">
        <f>WEEKDAY(Tableau64[[#This Row],[date]])</f>
        <v>6</v>
      </c>
      <c r="E58" s="47">
        <v>0.34375</v>
      </c>
      <c r="F58" s="47">
        <v>0.51041666666666696</v>
      </c>
      <c r="G58" s="62" t="str">
        <f>IF(NOT(ISBLANK(Tableau64[heure
début])),IF(VALUE(MID(TEXT(Tableau64[heure
début],"hh"),1,2))&lt;13,"AM","PM"),"")</f>
        <v>AM</v>
      </c>
      <c r="H58" s="63">
        <f t="shared" si="3"/>
        <v>0.16666666666666696</v>
      </c>
      <c r="I58" s="63"/>
      <c r="J58" s="61"/>
      <c r="K58" s="61" t="e">
        <f ca="1">VLOOKUP(Tableau64[module],OFFSET(INDIRECT(A58&amp;"_code"),0,2,,2),2)</f>
        <v>#REF!</v>
      </c>
      <c r="L58" s="61"/>
      <c r="M58" s="63"/>
      <c r="N58" s="61"/>
      <c r="Q58" s="46"/>
      <c r="R58" s="46">
        <f t="shared" si="1"/>
        <v>0</v>
      </c>
    </row>
    <row r="59" spans="1:18" x14ac:dyDescent="0.2">
      <c r="A59" s="61"/>
      <c r="B59" s="61" t="str">
        <f t="shared" si="0"/>
        <v>2017-39</v>
      </c>
      <c r="C59" s="62">
        <v>43007</v>
      </c>
      <c r="D59" s="68">
        <f>WEEKDAY(Tableau64[[#This Row],[date]])</f>
        <v>6</v>
      </c>
      <c r="E59" s="63">
        <v>0.57291666666666696</v>
      </c>
      <c r="F59" s="63">
        <v>0.73958333333333404</v>
      </c>
      <c r="G59" s="62" t="str">
        <f>IF(NOT(ISBLANK(Tableau64[heure
début])),IF(VALUE(MID(TEXT(Tableau64[heure
début],"hh"),1,2))&lt;13,"AM","PM"),"")</f>
        <v>PM</v>
      </c>
      <c r="H59" s="63">
        <f t="shared" si="3"/>
        <v>0.16666666666666707</v>
      </c>
      <c r="I59" s="63"/>
      <c r="J59" s="61"/>
      <c r="K59" s="61" t="e">
        <f ca="1">VLOOKUP(Tableau64[module],OFFSET(INDIRECT(A59&amp;"_code"),0,2,,2),2)</f>
        <v>#REF!</v>
      </c>
      <c r="L59" s="61"/>
      <c r="M59" s="63"/>
      <c r="N59" s="61"/>
      <c r="Q59" s="46"/>
      <c r="R59" s="46">
        <f t="shared" si="1"/>
        <v>0</v>
      </c>
    </row>
    <row r="60" spans="1:18" x14ac:dyDescent="0.2">
      <c r="A60" s="61"/>
      <c r="B60" s="61" t="str">
        <f t="shared" si="0"/>
        <v>2017-39</v>
      </c>
      <c r="C60" s="62">
        <v>43008</v>
      </c>
      <c r="D60" s="68">
        <f>WEEKDAY(Tableau64[[#This Row],[date]])</f>
        <v>7</v>
      </c>
      <c r="E60" s="47">
        <v>0.34375</v>
      </c>
      <c r="F60" s="47">
        <v>0.51041666666666696</v>
      </c>
      <c r="G60" s="62" t="str">
        <f>IF(NOT(ISBLANK(Tableau64[heure
début])),IF(VALUE(MID(TEXT(Tableau64[heure
début],"hh"),1,2))&lt;13,"AM","PM"),"")</f>
        <v>AM</v>
      </c>
      <c r="H60" s="63">
        <f t="shared" si="3"/>
        <v>0.16666666666666696</v>
      </c>
      <c r="I60" s="63"/>
      <c r="J60" s="61"/>
      <c r="K60" s="61" t="e">
        <f ca="1">VLOOKUP(Tableau64[module],OFFSET(INDIRECT(A60&amp;"_code"),0,2,,2),2)</f>
        <v>#REF!</v>
      </c>
      <c r="L60" s="61"/>
      <c r="M60" s="63"/>
      <c r="N60" s="61"/>
      <c r="Q60" s="46"/>
      <c r="R60" s="46">
        <f t="shared" si="1"/>
        <v>0</v>
      </c>
    </row>
    <row r="61" spans="1:18" x14ac:dyDescent="0.2">
      <c r="A61" s="61"/>
      <c r="B61" s="61" t="str">
        <f t="shared" si="0"/>
        <v>2017-39</v>
      </c>
      <c r="C61" s="62">
        <v>43008</v>
      </c>
      <c r="D61" s="68">
        <f>WEEKDAY(Tableau64[[#This Row],[date]])</f>
        <v>7</v>
      </c>
      <c r="E61" s="63">
        <v>0.57291666666666696</v>
      </c>
      <c r="F61" s="63">
        <v>0.73958333333333404</v>
      </c>
      <c r="G61" s="62" t="str">
        <f>IF(NOT(ISBLANK(Tableau64[heure
début])),IF(VALUE(MID(TEXT(Tableau64[heure
début],"hh"),1,2))&lt;13,"AM","PM"),"")</f>
        <v>PM</v>
      </c>
      <c r="H61" s="63">
        <f t="shared" si="3"/>
        <v>0.16666666666666707</v>
      </c>
      <c r="I61" s="63"/>
      <c r="J61" s="61"/>
      <c r="K61" s="61" t="e">
        <f ca="1">VLOOKUP(Tableau64[module],OFFSET(INDIRECT(A61&amp;"_code"),0,2,,2),2)</f>
        <v>#REF!</v>
      </c>
      <c r="L61" s="61"/>
      <c r="M61" s="63"/>
      <c r="N61" s="61"/>
      <c r="Q61" s="46"/>
      <c r="R61" s="46">
        <f t="shared" si="1"/>
        <v>0</v>
      </c>
    </row>
    <row r="62" spans="1:18" x14ac:dyDescent="0.2">
      <c r="A62" s="61"/>
      <c r="B62" s="61" t="str">
        <f t="shared" si="0"/>
        <v>2017-40</v>
      </c>
      <c r="C62" s="62">
        <v>43009</v>
      </c>
      <c r="D62" s="68">
        <f>WEEKDAY(Tableau64[[#This Row],[date]])</f>
        <v>1</v>
      </c>
      <c r="E62" s="47">
        <v>0.34375</v>
      </c>
      <c r="F62" s="47">
        <v>0.51041666666666696</v>
      </c>
      <c r="G62" s="62" t="str">
        <f>IF(NOT(ISBLANK(Tableau64[heure
début])),IF(VALUE(MID(TEXT(Tableau64[heure
début],"hh"),1,2))&lt;13,"AM","PM"),"")</f>
        <v>AM</v>
      </c>
      <c r="H62" s="63">
        <f t="shared" ref="H62:H93" si="4">F62-E62</f>
        <v>0.16666666666666696</v>
      </c>
      <c r="I62" s="63"/>
      <c r="J62" s="61"/>
      <c r="K62" s="61" t="e">
        <f ca="1">VLOOKUP(Tableau64[module],OFFSET(INDIRECT(A62&amp;"_code"),0,2,,2),2)</f>
        <v>#REF!</v>
      </c>
      <c r="L62" s="61"/>
      <c r="M62" s="63"/>
      <c r="N62" s="61"/>
      <c r="Q62" s="46"/>
      <c r="R62" s="46">
        <f t="shared" si="1"/>
        <v>0</v>
      </c>
    </row>
    <row r="63" spans="1:18" x14ac:dyDescent="0.2">
      <c r="A63" s="61"/>
      <c r="B63" s="61" t="str">
        <f t="shared" si="0"/>
        <v>2017-40</v>
      </c>
      <c r="C63" s="62">
        <v>43009</v>
      </c>
      <c r="D63" s="68">
        <f>WEEKDAY(Tableau64[[#This Row],[date]])</f>
        <v>1</v>
      </c>
      <c r="E63" s="63">
        <v>0.57291666666666696</v>
      </c>
      <c r="F63" s="63">
        <v>0.73958333333333404</v>
      </c>
      <c r="G63" s="62" t="str">
        <f>IF(NOT(ISBLANK(Tableau64[heure
début])),IF(VALUE(MID(TEXT(Tableau64[heure
début],"hh"),1,2))&lt;13,"AM","PM"),"")</f>
        <v>PM</v>
      </c>
      <c r="H63" s="63">
        <f t="shared" si="4"/>
        <v>0.16666666666666707</v>
      </c>
      <c r="I63" s="63"/>
      <c r="J63" s="61"/>
      <c r="K63" s="61" t="e">
        <f ca="1">VLOOKUP(Tableau64[module],OFFSET(INDIRECT(A63&amp;"_code"),0,2,,2),2)</f>
        <v>#REF!</v>
      </c>
      <c r="L63" s="61"/>
      <c r="M63" s="63"/>
      <c r="N63" s="61"/>
      <c r="Q63" s="46"/>
      <c r="R63" s="46">
        <f t="shared" si="1"/>
        <v>0</v>
      </c>
    </row>
    <row r="64" spans="1:18" x14ac:dyDescent="0.2">
      <c r="A64" s="61"/>
      <c r="B64" s="61" t="str">
        <f t="shared" si="0"/>
        <v>2017-40</v>
      </c>
      <c r="C64" s="62">
        <v>43010</v>
      </c>
      <c r="D64" s="68">
        <f>WEEKDAY(Tableau64[[#This Row],[date]])</f>
        <v>2</v>
      </c>
      <c r="E64" s="47">
        <v>0.34375</v>
      </c>
      <c r="F64" s="47">
        <v>0.51041666666666696</v>
      </c>
      <c r="G64" s="62" t="str">
        <f>IF(NOT(ISBLANK(Tableau64[heure
début])),IF(VALUE(MID(TEXT(Tableau64[heure
début],"hh"),1,2))&lt;13,"AM","PM"),"")</f>
        <v>AM</v>
      </c>
      <c r="H64" s="63">
        <f t="shared" si="4"/>
        <v>0.16666666666666696</v>
      </c>
      <c r="I64" s="63"/>
      <c r="J64" s="61"/>
      <c r="K64" s="61" t="e">
        <f ca="1">VLOOKUP(Tableau64[module],OFFSET(INDIRECT(A64&amp;"_code"),0,2,,2),2)</f>
        <v>#REF!</v>
      </c>
      <c r="L64" s="61"/>
      <c r="M64" s="63"/>
      <c r="N64" s="61"/>
      <c r="Q64" s="46"/>
      <c r="R64" s="46">
        <f t="shared" si="1"/>
        <v>0</v>
      </c>
    </row>
    <row r="65" spans="1:18" x14ac:dyDescent="0.2">
      <c r="A65" s="61"/>
      <c r="B65" s="61" t="str">
        <f t="shared" si="0"/>
        <v>2017-40</v>
      </c>
      <c r="C65" s="62">
        <v>43010</v>
      </c>
      <c r="D65" s="68">
        <f>WEEKDAY(Tableau64[[#This Row],[date]])</f>
        <v>2</v>
      </c>
      <c r="E65" s="63">
        <v>0.57291666666666696</v>
      </c>
      <c r="F65" s="63">
        <v>0.73958333333333404</v>
      </c>
      <c r="G65" s="62" t="str">
        <f>IF(NOT(ISBLANK(Tableau64[heure
début])),IF(VALUE(MID(TEXT(Tableau64[heure
début],"hh"),1,2))&lt;13,"AM","PM"),"")</f>
        <v>PM</v>
      </c>
      <c r="H65" s="63">
        <f t="shared" si="4"/>
        <v>0.16666666666666707</v>
      </c>
      <c r="I65" s="63"/>
      <c r="J65" s="61"/>
      <c r="K65" s="61" t="e">
        <f ca="1">VLOOKUP(Tableau64[module],OFFSET(INDIRECT(A65&amp;"_code"),0,2,,2),2)</f>
        <v>#REF!</v>
      </c>
      <c r="L65" s="61"/>
      <c r="M65" s="63"/>
      <c r="N65" s="61"/>
      <c r="Q65" s="46"/>
      <c r="R65" s="46">
        <f t="shared" si="1"/>
        <v>0</v>
      </c>
    </row>
    <row r="66" spans="1:18" x14ac:dyDescent="0.2">
      <c r="A66" s="61"/>
      <c r="B66" s="61" t="str">
        <f t="shared" ref="B66:B129" si="5">YEAR(C66)&amp;"-"&amp;WEEKNUM(C66)</f>
        <v>2017-40</v>
      </c>
      <c r="C66" s="62">
        <v>43011</v>
      </c>
      <c r="D66" s="68">
        <f>WEEKDAY(Tableau64[[#This Row],[date]])</f>
        <v>3</v>
      </c>
      <c r="E66" s="47">
        <v>0.34375</v>
      </c>
      <c r="F66" s="47">
        <v>0.51041666666666696</v>
      </c>
      <c r="G66" s="62" t="str">
        <f>IF(NOT(ISBLANK(Tableau64[heure
début])),IF(VALUE(MID(TEXT(Tableau64[heure
début],"hh"),1,2))&lt;13,"AM","PM"),"")</f>
        <v>AM</v>
      </c>
      <c r="H66" s="63">
        <f t="shared" si="4"/>
        <v>0.16666666666666696</v>
      </c>
      <c r="I66" s="63"/>
      <c r="J66" s="61"/>
      <c r="K66" s="61" t="e">
        <f ca="1">VLOOKUP(Tableau64[module],OFFSET(INDIRECT(A66&amp;"_code"),0,2,,2),2)</f>
        <v>#REF!</v>
      </c>
      <c r="L66" s="61"/>
      <c r="M66" s="63"/>
      <c r="N66" s="61"/>
      <c r="Q66" s="46"/>
      <c r="R66" s="46">
        <f t="shared" si="1"/>
        <v>0</v>
      </c>
    </row>
    <row r="67" spans="1:18" x14ac:dyDescent="0.2">
      <c r="A67" s="61"/>
      <c r="B67" s="61" t="str">
        <f t="shared" si="5"/>
        <v>2017-40</v>
      </c>
      <c r="C67" s="62">
        <v>43011</v>
      </c>
      <c r="D67" s="68">
        <f>WEEKDAY(Tableau64[[#This Row],[date]])</f>
        <v>3</v>
      </c>
      <c r="E67" s="63">
        <v>0.57291666666666696</v>
      </c>
      <c r="F67" s="63">
        <v>0.73958333333333404</v>
      </c>
      <c r="G67" s="62" t="str">
        <f>IF(NOT(ISBLANK(Tableau64[heure
début])),IF(VALUE(MID(TEXT(Tableau64[heure
début],"hh"),1,2))&lt;13,"AM","PM"),"")</f>
        <v>PM</v>
      </c>
      <c r="H67" s="63">
        <f t="shared" si="4"/>
        <v>0.16666666666666707</v>
      </c>
      <c r="I67" s="63"/>
      <c r="J67" s="61"/>
      <c r="K67" s="61" t="e">
        <f ca="1">VLOOKUP(Tableau64[module],OFFSET(INDIRECT(A67&amp;"_code"),0,2,,2),2)</f>
        <v>#REF!</v>
      </c>
      <c r="L67" s="61"/>
      <c r="M67" s="63"/>
      <c r="N67" s="61"/>
      <c r="Q67" s="46"/>
      <c r="R67" s="46">
        <f t="shared" ref="R67:R130" si="6">IF(NOT(ISBLANK(P67)),P67,Q67)</f>
        <v>0</v>
      </c>
    </row>
    <row r="68" spans="1:18" x14ac:dyDescent="0.2">
      <c r="A68" s="61"/>
      <c r="B68" s="61" t="str">
        <f t="shared" si="5"/>
        <v>2017-40</v>
      </c>
      <c r="C68" s="62">
        <v>43012</v>
      </c>
      <c r="D68" s="68">
        <f>WEEKDAY(Tableau64[[#This Row],[date]])</f>
        <v>4</v>
      </c>
      <c r="E68" s="47">
        <v>0.34375</v>
      </c>
      <c r="F68" s="47">
        <v>0.51041666666666696</v>
      </c>
      <c r="G68" s="62" t="str">
        <f>IF(NOT(ISBLANK(Tableau64[heure
début])),IF(VALUE(MID(TEXT(Tableau64[heure
début],"hh"),1,2))&lt;13,"AM","PM"),"")</f>
        <v>AM</v>
      </c>
      <c r="H68" s="63">
        <f t="shared" si="4"/>
        <v>0.16666666666666696</v>
      </c>
      <c r="I68" s="63"/>
      <c r="J68" s="61"/>
      <c r="K68" s="61" t="e">
        <f ca="1">VLOOKUP(Tableau64[module],OFFSET(INDIRECT(A68&amp;"_code"),0,2,,2),2)</f>
        <v>#REF!</v>
      </c>
      <c r="L68" s="61"/>
      <c r="M68" s="63"/>
      <c r="N68" s="61"/>
      <c r="Q68" s="46"/>
      <c r="R68" s="46">
        <f t="shared" si="6"/>
        <v>0</v>
      </c>
    </row>
    <row r="69" spans="1:18" x14ac:dyDescent="0.2">
      <c r="A69" s="61"/>
      <c r="B69" s="61" t="str">
        <f t="shared" si="5"/>
        <v>2017-40</v>
      </c>
      <c r="C69" s="62">
        <v>43012</v>
      </c>
      <c r="D69" s="68">
        <f>WEEKDAY(Tableau64[[#This Row],[date]])</f>
        <v>4</v>
      </c>
      <c r="E69" s="63">
        <v>0.57291666666666696</v>
      </c>
      <c r="F69" s="63">
        <v>0.73958333333333404</v>
      </c>
      <c r="G69" s="62" t="str">
        <f>IF(NOT(ISBLANK(Tableau64[heure
début])),IF(VALUE(MID(TEXT(Tableau64[heure
début],"hh"),1,2))&lt;13,"AM","PM"),"")</f>
        <v>PM</v>
      </c>
      <c r="H69" s="63">
        <f t="shared" si="4"/>
        <v>0.16666666666666707</v>
      </c>
      <c r="I69" s="63"/>
      <c r="J69" s="61"/>
      <c r="K69" s="61" t="e">
        <f ca="1">VLOOKUP(Tableau64[module],OFFSET(INDIRECT(A69&amp;"_code"),0,2,,2),2)</f>
        <v>#REF!</v>
      </c>
      <c r="L69" s="61"/>
      <c r="M69" s="63"/>
      <c r="N69" s="61"/>
      <c r="Q69" s="46"/>
      <c r="R69" s="46">
        <f t="shared" si="6"/>
        <v>0</v>
      </c>
    </row>
    <row r="70" spans="1:18" x14ac:dyDescent="0.2">
      <c r="A70" s="61"/>
      <c r="B70" s="61" t="str">
        <f t="shared" si="5"/>
        <v>2017-40</v>
      </c>
      <c r="C70" s="62">
        <v>43013</v>
      </c>
      <c r="D70" s="68">
        <f>WEEKDAY(Tableau64[[#This Row],[date]])</f>
        <v>5</v>
      </c>
      <c r="E70" s="47">
        <v>0.34375</v>
      </c>
      <c r="F70" s="47">
        <v>0.51041666666666696</v>
      </c>
      <c r="G70" s="62" t="str">
        <f>IF(NOT(ISBLANK(Tableau64[heure
début])),IF(VALUE(MID(TEXT(Tableau64[heure
début],"hh"),1,2))&lt;13,"AM","PM"),"")</f>
        <v>AM</v>
      </c>
      <c r="H70" s="63">
        <f t="shared" si="4"/>
        <v>0.16666666666666696</v>
      </c>
      <c r="I70" s="63"/>
      <c r="J70" s="61"/>
      <c r="K70" s="61" t="e">
        <f ca="1">VLOOKUP(Tableau64[module],OFFSET(INDIRECT(A70&amp;"_code"),0,2,,2),2)</f>
        <v>#REF!</v>
      </c>
      <c r="L70" s="61"/>
      <c r="M70" s="63"/>
      <c r="N70" s="61"/>
      <c r="Q70" s="46"/>
      <c r="R70" s="46">
        <f t="shared" si="6"/>
        <v>0</v>
      </c>
    </row>
    <row r="71" spans="1:18" x14ac:dyDescent="0.2">
      <c r="A71" s="61"/>
      <c r="B71" s="61" t="str">
        <f t="shared" si="5"/>
        <v>2017-40</v>
      </c>
      <c r="C71" s="62">
        <v>43013</v>
      </c>
      <c r="D71" s="68">
        <f>WEEKDAY(Tableau64[[#This Row],[date]])</f>
        <v>5</v>
      </c>
      <c r="E71" s="63">
        <v>0.57291666666666696</v>
      </c>
      <c r="F71" s="63">
        <v>0.73958333333333404</v>
      </c>
      <c r="G71" s="62" t="str">
        <f>IF(NOT(ISBLANK(Tableau64[heure
début])),IF(VALUE(MID(TEXT(Tableau64[heure
début],"hh"),1,2))&lt;13,"AM","PM"),"")</f>
        <v>PM</v>
      </c>
      <c r="H71" s="63">
        <f t="shared" si="4"/>
        <v>0.16666666666666707</v>
      </c>
      <c r="I71" s="63"/>
      <c r="J71" s="61"/>
      <c r="K71" s="61" t="e">
        <f ca="1">VLOOKUP(Tableau64[module],OFFSET(INDIRECT(A71&amp;"_code"),0,2,,2),2)</f>
        <v>#REF!</v>
      </c>
      <c r="L71" s="61"/>
      <c r="M71" s="63"/>
      <c r="N71" s="61"/>
      <c r="Q71" s="46"/>
      <c r="R71" s="46">
        <f t="shared" si="6"/>
        <v>0</v>
      </c>
    </row>
    <row r="72" spans="1:18" x14ac:dyDescent="0.2">
      <c r="A72" s="61"/>
      <c r="B72" s="61" t="str">
        <f t="shared" si="5"/>
        <v>2017-40</v>
      </c>
      <c r="C72" s="62">
        <v>43014</v>
      </c>
      <c r="D72" s="68">
        <f>WEEKDAY(Tableau64[[#This Row],[date]])</f>
        <v>6</v>
      </c>
      <c r="E72" s="47">
        <v>0.34375</v>
      </c>
      <c r="F72" s="47">
        <v>0.51041666666666696</v>
      </c>
      <c r="G72" s="62" t="str">
        <f>IF(NOT(ISBLANK(Tableau64[heure
début])),IF(VALUE(MID(TEXT(Tableau64[heure
début],"hh"),1,2))&lt;13,"AM","PM"),"")</f>
        <v>AM</v>
      </c>
      <c r="H72" s="63">
        <f t="shared" si="4"/>
        <v>0.16666666666666696</v>
      </c>
      <c r="I72" s="63"/>
      <c r="J72" s="61"/>
      <c r="K72" s="61" t="e">
        <f ca="1">VLOOKUP(Tableau64[module],OFFSET(INDIRECT(A72&amp;"_code"),0,2,,2),2)</f>
        <v>#REF!</v>
      </c>
      <c r="L72" s="61"/>
      <c r="M72" s="63"/>
      <c r="N72" s="61"/>
      <c r="Q72" s="46"/>
      <c r="R72" s="46">
        <f t="shared" si="6"/>
        <v>0</v>
      </c>
    </row>
    <row r="73" spans="1:18" x14ac:dyDescent="0.2">
      <c r="A73" s="61"/>
      <c r="B73" s="61" t="str">
        <f t="shared" si="5"/>
        <v>2017-40</v>
      </c>
      <c r="C73" s="62">
        <v>43014</v>
      </c>
      <c r="D73" s="68">
        <f>WEEKDAY(Tableau64[[#This Row],[date]])</f>
        <v>6</v>
      </c>
      <c r="E73" s="63">
        <v>0.57291666666666696</v>
      </c>
      <c r="F73" s="63">
        <v>0.73958333333333404</v>
      </c>
      <c r="G73" s="62" t="str">
        <f>IF(NOT(ISBLANK(Tableau64[heure
début])),IF(VALUE(MID(TEXT(Tableau64[heure
début],"hh"),1,2))&lt;13,"AM","PM"),"")</f>
        <v>PM</v>
      </c>
      <c r="H73" s="63">
        <f t="shared" si="4"/>
        <v>0.16666666666666707</v>
      </c>
      <c r="I73" s="63"/>
      <c r="J73" s="61"/>
      <c r="K73" s="61" t="e">
        <f ca="1">VLOOKUP(Tableau64[module],OFFSET(INDIRECT(A73&amp;"_code"),0,2,,2),2)</f>
        <v>#REF!</v>
      </c>
      <c r="L73" s="61"/>
      <c r="M73" s="63"/>
      <c r="N73" s="61"/>
      <c r="Q73" s="46"/>
      <c r="R73" s="46">
        <f t="shared" si="6"/>
        <v>0</v>
      </c>
    </row>
    <row r="74" spans="1:18" x14ac:dyDescent="0.2">
      <c r="A74" s="61"/>
      <c r="B74" s="61" t="str">
        <f t="shared" si="5"/>
        <v>2017-40</v>
      </c>
      <c r="C74" s="62">
        <v>43015</v>
      </c>
      <c r="D74" s="68">
        <f>WEEKDAY(Tableau64[[#This Row],[date]])</f>
        <v>7</v>
      </c>
      <c r="E74" s="47">
        <v>0.34375</v>
      </c>
      <c r="F74" s="47">
        <v>0.51041666666666696</v>
      </c>
      <c r="G74" s="62" t="str">
        <f>IF(NOT(ISBLANK(Tableau64[heure
début])),IF(VALUE(MID(TEXT(Tableau64[heure
début],"hh"),1,2))&lt;13,"AM","PM"),"")</f>
        <v>AM</v>
      </c>
      <c r="H74" s="63">
        <f t="shared" si="4"/>
        <v>0.16666666666666696</v>
      </c>
      <c r="I74" s="63"/>
      <c r="J74" s="61"/>
      <c r="K74" s="61" t="e">
        <f ca="1">VLOOKUP(Tableau64[module],OFFSET(INDIRECT(A74&amp;"_code"),0,2,,2),2)</f>
        <v>#REF!</v>
      </c>
      <c r="L74" s="61"/>
      <c r="M74" s="63"/>
      <c r="N74" s="61"/>
      <c r="Q74" s="46"/>
      <c r="R74" s="46">
        <f t="shared" si="6"/>
        <v>0</v>
      </c>
    </row>
    <row r="75" spans="1:18" x14ac:dyDescent="0.2">
      <c r="A75" s="61"/>
      <c r="B75" s="61" t="str">
        <f t="shared" si="5"/>
        <v>2017-40</v>
      </c>
      <c r="C75" s="62">
        <v>43015</v>
      </c>
      <c r="D75" s="68">
        <f>WEEKDAY(Tableau64[[#This Row],[date]])</f>
        <v>7</v>
      </c>
      <c r="E75" s="63">
        <v>0.57291666666666696</v>
      </c>
      <c r="F75" s="63">
        <v>0.73958333333333404</v>
      </c>
      <c r="G75" s="62" t="str">
        <f>IF(NOT(ISBLANK(Tableau64[heure
début])),IF(VALUE(MID(TEXT(Tableau64[heure
début],"hh"),1,2))&lt;13,"AM","PM"),"")</f>
        <v>PM</v>
      </c>
      <c r="H75" s="63">
        <f t="shared" si="4"/>
        <v>0.16666666666666707</v>
      </c>
      <c r="I75" s="63"/>
      <c r="J75" s="61"/>
      <c r="K75" s="61" t="e">
        <f ca="1">VLOOKUP(Tableau64[module],OFFSET(INDIRECT(A75&amp;"_code"),0,2,,2),2)</f>
        <v>#REF!</v>
      </c>
      <c r="L75" s="61"/>
      <c r="M75" s="63"/>
      <c r="N75" s="61"/>
      <c r="Q75" s="46"/>
      <c r="R75" s="46">
        <f t="shared" si="6"/>
        <v>0</v>
      </c>
    </row>
    <row r="76" spans="1:18" x14ac:dyDescent="0.2">
      <c r="A76" s="61"/>
      <c r="B76" s="61" t="str">
        <f t="shared" si="5"/>
        <v>2017-41</v>
      </c>
      <c r="C76" s="62">
        <v>43016</v>
      </c>
      <c r="D76" s="68">
        <f>WEEKDAY(Tableau64[[#This Row],[date]])</f>
        <v>1</v>
      </c>
      <c r="E76" s="47">
        <v>0.34375</v>
      </c>
      <c r="F76" s="47">
        <v>0.51041666666666696</v>
      </c>
      <c r="G76" s="62" t="str">
        <f>IF(NOT(ISBLANK(Tableau64[heure
début])),IF(VALUE(MID(TEXT(Tableau64[heure
début],"hh"),1,2))&lt;13,"AM","PM"),"")</f>
        <v>AM</v>
      </c>
      <c r="H76" s="63">
        <f t="shared" si="4"/>
        <v>0.16666666666666696</v>
      </c>
      <c r="I76" s="63"/>
      <c r="J76" s="61"/>
      <c r="K76" s="61" t="e">
        <f ca="1">VLOOKUP(Tableau64[module],OFFSET(INDIRECT(A76&amp;"_code"),0,2,,2),2)</f>
        <v>#REF!</v>
      </c>
      <c r="L76" s="61"/>
      <c r="M76" s="63"/>
      <c r="N76" s="61"/>
      <c r="Q76" s="46"/>
      <c r="R76" s="46">
        <f t="shared" si="6"/>
        <v>0</v>
      </c>
    </row>
    <row r="77" spans="1:18" x14ac:dyDescent="0.2">
      <c r="A77" s="61"/>
      <c r="B77" s="61" t="str">
        <f t="shared" si="5"/>
        <v>2017-41</v>
      </c>
      <c r="C77" s="62">
        <v>43016</v>
      </c>
      <c r="D77" s="68">
        <f>WEEKDAY(Tableau64[[#This Row],[date]])</f>
        <v>1</v>
      </c>
      <c r="E77" s="63">
        <v>0.57291666666666696</v>
      </c>
      <c r="F77" s="63">
        <v>0.73958333333333404</v>
      </c>
      <c r="G77" s="62" t="str">
        <f>IF(NOT(ISBLANK(Tableau64[heure
début])),IF(VALUE(MID(TEXT(Tableau64[heure
début],"hh"),1,2))&lt;13,"AM","PM"),"")</f>
        <v>PM</v>
      </c>
      <c r="H77" s="63">
        <f t="shared" si="4"/>
        <v>0.16666666666666707</v>
      </c>
      <c r="I77" s="63"/>
      <c r="J77" s="61"/>
      <c r="K77" s="61" t="e">
        <f ca="1">VLOOKUP(Tableau64[module],OFFSET(INDIRECT(A77&amp;"_code"),0,2,,2),2)</f>
        <v>#REF!</v>
      </c>
      <c r="L77" s="61"/>
      <c r="M77" s="63"/>
      <c r="N77" s="61"/>
      <c r="Q77" s="46"/>
      <c r="R77" s="46">
        <f t="shared" si="6"/>
        <v>0</v>
      </c>
    </row>
    <row r="78" spans="1:18" x14ac:dyDescent="0.2">
      <c r="A78" s="61"/>
      <c r="B78" s="61" t="str">
        <f t="shared" si="5"/>
        <v>2017-41</v>
      </c>
      <c r="C78" s="62">
        <v>43017</v>
      </c>
      <c r="D78" s="68">
        <f>WEEKDAY(Tableau64[[#This Row],[date]])</f>
        <v>2</v>
      </c>
      <c r="E78" s="47">
        <v>0.34375</v>
      </c>
      <c r="F78" s="47">
        <v>0.51041666666666696</v>
      </c>
      <c r="G78" s="62" t="str">
        <f>IF(NOT(ISBLANK(Tableau64[heure
début])),IF(VALUE(MID(TEXT(Tableau64[heure
début],"hh"),1,2))&lt;13,"AM","PM"),"")</f>
        <v>AM</v>
      </c>
      <c r="H78" s="63">
        <f t="shared" si="4"/>
        <v>0.16666666666666696</v>
      </c>
      <c r="I78" s="63"/>
      <c r="J78" s="61"/>
      <c r="K78" s="61" t="e">
        <f ca="1">VLOOKUP(Tableau64[module],OFFSET(INDIRECT(A78&amp;"_code"),0,2,,2),2)</f>
        <v>#REF!</v>
      </c>
      <c r="L78" s="61"/>
      <c r="M78" s="63"/>
      <c r="N78" s="61"/>
      <c r="Q78" s="46"/>
      <c r="R78" s="46">
        <f t="shared" si="6"/>
        <v>0</v>
      </c>
    </row>
    <row r="79" spans="1:18" x14ac:dyDescent="0.2">
      <c r="A79" s="61"/>
      <c r="B79" s="61" t="str">
        <f t="shared" si="5"/>
        <v>2017-41</v>
      </c>
      <c r="C79" s="62">
        <v>43017</v>
      </c>
      <c r="D79" s="68">
        <f>WEEKDAY(Tableau64[[#This Row],[date]])</f>
        <v>2</v>
      </c>
      <c r="E79" s="63">
        <v>0.57291666666666696</v>
      </c>
      <c r="F79" s="63">
        <v>0.73958333333333404</v>
      </c>
      <c r="G79" s="62" t="str">
        <f>IF(NOT(ISBLANK(Tableau64[heure
début])),IF(VALUE(MID(TEXT(Tableau64[heure
début],"hh"),1,2))&lt;13,"AM","PM"),"")</f>
        <v>PM</v>
      </c>
      <c r="H79" s="63">
        <f t="shared" si="4"/>
        <v>0.16666666666666707</v>
      </c>
      <c r="I79" s="63"/>
      <c r="J79" s="61"/>
      <c r="K79" s="61" t="e">
        <f ca="1">VLOOKUP(Tableau64[module],OFFSET(INDIRECT(A79&amp;"_code"),0,2,,2),2)</f>
        <v>#REF!</v>
      </c>
      <c r="L79" s="61"/>
      <c r="M79" s="63"/>
      <c r="N79" s="61"/>
      <c r="Q79" s="46"/>
      <c r="R79" s="46">
        <f t="shared" si="6"/>
        <v>0</v>
      </c>
    </row>
    <row r="80" spans="1:18" x14ac:dyDescent="0.2">
      <c r="A80" s="61"/>
      <c r="B80" s="61" t="str">
        <f t="shared" si="5"/>
        <v>2017-41</v>
      </c>
      <c r="C80" s="62">
        <v>43018</v>
      </c>
      <c r="D80" s="68">
        <f>WEEKDAY(Tableau64[[#This Row],[date]])</f>
        <v>3</v>
      </c>
      <c r="E80" s="47">
        <v>0.34375</v>
      </c>
      <c r="F80" s="47">
        <v>0.51041666666666696</v>
      </c>
      <c r="G80" s="62" t="str">
        <f>IF(NOT(ISBLANK(Tableau64[heure
début])),IF(VALUE(MID(TEXT(Tableau64[heure
début],"hh"),1,2))&lt;13,"AM","PM"),"")</f>
        <v>AM</v>
      </c>
      <c r="H80" s="63">
        <f t="shared" si="4"/>
        <v>0.16666666666666696</v>
      </c>
      <c r="I80" s="63"/>
      <c r="J80" s="61"/>
      <c r="K80" s="61" t="e">
        <f ca="1">VLOOKUP(Tableau64[module],OFFSET(INDIRECT(A80&amp;"_code"),0,2,,2),2)</f>
        <v>#REF!</v>
      </c>
      <c r="L80" s="61"/>
      <c r="M80" s="63"/>
      <c r="N80" s="61"/>
      <c r="Q80" s="46"/>
      <c r="R80" s="46">
        <f t="shared" si="6"/>
        <v>0</v>
      </c>
    </row>
    <row r="81" spans="1:18" x14ac:dyDescent="0.2">
      <c r="A81" s="61"/>
      <c r="B81" s="61" t="str">
        <f t="shared" si="5"/>
        <v>2017-41</v>
      </c>
      <c r="C81" s="62">
        <v>43018</v>
      </c>
      <c r="D81" s="68">
        <f>WEEKDAY(Tableau64[[#This Row],[date]])</f>
        <v>3</v>
      </c>
      <c r="E81" s="63">
        <v>0.57291666666666696</v>
      </c>
      <c r="F81" s="63">
        <v>0.73958333333333404</v>
      </c>
      <c r="G81" s="62" t="str">
        <f>IF(NOT(ISBLANK(Tableau64[heure
début])),IF(VALUE(MID(TEXT(Tableau64[heure
début],"hh"),1,2))&lt;13,"AM","PM"),"")</f>
        <v>PM</v>
      </c>
      <c r="H81" s="63">
        <f t="shared" si="4"/>
        <v>0.16666666666666707</v>
      </c>
      <c r="I81" s="63"/>
      <c r="J81" s="61"/>
      <c r="K81" s="61" t="e">
        <f ca="1">VLOOKUP(Tableau64[module],OFFSET(INDIRECT(A81&amp;"_code"),0,2,,2),2)</f>
        <v>#REF!</v>
      </c>
      <c r="L81" s="61"/>
      <c r="M81" s="63"/>
      <c r="N81" s="61"/>
      <c r="Q81" s="46"/>
      <c r="R81" s="46">
        <f t="shared" si="6"/>
        <v>0</v>
      </c>
    </row>
    <row r="82" spans="1:18" x14ac:dyDescent="0.2">
      <c r="A82" s="61"/>
      <c r="B82" s="61" t="str">
        <f t="shared" si="5"/>
        <v>2017-41</v>
      </c>
      <c r="C82" s="62">
        <v>43019</v>
      </c>
      <c r="D82" s="68">
        <f>WEEKDAY(Tableau64[[#This Row],[date]])</f>
        <v>4</v>
      </c>
      <c r="E82" s="47">
        <v>0.34375</v>
      </c>
      <c r="F82" s="47">
        <v>0.51041666666666696</v>
      </c>
      <c r="G82" s="62" t="str">
        <f>IF(NOT(ISBLANK(Tableau64[heure
début])),IF(VALUE(MID(TEXT(Tableau64[heure
début],"hh"),1,2))&lt;13,"AM","PM"),"")</f>
        <v>AM</v>
      </c>
      <c r="H82" s="63">
        <f t="shared" si="4"/>
        <v>0.16666666666666696</v>
      </c>
      <c r="I82" s="63"/>
      <c r="J82" s="61"/>
      <c r="K82" s="61" t="e">
        <f ca="1">VLOOKUP(Tableau64[module],OFFSET(INDIRECT(A82&amp;"_code"),0,2,,2),2)</f>
        <v>#REF!</v>
      </c>
      <c r="L82" s="61"/>
      <c r="M82" s="63"/>
      <c r="N82" s="61"/>
      <c r="Q82" s="46"/>
      <c r="R82" s="46">
        <f t="shared" si="6"/>
        <v>0</v>
      </c>
    </row>
    <row r="83" spans="1:18" x14ac:dyDescent="0.2">
      <c r="A83" s="61"/>
      <c r="B83" s="61" t="str">
        <f t="shared" si="5"/>
        <v>2017-41</v>
      </c>
      <c r="C83" s="62">
        <v>43019</v>
      </c>
      <c r="D83" s="68">
        <f>WEEKDAY(Tableau64[[#This Row],[date]])</f>
        <v>4</v>
      </c>
      <c r="E83" s="63">
        <v>0.57291666666666696</v>
      </c>
      <c r="F83" s="63">
        <v>0.73958333333333404</v>
      </c>
      <c r="G83" s="62" t="str">
        <f>IF(NOT(ISBLANK(Tableau64[heure
début])),IF(VALUE(MID(TEXT(Tableau64[heure
début],"hh"),1,2))&lt;13,"AM","PM"),"")</f>
        <v>PM</v>
      </c>
      <c r="H83" s="63">
        <f t="shared" si="4"/>
        <v>0.16666666666666707</v>
      </c>
      <c r="I83" s="63"/>
      <c r="J83" s="61"/>
      <c r="K83" s="61" t="e">
        <f ca="1">VLOOKUP(Tableau64[module],OFFSET(INDIRECT(A83&amp;"_code"),0,2,,2),2)</f>
        <v>#REF!</v>
      </c>
      <c r="L83" s="61"/>
      <c r="M83" s="63"/>
      <c r="N83" s="61"/>
      <c r="Q83" s="46"/>
      <c r="R83" s="46">
        <f t="shared" si="6"/>
        <v>0</v>
      </c>
    </row>
    <row r="84" spans="1:18" x14ac:dyDescent="0.2">
      <c r="A84" s="61"/>
      <c r="B84" s="61" t="str">
        <f t="shared" si="5"/>
        <v>2017-41</v>
      </c>
      <c r="C84" s="62">
        <v>43020</v>
      </c>
      <c r="D84" s="68">
        <f>WEEKDAY(Tableau64[[#This Row],[date]])</f>
        <v>5</v>
      </c>
      <c r="E84" s="47">
        <v>0.34375</v>
      </c>
      <c r="F84" s="47">
        <v>0.51041666666666696</v>
      </c>
      <c r="G84" s="62" t="str">
        <f>IF(NOT(ISBLANK(Tableau64[heure
début])),IF(VALUE(MID(TEXT(Tableau64[heure
début],"hh"),1,2))&lt;13,"AM","PM"),"")</f>
        <v>AM</v>
      </c>
      <c r="H84" s="63">
        <f t="shared" si="4"/>
        <v>0.16666666666666696</v>
      </c>
      <c r="I84" s="63"/>
      <c r="J84" s="61"/>
      <c r="K84" s="61" t="e">
        <f ca="1">VLOOKUP(Tableau64[module],OFFSET(INDIRECT(A84&amp;"_code"),0,2,,2),2)</f>
        <v>#REF!</v>
      </c>
      <c r="L84" s="61"/>
      <c r="M84" s="63"/>
      <c r="N84" s="61"/>
      <c r="Q84" s="46"/>
      <c r="R84" s="46">
        <f t="shared" si="6"/>
        <v>0</v>
      </c>
    </row>
    <row r="85" spans="1:18" x14ac:dyDescent="0.2">
      <c r="A85" s="61"/>
      <c r="B85" s="61" t="str">
        <f t="shared" si="5"/>
        <v>2017-41</v>
      </c>
      <c r="C85" s="62">
        <v>43020</v>
      </c>
      <c r="D85" s="68">
        <f>WEEKDAY(Tableau64[[#This Row],[date]])</f>
        <v>5</v>
      </c>
      <c r="E85" s="63">
        <v>0.57291666666666696</v>
      </c>
      <c r="F85" s="63">
        <v>0.73958333333333404</v>
      </c>
      <c r="G85" s="62" t="str">
        <f>IF(NOT(ISBLANK(Tableau64[heure
début])),IF(VALUE(MID(TEXT(Tableau64[heure
début],"hh"),1,2))&lt;13,"AM","PM"),"")</f>
        <v>PM</v>
      </c>
      <c r="H85" s="63">
        <f t="shared" si="4"/>
        <v>0.16666666666666707</v>
      </c>
      <c r="I85" s="63"/>
      <c r="J85" s="61"/>
      <c r="K85" s="61" t="e">
        <f ca="1">VLOOKUP(Tableau64[module],OFFSET(INDIRECT(A85&amp;"_code"),0,2,,2),2)</f>
        <v>#REF!</v>
      </c>
      <c r="L85" s="61"/>
      <c r="M85" s="63"/>
      <c r="N85" s="61"/>
      <c r="Q85" s="46"/>
      <c r="R85" s="46">
        <f t="shared" si="6"/>
        <v>0</v>
      </c>
    </row>
    <row r="86" spans="1:18" x14ac:dyDescent="0.2">
      <c r="A86" s="61"/>
      <c r="B86" s="61" t="str">
        <f t="shared" si="5"/>
        <v>2017-41</v>
      </c>
      <c r="C86" s="62">
        <v>43021</v>
      </c>
      <c r="D86" s="68">
        <f>WEEKDAY(Tableau64[[#This Row],[date]])</f>
        <v>6</v>
      </c>
      <c r="E86" s="47">
        <v>0.34375</v>
      </c>
      <c r="F86" s="47">
        <v>0.51041666666666696</v>
      </c>
      <c r="G86" s="62" t="str">
        <f>IF(NOT(ISBLANK(Tableau64[heure
début])),IF(VALUE(MID(TEXT(Tableau64[heure
début],"hh"),1,2))&lt;13,"AM","PM"),"")</f>
        <v>AM</v>
      </c>
      <c r="H86" s="63">
        <f t="shared" si="4"/>
        <v>0.16666666666666696</v>
      </c>
      <c r="I86" s="63"/>
      <c r="J86" s="61"/>
      <c r="K86" s="61" t="e">
        <f ca="1">VLOOKUP(Tableau64[module],OFFSET(INDIRECT(A86&amp;"_code"),0,2,,2),2)</f>
        <v>#REF!</v>
      </c>
      <c r="L86" s="61"/>
      <c r="M86" s="63"/>
      <c r="N86" s="61"/>
      <c r="Q86" s="46"/>
      <c r="R86" s="46">
        <f t="shared" si="6"/>
        <v>0</v>
      </c>
    </row>
    <row r="87" spans="1:18" x14ac:dyDescent="0.2">
      <c r="A87" s="61"/>
      <c r="B87" s="61" t="str">
        <f t="shared" si="5"/>
        <v>2017-41</v>
      </c>
      <c r="C87" s="62">
        <v>43021</v>
      </c>
      <c r="D87" s="68">
        <f>WEEKDAY(Tableau64[[#This Row],[date]])</f>
        <v>6</v>
      </c>
      <c r="E87" s="63">
        <v>0.57291666666666696</v>
      </c>
      <c r="F87" s="63">
        <v>0.73958333333333404</v>
      </c>
      <c r="G87" s="62" t="str">
        <f>IF(NOT(ISBLANK(Tableau64[heure
début])),IF(VALUE(MID(TEXT(Tableau64[heure
début],"hh"),1,2))&lt;13,"AM","PM"),"")</f>
        <v>PM</v>
      </c>
      <c r="H87" s="63">
        <f t="shared" si="4"/>
        <v>0.16666666666666707</v>
      </c>
      <c r="I87" s="63"/>
      <c r="J87" s="61"/>
      <c r="K87" s="61" t="e">
        <f ca="1">VLOOKUP(Tableau64[module],OFFSET(INDIRECT(A87&amp;"_code"),0,2,,2),2)</f>
        <v>#REF!</v>
      </c>
      <c r="L87" s="61"/>
      <c r="M87" s="63"/>
      <c r="N87" s="61"/>
      <c r="Q87" s="46"/>
      <c r="R87" s="46">
        <f t="shared" si="6"/>
        <v>0</v>
      </c>
    </row>
    <row r="88" spans="1:18" x14ac:dyDescent="0.2">
      <c r="A88" s="61"/>
      <c r="B88" s="61" t="str">
        <f t="shared" si="5"/>
        <v>2017-41</v>
      </c>
      <c r="C88" s="62">
        <v>43022</v>
      </c>
      <c r="D88" s="68">
        <f>WEEKDAY(Tableau64[[#This Row],[date]])</f>
        <v>7</v>
      </c>
      <c r="E88" s="47">
        <v>0.34375</v>
      </c>
      <c r="F88" s="47">
        <v>0.51041666666666696</v>
      </c>
      <c r="G88" s="62" t="str">
        <f>IF(NOT(ISBLANK(Tableau64[heure
début])),IF(VALUE(MID(TEXT(Tableau64[heure
début],"hh"),1,2))&lt;13,"AM","PM"),"")</f>
        <v>AM</v>
      </c>
      <c r="H88" s="63">
        <f t="shared" si="4"/>
        <v>0.16666666666666696</v>
      </c>
      <c r="I88" s="63"/>
      <c r="J88" s="61"/>
      <c r="K88" s="61" t="e">
        <f ca="1">VLOOKUP(Tableau64[module],OFFSET(INDIRECT(A88&amp;"_code"),0,2,,2),2)</f>
        <v>#REF!</v>
      </c>
      <c r="L88" s="61"/>
      <c r="M88" s="63"/>
      <c r="N88" s="61"/>
      <c r="Q88" s="46"/>
      <c r="R88" s="46">
        <f t="shared" si="6"/>
        <v>0</v>
      </c>
    </row>
    <row r="89" spans="1:18" x14ac:dyDescent="0.2">
      <c r="A89" s="61"/>
      <c r="B89" s="61" t="str">
        <f t="shared" si="5"/>
        <v>2017-41</v>
      </c>
      <c r="C89" s="62">
        <v>43022</v>
      </c>
      <c r="D89" s="68">
        <f>WEEKDAY(Tableau64[[#This Row],[date]])</f>
        <v>7</v>
      </c>
      <c r="E89" s="63">
        <v>0.57291666666666696</v>
      </c>
      <c r="F89" s="63">
        <v>0.73958333333333404</v>
      </c>
      <c r="G89" s="62" t="str">
        <f>IF(NOT(ISBLANK(Tableau64[heure
début])),IF(VALUE(MID(TEXT(Tableau64[heure
début],"hh"),1,2))&lt;13,"AM","PM"),"")</f>
        <v>PM</v>
      </c>
      <c r="H89" s="63">
        <f t="shared" si="4"/>
        <v>0.16666666666666707</v>
      </c>
      <c r="I89" s="63"/>
      <c r="J89" s="61"/>
      <c r="K89" s="61" t="e">
        <f ca="1">VLOOKUP(Tableau64[module],OFFSET(INDIRECT(A89&amp;"_code"),0,2,,2),2)</f>
        <v>#REF!</v>
      </c>
      <c r="L89" s="61"/>
      <c r="M89" s="63"/>
      <c r="N89" s="61"/>
      <c r="Q89" s="46"/>
      <c r="R89" s="46">
        <f t="shared" si="6"/>
        <v>0</v>
      </c>
    </row>
    <row r="90" spans="1:18" x14ac:dyDescent="0.2">
      <c r="A90" s="61"/>
      <c r="B90" s="61" t="str">
        <f t="shared" si="5"/>
        <v>2017-42</v>
      </c>
      <c r="C90" s="62">
        <v>43023</v>
      </c>
      <c r="D90" s="68">
        <f>WEEKDAY(Tableau64[[#This Row],[date]])</f>
        <v>1</v>
      </c>
      <c r="E90" s="47">
        <v>0.34375</v>
      </c>
      <c r="F90" s="47">
        <v>0.51041666666666696</v>
      </c>
      <c r="G90" s="62" t="str">
        <f>IF(NOT(ISBLANK(Tableau64[heure
début])),IF(VALUE(MID(TEXT(Tableau64[heure
début],"hh"),1,2))&lt;13,"AM","PM"),"")</f>
        <v>AM</v>
      </c>
      <c r="H90" s="63">
        <f t="shared" si="4"/>
        <v>0.16666666666666696</v>
      </c>
      <c r="I90" s="63"/>
      <c r="J90" s="61"/>
      <c r="K90" s="61" t="e">
        <f ca="1">VLOOKUP(Tableau64[module],OFFSET(INDIRECT(A90&amp;"_code"),0,2,,2),2)</f>
        <v>#REF!</v>
      </c>
      <c r="L90" s="61"/>
      <c r="M90" s="63"/>
      <c r="N90" s="61"/>
      <c r="Q90" s="46"/>
      <c r="R90" s="46">
        <f t="shared" si="6"/>
        <v>0</v>
      </c>
    </row>
    <row r="91" spans="1:18" x14ac:dyDescent="0.2">
      <c r="A91" s="61"/>
      <c r="B91" s="61" t="str">
        <f t="shared" si="5"/>
        <v>2017-42</v>
      </c>
      <c r="C91" s="62">
        <v>43023</v>
      </c>
      <c r="D91" s="68">
        <f>WEEKDAY(Tableau64[[#This Row],[date]])</f>
        <v>1</v>
      </c>
      <c r="E91" s="63">
        <v>0.57291666666666696</v>
      </c>
      <c r="F91" s="63">
        <v>0.73958333333333404</v>
      </c>
      <c r="G91" s="62" t="str">
        <f>IF(NOT(ISBLANK(Tableau64[heure
début])),IF(VALUE(MID(TEXT(Tableau64[heure
début],"hh"),1,2))&lt;13,"AM","PM"),"")</f>
        <v>PM</v>
      </c>
      <c r="H91" s="63">
        <f t="shared" si="4"/>
        <v>0.16666666666666707</v>
      </c>
      <c r="I91" s="63"/>
      <c r="J91" s="61"/>
      <c r="K91" s="61" t="e">
        <f ca="1">VLOOKUP(Tableau64[module],OFFSET(INDIRECT(A91&amp;"_code"),0,2,,2),2)</f>
        <v>#REF!</v>
      </c>
      <c r="L91" s="61"/>
      <c r="M91" s="63"/>
      <c r="N91" s="61"/>
      <c r="Q91" s="46"/>
      <c r="R91" s="46">
        <f t="shared" si="6"/>
        <v>0</v>
      </c>
    </row>
    <row r="92" spans="1:18" x14ac:dyDescent="0.2">
      <c r="A92" s="61"/>
      <c r="B92" s="61" t="str">
        <f t="shared" si="5"/>
        <v>2017-42</v>
      </c>
      <c r="C92" s="62">
        <v>43024</v>
      </c>
      <c r="D92" s="68">
        <f>WEEKDAY(Tableau64[[#This Row],[date]])</f>
        <v>2</v>
      </c>
      <c r="E92" s="47">
        <v>0.34375</v>
      </c>
      <c r="F92" s="47">
        <v>0.51041666666666696</v>
      </c>
      <c r="G92" s="62" t="str">
        <f>IF(NOT(ISBLANK(Tableau64[heure
début])),IF(VALUE(MID(TEXT(Tableau64[heure
début],"hh"),1,2))&lt;13,"AM","PM"),"")</f>
        <v>AM</v>
      </c>
      <c r="H92" s="63">
        <f t="shared" si="4"/>
        <v>0.16666666666666696</v>
      </c>
      <c r="I92" s="63"/>
      <c r="J92" s="61"/>
      <c r="K92" s="61" t="e">
        <f ca="1">VLOOKUP(Tableau64[module],OFFSET(INDIRECT(A92&amp;"_code"),0,2,,2),2)</f>
        <v>#REF!</v>
      </c>
      <c r="L92" s="61"/>
      <c r="M92" s="63"/>
      <c r="N92" s="61"/>
      <c r="Q92" s="46"/>
      <c r="R92" s="46">
        <f t="shared" si="6"/>
        <v>0</v>
      </c>
    </row>
    <row r="93" spans="1:18" x14ac:dyDescent="0.2">
      <c r="A93" s="61"/>
      <c r="B93" s="61" t="str">
        <f t="shared" si="5"/>
        <v>2017-42</v>
      </c>
      <c r="C93" s="62">
        <v>43024</v>
      </c>
      <c r="D93" s="68">
        <f>WEEKDAY(Tableau64[[#This Row],[date]])</f>
        <v>2</v>
      </c>
      <c r="E93" s="63">
        <v>0.57291666666666696</v>
      </c>
      <c r="F93" s="63">
        <v>0.73958333333333404</v>
      </c>
      <c r="G93" s="62" t="str">
        <f>IF(NOT(ISBLANK(Tableau64[heure
début])),IF(VALUE(MID(TEXT(Tableau64[heure
début],"hh"),1,2))&lt;13,"AM","PM"),"")</f>
        <v>PM</v>
      </c>
      <c r="H93" s="63">
        <f t="shared" si="4"/>
        <v>0.16666666666666707</v>
      </c>
      <c r="I93" s="63"/>
      <c r="J93" s="61"/>
      <c r="K93" s="61" t="e">
        <f ca="1">VLOOKUP(Tableau64[module],OFFSET(INDIRECT(A93&amp;"_code"),0,2,,2),2)</f>
        <v>#REF!</v>
      </c>
      <c r="L93" s="61"/>
      <c r="M93" s="63"/>
      <c r="N93" s="61"/>
      <c r="Q93" s="46"/>
      <c r="R93" s="46">
        <f t="shared" si="6"/>
        <v>0</v>
      </c>
    </row>
    <row r="94" spans="1:18" x14ac:dyDescent="0.2">
      <c r="A94" s="61"/>
      <c r="B94" s="61" t="str">
        <f t="shared" si="5"/>
        <v>2017-42</v>
      </c>
      <c r="C94" s="62">
        <v>43025</v>
      </c>
      <c r="D94" s="68">
        <f>WEEKDAY(Tableau64[[#This Row],[date]])</f>
        <v>3</v>
      </c>
      <c r="E94" s="47">
        <v>0.34375</v>
      </c>
      <c r="F94" s="47">
        <v>0.51041666666666696</v>
      </c>
      <c r="G94" s="62" t="str">
        <f>IF(NOT(ISBLANK(Tableau64[heure
début])),IF(VALUE(MID(TEXT(Tableau64[heure
début],"hh"),1,2))&lt;13,"AM","PM"),"")</f>
        <v>AM</v>
      </c>
      <c r="H94" s="63">
        <f t="shared" ref="H94:H121" si="7">F94-E94</f>
        <v>0.16666666666666696</v>
      </c>
      <c r="I94" s="63"/>
      <c r="J94" s="61"/>
      <c r="K94" s="61" t="e">
        <f ca="1">VLOOKUP(Tableau64[module],OFFSET(INDIRECT(A94&amp;"_code"),0,2,,2),2)</f>
        <v>#REF!</v>
      </c>
      <c r="L94" s="61"/>
      <c r="M94" s="63"/>
      <c r="N94" s="61"/>
      <c r="Q94" s="46"/>
      <c r="R94" s="46">
        <f t="shared" si="6"/>
        <v>0</v>
      </c>
    </row>
    <row r="95" spans="1:18" x14ac:dyDescent="0.2">
      <c r="A95" s="61"/>
      <c r="B95" s="61" t="str">
        <f t="shared" si="5"/>
        <v>2017-42</v>
      </c>
      <c r="C95" s="62">
        <v>43025</v>
      </c>
      <c r="D95" s="68">
        <f>WEEKDAY(Tableau64[[#This Row],[date]])</f>
        <v>3</v>
      </c>
      <c r="E95" s="63">
        <v>0.57291666666666696</v>
      </c>
      <c r="F95" s="63">
        <v>0.73958333333333404</v>
      </c>
      <c r="G95" s="62" t="str">
        <f>IF(NOT(ISBLANK(Tableau64[heure
début])),IF(VALUE(MID(TEXT(Tableau64[heure
début],"hh"),1,2))&lt;13,"AM","PM"),"")</f>
        <v>PM</v>
      </c>
      <c r="H95" s="63">
        <f t="shared" si="7"/>
        <v>0.16666666666666707</v>
      </c>
      <c r="I95" s="63"/>
      <c r="J95" s="61"/>
      <c r="K95" s="61" t="e">
        <f ca="1">VLOOKUP(Tableau64[module],OFFSET(INDIRECT(A95&amp;"_code"),0,2,,2),2)</f>
        <v>#REF!</v>
      </c>
      <c r="L95" s="61"/>
      <c r="M95" s="63"/>
      <c r="N95" s="61"/>
      <c r="Q95" s="46"/>
      <c r="R95" s="46">
        <f t="shared" si="6"/>
        <v>0</v>
      </c>
    </row>
    <row r="96" spans="1:18" x14ac:dyDescent="0.2">
      <c r="A96" s="61"/>
      <c r="B96" s="61" t="str">
        <f t="shared" si="5"/>
        <v>2017-42</v>
      </c>
      <c r="C96" s="62">
        <v>43026</v>
      </c>
      <c r="D96" s="68">
        <f>WEEKDAY(Tableau64[[#This Row],[date]])</f>
        <v>4</v>
      </c>
      <c r="E96" s="47">
        <v>0.34375</v>
      </c>
      <c r="F96" s="47">
        <v>0.51041666666666696</v>
      </c>
      <c r="G96" s="62" t="str">
        <f>IF(NOT(ISBLANK(Tableau64[heure
début])),IF(VALUE(MID(TEXT(Tableau64[heure
début],"hh"),1,2))&lt;13,"AM","PM"),"")</f>
        <v>AM</v>
      </c>
      <c r="H96" s="63">
        <f t="shared" si="7"/>
        <v>0.16666666666666696</v>
      </c>
      <c r="I96" s="63"/>
      <c r="J96" s="61"/>
      <c r="K96" s="61" t="e">
        <f ca="1">VLOOKUP(Tableau64[module],OFFSET(INDIRECT(A96&amp;"_code"),0,2,,2),2)</f>
        <v>#REF!</v>
      </c>
      <c r="L96" s="61"/>
      <c r="M96" s="63"/>
      <c r="N96" s="61"/>
      <c r="Q96" s="46"/>
      <c r="R96" s="46">
        <f t="shared" si="6"/>
        <v>0</v>
      </c>
    </row>
    <row r="97" spans="1:18" x14ac:dyDescent="0.2">
      <c r="A97" s="61"/>
      <c r="B97" s="61" t="str">
        <f t="shared" si="5"/>
        <v>2017-42</v>
      </c>
      <c r="C97" s="62">
        <v>43026</v>
      </c>
      <c r="D97" s="68">
        <f>WEEKDAY(Tableau64[[#This Row],[date]])</f>
        <v>4</v>
      </c>
      <c r="E97" s="63">
        <v>0.57291666666666696</v>
      </c>
      <c r="F97" s="63">
        <v>0.73958333333333404</v>
      </c>
      <c r="G97" s="62" t="str">
        <f>IF(NOT(ISBLANK(Tableau64[heure
début])),IF(VALUE(MID(TEXT(Tableau64[heure
début],"hh"),1,2))&lt;13,"AM","PM"),"")</f>
        <v>PM</v>
      </c>
      <c r="H97" s="63">
        <f t="shared" si="7"/>
        <v>0.16666666666666707</v>
      </c>
      <c r="I97" s="63"/>
      <c r="J97" s="61"/>
      <c r="K97" s="61" t="e">
        <f ca="1">VLOOKUP(Tableau64[module],OFFSET(INDIRECT(A97&amp;"_code"),0,2,,2),2)</f>
        <v>#REF!</v>
      </c>
      <c r="L97" s="61"/>
      <c r="M97" s="63"/>
      <c r="N97" s="61"/>
      <c r="Q97" s="46"/>
      <c r="R97" s="46">
        <f t="shared" si="6"/>
        <v>0</v>
      </c>
    </row>
    <row r="98" spans="1:18" x14ac:dyDescent="0.2">
      <c r="A98" s="61"/>
      <c r="B98" s="61" t="str">
        <f t="shared" si="5"/>
        <v>2017-42</v>
      </c>
      <c r="C98" s="62">
        <v>43027</v>
      </c>
      <c r="D98" s="68">
        <f>WEEKDAY(Tableau64[[#This Row],[date]])</f>
        <v>5</v>
      </c>
      <c r="E98" s="47">
        <v>0.34375</v>
      </c>
      <c r="F98" s="47">
        <v>0.51041666666666696</v>
      </c>
      <c r="G98" s="62" t="str">
        <f>IF(NOT(ISBLANK(Tableau64[heure
début])),IF(VALUE(MID(TEXT(Tableau64[heure
début],"hh"),1,2))&lt;13,"AM","PM"),"")</f>
        <v>AM</v>
      </c>
      <c r="H98" s="63">
        <f t="shared" si="7"/>
        <v>0.16666666666666696</v>
      </c>
      <c r="I98" s="63"/>
      <c r="J98" s="61"/>
      <c r="K98" s="61" t="e">
        <f ca="1">VLOOKUP(Tableau64[module],OFFSET(INDIRECT(A98&amp;"_code"),0,2,,2),2)</f>
        <v>#REF!</v>
      </c>
      <c r="L98" s="61"/>
      <c r="M98" s="63"/>
      <c r="N98" s="61"/>
      <c r="Q98" s="46"/>
      <c r="R98" s="46">
        <f t="shared" si="6"/>
        <v>0</v>
      </c>
    </row>
    <row r="99" spans="1:18" x14ac:dyDescent="0.2">
      <c r="A99" s="61"/>
      <c r="B99" s="61" t="str">
        <f t="shared" si="5"/>
        <v>2017-42</v>
      </c>
      <c r="C99" s="62">
        <v>43027</v>
      </c>
      <c r="D99" s="68">
        <f>WEEKDAY(Tableau64[[#This Row],[date]])</f>
        <v>5</v>
      </c>
      <c r="E99" s="63">
        <v>0.57291666666666696</v>
      </c>
      <c r="F99" s="63">
        <v>0.73958333333333404</v>
      </c>
      <c r="G99" s="62" t="str">
        <f>IF(NOT(ISBLANK(Tableau64[heure
début])),IF(VALUE(MID(TEXT(Tableau64[heure
début],"hh"),1,2))&lt;13,"AM","PM"),"")</f>
        <v>PM</v>
      </c>
      <c r="H99" s="63">
        <f t="shared" si="7"/>
        <v>0.16666666666666707</v>
      </c>
      <c r="I99" s="63"/>
      <c r="J99" s="61"/>
      <c r="K99" s="61" t="e">
        <f ca="1">VLOOKUP(Tableau64[module],OFFSET(INDIRECT(A99&amp;"_code"),0,2,,2),2)</f>
        <v>#REF!</v>
      </c>
      <c r="L99" s="61"/>
      <c r="M99" s="63"/>
      <c r="N99" s="61"/>
      <c r="Q99" s="46"/>
      <c r="R99" s="46">
        <f t="shared" si="6"/>
        <v>0</v>
      </c>
    </row>
    <row r="100" spans="1:18" x14ac:dyDescent="0.2">
      <c r="A100" s="61"/>
      <c r="B100" s="61" t="str">
        <f t="shared" si="5"/>
        <v>2017-42</v>
      </c>
      <c r="C100" s="62">
        <v>43028</v>
      </c>
      <c r="D100" s="68">
        <f>WEEKDAY(Tableau64[[#This Row],[date]])</f>
        <v>6</v>
      </c>
      <c r="E100" s="47">
        <v>0.34375</v>
      </c>
      <c r="F100" s="47">
        <v>0.51041666666666696</v>
      </c>
      <c r="G100" s="62" t="str">
        <f>IF(NOT(ISBLANK(Tableau64[heure
début])),IF(VALUE(MID(TEXT(Tableau64[heure
début],"hh"),1,2))&lt;13,"AM","PM"),"")</f>
        <v>AM</v>
      </c>
      <c r="H100" s="63">
        <f t="shared" si="7"/>
        <v>0.16666666666666696</v>
      </c>
      <c r="I100" s="63"/>
      <c r="J100" s="61"/>
      <c r="K100" s="61" t="e">
        <f ca="1">VLOOKUP(Tableau64[module],OFFSET(INDIRECT(A100&amp;"_code"),0,2,,2),2)</f>
        <v>#REF!</v>
      </c>
      <c r="L100" s="61"/>
      <c r="M100" s="63"/>
      <c r="N100" s="61"/>
      <c r="Q100" s="46"/>
      <c r="R100" s="46">
        <f t="shared" si="6"/>
        <v>0</v>
      </c>
    </row>
    <row r="101" spans="1:18" x14ac:dyDescent="0.2">
      <c r="A101" s="61"/>
      <c r="B101" s="61" t="str">
        <f t="shared" si="5"/>
        <v>2017-42</v>
      </c>
      <c r="C101" s="62">
        <v>43028</v>
      </c>
      <c r="D101" s="68">
        <f>WEEKDAY(Tableau64[[#This Row],[date]])</f>
        <v>6</v>
      </c>
      <c r="E101" s="63">
        <v>0.57291666666666696</v>
      </c>
      <c r="F101" s="63">
        <v>0.73958333333333404</v>
      </c>
      <c r="G101" s="62" t="str">
        <f>IF(NOT(ISBLANK(Tableau64[heure
début])),IF(VALUE(MID(TEXT(Tableau64[heure
début],"hh"),1,2))&lt;13,"AM","PM"),"")</f>
        <v>PM</v>
      </c>
      <c r="H101" s="63">
        <f t="shared" si="7"/>
        <v>0.16666666666666707</v>
      </c>
      <c r="I101" s="63"/>
      <c r="J101" s="61"/>
      <c r="K101" s="61" t="e">
        <f ca="1">VLOOKUP(Tableau64[module],OFFSET(INDIRECT(A101&amp;"_code"),0,2,,2),2)</f>
        <v>#REF!</v>
      </c>
      <c r="L101" s="61"/>
      <c r="M101" s="63"/>
      <c r="N101" s="61"/>
      <c r="Q101" s="46"/>
      <c r="R101" s="46">
        <f t="shared" si="6"/>
        <v>0</v>
      </c>
    </row>
    <row r="102" spans="1:18" x14ac:dyDescent="0.2">
      <c r="A102" s="61"/>
      <c r="B102" s="61" t="str">
        <f t="shared" si="5"/>
        <v>2017-42</v>
      </c>
      <c r="C102" s="62">
        <v>43029</v>
      </c>
      <c r="D102" s="68">
        <f>WEEKDAY(Tableau64[[#This Row],[date]])</f>
        <v>7</v>
      </c>
      <c r="E102" s="47">
        <v>0.34375</v>
      </c>
      <c r="F102" s="47">
        <v>0.51041666666666696</v>
      </c>
      <c r="G102" s="62" t="str">
        <f>IF(NOT(ISBLANK(Tableau64[heure
début])),IF(VALUE(MID(TEXT(Tableau64[heure
début],"hh"),1,2))&lt;13,"AM","PM"),"")</f>
        <v>AM</v>
      </c>
      <c r="H102" s="63">
        <f t="shared" si="7"/>
        <v>0.16666666666666696</v>
      </c>
      <c r="I102" s="63"/>
      <c r="J102" s="61"/>
      <c r="K102" s="61" t="e">
        <f ca="1">VLOOKUP(Tableau64[module],OFFSET(INDIRECT(A102&amp;"_code"),0,2,,2),2)</f>
        <v>#REF!</v>
      </c>
      <c r="L102" s="61"/>
      <c r="M102" s="63"/>
      <c r="N102" s="61"/>
      <c r="Q102" s="46"/>
      <c r="R102" s="46">
        <f t="shared" si="6"/>
        <v>0</v>
      </c>
    </row>
    <row r="103" spans="1:18" x14ac:dyDescent="0.2">
      <c r="A103" s="61"/>
      <c r="B103" s="61" t="str">
        <f t="shared" si="5"/>
        <v>2017-42</v>
      </c>
      <c r="C103" s="62">
        <v>43029</v>
      </c>
      <c r="D103" s="68">
        <f>WEEKDAY(Tableau64[[#This Row],[date]])</f>
        <v>7</v>
      </c>
      <c r="E103" s="63">
        <v>0.57291666666666696</v>
      </c>
      <c r="F103" s="63">
        <v>0.73958333333333404</v>
      </c>
      <c r="G103" s="62" t="str">
        <f>IF(NOT(ISBLANK(Tableau64[heure
début])),IF(VALUE(MID(TEXT(Tableau64[heure
début],"hh"),1,2))&lt;13,"AM","PM"),"")</f>
        <v>PM</v>
      </c>
      <c r="H103" s="63">
        <f t="shared" si="7"/>
        <v>0.16666666666666707</v>
      </c>
      <c r="I103" s="63"/>
      <c r="J103" s="61"/>
      <c r="K103" s="61" t="e">
        <f ca="1">VLOOKUP(Tableau64[module],OFFSET(INDIRECT(A103&amp;"_code"),0,2,,2),2)</f>
        <v>#REF!</v>
      </c>
      <c r="L103" s="61"/>
      <c r="M103" s="63"/>
      <c r="N103" s="61"/>
      <c r="Q103" s="46"/>
      <c r="R103" s="46">
        <f t="shared" si="6"/>
        <v>0</v>
      </c>
    </row>
    <row r="104" spans="1:18" x14ac:dyDescent="0.2">
      <c r="A104" s="61"/>
      <c r="B104" s="61" t="str">
        <f t="shared" si="5"/>
        <v>2017-43</v>
      </c>
      <c r="C104" s="62">
        <v>43030</v>
      </c>
      <c r="D104" s="68">
        <f>WEEKDAY(Tableau64[[#This Row],[date]])</f>
        <v>1</v>
      </c>
      <c r="E104" s="47">
        <v>0.34375</v>
      </c>
      <c r="F104" s="47">
        <v>0.51041666666666696</v>
      </c>
      <c r="G104" s="62" t="str">
        <f>IF(NOT(ISBLANK(Tableau64[heure
début])),IF(VALUE(MID(TEXT(Tableau64[heure
début],"hh"),1,2))&lt;13,"AM","PM"),"")</f>
        <v>AM</v>
      </c>
      <c r="H104" s="63">
        <f t="shared" si="7"/>
        <v>0.16666666666666696</v>
      </c>
      <c r="I104" s="63"/>
      <c r="J104" s="61"/>
      <c r="K104" s="61" t="e">
        <f ca="1">VLOOKUP(Tableau64[module],OFFSET(INDIRECT(A104&amp;"_code"),0,2,,2),2)</f>
        <v>#REF!</v>
      </c>
      <c r="L104" s="61"/>
      <c r="M104" s="63"/>
      <c r="N104" s="61"/>
      <c r="Q104" s="46"/>
      <c r="R104" s="46">
        <f t="shared" si="6"/>
        <v>0</v>
      </c>
    </row>
    <row r="105" spans="1:18" x14ac:dyDescent="0.2">
      <c r="A105" s="61"/>
      <c r="B105" s="61" t="str">
        <f t="shared" si="5"/>
        <v>2017-43</v>
      </c>
      <c r="C105" s="62">
        <v>43030</v>
      </c>
      <c r="D105" s="68">
        <f>WEEKDAY(Tableau64[[#This Row],[date]])</f>
        <v>1</v>
      </c>
      <c r="E105" s="63">
        <v>0.57291666666666696</v>
      </c>
      <c r="F105" s="63">
        <v>0.73958333333333404</v>
      </c>
      <c r="G105" s="62" t="str">
        <f>IF(NOT(ISBLANK(Tableau64[heure
début])),IF(VALUE(MID(TEXT(Tableau64[heure
début],"hh"),1,2))&lt;13,"AM","PM"),"")</f>
        <v>PM</v>
      </c>
      <c r="H105" s="63">
        <f t="shared" si="7"/>
        <v>0.16666666666666707</v>
      </c>
      <c r="I105" s="63"/>
      <c r="J105" s="61"/>
      <c r="K105" s="61" t="e">
        <f ca="1">VLOOKUP(Tableau64[module],OFFSET(INDIRECT(A105&amp;"_code"),0,2,,2),2)</f>
        <v>#REF!</v>
      </c>
      <c r="L105" s="61"/>
      <c r="M105" s="63"/>
      <c r="N105" s="61"/>
      <c r="Q105" s="46"/>
      <c r="R105" s="46">
        <f t="shared" si="6"/>
        <v>0</v>
      </c>
    </row>
    <row r="106" spans="1:18" x14ac:dyDescent="0.2">
      <c r="A106" s="61"/>
      <c r="B106" s="61" t="str">
        <f t="shared" si="5"/>
        <v>2017-43</v>
      </c>
      <c r="C106" s="62">
        <v>43031</v>
      </c>
      <c r="D106" s="68">
        <f>WEEKDAY(Tableau64[[#This Row],[date]])</f>
        <v>2</v>
      </c>
      <c r="E106" s="47">
        <v>0.34375</v>
      </c>
      <c r="F106" s="47">
        <v>0.51041666666666696</v>
      </c>
      <c r="G106" s="62" t="str">
        <f>IF(NOT(ISBLANK(Tableau64[heure
début])),IF(VALUE(MID(TEXT(Tableau64[heure
début],"hh"),1,2))&lt;13,"AM","PM"),"")</f>
        <v>AM</v>
      </c>
      <c r="H106" s="63">
        <f t="shared" si="7"/>
        <v>0.16666666666666696</v>
      </c>
      <c r="I106" s="63"/>
      <c r="J106" s="61"/>
      <c r="K106" s="61" t="e">
        <f ca="1">VLOOKUP(Tableau64[module],OFFSET(INDIRECT(A106&amp;"_code"),0,2,,2),2)</f>
        <v>#REF!</v>
      </c>
      <c r="L106" s="61"/>
      <c r="M106" s="63"/>
      <c r="N106" s="61"/>
      <c r="Q106" s="46"/>
      <c r="R106" s="46">
        <f t="shared" si="6"/>
        <v>0</v>
      </c>
    </row>
    <row r="107" spans="1:18" x14ac:dyDescent="0.2">
      <c r="A107" s="61"/>
      <c r="B107" s="61" t="str">
        <f t="shared" si="5"/>
        <v>2017-43</v>
      </c>
      <c r="C107" s="62">
        <v>43031</v>
      </c>
      <c r="D107" s="68">
        <f>WEEKDAY(Tableau64[[#This Row],[date]])</f>
        <v>2</v>
      </c>
      <c r="E107" s="63">
        <v>0.57291666666666696</v>
      </c>
      <c r="F107" s="63">
        <v>0.73958333333333404</v>
      </c>
      <c r="G107" s="62" t="str">
        <f>IF(NOT(ISBLANK(Tableau64[heure
début])),IF(VALUE(MID(TEXT(Tableau64[heure
début],"hh"),1,2))&lt;13,"AM","PM"),"")</f>
        <v>PM</v>
      </c>
      <c r="H107" s="63">
        <f t="shared" si="7"/>
        <v>0.16666666666666707</v>
      </c>
      <c r="I107" s="63"/>
      <c r="J107" s="61"/>
      <c r="K107" s="61" t="e">
        <f ca="1">VLOOKUP(Tableau64[module],OFFSET(INDIRECT(A107&amp;"_code"),0,2,,2),2)</f>
        <v>#REF!</v>
      </c>
      <c r="L107" s="61"/>
      <c r="M107" s="63"/>
      <c r="N107" s="61"/>
      <c r="Q107" s="46"/>
      <c r="R107" s="46">
        <f t="shared" si="6"/>
        <v>0</v>
      </c>
    </row>
    <row r="108" spans="1:18" x14ac:dyDescent="0.2">
      <c r="A108" s="61"/>
      <c r="B108" s="61" t="str">
        <f t="shared" si="5"/>
        <v>2017-43</v>
      </c>
      <c r="C108" s="62">
        <v>43032</v>
      </c>
      <c r="D108" s="68">
        <f>WEEKDAY(Tableau64[[#This Row],[date]])</f>
        <v>3</v>
      </c>
      <c r="E108" s="47">
        <v>0.34375</v>
      </c>
      <c r="F108" s="47">
        <v>0.51041666666666696</v>
      </c>
      <c r="G108" s="62" t="str">
        <f>IF(NOT(ISBLANK(Tableau64[heure
début])),IF(VALUE(MID(TEXT(Tableau64[heure
début],"hh"),1,2))&lt;13,"AM","PM"),"")</f>
        <v>AM</v>
      </c>
      <c r="H108" s="63">
        <f t="shared" si="7"/>
        <v>0.16666666666666696</v>
      </c>
      <c r="I108" s="63"/>
      <c r="J108" s="61"/>
      <c r="K108" s="61" t="e">
        <f ca="1">VLOOKUP(Tableau64[module],OFFSET(INDIRECT(A108&amp;"_code"),0,2,,2),2)</f>
        <v>#REF!</v>
      </c>
      <c r="L108" s="61"/>
      <c r="M108" s="63"/>
      <c r="N108" s="61"/>
      <c r="Q108" s="46"/>
      <c r="R108" s="46">
        <f t="shared" si="6"/>
        <v>0</v>
      </c>
    </row>
    <row r="109" spans="1:18" x14ac:dyDescent="0.2">
      <c r="A109" s="61"/>
      <c r="B109" s="61" t="str">
        <f t="shared" si="5"/>
        <v>2017-43</v>
      </c>
      <c r="C109" s="62">
        <v>43032</v>
      </c>
      <c r="D109" s="68">
        <f>WEEKDAY(Tableau64[[#This Row],[date]])</f>
        <v>3</v>
      </c>
      <c r="E109" s="63">
        <v>0.57291666666666696</v>
      </c>
      <c r="F109" s="63">
        <v>0.73958333333333404</v>
      </c>
      <c r="G109" s="62" t="str">
        <f>IF(NOT(ISBLANK(Tableau64[heure
début])),IF(VALUE(MID(TEXT(Tableau64[heure
début],"hh"),1,2))&lt;13,"AM","PM"),"")</f>
        <v>PM</v>
      </c>
      <c r="H109" s="63">
        <f t="shared" si="7"/>
        <v>0.16666666666666707</v>
      </c>
      <c r="I109" s="63"/>
      <c r="J109" s="61"/>
      <c r="K109" s="61" t="e">
        <f ca="1">VLOOKUP(Tableau64[module],OFFSET(INDIRECT(A109&amp;"_code"),0,2,,2),2)</f>
        <v>#REF!</v>
      </c>
      <c r="L109" s="61"/>
      <c r="M109" s="63"/>
      <c r="N109" s="61"/>
      <c r="Q109" s="46"/>
      <c r="R109" s="46">
        <f t="shared" si="6"/>
        <v>0</v>
      </c>
    </row>
    <row r="110" spans="1:18" x14ac:dyDescent="0.2">
      <c r="A110" s="61"/>
      <c r="B110" s="61" t="str">
        <f t="shared" si="5"/>
        <v>2017-43</v>
      </c>
      <c r="C110" s="62">
        <v>43033</v>
      </c>
      <c r="D110" s="68">
        <f>WEEKDAY(Tableau64[[#This Row],[date]])</f>
        <v>4</v>
      </c>
      <c r="E110" s="47">
        <v>0.34375</v>
      </c>
      <c r="F110" s="47">
        <v>0.51041666666666696</v>
      </c>
      <c r="G110" s="62" t="str">
        <f>IF(NOT(ISBLANK(Tableau64[heure
début])),IF(VALUE(MID(TEXT(Tableau64[heure
début],"hh"),1,2))&lt;13,"AM","PM"),"")</f>
        <v>AM</v>
      </c>
      <c r="H110" s="63">
        <f t="shared" si="7"/>
        <v>0.16666666666666696</v>
      </c>
      <c r="I110" s="63"/>
      <c r="J110" s="61"/>
      <c r="K110" s="61" t="e">
        <f ca="1">VLOOKUP(Tableau64[module],OFFSET(INDIRECT(A110&amp;"_code"),0,2,,2),2)</f>
        <v>#REF!</v>
      </c>
      <c r="L110" s="61"/>
      <c r="M110" s="63"/>
      <c r="N110" s="61"/>
      <c r="Q110" s="46"/>
      <c r="R110" s="46">
        <f t="shared" si="6"/>
        <v>0</v>
      </c>
    </row>
    <row r="111" spans="1:18" x14ac:dyDescent="0.2">
      <c r="A111" s="61"/>
      <c r="B111" s="61" t="str">
        <f t="shared" si="5"/>
        <v>2017-43</v>
      </c>
      <c r="C111" s="62">
        <v>43033</v>
      </c>
      <c r="D111" s="68">
        <f>WEEKDAY(Tableau64[[#This Row],[date]])</f>
        <v>4</v>
      </c>
      <c r="E111" s="63">
        <v>0.57291666666666696</v>
      </c>
      <c r="F111" s="63">
        <v>0.73958333333333404</v>
      </c>
      <c r="G111" s="62" t="str">
        <f>IF(NOT(ISBLANK(Tableau64[heure
début])),IF(VALUE(MID(TEXT(Tableau64[heure
début],"hh"),1,2))&lt;13,"AM","PM"),"")</f>
        <v>PM</v>
      </c>
      <c r="H111" s="63">
        <f t="shared" si="7"/>
        <v>0.16666666666666707</v>
      </c>
      <c r="I111" s="63"/>
      <c r="J111" s="61"/>
      <c r="K111" s="61" t="e">
        <f ca="1">VLOOKUP(Tableau64[module],OFFSET(INDIRECT(A111&amp;"_code"),0,2,,2),2)</f>
        <v>#REF!</v>
      </c>
      <c r="L111" s="61"/>
      <c r="M111" s="63"/>
      <c r="N111" s="61"/>
      <c r="Q111" s="46"/>
      <c r="R111" s="46">
        <f t="shared" si="6"/>
        <v>0</v>
      </c>
    </row>
    <row r="112" spans="1:18" x14ac:dyDescent="0.2">
      <c r="A112" s="61"/>
      <c r="B112" s="61" t="str">
        <f t="shared" si="5"/>
        <v>2017-43</v>
      </c>
      <c r="C112" s="62">
        <v>43034</v>
      </c>
      <c r="D112" s="68">
        <f>WEEKDAY(Tableau64[[#This Row],[date]])</f>
        <v>5</v>
      </c>
      <c r="E112" s="47">
        <v>0.34375</v>
      </c>
      <c r="F112" s="47">
        <v>0.51041666666666696</v>
      </c>
      <c r="G112" s="62" t="str">
        <f>IF(NOT(ISBLANK(Tableau64[heure
début])),IF(VALUE(MID(TEXT(Tableau64[heure
début],"hh"),1,2))&lt;13,"AM","PM"),"")</f>
        <v>AM</v>
      </c>
      <c r="H112" s="63">
        <f t="shared" si="7"/>
        <v>0.16666666666666696</v>
      </c>
      <c r="I112" s="63"/>
      <c r="J112" s="61"/>
      <c r="K112" s="61" t="e">
        <f ca="1">VLOOKUP(Tableau64[module],OFFSET(INDIRECT(A112&amp;"_code"),0,2,,2),2)</f>
        <v>#REF!</v>
      </c>
      <c r="L112" s="61"/>
      <c r="M112" s="63"/>
      <c r="N112" s="61"/>
      <c r="Q112" s="46"/>
      <c r="R112" s="46">
        <f t="shared" si="6"/>
        <v>0</v>
      </c>
    </row>
    <row r="113" spans="1:18" x14ac:dyDescent="0.2">
      <c r="A113" s="61"/>
      <c r="B113" s="61" t="str">
        <f t="shared" si="5"/>
        <v>2017-43</v>
      </c>
      <c r="C113" s="62">
        <v>43034</v>
      </c>
      <c r="D113" s="68">
        <f>WEEKDAY(Tableau64[[#This Row],[date]])</f>
        <v>5</v>
      </c>
      <c r="E113" s="63">
        <v>0.57291666666666696</v>
      </c>
      <c r="F113" s="63">
        <v>0.73958333333333404</v>
      </c>
      <c r="G113" s="62" t="str">
        <f>IF(NOT(ISBLANK(Tableau64[heure
début])),IF(VALUE(MID(TEXT(Tableau64[heure
début],"hh"),1,2))&lt;13,"AM","PM"),"")</f>
        <v>PM</v>
      </c>
      <c r="H113" s="63">
        <f t="shared" si="7"/>
        <v>0.16666666666666707</v>
      </c>
      <c r="I113" s="63"/>
      <c r="J113" s="61"/>
      <c r="K113" s="61" t="e">
        <f ca="1">VLOOKUP(Tableau64[module],OFFSET(INDIRECT(A113&amp;"_code"),0,2,,2),2)</f>
        <v>#REF!</v>
      </c>
      <c r="L113" s="61"/>
      <c r="M113" s="63"/>
      <c r="N113" s="61"/>
      <c r="Q113" s="46"/>
      <c r="R113" s="46">
        <f t="shared" si="6"/>
        <v>0</v>
      </c>
    </row>
    <row r="114" spans="1:18" x14ac:dyDescent="0.2">
      <c r="A114" s="61"/>
      <c r="B114" s="61" t="str">
        <f t="shared" si="5"/>
        <v>2017-43</v>
      </c>
      <c r="C114" s="62">
        <v>43035</v>
      </c>
      <c r="D114" s="68">
        <f>WEEKDAY(Tableau64[[#This Row],[date]])</f>
        <v>6</v>
      </c>
      <c r="E114" s="47">
        <v>0.34375</v>
      </c>
      <c r="F114" s="47">
        <v>0.51041666666666696</v>
      </c>
      <c r="G114" s="62" t="str">
        <f>IF(NOT(ISBLANK(Tableau64[heure
début])),IF(VALUE(MID(TEXT(Tableau64[heure
début],"hh"),1,2))&lt;13,"AM","PM"),"")</f>
        <v>AM</v>
      </c>
      <c r="H114" s="63">
        <f t="shared" si="7"/>
        <v>0.16666666666666696</v>
      </c>
      <c r="I114" s="63"/>
      <c r="J114" s="61"/>
      <c r="K114" s="61" t="e">
        <f ca="1">VLOOKUP(Tableau64[module],OFFSET(INDIRECT(A114&amp;"_code"),0,2,,2),2)</f>
        <v>#REF!</v>
      </c>
      <c r="L114" s="61"/>
      <c r="M114" s="63"/>
      <c r="N114" s="61"/>
      <c r="Q114" s="46"/>
      <c r="R114" s="46">
        <f t="shared" si="6"/>
        <v>0</v>
      </c>
    </row>
    <row r="115" spans="1:18" x14ac:dyDescent="0.2">
      <c r="A115" s="61"/>
      <c r="B115" s="61" t="str">
        <f t="shared" si="5"/>
        <v>2017-43</v>
      </c>
      <c r="C115" s="62">
        <v>43035</v>
      </c>
      <c r="D115" s="68">
        <f>WEEKDAY(Tableau64[[#This Row],[date]])</f>
        <v>6</v>
      </c>
      <c r="E115" s="63">
        <v>0.57291666666666696</v>
      </c>
      <c r="F115" s="63">
        <v>0.73958333333333404</v>
      </c>
      <c r="G115" s="62" t="str">
        <f>IF(NOT(ISBLANK(Tableau64[heure
début])),IF(VALUE(MID(TEXT(Tableau64[heure
début],"hh"),1,2))&lt;13,"AM","PM"),"")</f>
        <v>PM</v>
      </c>
      <c r="H115" s="63">
        <f t="shared" si="7"/>
        <v>0.16666666666666707</v>
      </c>
      <c r="I115" s="63"/>
      <c r="J115" s="61"/>
      <c r="K115" s="61" t="e">
        <f ca="1">VLOOKUP(Tableau64[module],OFFSET(INDIRECT(A115&amp;"_code"),0,2,,2),2)</f>
        <v>#REF!</v>
      </c>
      <c r="L115" s="61"/>
      <c r="M115" s="63"/>
      <c r="N115" s="61"/>
      <c r="Q115" s="46"/>
      <c r="R115" s="46">
        <f t="shared" si="6"/>
        <v>0</v>
      </c>
    </row>
    <row r="116" spans="1:18" x14ac:dyDescent="0.2">
      <c r="A116" s="61"/>
      <c r="B116" s="61" t="str">
        <f t="shared" si="5"/>
        <v>2017-43</v>
      </c>
      <c r="C116" s="62">
        <v>43036</v>
      </c>
      <c r="D116" s="68">
        <f>WEEKDAY(Tableau64[[#This Row],[date]])</f>
        <v>7</v>
      </c>
      <c r="E116" s="47">
        <v>0.34375</v>
      </c>
      <c r="F116" s="47">
        <v>0.51041666666666696</v>
      </c>
      <c r="G116" s="62" t="str">
        <f>IF(NOT(ISBLANK(Tableau64[heure
début])),IF(VALUE(MID(TEXT(Tableau64[heure
début],"hh"),1,2))&lt;13,"AM","PM"),"")</f>
        <v>AM</v>
      </c>
      <c r="H116" s="63">
        <f t="shared" si="7"/>
        <v>0.16666666666666696</v>
      </c>
      <c r="I116" s="63"/>
      <c r="J116" s="61"/>
      <c r="K116" s="61" t="e">
        <f ca="1">VLOOKUP(Tableau64[module],OFFSET(INDIRECT(A116&amp;"_code"),0,2,,2),2)</f>
        <v>#REF!</v>
      </c>
      <c r="L116" s="61"/>
      <c r="M116" s="63"/>
      <c r="N116" s="61"/>
      <c r="Q116" s="46"/>
      <c r="R116" s="46">
        <f t="shared" si="6"/>
        <v>0</v>
      </c>
    </row>
    <row r="117" spans="1:18" x14ac:dyDescent="0.2">
      <c r="A117" s="61"/>
      <c r="B117" s="61" t="str">
        <f t="shared" si="5"/>
        <v>2017-43</v>
      </c>
      <c r="C117" s="62">
        <v>43036</v>
      </c>
      <c r="D117" s="68">
        <f>WEEKDAY(Tableau64[[#This Row],[date]])</f>
        <v>7</v>
      </c>
      <c r="E117" s="63">
        <v>0.57291666666666696</v>
      </c>
      <c r="F117" s="63">
        <v>0.73958333333333404</v>
      </c>
      <c r="G117" s="62" t="str">
        <f>IF(NOT(ISBLANK(Tableau64[heure
début])),IF(VALUE(MID(TEXT(Tableau64[heure
début],"hh"),1,2))&lt;13,"AM","PM"),"")</f>
        <v>PM</v>
      </c>
      <c r="H117" s="63">
        <f t="shared" si="7"/>
        <v>0.16666666666666707</v>
      </c>
      <c r="I117" s="63"/>
      <c r="J117" s="61"/>
      <c r="K117" s="61" t="e">
        <f ca="1">VLOOKUP(Tableau64[module],OFFSET(INDIRECT(A117&amp;"_code"),0,2,,2),2)</f>
        <v>#REF!</v>
      </c>
      <c r="L117" s="61"/>
      <c r="M117" s="63"/>
      <c r="N117" s="61"/>
      <c r="Q117" s="46"/>
      <c r="R117" s="46">
        <f t="shared" si="6"/>
        <v>0</v>
      </c>
    </row>
    <row r="118" spans="1:18" x14ac:dyDescent="0.2">
      <c r="A118" s="61"/>
      <c r="B118" s="61" t="str">
        <f t="shared" si="5"/>
        <v>2017-44</v>
      </c>
      <c r="C118" s="62">
        <v>43037</v>
      </c>
      <c r="D118" s="68">
        <f>WEEKDAY(Tableau64[[#This Row],[date]])</f>
        <v>1</v>
      </c>
      <c r="E118" s="47">
        <v>0.34375</v>
      </c>
      <c r="F118" s="47">
        <v>0.51041666666666696</v>
      </c>
      <c r="G118" s="62" t="str">
        <f>IF(NOT(ISBLANK(Tableau64[heure
début])),IF(VALUE(MID(TEXT(Tableau64[heure
début],"hh"),1,2))&lt;13,"AM","PM"),"")</f>
        <v>AM</v>
      </c>
      <c r="H118" s="63">
        <f t="shared" si="7"/>
        <v>0.16666666666666696</v>
      </c>
      <c r="I118" s="63"/>
      <c r="J118" s="61"/>
      <c r="K118" s="61" t="e">
        <f ca="1">VLOOKUP(Tableau64[module],OFFSET(INDIRECT(A118&amp;"_code"),0,2,,2),2)</f>
        <v>#REF!</v>
      </c>
      <c r="L118" s="61"/>
      <c r="M118" s="63"/>
      <c r="N118" s="61"/>
      <c r="Q118" s="46"/>
      <c r="R118" s="46">
        <f t="shared" si="6"/>
        <v>0</v>
      </c>
    </row>
    <row r="119" spans="1:18" x14ac:dyDescent="0.2">
      <c r="A119" s="61"/>
      <c r="B119" s="61" t="str">
        <f t="shared" si="5"/>
        <v>2017-44</v>
      </c>
      <c r="C119" s="62">
        <v>43037</v>
      </c>
      <c r="D119" s="68">
        <f>WEEKDAY(Tableau64[[#This Row],[date]])</f>
        <v>1</v>
      </c>
      <c r="E119" s="63">
        <v>0.57291666666666696</v>
      </c>
      <c r="F119" s="63">
        <v>0.73958333333333404</v>
      </c>
      <c r="G119" s="62" t="str">
        <f>IF(NOT(ISBLANK(Tableau64[heure
début])),IF(VALUE(MID(TEXT(Tableau64[heure
début],"hh"),1,2))&lt;13,"AM","PM"),"")</f>
        <v>PM</v>
      </c>
      <c r="H119" s="63">
        <f t="shared" si="7"/>
        <v>0.16666666666666707</v>
      </c>
      <c r="I119" s="63"/>
      <c r="J119" s="61"/>
      <c r="K119" s="61" t="e">
        <f ca="1">VLOOKUP(Tableau64[module],OFFSET(INDIRECT(A119&amp;"_code"),0,2,,2),2)</f>
        <v>#REF!</v>
      </c>
      <c r="L119" s="61"/>
      <c r="M119" s="63"/>
      <c r="N119" s="61"/>
      <c r="Q119" s="46"/>
      <c r="R119" s="46">
        <f t="shared" si="6"/>
        <v>0</v>
      </c>
    </row>
    <row r="120" spans="1:18" x14ac:dyDescent="0.2">
      <c r="A120" s="61"/>
      <c r="B120" s="61" t="str">
        <f t="shared" si="5"/>
        <v>2017-44</v>
      </c>
      <c r="C120" s="62">
        <v>43038</v>
      </c>
      <c r="D120" s="68">
        <f>WEEKDAY(Tableau64[[#This Row],[date]])</f>
        <v>2</v>
      </c>
      <c r="E120" s="47">
        <v>0.34375</v>
      </c>
      <c r="F120" s="47">
        <v>0.51041666666666696</v>
      </c>
      <c r="G120" s="62" t="str">
        <f>IF(NOT(ISBLANK(Tableau64[heure
début])),IF(VALUE(MID(TEXT(Tableau64[heure
début],"hh"),1,2))&lt;13,"AM","PM"),"")</f>
        <v>AM</v>
      </c>
      <c r="H120" s="63">
        <f t="shared" si="7"/>
        <v>0.16666666666666696</v>
      </c>
      <c r="I120" s="63"/>
      <c r="J120" s="61"/>
      <c r="K120" s="61" t="e">
        <f ca="1">VLOOKUP(Tableau64[module],OFFSET(INDIRECT(A120&amp;"_code"),0,2,,2),2)</f>
        <v>#REF!</v>
      </c>
      <c r="L120" s="61"/>
      <c r="M120" s="63"/>
      <c r="N120" s="61"/>
      <c r="Q120" s="46"/>
      <c r="R120" s="46">
        <f t="shared" si="6"/>
        <v>0</v>
      </c>
    </row>
    <row r="121" spans="1:18" x14ac:dyDescent="0.2">
      <c r="A121" s="61"/>
      <c r="B121" s="61" t="str">
        <f t="shared" si="5"/>
        <v>2017-44</v>
      </c>
      <c r="C121" s="62">
        <v>43038</v>
      </c>
      <c r="D121" s="68">
        <f>WEEKDAY(Tableau64[[#This Row],[date]])</f>
        <v>2</v>
      </c>
      <c r="E121" s="63">
        <v>0.57291666666666696</v>
      </c>
      <c r="F121" s="63">
        <v>0.73958333333333404</v>
      </c>
      <c r="G121" s="62" t="str">
        <f>IF(NOT(ISBLANK(Tableau64[heure
début])),IF(VALUE(MID(TEXT(Tableau64[heure
début],"hh"),1,2))&lt;13,"AM","PM"),"")</f>
        <v>PM</v>
      </c>
      <c r="H121" s="63">
        <f t="shared" si="7"/>
        <v>0.16666666666666707</v>
      </c>
      <c r="I121" s="63"/>
      <c r="J121" s="61"/>
      <c r="K121" s="61" t="e">
        <f ca="1">VLOOKUP(Tableau64[module],OFFSET(INDIRECT(A121&amp;"_code"),0,2,,2),2)</f>
        <v>#REF!</v>
      </c>
      <c r="L121" s="61"/>
      <c r="M121" s="63"/>
      <c r="N121" s="61"/>
      <c r="Q121" s="46"/>
      <c r="R121" s="46">
        <f t="shared" si="6"/>
        <v>0</v>
      </c>
    </row>
    <row r="122" spans="1:18" x14ac:dyDescent="0.2">
      <c r="A122" s="61"/>
      <c r="B122" s="61" t="str">
        <f t="shared" si="5"/>
        <v>2017-44</v>
      </c>
      <c r="C122" s="62">
        <v>43039</v>
      </c>
      <c r="D122" s="68">
        <f>WEEKDAY(Tableau64[[#This Row],[date]])</f>
        <v>3</v>
      </c>
      <c r="E122" s="47">
        <v>0.34375</v>
      </c>
      <c r="F122" s="47">
        <v>0.51041666666666696</v>
      </c>
      <c r="G122" s="62" t="str">
        <f>IF(NOT(ISBLANK(Tableau64[heure
début])),IF(VALUE(MID(TEXT(Tableau64[heure
début],"hh"),1,2))&lt;13,"AM","PM"),"")</f>
        <v>AM</v>
      </c>
      <c r="H122" s="63">
        <f t="shared" ref="H122:H123" si="8">F122-E122</f>
        <v>0.16666666666666696</v>
      </c>
      <c r="I122" s="63"/>
      <c r="J122" s="61"/>
      <c r="K122" s="61" t="e">
        <f ca="1">VLOOKUP(Tableau64[module],OFFSET(INDIRECT(A122&amp;"_code"),0,2,,2),2)</f>
        <v>#REF!</v>
      </c>
      <c r="L122" s="61"/>
      <c r="M122" s="63"/>
      <c r="N122" s="61"/>
      <c r="Q122" s="46"/>
      <c r="R122" s="46">
        <f t="shared" si="6"/>
        <v>0</v>
      </c>
    </row>
    <row r="123" spans="1:18" x14ac:dyDescent="0.2">
      <c r="A123" s="61"/>
      <c r="B123" s="61" t="str">
        <f t="shared" si="5"/>
        <v>2017-44</v>
      </c>
      <c r="C123" s="62">
        <v>43039</v>
      </c>
      <c r="D123" s="68">
        <f>WEEKDAY(Tableau64[[#This Row],[date]])</f>
        <v>3</v>
      </c>
      <c r="E123" s="63">
        <v>0.57291666666666696</v>
      </c>
      <c r="F123" s="63">
        <v>0.73958333333333404</v>
      </c>
      <c r="G123" s="62" t="str">
        <f>IF(NOT(ISBLANK(Tableau64[heure
début])),IF(VALUE(MID(TEXT(Tableau64[heure
début],"hh"),1,2))&lt;13,"AM","PM"),"")</f>
        <v>PM</v>
      </c>
      <c r="H123" s="63">
        <f t="shared" si="8"/>
        <v>0.16666666666666707</v>
      </c>
      <c r="I123" s="63"/>
      <c r="J123" s="61"/>
      <c r="K123" s="61" t="e">
        <f ca="1">VLOOKUP(Tableau64[module],OFFSET(INDIRECT(A123&amp;"_code"),0,2,,2),2)</f>
        <v>#REF!</v>
      </c>
      <c r="L123" s="61"/>
      <c r="M123" s="63"/>
      <c r="N123" s="61"/>
      <c r="Q123" s="46"/>
      <c r="R123" s="46">
        <f t="shared" si="6"/>
        <v>0</v>
      </c>
    </row>
    <row r="124" spans="1:18" x14ac:dyDescent="0.2">
      <c r="A124" s="61"/>
      <c r="B124" s="65" t="str">
        <f t="shared" si="5"/>
        <v>2017-44</v>
      </c>
      <c r="C124" s="46">
        <v>43040</v>
      </c>
      <c r="D124" s="67">
        <f>WEEKDAY(Tableau64[[#This Row],[date]])</f>
        <v>4</v>
      </c>
      <c r="E124" s="47">
        <v>0.34375</v>
      </c>
      <c r="F124" s="47">
        <v>0.51041666666666696</v>
      </c>
      <c r="G124" s="46" t="str">
        <f>IF(NOT(ISBLANK(Tableau64[heure
début])),IF(VALUE(MID(TEXT(Tableau64[heure
début],"hh"),1,2))&lt;13,"AM","PM"),"")</f>
        <v>AM</v>
      </c>
      <c r="H124" s="47">
        <f t="shared" ref="H124:H187" si="9">F124-E124</f>
        <v>0.16666666666666696</v>
      </c>
      <c r="I124" s="47"/>
      <c r="J124" s="65" t="s">
        <v>791</v>
      </c>
      <c r="K124" s="45" t="e">
        <f ca="1">VLOOKUP(Tableau64[module],OFFSET(INDIRECT(A124&amp;"_code"),0,2,,2),2)</f>
        <v>#REF!</v>
      </c>
      <c r="L124" s="45"/>
      <c r="M124" s="47"/>
      <c r="N124" s="45"/>
      <c r="Q124" s="46"/>
      <c r="R124" s="46">
        <f t="shared" si="6"/>
        <v>0</v>
      </c>
    </row>
    <row r="125" spans="1:18" x14ac:dyDescent="0.2">
      <c r="A125" s="61"/>
      <c r="B125" s="65" t="str">
        <f t="shared" si="5"/>
        <v>2017-44</v>
      </c>
      <c r="C125" s="46">
        <v>43040</v>
      </c>
      <c r="D125" s="67">
        <f>WEEKDAY(Tableau64[[#This Row],[date]])</f>
        <v>4</v>
      </c>
      <c r="E125" s="63">
        <v>0.57291666666666696</v>
      </c>
      <c r="F125" s="63">
        <v>0.73958333333333404</v>
      </c>
      <c r="G125" s="46" t="str">
        <f>IF(NOT(ISBLANK(Tableau64[heure
début])),IF(VALUE(MID(TEXT(Tableau64[heure
début],"hh"),1,2))&lt;13,"AM","PM"),"")</f>
        <v>PM</v>
      </c>
      <c r="H125" s="47">
        <f t="shared" si="9"/>
        <v>0.16666666666666707</v>
      </c>
      <c r="I125" s="47"/>
      <c r="J125" s="65" t="s">
        <v>791</v>
      </c>
      <c r="K125" s="45" t="e">
        <f ca="1">VLOOKUP(Tableau64[module],OFFSET(INDIRECT(A125&amp;"_code"),0,2,,2),2)</f>
        <v>#REF!</v>
      </c>
      <c r="L125" s="45"/>
      <c r="M125" s="47"/>
      <c r="N125" s="45"/>
      <c r="Q125" s="46"/>
      <c r="R125" s="46">
        <f t="shared" si="6"/>
        <v>0</v>
      </c>
    </row>
    <row r="126" spans="1:18" x14ac:dyDescent="0.2">
      <c r="A126" s="61"/>
      <c r="B126" s="65" t="str">
        <f t="shared" si="5"/>
        <v>2017-44</v>
      </c>
      <c r="C126" s="46">
        <v>43041</v>
      </c>
      <c r="D126" s="67">
        <f>WEEKDAY(Tableau64[[#This Row],[date]])</f>
        <v>5</v>
      </c>
      <c r="E126" s="47">
        <v>0.34375</v>
      </c>
      <c r="F126" s="47">
        <v>0.51041666666666696</v>
      </c>
      <c r="G126" s="46" t="str">
        <f>IF(NOT(ISBLANK(Tableau64[heure
début])),IF(VALUE(MID(TEXT(Tableau64[heure
début],"hh"),1,2))&lt;13,"AM","PM"),"")</f>
        <v>AM</v>
      </c>
      <c r="H126" s="47">
        <f t="shared" si="9"/>
        <v>0.16666666666666696</v>
      </c>
      <c r="I126" s="47"/>
      <c r="J126" s="65"/>
      <c r="K126" s="45" t="e">
        <f ca="1">VLOOKUP(Tableau64[module],OFFSET(INDIRECT(A126&amp;"_code"),0,2,,2),2)</f>
        <v>#REF!</v>
      </c>
      <c r="L126" s="45"/>
      <c r="M126" s="47"/>
      <c r="N126" s="45"/>
      <c r="Q126" s="46"/>
      <c r="R126" s="46">
        <f t="shared" si="6"/>
        <v>0</v>
      </c>
    </row>
    <row r="127" spans="1:18" x14ac:dyDescent="0.2">
      <c r="A127" s="61"/>
      <c r="B127" s="65" t="str">
        <f t="shared" si="5"/>
        <v>2017-44</v>
      </c>
      <c r="C127" s="46">
        <v>43041</v>
      </c>
      <c r="D127" s="67">
        <f>WEEKDAY(Tableau64[[#This Row],[date]])</f>
        <v>5</v>
      </c>
      <c r="E127" s="63">
        <v>0.57291666666666696</v>
      </c>
      <c r="F127" s="63">
        <v>0.73958333333333404</v>
      </c>
      <c r="G127" s="46" t="str">
        <f>IF(NOT(ISBLANK(Tableau64[heure
début])),IF(VALUE(MID(TEXT(Tableau64[heure
début],"hh"),1,2))&lt;13,"AM","PM"),"")</f>
        <v>PM</v>
      </c>
      <c r="H127" s="47">
        <f t="shared" si="9"/>
        <v>0.16666666666666707</v>
      </c>
      <c r="I127" s="47"/>
      <c r="J127" s="65"/>
      <c r="K127" s="45" t="e">
        <f ca="1">VLOOKUP(Tableau64[module],OFFSET(INDIRECT(A127&amp;"_code"),0,2,,2),2)</f>
        <v>#REF!</v>
      </c>
      <c r="L127" s="45"/>
      <c r="M127" s="47"/>
      <c r="N127" s="45"/>
      <c r="Q127" s="46"/>
      <c r="R127" s="46">
        <f t="shared" si="6"/>
        <v>0</v>
      </c>
    </row>
    <row r="128" spans="1:18" x14ac:dyDescent="0.2">
      <c r="A128" s="61"/>
      <c r="B128" s="65" t="str">
        <f t="shared" si="5"/>
        <v>2017-44</v>
      </c>
      <c r="C128" s="46">
        <v>43042</v>
      </c>
      <c r="D128" s="67">
        <f>WEEKDAY(Tableau64[[#This Row],[date]])</f>
        <v>6</v>
      </c>
      <c r="E128" s="47">
        <v>0.34375</v>
      </c>
      <c r="F128" s="47">
        <v>0.51041666666666696</v>
      </c>
      <c r="G128" s="46" t="str">
        <f>IF(NOT(ISBLANK(Tableau64[heure
début])),IF(VALUE(MID(TEXT(Tableau64[heure
début],"hh"),1,2))&lt;13,"AM","PM"),"")</f>
        <v>AM</v>
      </c>
      <c r="H128" s="47">
        <f t="shared" si="9"/>
        <v>0.16666666666666696</v>
      </c>
      <c r="I128" s="47"/>
      <c r="J128" s="65"/>
      <c r="K128" s="45" t="e">
        <f ca="1">VLOOKUP(Tableau64[module],OFFSET(INDIRECT(A128&amp;"_code"),0,2,,2),2)</f>
        <v>#REF!</v>
      </c>
      <c r="L128" s="45"/>
      <c r="M128" s="47"/>
      <c r="N128" s="45"/>
      <c r="Q128" s="46"/>
      <c r="R128" s="46">
        <f t="shared" si="6"/>
        <v>0</v>
      </c>
    </row>
    <row r="129" spans="1:18" x14ac:dyDescent="0.2">
      <c r="A129" s="61"/>
      <c r="B129" s="65" t="str">
        <f t="shared" si="5"/>
        <v>2017-44</v>
      </c>
      <c r="C129" s="46">
        <v>43042</v>
      </c>
      <c r="D129" s="67">
        <f>WEEKDAY(Tableau64[[#This Row],[date]])</f>
        <v>6</v>
      </c>
      <c r="E129" s="63">
        <v>0.57291666666666696</v>
      </c>
      <c r="F129" s="63">
        <v>0.73958333333333404</v>
      </c>
      <c r="G129" s="46" t="str">
        <f>IF(NOT(ISBLANK(Tableau64[heure
début])),IF(VALUE(MID(TEXT(Tableau64[heure
début],"hh"),1,2))&lt;13,"AM","PM"),"")</f>
        <v>PM</v>
      </c>
      <c r="H129" s="47">
        <f t="shared" si="9"/>
        <v>0.16666666666666707</v>
      </c>
      <c r="I129" s="47"/>
      <c r="J129" s="65"/>
      <c r="K129" s="45" t="e">
        <f ca="1">VLOOKUP(Tableau64[module],OFFSET(INDIRECT(A129&amp;"_code"),0,2,,2),2)</f>
        <v>#REF!</v>
      </c>
      <c r="L129" s="45"/>
      <c r="M129" s="47"/>
      <c r="N129" s="45"/>
      <c r="Q129" s="46"/>
      <c r="R129" s="46">
        <f t="shared" si="6"/>
        <v>0</v>
      </c>
    </row>
    <row r="130" spans="1:18" x14ac:dyDescent="0.2">
      <c r="A130" s="61"/>
      <c r="B130" s="65" t="str">
        <f t="shared" ref="B130:B193" si="10">YEAR(C130)&amp;"-"&amp;WEEKNUM(C130)</f>
        <v>2017-44</v>
      </c>
      <c r="C130" s="46">
        <v>43043</v>
      </c>
      <c r="D130" s="67">
        <f>WEEKDAY(Tableau64[[#This Row],[date]])</f>
        <v>7</v>
      </c>
      <c r="E130" s="47">
        <v>0.34375</v>
      </c>
      <c r="F130" s="47">
        <v>0.51041666666666696</v>
      </c>
      <c r="G130" s="46" t="str">
        <f>IF(NOT(ISBLANK(Tableau64[heure
début])),IF(VALUE(MID(TEXT(Tableau64[heure
début],"hh"),1,2))&lt;13,"AM","PM"),"")</f>
        <v>AM</v>
      </c>
      <c r="H130" s="47">
        <f t="shared" si="9"/>
        <v>0.16666666666666696</v>
      </c>
      <c r="I130" s="47"/>
      <c r="J130" s="65"/>
      <c r="K130" s="45" t="e">
        <f ca="1">VLOOKUP(Tableau64[module],OFFSET(INDIRECT(A130&amp;"_code"),0,2,,2),2)</f>
        <v>#REF!</v>
      </c>
      <c r="L130" s="45"/>
      <c r="M130" s="47"/>
      <c r="N130" s="45"/>
      <c r="Q130" s="46"/>
      <c r="R130" s="46">
        <f t="shared" si="6"/>
        <v>0</v>
      </c>
    </row>
    <row r="131" spans="1:18" x14ac:dyDescent="0.2">
      <c r="A131" s="61"/>
      <c r="B131" s="65" t="str">
        <f t="shared" si="10"/>
        <v>2017-44</v>
      </c>
      <c r="C131" s="46">
        <v>43043</v>
      </c>
      <c r="D131" s="67">
        <f>WEEKDAY(Tableau64[[#This Row],[date]])</f>
        <v>7</v>
      </c>
      <c r="E131" s="63">
        <v>0.57291666666666696</v>
      </c>
      <c r="F131" s="63">
        <v>0.73958333333333404</v>
      </c>
      <c r="G131" s="46" t="str">
        <f>IF(NOT(ISBLANK(Tableau64[heure
début])),IF(VALUE(MID(TEXT(Tableau64[heure
début],"hh"),1,2))&lt;13,"AM","PM"),"")</f>
        <v>PM</v>
      </c>
      <c r="H131" s="47">
        <f t="shared" si="9"/>
        <v>0.16666666666666707</v>
      </c>
      <c r="I131" s="47"/>
      <c r="J131" s="65"/>
      <c r="K131" s="45" t="e">
        <f ca="1">VLOOKUP(Tableau64[module],OFFSET(INDIRECT(A131&amp;"_code"),0,2,,2),2)</f>
        <v>#REF!</v>
      </c>
      <c r="L131" s="45"/>
      <c r="M131" s="47"/>
      <c r="N131" s="45"/>
      <c r="Q131" s="46"/>
      <c r="R131" s="46">
        <f t="shared" ref="R131:R194" si="11">IF(NOT(ISBLANK(P131)),P131,Q131)</f>
        <v>0</v>
      </c>
    </row>
    <row r="132" spans="1:18" x14ac:dyDescent="0.2">
      <c r="A132" s="61"/>
      <c r="B132" s="65" t="str">
        <f t="shared" si="10"/>
        <v>2017-45</v>
      </c>
      <c r="C132" s="46">
        <v>43044</v>
      </c>
      <c r="D132" s="67">
        <f>WEEKDAY(Tableau64[[#This Row],[date]])</f>
        <v>1</v>
      </c>
      <c r="E132" s="47">
        <v>0.34375</v>
      </c>
      <c r="F132" s="47">
        <v>0.51041666666666696</v>
      </c>
      <c r="G132" s="46" t="str">
        <f>IF(NOT(ISBLANK(Tableau64[heure
début])),IF(VALUE(MID(TEXT(Tableau64[heure
début],"hh"),1,2))&lt;13,"AM","PM"),"")</f>
        <v>AM</v>
      </c>
      <c r="H132" s="47">
        <f t="shared" si="9"/>
        <v>0.16666666666666696</v>
      </c>
      <c r="I132" s="47"/>
      <c r="J132" s="65"/>
      <c r="K132" s="45" t="e">
        <f ca="1">VLOOKUP(Tableau64[module],OFFSET(INDIRECT(A132&amp;"_code"),0,2,,2),2)</f>
        <v>#REF!</v>
      </c>
      <c r="L132" s="45"/>
      <c r="M132" s="47"/>
      <c r="N132" s="45"/>
      <c r="Q132" s="46"/>
      <c r="R132" s="46">
        <f t="shared" si="11"/>
        <v>0</v>
      </c>
    </row>
    <row r="133" spans="1:18" x14ac:dyDescent="0.2">
      <c r="A133" s="61"/>
      <c r="B133" s="65" t="str">
        <f t="shared" si="10"/>
        <v>2017-45</v>
      </c>
      <c r="C133" s="46">
        <v>43044</v>
      </c>
      <c r="D133" s="67">
        <f>WEEKDAY(Tableau64[[#This Row],[date]])</f>
        <v>1</v>
      </c>
      <c r="E133" s="63">
        <v>0.57291666666666696</v>
      </c>
      <c r="F133" s="63">
        <v>0.73958333333333404</v>
      </c>
      <c r="G133" s="46" t="str">
        <f>IF(NOT(ISBLANK(Tableau64[heure
début])),IF(VALUE(MID(TEXT(Tableau64[heure
début],"hh"),1,2))&lt;13,"AM","PM"),"")</f>
        <v>PM</v>
      </c>
      <c r="H133" s="47">
        <f t="shared" si="9"/>
        <v>0.16666666666666707</v>
      </c>
      <c r="I133" s="47"/>
      <c r="J133" s="65"/>
      <c r="K133" s="45" t="e">
        <f ca="1">VLOOKUP(Tableau64[module],OFFSET(INDIRECT(A133&amp;"_code"),0,2,,2),2)</f>
        <v>#REF!</v>
      </c>
      <c r="L133" s="45"/>
      <c r="M133" s="47"/>
      <c r="N133" s="45"/>
      <c r="Q133" s="46"/>
      <c r="R133" s="46">
        <f t="shared" si="11"/>
        <v>0</v>
      </c>
    </row>
    <row r="134" spans="1:18" x14ac:dyDescent="0.2">
      <c r="A134" s="61"/>
      <c r="B134" s="65" t="str">
        <f t="shared" si="10"/>
        <v>2017-45</v>
      </c>
      <c r="C134" s="46">
        <v>43045</v>
      </c>
      <c r="D134" s="67">
        <f>WEEKDAY(Tableau64[[#This Row],[date]])</f>
        <v>2</v>
      </c>
      <c r="E134" s="47">
        <v>0.34375</v>
      </c>
      <c r="F134" s="47">
        <v>0.51041666666666696</v>
      </c>
      <c r="G134" s="46" t="str">
        <f>IF(NOT(ISBLANK(Tableau64[heure
début])),IF(VALUE(MID(TEXT(Tableau64[heure
début],"hh"),1,2))&lt;13,"AM","PM"),"")</f>
        <v>AM</v>
      </c>
      <c r="H134" s="47">
        <f t="shared" si="9"/>
        <v>0.16666666666666696</v>
      </c>
      <c r="I134" s="47"/>
      <c r="J134" s="65"/>
      <c r="K134" s="45" t="e">
        <f ca="1">VLOOKUP(Tableau64[module],OFFSET(INDIRECT(A134&amp;"_code"),0,2,,2),2)</f>
        <v>#REF!</v>
      </c>
      <c r="L134" s="45"/>
      <c r="M134" s="47"/>
      <c r="N134" s="45"/>
      <c r="Q134" s="46"/>
      <c r="R134" s="46">
        <f t="shared" si="11"/>
        <v>0</v>
      </c>
    </row>
    <row r="135" spans="1:18" x14ac:dyDescent="0.2">
      <c r="A135" s="61"/>
      <c r="B135" s="65" t="str">
        <f t="shared" si="10"/>
        <v>2017-45</v>
      </c>
      <c r="C135" s="46">
        <v>43045</v>
      </c>
      <c r="D135" s="67">
        <f>WEEKDAY(Tableau64[[#This Row],[date]])</f>
        <v>2</v>
      </c>
      <c r="E135" s="63">
        <v>0.57291666666666696</v>
      </c>
      <c r="F135" s="63">
        <v>0.73958333333333404</v>
      </c>
      <c r="G135" s="46" t="str">
        <f>IF(NOT(ISBLANK(Tableau64[heure
début])),IF(VALUE(MID(TEXT(Tableau64[heure
début],"hh"),1,2))&lt;13,"AM","PM"),"")</f>
        <v>PM</v>
      </c>
      <c r="H135" s="47">
        <f t="shared" si="9"/>
        <v>0.16666666666666707</v>
      </c>
      <c r="I135" s="47"/>
      <c r="J135" s="65"/>
      <c r="K135" s="45" t="e">
        <f ca="1">VLOOKUP(Tableau64[module],OFFSET(INDIRECT(A135&amp;"_code"),0,2,,2),2)</f>
        <v>#REF!</v>
      </c>
      <c r="L135" s="45"/>
      <c r="M135" s="47"/>
      <c r="N135" s="45"/>
      <c r="Q135" s="46"/>
      <c r="R135" s="46">
        <f t="shared" si="11"/>
        <v>0</v>
      </c>
    </row>
    <row r="136" spans="1:18" x14ac:dyDescent="0.2">
      <c r="A136" s="61"/>
      <c r="B136" s="65" t="str">
        <f t="shared" si="10"/>
        <v>2017-45</v>
      </c>
      <c r="C136" s="46">
        <v>43046</v>
      </c>
      <c r="D136" s="67">
        <f>WEEKDAY(Tableau64[[#This Row],[date]])</f>
        <v>3</v>
      </c>
      <c r="E136" s="47">
        <v>0.34375</v>
      </c>
      <c r="F136" s="47">
        <v>0.51041666666666696</v>
      </c>
      <c r="G136" s="46" t="str">
        <f>IF(NOT(ISBLANK(Tableau64[heure
début])),IF(VALUE(MID(TEXT(Tableau64[heure
début],"hh"),1,2))&lt;13,"AM","PM"),"")</f>
        <v>AM</v>
      </c>
      <c r="H136" s="47">
        <f t="shared" si="9"/>
        <v>0.16666666666666696</v>
      </c>
      <c r="I136" s="47"/>
      <c r="J136" s="65"/>
      <c r="K136" s="45" t="e">
        <f ca="1">VLOOKUP(Tableau64[module],OFFSET(INDIRECT(A136&amp;"_code"),0,2,,2),2)</f>
        <v>#REF!</v>
      </c>
      <c r="L136" s="45"/>
      <c r="M136" s="47"/>
      <c r="N136" s="45"/>
      <c r="Q136" s="46"/>
      <c r="R136" s="46">
        <f t="shared" si="11"/>
        <v>0</v>
      </c>
    </row>
    <row r="137" spans="1:18" x14ac:dyDescent="0.2">
      <c r="A137" s="61"/>
      <c r="B137" s="65" t="str">
        <f t="shared" si="10"/>
        <v>2017-45</v>
      </c>
      <c r="C137" s="46">
        <v>43046</v>
      </c>
      <c r="D137" s="67">
        <f>WEEKDAY(Tableau64[[#This Row],[date]])</f>
        <v>3</v>
      </c>
      <c r="E137" s="63">
        <v>0.57291666666666696</v>
      </c>
      <c r="F137" s="63">
        <v>0.73958333333333404</v>
      </c>
      <c r="G137" s="46" t="str">
        <f>IF(NOT(ISBLANK(Tableau64[heure
début])),IF(VALUE(MID(TEXT(Tableau64[heure
début],"hh"),1,2))&lt;13,"AM","PM"),"")</f>
        <v>PM</v>
      </c>
      <c r="H137" s="47">
        <f t="shared" si="9"/>
        <v>0.16666666666666707</v>
      </c>
      <c r="I137" s="47"/>
      <c r="J137" s="65"/>
      <c r="K137" s="45" t="e">
        <f ca="1">VLOOKUP(Tableau64[module],OFFSET(INDIRECT(A137&amp;"_code"),0,2,,2),2)</f>
        <v>#REF!</v>
      </c>
      <c r="L137" s="45"/>
      <c r="M137" s="47"/>
      <c r="N137" s="45"/>
      <c r="Q137" s="46"/>
      <c r="R137" s="46">
        <f t="shared" si="11"/>
        <v>0</v>
      </c>
    </row>
    <row r="138" spans="1:18" x14ac:dyDescent="0.2">
      <c r="A138" s="61"/>
      <c r="B138" s="65" t="str">
        <f t="shared" si="10"/>
        <v>2017-45</v>
      </c>
      <c r="C138" s="46">
        <v>43047</v>
      </c>
      <c r="D138" s="67">
        <f>WEEKDAY(Tableau64[[#This Row],[date]])</f>
        <v>4</v>
      </c>
      <c r="E138" s="47">
        <v>0.34375</v>
      </c>
      <c r="F138" s="47">
        <v>0.51041666666666696</v>
      </c>
      <c r="G138" s="46" t="str">
        <f>IF(NOT(ISBLANK(Tableau64[heure
début])),IF(VALUE(MID(TEXT(Tableau64[heure
début],"hh"),1,2))&lt;13,"AM","PM"),"")</f>
        <v>AM</v>
      </c>
      <c r="H138" s="47">
        <f t="shared" si="9"/>
        <v>0.16666666666666696</v>
      </c>
      <c r="I138" s="47"/>
      <c r="J138" s="65"/>
      <c r="K138" s="45" t="e">
        <f ca="1">VLOOKUP(Tableau64[module],OFFSET(INDIRECT(A138&amp;"_code"),0,2,,2),2)</f>
        <v>#REF!</v>
      </c>
      <c r="L138" s="45"/>
      <c r="M138" s="47"/>
      <c r="N138" s="45"/>
      <c r="Q138" s="46"/>
      <c r="R138" s="46">
        <f t="shared" si="11"/>
        <v>0</v>
      </c>
    </row>
    <row r="139" spans="1:18" x14ac:dyDescent="0.2">
      <c r="A139" s="61"/>
      <c r="B139" s="65" t="str">
        <f t="shared" si="10"/>
        <v>2017-45</v>
      </c>
      <c r="C139" s="46">
        <v>43047</v>
      </c>
      <c r="D139" s="67">
        <f>WEEKDAY(Tableau64[[#This Row],[date]])</f>
        <v>4</v>
      </c>
      <c r="E139" s="63">
        <v>0.57291666666666696</v>
      </c>
      <c r="F139" s="63">
        <v>0.73958333333333404</v>
      </c>
      <c r="G139" s="46" t="str">
        <f>IF(NOT(ISBLANK(Tableau64[heure
début])),IF(VALUE(MID(TEXT(Tableau64[heure
début],"hh"),1,2))&lt;13,"AM","PM"),"")</f>
        <v>PM</v>
      </c>
      <c r="H139" s="47">
        <f t="shared" si="9"/>
        <v>0.16666666666666707</v>
      </c>
      <c r="I139" s="47"/>
      <c r="J139" s="65"/>
      <c r="K139" s="45" t="e">
        <f ca="1">VLOOKUP(Tableau64[module],OFFSET(INDIRECT(A139&amp;"_code"),0,2,,2),2)</f>
        <v>#REF!</v>
      </c>
      <c r="L139" s="45"/>
      <c r="M139" s="47"/>
      <c r="N139" s="45"/>
      <c r="Q139" s="46"/>
      <c r="R139" s="46">
        <f t="shared" si="11"/>
        <v>0</v>
      </c>
    </row>
    <row r="140" spans="1:18" x14ac:dyDescent="0.2">
      <c r="A140" s="61"/>
      <c r="B140" s="65" t="str">
        <f t="shared" si="10"/>
        <v>2017-45</v>
      </c>
      <c r="C140" s="46">
        <v>43048</v>
      </c>
      <c r="D140" s="67">
        <f>WEEKDAY(Tableau64[[#This Row],[date]])</f>
        <v>5</v>
      </c>
      <c r="E140" s="47">
        <v>0.34375</v>
      </c>
      <c r="F140" s="47">
        <v>0.51041666666666696</v>
      </c>
      <c r="G140" s="46" t="str">
        <f>IF(NOT(ISBLANK(Tableau64[heure
début])),IF(VALUE(MID(TEXT(Tableau64[heure
début],"hh"),1,2))&lt;13,"AM","PM"),"")</f>
        <v>AM</v>
      </c>
      <c r="H140" s="47">
        <f t="shared" si="9"/>
        <v>0.16666666666666696</v>
      </c>
      <c r="I140" s="47"/>
      <c r="J140" s="65"/>
      <c r="K140" s="45" t="e">
        <f ca="1">VLOOKUP(Tableau64[module],OFFSET(INDIRECT(A140&amp;"_code"),0,2,,2),2)</f>
        <v>#REF!</v>
      </c>
      <c r="L140" s="45"/>
      <c r="M140" s="47"/>
      <c r="N140" s="45"/>
      <c r="Q140" s="46"/>
      <c r="R140" s="46">
        <f t="shared" si="11"/>
        <v>0</v>
      </c>
    </row>
    <row r="141" spans="1:18" x14ac:dyDescent="0.2">
      <c r="A141" s="61"/>
      <c r="B141" s="65" t="str">
        <f t="shared" si="10"/>
        <v>2017-45</v>
      </c>
      <c r="C141" s="46">
        <v>43048</v>
      </c>
      <c r="D141" s="67">
        <f>WEEKDAY(Tableau64[[#This Row],[date]])</f>
        <v>5</v>
      </c>
      <c r="E141" s="63">
        <v>0.57291666666666696</v>
      </c>
      <c r="F141" s="63">
        <v>0.73958333333333404</v>
      </c>
      <c r="G141" s="46" t="str">
        <f>IF(NOT(ISBLANK(Tableau64[heure
début])),IF(VALUE(MID(TEXT(Tableau64[heure
début],"hh"),1,2))&lt;13,"AM","PM"),"")</f>
        <v>PM</v>
      </c>
      <c r="H141" s="47">
        <f t="shared" si="9"/>
        <v>0.16666666666666707</v>
      </c>
      <c r="I141" s="47"/>
      <c r="J141" s="65"/>
      <c r="K141" s="45" t="e">
        <f ca="1">VLOOKUP(Tableau64[module],OFFSET(INDIRECT(A141&amp;"_code"),0,2,,2),2)</f>
        <v>#REF!</v>
      </c>
      <c r="L141" s="45"/>
      <c r="M141" s="47"/>
      <c r="N141" s="45"/>
      <c r="Q141" s="46"/>
      <c r="R141" s="46">
        <f t="shared" si="11"/>
        <v>0</v>
      </c>
    </row>
    <row r="142" spans="1:18" x14ac:dyDescent="0.2">
      <c r="A142" s="61"/>
      <c r="B142" s="65" t="str">
        <f t="shared" si="10"/>
        <v>2017-45</v>
      </c>
      <c r="C142" s="46">
        <v>43049</v>
      </c>
      <c r="D142" s="67">
        <f>WEEKDAY(Tableau64[[#This Row],[date]])</f>
        <v>6</v>
      </c>
      <c r="E142" s="47">
        <v>0.34375</v>
      </c>
      <c r="F142" s="47">
        <v>0.51041666666666696</v>
      </c>
      <c r="G142" s="46" t="str">
        <f>IF(NOT(ISBLANK(Tableau64[heure
début])),IF(VALUE(MID(TEXT(Tableau64[heure
début],"hh"),1,2))&lt;13,"AM","PM"),"")</f>
        <v>AM</v>
      </c>
      <c r="H142" s="47">
        <f t="shared" si="9"/>
        <v>0.16666666666666696</v>
      </c>
      <c r="I142" s="47"/>
      <c r="J142" s="65"/>
      <c r="K142" s="45" t="e">
        <f ca="1">VLOOKUP(Tableau64[module],OFFSET(INDIRECT(A142&amp;"_code"),0,2,,2),2)</f>
        <v>#REF!</v>
      </c>
      <c r="L142" s="45"/>
      <c r="M142" s="47"/>
      <c r="N142" s="45"/>
      <c r="Q142" s="46"/>
      <c r="R142" s="46">
        <f t="shared" si="11"/>
        <v>0</v>
      </c>
    </row>
    <row r="143" spans="1:18" x14ac:dyDescent="0.2">
      <c r="A143" s="61"/>
      <c r="B143" s="65" t="str">
        <f t="shared" si="10"/>
        <v>2017-45</v>
      </c>
      <c r="C143" s="46">
        <v>43049</v>
      </c>
      <c r="D143" s="67">
        <f>WEEKDAY(Tableau64[[#This Row],[date]])</f>
        <v>6</v>
      </c>
      <c r="E143" s="63">
        <v>0.57291666666666696</v>
      </c>
      <c r="F143" s="63">
        <v>0.73958333333333404</v>
      </c>
      <c r="G143" s="46" t="str">
        <f>IF(NOT(ISBLANK(Tableau64[heure
début])),IF(VALUE(MID(TEXT(Tableau64[heure
début],"hh"),1,2))&lt;13,"AM","PM"),"")</f>
        <v>PM</v>
      </c>
      <c r="H143" s="47">
        <f t="shared" si="9"/>
        <v>0.16666666666666707</v>
      </c>
      <c r="I143" s="47"/>
      <c r="J143" s="65"/>
      <c r="K143" s="45" t="e">
        <f ca="1">VLOOKUP(Tableau64[module],OFFSET(INDIRECT(A143&amp;"_code"),0,2,,2),2)</f>
        <v>#REF!</v>
      </c>
      <c r="L143" s="45"/>
      <c r="M143" s="47"/>
      <c r="N143" s="45"/>
      <c r="Q143" s="46"/>
      <c r="R143" s="46">
        <f t="shared" si="11"/>
        <v>0</v>
      </c>
    </row>
    <row r="144" spans="1:18" x14ac:dyDescent="0.2">
      <c r="A144" s="61"/>
      <c r="B144" s="65" t="str">
        <f t="shared" si="10"/>
        <v>2017-45</v>
      </c>
      <c r="C144" s="46">
        <v>43050</v>
      </c>
      <c r="D144" s="67">
        <f>WEEKDAY(Tableau64[[#This Row],[date]])</f>
        <v>7</v>
      </c>
      <c r="E144" s="47">
        <v>0.34375</v>
      </c>
      <c r="F144" s="47">
        <v>0.51041666666666696</v>
      </c>
      <c r="G144" s="46" t="str">
        <f>IF(NOT(ISBLANK(Tableau64[heure
début])),IF(VALUE(MID(TEXT(Tableau64[heure
début],"hh"),1,2))&lt;13,"AM","PM"),"")</f>
        <v>AM</v>
      </c>
      <c r="H144" s="47">
        <f t="shared" si="9"/>
        <v>0.16666666666666696</v>
      </c>
      <c r="I144" s="47"/>
      <c r="J144" s="65"/>
      <c r="K144" s="45" t="e">
        <f ca="1">VLOOKUP(Tableau64[module],OFFSET(INDIRECT(A144&amp;"_code"),0,2,,2),2)</f>
        <v>#REF!</v>
      </c>
      <c r="L144" s="45"/>
      <c r="M144" s="47"/>
      <c r="N144" s="45"/>
      <c r="Q144" s="46"/>
      <c r="R144" s="46">
        <f t="shared" si="11"/>
        <v>0</v>
      </c>
    </row>
    <row r="145" spans="1:18" x14ac:dyDescent="0.2">
      <c r="A145" s="61"/>
      <c r="B145" s="65" t="str">
        <f t="shared" si="10"/>
        <v>2017-45</v>
      </c>
      <c r="C145" s="46">
        <v>43050</v>
      </c>
      <c r="D145" s="67">
        <f>WEEKDAY(Tableau64[[#This Row],[date]])</f>
        <v>7</v>
      </c>
      <c r="E145" s="63">
        <v>0.57291666666666696</v>
      </c>
      <c r="F145" s="63">
        <v>0.73958333333333404</v>
      </c>
      <c r="G145" s="46" t="str">
        <f>IF(NOT(ISBLANK(Tableau64[heure
début])),IF(VALUE(MID(TEXT(Tableau64[heure
début],"hh"),1,2))&lt;13,"AM","PM"),"")</f>
        <v>PM</v>
      </c>
      <c r="H145" s="47">
        <f t="shared" si="9"/>
        <v>0.16666666666666707</v>
      </c>
      <c r="I145" s="47"/>
      <c r="J145" s="65"/>
      <c r="K145" s="45" t="e">
        <f ca="1">VLOOKUP(Tableau64[module],OFFSET(INDIRECT(A145&amp;"_code"),0,2,,2),2)</f>
        <v>#REF!</v>
      </c>
      <c r="L145" s="45"/>
      <c r="M145" s="47"/>
      <c r="N145" s="45"/>
      <c r="Q145" s="46"/>
      <c r="R145" s="46">
        <f t="shared" si="11"/>
        <v>0</v>
      </c>
    </row>
    <row r="146" spans="1:18" x14ac:dyDescent="0.2">
      <c r="A146" s="61"/>
      <c r="B146" s="65" t="str">
        <f t="shared" si="10"/>
        <v>2017-46</v>
      </c>
      <c r="C146" s="46">
        <v>43051</v>
      </c>
      <c r="D146" s="67">
        <f>WEEKDAY(Tableau64[[#This Row],[date]])</f>
        <v>1</v>
      </c>
      <c r="E146" s="47">
        <v>0.34375</v>
      </c>
      <c r="F146" s="47">
        <v>0.51041666666666696</v>
      </c>
      <c r="G146" s="46" t="str">
        <f>IF(NOT(ISBLANK(Tableau64[heure
début])),IF(VALUE(MID(TEXT(Tableau64[heure
début],"hh"),1,2))&lt;13,"AM","PM"),"")</f>
        <v>AM</v>
      </c>
      <c r="H146" s="47">
        <f t="shared" si="9"/>
        <v>0.16666666666666696</v>
      </c>
      <c r="I146" s="47"/>
      <c r="J146" s="65"/>
      <c r="K146" s="45" t="e">
        <f ca="1">VLOOKUP(Tableau64[module],OFFSET(INDIRECT(A146&amp;"_code"),0,2,,2),2)</f>
        <v>#REF!</v>
      </c>
      <c r="L146" s="45"/>
      <c r="M146" s="47"/>
      <c r="N146" s="45"/>
      <c r="Q146" s="46"/>
      <c r="R146" s="46">
        <f t="shared" si="11"/>
        <v>0</v>
      </c>
    </row>
    <row r="147" spans="1:18" x14ac:dyDescent="0.2">
      <c r="A147" s="61"/>
      <c r="B147" s="65" t="str">
        <f t="shared" si="10"/>
        <v>2017-46</v>
      </c>
      <c r="C147" s="46">
        <v>43051</v>
      </c>
      <c r="D147" s="67">
        <f>WEEKDAY(Tableau64[[#This Row],[date]])</f>
        <v>1</v>
      </c>
      <c r="E147" s="63">
        <v>0.57291666666666696</v>
      </c>
      <c r="F147" s="63">
        <v>0.73958333333333404</v>
      </c>
      <c r="G147" s="46" t="str">
        <f>IF(NOT(ISBLANK(Tableau64[heure
début])),IF(VALUE(MID(TEXT(Tableau64[heure
début],"hh"),1,2))&lt;13,"AM","PM"),"")</f>
        <v>PM</v>
      </c>
      <c r="H147" s="47">
        <f t="shared" si="9"/>
        <v>0.16666666666666707</v>
      </c>
      <c r="I147" s="47"/>
      <c r="J147" s="65"/>
      <c r="K147" s="45" t="e">
        <f ca="1">VLOOKUP(Tableau64[module],OFFSET(INDIRECT(A147&amp;"_code"),0,2,,2),2)</f>
        <v>#REF!</v>
      </c>
      <c r="L147" s="45"/>
      <c r="M147" s="47"/>
      <c r="N147" s="45"/>
      <c r="Q147" s="46"/>
      <c r="R147" s="46">
        <f t="shared" si="11"/>
        <v>0</v>
      </c>
    </row>
    <row r="148" spans="1:18" x14ac:dyDescent="0.2">
      <c r="A148" s="61"/>
      <c r="B148" s="65" t="str">
        <f t="shared" si="10"/>
        <v>2017-46</v>
      </c>
      <c r="C148" s="46">
        <v>43052</v>
      </c>
      <c r="D148" s="67">
        <f>WEEKDAY(Tableau64[[#This Row],[date]])</f>
        <v>2</v>
      </c>
      <c r="E148" s="47">
        <v>0.34375</v>
      </c>
      <c r="F148" s="47">
        <v>0.51041666666666696</v>
      </c>
      <c r="G148" s="46" t="str">
        <f>IF(NOT(ISBLANK(Tableau64[heure
début])),IF(VALUE(MID(TEXT(Tableau64[heure
début],"hh"),1,2))&lt;13,"AM","PM"),"")</f>
        <v>AM</v>
      </c>
      <c r="H148" s="47">
        <f t="shared" si="9"/>
        <v>0.16666666666666696</v>
      </c>
      <c r="I148" s="47"/>
      <c r="J148" s="65"/>
      <c r="K148" s="45" t="e">
        <f ca="1">VLOOKUP(Tableau64[module],OFFSET(INDIRECT(A148&amp;"_code"),0,2,,2),2)</f>
        <v>#REF!</v>
      </c>
      <c r="L148" s="45"/>
      <c r="M148" s="47"/>
      <c r="N148" s="45"/>
      <c r="Q148" s="46"/>
      <c r="R148" s="46">
        <f t="shared" si="11"/>
        <v>0</v>
      </c>
    </row>
    <row r="149" spans="1:18" x14ac:dyDescent="0.2">
      <c r="A149" s="61"/>
      <c r="B149" s="65" t="str">
        <f t="shared" si="10"/>
        <v>2017-46</v>
      </c>
      <c r="C149" s="46">
        <v>43052</v>
      </c>
      <c r="D149" s="67">
        <f>WEEKDAY(Tableau64[[#This Row],[date]])</f>
        <v>2</v>
      </c>
      <c r="E149" s="63">
        <v>0.57291666666666696</v>
      </c>
      <c r="F149" s="63">
        <v>0.73958333333333404</v>
      </c>
      <c r="G149" s="46" t="str">
        <f>IF(NOT(ISBLANK(Tableau64[heure
début])),IF(VALUE(MID(TEXT(Tableau64[heure
début],"hh"),1,2))&lt;13,"AM","PM"),"")</f>
        <v>PM</v>
      </c>
      <c r="H149" s="47">
        <f t="shared" si="9"/>
        <v>0.16666666666666707</v>
      </c>
      <c r="I149" s="47"/>
      <c r="J149" s="65"/>
      <c r="K149" s="45" t="e">
        <f ca="1">VLOOKUP(Tableau64[module],OFFSET(INDIRECT(A149&amp;"_code"),0,2,,2),2)</f>
        <v>#REF!</v>
      </c>
      <c r="L149" s="45"/>
      <c r="M149" s="47"/>
      <c r="N149" s="45"/>
      <c r="Q149" s="46"/>
      <c r="R149" s="46">
        <f t="shared" si="11"/>
        <v>0</v>
      </c>
    </row>
    <row r="150" spans="1:18" x14ac:dyDescent="0.2">
      <c r="A150" s="61"/>
      <c r="B150" s="65" t="str">
        <f t="shared" si="10"/>
        <v>2017-46</v>
      </c>
      <c r="C150" s="46">
        <v>43053</v>
      </c>
      <c r="D150" s="67">
        <f>WEEKDAY(Tableau64[[#This Row],[date]])</f>
        <v>3</v>
      </c>
      <c r="E150" s="47">
        <v>0.34375</v>
      </c>
      <c r="F150" s="47">
        <v>0.51041666666666696</v>
      </c>
      <c r="G150" s="46" t="str">
        <f>IF(NOT(ISBLANK(Tableau64[heure
début])),IF(VALUE(MID(TEXT(Tableau64[heure
début],"hh"),1,2))&lt;13,"AM","PM"),"")</f>
        <v>AM</v>
      </c>
      <c r="H150" s="47">
        <f t="shared" si="9"/>
        <v>0.16666666666666696</v>
      </c>
      <c r="I150" s="47"/>
      <c r="J150" s="65"/>
      <c r="K150" s="45" t="e">
        <f ca="1">VLOOKUP(Tableau64[module],OFFSET(INDIRECT(A150&amp;"_code"),0,2,,2),2)</f>
        <v>#REF!</v>
      </c>
      <c r="L150" s="45"/>
      <c r="M150" s="47"/>
      <c r="N150" s="45"/>
      <c r="Q150" s="46"/>
      <c r="R150" s="46">
        <f t="shared" si="11"/>
        <v>0</v>
      </c>
    </row>
    <row r="151" spans="1:18" x14ac:dyDescent="0.2">
      <c r="A151" s="61"/>
      <c r="B151" s="65" t="str">
        <f t="shared" si="10"/>
        <v>2017-46</v>
      </c>
      <c r="C151" s="46">
        <v>43053</v>
      </c>
      <c r="D151" s="67">
        <f>WEEKDAY(Tableau64[[#This Row],[date]])</f>
        <v>3</v>
      </c>
      <c r="E151" s="63">
        <v>0.57291666666666696</v>
      </c>
      <c r="F151" s="63">
        <v>0.73958333333333404</v>
      </c>
      <c r="G151" s="46" t="str">
        <f>IF(NOT(ISBLANK(Tableau64[heure
début])),IF(VALUE(MID(TEXT(Tableau64[heure
début],"hh"),1,2))&lt;13,"AM","PM"),"")</f>
        <v>PM</v>
      </c>
      <c r="H151" s="47">
        <f t="shared" si="9"/>
        <v>0.16666666666666707</v>
      </c>
      <c r="I151" s="47"/>
      <c r="J151" s="65"/>
      <c r="K151" s="45" t="e">
        <f ca="1">VLOOKUP(Tableau64[module],OFFSET(INDIRECT(A151&amp;"_code"),0,2,,2),2)</f>
        <v>#REF!</v>
      </c>
      <c r="L151" s="45"/>
      <c r="M151" s="47"/>
      <c r="N151" s="45"/>
      <c r="Q151" s="46"/>
      <c r="R151" s="46">
        <f t="shared" si="11"/>
        <v>0</v>
      </c>
    </row>
    <row r="152" spans="1:18" x14ac:dyDescent="0.2">
      <c r="A152" s="61"/>
      <c r="B152" s="65" t="str">
        <f t="shared" si="10"/>
        <v>2017-46</v>
      </c>
      <c r="C152" s="46">
        <v>43054</v>
      </c>
      <c r="D152" s="67">
        <f>WEEKDAY(Tableau64[[#This Row],[date]])</f>
        <v>4</v>
      </c>
      <c r="E152" s="47">
        <v>0.34375</v>
      </c>
      <c r="F152" s="47">
        <v>0.51041666666666696</v>
      </c>
      <c r="G152" s="46" t="str">
        <f>IF(NOT(ISBLANK(Tableau64[heure
début])),IF(VALUE(MID(TEXT(Tableau64[heure
début],"hh"),1,2))&lt;13,"AM","PM"),"")</f>
        <v>AM</v>
      </c>
      <c r="H152" s="47">
        <f t="shared" si="9"/>
        <v>0.16666666666666696</v>
      </c>
      <c r="I152" s="47"/>
      <c r="J152" s="65"/>
      <c r="K152" s="45" t="e">
        <f ca="1">VLOOKUP(Tableau64[module],OFFSET(INDIRECT(A152&amp;"_code"),0,2,,2),2)</f>
        <v>#REF!</v>
      </c>
      <c r="L152" s="45"/>
      <c r="M152" s="47"/>
      <c r="N152" s="45"/>
      <c r="Q152" s="46"/>
      <c r="R152" s="46">
        <f t="shared" si="11"/>
        <v>0</v>
      </c>
    </row>
    <row r="153" spans="1:18" x14ac:dyDescent="0.2">
      <c r="A153" s="61"/>
      <c r="B153" s="65" t="str">
        <f t="shared" si="10"/>
        <v>2017-46</v>
      </c>
      <c r="C153" s="46">
        <v>43054</v>
      </c>
      <c r="D153" s="67">
        <f>WEEKDAY(Tableau64[[#This Row],[date]])</f>
        <v>4</v>
      </c>
      <c r="E153" s="63">
        <v>0.57291666666666696</v>
      </c>
      <c r="F153" s="63">
        <v>0.73958333333333404</v>
      </c>
      <c r="G153" s="46" t="str">
        <f>IF(NOT(ISBLANK(Tableau64[heure
début])),IF(VALUE(MID(TEXT(Tableau64[heure
début],"hh"),1,2))&lt;13,"AM","PM"),"")</f>
        <v>PM</v>
      </c>
      <c r="H153" s="47">
        <f t="shared" si="9"/>
        <v>0.16666666666666707</v>
      </c>
      <c r="I153" s="47"/>
      <c r="J153" s="65"/>
      <c r="K153" s="45" t="e">
        <f ca="1">VLOOKUP(Tableau64[module],OFFSET(INDIRECT(A153&amp;"_code"),0,2,,2),2)</f>
        <v>#REF!</v>
      </c>
      <c r="L153" s="45"/>
      <c r="M153" s="47"/>
      <c r="N153" s="45"/>
      <c r="Q153" s="46"/>
      <c r="R153" s="46">
        <f t="shared" si="11"/>
        <v>0</v>
      </c>
    </row>
    <row r="154" spans="1:18" x14ac:dyDescent="0.2">
      <c r="A154" s="61"/>
      <c r="B154" s="65" t="str">
        <f t="shared" si="10"/>
        <v>2017-46</v>
      </c>
      <c r="C154" s="46">
        <v>43055</v>
      </c>
      <c r="D154" s="67">
        <f>WEEKDAY(Tableau64[[#This Row],[date]])</f>
        <v>5</v>
      </c>
      <c r="E154" s="47">
        <v>0.34375</v>
      </c>
      <c r="F154" s="47">
        <v>0.51041666666666696</v>
      </c>
      <c r="G154" s="46" t="str">
        <f>IF(NOT(ISBLANK(Tableau64[heure
début])),IF(VALUE(MID(TEXT(Tableau64[heure
début],"hh"),1,2))&lt;13,"AM","PM"),"")</f>
        <v>AM</v>
      </c>
      <c r="H154" s="47">
        <f t="shared" si="9"/>
        <v>0.16666666666666696</v>
      </c>
      <c r="I154" s="47"/>
      <c r="J154" s="65"/>
      <c r="K154" s="45" t="e">
        <f ca="1">VLOOKUP(Tableau64[module],OFFSET(INDIRECT(A154&amp;"_code"),0,2,,2),2)</f>
        <v>#REF!</v>
      </c>
      <c r="L154" s="45"/>
      <c r="M154" s="47"/>
      <c r="N154" s="45"/>
      <c r="Q154" s="46"/>
      <c r="R154" s="46">
        <f t="shared" si="11"/>
        <v>0</v>
      </c>
    </row>
    <row r="155" spans="1:18" x14ac:dyDescent="0.2">
      <c r="A155" s="61"/>
      <c r="B155" s="65" t="str">
        <f t="shared" si="10"/>
        <v>2017-46</v>
      </c>
      <c r="C155" s="46">
        <v>43055</v>
      </c>
      <c r="D155" s="67">
        <f>WEEKDAY(Tableau64[[#This Row],[date]])</f>
        <v>5</v>
      </c>
      <c r="E155" s="63">
        <v>0.57291666666666696</v>
      </c>
      <c r="F155" s="63">
        <v>0.73958333333333404</v>
      </c>
      <c r="G155" s="46" t="str">
        <f>IF(NOT(ISBLANK(Tableau64[heure
début])),IF(VALUE(MID(TEXT(Tableau64[heure
début],"hh"),1,2))&lt;13,"AM","PM"),"")</f>
        <v>PM</v>
      </c>
      <c r="H155" s="47">
        <f t="shared" si="9"/>
        <v>0.16666666666666707</v>
      </c>
      <c r="I155" s="47"/>
      <c r="J155" s="65"/>
      <c r="K155" s="45" t="e">
        <f ca="1">VLOOKUP(Tableau64[module],OFFSET(INDIRECT(A155&amp;"_code"),0,2,,2),2)</f>
        <v>#REF!</v>
      </c>
      <c r="L155" s="45"/>
      <c r="M155" s="47"/>
      <c r="N155" s="45"/>
      <c r="Q155" s="46"/>
      <c r="R155" s="46">
        <f t="shared" si="11"/>
        <v>0</v>
      </c>
    </row>
    <row r="156" spans="1:18" x14ac:dyDescent="0.2">
      <c r="A156" s="61"/>
      <c r="B156" s="65" t="str">
        <f t="shared" si="10"/>
        <v>2017-46</v>
      </c>
      <c r="C156" s="46">
        <v>43056</v>
      </c>
      <c r="D156" s="67">
        <f>WEEKDAY(Tableau64[[#This Row],[date]])</f>
        <v>6</v>
      </c>
      <c r="E156" s="47">
        <v>0.34375</v>
      </c>
      <c r="F156" s="47">
        <v>0.51041666666666696</v>
      </c>
      <c r="G156" s="46" t="str">
        <f>IF(NOT(ISBLANK(Tableau64[heure
début])),IF(VALUE(MID(TEXT(Tableau64[heure
début],"hh"),1,2))&lt;13,"AM","PM"),"")</f>
        <v>AM</v>
      </c>
      <c r="H156" s="47">
        <f t="shared" si="9"/>
        <v>0.16666666666666696</v>
      </c>
      <c r="I156" s="47"/>
      <c r="J156" s="65"/>
      <c r="K156" s="45" t="e">
        <f ca="1">VLOOKUP(Tableau64[module],OFFSET(INDIRECT(A156&amp;"_code"),0,2,,2),2)</f>
        <v>#REF!</v>
      </c>
      <c r="L156" s="45"/>
      <c r="M156" s="47"/>
      <c r="N156" s="45"/>
      <c r="Q156" s="46"/>
      <c r="R156" s="46">
        <f t="shared" si="11"/>
        <v>0</v>
      </c>
    </row>
    <row r="157" spans="1:18" x14ac:dyDescent="0.2">
      <c r="A157" s="61"/>
      <c r="B157" s="65" t="str">
        <f t="shared" si="10"/>
        <v>2017-46</v>
      </c>
      <c r="C157" s="46">
        <v>43056</v>
      </c>
      <c r="D157" s="67">
        <f>WEEKDAY(Tableau64[[#This Row],[date]])</f>
        <v>6</v>
      </c>
      <c r="E157" s="63">
        <v>0.57291666666666696</v>
      </c>
      <c r="F157" s="63">
        <v>0.73958333333333404</v>
      </c>
      <c r="G157" s="46" t="str">
        <f>IF(NOT(ISBLANK(Tableau64[heure
début])),IF(VALUE(MID(TEXT(Tableau64[heure
début],"hh"),1,2))&lt;13,"AM","PM"),"")</f>
        <v>PM</v>
      </c>
      <c r="H157" s="47">
        <f t="shared" si="9"/>
        <v>0.16666666666666707</v>
      </c>
      <c r="I157" s="47"/>
      <c r="J157" s="65"/>
      <c r="K157" s="45" t="e">
        <f ca="1">VLOOKUP(Tableau64[module],OFFSET(INDIRECT(A157&amp;"_code"),0,2,,2),2)</f>
        <v>#REF!</v>
      </c>
      <c r="L157" s="45"/>
      <c r="M157" s="47"/>
      <c r="N157" s="45"/>
      <c r="Q157" s="46"/>
      <c r="R157" s="46">
        <f t="shared" si="11"/>
        <v>0</v>
      </c>
    </row>
    <row r="158" spans="1:18" x14ac:dyDescent="0.2">
      <c r="A158" s="61"/>
      <c r="B158" s="65" t="str">
        <f t="shared" si="10"/>
        <v>2017-46</v>
      </c>
      <c r="C158" s="46">
        <v>43057</v>
      </c>
      <c r="D158" s="67">
        <f>WEEKDAY(Tableau64[[#This Row],[date]])</f>
        <v>7</v>
      </c>
      <c r="E158" s="47">
        <v>0.34375</v>
      </c>
      <c r="F158" s="47">
        <v>0.51041666666666696</v>
      </c>
      <c r="G158" s="46" t="str">
        <f>IF(NOT(ISBLANK(Tableau64[heure
début])),IF(VALUE(MID(TEXT(Tableau64[heure
début],"hh"),1,2))&lt;13,"AM","PM"),"")</f>
        <v>AM</v>
      </c>
      <c r="H158" s="47">
        <f t="shared" si="9"/>
        <v>0.16666666666666696</v>
      </c>
      <c r="I158" s="47"/>
      <c r="J158" s="65"/>
      <c r="K158" s="45" t="e">
        <f ca="1">VLOOKUP(Tableau64[module],OFFSET(INDIRECT(A158&amp;"_code"),0,2,,2),2)</f>
        <v>#REF!</v>
      </c>
      <c r="L158" s="45"/>
      <c r="M158" s="47"/>
      <c r="N158" s="45"/>
      <c r="Q158" s="46"/>
      <c r="R158" s="46">
        <f t="shared" si="11"/>
        <v>0</v>
      </c>
    </row>
    <row r="159" spans="1:18" x14ac:dyDescent="0.2">
      <c r="A159" s="61"/>
      <c r="B159" s="65" t="str">
        <f t="shared" si="10"/>
        <v>2017-46</v>
      </c>
      <c r="C159" s="46">
        <v>43057</v>
      </c>
      <c r="D159" s="67">
        <f>WEEKDAY(Tableau64[[#This Row],[date]])</f>
        <v>7</v>
      </c>
      <c r="E159" s="63">
        <v>0.57291666666666696</v>
      </c>
      <c r="F159" s="63">
        <v>0.73958333333333404</v>
      </c>
      <c r="G159" s="46" t="str">
        <f>IF(NOT(ISBLANK(Tableau64[heure
début])),IF(VALUE(MID(TEXT(Tableau64[heure
début],"hh"),1,2))&lt;13,"AM","PM"),"")</f>
        <v>PM</v>
      </c>
      <c r="H159" s="47">
        <f t="shared" si="9"/>
        <v>0.16666666666666707</v>
      </c>
      <c r="I159" s="47"/>
      <c r="J159" s="65"/>
      <c r="K159" s="45" t="e">
        <f ca="1">VLOOKUP(Tableau64[module],OFFSET(INDIRECT(A159&amp;"_code"),0,2,,2),2)</f>
        <v>#REF!</v>
      </c>
      <c r="L159" s="45"/>
      <c r="M159" s="47"/>
      <c r="N159" s="45"/>
      <c r="Q159" s="46"/>
      <c r="R159" s="46">
        <f t="shared" si="11"/>
        <v>0</v>
      </c>
    </row>
    <row r="160" spans="1:18" x14ac:dyDescent="0.2">
      <c r="A160" s="61"/>
      <c r="B160" s="65" t="str">
        <f t="shared" si="10"/>
        <v>2017-47</v>
      </c>
      <c r="C160" s="46">
        <v>43058</v>
      </c>
      <c r="D160" s="67">
        <f>WEEKDAY(Tableau64[[#This Row],[date]])</f>
        <v>1</v>
      </c>
      <c r="E160" s="47">
        <v>0.34375</v>
      </c>
      <c r="F160" s="47">
        <v>0.51041666666666696</v>
      </c>
      <c r="G160" s="46" t="str">
        <f>IF(NOT(ISBLANK(Tableau64[heure
début])),IF(VALUE(MID(TEXT(Tableau64[heure
début],"hh"),1,2))&lt;13,"AM","PM"),"")</f>
        <v>AM</v>
      </c>
      <c r="H160" s="47">
        <f t="shared" si="9"/>
        <v>0.16666666666666696</v>
      </c>
      <c r="I160" s="47"/>
      <c r="J160" s="65"/>
      <c r="K160" s="45" t="e">
        <f ca="1">VLOOKUP(Tableau64[module],OFFSET(INDIRECT(A160&amp;"_code"),0,2,,2),2)</f>
        <v>#REF!</v>
      </c>
      <c r="L160" s="45"/>
      <c r="M160" s="47"/>
      <c r="N160" s="45"/>
      <c r="Q160" s="46"/>
      <c r="R160" s="46">
        <f t="shared" si="11"/>
        <v>0</v>
      </c>
    </row>
    <row r="161" spans="1:18" x14ac:dyDescent="0.2">
      <c r="A161" s="61"/>
      <c r="B161" s="65" t="str">
        <f t="shared" si="10"/>
        <v>2017-47</v>
      </c>
      <c r="C161" s="46">
        <v>43058</v>
      </c>
      <c r="D161" s="67">
        <f>WEEKDAY(Tableau64[[#This Row],[date]])</f>
        <v>1</v>
      </c>
      <c r="E161" s="63">
        <v>0.57291666666666696</v>
      </c>
      <c r="F161" s="63">
        <v>0.73958333333333404</v>
      </c>
      <c r="G161" s="46" t="str">
        <f>IF(NOT(ISBLANK(Tableau64[heure
début])),IF(VALUE(MID(TEXT(Tableau64[heure
début],"hh"),1,2))&lt;13,"AM","PM"),"")</f>
        <v>PM</v>
      </c>
      <c r="H161" s="47">
        <f t="shared" si="9"/>
        <v>0.16666666666666707</v>
      </c>
      <c r="I161" s="47"/>
      <c r="J161" s="65"/>
      <c r="K161" s="45" t="e">
        <f ca="1">VLOOKUP(Tableau64[module],OFFSET(INDIRECT(A161&amp;"_code"),0,2,,2),2)</f>
        <v>#REF!</v>
      </c>
      <c r="L161" s="45"/>
      <c r="M161" s="47"/>
      <c r="N161" s="45"/>
      <c r="Q161" s="46"/>
      <c r="R161" s="46">
        <f t="shared" si="11"/>
        <v>0</v>
      </c>
    </row>
    <row r="162" spans="1:18" x14ac:dyDescent="0.2">
      <c r="A162" s="61"/>
      <c r="B162" s="65" t="str">
        <f t="shared" si="10"/>
        <v>2017-47</v>
      </c>
      <c r="C162" s="46">
        <v>43059</v>
      </c>
      <c r="D162" s="67">
        <f>WEEKDAY(Tableau64[[#This Row],[date]])</f>
        <v>2</v>
      </c>
      <c r="E162" s="47">
        <v>0.34375</v>
      </c>
      <c r="F162" s="47">
        <v>0.51041666666666696</v>
      </c>
      <c r="G162" s="46" t="str">
        <f>IF(NOT(ISBLANK(Tableau64[heure
début])),IF(VALUE(MID(TEXT(Tableau64[heure
début],"hh"),1,2))&lt;13,"AM","PM"),"")</f>
        <v>AM</v>
      </c>
      <c r="H162" s="47">
        <f t="shared" si="9"/>
        <v>0.16666666666666696</v>
      </c>
      <c r="I162" s="47"/>
      <c r="J162" s="65"/>
      <c r="K162" s="45" t="e">
        <f ca="1">VLOOKUP(Tableau64[module],OFFSET(INDIRECT(A162&amp;"_code"),0,2,,2),2)</f>
        <v>#REF!</v>
      </c>
      <c r="L162" s="45"/>
      <c r="M162" s="47"/>
      <c r="N162" s="45"/>
      <c r="Q162" s="46"/>
      <c r="R162" s="46">
        <f t="shared" si="11"/>
        <v>0</v>
      </c>
    </row>
    <row r="163" spans="1:18" x14ac:dyDescent="0.2">
      <c r="A163" s="61"/>
      <c r="B163" s="65" t="str">
        <f t="shared" si="10"/>
        <v>2017-47</v>
      </c>
      <c r="C163" s="46">
        <v>43059</v>
      </c>
      <c r="D163" s="67">
        <f>WEEKDAY(Tableau64[[#This Row],[date]])</f>
        <v>2</v>
      </c>
      <c r="E163" s="63">
        <v>0.57291666666666696</v>
      </c>
      <c r="F163" s="63">
        <v>0.73958333333333404</v>
      </c>
      <c r="G163" s="46" t="str">
        <f>IF(NOT(ISBLANK(Tableau64[heure
début])),IF(VALUE(MID(TEXT(Tableau64[heure
début],"hh"),1,2))&lt;13,"AM","PM"),"")</f>
        <v>PM</v>
      </c>
      <c r="H163" s="47">
        <f t="shared" si="9"/>
        <v>0.16666666666666707</v>
      </c>
      <c r="I163" s="47"/>
      <c r="J163" s="65"/>
      <c r="K163" s="45" t="e">
        <f ca="1">VLOOKUP(Tableau64[module],OFFSET(INDIRECT(A163&amp;"_code"),0,2,,2),2)</f>
        <v>#REF!</v>
      </c>
      <c r="L163" s="45"/>
      <c r="M163" s="47"/>
      <c r="N163" s="45"/>
      <c r="Q163" s="46"/>
      <c r="R163" s="46">
        <f t="shared" si="11"/>
        <v>0</v>
      </c>
    </row>
    <row r="164" spans="1:18" x14ac:dyDescent="0.2">
      <c r="A164" s="61"/>
      <c r="B164" s="65" t="str">
        <f t="shared" si="10"/>
        <v>2017-47</v>
      </c>
      <c r="C164" s="46">
        <v>43060</v>
      </c>
      <c r="D164" s="67">
        <f>WEEKDAY(Tableau64[[#This Row],[date]])</f>
        <v>3</v>
      </c>
      <c r="E164" s="47">
        <v>0.34375</v>
      </c>
      <c r="F164" s="47">
        <v>0.51041666666666696</v>
      </c>
      <c r="G164" s="46" t="str">
        <f>IF(NOT(ISBLANK(Tableau64[heure
début])),IF(VALUE(MID(TEXT(Tableau64[heure
début],"hh"),1,2))&lt;13,"AM","PM"),"")</f>
        <v>AM</v>
      </c>
      <c r="H164" s="47">
        <f t="shared" si="9"/>
        <v>0.16666666666666696</v>
      </c>
      <c r="I164" s="47"/>
      <c r="J164" s="65"/>
      <c r="K164" s="45" t="e">
        <f ca="1">VLOOKUP(Tableau64[module],OFFSET(INDIRECT(A164&amp;"_code"),0,2,,2),2)</f>
        <v>#REF!</v>
      </c>
      <c r="L164" s="45"/>
      <c r="M164" s="47"/>
      <c r="N164" s="45"/>
      <c r="Q164" s="46"/>
      <c r="R164" s="46">
        <f t="shared" si="11"/>
        <v>0</v>
      </c>
    </row>
    <row r="165" spans="1:18" x14ac:dyDescent="0.2">
      <c r="A165" s="61"/>
      <c r="B165" s="65" t="str">
        <f t="shared" si="10"/>
        <v>2017-47</v>
      </c>
      <c r="C165" s="46">
        <v>43060</v>
      </c>
      <c r="D165" s="67">
        <f>WEEKDAY(Tableau64[[#This Row],[date]])</f>
        <v>3</v>
      </c>
      <c r="E165" s="63">
        <v>0.57291666666666696</v>
      </c>
      <c r="F165" s="63">
        <v>0.73958333333333404</v>
      </c>
      <c r="G165" s="46" t="str">
        <f>IF(NOT(ISBLANK(Tableau64[heure
début])),IF(VALUE(MID(TEXT(Tableau64[heure
début],"hh"),1,2))&lt;13,"AM","PM"),"")</f>
        <v>PM</v>
      </c>
      <c r="H165" s="47">
        <f t="shared" si="9"/>
        <v>0.16666666666666707</v>
      </c>
      <c r="I165" s="47"/>
      <c r="J165" s="65"/>
      <c r="K165" s="45" t="e">
        <f ca="1">VLOOKUP(Tableau64[module],OFFSET(INDIRECT(A165&amp;"_code"),0,2,,2),2)</f>
        <v>#REF!</v>
      </c>
      <c r="L165" s="45"/>
      <c r="M165" s="47"/>
      <c r="N165" s="45"/>
      <c r="Q165" s="46"/>
      <c r="R165" s="46">
        <f t="shared" si="11"/>
        <v>0</v>
      </c>
    </row>
    <row r="166" spans="1:18" x14ac:dyDescent="0.2">
      <c r="A166" s="61"/>
      <c r="B166" s="65" t="str">
        <f t="shared" si="10"/>
        <v>2017-47</v>
      </c>
      <c r="C166" s="46">
        <v>43061</v>
      </c>
      <c r="D166" s="67">
        <f>WEEKDAY(Tableau64[[#This Row],[date]])</f>
        <v>4</v>
      </c>
      <c r="E166" s="47">
        <v>0.34375</v>
      </c>
      <c r="F166" s="47">
        <v>0.51041666666666696</v>
      </c>
      <c r="G166" s="46" t="str">
        <f>IF(NOT(ISBLANK(Tableau64[heure
début])),IF(VALUE(MID(TEXT(Tableau64[heure
début],"hh"),1,2))&lt;13,"AM","PM"),"")</f>
        <v>AM</v>
      </c>
      <c r="H166" s="47">
        <f t="shared" si="9"/>
        <v>0.16666666666666696</v>
      </c>
      <c r="I166" s="47"/>
      <c r="J166" s="65"/>
      <c r="K166" s="45" t="e">
        <f ca="1">VLOOKUP(Tableau64[module],OFFSET(INDIRECT(A166&amp;"_code"),0,2,,2),2)</f>
        <v>#REF!</v>
      </c>
      <c r="L166" s="45"/>
      <c r="M166" s="47"/>
      <c r="N166" s="45"/>
      <c r="Q166" s="46"/>
      <c r="R166" s="46">
        <f t="shared" si="11"/>
        <v>0</v>
      </c>
    </row>
    <row r="167" spans="1:18" x14ac:dyDescent="0.2">
      <c r="A167" s="61"/>
      <c r="B167" s="65" t="str">
        <f t="shared" si="10"/>
        <v>2017-47</v>
      </c>
      <c r="C167" s="46">
        <v>43061</v>
      </c>
      <c r="D167" s="67">
        <f>WEEKDAY(Tableau64[[#This Row],[date]])</f>
        <v>4</v>
      </c>
      <c r="E167" s="63">
        <v>0.57291666666666696</v>
      </c>
      <c r="F167" s="63">
        <v>0.73958333333333404</v>
      </c>
      <c r="G167" s="46" t="str">
        <f>IF(NOT(ISBLANK(Tableau64[heure
début])),IF(VALUE(MID(TEXT(Tableau64[heure
début],"hh"),1,2))&lt;13,"AM","PM"),"")</f>
        <v>PM</v>
      </c>
      <c r="H167" s="47">
        <f t="shared" si="9"/>
        <v>0.16666666666666707</v>
      </c>
      <c r="I167" s="47"/>
      <c r="J167" s="65"/>
      <c r="K167" s="45" t="e">
        <f ca="1">VLOOKUP(Tableau64[module],OFFSET(INDIRECT(A167&amp;"_code"),0,2,,2),2)</f>
        <v>#REF!</v>
      </c>
      <c r="L167" s="45"/>
      <c r="M167" s="47"/>
      <c r="N167" s="45"/>
      <c r="Q167" s="46"/>
      <c r="R167" s="46">
        <f t="shared" si="11"/>
        <v>0</v>
      </c>
    </row>
    <row r="168" spans="1:18" x14ac:dyDescent="0.2">
      <c r="A168" s="61"/>
      <c r="B168" s="65" t="str">
        <f t="shared" si="10"/>
        <v>2017-47</v>
      </c>
      <c r="C168" s="46">
        <v>43062</v>
      </c>
      <c r="D168" s="67">
        <f>WEEKDAY(Tableau64[[#This Row],[date]])</f>
        <v>5</v>
      </c>
      <c r="E168" s="47">
        <v>0.34375</v>
      </c>
      <c r="F168" s="47">
        <v>0.51041666666666696</v>
      </c>
      <c r="G168" s="46" t="str">
        <f>IF(NOT(ISBLANK(Tableau64[heure
début])),IF(VALUE(MID(TEXT(Tableau64[heure
début],"hh"),1,2))&lt;13,"AM","PM"),"")</f>
        <v>AM</v>
      </c>
      <c r="H168" s="47">
        <f t="shared" si="9"/>
        <v>0.16666666666666696</v>
      </c>
      <c r="I168" s="47"/>
      <c r="J168" s="65"/>
      <c r="K168" s="45" t="e">
        <f ca="1">VLOOKUP(Tableau64[module],OFFSET(INDIRECT(A168&amp;"_code"),0,2,,2),2)</f>
        <v>#REF!</v>
      </c>
      <c r="L168" s="45"/>
      <c r="M168" s="47"/>
      <c r="N168" s="45"/>
      <c r="Q168" s="46"/>
      <c r="R168" s="46">
        <f t="shared" si="11"/>
        <v>0</v>
      </c>
    </row>
    <row r="169" spans="1:18" x14ac:dyDescent="0.2">
      <c r="A169" s="61"/>
      <c r="B169" s="65" t="str">
        <f t="shared" si="10"/>
        <v>2017-47</v>
      </c>
      <c r="C169" s="46">
        <v>43062</v>
      </c>
      <c r="D169" s="67">
        <f>WEEKDAY(Tableau64[[#This Row],[date]])</f>
        <v>5</v>
      </c>
      <c r="E169" s="63">
        <v>0.57291666666666696</v>
      </c>
      <c r="F169" s="63">
        <v>0.73958333333333404</v>
      </c>
      <c r="G169" s="46" t="str">
        <f>IF(NOT(ISBLANK(Tableau64[heure
début])),IF(VALUE(MID(TEXT(Tableau64[heure
début],"hh"),1,2))&lt;13,"AM","PM"),"")</f>
        <v>PM</v>
      </c>
      <c r="H169" s="47">
        <f t="shared" si="9"/>
        <v>0.16666666666666707</v>
      </c>
      <c r="I169" s="47"/>
      <c r="J169" s="65"/>
      <c r="K169" s="45" t="e">
        <f ca="1">VLOOKUP(Tableau64[module],OFFSET(INDIRECT(A169&amp;"_code"),0,2,,2),2)</f>
        <v>#REF!</v>
      </c>
      <c r="L169" s="45"/>
      <c r="M169" s="47"/>
      <c r="N169" s="45"/>
      <c r="Q169" s="46"/>
      <c r="R169" s="46">
        <f t="shared" si="11"/>
        <v>0</v>
      </c>
    </row>
    <row r="170" spans="1:18" x14ac:dyDescent="0.25">
      <c r="A170" s="61"/>
      <c r="B170" s="65" t="str">
        <f t="shared" si="10"/>
        <v>2017-47</v>
      </c>
      <c r="C170" s="46">
        <v>43063</v>
      </c>
      <c r="D170" s="67">
        <f>WEEKDAY(Tableau64[[#This Row],[date]])</f>
        <v>6</v>
      </c>
      <c r="E170" s="47">
        <v>0.34375</v>
      </c>
      <c r="F170" s="47">
        <v>0.51041666666666696</v>
      </c>
      <c r="G170" s="46" t="str">
        <f>IF(NOT(ISBLANK(Tableau64[heure
début])),IF(VALUE(MID(TEXT(Tableau64[heure
début],"hh"),1,2))&lt;13,"AM","PM"),"")</f>
        <v>AM</v>
      </c>
      <c r="H170" s="47">
        <f t="shared" si="9"/>
        <v>0.16666666666666696</v>
      </c>
      <c r="I170" s="47"/>
      <c r="J170" s="65"/>
      <c r="K170" s="45" t="e">
        <f ca="1">VLOOKUP(Tableau64[module],OFFSET(INDIRECT(A170&amp;"_code"),0,2,,2),2)</f>
        <v>#REF!</v>
      </c>
      <c r="L170" s="45"/>
      <c r="M170" s="47"/>
      <c r="N170" s="45"/>
      <c r="O170" s="45"/>
      <c r="Q170" s="46"/>
      <c r="R170" s="46">
        <f t="shared" si="11"/>
        <v>0</v>
      </c>
    </row>
    <row r="171" spans="1:18" x14ac:dyDescent="0.2">
      <c r="A171" s="61"/>
      <c r="B171" s="65" t="str">
        <f t="shared" si="10"/>
        <v>2017-47</v>
      </c>
      <c r="C171" s="46">
        <v>43063</v>
      </c>
      <c r="D171" s="67">
        <f>WEEKDAY(Tableau64[[#This Row],[date]])</f>
        <v>6</v>
      </c>
      <c r="E171" s="63">
        <v>0.57291666666666696</v>
      </c>
      <c r="F171" s="63">
        <v>0.73958333333333404</v>
      </c>
      <c r="G171" s="46" t="str">
        <f>IF(NOT(ISBLANK(Tableau64[heure
début])),IF(VALUE(MID(TEXT(Tableau64[heure
début],"hh"),1,2))&lt;13,"AM","PM"),"")</f>
        <v>PM</v>
      </c>
      <c r="H171" s="47">
        <f t="shared" si="9"/>
        <v>0.16666666666666707</v>
      </c>
      <c r="I171" s="47"/>
      <c r="J171" s="65"/>
      <c r="K171" s="45" t="e">
        <f ca="1">VLOOKUP(Tableau64[module],OFFSET(INDIRECT(A171&amp;"_code"),0,2,,2),2)</f>
        <v>#REF!</v>
      </c>
      <c r="L171" s="45"/>
      <c r="M171" s="47"/>
      <c r="N171" s="45"/>
      <c r="Q171" s="46"/>
      <c r="R171" s="46">
        <f t="shared" si="11"/>
        <v>0</v>
      </c>
    </row>
    <row r="172" spans="1:18" x14ac:dyDescent="0.2">
      <c r="A172" s="61"/>
      <c r="B172" s="65" t="str">
        <f t="shared" si="10"/>
        <v>2017-47</v>
      </c>
      <c r="C172" s="46">
        <v>43064</v>
      </c>
      <c r="D172" s="67">
        <f>WEEKDAY(Tableau64[[#This Row],[date]])</f>
        <v>7</v>
      </c>
      <c r="E172" s="47">
        <v>0.34375</v>
      </c>
      <c r="F172" s="47">
        <v>0.51041666666666696</v>
      </c>
      <c r="G172" s="46" t="str">
        <f>IF(NOT(ISBLANK(Tableau64[heure
début])),IF(VALUE(MID(TEXT(Tableau64[heure
début],"hh"),1,2))&lt;13,"AM","PM"),"")</f>
        <v>AM</v>
      </c>
      <c r="H172" s="47">
        <f t="shared" si="9"/>
        <v>0.16666666666666696</v>
      </c>
      <c r="I172" s="47"/>
      <c r="J172" s="65"/>
      <c r="K172" s="45" t="e">
        <f ca="1">VLOOKUP(Tableau64[module],OFFSET(INDIRECT(A172&amp;"_code"),0,2,,2),2)</f>
        <v>#REF!</v>
      </c>
      <c r="L172" s="45"/>
      <c r="M172" s="47"/>
      <c r="N172" s="45"/>
      <c r="Q172" s="46"/>
      <c r="R172" s="46">
        <f t="shared" si="11"/>
        <v>0</v>
      </c>
    </row>
    <row r="173" spans="1:18" x14ac:dyDescent="0.2">
      <c r="A173" s="61"/>
      <c r="B173" s="65" t="str">
        <f t="shared" si="10"/>
        <v>2017-47</v>
      </c>
      <c r="C173" s="46">
        <v>43064</v>
      </c>
      <c r="D173" s="67">
        <f>WEEKDAY(Tableau64[[#This Row],[date]])</f>
        <v>7</v>
      </c>
      <c r="E173" s="63">
        <v>0.57291666666666696</v>
      </c>
      <c r="F173" s="63">
        <v>0.73958333333333404</v>
      </c>
      <c r="G173" s="46" t="str">
        <f>IF(NOT(ISBLANK(Tableau64[heure
début])),IF(VALUE(MID(TEXT(Tableau64[heure
début],"hh"),1,2))&lt;13,"AM","PM"),"")</f>
        <v>PM</v>
      </c>
      <c r="H173" s="47">
        <f t="shared" si="9"/>
        <v>0.16666666666666707</v>
      </c>
      <c r="I173" s="47"/>
      <c r="J173" s="65"/>
      <c r="K173" s="45" t="e">
        <f ca="1">VLOOKUP(Tableau64[module],OFFSET(INDIRECT(A173&amp;"_code"),0,2,,2),2)</f>
        <v>#REF!</v>
      </c>
      <c r="L173" s="45"/>
      <c r="M173" s="47"/>
      <c r="N173" s="45"/>
      <c r="Q173" s="46"/>
      <c r="R173" s="46">
        <f t="shared" si="11"/>
        <v>0</v>
      </c>
    </row>
    <row r="174" spans="1:18" x14ac:dyDescent="0.2">
      <c r="A174" s="61"/>
      <c r="B174" s="65" t="str">
        <f t="shared" si="10"/>
        <v>2017-48</v>
      </c>
      <c r="C174" s="46">
        <v>43065</v>
      </c>
      <c r="D174" s="67">
        <f>WEEKDAY(Tableau64[[#This Row],[date]])</f>
        <v>1</v>
      </c>
      <c r="E174" s="47">
        <v>0.34375</v>
      </c>
      <c r="F174" s="47">
        <v>0.51041666666666696</v>
      </c>
      <c r="G174" s="46" t="str">
        <f>IF(NOT(ISBLANK(Tableau64[heure
début])),IF(VALUE(MID(TEXT(Tableau64[heure
début],"hh"),1,2))&lt;13,"AM","PM"),"")</f>
        <v>AM</v>
      </c>
      <c r="H174" s="47">
        <f t="shared" si="9"/>
        <v>0.16666666666666696</v>
      </c>
      <c r="I174" s="47"/>
      <c r="J174" s="65"/>
      <c r="K174" s="45" t="e">
        <f ca="1">VLOOKUP(Tableau64[module],OFFSET(INDIRECT(A174&amp;"_code"),0,2,,2),2)</f>
        <v>#REF!</v>
      </c>
      <c r="L174" s="45"/>
      <c r="M174" s="47"/>
      <c r="N174" s="45"/>
      <c r="Q174" s="46"/>
      <c r="R174" s="46">
        <f t="shared" si="11"/>
        <v>0</v>
      </c>
    </row>
    <row r="175" spans="1:18" x14ac:dyDescent="0.2">
      <c r="A175" s="61"/>
      <c r="B175" s="65" t="str">
        <f t="shared" si="10"/>
        <v>2017-48</v>
      </c>
      <c r="C175" s="46">
        <v>43065</v>
      </c>
      <c r="D175" s="67">
        <f>WEEKDAY(Tableau64[[#This Row],[date]])</f>
        <v>1</v>
      </c>
      <c r="E175" s="63">
        <v>0.57291666666666696</v>
      </c>
      <c r="F175" s="63">
        <v>0.73958333333333404</v>
      </c>
      <c r="G175" s="46" t="str">
        <f>IF(NOT(ISBLANK(Tableau64[heure
début])),IF(VALUE(MID(TEXT(Tableau64[heure
début],"hh"),1,2))&lt;13,"AM","PM"),"")</f>
        <v>PM</v>
      </c>
      <c r="H175" s="47">
        <f t="shared" si="9"/>
        <v>0.16666666666666707</v>
      </c>
      <c r="I175" s="47"/>
      <c r="J175" s="65"/>
      <c r="K175" s="45" t="e">
        <f ca="1">VLOOKUP(Tableau64[module],OFFSET(INDIRECT(A175&amp;"_code"),0,2,,2),2)</f>
        <v>#REF!</v>
      </c>
      <c r="L175" s="45"/>
      <c r="M175" s="47"/>
      <c r="N175" s="45"/>
      <c r="Q175" s="46"/>
      <c r="R175" s="46">
        <f t="shared" si="11"/>
        <v>0</v>
      </c>
    </row>
    <row r="176" spans="1:18" x14ac:dyDescent="0.2">
      <c r="A176" s="61"/>
      <c r="B176" s="65" t="str">
        <f t="shared" si="10"/>
        <v>2017-48</v>
      </c>
      <c r="C176" s="46">
        <v>43066</v>
      </c>
      <c r="D176" s="67">
        <f>WEEKDAY(Tableau64[[#This Row],[date]])</f>
        <v>2</v>
      </c>
      <c r="E176" s="47">
        <v>0.34375</v>
      </c>
      <c r="F176" s="47">
        <v>0.51041666666666696</v>
      </c>
      <c r="G176" s="46" t="str">
        <f>IF(NOT(ISBLANK(Tableau64[heure
début])),IF(VALUE(MID(TEXT(Tableau64[heure
début],"hh"),1,2))&lt;13,"AM","PM"),"")</f>
        <v>AM</v>
      </c>
      <c r="H176" s="47">
        <f t="shared" si="9"/>
        <v>0.16666666666666696</v>
      </c>
      <c r="I176" s="47"/>
      <c r="J176" s="65"/>
      <c r="K176" s="45" t="e">
        <f ca="1">VLOOKUP(Tableau64[module],OFFSET(INDIRECT(A176&amp;"_code"),0,2,,2),2)</f>
        <v>#REF!</v>
      </c>
      <c r="L176" s="45"/>
      <c r="M176" s="47"/>
      <c r="N176" s="45"/>
      <c r="Q176" s="46"/>
      <c r="R176" s="46">
        <f t="shared" si="11"/>
        <v>0</v>
      </c>
    </row>
    <row r="177" spans="1:18" x14ac:dyDescent="0.2">
      <c r="A177" s="61"/>
      <c r="B177" s="65" t="str">
        <f t="shared" si="10"/>
        <v>2017-48</v>
      </c>
      <c r="C177" s="46">
        <v>43066</v>
      </c>
      <c r="D177" s="67">
        <f>WEEKDAY(Tableau64[[#This Row],[date]])</f>
        <v>2</v>
      </c>
      <c r="E177" s="63">
        <v>0.57291666666666696</v>
      </c>
      <c r="F177" s="63">
        <v>0.73958333333333404</v>
      </c>
      <c r="G177" s="46" t="str">
        <f>IF(NOT(ISBLANK(Tableau64[heure
début])),IF(VALUE(MID(TEXT(Tableau64[heure
début],"hh"),1,2))&lt;13,"AM","PM"),"")</f>
        <v>PM</v>
      </c>
      <c r="H177" s="47">
        <f t="shared" si="9"/>
        <v>0.16666666666666707</v>
      </c>
      <c r="I177" s="47"/>
      <c r="J177" s="65"/>
      <c r="K177" s="45" t="e">
        <f ca="1">VLOOKUP(Tableau64[module],OFFSET(INDIRECT(A177&amp;"_code"),0,2,,2),2)</f>
        <v>#REF!</v>
      </c>
      <c r="L177" s="45"/>
      <c r="M177" s="47"/>
      <c r="N177" s="45"/>
      <c r="Q177" s="46"/>
      <c r="R177" s="46">
        <f t="shared" si="11"/>
        <v>0</v>
      </c>
    </row>
    <row r="178" spans="1:18" x14ac:dyDescent="0.2">
      <c r="A178" s="61"/>
      <c r="B178" s="65" t="str">
        <f t="shared" si="10"/>
        <v>2017-48</v>
      </c>
      <c r="C178" s="46">
        <v>43067</v>
      </c>
      <c r="D178" s="67">
        <f>WEEKDAY(Tableau64[[#This Row],[date]])</f>
        <v>3</v>
      </c>
      <c r="E178" s="47">
        <v>0.34375</v>
      </c>
      <c r="F178" s="47">
        <v>0.51041666666666696</v>
      </c>
      <c r="G178" s="46" t="str">
        <f>IF(NOT(ISBLANK(Tableau64[heure
début])),IF(VALUE(MID(TEXT(Tableau64[heure
début],"hh"),1,2))&lt;13,"AM","PM"),"")</f>
        <v>AM</v>
      </c>
      <c r="H178" s="47">
        <f t="shared" si="9"/>
        <v>0.16666666666666696</v>
      </c>
      <c r="I178" s="47"/>
      <c r="J178" s="65"/>
      <c r="K178" s="45" t="e">
        <f ca="1">VLOOKUP(Tableau64[module],OFFSET(INDIRECT(A178&amp;"_code"),0,2,,2),2)</f>
        <v>#REF!</v>
      </c>
      <c r="L178" s="45"/>
      <c r="M178" s="47"/>
      <c r="N178" s="45"/>
      <c r="Q178" s="46"/>
      <c r="R178" s="46">
        <f t="shared" si="11"/>
        <v>0</v>
      </c>
    </row>
    <row r="179" spans="1:18" x14ac:dyDescent="0.2">
      <c r="A179" s="61"/>
      <c r="B179" s="65" t="str">
        <f t="shared" si="10"/>
        <v>2017-48</v>
      </c>
      <c r="C179" s="46">
        <v>43067</v>
      </c>
      <c r="D179" s="67">
        <f>WEEKDAY(Tableau64[[#This Row],[date]])</f>
        <v>3</v>
      </c>
      <c r="E179" s="63">
        <v>0.57291666666666696</v>
      </c>
      <c r="F179" s="63">
        <v>0.73958333333333404</v>
      </c>
      <c r="G179" s="46" t="str">
        <f>IF(NOT(ISBLANK(Tableau64[heure
début])),IF(VALUE(MID(TEXT(Tableau64[heure
début],"hh"),1,2))&lt;13,"AM","PM"),"")</f>
        <v>PM</v>
      </c>
      <c r="H179" s="47">
        <f t="shared" si="9"/>
        <v>0.16666666666666707</v>
      </c>
      <c r="I179" s="47"/>
      <c r="J179" s="65"/>
      <c r="K179" s="45" t="e">
        <f ca="1">VLOOKUP(Tableau64[module],OFFSET(INDIRECT(A179&amp;"_code"),0,2,,2),2)</f>
        <v>#REF!</v>
      </c>
      <c r="L179" s="45"/>
      <c r="M179" s="47"/>
      <c r="N179" s="45"/>
      <c r="Q179" s="46"/>
      <c r="R179" s="46">
        <f t="shared" si="11"/>
        <v>0</v>
      </c>
    </row>
    <row r="180" spans="1:18" x14ac:dyDescent="0.2">
      <c r="A180" s="61"/>
      <c r="B180" s="65" t="str">
        <f t="shared" si="10"/>
        <v>2017-48</v>
      </c>
      <c r="C180" s="46">
        <v>43068</v>
      </c>
      <c r="D180" s="67">
        <f>WEEKDAY(Tableau64[[#This Row],[date]])</f>
        <v>4</v>
      </c>
      <c r="E180" s="47">
        <v>0.34375</v>
      </c>
      <c r="F180" s="47">
        <v>0.51041666666666696</v>
      </c>
      <c r="G180" s="46" t="str">
        <f>IF(NOT(ISBLANK(Tableau64[heure
début])),IF(VALUE(MID(TEXT(Tableau64[heure
début],"hh"),1,2))&lt;13,"AM","PM"),"")</f>
        <v>AM</v>
      </c>
      <c r="H180" s="47">
        <f t="shared" si="9"/>
        <v>0.16666666666666696</v>
      </c>
      <c r="I180" s="47"/>
      <c r="J180" s="65"/>
      <c r="K180" s="45" t="e">
        <f ca="1">VLOOKUP(Tableau64[module],OFFSET(INDIRECT(A180&amp;"_code"),0,2,,2),2)</f>
        <v>#REF!</v>
      </c>
      <c r="L180" s="45"/>
      <c r="M180" s="47"/>
      <c r="N180" s="45"/>
      <c r="Q180" s="46"/>
      <c r="R180" s="46">
        <f t="shared" si="11"/>
        <v>0</v>
      </c>
    </row>
    <row r="181" spans="1:18" x14ac:dyDescent="0.2">
      <c r="A181" s="61"/>
      <c r="B181" s="65" t="str">
        <f t="shared" si="10"/>
        <v>2017-48</v>
      </c>
      <c r="C181" s="46">
        <v>43068</v>
      </c>
      <c r="D181" s="67">
        <f>WEEKDAY(Tableau64[[#This Row],[date]])</f>
        <v>4</v>
      </c>
      <c r="E181" s="63">
        <v>0.57291666666666696</v>
      </c>
      <c r="F181" s="63">
        <v>0.73958333333333404</v>
      </c>
      <c r="G181" s="46" t="str">
        <f>IF(NOT(ISBLANK(Tableau64[heure
début])),IF(VALUE(MID(TEXT(Tableau64[heure
début],"hh"),1,2))&lt;13,"AM","PM"),"")</f>
        <v>PM</v>
      </c>
      <c r="H181" s="47">
        <f t="shared" si="9"/>
        <v>0.16666666666666707</v>
      </c>
      <c r="I181" s="47"/>
      <c r="J181" s="65"/>
      <c r="K181" s="45" t="e">
        <f ca="1">VLOOKUP(Tableau64[module],OFFSET(INDIRECT(A181&amp;"_code"),0,2,,2),2)</f>
        <v>#REF!</v>
      </c>
      <c r="L181" s="45"/>
      <c r="M181" s="47"/>
      <c r="N181" s="45"/>
      <c r="Q181" s="46"/>
      <c r="R181" s="46">
        <f t="shared" si="11"/>
        <v>0</v>
      </c>
    </row>
    <row r="182" spans="1:18" x14ac:dyDescent="0.2">
      <c r="A182" s="61"/>
      <c r="B182" s="65" t="str">
        <f t="shared" si="10"/>
        <v>2017-48</v>
      </c>
      <c r="C182" s="46">
        <v>43069</v>
      </c>
      <c r="D182" s="67">
        <f>WEEKDAY(Tableau64[[#This Row],[date]])</f>
        <v>5</v>
      </c>
      <c r="E182" s="47">
        <v>0.34375</v>
      </c>
      <c r="F182" s="47">
        <v>0.51041666666666696</v>
      </c>
      <c r="G182" s="46" t="str">
        <f>IF(NOT(ISBLANK(Tableau64[heure
début])),IF(VALUE(MID(TEXT(Tableau64[heure
début],"hh"),1,2))&lt;13,"AM","PM"),"")</f>
        <v>AM</v>
      </c>
      <c r="H182" s="47">
        <f t="shared" si="9"/>
        <v>0.16666666666666696</v>
      </c>
      <c r="I182" s="47"/>
      <c r="J182" s="65"/>
      <c r="K182" s="45" t="e">
        <f ca="1">VLOOKUP(Tableau64[module],OFFSET(INDIRECT(A182&amp;"_code"),0,2,,2),2)</f>
        <v>#REF!</v>
      </c>
      <c r="L182" s="45"/>
      <c r="M182" s="47"/>
      <c r="N182" s="45"/>
      <c r="Q182" s="46"/>
      <c r="R182" s="46">
        <f t="shared" si="11"/>
        <v>0</v>
      </c>
    </row>
    <row r="183" spans="1:18" x14ac:dyDescent="0.2">
      <c r="A183" s="61"/>
      <c r="B183" s="65" t="str">
        <f t="shared" si="10"/>
        <v>2017-48</v>
      </c>
      <c r="C183" s="46">
        <v>43069</v>
      </c>
      <c r="D183" s="67">
        <f>WEEKDAY(Tableau64[[#This Row],[date]])</f>
        <v>5</v>
      </c>
      <c r="E183" s="63">
        <v>0.57291666666666696</v>
      </c>
      <c r="F183" s="63">
        <v>0.73958333333333404</v>
      </c>
      <c r="G183" s="46" t="str">
        <f>IF(NOT(ISBLANK(Tableau64[heure
début])),IF(VALUE(MID(TEXT(Tableau64[heure
début],"hh"),1,2))&lt;13,"AM","PM"),"")</f>
        <v>PM</v>
      </c>
      <c r="H183" s="47">
        <f t="shared" si="9"/>
        <v>0.16666666666666707</v>
      </c>
      <c r="I183" s="47"/>
      <c r="J183" s="65"/>
      <c r="K183" s="45" t="e">
        <f ca="1">VLOOKUP(Tableau64[module],OFFSET(INDIRECT(A183&amp;"_code"),0,2,,2),2)</f>
        <v>#REF!</v>
      </c>
      <c r="L183" s="45"/>
      <c r="M183" s="47"/>
      <c r="N183" s="45"/>
      <c r="Q183" s="46"/>
      <c r="R183" s="46">
        <f t="shared" si="11"/>
        <v>0</v>
      </c>
    </row>
    <row r="184" spans="1:18" x14ac:dyDescent="0.2">
      <c r="A184" s="61"/>
      <c r="B184" s="65" t="str">
        <f t="shared" si="10"/>
        <v>2017-48</v>
      </c>
      <c r="C184" s="46">
        <v>43070</v>
      </c>
      <c r="D184" s="67">
        <f>WEEKDAY(Tableau64[[#This Row],[date]])</f>
        <v>6</v>
      </c>
      <c r="E184" s="47">
        <v>0.34375</v>
      </c>
      <c r="F184" s="47">
        <v>0.51041666666666696</v>
      </c>
      <c r="G184" s="46" t="str">
        <f>IF(NOT(ISBLANK(Tableau64[heure
début])),IF(VALUE(MID(TEXT(Tableau64[heure
début],"hh"),1,2))&lt;13,"AM","PM"),"")</f>
        <v>AM</v>
      </c>
      <c r="H184" s="47">
        <f t="shared" si="9"/>
        <v>0.16666666666666696</v>
      </c>
      <c r="I184" s="47"/>
      <c r="J184" s="65"/>
      <c r="K184" s="45" t="e">
        <f ca="1">VLOOKUP(Tableau64[module],OFFSET(INDIRECT(A184&amp;"_code"),0,2,,2),2)</f>
        <v>#REF!</v>
      </c>
      <c r="L184" s="45"/>
      <c r="M184" s="47"/>
      <c r="N184" s="45"/>
      <c r="Q184" s="46"/>
      <c r="R184" s="46">
        <f t="shared" si="11"/>
        <v>0</v>
      </c>
    </row>
    <row r="185" spans="1:18" x14ac:dyDescent="0.2">
      <c r="A185" s="61"/>
      <c r="B185" s="65" t="str">
        <f t="shared" si="10"/>
        <v>2017-48</v>
      </c>
      <c r="C185" s="46">
        <v>43070</v>
      </c>
      <c r="D185" s="67">
        <f>WEEKDAY(Tableau64[[#This Row],[date]])</f>
        <v>6</v>
      </c>
      <c r="E185" s="63">
        <v>0.57291666666666696</v>
      </c>
      <c r="F185" s="63">
        <v>0.73958333333333404</v>
      </c>
      <c r="G185" s="46" t="str">
        <f>IF(NOT(ISBLANK(Tableau64[heure
début])),IF(VALUE(MID(TEXT(Tableau64[heure
début],"hh"),1,2))&lt;13,"AM","PM"),"")</f>
        <v>PM</v>
      </c>
      <c r="H185" s="47">
        <f t="shared" si="9"/>
        <v>0.16666666666666707</v>
      </c>
      <c r="I185" s="47"/>
      <c r="J185" s="65"/>
      <c r="K185" s="45" t="e">
        <f ca="1">VLOOKUP(Tableau64[module],OFFSET(INDIRECT(A185&amp;"_code"),0,2,,2),2)</f>
        <v>#REF!</v>
      </c>
      <c r="L185" s="45"/>
      <c r="M185" s="47"/>
      <c r="N185" s="45"/>
      <c r="Q185" s="46"/>
      <c r="R185" s="46">
        <f t="shared" si="11"/>
        <v>0</v>
      </c>
    </row>
    <row r="186" spans="1:18" x14ac:dyDescent="0.2">
      <c r="A186" s="61"/>
      <c r="B186" s="65" t="str">
        <f t="shared" si="10"/>
        <v>2017-48</v>
      </c>
      <c r="C186" s="46">
        <v>43071</v>
      </c>
      <c r="D186" s="67">
        <f>WEEKDAY(Tableau64[[#This Row],[date]])</f>
        <v>7</v>
      </c>
      <c r="E186" s="47">
        <v>0.34375</v>
      </c>
      <c r="F186" s="47">
        <v>0.51041666666666696</v>
      </c>
      <c r="G186" s="46" t="str">
        <f>IF(NOT(ISBLANK(Tableau64[heure
début])),IF(VALUE(MID(TEXT(Tableau64[heure
début],"hh"),1,2))&lt;13,"AM","PM"),"")</f>
        <v>AM</v>
      </c>
      <c r="H186" s="47">
        <f t="shared" si="9"/>
        <v>0.16666666666666696</v>
      </c>
      <c r="I186" s="47"/>
      <c r="J186" s="65"/>
      <c r="K186" s="45" t="e">
        <f ca="1">VLOOKUP(Tableau64[module],OFFSET(INDIRECT(A186&amp;"_code"),0,2,,2),2)</f>
        <v>#REF!</v>
      </c>
      <c r="L186" s="45"/>
      <c r="M186" s="47"/>
      <c r="N186" s="45"/>
      <c r="Q186" s="46"/>
      <c r="R186" s="46">
        <f t="shared" si="11"/>
        <v>0</v>
      </c>
    </row>
    <row r="187" spans="1:18" x14ac:dyDescent="0.2">
      <c r="A187" s="61"/>
      <c r="B187" s="65" t="str">
        <f t="shared" si="10"/>
        <v>2017-48</v>
      </c>
      <c r="C187" s="46">
        <v>43071</v>
      </c>
      <c r="D187" s="67">
        <f>WEEKDAY(Tableau64[[#This Row],[date]])</f>
        <v>7</v>
      </c>
      <c r="E187" s="63">
        <v>0.57291666666666696</v>
      </c>
      <c r="F187" s="63">
        <v>0.73958333333333404</v>
      </c>
      <c r="G187" s="46" t="str">
        <f>IF(NOT(ISBLANK(Tableau64[heure
début])),IF(VALUE(MID(TEXT(Tableau64[heure
début],"hh"),1,2))&lt;13,"AM","PM"),"")</f>
        <v>PM</v>
      </c>
      <c r="H187" s="47">
        <f t="shared" si="9"/>
        <v>0.16666666666666707</v>
      </c>
      <c r="I187" s="47"/>
      <c r="J187" s="65"/>
      <c r="K187" s="45" t="e">
        <f ca="1">VLOOKUP(Tableau64[module],OFFSET(INDIRECT(A187&amp;"_code"),0,2,,2),2)</f>
        <v>#REF!</v>
      </c>
      <c r="L187" s="45"/>
      <c r="M187" s="47"/>
      <c r="N187" s="45"/>
      <c r="Q187" s="46"/>
      <c r="R187" s="46">
        <f t="shared" si="11"/>
        <v>0</v>
      </c>
    </row>
    <row r="188" spans="1:18" x14ac:dyDescent="0.2">
      <c r="A188" s="61"/>
      <c r="B188" s="65" t="str">
        <f t="shared" si="10"/>
        <v>2017-49</v>
      </c>
      <c r="C188" s="46">
        <v>43072</v>
      </c>
      <c r="D188" s="67">
        <f>WEEKDAY(Tableau64[[#This Row],[date]])</f>
        <v>1</v>
      </c>
      <c r="E188" s="47">
        <v>0.34375</v>
      </c>
      <c r="F188" s="47">
        <v>0.51041666666666696</v>
      </c>
      <c r="G188" s="46" t="str">
        <f>IF(NOT(ISBLANK(Tableau64[heure
début])),IF(VALUE(MID(TEXT(Tableau64[heure
début],"hh"),1,2))&lt;13,"AM","PM"),"")</f>
        <v>AM</v>
      </c>
      <c r="H188" s="47">
        <f t="shared" ref="H188:H251" si="12">F188-E188</f>
        <v>0.16666666666666696</v>
      </c>
      <c r="I188" s="47"/>
      <c r="J188" s="65"/>
      <c r="K188" s="45" t="e">
        <f ca="1">VLOOKUP(Tableau64[module],OFFSET(INDIRECT(A188&amp;"_code"),0,2,,2),2)</f>
        <v>#REF!</v>
      </c>
      <c r="L188" s="45"/>
      <c r="M188" s="47"/>
      <c r="N188" s="45"/>
      <c r="Q188" s="46"/>
      <c r="R188" s="46">
        <f t="shared" si="11"/>
        <v>0</v>
      </c>
    </row>
    <row r="189" spans="1:18" x14ac:dyDescent="0.2">
      <c r="A189" s="61"/>
      <c r="B189" s="65" t="str">
        <f t="shared" si="10"/>
        <v>2017-49</v>
      </c>
      <c r="C189" s="46">
        <v>43072</v>
      </c>
      <c r="D189" s="67">
        <f>WEEKDAY(Tableau64[[#This Row],[date]])</f>
        <v>1</v>
      </c>
      <c r="E189" s="63">
        <v>0.57291666666666696</v>
      </c>
      <c r="F189" s="63">
        <v>0.73958333333333404</v>
      </c>
      <c r="G189" s="46" t="str">
        <f>IF(NOT(ISBLANK(Tableau64[heure
début])),IF(VALUE(MID(TEXT(Tableau64[heure
début],"hh"),1,2))&lt;13,"AM","PM"),"")</f>
        <v>PM</v>
      </c>
      <c r="H189" s="47">
        <f t="shared" si="12"/>
        <v>0.16666666666666707</v>
      </c>
      <c r="I189" s="47"/>
      <c r="J189" s="65"/>
      <c r="K189" s="45" t="e">
        <f ca="1">VLOOKUP(Tableau64[module],OFFSET(INDIRECT(A189&amp;"_code"),0,2,,2),2)</f>
        <v>#REF!</v>
      </c>
      <c r="L189" s="45"/>
      <c r="M189" s="47"/>
      <c r="N189" s="45"/>
      <c r="Q189" s="46"/>
      <c r="R189" s="46">
        <f t="shared" si="11"/>
        <v>0</v>
      </c>
    </row>
    <row r="190" spans="1:18" x14ac:dyDescent="0.2">
      <c r="A190" s="61"/>
      <c r="B190" s="65" t="str">
        <f t="shared" si="10"/>
        <v>2017-49</v>
      </c>
      <c r="C190" s="46">
        <v>43073</v>
      </c>
      <c r="D190" s="67">
        <f>WEEKDAY(Tableau64[[#This Row],[date]])</f>
        <v>2</v>
      </c>
      <c r="E190" s="47">
        <v>0.34375</v>
      </c>
      <c r="F190" s="47">
        <v>0.51041666666666696</v>
      </c>
      <c r="G190" s="46" t="str">
        <f>IF(NOT(ISBLANK(Tableau64[heure
début])),IF(VALUE(MID(TEXT(Tableau64[heure
début],"hh"),1,2))&lt;13,"AM","PM"),"")</f>
        <v>AM</v>
      </c>
      <c r="H190" s="47">
        <f t="shared" si="12"/>
        <v>0.16666666666666696</v>
      </c>
      <c r="I190" s="47"/>
      <c r="J190" s="65"/>
      <c r="K190" s="45" t="e">
        <f ca="1">VLOOKUP(Tableau64[module],OFFSET(INDIRECT(A190&amp;"_code"),0,2,,2),2)</f>
        <v>#REF!</v>
      </c>
      <c r="L190" s="45"/>
      <c r="M190" s="47"/>
      <c r="N190" s="45"/>
      <c r="Q190" s="46"/>
      <c r="R190" s="46">
        <f t="shared" si="11"/>
        <v>0</v>
      </c>
    </row>
    <row r="191" spans="1:18" x14ac:dyDescent="0.2">
      <c r="A191" s="61"/>
      <c r="B191" s="65" t="str">
        <f t="shared" si="10"/>
        <v>2017-49</v>
      </c>
      <c r="C191" s="46">
        <v>43073</v>
      </c>
      <c r="D191" s="67">
        <f>WEEKDAY(Tableau64[[#This Row],[date]])</f>
        <v>2</v>
      </c>
      <c r="E191" s="63">
        <v>0.57291666666666696</v>
      </c>
      <c r="F191" s="63">
        <v>0.73958333333333404</v>
      </c>
      <c r="G191" s="46" t="str">
        <f>IF(NOT(ISBLANK(Tableau64[heure
début])),IF(VALUE(MID(TEXT(Tableau64[heure
début],"hh"),1,2))&lt;13,"AM","PM"),"")</f>
        <v>PM</v>
      </c>
      <c r="H191" s="47">
        <f t="shared" si="12"/>
        <v>0.16666666666666707</v>
      </c>
      <c r="I191" s="47"/>
      <c r="J191" s="65"/>
      <c r="K191" s="45" t="e">
        <f ca="1">VLOOKUP(Tableau64[module],OFFSET(INDIRECT(A191&amp;"_code"),0,2,,2),2)</f>
        <v>#REF!</v>
      </c>
      <c r="L191" s="45"/>
      <c r="M191" s="47"/>
      <c r="N191" s="45"/>
      <c r="Q191" s="46"/>
      <c r="R191" s="46">
        <f t="shared" si="11"/>
        <v>0</v>
      </c>
    </row>
    <row r="192" spans="1:18" x14ac:dyDescent="0.2">
      <c r="A192" s="61"/>
      <c r="B192" s="65" t="str">
        <f t="shared" si="10"/>
        <v>2017-49</v>
      </c>
      <c r="C192" s="46">
        <v>43074</v>
      </c>
      <c r="D192" s="67">
        <f>WEEKDAY(Tableau64[[#This Row],[date]])</f>
        <v>3</v>
      </c>
      <c r="E192" s="47">
        <v>0.34375</v>
      </c>
      <c r="F192" s="47">
        <v>0.51041666666666696</v>
      </c>
      <c r="G192" s="46" t="str">
        <f>IF(NOT(ISBLANK(Tableau64[heure
début])),IF(VALUE(MID(TEXT(Tableau64[heure
début],"hh"),1,2))&lt;13,"AM","PM"),"")</f>
        <v>AM</v>
      </c>
      <c r="H192" s="47">
        <f t="shared" si="12"/>
        <v>0.16666666666666696</v>
      </c>
      <c r="I192" s="47"/>
      <c r="J192" s="65"/>
      <c r="K192" s="45" t="e">
        <f ca="1">VLOOKUP(Tableau64[module],OFFSET(INDIRECT(A192&amp;"_code"),0,2,,2),2)</f>
        <v>#REF!</v>
      </c>
      <c r="L192" s="45"/>
      <c r="M192" s="47"/>
      <c r="N192" s="45"/>
      <c r="Q192" s="46"/>
      <c r="R192" s="46">
        <f t="shared" si="11"/>
        <v>0</v>
      </c>
    </row>
    <row r="193" spans="1:18" x14ac:dyDescent="0.2">
      <c r="A193" s="61"/>
      <c r="B193" s="65" t="str">
        <f t="shared" si="10"/>
        <v>2017-49</v>
      </c>
      <c r="C193" s="46">
        <v>43074</v>
      </c>
      <c r="D193" s="67">
        <f>WEEKDAY(Tableau64[[#This Row],[date]])</f>
        <v>3</v>
      </c>
      <c r="E193" s="63">
        <v>0.57291666666666696</v>
      </c>
      <c r="F193" s="63">
        <v>0.73958333333333404</v>
      </c>
      <c r="G193" s="46" t="str">
        <f>IF(NOT(ISBLANK(Tableau64[heure
début])),IF(VALUE(MID(TEXT(Tableau64[heure
début],"hh"),1,2))&lt;13,"AM","PM"),"")</f>
        <v>PM</v>
      </c>
      <c r="H193" s="47">
        <f t="shared" si="12"/>
        <v>0.16666666666666707</v>
      </c>
      <c r="I193" s="47"/>
      <c r="J193" s="65"/>
      <c r="K193" s="45" t="e">
        <f ca="1">VLOOKUP(Tableau64[module],OFFSET(INDIRECT(A193&amp;"_code"),0,2,,2),2)</f>
        <v>#REF!</v>
      </c>
      <c r="L193" s="45"/>
      <c r="M193" s="47"/>
      <c r="N193" s="45"/>
      <c r="Q193" s="46"/>
      <c r="R193" s="46">
        <f t="shared" si="11"/>
        <v>0</v>
      </c>
    </row>
    <row r="194" spans="1:18" x14ac:dyDescent="0.2">
      <c r="A194" s="61"/>
      <c r="B194" s="65" t="str">
        <f t="shared" ref="B194:B257" si="13">YEAR(C194)&amp;"-"&amp;WEEKNUM(C194)</f>
        <v>2017-49</v>
      </c>
      <c r="C194" s="46">
        <v>43075</v>
      </c>
      <c r="D194" s="67">
        <f>WEEKDAY(Tableau64[[#This Row],[date]])</f>
        <v>4</v>
      </c>
      <c r="E194" s="47">
        <v>0.34375</v>
      </c>
      <c r="F194" s="47">
        <v>0.51041666666666696</v>
      </c>
      <c r="G194" s="46" t="str">
        <f>IF(NOT(ISBLANK(Tableau64[heure
début])),IF(VALUE(MID(TEXT(Tableau64[heure
début],"hh"),1,2))&lt;13,"AM","PM"),"")</f>
        <v>AM</v>
      </c>
      <c r="H194" s="47">
        <f t="shared" si="12"/>
        <v>0.16666666666666696</v>
      </c>
      <c r="I194" s="47"/>
      <c r="J194" s="65"/>
      <c r="K194" s="45" t="e">
        <f ca="1">VLOOKUP(Tableau64[module],OFFSET(INDIRECT(A194&amp;"_code"),0,2,,2),2)</f>
        <v>#REF!</v>
      </c>
      <c r="L194" s="45"/>
      <c r="M194" s="47"/>
      <c r="N194" s="45"/>
      <c r="Q194" s="46"/>
      <c r="R194" s="46">
        <f t="shared" si="11"/>
        <v>0</v>
      </c>
    </row>
    <row r="195" spans="1:18" x14ac:dyDescent="0.2">
      <c r="A195" s="61"/>
      <c r="B195" s="65" t="str">
        <f t="shared" si="13"/>
        <v>2017-49</v>
      </c>
      <c r="C195" s="46">
        <v>43075</v>
      </c>
      <c r="D195" s="67">
        <f>WEEKDAY(Tableau64[[#This Row],[date]])</f>
        <v>4</v>
      </c>
      <c r="E195" s="63">
        <v>0.57291666666666696</v>
      </c>
      <c r="F195" s="63">
        <v>0.73958333333333404</v>
      </c>
      <c r="G195" s="46" t="str">
        <f>IF(NOT(ISBLANK(Tableau64[heure
début])),IF(VALUE(MID(TEXT(Tableau64[heure
début],"hh"),1,2))&lt;13,"AM","PM"),"")</f>
        <v>PM</v>
      </c>
      <c r="H195" s="47">
        <f t="shared" si="12"/>
        <v>0.16666666666666707</v>
      </c>
      <c r="I195" s="47"/>
      <c r="J195" s="65"/>
      <c r="K195" s="45" t="e">
        <f ca="1">VLOOKUP(Tableau64[module],OFFSET(INDIRECT(A195&amp;"_code"),0,2,,2),2)</f>
        <v>#REF!</v>
      </c>
      <c r="L195" s="45"/>
      <c r="M195" s="47"/>
      <c r="N195" s="45"/>
      <c r="Q195" s="46"/>
      <c r="R195" s="46">
        <f t="shared" ref="R195:R258" si="14">IF(NOT(ISBLANK(P195)),P195,Q195)</f>
        <v>0</v>
      </c>
    </row>
    <row r="196" spans="1:18" x14ac:dyDescent="0.2">
      <c r="A196" s="61"/>
      <c r="B196" s="65" t="str">
        <f t="shared" si="13"/>
        <v>2017-49</v>
      </c>
      <c r="C196" s="46">
        <v>43076</v>
      </c>
      <c r="D196" s="67">
        <f>WEEKDAY(Tableau64[[#This Row],[date]])</f>
        <v>5</v>
      </c>
      <c r="E196" s="47">
        <v>0.34375</v>
      </c>
      <c r="F196" s="47">
        <v>0.51041666666666696</v>
      </c>
      <c r="G196" s="46" t="str">
        <f>IF(NOT(ISBLANK(Tableau64[heure
début])),IF(VALUE(MID(TEXT(Tableau64[heure
début],"hh"),1,2))&lt;13,"AM","PM"),"")</f>
        <v>AM</v>
      </c>
      <c r="H196" s="47">
        <f t="shared" si="12"/>
        <v>0.16666666666666696</v>
      </c>
      <c r="I196" s="47"/>
      <c r="J196" s="65"/>
      <c r="K196" s="45" t="e">
        <f ca="1">VLOOKUP(Tableau64[module],OFFSET(INDIRECT(A196&amp;"_code"),0,2,,2),2)</f>
        <v>#REF!</v>
      </c>
      <c r="L196" s="45"/>
      <c r="M196" s="47"/>
      <c r="N196" s="45"/>
      <c r="Q196" s="46"/>
      <c r="R196" s="46">
        <f t="shared" si="14"/>
        <v>0</v>
      </c>
    </row>
    <row r="197" spans="1:18" x14ac:dyDescent="0.2">
      <c r="A197" s="61"/>
      <c r="B197" s="65" t="str">
        <f t="shared" si="13"/>
        <v>2017-49</v>
      </c>
      <c r="C197" s="46">
        <v>43076</v>
      </c>
      <c r="D197" s="67">
        <f>WEEKDAY(Tableau64[[#This Row],[date]])</f>
        <v>5</v>
      </c>
      <c r="E197" s="63">
        <v>0.57291666666666696</v>
      </c>
      <c r="F197" s="63">
        <v>0.73958333333333404</v>
      </c>
      <c r="G197" s="46" t="str">
        <f>IF(NOT(ISBLANK(Tableau64[heure
début])),IF(VALUE(MID(TEXT(Tableau64[heure
début],"hh"),1,2))&lt;13,"AM","PM"),"")</f>
        <v>PM</v>
      </c>
      <c r="H197" s="47">
        <f t="shared" si="12"/>
        <v>0.16666666666666707</v>
      </c>
      <c r="I197" s="47"/>
      <c r="J197" s="65"/>
      <c r="K197" s="45" t="e">
        <f ca="1">VLOOKUP(Tableau64[module],OFFSET(INDIRECT(A197&amp;"_code"),0,2,,2),2)</f>
        <v>#REF!</v>
      </c>
      <c r="L197" s="45"/>
      <c r="M197" s="47"/>
      <c r="N197" s="45"/>
      <c r="Q197" s="46"/>
      <c r="R197" s="46">
        <f t="shared" si="14"/>
        <v>0</v>
      </c>
    </row>
    <row r="198" spans="1:18" x14ac:dyDescent="0.2">
      <c r="A198" s="61"/>
      <c r="B198" s="65" t="str">
        <f t="shared" si="13"/>
        <v>2017-49</v>
      </c>
      <c r="C198" s="46">
        <v>43077</v>
      </c>
      <c r="D198" s="67">
        <f>WEEKDAY(Tableau64[[#This Row],[date]])</f>
        <v>6</v>
      </c>
      <c r="E198" s="47">
        <v>0.34375</v>
      </c>
      <c r="F198" s="47">
        <v>0.51041666666666696</v>
      </c>
      <c r="G198" s="46" t="str">
        <f>IF(NOT(ISBLANK(Tableau64[heure
début])),IF(VALUE(MID(TEXT(Tableau64[heure
début],"hh"),1,2))&lt;13,"AM","PM"),"")</f>
        <v>AM</v>
      </c>
      <c r="H198" s="47">
        <f t="shared" si="12"/>
        <v>0.16666666666666696</v>
      </c>
      <c r="I198" s="47"/>
      <c r="J198" s="65"/>
      <c r="K198" s="45" t="e">
        <f ca="1">VLOOKUP(Tableau64[module],OFFSET(INDIRECT(A198&amp;"_code"),0,2,,2),2)</f>
        <v>#REF!</v>
      </c>
      <c r="L198" s="45"/>
      <c r="M198" s="47"/>
      <c r="N198" s="45"/>
      <c r="Q198" s="46"/>
      <c r="R198" s="46">
        <f t="shared" si="14"/>
        <v>0</v>
      </c>
    </row>
    <row r="199" spans="1:18" x14ac:dyDescent="0.2">
      <c r="A199" s="61"/>
      <c r="B199" s="65" t="str">
        <f t="shared" si="13"/>
        <v>2017-49</v>
      </c>
      <c r="C199" s="46">
        <v>43077</v>
      </c>
      <c r="D199" s="67">
        <f>WEEKDAY(Tableau64[[#This Row],[date]])</f>
        <v>6</v>
      </c>
      <c r="E199" s="63">
        <v>0.57291666666666696</v>
      </c>
      <c r="F199" s="63">
        <v>0.73958333333333404</v>
      </c>
      <c r="G199" s="46" t="str">
        <f>IF(NOT(ISBLANK(Tableau64[heure
début])),IF(VALUE(MID(TEXT(Tableau64[heure
début],"hh"),1,2))&lt;13,"AM","PM"),"")</f>
        <v>PM</v>
      </c>
      <c r="H199" s="47">
        <f t="shared" si="12"/>
        <v>0.16666666666666707</v>
      </c>
      <c r="I199" s="47"/>
      <c r="J199" s="65"/>
      <c r="K199" s="45" t="e">
        <f ca="1">VLOOKUP(Tableau64[module],OFFSET(INDIRECT(A199&amp;"_code"),0,2,,2),2)</f>
        <v>#REF!</v>
      </c>
      <c r="L199" s="45"/>
      <c r="M199" s="47"/>
      <c r="N199" s="45"/>
      <c r="Q199" s="46"/>
      <c r="R199" s="46">
        <f t="shared" si="14"/>
        <v>0</v>
      </c>
    </row>
    <row r="200" spans="1:18" x14ac:dyDescent="0.2">
      <c r="A200" s="61"/>
      <c r="B200" s="65" t="str">
        <f t="shared" si="13"/>
        <v>2017-49</v>
      </c>
      <c r="C200" s="46">
        <v>43078</v>
      </c>
      <c r="D200" s="67">
        <f>WEEKDAY(Tableau64[[#This Row],[date]])</f>
        <v>7</v>
      </c>
      <c r="E200" s="47">
        <v>0.34375</v>
      </c>
      <c r="F200" s="47">
        <v>0.51041666666666696</v>
      </c>
      <c r="G200" s="46" t="str">
        <f>IF(NOT(ISBLANK(Tableau64[heure
début])),IF(VALUE(MID(TEXT(Tableau64[heure
début],"hh"),1,2))&lt;13,"AM","PM"),"")</f>
        <v>AM</v>
      </c>
      <c r="H200" s="47">
        <f t="shared" si="12"/>
        <v>0.16666666666666696</v>
      </c>
      <c r="I200" s="47"/>
      <c r="J200" s="65"/>
      <c r="K200" s="45" t="e">
        <f ca="1">VLOOKUP(Tableau64[module],OFFSET(INDIRECT(A200&amp;"_code"),0,2,,2),2)</f>
        <v>#REF!</v>
      </c>
      <c r="L200" s="45"/>
      <c r="M200" s="47"/>
      <c r="N200" s="45"/>
      <c r="Q200" s="46"/>
      <c r="R200" s="46">
        <f t="shared" si="14"/>
        <v>0</v>
      </c>
    </row>
    <row r="201" spans="1:18" x14ac:dyDescent="0.2">
      <c r="A201" s="61"/>
      <c r="B201" s="65" t="str">
        <f t="shared" si="13"/>
        <v>2017-49</v>
      </c>
      <c r="C201" s="46">
        <v>43078</v>
      </c>
      <c r="D201" s="67">
        <f>WEEKDAY(Tableau64[[#This Row],[date]])</f>
        <v>7</v>
      </c>
      <c r="E201" s="63">
        <v>0.57291666666666696</v>
      </c>
      <c r="F201" s="63">
        <v>0.73958333333333404</v>
      </c>
      <c r="G201" s="46" t="str">
        <f>IF(NOT(ISBLANK(Tableau64[heure
début])),IF(VALUE(MID(TEXT(Tableau64[heure
début],"hh"),1,2))&lt;13,"AM","PM"),"")</f>
        <v>PM</v>
      </c>
      <c r="H201" s="47">
        <f t="shared" si="12"/>
        <v>0.16666666666666707</v>
      </c>
      <c r="I201" s="47"/>
      <c r="J201" s="65"/>
      <c r="K201" s="45" t="e">
        <f ca="1">VLOOKUP(Tableau64[module],OFFSET(INDIRECT(A201&amp;"_code"),0,2,,2),2)</f>
        <v>#REF!</v>
      </c>
      <c r="L201" s="45"/>
      <c r="M201" s="47"/>
      <c r="N201" s="45"/>
      <c r="Q201" s="46"/>
      <c r="R201" s="46">
        <f t="shared" si="14"/>
        <v>0</v>
      </c>
    </row>
    <row r="202" spans="1:18" x14ac:dyDescent="0.2">
      <c r="A202" s="61"/>
      <c r="B202" s="65" t="str">
        <f t="shared" si="13"/>
        <v>2017-50</v>
      </c>
      <c r="C202" s="46">
        <v>43079</v>
      </c>
      <c r="D202" s="67">
        <f>WEEKDAY(Tableau64[[#This Row],[date]])</f>
        <v>1</v>
      </c>
      <c r="E202" s="47">
        <v>0.34375</v>
      </c>
      <c r="F202" s="47">
        <v>0.51041666666666696</v>
      </c>
      <c r="G202" s="46" t="str">
        <f>IF(NOT(ISBLANK(Tableau64[heure
début])),IF(VALUE(MID(TEXT(Tableau64[heure
début],"hh"),1,2))&lt;13,"AM","PM"),"")</f>
        <v>AM</v>
      </c>
      <c r="H202" s="47">
        <f t="shared" si="12"/>
        <v>0.16666666666666696</v>
      </c>
      <c r="I202" s="47"/>
      <c r="J202" s="65"/>
      <c r="K202" s="45" t="e">
        <f ca="1">VLOOKUP(Tableau64[module],OFFSET(INDIRECT(A202&amp;"_code"),0,2,,2),2)</f>
        <v>#REF!</v>
      </c>
      <c r="L202" s="45"/>
      <c r="M202" s="47"/>
      <c r="N202" s="45"/>
      <c r="Q202" s="46"/>
      <c r="R202" s="46">
        <f t="shared" si="14"/>
        <v>0</v>
      </c>
    </row>
    <row r="203" spans="1:18" x14ac:dyDescent="0.2">
      <c r="A203" s="61"/>
      <c r="B203" s="65" t="str">
        <f t="shared" si="13"/>
        <v>2017-50</v>
      </c>
      <c r="C203" s="46">
        <v>43079</v>
      </c>
      <c r="D203" s="67">
        <f>WEEKDAY(Tableau64[[#This Row],[date]])</f>
        <v>1</v>
      </c>
      <c r="E203" s="63">
        <v>0.57291666666666696</v>
      </c>
      <c r="F203" s="63">
        <v>0.73958333333333404</v>
      </c>
      <c r="G203" s="46" t="str">
        <f>IF(NOT(ISBLANK(Tableau64[heure
début])),IF(VALUE(MID(TEXT(Tableau64[heure
début],"hh"),1,2))&lt;13,"AM","PM"),"")</f>
        <v>PM</v>
      </c>
      <c r="H203" s="47">
        <f t="shared" si="12"/>
        <v>0.16666666666666707</v>
      </c>
      <c r="I203" s="47"/>
      <c r="J203" s="65"/>
      <c r="K203" s="45" t="e">
        <f ca="1">VLOOKUP(Tableau64[module],OFFSET(INDIRECT(A203&amp;"_code"),0,2,,2),2)</f>
        <v>#REF!</v>
      </c>
      <c r="L203" s="45"/>
      <c r="M203" s="47"/>
      <c r="N203" s="45"/>
      <c r="Q203" s="46"/>
      <c r="R203" s="46">
        <f t="shared" si="14"/>
        <v>0</v>
      </c>
    </row>
    <row r="204" spans="1:18" x14ac:dyDescent="0.2">
      <c r="A204" s="61"/>
      <c r="B204" s="65" t="str">
        <f t="shared" si="13"/>
        <v>2017-50</v>
      </c>
      <c r="C204" s="46">
        <v>43080</v>
      </c>
      <c r="D204" s="67">
        <f>WEEKDAY(Tableau64[[#This Row],[date]])</f>
        <v>2</v>
      </c>
      <c r="E204" s="47">
        <v>0.34375</v>
      </c>
      <c r="F204" s="47">
        <v>0.51041666666666696</v>
      </c>
      <c r="G204" s="46" t="str">
        <f>IF(NOT(ISBLANK(Tableau64[heure
début])),IF(VALUE(MID(TEXT(Tableau64[heure
début],"hh"),1,2))&lt;13,"AM","PM"),"")</f>
        <v>AM</v>
      </c>
      <c r="H204" s="47">
        <f t="shared" si="12"/>
        <v>0.16666666666666696</v>
      </c>
      <c r="I204" s="47"/>
      <c r="J204" s="65"/>
      <c r="K204" s="45" t="e">
        <f ca="1">VLOOKUP(Tableau64[module],OFFSET(INDIRECT(A204&amp;"_code"),0,2,,2),2)</f>
        <v>#REF!</v>
      </c>
      <c r="L204" s="45"/>
      <c r="M204" s="47"/>
      <c r="N204" s="45"/>
      <c r="Q204" s="46"/>
      <c r="R204" s="46">
        <f t="shared" si="14"/>
        <v>0</v>
      </c>
    </row>
    <row r="205" spans="1:18" x14ac:dyDescent="0.2">
      <c r="A205" s="61"/>
      <c r="B205" s="65" t="str">
        <f t="shared" si="13"/>
        <v>2017-50</v>
      </c>
      <c r="C205" s="46">
        <v>43080</v>
      </c>
      <c r="D205" s="67">
        <f>WEEKDAY(Tableau64[[#This Row],[date]])</f>
        <v>2</v>
      </c>
      <c r="E205" s="63">
        <v>0.57291666666666696</v>
      </c>
      <c r="F205" s="63">
        <v>0.73958333333333404</v>
      </c>
      <c r="G205" s="46" t="str">
        <f>IF(NOT(ISBLANK(Tableau64[heure
début])),IF(VALUE(MID(TEXT(Tableau64[heure
début],"hh"),1,2))&lt;13,"AM","PM"),"")</f>
        <v>PM</v>
      </c>
      <c r="H205" s="47">
        <f t="shared" si="12"/>
        <v>0.16666666666666707</v>
      </c>
      <c r="I205" s="47"/>
      <c r="J205" s="65"/>
      <c r="K205" s="45" t="e">
        <f ca="1">VLOOKUP(Tableau64[module],OFFSET(INDIRECT(A205&amp;"_code"),0,2,,2),2)</f>
        <v>#REF!</v>
      </c>
      <c r="L205" s="45"/>
      <c r="M205" s="47"/>
      <c r="N205" s="45"/>
      <c r="Q205" s="46"/>
      <c r="R205" s="46">
        <f t="shared" si="14"/>
        <v>0</v>
      </c>
    </row>
    <row r="206" spans="1:18" x14ac:dyDescent="0.2">
      <c r="A206" s="61"/>
      <c r="B206" s="65" t="str">
        <f t="shared" si="13"/>
        <v>2017-50</v>
      </c>
      <c r="C206" s="46">
        <v>43081</v>
      </c>
      <c r="D206" s="67">
        <f>WEEKDAY(Tableau64[[#This Row],[date]])</f>
        <v>3</v>
      </c>
      <c r="E206" s="47">
        <v>0.34375</v>
      </c>
      <c r="F206" s="47">
        <v>0.51041666666666696</v>
      </c>
      <c r="G206" s="46" t="str">
        <f>IF(NOT(ISBLANK(Tableau64[heure
début])),IF(VALUE(MID(TEXT(Tableau64[heure
début],"hh"),1,2))&lt;13,"AM","PM"),"")</f>
        <v>AM</v>
      </c>
      <c r="H206" s="47">
        <f t="shared" si="12"/>
        <v>0.16666666666666696</v>
      </c>
      <c r="I206" s="47"/>
      <c r="J206" s="65"/>
      <c r="K206" s="45" t="e">
        <f ca="1">VLOOKUP(Tableau64[module],OFFSET(INDIRECT(A206&amp;"_code"),0,2,,2),2)</f>
        <v>#REF!</v>
      </c>
      <c r="L206" s="45"/>
      <c r="M206" s="47"/>
      <c r="N206" s="45"/>
      <c r="Q206" s="46"/>
      <c r="R206" s="46">
        <f t="shared" si="14"/>
        <v>0</v>
      </c>
    </row>
    <row r="207" spans="1:18" x14ac:dyDescent="0.2">
      <c r="A207" s="61"/>
      <c r="B207" s="65" t="str">
        <f t="shared" si="13"/>
        <v>2017-50</v>
      </c>
      <c r="C207" s="46">
        <v>43081</v>
      </c>
      <c r="D207" s="67">
        <f>WEEKDAY(Tableau64[[#This Row],[date]])</f>
        <v>3</v>
      </c>
      <c r="E207" s="63">
        <v>0.57291666666666696</v>
      </c>
      <c r="F207" s="63">
        <v>0.73958333333333404</v>
      </c>
      <c r="G207" s="46" t="str">
        <f>IF(NOT(ISBLANK(Tableau64[heure
début])),IF(VALUE(MID(TEXT(Tableau64[heure
début],"hh"),1,2))&lt;13,"AM","PM"),"")</f>
        <v>PM</v>
      </c>
      <c r="H207" s="47">
        <f t="shared" si="12"/>
        <v>0.16666666666666707</v>
      </c>
      <c r="I207" s="47"/>
      <c r="J207" s="65"/>
      <c r="K207" s="45" t="e">
        <f ca="1">VLOOKUP(Tableau64[module],OFFSET(INDIRECT(A207&amp;"_code"),0,2,,2),2)</f>
        <v>#REF!</v>
      </c>
      <c r="L207" s="45"/>
      <c r="M207" s="47"/>
      <c r="N207" s="45"/>
      <c r="Q207" s="46"/>
      <c r="R207" s="46">
        <f t="shared" si="14"/>
        <v>0</v>
      </c>
    </row>
    <row r="208" spans="1:18" x14ac:dyDescent="0.2">
      <c r="A208" s="61"/>
      <c r="B208" s="65" t="str">
        <f t="shared" si="13"/>
        <v>2017-50</v>
      </c>
      <c r="C208" s="46">
        <v>43082</v>
      </c>
      <c r="D208" s="67">
        <f>WEEKDAY(Tableau64[[#This Row],[date]])</f>
        <v>4</v>
      </c>
      <c r="E208" s="47">
        <v>0.34375</v>
      </c>
      <c r="F208" s="47">
        <v>0.51041666666666696</v>
      </c>
      <c r="G208" s="46" t="str">
        <f>IF(NOT(ISBLANK(Tableau64[heure
début])),IF(VALUE(MID(TEXT(Tableau64[heure
début],"hh"),1,2))&lt;13,"AM","PM"),"")</f>
        <v>AM</v>
      </c>
      <c r="H208" s="47">
        <f t="shared" si="12"/>
        <v>0.16666666666666696</v>
      </c>
      <c r="I208" s="47"/>
      <c r="J208" s="65"/>
      <c r="K208" s="45" t="e">
        <f ca="1">VLOOKUP(Tableau64[module],OFFSET(INDIRECT(A208&amp;"_code"),0,2,,2),2)</f>
        <v>#REF!</v>
      </c>
      <c r="L208" s="45"/>
      <c r="M208" s="47"/>
      <c r="N208" s="45"/>
      <c r="Q208" s="46"/>
      <c r="R208" s="46">
        <f t="shared" si="14"/>
        <v>0</v>
      </c>
    </row>
    <row r="209" spans="1:18" x14ac:dyDescent="0.2">
      <c r="A209" s="61"/>
      <c r="B209" s="65" t="str">
        <f t="shared" si="13"/>
        <v>2017-50</v>
      </c>
      <c r="C209" s="46">
        <v>43082</v>
      </c>
      <c r="D209" s="67">
        <f>WEEKDAY(Tableau64[[#This Row],[date]])</f>
        <v>4</v>
      </c>
      <c r="E209" s="63">
        <v>0.57291666666666696</v>
      </c>
      <c r="F209" s="63">
        <v>0.73958333333333404</v>
      </c>
      <c r="G209" s="46" t="str">
        <f>IF(NOT(ISBLANK(Tableau64[heure
début])),IF(VALUE(MID(TEXT(Tableau64[heure
début],"hh"),1,2))&lt;13,"AM","PM"),"")</f>
        <v>PM</v>
      </c>
      <c r="H209" s="47">
        <f t="shared" si="12"/>
        <v>0.16666666666666707</v>
      </c>
      <c r="I209" s="47"/>
      <c r="J209" s="65"/>
      <c r="K209" s="45" t="e">
        <f ca="1">VLOOKUP(Tableau64[module],OFFSET(INDIRECT(A209&amp;"_code"),0,2,,2),2)</f>
        <v>#REF!</v>
      </c>
      <c r="L209" s="45"/>
      <c r="M209" s="47"/>
      <c r="N209" s="45"/>
      <c r="Q209" s="46"/>
      <c r="R209" s="46">
        <f t="shared" si="14"/>
        <v>0</v>
      </c>
    </row>
    <row r="210" spans="1:18" x14ac:dyDescent="0.2">
      <c r="A210" s="61"/>
      <c r="B210" s="65" t="str">
        <f t="shared" si="13"/>
        <v>2017-50</v>
      </c>
      <c r="C210" s="46">
        <v>43083</v>
      </c>
      <c r="D210" s="67">
        <f>WEEKDAY(Tableau64[[#This Row],[date]])</f>
        <v>5</v>
      </c>
      <c r="E210" s="47">
        <v>0.34375</v>
      </c>
      <c r="F210" s="47">
        <v>0.51041666666666696</v>
      </c>
      <c r="G210" s="46" t="str">
        <f>IF(NOT(ISBLANK(Tableau64[heure
début])),IF(VALUE(MID(TEXT(Tableau64[heure
début],"hh"),1,2))&lt;13,"AM","PM"),"")</f>
        <v>AM</v>
      </c>
      <c r="H210" s="47">
        <f t="shared" si="12"/>
        <v>0.16666666666666696</v>
      </c>
      <c r="I210" s="47"/>
      <c r="J210" s="65"/>
      <c r="K210" s="45" t="e">
        <f ca="1">VLOOKUP(Tableau64[module],OFFSET(INDIRECT(A210&amp;"_code"),0,2,,2),2)</f>
        <v>#REF!</v>
      </c>
      <c r="L210" s="45"/>
      <c r="M210" s="47"/>
      <c r="N210" s="45"/>
      <c r="Q210" s="46"/>
      <c r="R210" s="46">
        <f t="shared" si="14"/>
        <v>0</v>
      </c>
    </row>
    <row r="211" spans="1:18" x14ac:dyDescent="0.2">
      <c r="A211" s="61"/>
      <c r="B211" s="65" t="str">
        <f t="shared" si="13"/>
        <v>2017-50</v>
      </c>
      <c r="C211" s="46">
        <v>43083</v>
      </c>
      <c r="D211" s="67">
        <f>WEEKDAY(Tableau64[[#This Row],[date]])</f>
        <v>5</v>
      </c>
      <c r="E211" s="63">
        <v>0.57291666666666696</v>
      </c>
      <c r="F211" s="63">
        <v>0.73958333333333404</v>
      </c>
      <c r="G211" s="46" t="str">
        <f>IF(NOT(ISBLANK(Tableau64[heure
début])),IF(VALUE(MID(TEXT(Tableau64[heure
début],"hh"),1,2))&lt;13,"AM","PM"),"")</f>
        <v>PM</v>
      </c>
      <c r="H211" s="47">
        <f t="shared" si="12"/>
        <v>0.16666666666666707</v>
      </c>
      <c r="I211" s="47"/>
      <c r="J211" s="65"/>
      <c r="K211" s="45" t="e">
        <f ca="1">VLOOKUP(Tableau64[module],OFFSET(INDIRECT(A211&amp;"_code"),0,2,,2),2)</f>
        <v>#REF!</v>
      </c>
      <c r="L211" s="45"/>
      <c r="M211" s="47"/>
      <c r="N211" s="45"/>
      <c r="Q211" s="46"/>
      <c r="R211" s="46">
        <f t="shared" si="14"/>
        <v>0</v>
      </c>
    </row>
    <row r="212" spans="1:18" x14ac:dyDescent="0.2">
      <c r="A212" s="61"/>
      <c r="B212" s="65" t="str">
        <f t="shared" si="13"/>
        <v>2017-50</v>
      </c>
      <c r="C212" s="46">
        <v>43084</v>
      </c>
      <c r="D212" s="67">
        <f>WEEKDAY(Tableau64[[#This Row],[date]])</f>
        <v>6</v>
      </c>
      <c r="E212" s="47">
        <v>0.34375</v>
      </c>
      <c r="F212" s="47">
        <v>0.51041666666666696</v>
      </c>
      <c r="G212" s="46" t="str">
        <f>IF(NOT(ISBLANK(Tableau64[heure
début])),IF(VALUE(MID(TEXT(Tableau64[heure
début],"hh"),1,2))&lt;13,"AM","PM"),"")</f>
        <v>AM</v>
      </c>
      <c r="H212" s="47">
        <f t="shared" si="12"/>
        <v>0.16666666666666696</v>
      </c>
      <c r="I212" s="47"/>
      <c r="J212" s="65"/>
      <c r="K212" s="45" t="e">
        <f ca="1">VLOOKUP(Tableau64[module],OFFSET(INDIRECT(A212&amp;"_code"),0,2,,2),2)</f>
        <v>#REF!</v>
      </c>
      <c r="L212" s="45"/>
      <c r="M212" s="47"/>
      <c r="N212" s="45"/>
      <c r="Q212" s="46"/>
      <c r="R212" s="46">
        <f t="shared" si="14"/>
        <v>0</v>
      </c>
    </row>
    <row r="213" spans="1:18" x14ac:dyDescent="0.2">
      <c r="A213" s="61"/>
      <c r="B213" s="65" t="str">
        <f t="shared" si="13"/>
        <v>2017-50</v>
      </c>
      <c r="C213" s="46">
        <v>43084</v>
      </c>
      <c r="D213" s="67">
        <f>WEEKDAY(Tableau64[[#This Row],[date]])</f>
        <v>6</v>
      </c>
      <c r="E213" s="63">
        <v>0.57291666666666696</v>
      </c>
      <c r="F213" s="63">
        <v>0.73958333333333404</v>
      </c>
      <c r="G213" s="46" t="str">
        <f>IF(NOT(ISBLANK(Tableau64[heure
début])),IF(VALUE(MID(TEXT(Tableau64[heure
début],"hh"),1,2))&lt;13,"AM","PM"),"")</f>
        <v>PM</v>
      </c>
      <c r="H213" s="47">
        <f t="shared" si="12"/>
        <v>0.16666666666666707</v>
      </c>
      <c r="I213" s="47"/>
      <c r="J213" s="65"/>
      <c r="K213" s="45" t="e">
        <f ca="1">VLOOKUP(Tableau64[module],OFFSET(INDIRECT(A213&amp;"_code"),0,2,,2),2)</f>
        <v>#REF!</v>
      </c>
      <c r="L213" s="45"/>
      <c r="M213" s="47"/>
      <c r="N213" s="45"/>
      <c r="Q213" s="46"/>
      <c r="R213" s="46">
        <f t="shared" si="14"/>
        <v>0</v>
      </c>
    </row>
    <row r="214" spans="1:18" x14ac:dyDescent="0.2">
      <c r="A214" s="61"/>
      <c r="B214" s="65" t="str">
        <f t="shared" si="13"/>
        <v>2017-50</v>
      </c>
      <c r="C214" s="46">
        <v>43085</v>
      </c>
      <c r="D214" s="67">
        <f>WEEKDAY(Tableau64[[#This Row],[date]])</f>
        <v>7</v>
      </c>
      <c r="E214" s="47">
        <v>0.34375</v>
      </c>
      <c r="F214" s="47">
        <v>0.51041666666666696</v>
      </c>
      <c r="G214" s="46" t="str">
        <f>IF(NOT(ISBLANK(Tableau64[heure
début])),IF(VALUE(MID(TEXT(Tableau64[heure
début],"hh"),1,2))&lt;13,"AM","PM"),"")</f>
        <v>AM</v>
      </c>
      <c r="H214" s="47">
        <f t="shared" si="12"/>
        <v>0.16666666666666696</v>
      </c>
      <c r="I214" s="47"/>
      <c r="J214" s="65"/>
      <c r="K214" s="45" t="e">
        <f ca="1">VLOOKUP(Tableau64[module],OFFSET(INDIRECT(A214&amp;"_code"),0,2,,2),2)</f>
        <v>#REF!</v>
      </c>
      <c r="L214" s="45"/>
      <c r="M214" s="47"/>
      <c r="N214" s="45"/>
      <c r="Q214" s="46"/>
      <c r="R214" s="46">
        <f t="shared" si="14"/>
        <v>0</v>
      </c>
    </row>
    <row r="215" spans="1:18" x14ac:dyDescent="0.2">
      <c r="A215" s="61"/>
      <c r="B215" s="65" t="str">
        <f t="shared" si="13"/>
        <v>2017-50</v>
      </c>
      <c r="C215" s="46">
        <v>43085</v>
      </c>
      <c r="D215" s="67">
        <f>WEEKDAY(Tableau64[[#This Row],[date]])</f>
        <v>7</v>
      </c>
      <c r="E215" s="63">
        <v>0.57291666666666696</v>
      </c>
      <c r="F215" s="63">
        <v>0.73958333333333404</v>
      </c>
      <c r="G215" s="46" t="str">
        <f>IF(NOT(ISBLANK(Tableau64[heure
début])),IF(VALUE(MID(TEXT(Tableau64[heure
début],"hh"),1,2))&lt;13,"AM","PM"),"")</f>
        <v>PM</v>
      </c>
      <c r="H215" s="47">
        <f t="shared" si="12"/>
        <v>0.16666666666666707</v>
      </c>
      <c r="I215" s="47"/>
      <c r="J215" s="65"/>
      <c r="K215" s="45" t="e">
        <f ca="1">VLOOKUP(Tableau64[module],OFFSET(INDIRECT(A215&amp;"_code"),0,2,,2),2)</f>
        <v>#REF!</v>
      </c>
      <c r="L215" s="45"/>
      <c r="M215" s="47"/>
      <c r="N215" s="45"/>
      <c r="Q215" s="46"/>
      <c r="R215" s="46">
        <f t="shared" si="14"/>
        <v>0</v>
      </c>
    </row>
    <row r="216" spans="1:18" x14ac:dyDescent="0.2">
      <c r="A216" s="61"/>
      <c r="B216" s="65" t="str">
        <f t="shared" si="13"/>
        <v>2017-51</v>
      </c>
      <c r="C216" s="46">
        <v>43086</v>
      </c>
      <c r="D216" s="67">
        <f>WEEKDAY(Tableau64[[#This Row],[date]])</f>
        <v>1</v>
      </c>
      <c r="E216" s="47">
        <v>0.34375</v>
      </c>
      <c r="F216" s="47">
        <v>0.51041666666666696</v>
      </c>
      <c r="G216" s="46" t="str">
        <f>IF(NOT(ISBLANK(Tableau64[heure
début])),IF(VALUE(MID(TEXT(Tableau64[heure
début],"hh"),1,2))&lt;13,"AM","PM"),"")</f>
        <v>AM</v>
      </c>
      <c r="H216" s="47">
        <f t="shared" si="12"/>
        <v>0.16666666666666696</v>
      </c>
      <c r="I216" s="47"/>
      <c r="J216" s="65"/>
      <c r="K216" s="45" t="e">
        <f ca="1">VLOOKUP(Tableau64[module],OFFSET(INDIRECT(A216&amp;"_code"),0,2,,2),2)</f>
        <v>#REF!</v>
      </c>
      <c r="L216" s="45"/>
      <c r="M216" s="47"/>
      <c r="N216" s="45"/>
      <c r="Q216" s="46"/>
      <c r="R216" s="46">
        <f t="shared" si="14"/>
        <v>0</v>
      </c>
    </row>
    <row r="217" spans="1:18" x14ac:dyDescent="0.2">
      <c r="A217" s="61"/>
      <c r="B217" s="65" t="str">
        <f t="shared" si="13"/>
        <v>2017-51</v>
      </c>
      <c r="C217" s="46">
        <v>43086</v>
      </c>
      <c r="D217" s="67">
        <f>WEEKDAY(Tableau64[[#This Row],[date]])</f>
        <v>1</v>
      </c>
      <c r="E217" s="63">
        <v>0.57291666666666696</v>
      </c>
      <c r="F217" s="63">
        <v>0.73958333333333404</v>
      </c>
      <c r="G217" s="46" t="str">
        <f>IF(NOT(ISBLANK(Tableau64[heure
début])),IF(VALUE(MID(TEXT(Tableau64[heure
début],"hh"),1,2))&lt;13,"AM","PM"),"")</f>
        <v>PM</v>
      </c>
      <c r="H217" s="47">
        <f t="shared" si="12"/>
        <v>0.16666666666666707</v>
      </c>
      <c r="I217" s="47"/>
      <c r="J217" s="65"/>
      <c r="K217" s="45" t="e">
        <f ca="1">VLOOKUP(Tableau64[module],OFFSET(INDIRECT(A217&amp;"_code"),0,2,,2),2)</f>
        <v>#REF!</v>
      </c>
      <c r="L217" s="45"/>
      <c r="M217" s="47"/>
      <c r="N217" s="45"/>
      <c r="Q217" s="46"/>
      <c r="R217" s="46">
        <f t="shared" si="14"/>
        <v>0</v>
      </c>
    </row>
    <row r="218" spans="1:18" x14ac:dyDescent="0.2">
      <c r="A218" s="61"/>
      <c r="B218" s="65" t="str">
        <f t="shared" si="13"/>
        <v>2017-51</v>
      </c>
      <c r="C218" s="46">
        <v>43087</v>
      </c>
      <c r="D218" s="67">
        <f>WEEKDAY(Tableau64[[#This Row],[date]])</f>
        <v>2</v>
      </c>
      <c r="E218" s="47">
        <v>0.34375</v>
      </c>
      <c r="F218" s="47">
        <v>0.51041666666666696</v>
      </c>
      <c r="G218" s="46" t="str">
        <f>IF(NOT(ISBLANK(Tableau64[heure
début])),IF(VALUE(MID(TEXT(Tableau64[heure
début],"hh"),1,2))&lt;13,"AM","PM"),"")</f>
        <v>AM</v>
      </c>
      <c r="H218" s="47">
        <f t="shared" si="12"/>
        <v>0.16666666666666696</v>
      </c>
      <c r="I218" s="47"/>
      <c r="J218" s="65"/>
      <c r="K218" s="45" t="e">
        <f ca="1">VLOOKUP(Tableau64[module],OFFSET(INDIRECT(A218&amp;"_code"),0,2,,2),2)</f>
        <v>#REF!</v>
      </c>
      <c r="L218" s="45"/>
      <c r="M218" s="47"/>
      <c r="N218" s="45"/>
      <c r="Q218" s="46"/>
      <c r="R218" s="46">
        <f t="shared" si="14"/>
        <v>0</v>
      </c>
    </row>
    <row r="219" spans="1:18" x14ac:dyDescent="0.2">
      <c r="A219" s="61"/>
      <c r="B219" s="65" t="str">
        <f t="shared" si="13"/>
        <v>2017-51</v>
      </c>
      <c r="C219" s="46">
        <v>43087</v>
      </c>
      <c r="D219" s="67">
        <f>WEEKDAY(Tableau64[[#This Row],[date]])</f>
        <v>2</v>
      </c>
      <c r="E219" s="63">
        <v>0.57291666666666696</v>
      </c>
      <c r="F219" s="63">
        <v>0.73958333333333404</v>
      </c>
      <c r="G219" s="46" t="str">
        <f>IF(NOT(ISBLANK(Tableau64[heure
début])),IF(VALUE(MID(TEXT(Tableau64[heure
début],"hh"),1,2))&lt;13,"AM","PM"),"")</f>
        <v>PM</v>
      </c>
      <c r="H219" s="47">
        <f t="shared" si="12"/>
        <v>0.16666666666666707</v>
      </c>
      <c r="I219" s="47"/>
      <c r="J219" s="65"/>
      <c r="K219" s="45" t="e">
        <f ca="1">VLOOKUP(Tableau64[module],OFFSET(INDIRECT(A219&amp;"_code"),0,2,,2),2)</f>
        <v>#REF!</v>
      </c>
      <c r="L219" s="45"/>
      <c r="M219" s="47"/>
      <c r="N219" s="45"/>
      <c r="Q219" s="46"/>
      <c r="R219" s="46">
        <f t="shared" si="14"/>
        <v>0</v>
      </c>
    </row>
    <row r="220" spans="1:18" x14ac:dyDescent="0.2">
      <c r="A220" s="61"/>
      <c r="B220" s="65" t="str">
        <f t="shared" si="13"/>
        <v>2017-51</v>
      </c>
      <c r="C220" s="46">
        <v>43088</v>
      </c>
      <c r="D220" s="67">
        <f>WEEKDAY(Tableau64[[#This Row],[date]])</f>
        <v>3</v>
      </c>
      <c r="E220" s="47">
        <v>0.34375</v>
      </c>
      <c r="F220" s="47">
        <v>0.51041666666666696</v>
      </c>
      <c r="G220" s="46" t="str">
        <f>IF(NOT(ISBLANK(Tableau64[heure
début])),IF(VALUE(MID(TEXT(Tableau64[heure
début],"hh"),1,2))&lt;13,"AM","PM"),"")</f>
        <v>AM</v>
      </c>
      <c r="H220" s="47">
        <f t="shared" si="12"/>
        <v>0.16666666666666696</v>
      </c>
      <c r="I220" s="47"/>
      <c r="J220" s="65"/>
      <c r="K220" s="45" t="e">
        <f ca="1">VLOOKUP(Tableau64[module],OFFSET(INDIRECT(A220&amp;"_code"),0,2,,2),2)</f>
        <v>#REF!</v>
      </c>
      <c r="L220" s="45"/>
      <c r="M220" s="47"/>
      <c r="N220" s="45"/>
      <c r="Q220" s="46"/>
      <c r="R220" s="46">
        <f t="shared" si="14"/>
        <v>0</v>
      </c>
    </row>
    <row r="221" spans="1:18" x14ac:dyDescent="0.2">
      <c r="A221" s="61"/>
      <c r="B221" s="65" t="str">
        <f t="shared" si="13"/>
        <v>2017-51</v>
      </c>
      <c r="C221" s="46">
        <v>43088</v>
      </c>
      <c r="D221" s="67">
        <f>WEEKDAY(Tableau64[[#This Row],[date]])</f>
        <v>3</v>
      </c>
      <c r="E221" s="63">
        <v>0.57291666666666696</v>
      </c>
      <c r="F221" s="63">
        <v>0.73958333333333404</v>
      </c>
      <c r="G221" s="46" t="str">
        <f>IF(NOT(ISBLANK(Tableau64[heure
début])),IF(VALUE(MID(TEXT(Tableau64[heure
début],"hh"),1,2))&lt;13,"AM","PM"),"")</f>
        <v>PM</v>
      </c>
      <c r="H221" s="47">
        <f t="shared" si="12"/>
        <v>0.16666666666666707</v>
      </c>
      <c r="I221" s="47"/>
      <c r="J221" s="65"/>
      <c r="K221" s="45" t="e">
        <f ca="1">VLOOKUP(Tableau64[module],OFFSET(INDIRECT(A221&amp;"_code"),0,2,,2),2)</f>
        <v>#REF!</v>
      </c>
      <c r="L221" s="45"/>
      <c r="M221" s="47"/>
      <c r="N221" s="45"/>
      <c r="Q221" s="46"/>
      <c r="R221" s="46">
        <f t="shared" si="14"/>
        <v>0</v>
      </c>
    </row>
    <row r="222" spans="1:18" x14ac:dyDescent="0.2">
      <c r="A222" s="61"/>
      <c r="B222" s="65" t="str">
        <f t="shared" si="13"/>
        <v>2017-51</v>
      </c>
      <c r="C222" s="46">
        <v>43089</v>
      </c>
      <c r="D222" s="67">
        <f>WEEKDAY(Tableau64[[#This Row],[date]])</f>
        <v>4</v>
      </c>
      <c r="E222" s="47">
        <v>0.34375</v>
      </c>
      <c r="F222" s="47">
        <v>0.51041666666666696</v>
      </c>
      <c r="G222" s="46" t="str">
        <f>IF(NOT(ISBLANK(Tableau64[heure
début])),IF(VALUE(MID(TEXT(Tableau64[heure
début],"hh"),1,2))&lt;13,"AM","PM"),"")</f>
        <v>AM</v>
      </c>
      <c r="H222" s="47">
        <f t="shared" si="12"/>
        <v>0.16666666666666696</v>
      </c>
      <c r="I222" s="47"/>
      <c r="J222" s="65"/>
      <c r="K222" s="45" t="e">
        <f ca="1">VLOOKUP(Tableau64[module],OFFSET(INDIRECT(A222&amp;"_code"),0,2,,2),2)</f>
        <v>#REF!</v>
      </c>
      <c r="L222" s="45"/>
      <c r="M222" s="47"/>
      <c r="N222" s="45"/>
      <c r="Q222" s="46"/>
      <c r="R222" s="46">
        <f t="shared" si="14"/>
        <v>0</v>
      </c>
    </row>
    <row r="223" spans="1:18" x14ac:dyDescent="0.2">
      <c r="A223" s="61"/>
      <c r="B223" s="65" t="str">
        <f t="shared" si="13"/>
        <v>2017-51</v>
      </c>
      <c r="C223" s="46">
        <v>43089</v>
      </c>
      <c r="D223" s="67">
        <f>WEEKDAY(Tableau64[[#This Row],[date]])</f>
        <v>4</v>
      </c>
      <c r="E223" s="63">
        <v>0.57291666666666696</v>
      </c>
      <c r="F223" s="63">
        <v>0.73958333333333404</v>
      </c>
      <c r="G223" s="46" t="str">
        <f>IF(NOT(ISBLANK(Tableau64[heure
début])),IF(VALUE(MID(TEXT(Tableau64[heure
début],"hh"),1,2))&lt;13,"AM","PM"),"")</f>
        <v>PM</v>
      </c>
      <c r="H223" s="47">
        <f t="shared" si="12"/>
        <v>0.16666666666666707</v>
      </c>
      <c r="I223" s="47"/>
      <c r="J223" s="65"/>
      <c r="K223" s="45" t="e">
        <f ca="1">VLOOKUP(Tableau64[module],OFFSET(INDIRECT(A223&amp;"_code"),0,2,,2),2)</f>
        <v>#REF!</v>
      </c>
      <c r="L223" s="45"/>
      <c r="M223" s="47"/>
      <c r="N223" s="45"/>
      <c r="Q223" s="46"/>
      <c r="R223" s="46">
        <f t="shared" si="14"/>
        <v>0</v>
      </c>
    </row>
    <row r="224" spans="1:18" x14ac:dyDescent="0.2">
      <c r="A224" s="61"/>
      <c r="B224" s="65" t="str">
        <f t="shared" si="13"/>
        <v>2017-51</v>
      </c>
      <c r="C224" s="46">
        <v>43090</v>
      </c>
      <c r="D224" s="67">
        <f>WEEKDAY(Tableau64[[#This Row],[date]])</f>
        <v>5</v>
      </c>
      <c r="E224" s="47">
        <v>0.34375</v>
      </c>
      <c r="F224" s="47">
        <v>0.51041666666666696</v>
      </c>
      <c r="G224" s="46" t="str">
        <f>IF(NOT(ISBLANK(Tableau64[heure
début])),IF(VALUE(MID(TEXT(Tableau64[heure
début],"hh"),1,2))&lt;13,"AM","PM"),"")</f>
        <v>AM</v>
      </c>
      <c r="H224" s="47">
        <f t="shared" si="12"/>
        <v>0.16666666666666696</v>
      </c>
      <c r="I224" s="47"/>
      <c r="J224" s="65"/>
      <c r="K224" s="45" t="e">
        <f ca="1">VLOOKUP(Tableau64[module],OFFSET(INDIRECT(A224&amp;"_code"),0,2,,2),2)</f>
        <v>#REF!</v>
      </c>
      <c r="L224" s="45"/>
      <c r="M224" s="47"/>
      <c r="N224" s="45"/>
      <c r="Q224" s="46"/>
      <c r="R224" s="46">
        <f t="shared" si="14"/>
        <v>0</v>
      </c>
    </row>
    <row r="225" spans="1:18" x14ac:dyDescent="0.2">
      <c r="A225" s="61"/>
      <c r="B225" s="65" t="str">
        <f t="shared" si="13"/>
        <v>2017-51</v>
      </c>
      <c r="C225" s="46">
        <v>43090</v>
      </c>
      <c r="D225" s="67">
        <f>WEEKDAY(Tableau64[[#This Row],[date]])</f>
        <v>5</v>
      </c>
      <c r="E225" s="63">
        <v>0.57291666666666696</v>
      </c>
      <c r="F225" s="63">
        <v>0.73958333333333404</v>
      </c>
      <c r="G225" s="46" t="str">
        <f>IF(NOT(ISBLANK(Tableau64[heure
début])),IF(VALUE(MID(TEXT(Tableau64[heure
début],"hh"),1,2))&lt;13,"AM","PM"),"")</f>
        <v>PM</v>
      </c>
      <c r="H225" s="47">
        <f t="shared" si="12"/>
        <v>0.16666666666666707</v>
      </c>
      <c r="I225" s="47"/>
      <c r="J225" s="65"/>
      <c r="K225" s="45" t="e">
        <f ca="1">VLOOKUP(Tableau64[module],OFFSET(INDIRECT(A225&amp;"_code"),0,2,,2),2)</f>
        <v>#REF!</v>
      </c>
      <c r="L225" s="45"/>
      <c r="M225" s="47"/>
      <c r="N225" s="45"/>
      <c r="Q225" s="46"/>
      <c r="R225" s="46">
        <f t="shared" si="14"/>
        <v>0</v>
      </c>
    </row>
    <row r="226" spans="1:18" x14ac:dyDescent="0.2">
      <c r="A226" s="61"/>
      <c r="B226" s="65" t="str">
        <f t="shared" si="13"/>
        <v>2017-51</v>
      </c>
      <c r="C226" s="46">
        <v>43091</v>
      </c>
      <c r="D226" s="67">
        <f>WEEKDAY(Tableau64[[#This Row],[date]])</f>
        <v>6</v>
      </c>
      <c r="E226" s="47">
        <v>0.34375</v>
      </c>
      <c r="F226" s="47">
        <v>0.51041666666666696</v>
      </c>
      <c r="G226" s="46" t="str">
        <f>IF(NOT(ISBLANK(Tableau64[heure
début])),IF(VALUE(MID(TEXT(Tableau64[heure
début],"hh"),1,2))&lt;13,"AM","PM"),"")</f>
        <v>AM</v>
      </c>
      <c r="H226" s="47">
        <f t="shared" si="12"/>
        <v>0.16666666666666696</v>
      </c>
      <c r="I226" s="47"/>
      <c r="J226" s="65"/>
      <c r="K226" s="45" t="e">
        <f ca="1">VLOOKUP(Tableau64[module],OFFSET(INDIRECT(A226&amp;"_code"),0,2,,2),2)</f>
        <v>#REF!</v>
      </c>
      <c r="L226" s="45"/>
      <c r="M226" s="47"/>
      <c r="N226" s="45"/>
      <c r="Q226" s="46"/>
      <c r="R226" s="46">
        <f t="shared" si="14"/>
        <v>0</v>
      </c>
    </row>
    <row r="227" spans="1:18" x14ac:dyDescent="0.2">
      <c r="A227" s="61"/>
      <c r="B227" s="65" t="str">
        <f t="shared" si="13"/>
        <v>2017-51</v>
      </c>
      <c r="C227" s="46">
        <v>43091</v>
      </c>
      <c r="D227" s="67">
        <f>WEEKDAY(Tableau64[[#This Row],[date]])</f>
        <v>6</v>
      </c>
      <c r="E227" s="63">
        <v>0.57291666666666696</v>
      </c>
      <c r="F227" s="63">
        <v>0.73958333333333404</v>
      </c>
      <c r="G227" s="46" t="str">
        <f>IF(NOT(ISBLANK(Tableau64[heure
début])),IF(VALUE(MID(TEXT(Tableau64[heure
début],"hh"),1,2))&lt;13,"AM","PM"),"")</f>
        <v>PM</v>
      </c>
      <c r="H227" s="47">
        <f t="shared" si="12"/>
        <v>0.16666666666666707</v>
      </c>
      <c r="I227" s="47"/>
      <c r="J227" s="65"/>
      <c r="K227" s="45" t="e">
        <f ca="1">VLOOKUP(Tableau64[module],OFFSET(INDIRECT(A227&amp;"_code"),0,2,,2),2)</f>
        <v>#REF!</v>
      </c>
      <c r="L227" s="45"/>
      <c r="M227" s="47"/>
      <c r="N227" s="45"/>
      <c r="Q227" s="46"/>
      <c r="R227" s="46">
        <f t="shared" si="14"/>
        <v>0</v>
      </c>
    </row>
    <row r="228" spans="1:18" x14ac:dyDescent="0.2">
      <c r="A228" s="61"/>
      <c r="B228" s="65" t="str">
        <f t="shared" si="13"/>
        <v>2017-51</v>
      </c>
      <c r="C228" s="46">
        <v>43092</v>
      </c>
      <c r="D228" s="67">
        <f>WEEKDAY(Tableau64[[#This Row],[date]])</f>
        <v>7</v>
      </c>
      <c r="E228" s="47">
        <v>0.34375</v>
      </c>
      <c r="F228" s="47">
        <v>0.51041666666666696</v>
      </c>
      <c r="G228" s="46" t="str">
        <f>IF(NOT(ISBLANK(Tableau64[heure
début])),IF(VALUE(MID(TEXT(Tableau64[heure
début],"hh"),1,2))&lt;13,"AM","PM"),"")</f>
        <v>AM</v>
      </c>
      <c r="H228" s="47">
        <f t="shared" si="12"/>
        <v>0.16666666666666696</v>
      </c>
      <c r="I228" s="47"/>
      <c r="J228" s="65"/>
      <c r="K228" s="45" t="e">
        <f ca="1">VLOOKUP(Tableau64[module],OFFSET(INDIRECT(A228&amp;"_code"),0,2,,2),2)</f>
        <v>#REF!</v>
      </c>
      <c r="L228" s="45"/>
      <c r="M228" s="47"/>
      <c r="N228" s="45"/>
      <c r="Q228" s="46"/>
      <c r="R228" s="46">
        <f t="shared" si="14"/>
        <v>0</v>
      </c>
    </row>
    <row r="229" spans="1:18" x14ac:dyDescent="0.2">
      <c r="A229" s="61"/>
      <c r="B229" s="65" t="str">
        <f t="shared" si="13"/>
        <v>2017-51</v>
      </c>
      <c r="C229" s="46">
        <v>43092</v>
      </c>
      <c r="D229" s="67">
        <f>WEEKDAY(Tableau64[[#This Row],[date]])</f>
        <v>7</v>
      </c>
      <c r="E229" s="63">
        <v>0.57291666666666696</v>
      </c>
      <c r="F229" s="63">
        <v>0.73958333333333404</v>
      </c>
      <c r="G229" s="46" t="str">
        <f>IF(NOT(ISBLANK(Tableau64[heure
début])),IF(VALUE(MID(TEXT(Tableau64[heure
début],"hh"),1,2))&lt;13,"AM","PM"),"")</f>
        <v>PM</v>
      </c>
      <c r="H229" s="47">
        <f t="shared" si="12"/>
        <v>0.16666666666666707</v>
      </c>
      <c r="I229" s="47"/>
      <c r="J229" s="65"/>
      <c r="K229" s="45" t="e">
        <f ca="1">VLOOKUP(Tableau64[module],OFFSET(INDIRECT(A229&amp;"_code"),0,2,,2),2)</f>
        <v>#REF!</v>
      </c>
      <c r="L229" s="45"/>
      <c r="M229" s="47"/>
      <c r="N229" s="45"/>
      <c r="Q229" s="46"/>
      <c r="R229" s="46">
        <f t="shared" si="14"/>
        <v>0</v>
      </c>
    </row>
    <row r="230" spans="1:18" x14ac:dyDescent="0.2">
      <c r="A230" s="61"/>
      <c r="B230" s="65" t="str">
        <f t="shared" si="13"/>
        <v>2017-52</v>
      </c>
      <c r="C230" s="46">
        <v>43093</v>
      </c>
      <c r="D230" s="67">
        <f>WEEKDAY(Tableau64[[#This Row],[date]])</f>
        <v>1</v>
      </c>
      <c r="E230" s="47">
        <v>0.34375</v>
      </c>
      <c r="F230" s="47">
        <v>0.51041666666666696</v>
      </c>
      <c r="G230" s="46" t="str">
        <f>IF(NOT(ISBLANK(Tableau64[heure
début])),IF(VALUE(MID(TEXT(Tableau64[heure
début],"hh"),1,2))&lt;13,"AM","PM"),"")</f>
        <v>AM</v>
      </c>
      <c r="H230" s="47">
        <f t="shared" si="12"/>
        <v>0.16666666666666696</v>
      </c>
      <c r="I230" s="47"/>
      <c r="J230" s="65"/>
      <c r="K230" s="45" t="e">
        <f ca="1">VLOOKUP(Tableau64[module],OFFSET(INDIRECT(A230&amp;"_code"),0,2,,2),2)</f>
        <v>#REF!</v>
      </c>
      <c r="L230" s="45"/>
      <c r="M230" s="47"/>
      <c r="N230" s="45"/>
      <c r="Q230" s="46"/>
      <c r="R230" s="46">
        <f t="shared" si="14"/>
        <v>0</v>
      </c>
    </row>
    <row r="231" spans="1:18" x14ac:dyDescent="0.2">
      <c r="A231" s="61"/>
      <c r="B231" s="65" t="str">
        <f t="shared" si="13"/>
        <v>2017-52</v>
      </c>
      <c r="C231" s="46">
        <v>43093</v>
      </c>
      <c r="D231" s="67">
        <f>WEEKDAY(Tableau64[[#This Row],[date]])</f>
        <v>1</v>
      </c>
      <c r="E231" s="63">
        <v>0.57291666666666696</v>
      </c>
      <c r="F231" s="63">
        <v>0.73958333333333404</v>
      </c>
      <c r="G231" s="46" t="str">
        <f>IF(NOT(ISBLANK(Tableau64[heure
début])),IF(VALUE(MID(TEXT(Tableau64[heure
début],"hh"),1,2))&lt;13,"AM","PM"),"")</f>
        <v>PM</v>
      </c>
      <c r="H231" s="47">
        <f t="shared" si="12"/>
        <v>0.16666666666666707</v>
      </c>
      <c r="I231" s="47"/>
      <c r="J231" s="65"/>
      <c r="K231" s="45" t="e">
        <f ca="1">VLOOKUP(Tableau64[module],OFFSET(INDIRECT(A231&amp;"_code"),0,2,,2),2)</f>
        <v>#REF!</v>
      </c>
      <c r="L231" s="45"/>
      <c r="M231" s="47"/>
      <c r="N231" s="45"/>
      <c r="Q231" s="46"/>
      <c r="R231" s="46">
        <f t="shared" si="14"/>
        <v>0</v>
      </c>
    </row>
    <row r="232" spans="1:18" x14ac:dyDescent="0.2">
      <c r="A232" s="61"/>
      <c r="B232" s="65" t="str">
        <f t="shared" si="13"/>
        <v>2017-52</v>
      </c>
      <c r="C232" s="46">
        <v>43094</v>
      </c>
      <c r="D232" s="67">
        <f>WEEKDAY(Tableau64[[#This Row],[date]])</f>
        <v>2</v>
      </c>
      <c r="E232" s="47">
        <v>0.34375</v>
      </c>
      <c r="F232" s="47">
        <v>0.51041666666666696</v>
      </c>
      <c r="G232" s="46" t="str">
        <f>IF(NOT(ISBLANK(Tableau64[heure
début])),IF(VALUE(MID(TEXT(Tableau64[heure
début],"hh"),1,2))&lt;13,"AM","PM"),"")</f>
        <v>AM</v>
      </c>
      <c r="H232" s="47">
        <f t="shared" si="12"/>
        <v>0.16666666666666696</v>
      </c>
      <c r="I232" s="47"/>
      <c r="J232" s="65" t="s">
        <v>791</v>
      </c>
      <c r="K232" s="45" t="e">
        <f ca="1">VLOOKUP(Tableau64[module],OFFSET(INDIRECT(A232&amp;"_code"),0,2,,2),2)</f>
        <v>#REF!</v>
      </c>
      <c r="L232" s="45"/>
      <c r="M232" s="47"/>
      <c r="N232" s="45"/>
      <c r="Q232" s="46"/>
      <c r="R232" s="46">
        <f t="shared" si="14"/>
        <v>0</v>
      </c>
    </row>
    <row r="233" spans="1:18" x14ac:dyDescent="0.2">
      <c r="A233" s="61"/>
      <c r="B233" s="65" t="str">
        <f t="shared" si="13"/>
        <v>2017-52</v>
      </c>
      <c r="C233" s="46">
        <v>43094</v>
      </c>
      <c r="D233" s="67">
        <f>WEEKDAY(Tableau64[[#This Row],[date]])</f>
        <v>2</v>
      </c>
      <c r="E233" s="63">
        <v>0.57291666666666696</v>
      </c>
      <c r="F233" s="63">
        <v>0.73958333333333404</v>
      </c>
      <c r="G233" s="46" t="str">
        <f>IF(NOT(ISBLANK(Tableau64[heure
début])),IF(VALUE(MID(TEXT(Tableau64[heure
début],"hh"),1,2))&lt;13,"AM","PM"),"")</f>
        <v>PM</v>
      </c>
      <c r="H233" s="47">
        <f t="shared" si="12"/>
        <v>0.16666666666666707</v>
      </c>
      <c r="I233" s="47"/>
      <c r="J233" s="65" t="s">
        <v>791</v>
      </c>
      <c r="K233" s="45" t="e">
        <f ca="1">VLOOKUP(Tableau64[module],OFFSET(INDIRECT(A233&amp;"_code"),0,2,,2),2)</f>
        <v>#REF!</v>
      </c>
      <c r="L233" s="45"/>
      <c r="M233" s="47"/>
      <c r="N233" s="45"/>
      <c r="Q233" s="46"/>
      <c r="R233" s="46">
        <f t="shared" si="14"/>
        <v>0</v>
      </c>
    </row>
    <row r="234" spans="1:18" x14ac:dyDescent="0.2">
      <c r="A234" s="61"/>
      <c r="B234" s="65" t="str">
        <f t="shared" si="13"/>
        <v>2017-52</v>
      </c>
      <c r="C234" s="46">
        <v>43095</v>
      </c>
      <c r="D234" s="67">
        <f>WEEKDAY(Tableau64[[#This Row],[date]])</f>
        <v>3</v>
      </c>
      <c r="E234" s="47">
        <v>0.34375</v>
      </c>
      <c r="F234" s="47">
        <v>0.51041666666666696</v>
      </c>
      <c r="G234" s="46" t="str">
        <f>IF(NOT(ISBLANK(Tableau64[heure
début])),IF(VALUE(MID(TEXT(Tableau64[heure
début],"hh"),1,2))&lt;13,"AM","PM"),"")</f>
        <v>AM</v>
      </c>
      <c r="H234" s="47">
        <f t="shared" si="12"/>
        <v>0.16666666666666696</v>
      </c>
      <c r="I234" s="47"/>
      <c r="J234" s="65"/>
      <c r="K234" s="45" t="e">
        <f ca="1">VLOOKUP(Tableau64[module],OFFSET(INDIRECT(A234&amp;"_code"),0,2,,2),2)</f>
        <v>#REF!</v>
      </c>
      <c r="L234" s="45"/>
      <c r="M234" s="47"/>
      <c r="N234" s="45"/>
      <c r="Q234" s="46"/>
      <c r="R234" s="46">
        <f t="shared" si="14"/>
        <v>0</v>
      </c>
    </row>
    <row r="235" spans="1:18" x14ac:dyDescent="0.2">
      <c r="A235" s="61"/>
      <c r="B235" s="65" t="str">
        <f t="shared" si="13"/>
        <v>2017-52</v>
      </c>
      <c r="C235" s="46">
        <v>43095</v>
      </c>
      <c r="D235" s="67">
        <f>WEEKDAY(Tableau64[[#This Row],[date]])</f>
        <v>3</v>
      </c>
      <c r="E235" s="63">
        <v>0.57291666666666696</v>
      </c>
      <c r="F235" s="63">
        <v>0.73958333333333404</v>
      </c>
      <c r="G235" s="46" t="str">
        <f>IF(NOT(ISBLANK(Tableau64[heure
début])),IF(VALUE(MID(TEXT(Tableau64[heure
début],"hh"),1,2))&lt;13,"AM","PM"),"")</f>
        <v>PM</v>
      </c>
      <c r="H235" s="47">
        <f t="shared" si="12"/>
        <v>0.16666666666666707</v>
      </c>
      <c r="I235" s="47"/>
      <c r="J235" s="65"/>
      <c r="K235" s="45" t="e">
        <f ca="1">VLOOKUP(Tableau64[module],OFFSET(INDIRECT(A235&amp;"_code"),0,2,,2),2)</f>
        <v>#REF!</v>
      </c>
      <c r="L235" s="45"/>
      <c r="M235" s="47"/>
      <c r="N235" s="45"/>
      <c r="Q235" s="46"/>
      <c r="R235" s="46">
        <f t="shared" si="14"/>
        <v>0</v>
      </c>
    </row>
    <row r="236" spans="1:18" x14ac:dyDescent="0.2">
      <c r="A236" s="61"/>
      <c r="B236" s="65" t="str">
        <f t="shared" si="13"/>
        <v>2017-52</v>
      </c>
      <c r="C236" s="46">
        <v>43096</v>
      </c>
      <c r="D236" s="67">
        <f>WEEKDAY(Tableau64[[#This Row],[date]])</f>
        <v>4</v>
      </c>
      <c r="E236" s="47">
        <v>0.34375</v>
      </c>
      <c r="F236" s="47">
        <v>0.51041666666666696</v>
      </c>
      <c r="G236" s="46" t="str">
        <f>IF(NOT(ISBLANK(Tableau64[heure
début])),IF(VALUE(MID(TEXT(Tableau64[heure
début],"hh"),1,2))&lt;13,"AM","PM"),"")</f>
        <v>AM</v>
      </c>
      <c r="H236" s="47">
        <f t="shared" si="12"/>
        <v>0.16666666666666696</v>
      </c>
      <c r="I236" s="47"/>
      <c r="J236" s="65"/>
      <c r="K236" s="45" t="e">
        <f ca="1">VLOOKUP(Tableau64[module],OFFSET(INDIRECT(A236&amp;"_code"),0,2,,2),2)</f>
        <v>#REF!</v>
      </c>
      <c r="L236" s="45"/>
      <c r="M236" s="47"/>
      <c r="N236" s="45"/>
      <c r="Q236" s="46"/>
      <c r="R236" s="46">
        <f t="shared" si="14"/>
        <v>0</v>
      </c>
    </row>
    <row r="237" spans="1:18" x14ac:dyDescent="0.2">
      <c r="A237" s="61"/>
      <c r="B237" s="65" t="str">
        <f t="shared" si="13"/>
        <v>2017-52</v>
      </c>
      <c r="C237" s="46">
        <v>43096</v>
      </c>
      <c r="D237" s="67">
        <f>WEEKDAY(Tableau64[[#This Row],[date]])</f>
        <v>4</v>
      </c>
      <c r="E237" s="63">
        <v>0.57291666666666696</v>
      </c>
      <c r="F237" s="63">
        <v>0.73958333333333404</v>
      </c>
      <c r="G237" s="46" t="str">
        <f>IF(NOT(ISBLANK(Tableau64[heure
début])),IF(VALUE(MID(TEXT(Tableau64[heure
début],"hh"),1,2))&lt;13,"AM","PM"),"")</f>
        <v>PM</v>
      </c>
      <c r="H237" s="47">
        <f t="shared" si="12"/>
        <v>0.16666666666666707</v>
      </c>
      <c r="I237" s="47"/>
      <c r="J237" s="65"/>
      <c r="K237" s="45" t="e">
        <f ca="1">VLOOKUP(Tableau64[module],OFFSET(INDIRECT(A237&amp;"_code"),0,2,,2),2)</f>
        <v>#REF!</v>
      </c>
      <c r="L237" s="45"/>
      <c r="M237" s="47"/>
      <c r="N237" s="45"/>
      <c r="Q237" s="46"/>
      <c r="R237" s="46">
        <f t="shared" si="14"/>
        <v>0</v>
      </c>
    </row>
    <row r="238" spans="1:18" x14ac:dyDescent="0.2">
      <c r="A238" s="61"/>
      <c r="B238" s="65" t="str">
        <f t="shared" si="13"/>
        <v>2017-52</v>
      </c>
      <c r="C238" s="46">
        <v>43097</v>
      </c>
      <c r="D238" s="67">
        <f>WEEKDAY(Tableau64[[#This Row],[date]])</f>
        <v>5</v>
      </c>
      <c r="E238" s="47">
        <v>0.34375</v>
      </c>
      <c r="F238" s="47">
        <v>0.51041666666666696</v>
      </c>
      <c r="G238" s="46" t="str">
        <f>IF(NOT(ISBLANK(Tableau64[heure
début])),IF(VALUE(MID(TEXT(Tableau64[heure
début],"hh"),1,2))&lt;13,"AM","PM"),"")</f>
        <v>AM</v>
      </c>
      <c r="H238" s="47">
        <f t="shared" si="12"/>
        <v>0.16666666666666696</v>
      </c>
      <c r="I238" s="47"/>
      <c r="J238" s="65"/>
      <c r="K238" s="45" t="e">
        <f ca="1">VLOOKUP(Tableau64[module],OFFSET(INDIRECT(A238&amp;"_code"),0,2,,2),2)</f>
        <v>#REF!</v>
      </c>
      <c r="L238" s="45"/>
      <c r="M238" s="47"/>
      <c r="N238" s="45"/>
      <c r="Q238" s="46"/>
      <c r="R238" s="46">
        <f t="shared" si="14"/>
        <v>0</v>
      </c>
    </row>
    <row r="239" spans="1:18" x14ac:dyDescent="0.2">
      <c r="A239" s="61"/>
      <c r="B239" s="65" t="str">
        <f t="shared" si="13"/>
        <v>2017-52</v>
      </c>
      <c r="C239" s="46">
        <v>43097</v>
      </c>
      <c r="D239" s="67">
        <f>WEEKDAY(Tableau64[[#This Row],[date]])</f>
        <v>5</v>
      </c>
      <c r="E239" s="63">
        <v>0.57291666666666696</v>
      </c>
      <c r="F239" s="63">
        <v>0.73958333333333404</v>
      </c>
      <c r="G239" s="46" t="str">
        <f>IF(NOT(ISBLANK(Tableau64[heure
début])),IF(VALUE(MID(TEXT(Tableau64[heure
début],"hh"),1,2))&lt;13,"AM","PM"),"")</f>
        <v>PM</v>
      </c>
      <c r="H239" s="47">
        <f t="shared" si="12"/>
        <v>0.16666666666666707</v>
      </c>
      <c r="I239" s="47"/>
      <c r="J239" s="65"/>
      <c r="K239" s="45" t="e">
        <f ca="1">VLOOKUP(Tableau64[module],OFFSET(INDIRECT(A239&amp;"_code"),0,2,,2),2)</f>
        <v>#REF!</v>
      </c>
      <c r="L239" s="45"/>
      <c r="M239" s="47"/>
      <c r="N239" s="45"/>
      <c r="Q239" s="46"/>
      <c r="R239" s="46">
        <f t="shared" si="14"/>
        <v>0</v>
      </c>
    </row>
    <row r="240" spans="1:18" x14ac:dyDescent="0.2">
      <c r="A240" s="61"/>
      <c r="B240" s="65" t="str">
        <f t="shared" si="13"/>
        <v>2017-52</v>
      </c>
      <c r="C240" s="46">
        <v>43098</v>
      </c>
      <c r="D240" s="67">
        <f>WEEKDAY(Tableau64[[#This Row],[date]])</f>
        <v>6</v>
      </c>
      <c r="E240" s="47">
        <v>0.34375</v>
      </c>
      <c r="F240" s="47">
        <v>0.51041666666666696</v>
      </c>
      <c r="G240" s="46" t="str">
        <f>IF(NOT(ISBLANK(Tableau64[heure
début])),IF(VALUE(MID(TEXT(Tableau64[heure
début],"hh"),1,2))&lt;13,"AM","PM"),"")</f>
        <v>AM</v>
      </c>
      <c r="H240" s="47">
        <f t="shared" si="12"/>
        <v>0.16666666666666696</v>
      </c>
      <c r="I240" s="47"/>
      <c r="J240" s="65"/>
      <c r="K240" s="45" t="e">
        <f ca="1">VLOOKUP(Tableau64[module],OFFSET(INDIRECT(A240&amp;"_code"),0,2,,2),2)</f>
        <v>#REF!</v>
      </c>
      <c r="L240" s="45"/>
      <c r="M240" s="47"/>
      <c r="N240" s="45"/>
      <c r="Q240" s="46"/>
      <c r="R240" s="46">
        <f t="shared" si="14"/>
        <v>0</v>
      </c>
    </row>
    <row r="241" spans="1:18" x14ac:dyDescent="0.2">
      <c r="A241" s="61"/>
      <c r="B241" s="65" t="str">
        <f t="shared" si="13"/>
        <v>2017-52</v>
      </c>
      <c r="C241" s="46">
        <v>43098</v>
      </c>
      <c r="D241" s="67">
        <f>WEEKDAY(Tableau64[[#This Row],[date]])</f>
        <v>6</v>
      </c>
      <c r="E241" s="63">
        <v>0.57291666666666696</v>
      </c>
      <c r="F241" s="63">
        <v>0.73958333333333404</v>
      </c>
      <c r="G241" s="46" t="str">
        <f>IF(NOT(ISBLANK(Tableau64[heure
début])),IF(VALUE(MID(TEXT(Tableau64[heure
début],"hh"),1,2))&lt;13,"AM","PM"),"")</f>
        <v>PM</v>
      </c>
      <c r="H241" s="47">
        <f t="shared" si="12"/>
        <v>0.16666666666666707</v>
      </c>
      <c r="I241" s="47"/>
      <c r="J241" s="65"/>
      <c r="K241" s="45" t="e">
        <f ca="1">VLOOKUP(Tableau64[module],OFFSET(INDIRECT(A241&amp;"_code"),0,2,,2),2)</f>
        <v>#REF!</v>
      </c>
      <c r="L241" s="45"/>
      <c r="M241" s="47"/>
      <c r="N241" s="45"/>
      <c r="Q241" s="46"/>
      <c r="R241" s="46">
        <f t="shared" si="14"/>
        <v>0</v>
      </c>
    </row>
    <row r="242" spans="1:18" x14ac:dyDescent="0.2">
      <c r="A242" s="61"/>
      <c r="B242" s="65" t="str">
        <f t="shared" si="13"/>
        <v>2017-52</v>
      </c>
      <c r="C242" s="46">
        <v>43099</v>
      </c>
      <c r="D242" s="67">
        <f>WEEKDAY(Tableau64[[#This Row],[date]])</f>
        <v>7</v>
      </c>
      <c r="E242" s="47">
        <v>0.34375</v>
      </c>
      <c r="F242" s="47">
        <v>0.51041666666666696</v>
      </c>
      <c r="G242" s="46" t="str">
        <f>IF(NOT(ISBLANK(Tableau64[heure
début])),IF(VALUE(MID(TEXT(Tableau64[heure
début],"hh"),1,2))&lt;13,"AM","PM"),"")</f>
        <v>AM</v>
      </c>
      <c r="H242" s="47">
        <f t="shared" si="12"/>
        <v>0.16666666666666696</v>
      </c>
      <c r="I242" s="47"/>
      <c r="J242" s="65"/>
      <c r="K242" s="45" t="e">
        <f ca="1">VLOOKUP(Tableau64[module],OFFSET(INDIRECT(A242&amp;"_code"),0,2,,2),2)</f>
        <v>#REF!</v>
      </c>
      <c r="L242" s="45"/>
      <c r="M242" s="47"/>
      <c r="N242" s="45"/>
      <c r="Q242" s="46"/>
      <c r="R242" s="46">
        <f t="shared" si="14"/>
        <v>0</v>
      </c>
    </row>
    <row r="243" spans="1:18" x14ac:dyDescent="0.2">
      <c r="A243" s="61"/>
      <c r="B243" s="65" t="str">
        <f t="shared" si="13"/>
        <v>2017-52</v>
      </c>
      <c r="C243" s="46">
        <v>43099</v>
      </c>
      <c r="D243" s="67">
        <f>WEEKDAY(Tableau64[[#This Row],[date]])</f>
        <v>7</v>
      </c>
      <c r="E243" s="63">
        <v>0.57291666666666696</v>
      </c>
      <c r="F243" s="63">
        <v>0.73958333333333404</v>
      </c>
      <c r="G243" s="46" t="str">
        <f>IF(NOT(ISBLANK(Tableau64[heure
début])),IF(VALUE(MID(TEXT(Tableau64[heure
début],"hh"),1,2))&lt;13,"AM","PM"),"")</f>
        <v>PM</v>
      </c>
      <c r="H243" s="47">
        <f t="shared" si="12"/>
        <v>0.16666666666666707</v>
      </c>
      <c r="I243" s="47"/>
      <c r="J243" s="65"/>
      <c r="K243" s="45" t="e">
        <f ca="1">VLOOKUP(Tableau64[module],OFFSET(INDIRECT(A243&amp;"_code"),0,2,,2),2)</f>
        <v>#REF!</v>
      </c>
      <c r="L243" s="45"/>
      <c r="M243" s="47"/>
      <c r="N243" s="45"/>
      <c r="Q243" s="46"/>
      <c r="R243" s="46">
        <f t="shared" si="14"/>
        <v>0</v>
      </c>
    </row>
    <row r="244" spans="1:18" x14ac:dyDescent="0.2">
      <c r="A244" s="61"/>
      <c r="B244" s="65" t="str">
        <f t="shared" si="13"/>
        <v>2017-53</v>
      </c>
      <c r="C244" s="46">
        <v>43100</v>
      </c>
      <c r="D244" s="67">
        <f>WEEKDAY(Tableau64[[#This Row],[date]])</f>
        <v>1</v>
      </c>
      <c r="E244" s="47">
        <v>0.34375</v>
      </c>
      <c r="F244" s="47">
        <v>0.51041666666666696</v>
      </c>
      <c r="G244" s="46" t="str">
        <f>IF(NOT(ISBLANK(Tableau64[heure
début])),IF(VALUE(MID(TEXT(Tableau64[heure
début],"hh"),1,2))&lt;13,"AM","PM"),"")</f>
        <v>AM</v>
      </c>
      <c r="H244" s="47">
        <f t="shared" si="12"/>
        <v>0.16666666666666696</v>
      </c>
      <c r="I244" s="47"/>
      <c r="J244" s="65"/>
      <c r="K244" s="45" t="e">
        <f ca="1">VLOOKUP(Tableau64[module],OFFSET(INDIRECT(A244&amp;"_code"),0,2,,2),2)</f>
        <v>#REF!</v>
      </c>
      <c r="L244" s="45"/>
      <c r="M244" s="47"/>
      <c r="N244" s="45"/>
      <c r="Q244" s="46"/>
      <c r="R244" s="46">
        <f t="shared" si="14"/>
        <v>0</v>
      </c>
    </row>
    <row r="245" spans="1:18" x14ac:dyDescent="0.2">
      <c r="A245" s="61"/>
      <c r="B245" s="65" t="str">
        <f t="shared" si="13"/>
        <v>2017-53</v>
      </c>
      <c r="C245" s="46">
        <v>43100</v>
      </c>
      <c r="D245" s="67">
        <f>WEEKDAY(Tableau64[[#This Row],[date]])</f>
        <v>1</v>
      </c>
      <c r="E245" s="63">
        <v>0.57291666666666696</v>
      </c>
      <c r="F245" s="63">
        <v>0.73958333333333404</v>
      </c>
      <c r="G245" s="46" t="str">
        <f>IF(NOT(ISBLANK(Tableau64[heure
début])),IF(VALUE(MID(TEXT(Tableau64[heure
début],"hh"),1,2))&lt;13,"AM","PM"),"")</f>
        <v>PM</v>
      </c>
      <c r="H245" s="47">
        <f t="shared" si="12"/>
        <v>0.16666666666666707</v>
      </c>
      <c r="I245" s="47"/>
      <c r="J245" s="65"/>
      <c r="K245" s="45" t="e">
        <f ca="1">VLOOKUP(Tableau64[module],OFFSET(INDIRECT(A245&amp;"_code"),0,2,,2),2)</f>
        <v>#REF!</v>
      </c>
      <c r="L245" s="45"/>
      <c r="M245" s="47"/>
      <c r="N245" s="45"/>
      <c r="Q245" s="46"/>
      <c r="R245" s="46">
        <f t="shared" si="14"/>
        <v>0</v>
      </c>
    </row>
    <row r="246" spans="1:18" x14ac:dyDescent="0.2">
      <c r="A246" s="61"/>
      <c r="B246" s="65" t="str">
        <f t="shared" si="13"/>
        <v>2018-1</v>
      </c>
      <c r="C246" s="46">
        <v>43101</v>
      </c>
      <c r="D246" s="67">
        <f>WEEKDAY(Tableau64[[#This Row],[date]])</f>
        <v>2</v>
      </c>
      <c r="E246" s="47">
        <v>0.34375</v>
      </c>
      <c r="F246" s="47">
        <v>0.51041666666666696</v>
      </c>
      <c r="G246" s="46" t="str">
        <f>IF(NOT(ISBLANK(Tableau64[heure
début])),IF(VALUE(MID(TEXT(Tableau64[heure
début],"hh"),1,2))&lt;13,"AM","PM"),"")</f>
        <v>AM</v>
      </c>
      <c r="H246" s="47">
        <f t="shared" si="12"/>
        <v>0.16666666666666696</v>
      </c>
      <c r="I246" s="47"/>
      <c r="J246" s="65" t="s">
        <v>791</v>
      </c>
      <c r="K246" s="45" t="e">
        <f ca="1">VLOOKUP(Tableau64[module],OFFSET(INDIRECT(A246&amp;"_code"),0,2,,2),2)</f>
        <v>#REF!</v>
      </c>
      <c r="L246" s="45"/>
      <c r="M246" s="47"/>
      <c r="N246" s="45"/>
      <c r="Q246" s="46"/>
      <c r="R246" s="46">
        <f t="shared" si="14"/>
        <v>0</v>
      </c>
    </row>
    <row r="247" spans="1:18" x14ac:dyDescent="0.2">
      <c r="A247" s="61"/>
      <c r="B247" s="65" t="str">
        <f t="shared" si="13"/>
        <v>2018-1</v>
      </c>
      <c r="C247" s="46">
        <v>43101</v>
      </c>
      <c r="D247" s="67">
        <f>WEEKDAY(Tableau64[[#This Row],[date]])</f>
        <v>2</v>
      </c>
      <c r="E247" s="63">
        <v>0.57291666666666696</v>
      </c>
      <c r="F247" s="63">
        <v>0.73958333333333404</v>
      </c>
      <c r="G247" s="46" t="str">
        <f>IF(NOT(ISBLANK(Tableau64[heure
début])),IF(VALUE(MID(TEXT(Tableau64[heure
début],"hh"),1,2))&lt;13,"AM","PM"),"")</f>
        <v>PM</v>
      </c>
      <c r="H247" s="47">
        <f t="shared" si="12"/>
        <v>0.16666666666666707</v>
      </c>
      <c r="I247" s="47"/>
      <c r="J247" s="65" t="s">
        <v>791</v>
      </c>
      <c r="K247" s="45" t="e">
        <f ca="1">VLOOKUP(Tableau64[module],OFFSET(INDIRECT(A247&amp;"_code"),0,2,,2),2)</f>
        <v>#REF!</v>
      </c>
      <c r="L247" s="45"/>
      <c r="M247" s="47"/>
      <c r="N247" s="45"/>
      <c r="Q247" s="46"/>
      <c r="R247" s="46">
        <f t="shared" si="14"/>
        <v>0</v>
      </c>
    </row>
    <row r="248" spans="1:18" x14ac:dyDescent="0.2">
      <c r="A248" s="61"/>
      <c r="B248" s="65" t="str">
        <f t="shared" si="13"/>
        <v>2018-1</v>
      </c>
      <c r="C248" s="46">
        <v>43102</v>
      </c>
      <c r="D248" s="67">
        <f>WEEKDAY(Tableau64[[#This Row],[date]])</f>
        <v>3</v>
      </c>
      <c r="E248" s="47">
        <v>0.34375</v>
      </c>
      <c r="F248" s="47">
        <v>0.51041666666666696</v>
      </c>
      <c r="G248" s="46" t="str">
        <f>IF(NOT(ISBLANK(Tableau64[heure
début])),IF(VALUE(MID(TEXT(Tableau64[heure
début],"hh"),1,2))&lt;13,"AM","PM"),"")</f>
        <v>AM</v>
      </c>
      <c r="H248" s="47">
        <f t="shared" si="12"/>
        <v>0.16666666666666696</v>
      </c>
      <c r="I248" s="47"/>
      <c r="J248" s="65" t="s">
        <v>793</v>
      </c>
      <c r="K248" s="45" t="e">
        <f ca="1">VLOOKUP(Tableau64[module],OFFSET(INDIRECT(A248&amp;"_code"),0,2,,2),2)</f>
        <v>#REF!</v>
      </c>
      <c r="L248" s="45"/>
      <c r="M248" s="47"/>
      <c r="N248" s="45"/>
      <c r="Q248" s="46"/>
      <c r="R248" s="46">
        <f t="shared" si="14"/>
        <v>0</v>
      </c>
    </row>
    <row r="249" spans="1:18" x14ac:dyDescent="0.2">
      <c r="A249" s="61"/>
      <c r="B249" s="65" t="str">
        <f t="shared" si="13"/>
        <v>2018-1</v>
      </c>
      <c r="C249" s="46">
        <v>43102</v>
      </c>
      <c r="D249" s="67">
        <f>WEEKDAY(Tableau64[[#This Row],[date]])</f>
        <v>3</v>
      </c>
      <c r="E249" s="63">
        <v>0.57291666666666696</v>
      </c>
      <c r="F249" s="63">
        <v>0.73958333333333404</v>
      </c>
      <c r="G249" s="46" t="str">
        <f>IF(NOT(ISBLANK(Tableau64[heure
début])),IF(VALUE(MID(TEXT(Tableau64[heure
début],"hh"),1,2))&lt;13,"AM","PM"),"")</f>
        <v>PM</v>
      </c>
      <c r="H249" s="47">
        <f t="shared" si="12"/>
        <v>0.16666666666666707</v>
      </c>
      <c r="I249" s="47"/>
      <c r="J249" s="65" t="s">
        <v>793</v>
      </c>
      <c r="K249" s="45" t="e">
        <f ca="1">VLOOKUP(Tableau64[module],OFFSET(INDIRECT(A249&amp;"_code"),0,2,,2),2)</f>
        <v>#REF!</v>
      </c>
      <c r="L249" s="45"/>
      <c r="M249" s="47"/>
      <c r="N249" s="45"/>
      <c r="Q249" s="46"/>
      <c r="R249" s="46">
        <f t="shared" si="14"/>
        <v>0</v>
      </c>
    </row>
    <row r="250" spans="1:18" x14ac:dyDescent="0.2">
      <c r="A250" s="61"/>
      <c r="B250" s="65" t="str">
        <f t="shared" si="13"/>
        <v>2018-1</v>
      </c>
      <c r="C250" s="46">
        <v>43103</v>
      </c>
      <c r="D250" s="67">
        <f>WEEKDAY(Tableau64[[#This Row],[date]])</f>
        <v>4</v>
      </c>
      <c r="E250" s="47">
        <v>0.34375</v>
      </c>
      <c r="F250" s="47">
        <v>0.51041666666666696</v>
      </c>
      <c r="G250" s="46" t="str">
        <f>IF(NOT(ISBLANK(Tableau64[heure
début])),IF(VALUE(MID(TEXT(Tableau64[heure
début],"hh"),1,2))&lt;13,"AM","PM"),"")</f>
        <v>AM</v>
      </c>
      <c r="H250" s="47">
        <f t="shared" si="12"/>
        <v>0.16666666666666696</v>
      </c>
      <c r="I250" s="47"/>
      <c r="J250" s="65"/>
      <c r="K250" s="45" t="e">
        <f ca="1">VLOOKUP(Tableau64[module],OFFSET(INDIRECT(A250&amp;"_code"),0,2,,2),2)</f>
        <v>#REF!</v>
      </c>
      <c r="L250" s="45"/>
      <c r="M250" s="47"/>
      <c r="N250" s="45"/>
      <c r="Q250" s="46"/>
      <c r="R250" s="46">
        <f t="shared" si="14"/>
        <v>0</v>
      </c>
    </row>
    <row r="251" spans="1:18" x14ac:dyDescent="0.2">
      <c r="A251" s="61"/>
      <c r="B251" s="65" t="str">
        <f t="shared" si="13"/>
        <v>2018-1</v>
      </c>
      <c r="C251" s="46">
        <v>43103</v>
      </c>
      <c r="D251" s="67">
        <f>WEEKDAY(Tableau64[[#This Row],[date]])</f>
        <v>4</v>
      </c>
      <c r="E251" s="63">
        <v>0.57291666666666696</v>
      </c>
      <c r="F251" s="63">
        <v>0.73958333333333404</v>
      </c>
      <c r="G251" s="46" t="str">
        <f>IF(NOT(ISBLANK(Tableau64[heure
début])),IF(VALUE(MID(TEXT(Tableau64[heure
début],"hh"),1,2))&lt;13,"AM","PM"),"")</f>
        <v>PM</v>
      </c>
      <c r="H251" s="47">
        <f t="shared" si="12"/>
        <v>0.16666666666666707</v>
      </c>
      <c r="I251" s="47"/>
      <c r="J251" s="65"/>
      <c r="K251" s="45" t="e">
        <f ca="1">VLOOKUP(Tableau64[module],OFFSET(INDIRECT(A251&amp;"_code"),0,2,,2),2)</f>
        <v>#REF!</v>
      </c>
      <c r="L251" s="45"/>
      <c r="M251" s="47"/>
      <c r="N251" s="45"/>
      <c r="Q251" s="46"/>
      <c r="R251" s="46">
        <f t="shared" si="14"/>
        <v>0</v>
      </c>
    </row>
    <row r="252" spans="1:18" x14ac:dyDescent="0.2">
      <c r="A252" s="61"/>
      <c r="B252" s="65" t="str">
        <f t="shared" si="13"/>
        <v>2018-1</v>
      </c>
      <c r="C252" s="46">
        <v>43104</v>
      </c>
      <c r="D252" s="67">
        <f>WEEKDAY(Tableau64[[#This Row],[date]])</f>
        <v>5</v>
      </c>
      <c r="E252" s="47">
        <v>0.34375</v>
      </c>
      <c r="F252" s="47">
        <v>0.51041666666666696</v>
      </c>
      <c r="G252" s="46" t="str">
        <f>IF(NOT(ISBLANK(Tableau64[heure
début])),IF(VALUE(MID(TEXT(Tableau64[heure
début],"hh"),1,2))&lt;13,"AM","PM"),"")</f>
        <v>AM</v>
      </c>
      <c r="H252" s="47">
        <f t="shared" ref="H252:H315" si="15">F252-E252</f>
        <v>0.16666666666666696</v>
      </c>
      <c r="I252" s="47"/>
      <c r="J252" s="65"/>
      <c r="K252" s="45" t="e">
        <f ca="1">VLOOKUP(Tableau64[module],OFFSET(INDIRECT(A252&amp;"_code"),0,2,,2),2)</f>
        <v>#REF!</v>
      </c>
      <c r="L252" s="45"/>
      <c r="M252" s="47"/>
      <c r="N252" s="45"/>
      <c r="Q252" s="46"/>
      <c r="R252" s="46">
        <f t="shared" si="14"/>
        <v>0</v>
      </c>
    </row>
    <row r="253" spans="1:18" x14ac:dyDescent="0.2">
      <c r="A253" s="61"/>
      <c r="B253" s="65" t="str">
        <f t="shared" si="13"/>
        <v>2018-1</v>
      </c>
      <c r="C253" s="46">
        <v>43104</v>
      </c>
      <c r="D253" s="67">
        <f>WEEKDAY(Tableau64[[#This Row],[date]])</f>
        <v>5</v>
      </c>
      <c r="E253" s="63">
        <v>0.57291666666666696</v>
      </c>
      <c r="F253" s="63">
        <v>0.73958333333333404</v>
      </c>
      <c r="G253" s="46" t="str">
        <f>IF(NOT(ISBLANK(Tableau64[heure
début])),IF(VALUE(MID(TEXT(Tableau64[heure
début],"hh"),1,2))&lt;13,"AM","PM"),"")</f>
        <v>PM</v>
      </c>
      <c r="H253" s="47">
        <f t="shared" si="15"/>
        <v>0.16666666666666707</v>
      </c>
      <c r="I253" s="47"/>
      <c r="J253" s="65"/>
      <c r="K253" s="45" t="e">
        <f ca="1">VLOOKUP(Tableau64[module],OFFSET(INDIRECT(A253&amp;"_code"),0,2,,2),2)</f>
        <v>#REF!</v>
      </c>
      <c r="L253" s="45"/>
      <c r="M253" s="47"/>
      <c r="N253" s="45"/>
      <c r="Q253" s="46"/>
      <c r="R253" s="46">
        <f t="shared" si="14"/>
        <v>0</v>
      </c>
    </row>
    <row r="254" spans="1:18" x14ac:dyDescent="0.2">
      <c r="A254" s="61"/>
      <c r="B254" s="65" t="str">
        <f t="shared" si="13"/>
        <v>2018-1</v>
      </c>
      <c r="C254" s="46">
        <v>43105</v>
      </c>
      <c r="D254" s="67">
        <f>WEEKDAY(Tableau64[[#This Row],[date]])</f>
        <v>6</v>
      </c>
      <c r="E254" s="47">
        <v>0.34375</v>
      </c>
      <c r="F254" s="47">
        <v>0.51041666666666696</v>
      </c>
      <c r="G254" s="46" t="str">
        <f>IF(NOT(ISBLANK(Tableau64[heure
début])),IF(VALUE(MID(TEXT(Tableau64[heure
début],"hh"),1,2))&lt;13,"AM","PM"),"")</f>
        <v>AM</v>
      </c>
      <c r="H254" s="47">
        <f t="shared" si="15"/>
        <v>0.16666666666666696</v>
      </c>
      <c r="I254" s="47"/>
      <c r="J254" s="65"/>
      <c r="K254" s="45" t="e">
        <f ca="1">VLOOKUP(Tableau64[module],OFFSET(INDIRECT(A254&amp;"_code"),0,2,,2),2)</f>
        <v>#REF!</v>
      </c>
      <c r="L254" s="45"/>
      <c r="M254" s="47"/>
      <c r="N254" s="45"/>
      <c r="Q254" s="46"/>
      <c r="R254" s="46">
        <f t="shared" si="14"/>
        <v>0</v>
      </c>
    </row>
    <row r="255" spans="1:18" x14ac:dyDescent="0.2">
      <c r="A255" s="61"/>
      <c r="B255" s="65" t="str">
        <f t="shared" si="13"/>
        <v>2018-1</v>
      </c>
      <c r="C255" s="46">
        <v>43105</v>
      </c>
      <c r="D255" s="67">
        <f>WEEKDAY(Tableau64[[#This Row],[date]])</f>
        <v>6</v>
      </c>
      <c r="E255" s="63">
        <v>0.57291666666666696</v>
      </c>
      <c r="F255" s="63">
        <v>0.73958333333333404</v>
      </c>
      <c r="G255" s="46" t="str">
        <f>IF(NOT(ISBLANK(Tableau64[heure
début])),IF(VALUE(MID(TEXT(Tableau64[heure
début],"hh"),1,2))&lt;13,"AM","PM"),"")</f>
        <v>PM</v>
      </c>
      <c r="H255" s="47">
        <f t="shared" si="15"/>
        <v>0.16666666666666707</v>
      </c>
      <c r="I255" s="47"/>
      <c r="J255" s="65"/>
      <c r="K255" s="45" t="e">
        <f ca="1">VLOOKUP(Tableau64[module],OFFSET(INDIRECT(A255&amp;"_code"),0,2,,2),2)</f>
        <v>#REF!</v>
      </c>
      <c r="L255" s="45"/>
      <c r="M255" s="47"/>
      <c r="N255" s="45"/>
      <c r="Q255" s="46"/>
      <c r="R255" s="46">
        <f t="shared" si="14"/>
        <v>0</v>
      </c>
    </row>
    <row r="256" spans="1:18" x14ac:dyDescent="0.2">
      <c r="A256" s="61"/>
      <c r="B256" s="65" t="str">
        <f t="shared" si="13"/>
        <v>2018-1</v>
      </c>
      <c r="C256" s="46">
        <v>43106</v>
      </c>
      <c r="D256" s="67">
        <f>WEEKDAY(Tableau64[[#This Row],[date]])</f>
        <v>7</v>
      </c>
      <c r="E256" s="47">
        <v>0.34375</v>
      </c>
      <c r="F256" s="47">
        <v>0.51041666666666696</v>
      </c>
      <c r="G256" s="46" t="str">
        <f>IF(NOT(ISBLANK(Tableau64[heure
début])),IF(VALUE(MID(TEXT(Tableau64[heure
début],"hh"),1,2))&lt;13,"AM","PM"),"")</f>
        <v>AM</v>
      </c>
      <c r="H256" s="47">
        <f t="shared" si="15"/>
        <v>0.16666666666666696</v>
      </c>
      <c r="I256" s="47"/>
      <c r="J256" s="65"/>
      <c r="K256" s="45" t="e">
        <f ca="1">VLOOKUP(Tableau64[module],OFFSET(INDIRECT(A256&amp;"_code"),0,2,,2),2)</f>
        <v>#REF!</v>
      </c>
      <c r="L256" s="45"/>
      <c r="M256" s="47"/>
      <c r="N256" s="45"/>
      <c r="Q256" s="46"/>
      <c r="R256" s="46">
        <f t="shared" si="14"/>
        <v>0</v>
      </c>
    </row>
    <row r="257" spans="1:18" x14ac:dyDescent="0.2">
      <c r="A257" s="61"/>
      <c r="B257" s="65" t="str">
        <f t="shared" si="13"/>
        <v>2018-1</v>
      </c>
      <c r="C257" s="46">
        <v>43106</v>
      </c>
      <c r="D257" s="67">
        <f>WEEKDAY(Tableau64[[#This Row],[date]])</f>
        <v>7</v>
      </c>
      <c r="E257" s="63">
        <v>0.57291666666666696</v>
      </c>
      <c r="F257" s="63">
        <v>0.73958333333333404</v>
      </c>
      <c r="G257" s="46" t="str">
        <f>IF(NOT(ISBLANK(Tableau64[heure
début])),IF(VALUE(MID(TEXT(Tableau64[heure
début],"hh"),1,2))&lt;13,"AM","PM"),"")</f>
        <v>PM</v>
      </c>
      <c r="H257" s="47">
        <f t="shared" si="15"/>
        <v>0.16666666666666707</v>
      </c>
      <c r="I257" s="47"/>
      <c r="J257" s="65"/>
      <c r="K257" s="45" t="e">
        <f ca="1">VLOOKUP(Tableau64[module],OFFSET(INDIRECT(A257&amp;"_code"),0,2,,2),2)</f>
        <v>#REF!</v>
      </c>
      <c r="L257" s="45"/>
      <c r="M257" s="47"/>
      <c r="N257" s="45"/>
      <c r="Q257" s="46"/>
      <c r="R257" s="46">
        <f t="shared" si="14"/>
        <v>0</v>
      </c>
    </row>
    <row r="258" spans="1:18" x14ac:dyDescent="0.2">
      <c r="A258" s="61"/>
      <c r="B258" s="65" t="str">
        <f t="shared" ref="B258:B321" si="16">YEAR(C258)&amp;"-"&amp;WEEKNUM(C258)</f>
        <v>2018-2</v>
      </c>
      <c r="C258" s="46">
        <v>43107</v>
      </c>
      <c r="D258" s="67">
        <f>WEEKDAY(Tableau64[[#This Row],[date]])</f>
        <v>1</v>
      </c>
      <c r="E258" s="47">
        <v>0.34375</v>
      </c>
      <c r="F258" s="47">
        <v>0.51041666666666696</v>
      </c>
      <c r="G258" s="46" t="str">
        <f>IF(NOT(ISBLANK(Tableau64[heure
début])),IF(VALUE(MID(TEXT(Tableau64[heure
début],"hh"),1,2))&lt;13,"AM","PM"),"")</f>
        <v>AM</v>
      </c>
      <c r="H258" s="47">
        <f t="shared" si="15"/>
        <v>0.16666666666666696</v>
      </c>
      <c r="I258" s="47"/>
      <c r="J258" s="65"/>
      <c r="K258" s="45" t="e">
        <f ca="1">VLOOKUP(Tableau64[module],OFFSET(INDIRECT(A258&amp;"_code"),0,2,,2),2)</f>
        <v>#REF!</v>
      </c>
      <c r="L258" s="45"/>
      <c r="M258" s="47"/>
      <c r="N258" s="45"/>
      <c r="Q258" s="46"/>
      <c r="R258" s="46">
        <f t="shared" si="14"/>
        <v>0</v>
      </c>
    </row>
    <row r="259" spans="1:18" x14ac:dyDescent="0.2">
      <c r="A259" s="61"/>
      <c r="B259" s="65" t="str">
        <f t="shared" si="16"/>
        <v>2018-2</v>
      </c>
      <c r="C259" s="46">
        <v>43107</v>
      </c>
      <c r="D259" s="67">
        <f>WEEKDAY(Tableau64[[#This Row],[date]])</f>
        <v>1</v>
      </c>
      <c r="E259" s="63">
        <v>0.57291666666666696</v>
      </c>
      <c r="F259" s="63">
        <v>0.73958333333333404</v>
      </c>
      <c r="G259" s="46" t="str">
        <f>IF(NOT(ISBLANK(Tableau64[heure
début])),IF(VALUE(MID(TEXT(Tableau64[heure
début],"hh"),1,2))&lt;13,"AM","PM"),"")</f>
        <v>PM</v>
      </c>
      <c r="H259" s="47">
        <f t="shared" si="15"/>
        <v>0.16666666666666707</v>
      </c>
      <c r="I259" s="47"/>
      <c r="J259" s="65"/>
      <c r="K259" s="45" t="e">
        <f ca="1">VLOOKUP(Tableau64[module],OFFSET(INDIRECT(A259&amp;"_code"),0,2,,2),2)</f>
        <v>#REF!</v>
      </c>
      <c r="L259" s="45"/>
      <c r="M259" s="47"/>
      <c r="N259" s="45"/>
      <c r="Q259" s="46"/>
      <c r="R259" s="46">
        <f t="shared" ref="R259:R322" si="17">IF(NOT(ISBLANK(P259)),P259,Q259)</f>
        <v>0</v>
      </c>
    </row>
    <row r="260" spans="1:18" x14ac:dyDescent="0.2">
      <c r="A260" s="61"/>
      <c r="B260" s="65" t="str">
        <f t="shared" si="16"/>
        <v>2018-2</v>
      </c>
      <c r="C260" s="46">
        <v>43108</v>
      </c>
      <c r="D260" s="67">
        <f>WEEKDAY(Tableau64[[#This Row],[date]])</f>
        <v>2</v>
      </c>
      <c r="E260" s="47">
        <v>0.34375</v>
      </c>
      <c r="F260" s="47">
        <v>0.51041666666666696</v>
      </c>
      <c r="G260" s="46" t="str">
        <f>IF(NOT(ISBLANK(Tableau64[heure
début])),IF(VALUE(MID(TEXT(Tableau64[heure
début],"hh"),1,2))&lt;13,"AM","PM"),"")</f>
        <v>AM</v>
      </c>
      <c r="H260" s="47">
        <f t="shared" si="15"/>
        <v>0.16666666666666696</v>
      </c>
      <c r="I260" s="47"/>
      <c r="J260" s="65"/>
      <c r="K260" s="45" t="e">
        <f ca="1">VLOOKUP(Tableau64[module],OFFSET(INDIRECT(A260&amp;"_code"),0,2,,2),2)</f>
        <v>#REF!</v>
      </c>
      <c r="L260" s="45"/>
      <c r="M260" s="47"/>
      <c r="N260" s="45"/>
      <c r="Q260" s="46"/>
      <c r="R260" s="46">
        <f t="shared" si="17"/>
        <v>0</v>
      </c>
    </row>
    <row r="261" spans="1:18" x14ac:dyDescent="0.2">
      <c r="A261" s="61"/>
      <c r="B261" s="65" t="str">
        <f t="shared" si="16"/>
        <v>2018-2</v>
      </c>
      <c r="C261" s="46">
        <v>43108</v>
      </c>
      <c r="D261" s="67">
        <f>WEEKDAY(Tableau64[[#This Row],[date]])</f>
        <v>2</v>
      </c>
      <c r="E261" s="63">
        <v>0.57291666666666696</v>
      </c>
      <c r="F261" s="63">
        <v>0.73958333333333404</v>
      </c>
      <c r="G261" s="46" t="str">
        <f>IF(NOT(ISBLANK(Tableau64[heure
début])),IF(VALUE(MID(TEXT(Tableau64[heure
début],"hh"),1,2))&lt;13,"AM","PM"),"")</f>
        <v>PM</v>
      </c>
      <c r="H261" s="47">
        <f t="shared" si="15"/>
        <v>0.16666666666666707</v>
      </c>
      <c r="I261" s="47"/>
      <c r="J261" s="65"/>
      <c r="K261" s="45" t="e">
        <f ca="1">VLOOKUP(Tableau64[module],OFFSET(INDIRECT(A261&amp;"_code"),0,2,,2),2)</f>
        <v>#REF!</v>
      </c>
      <c r="L261" s="45"/>
      <c r="M261" s="47"/>
      <c r="N261" s="45"/>
      <c r="Q261" s="46"/>
      <c r="R261" s="46">
        <f t="shared" si="17"/>
        <v>0</v>
      </c>
    </row>
    <row r="262" spans="1:18" x14ac:dyDescent="0.2">
      <c r="A262" s="61"/>
      <c r="B262" s="65" t="str">
        <f t="shared" si="16"/>
        <v>2018-2</v>
      </c>
      <c r="C262" s="46">
        <v>43109</v>
      </c>
      <c r="D262" s="67">
        <f>WEEKDAY(Tableau64[[#This Row],[date]])</f>
        <v>3</v>
      </c>
      <c r="E262" s="47">
        <v>0.34375</v>
      </c>
      <c r="F262" s="47">
        <v>0.51041666666666696</v>
      </c>
      <c r="G262" s="46" t="str">
        <f>IF(NOT(ISBLANK(Tableau64[heure
début])),IF(VALUE(MID(TEXT(Tableau64[heure
début],"hh"),1,2))&lt;13,"AM","PM"),"")</f>
        <v>AM</v>
      </c>
      <c r="H262" s="47">
        <f t="shared" si="15"/>
        <v>0.16666666666666696</v>
      </c>
      <c r="I262" s="47"/>
      <c r="J262" s="65"/>
      <c r="K262" s="45" t="e">
        <f ca="1">VLOOKUP(Tableau64[module],OFFSET(INDIRECT(A262&amp;"_code"),0,2,,2),2)</f>
        <v>#REF!</v>
      </c>
      <c r="L262" s="45"/>
      <c r="M262" s="47"/>
      <c r="N262" s="45"/>
      <c r="Q262" s="46"/>
      <c r="R262" s="46">
        <f t="shared" si="17"/>
        <v>0</v>
      </c>
    </row>
    <row r="263" spans="1:18" x14ac:dyDescent="0.2">
      <c r="A263" s="61"/>
      <c r="B263" s="65" t="str">
        <f t="shared" si="16"/>
        <v>2018-2</v>
      </c>
      <c r="C263" s="46">
        <v>43109</v>
      </c>
      <c r="D263" s="67">
        <f>WEEKDAY(Tableau64[[#This Row],[date]])</f>
        <v>3</v>
      </c>
      <c r="E263" s="63">
        <v>0.57291666666666696</v>
      </c>
      <c r="F263" s="63">
        <v>0.73958333333333404</v>
      </c>
      <c r="G263" s="46" t="str">
        <f>IF(NOT(ISBLANK(Tableau64[heure
début])),IF(VALUE(MID(TEXT(Tableau64[heure
début],"hh"),1,2))&lt;13,"AM","PM"),"")</f>
        <v>PM</v>
      </c>
      <c r="H263" s="47">
        <f t="shared" si="15"/>
        <v>0.16666666666666707</v>
      </c>
      <c r="I263" s="47"/>
      <c r="J263" s="65"/>
      <c r="K263" s="45" t="e">
        <f ca="1">VLOOKUP(Tableau64[module],OFFSET(INDIRECT(A263&amp;"_code"),0,2,,2),2)</f>
        <v>#REF!</v>
      </c>
      <c r="L263" s="45"/>
      <c r="M263" s="47"/>
      <c r="N263" s="45"/>
      <c r="Q263" s="46"/>
      <c r="R263" s="46">
        <f t="shared" si="17"/>
        <v>0</v>
      </c>
    </row>
    <row r="264" spans="1:18" x14ac:dyDescent="0.2">
      <c r="A264" s="61"/>
      <c r="B264" s="65" t="str">
        <f t="shared" si="16"/>
        <v>2018-2</v>
      </c>
      <c r="C264" s="46">
        <v>43110</v>
      </c>
      <c r="D264" s="67">
        <f>WEEKDAY(Tableau64[[#This Row],[date]])</f>
        <v>4</v>
      </c>
      <c r="E264" s="47">
        <v>0.34375</v>
      </c>
      <c r="F264" s="47">
        <v>0.51041666666666696</v>
      </c>
      <c r="G264" s="46" t="str">
        <f>IF(NOT(ISBLANK(Tableau64[heure
début])),IF(VALUE(MID(TEXT(Tableau64[heure
début],"hh"),1,2))&lt;13,"AM","PM"),"")</f>
        <v>AM</v>
      </c>
      <c r="H264" s="47">
        <f t="shared" si="15"/>
        <v>0.16666666666666696</v>
      </c>
      <c r="I264" s="47"/>
      <c r="J264" s="65"/>
      <c r="K264" s="45" t="e">
        <f ca="1">VLOOKUP(Tableau64[module],OFFSET(INDIRECT(A264&amp;"_code"),0,2,,2),2)</f>
        <v>#REF!</v>
      </c>
      <c r="L264" s="45"/>
      <c r="M264" s="47"/>
      <c r="N264" s="45"/>
      <c r="Q264" s="46"/>
      <c r="R264" s="46">
        <f t="shared" si="17"/>
        <v>0</v>
      </c>
    </row>
    <row r="265" spans="1:18" x14ac:dyDescent="0.2">
      <c r="A265" s="61"/>
      <c r="B265" s="65" t="str">
        <f t="shared" si="16"/>
        <v>2018-2</v>
      </c>
      <c r="C265" s="46">
        <v>43110</v>
      </c>
      <c r="D265" s="67">
        <f>WEEKDAY(Tableau64[[#This Row],[date]])</f>
        <v>4</v>
      </c>
      <c r="E265" s="63">
        <v>0.57291666666666696</v>
      </c>
      <c r="F265" s="63">
        <v>0.73958333333333404</v>
      </c>
      <c r="G265" s="46" t="str">
        <f>IF(NOT(ISBLANK(Tableau64[heure
début])),IF(VALUE(MID(TEXT(Tableau64[heure
début],"hh"),1,2))&lt;13,"AM","PM"),"")</f>
        <v>PM</v>
      </c>
      <c r="H265" s="47">
        <f t="shared" si="15"/>
        <v>0.16666666666666707</v>
      </c>
      <c r="I265" s="47"/>
      <c r="J265" s="65"/>
      <c r="K265" s="45" t="e">
        <f ca="1">VLOOKUP(Tableau64[module],OFFSET(INDIRECT(A265&amp;"_code"),0,2,,2),2)</f>
        <v>#REF!</v>
      </c>
      <c r="L265" s="45"/>
      <c r="M265" s="47"/>
      <c r="N265" s="45"/>
      <c r="Q265" s="46"/>
      <c r="R265" s="46">
        <f t="shared" si="17"/>
        <v>0</v>
      </c>
    </row>
    <row r="266" spans="1:18" x14ac:dyDescent="0.2">
      <c r="A266" s="61"/>
      <c r="B266" s="65" t="str">
        <f t="shared" si="16"/>
        <v>2018-2</v>
      </c>
      <c r="C266" s="46">
        <v>43111</v>
      </c>
      <c r="D266" s="67">
        <f>WEEKDAY(Tableau64[[#This Row],[date]])</f>
        <v>5</v>
      </c>
      <c r="E266" s="47">
        <v>0.34375</v>
      </c>
      <c r="F266" s="47">
        <v>0.51041666666666696</v>
      </c>
      <c r="G266" s="46" t="str">
        <f>IF(NOT(ISBLANK(Tableau64[heure
début])),IF(VALUE(MID(TEXT(Tableau64[heure
début],"hh"),1,2))&lt;13,"AM","PM"),"")</f>
        <v>AM</v>
      </c>
      <c r="H266" s="47">
        <f t="shared" si="15"/>
        <v>0.16666666666666696</v>
      </c>
      <c r="I266" s="47"/>
      <c r="J266" s="65"/>
      <c r="K266" s="45" t="e">
        <f ca="1">VLOOKUP(Tableau64[module],OFFSET(INDIRECT(A266&amp;"_code"),0,2,,2),2)</f>
        <v>#REF!</v>
      </c>
      <c r="L266" s="45"/>
      <c r="M266" s="47"/>
      <c r="N266" s="45"/>
      <c r="Q266" s="46"/>
      <c r="R266" s="46">
        <f t="shared" si="17"/>
        <v>0</v>
      </c>
    </row>
    <row r="267" spans="1:18" x14ac:dyDescent="0.2">
      <c r="A267" s="61"/>
      <c r="B267" s="65" t="str">
        <f t="shared" si="16"/>
        <v>2018-2</v>
      </c>
      <c r="C267" s="46">
        <v>43111</v>
      </c>
      <c r="D267" s="67">
        <f>WEEKDAY(Tableau64[[#This Row],[date]])</f>
        <v>5</v>
      </c>
      <c r="E267" s="63">
        <v>0.57291666666666696</v>
      </c>
      <c r="F267" s="63">
        <v>0.73958333333333404</v>
      </c>
      <c r="G267" s="46" t="str">
        <f>IF(NOT(ISBLANK(Tableau64[heure
début])),IF(VALUE(MID(TEXT(Tableau64[heure
début],"hh"),1,2))&lt;13,"AM","PM"),"")</f>
        <v>PM</v>
      </c>
      <c r="H267" s="47">
        <f t="shared" si="15"/>
        <v>0.16666666666666707</v>
      </c>
      <c r="I267" s="47"/>
      <c r="J267" s="65"/>
      <c r="K267" s="45" t="e">
        <f ca="1">VLOOKUP(Tableau64[module],OFFSET(INDIRECT(A267&amp;"_code"),0,2,,2),2)</f>
        <v>#REF!</v>
      </c>
      <c r="L267" s="45"/>
      <c r="M267" s="47"/>
      <c r="N267" s="45"/>
      <c r="Q267" s="46"/>
      <c r="R267" s="46">
        <f t="shared" si="17"/>
        <v>0</v>
      </c>
    </row>
    <row r="268" spans="1:18" x14ac:dyDescent="0.2">
      <c r="A268" s="61"/>
      <c r="B268" s="65" t="str">
        <f t="shared" si="16"/>
        <v>2018-2</v>
      </c>
      <c r="C268" s="46">
        <v>43112</v>
      </c>
      <c r="D268" s="67">
        <f>WEEKDAY(Tableau64[[#This Row],[date]])</f>
        <v>6</v>
      </c>
      <c r="E268" s="47">
        <v>0.34375</v>
      </c>
      <c r="F268" s="47">
        <v>0.51041666666666696</v>
      </c>
      <c r="G268" s="46" t="str">
        <f>IF(NOT(ISBLANK(Tableau64[heure
début])),IF(VALUE(MID(TEXT(Tableau64[heure
début],"hh"),1,2))&lt;13,"AM","PM"),"")</f>
        <v>AM</v>
      </c>
      <c r="H268" s="47">
        <f t="shared" si="15"/>
        <v>0.16666666666666696</v>
      </c>
      <c r="I268" s="47"/>
      <c r="J268" s="65"/>
      <c r="K268" s="45" t="e">
        <f ca="1">VLOOKUP(Tableau64[module],OFFSET(INDIRECT(A268&amp;"_code"),0,2,,2),2)</f>
        <v>#REF!</v>
      </c>
      <c r="L268" s="45"/>
      <c r="M268" s="47"/>
      <c r="N268" s="45"/>
      <c r="Q268" s="46"/>
      <c r="R268" s="46">
        <f t="shared" si="17"/>
        <v>0</v>
      </c>
    </row>
    <row r="269" spans="1:18" x14ac:dyDescent="0.2">
      <c r="A269" s="61"/>
      <c r="B269" s="65" t="str">
        <f t="shared" si="16"/>
        <v>2018-2</v>
      </c>
      <c r="C269" s="46">
        <v>43112</v>
      </c>
      <c r="D269" s="67">
        <f>WEEKDAY(Tableau64[[#This Row],[date]])</f>
        <v>6</v>
      </c>
      <c r="E269" s="63">
        <v>0.57291666666666696</v>
      </c>
      <c r="F269" s="63">
        <v>0.73958333333333404</v>
      </c>
      <c r="G269" s="46" t="str">
        <f>IF(NOT(ISBLANK(Tableau64[heure
début])),IF(VALUE(MID(TEXT(Tableau64[heure
début],"hh"),1,2))&lt;13,"AM","PM"),"")</f>
        <v>PM</v>
      </c>
      <c r="H269" s="47">
        <f t="shared" si="15"/>
        <v>0.16666666666666707</v>
      </c>
      <c r="I269" s="47"/>
      <c r="J269" s="65"/>
      <c r="K269" s="45" t="e">
        <f ca="1">VLOOKUP(Tableau64[module],OFFSET(INDIRECT(A269&amp;"_code"),0,2,,2),2)</f>
        <v>#REF!</v>
      </c>
      <c r="L269" s="45"/>
      <c r="M269" s="47"/>
      <c r="N269" s="45"/>
      <c r="Q269" s="46"/>
      <c r="R269" s="46">
        <f t="shared" si="17"/>
        <v>0</v>
      </c>
    </row>
    <row r="270" spans="1:18" x14ac:dyDescent="0.2">
      <c r="A270" s="61"/>
      <c r="B270" s="65" t="str">
        <f t="shared" si="16"/>
        <v>2018-2</v>
      </c>
      <c r="C270" s="46">
        <v>43113</v>
      </c>
      <c r="D270" s="67">
        <f>WEEKDAY(Tableau64[[#This Row],[date]])</f>
        <v>7</v>
      </c>
      <c r="E270" s="47">
        <v>0.34375</v>
      </c>
      <c r="F270" s="47">
        <v>0.51041666666666696</v>
      </c>
      <c r="G270" s="46" t="str">
        <f>IF(NOT(ISBLANK(Tableau64[heure
début])),IF(VALUE(MID(TEXT(Tableau64[heure
début],"hh"),1,2))&lt;13,"AM","PM"),"")</f>
        <v>AM</v>
      </c>
      <c r="H270" s="47">
        <f t="shared" si="15"/>
        <v>0.16666666666666696</v>
      </c>
      <c r="I270" s="47"/>
      <c r="J270" s="65"/>
      <c r="K270" s="45" t="e">
        <f ca="1">VLOOKUP(Tableau64[module],OFFSET(INDIRECT(A270&amp;"_code"),0,2,,2),2)</f>
        <v>#REF!</v>
      </c>
      <c r="L270" s="45"/>
      <c r="M270" s="47"/>
      <c r="N270" s="45"/>
      <c r="Q270" s="46"/>
      <c r="R270" s="46">
        <f t="shared" si="17"/>
        <v>0</v>
      </c>
    </row>
    <row r="271" spans="1:18" x14ac:dyDescent="0.2">
      <c r="A271" s="61"/>
      <c r="B271" s="65" t="str">
        <f t="shared" si="16"/>
        <v>2018-2</v>
      </c>
      <c r="C271" s="46">
        <v>43113</v>
      </c>
      <c r="D271" s="67">
        <f>WEEKDAY(Tableau64[[#This Row],[date]])</f>
        <v>7</v>
      </c>
      <c r="E271" s="63">
        <v>0.57291666666666696</v>
      </c>
      <c r="F271" s="63">
        <v>0.73958333333333404</v>
      </c>
      <c r="G271" s="46" t="str">
        <f>IF(NOT(ISBLANK(Tableau64[heure
début])),IF(VALUE(MID(TEXT(Tableau64[heure
début],"hh"),1,2))&lt;13,"AM","PM"),"")</f>
        <v>PM</v>
      </c>
      <c r="H271" s="47">
        <f t="shared" si="15"/>
        <v>0.16666666666666707</v>
      </c>
      <c r="I271" s="47"/>
      <c r="J271" s="65"/>
      <c r="K271" s="45" t="e">
        <f ca="1">VLOOKUP(Tableau64[module],OFFSET(INDIRECT(A271&amp;"_code"),0,2,,2),2)</f>
        <v>#REF!</v>
      </c>
      <c r="L271" s="45"/>
      <c r="M271" s="47"/>
      <c r="N271" s="45"/>
      <c r="Q271" s="46"/>
      <c r="R271" s="46">
        <f t="shared" si="17"/>
        <v>0</v>
      </c>
    </row>
    <row r="272" spans="1:18" x14ac:dyDescent="0.2">
      <c r="A272" s="61"/>
      <c r="B272" s="65" t="str">
        <f t="shared" si="16"/>
        <v>2018-3</v>
      </c>
      <c r="C272" s="46">
        <v>43114</v>
      </c>
      <c r="D272" s="67">
        <f>WEEKDAY(Tableau64[[#This Row],[date]])</f>
        <v>1</v>
      </c>
      <c r="E272" s="47">
        <v>0.34375</v>
      </c>
      <c r="F272" s="47">
        <v>0.51041666666666696</v>
      </c>
      <c r="G272" s="46" t="str">
        <f>IF(NOT(ISBLANK(Tableau64[heure
début])),IF(VALUE(MID(TEXT(Tableau64[heure
début],"hh"),1,2))&lt;13,"AM","PM"),"")</f>
        <v>AM</v>
      </c>
      <c r="H272" s="47">
        <f t="shared" si="15"/>
        <v>0.16666666666666696</v>
      </c>
      <c r="I272" s="47"/>
      <c r="J272" s="65"/>
      <c r="K272" s="45" t="e">
        <f ca="1">VLOOKUP(Tableau64[module],OFFSET(INDIRECT(A272&amp;"_code"),0,2,,2),2)</f>
        <v>#REF!</v>
      </c>
      <c r="L272" s="45"/>
      <c r="M272" s="47"/>
      <c r="N272" s="45"/>
      <c r="Q272" s="46"/>
      <c r="R272" s="46">
        <f t="shared" si="17"/>
        <v>0</v>
      </c>
    </row>
    <row r="273" spans="1:18" x14ac:dyDescent="0.2">
      <c r="A273" s="61"/>
      <c r="B273" s="65" t="str">
        <f t="shared" si="16"/>
        <v>2018-3</v>
      </c>
      <c r="C273" s="46">
        <v>43114</v>
      </c>
      <c r="D273" s="67">
        <f>WEEKDAY(Tableau64[[#This Row],[date]])</f>
        <v>1</v>
      </c>
      <c r="E273" s="63">
        <v>0.57291666666666696</v>
      </c>
      <c r="F273" s="63">
        <v>0.73958333333333404</v>
      </c>
      <c r="G273" s="46" t="str">
        <f>IF(NOT(ISBLANK(Tableau64[heure
début])),IF(VALUE(MID(TEXT(Tableau64[heure
début],"hh"),1,2))&lt;13,"AM","PM"),"")</f>
        <v>PM</v>
      </c>
      <c r="H273" s="47">
        <f t="shared" si="15"/>
        <v>0.16666666666666707</v>
      </c>
      <c r="I273" s="47"/>
      <c r="J273" s="65"/>
      <c r="K273" s="45" t="e">
        <f ca="1">VLOOKUP(Tableau64[module],OFFSET(INDIRECT(A273&amp;"_code"),0,2,,2),2)</f>
        <v>#REF!</v>
      </c>
      <c r="L273" s="45"/>
      <c r="M273" s="47"/>
      <c r="N273" s="45"/>
      <c r="Q273" s="46"/>
      <c r="R273" s="46">
        <f t="shared" si="17"/>
        <v>0</v>
      </c>
    </row>
    <row r="274" spans="1:18" x14ac:dyDescent="0.2">
      <c r="A274" s="61"/>
      <c r="B274" s="65" t="str">
        <f t="shared" si="16"/>
        <v>2018-3</v>
      </c>
      <c r="C274" s="46">
        <v>43115</v>
      </c>
      <c r="D274" s="67">
        <f>WEEKDAY(Tableau64[[#This Row],[date]])</f>
        <v>2</v>
      </c>
      <c r="E274" s="47">
        <v>0.34375</v>
      </c>
      <c r="F274" s="47">
        <v>0.51041666666666696</v>
      </c>
      <c r="G274" s="46" t="str">
        <f>IF(NOT(ISBLANK(Tableau64[heure
début])),IF(VALUE(MID(TEXT(Tableau64[heure
début],"hh"),1,2))&lt;13,"AM","PM"),"")</f>
        <v>AM</v>
      </c>
      <c r="H274" s="47">
        <f t="shared" si="15"/>
        <v>0.16666666666666696</v>
      </c>
      <c r="I274" s="47"/>
      <c r="J274" s="65"/>
      <c r="K274" s="45" t="e">
        <f ca="1">VLOOKUP(Tableau64[module],OFFSET(INDIRECT(A274&amp;"_code"),0,2,,2),2)</f>
        <v>#REF!</v>
      </c>
      <c r="L274" s="45"/>
      <c r="M274" s="47"/>
      <c r="N274" s="45"/>
      <c r="Q274" s="46"/>
      <c r="R274" s="46">
        <f t="shared" si="17"/>
        <v>0</v>
      </c>
    </row>
    <row r="275" spans="1:18" x14ac:dyDescent="0.2">
      <c r="A275" s="61"/>
      <c r="B275" s="65" t="str">
        <f t="shared" si="16"/>
        <v>2018-3</v>
      </c>
      <c r="C275" s="46">
        <v>43115</v>
      </c>
      <c r="D275" s="67">
        <f>WEEKDAY(Tableau64[[#This Row],[date]])</f>
        <v>2</v>
      </c>
      <c r="E275" s="63">
        <v>0.57291666666666696</v>
      </c>
      <c r="F275" s="63">
        <v>0.73958333333333404</v>
      </c>
      <c r="G275" s="46" t="str">
        <f>IF(NOT(ISBLANK(Tableau64[heure
début])),IF(VALUE(MID(TEXT(Tableau64[heure
début],"hh"),1,2))&lt;13,"AM","PM"),"")</f>
        <v>PM</v>
      </c>
      <c r="H275" s="47">
        <f t="shared" si="15"/>
        <v>0.16666666666666707</v>
      </c>
      <c r="I275" s="47"/>
      <c r="J275" s="65"/>
      <c r="K275" s="45" t="e">
        <f ca="1">VLOOKUP(Tableau64[module],OFFSET(INDIRECT(A275&amp;"_code"),0,2,,2),2)</f>
        <v>#REF!</v>
      </c>
      <c r="L275" s="45"/>
      <c r="M275" s="47"/>
      <c r="N275" s="45"/>
      <c r="Q275" s="46"/>
      <c r="R275" s="46">
        <f t="shared" si="17"/>
        <v>0</v>
      </c>
    </row>
    <row r="276" spans="1:18" x14ac:dyDescent="0.2">
      <c r="A276" s="61"/>
      <c r="B276" s="65" t="str">
        <f t="shared" si="16"/>
        <v>2018-3</v>
      </c>
      <c r="C276" s="46">
        <v>43116</v>
      </c>
      <c r="D276" s="67">
        <f>WEEKDAY(Tableau64[[#This Row],[date]])</f>
        <v>3</v>
      </c>
      <c r="E276" s="47">
        <v>0.34375</v>
      </c>
      <c r="F276" s="47">
        <v>0.51041666666666696</v>
      </c>
      <c r="G276" s="46" t="str">
        <f>IF(NOT(ISBLANK(Tableau64[heure
début])),IF(VALUE(MID(TEXT(Tableau64[heure
début],"hh"),1,2))&lt;13,"AM","PM"),"")</f>
        <v>AM</v>
      </c>
      <c r="H276" s="47">
        <f t="shared" si="15"/>
        <v>0.16666666666666696</v>
      </c>
      <c r="I276" s="47"/>
      <c r="J276" s="65"/>
      <c r="K276" s="45" t="e">
        <f ca="1">VLOOKUP(Tableau64[module],OFFSET(INDIRECT(A276&amp;"_code"),0,2,,2),2)</f>
        <v>#REF!</v>
      </c>
      <c r="L276" s="45"/>
      <c r="M276" s="47"/>
      <c r="N276" s="45"/>
      <c r="Q276" s="46"/>
      <c r="R276" s="46">
        <f t="shared" si="17"/>
        <v>0</v>
      </c>
    </row>
    <row r="277" spans="1:18" x14ac:dyDescent="0.2">
      <c r="A277" s="61"/>
      <c r="B277" s="65" t="str">
        <f t="shared" si="16"/>
        <v>2018-3</v>
      </c>
      <c r="C277" s="46">
        <v>43116</v>
      </c>
      <c r="D277" s="67">
        <f>WEEKDAY(Tableau64[[#This Row],[date]])</f>
        <v>3</v>
      </c>
      <c r="E277" s="63">
        <v>0.57291666666666696</v>
      </c>
      <c r="F277" s="63">
        <v>0.73958333333333404</v>
      </c>
      <c r="G277" s="46" t="str">
        <f>IF(NOT(ISBLANK(Tableau64[heure
début])),IF(VALUE(MID(TEXT(Tableau64[heure
début],"hh"),1,2))&lt;13,"AM","PM"),"")</f>
        <v>PM</v>
      </c>
      <c r="H277" s="47">
        <f t="shared" si="15"/>
        <v>0.16666666666666707</v>
      </c>
      <c r="I277" s="47"/>
      <c r="J277" s="65"/>
      <c r="K277" s="45" t="e">
        <f ca="1">VLOOKUP(Tableau64[module],OFFSET(INDIRECT(A277&amp;"_code"),0,2,,2),2)</f>
        <v>#REF!</v>
      </c>
      <c r="L277" s="45"/>
      <c r="M277" s="47"/>
      <c r="N277" s="45"/>
      <c r="Q277" s="46"/>
      <c r="R277" s="46">
        <f t="shared" si="17"/>
        <v>0</v>
      </c>
    </row>
    <row r="278" spans="1:18" x14ac:dyDescent="0.2">
      <c r="A278" s="61"/>
      <c r="B278" s="65" t="str">
        <f t="shared" si="16"/>
        <v>2018-3</v>
      </c>
      <c r="C278" s="46">
        <v>43117</v>
      </c>
      <c r="D278" s="67">
        <f>WEEKDAY(Tableau64[[#This Row],[date]])</f>
        <v>4</v>
      </c>
      <c r="E278" s="47">
        <v>0.34375</v>
      </c>
      <c r="F278" s="47">
        <v>0.51041666666666696</v>
      </c>
      <c r="G278" s="46" t="str">
        <f>IF(NOT(ISBLANK(Tableau64[heure
début])),IF(VALUE(MID(TEXT(Tableau64[heure
début],"hh"),1,2))&lt;13,"AM","PM"),"")</f>
        <v>AM</v>
      </c>
      <c r="H278" s="47">
        <f t="shared" si="15"/>
        <v>0.16666666666666696</v>
      </c>
      <c r="I278" s="47"/>
      <c r="J278" s="65"/>
      <c r="K278" s="45" t="e">
        <f ca="1">VLOOKUP(Tableau64[module],OFFSET(INDIRECT(A278&amp;"_code"),0,2,,2),2)</f>
        <v>#REF!</v>
      </c>
      <c r="L278" s="45"/>
      <c r="M278" s="47"/>
      <c r="N278" s="45"/>
      <c r="Q278" s="46"/>
      <c r="R278" s="46">
        <f t="shared" si="17"/>
        <v>0</v>
      </c>
    </row>
    <row r="279" spans="1:18" x14ac:dyDescent="0.2">
      <c r="A279" s="61"/>
      <c r="B279" s="65" t="str">
        <f t="shared" si="16"/>
        <v>2018-3</v>
      </c>
      <c r="C279" s="46">
        <v>43117</v>
      </c>
      <c r="D279" s="67">
        <f>WEEKDAY(Tableau64[[#This Row],[date]])</f>
        <v>4</v>
      </c>
      <c r="E279" s="63">
        <v>0.57291666666666696</v>
      </c>
      <c r="F279" s="63">
        <v>0.73958333333333404</v>
      </c>
      <c r="G279" s="46" t="str">
        <f>IF(NOT(ISBLANK(Tableau64[heure
début])),IF(VALUE(MID(TEXT(Tableau64[heure
début],"hh"),1,2))&lt;13,"AM","PM"),"")</f>
        <v>PM</v>
      </c>
      <c r="H279" s="47">
        <f t="shared" si="15"/>
        <v>0.16666666666666707</v>
      </c>
      <c r="I279" s="47"/>
      <c r="J279" s="65"/>
      <c r="K279" s="45" t="e">
        <f ca="1">VLOOKUP(Tableau64[module],OFFSET(INDIRECT(A279&amp;"_code"),0,2,,2),2)</f>
        <v>#REF!</v>
      </c>
      <c r="L279" s="45"/>
      <c r="M279" s="47"/>
      <c r="N279" s="45"/>
      <c r="Q279" s="46"/>
      <c r="R279" s="46">
        <f t="shared" si="17"/>
        <v>0</v>
      </c>
    </row>
    <row r="280" spans="1:18" x14ac:dyDescent="0.2">
      <c r="A280" s="61"/>
      <c r="B280" s="65" t="str">
        <f t="shared" si="16"/>
        <v>2018-3</v>
      </c>
      <c r="C280" s="46">
        <v>43118</v>
      </c>
      <c r="D280" s="67">
        <f>WEEKDAY(Tableau64[[#This Row],[date]])</f>
        <v>5</v>
      </c>
      <c r="E280" s="47">
        <v>0.34375</v>
      </c>
      <c r="F280" s="47">
        <v>0.51041666666666696</v>
      </c>
      <c r="G280" s="46" t="str">
        <f>IF(NOT(ISBLANK(Tableau64[heure
début])),IF(VALUE(MID(TEXT(Tableau64[heure
début],"hh"),1,2))&lt;13,"AM","PM"),"")</f>
        <v>AM</v>
      </c>
      <c r="H280" s="47">
        <f t="shared" si="15"/>
        <v>0.16666666666666696</v>
      </c>
      <c r="I280" s="47"/>
      <c r="J280" s="65"/>
      <c r="K280" s="45" t="e">
        <f ca="1">VLOOKUP(Tableau64[module],OFFSET(INDIRECT(A280&amp;"_code"),0,2,,2),2)</f>
        <v>#REF!</v>
      </c>
      <c r="L280" s="45"/>
      <c r="M280" s="47"/>
      <c r="N280" s="45"/>
      <c r="Q280" s="46"/>
      <c r="R280" s="46">
        <f t="shared" si="17"/>
        <v>0</v>
      </c>
    </row>
    <row r="281" spans="1:18" x14ac:dyDescent="0.2">
      <c r="A281" s="61"/>
      <c r="B281" s="65" t="str">
        <f t="shared" si="16"/>
        <v>2018-3</v>
      </c>
      <c r="C281" s="46">
        <v>43118</v>
      </c>
      <c r="D281" s="67">
        <f>WEEKDAY(Tableau64[[#This Row],[date]])</f>
        <v>5</v>
      </c>
      <c r="E281" s="63">
        <v>0.57291666666666696</v>
      </c>
      <c r="F281" s="63">
        <v>0.73958333333333404</v>
      </c>
      <c r="G281" s="46" t="str">
        <f>IF(NOT(ISBLANK(Tableau64[heure
début])),IF(VALUE(MID(TEXT(Tableau64[heure
début],"hh"),1,2))&lt;13,"AM","PM"),"")</f>
        <v>PM</v>
      </c>
      <c r="H281" s="47">
        <f t="shared" si="15"/>
        <v>0.16666666666666707</v>
      </c>
      <c r="I281" s="47"/>
      <c r="J281" s="65"/>
      <c r="K281" s="45" t="e">
        <f ca="1">VLOOKUP(Tableau64[module],OFFSET(INDIRECT(A281&amp;"_code"),0,2,,2),2)</f>
        <v>#REF!</v>
      </c>
      <c r="L281" s="45"/>
      <c r="M281" s="47"/>
      <c r="N281" s="45"/>
      <c r="Q281" s="46"/>
      <c r="R281" s="46">
        <f t="shared" si="17"/>
        <v>0</v>
      </c>
    </row>
    <row r="282" spans="1:18" x14ac:dyDescent="0.2">
      <c r="A282" s="61"/>
      <c r="B282" s="65" t="str">
        <f t="shared" si="16"/>
        <v>2018-3</v>
      </c>
      <c r="C282" s="46">
        <v>43119</v>
      </c>
      <c r="D282" s="67">
        <f>WEEKDAY(Tableau64[[#This Row],[date]])</f>
        <v>6</v>
      </c>
      <c r="E282" s="47">
        <v>0.34375</v>
      </c>
      <c r="F282" s="47">
        <v>0.51041666666666696</v>
      </c>
      <c r="G282" s="46" t="str">
        <f>IF(NOT(ISBLANK(Tableau64[heure
début])),IF(VALUE(MID(TEXT(Tableau64[heure
début],"hh"),1,2))&lt;13,"AM","PM"),"")</f>
        <v>AM</v>
      </c>
      <c r="H282" s="47">
        <f t="shared" si="15"/>
        <v>0.16666666666666696</v>
      </c>
      <c r="I282" s="47"/>
      <c r="J282" s="65"/>
      <c r="K282" s="45" t="e">
        <f ca="1">VLOOKUP(Tableau64[module],OFFSET(INDIRECT(A282&amp;"_code"),0,2,,2),2)</f>
        <v>#REF!</v>
      </c>
      <c r="L282" s="45"/>
      <c r="M282" s="47"/>
      <c r="N282" s="45"/>
      <c r="Q282" s="46"/>
      <c r="R282" s="46">
        <f t="shared" si="17"/>
        <v>0</v>
      </c>
    </row>
    <row r="283" spans="1:18" x14ac:dyDescent="0.2">
      <c r="A283" s="61"/>
      <c r="B283" s="65" t="str">
        <f t="shared" si="16"/>
        <v>2018-3</v>
      </c>
      <c r="C283" s="46">
        <v>43119</v>
      </c>
      <c r="D283" s="67">
        <f>WEEKDAY(Tableau64[[#This Row],[date]])</f>
        <v>6</v>
      </c>
      <c r="E283" s="63">
        <v>0.57291666666666696</v>
      </c>
      <c r="F283" s="63">
        <v>0.73958333333333404</v>
      </c>
      <c r="G283" s="46" t="str">
        <f>IF(NOT(ISBLANK(Tableau64[heure
début])),IF(VALUE(MID(TEXT(Tableau64[heure
début],"hh"),1,2))&lt;13,"AM","PM"),"")</f>
        <v>PM</v>
      </c>
      <c r="H283" s="47">
        <f t="shared" si="15"/>
        <v>0.16666666666666707</v>
      </c>
      <c r="I283" s="47"/>
      <c r="J283" s="65"/>
      <c r="K283" s="45" t="e">
        <f ca="1">VLOOKUP(Tableau64[module],OFFSET(INDIRECT(A283&amp;"_code"),0,2,,2),2)</f>
        <v>#REF!</v>
      </c>
      <c r="L283" s="45"/>
      <c r="M283" s="47"/>
      <c r="N283" s="45"/>
      <c r="Q283" s="46"/>
      <c r="R283" s="46">
        <f t="shared" si="17"/>
        <v>0</v>
      </c>
    </row>
    <row r="284" spans="1:18" x14ac:dyDescent="0.2">
      <c r="A284" s="61"/>
      <c r="B284" s="65" t="str">
        <f t="shared" si="16"/>
        <v>2018-3</v>
      </c>
      <c r="C284" s="46">
        <v>43120</v>
      </c>
      <c r="D284" s="67">
        <f>WEEKDAY(Tableau64[[#This Row],[date]])</f>
        <v>7</v>
      </c>
      <c r="E284" s="47">
        <v>0.34375</v>
      </c>
      <c r="F284" s="47">
        <v>0.51041666666666696</v>
      </c>
      <c r="G284" s="46" t="str">
        <f>IF(NOT(ISBLANK(Tableau64[heure
début])),IF(VALUE(MID(TEXT(Tableau64[heure
début],"hh"),1,2))&lt;13,"AM","PM"),"")</f>
        <v>AM</v>
      </c>
      <c r="H284" s="47">
        <f t="shared" si="15"/>
        <v>0.16666666666666696</v>
      </c>
      <c r="I284" s="47"/>
      <c r="J284" s="65"/>
      <c r="K284" s="45" t="e">
        <f ca="1">VLOOKUP(Tableau64[module],OFFSET(INDIRECT(A284&amp;"_code"),0,2,,2),2)</f>
        <v>#REF!</v>
      </c>
      <c r="L284" s="45"/>
      <c r="M284" s="47"/>
      <c r="N284" s="45"/>
      <c r="Q284" s="46"/>
      <c r="R284" s="46">
        <f t="shared" si="17"/>
        <v>0</v>
      </c>
    </row>
    <row r="285" spans="1:18" x14ac:dyDescent="0.2">
      <c r="A285" s="61"/>
      <c r="B285" s="65" t="str">
        <f t="shared" si="16"/>
        <v>2018-3</v>
      </c>
      <c r="C285" s="46">
        <v>43120</v>
      </c>
      <c r="D285" s="67">
        <f>WEEKDAY(Tableau64[[#This Row],[date]])</f>
        <v>7</v>
      </c>
      <c r="E285" s="63">
        <v>0.57291666666666696</v>
      </c>
      <c r="F285" s="63">
        <v>0.73958333333333404</v>
      </c>
      <c r="G285" s="46" t="str">
        <f>IF(NOT(ISBLANK(Tableau64[heure
début])),IF(VALUE(MID(TEXT(Tableau64[heure
début],"hh"),1,2))&lt;13,"AM","PM"),"")</f>
        <v>PM</v>
      </c>
      <c r="H285" s="47">
        <f t="shared" si="15"/>
        <v>0.16666666666666707</v>
      </c>
      <c r="I285" s="47"/>
      <c r="J285" s="65"/>
      <c r="K285" s="45" t="e">
        <f ca="1">VLOOKUP(Tableau64[module],OFFSET(INDIRECT(A285&amp;"_code"),0,2,,2),2)</f>
        <v>#REF!</v>
      </c>
      <c r="L285" s="45"/>
      <c r="M285" s="47"/>
      <c r="N285" s="45"/>
      <c r="Q285" s="46"/>
      <c r="R285" s="46">
        <f t="shared" si="17"/>
        <v>0</v>
      </c>
    </row>
    <row r="286" spans="1:18" x14ac:dyDescent="0.2">
      <c r="A286" s="61"/>
      <c r="B286" s="65" t="str">
        <f t="shared" si="16"/>
        <v>2018-4</v>
      </c>
      <c r="C286" s="46">
        <v>43121</v>
      </c>
      <c r="D286" s="67">
        <f>WEEKDAY(Tableau64[[#This Row],[date]])</f>
        <v>1</v>
      </c>
      <c r="E286" s="47">
        <v>0.34375</v>
      </c>
      <c r="F286" s="47">
        <v>0.51041666666666696</v>
      </c>
      <c r="G286" s="46" t="str">
        <f>IF(NOT(ISBLANK(Tableau64[heure
début])),IF(VALUE(MID(TEXT(Tableau64[heure
début],"hh"),1,2))&lt;13,"AM","PM"),"")</f>
        <v>AM</v>
      </c>
      <c r="H286" s="47">
        <f t="shared" si="15"/>
        <v>0.16666666666666696</v>
      </c>
      <c r="I286" s="47"/>
      <c r="J286" s="65"/>
      <c r="K286" s="45" t="e">
        <f ca="1">VLOOKUP(Tableau64[module],OFFSET(INDIRECT(A286&amp;"_code"),0,2,,2),2)</f>
        <v>#REF!</v>
      </c>
      <c r="L286" s="45"/>
      <c r="M286" s="47"/>
      <c r="N286" s="45"/>
      <c r="Q286" s="46"/>
      <c r="R286" s="46">
        <f t="shared" si="17"/>
        <v>0</v>
      </c>
    </row>
    <row r="287" spans="1:18" x14ac:dyDescent="0.2">
      <c r="A287" s="61"/>
      <c r="B287" s="65" t="str">
        <f t="shared" si="16"/>
        <v>2018-4</v>
      </c>
      <c r="C287" s="46">
        <v>43121</v>
      </c>
      <c r="D287" s="67">
        <f>WEEKDAY(Tableau64[[#This Row],[date]])</f>
        <v>1</v>
      </c>
      <c r="E287" s="63">
        <v>0.57291666666666696</v>
      </c>
      <c r="F287" s="63">
        <v>0.73958333333333404</v>
      </c>
      <c r="G287" s="46" t="str">
        <f>IF(NOT(ISBLANK(Tableau64[heure
début])),IF(VALUE(MID(TEXT(Tableau64[heure
début],"hh"),1,2))&lt;13,"AM","PM"),"")</f>
        <v>PM</v>
      </c>
      <c r="H287" s="47">
        <f t="shared" si="15"/>
        <v>0.16666666666666707</v>
      </c>
      <c r="I287" s="47"/>
      <c r="J287" s="65"/>
      <c r="K287" s="45" t="e">
        <f ca="1">VLOOKUP(Tableau64[module],OFFSET(INDIRECT(A287&amp;"_code"),0,2,,2),2)</f>
        <v>#REF!</v>
      </c>
      <c r="L287" s="45"/>
      <c r="M287" s="47"/>
      <c r="N287" s="45"/>
      <c r="Q287" s="46"/>
      <c r="R287" s="46">
        <f t="shared" si="17"/>
        <v>0</v>
      </c>
    </row>
    <row r="288" spans="1:18" x14ac:dyDescent="0.2">
      <c r="A288" s="61"/>
      <c r="B288" s="65" t="str">
        <f t="shared" si="16"/>
        <v>2018-4</v>
      </c>
      <c r="C288" s="46">
        <v>43122</v>
      </c>
      <c r="D288" s="67">
        <f>WEEKDAY(Tableau64[[#This Row],[date]])</f>
        <v>2</v>
      </c>
      <c r="E288" s="47">
        <v>0.34375</v>
      </c>
      <c r="F288" s="47">
        <v>0.51041666666666696</v>
      </c>
      <c r="G288" s="46" t="str">
        <f>IF(NOT(ISBLANK(Tableau64[heure
début])),IF(VALUE(MID(TEXT(Tableau64[heure
début],"hh"),1,2))&lt;13,"AM","PM"),"")</f>
        <v>AM</v>
      </c>
      <c r="H288" s="47">
        <f t="shared" si="15"/>
        <v>0.16666666666666696</v>
      </c>
      <c r="I288" s="47"/>
      <c r="J288" s="65"/>
      <c r="K288" s="45" t="e">
        <f ca="1">VLOOKUP(Tableau64[module],OFFSET(INDIRECT(A288&amp;"_code"),0,2,,2),2)</f>
        <v>#REF!</v>
      </c>
      <c r="L288" s="45"/>
      <c r="M288" s="47"/>
      <c r="N288" s="45"/>
      <c r="Q288" s="46"/>
      <c r="R288" s="46">
        <f t="shared" si="17"/>
        <v>0</v>
      </c>
    </row>
    <row r="289" spans="1:18" x14ac:dyDescent="0.2">
      <c r="A289" s="61"/>
      <c r="B289" s="65" t="str">
        <f t="shared" si="16"/>
        <v>2018-4</v>
      </c>
      <c r="C289" s="46">
        <v>43122</v>
      </c>
      <c r="D289" s="67">
        <f>WEEKDAY(Tableau64[[#This Row],[date]])</f>
        <v>2</v>
      </c>
      <c r="E289" s="63">
        <v>0.57291666666666696</v>
      </c>
      <c r="F289" s="63">
        <v>0.73958333333333404</v>
      </c>
      <c r="G289" s="46" t="str">
        <f>IF(NOT(ISBLANK(Tableau64[heure
début])),IF(VALUE(MID(TEXT(Tableau64[heure
début],"hh"),1,2))&lt;13,"AM","PM"),"")</f>
        <v>PM</v>
      </c>
      <c r="H289" s="47">
        <f t="shared" si="15"/>
        <v>0.16666666666666707</v>
      </c>
      <c r="I289" s="47"/>
      <c r="J289" s="65"/>
      <c r="K289" s="45" t="e">
        <f ca="1">VLOOKUP(Tableau64[module],OFFSET(INDIRECT(A289&amp;"_code"),0,2,,2),2)</f>
        <v>#REF!</v>
      </c>
      <c r="L289" s="45"/>
      <c r="M289" s="47"/>
      <c r="N289" s="45"/>
      <c r="Q289" s="46"/>
      <c r="R289" s="46">
        <f t="shared" si="17"/>
        <v>0</v>
      </c>
    </row>
    <row r="290" spans="1:18" x14ac:dyDescent="0.2">
      <c r="A290" s="61"/>
      <c r="B290" s="65" t="str">
        <f t="shared" si="16"/>
        <v>2018-4</v>
      </c>
      <c r="C290" s="46">
        <v>43123</v>
      </c>
      <c r="D290" s="67">
        <f>WEEKDAY(Tableau64[[#This Row],[date]])</f>
        <v>3</v>
      </c>
      <c r="E290" s="47">
        <v>0.34375</v>
      </c>
      <c r="F290" s="47">
        <v>0.51041666666666696</v>
      </c>
      <c r="G290" s="46" t="str">
        <f>IF(NOT(ISBLANK(Tableau64[heure
début])),IF(VALUE(MID(TEXT(Tableau64[heure
début],"hh"),1,2))&lt;13,"AM","PM"),"")</f>
        <v>AM</v>
      </c>
      <c r="H290" s="47">
        <f t="shared" si="15"/>
        <v>0.16666666666666696</v>
      </c>
      <c r="I290" s="47"/>
      <c r="J290" s="65"/>
      <c r="K290" s="45" t="e">
        <f ca="1">VLOOKUP(Tableau64[module],OFFSET(INDIRECT(A290&amp;"_code"),0,2,,2),2)</f>
        <v>#REF!</v>
      </c>
      <c r="L290" s="45"/>
      <c r="M290" s="47"/>
      <c r="N290" s="45"/>
      <c r="Q290" s="46"/>
      <c r="R290" s="46">
        <f t="shared" si="17"/>
        <v>0</v>
      </c>
    </row>
    <row r="291" spans="1:18" x14ac:dyDescent="0.2">
      <c r="A291" s="61"/>
      <c r="B291" s="65" t="str">
        <f t="shared" si="16"/>
        <v>2018-4</v>
      </c>
      <c r="C291" s="46">
        <v>43123</v>
      </c>
      <c r="D291" s="67">
        <f>WEEKDAY(Tableau64[[#This Row],[date]])</f>
        <v>3</v>
      </c>
      <c r="E291" s="63">
        <v>0.57291666666666696</v>
      </c>
      <c r="F291" s="63">
        <v>0.73958333333333404</v>
      </c>
      <c r="G291" s="46" t="str">
        <f>IF(NOT(ISBLANK(Tableau64[heure
début])),IF(VALUE(MID(TEXT(Tableau64[heure
début],"hh"),1,2))&lt;13,"AM","PM"),"")</f>
        <v>PM</v>
      </c>
      <c r="H291" s="47">
        <f t="shared" si="15"/>
        <v>0.16666666666666707</v>
      </c>
      <c r="I291" s="47"/>
      <c r="J291" s="65"/>
      <c r="K291" s="45" t="e">
        <f ca="1">VLOOKUP(Tableau64[module],OFFSET(INDIRECT(A291&amp;"_code"),0,2,,2),2)</f>
        <v>#REF!</v>
      </c>
      <c r="L291" s="45"/>
      <c r="M291" s="47"/>
      <c r="N291" s="45"/>
      <c r="Q291" s="46"/>
      <c r="R291" s="46">
        <f t="shared" si="17"/>
        <v>0</v>
      </c>
    </row>
    <row r="292" spans="1:18" x14ac:dyDescent="0.2">
      <c r="A292" s="61"/>
      <c r="B292" s="65" t="str">
        <f t="shared" si="16"/>
        <v>2018-4</v>
      </c>
      <c r="C292" s="46">
        <v>43124</v>
      </c>
      <c r="D292" s="67">
        <f>WEEKDAY(Tableau64[[#This Row],[date]])</f>
        <v>4</v>
      </c>
      <c r="E292" s="47">
        <v>0.34375</v>
      </c>
      <c r="F292" s="47">
        <v>0.51041666666666696</v>
      </c>
      <c r="G292" s="46" t="str">
        <f>IF(NOT(ISBLANK(Tableau64[heure
début])),IF(VALUE(MID(TEXT(Tableau64[heure
début],"hh"),1,2))&lt;13,"AM","PM"),"")</f>
        <v>AM</v>
      </c>
      <c r="H292" s="47">
        <f t="shared" si="15"/>
        <v>0.16666666666666696</v>
      </c>
      <c r="I292" s="47"/>
      <c r="J292" s="65"/>
      <c r="K292" s="45" t="e">
        <f ca="1">VLOOKUP(Tableau64[module],OFFSET(INDIRECT(A292&amp;"_code"),0,2,,2),2)</f>
        <v>#REF!</v>
      </c>
      <c r="L292" s="45"/>
      <c r="M292" s="47"/>
      <c r="N292" s="45"/>
      <c r="Q292" s="46"/>
      <c r="R292" s="46">
        <f t="shared" si="17"/>
        <v>0</v>
      </c>
    </row>
    <row r="293" spans="1:18" x14ac:dyDescent="0.2">
      <c r="A293" s="61"/>
      <c r="B293" s="65" t="str">
        <f t="shared" si="16"/>
        <v>2018-4</v>
      </c>
      <c r="C293" s="46">
        <v>43124</v>
      </c>
      <c r="D293" s="67">
        <f>WEEKDAY(Tableau64[[#This Row],[date]])</f>
        <v>4</v>
      </c>
      <c r="E293" s="63">
        <v>0.57291666666666696</v>
      </c>
      <c r="F293" s="63">
        <v>0.73958333333333404</v>
      </c>
      <c r="G293" s="46" t="str">
        <f>IF(NOT(ISBLANK(Tableau64[heure
début])),IF(VALUE(MID(TEXT(Tableau64[heure
début],"hh"),1,2))&lt;13,"AM","PM"),"")</f>
        <v>PM</v>
      </c>
      <c r="H293" s="47">
        <f t="shared" si="15"/>
        <v>0.16666666666666707</v>
      </c>
      <c r="I293" s="47"/>
      <c r="J293" s="65"/>
      <c r="K293" s="45" t="e">
        <f ca="1">VLOOKUP(Tableau64[module],OFFSET(INDIRECT(A293&amp;"_code"),0,2,,2),2)</f>
        <v>#REF!</v>
      </c>
      <c r="L293" s="45"/>
      <c r="M293" s="47"/>
      <c r="N293" s="45"/>
      <c r="Q293" s="46"/>
      <c r="R293" s="46">
        <f t="shared" si="17"/>
        <v>0</v>
      </c>
    </row>
    <row r="294" spans="1:18" x14ac:dyDescent="0.2">
      <c r="A294" s="61"/>
      <c r="B294" s="65" t="str">
        <f t="shared" si="16"/>
        <v>2018-4</v>
      </c>
      <c r="C294" s="46">
        <v>43125</v>
      </c>
      <c r="D294" s="67">
        <f>WEEKDAY(Tableau64[[#This Row],[date]])</f>
        <v>5</v>
      </c>
      <c r="E294" s="47">
        <v>0.34375</v>
      </c>
      <c r="F294" s="47">
        <v>0.51041666666666696</v>
      </c>
      <c r="G294" s="46" t="str">
        <f>IF(NOT(ISBLANK(Tableau64[heure
début])),IF(VALUE(MID(TEXT(Tableau64[heure
début],"hh"),1,2))&lt;13,"AM","PM"),"")</f>
        <v>AM</v>
      </c>
      <c r="H294" s="47">
        <f t="shared" si="15"/>
        <v>0.16666666666666696</v>
      </c>
      <c r="I294" s="47"/>
      <c r="J294" s="65"/>
      <c r="K294" s="45" t="e">
        <f ca="1">VLOOKUP(Tableau64[module],OFFSET(INDIRECT(A294&amp;"_code"),0,2,,2),2)</f>
        <v>#REF!</v>
      </c>
      <c r="L294" s="45"/>
      <c r="M294" s="47"/>
      <c r="N294" s="45"/>
      <c r="Q294" s="46"/>
      <c r="R294" s="46">
        <f t="shared" si="17"/>
        <v>0</v>
      </c>
    </row>
    <row r="295" spans="1:18" x14ac:dyDescent="0.2">
      <c r="A295" s="61"/>
      <c r="B295" s="65" t="str">
        <f t="shared" si="16"/>
        <v>2018-4</v>
      </c>
      <c r="C295" s="46">
        <v>43125</v>
      </c>
      <c r="D295" s="67">
        <f>WEEKDAY(Tableau64[[#This Row],[date]])</f>
        <v>5</v>
      </c>
      <c r="E295" s="63">
        <v>0.57291666666666696</v>
      </c>
      <c r="F295" s="63">
        <v>0.73958333333333404</v>
      </c>
      <c r="G295" s="46" t="str">
        <f>IF(NOT(ISBLANK(Tableau64[heure
début])),IF(VALUE(MID(TEXT(Tableau64[heure
début],"hh"),1,2))&lt;13,"AM","PM"),"")</f>
        <v>PM</v>
      </c>
      <c r="H295" s="47">
        <f t="shared" si="15"/>
        <v>0.16666666666666707</v>
      </c>
      <c r="I295" s="47"/>
      <c r="J295" s="65"/>
      <c r="K295" s="45" t="e">
        <f ca="1">VLOOKUP(Tableau64[module],OFFSET(INDIRECT(A295&amp;"_code"),0,2,,2),2)</f>
        <v>#REF!</v>
      </c>
      <c r="L295" s="45"/>
      <c r="M295" s="47"/>
      <c r="N295" s="45"/>
      <c r="Q295" s="46"/>
      <c r="R295" s="46">
        <f t="shared" si="17"/>
        <v>0</v>
      </c>
    </row>
    <row r="296" spans="1:18" x14ac:dyDescent="0.2">
      <c r="A296" s="61"/>
      <c r="B296" s="65" t="str">
        <f t="shared" si="16"/>
        <v>2018-4</v>
      </c>
      <c r="C296" s="46">
        <v>43126</v>
      </c>
      <c r="D296" s="67">
        <f>WEEKDAY(Tableau64[[#This Row],[date]])</f>
        <v>6</v>
      </c>
      <c r="E296" s="47">
        <v>0.34375</v>
      </c>
      <c r="F296" s="47">
        <v>0.51041666666666696</v>
      </c>
      <c r="G296" s="46" t="str">
        <f>IF(NOT(ISBLANK(Tableau64[heure
début])),IF(VALUE(MID(TEXT(Tableau64[heure
début],"hh"),1,2))&lt;13,"AM","PM"),"")</f>
        <v>AM</v>
      </c>
      <c r="H296" s="47">
        <f t="shared" si="15"/>
        <v>0.16666666666666696</v>
      </c>
      <c r="I296" s="47"/>
      <c r="J296" s="65"/>
      <c r="K296" s="45" t="e">
        <f ca="1">VLOOKUP(Tableau64[module],OFFSET(INDIRECT(A296&amp;"_code"),0,2,,2),2)</f>
        <v>#REF!</v>
      </c>
      <c r="L296" s="45"/>
      <c r="M296" s="47"/>
      <c r="N296" s="45"/>
      <c r="Q296" s="46"/>
      <c r="R296" s="46">
        <f t="shared" si="17"/>
        <v>0</v>
      </c>
    </row>
    <row r="297" spans="1:18" x14ac:dyDescent="0.2">
      <c r="A297" s="61"/>
      <c r="B297" s="65" t="str">
        <f t="shared" si="16"/>
        <v>2018-4</v>
      </c>
      <c r="C297" s="46">
        <v>43126</v>
      </c>
      <c r="D297" s="67">
        <f>WEEKDAY(Tableau64[[#This Row],[date]])</f>
        <v>6</v>
      </c>
      <c r="E297" s="63">
        <v>0.57291666666666696</v>
      </c>
      <c r="F297" s="63">
        <v>0.73958333333333404</v>
      </c>
      <c r="G297" s="46" t="str">
        <f>IF(NOT(ISBLANK(Tableau64[heure
début])),IF(VALUE(MID(TEXT(Tableau64[heure
début],"hh"),1,2))&lt;13,"AM","PM"),"")</f>
        <v>PM</v>
      </c>
      <c r="H297" s="47">
        <f t="shared" si="15"/>
        <v>0.16666666666666707</v>
      </c>
      <c r="I297" s="47"/>
      <c r="J297" s="65"/>
      <c r="K297" s="45" t="e">
        <f ca="1">VLOOKUP(Tableau64[module],OFFSET(INDIRECT(A297&amp;"_code"),0,2,,2),2)</f>
        <v>#REF!</v>
      </c>
      <c r="L297" s="45"/>
      <c r="M297" s="47"/>
      <c r="N297" s="45"/>
      <c r="Q297" s="46"/>
      <c r="R297" s="46">
        <f t="shared" si="17"/>
        <v>0</v>
      </c>
    </row>
    <row r="298" spans="1:18" x14ac:dyDescent="0.2">
      <c r="A298" s="61"/>
      <c r="B298" s="65" t="str">
        <f t="shared" si="16"/>
        <v>2018-4</v>
      </c>
      <c r="C298" s="46">
        <v>43127</v>
      </c>
      <c r="D298" s="67">
        <f>WEEKDAY(Tableau64[[#This Row],[date]])</f>
        <v>7</v>
      </c>
      <c r="E298" s="47">
        <v>0.34375</v>
      </c>
      <c r="F298" s="47">
        <v>0.51041666666666696</v>
      </c>
      <c r="G298" s="46" t="str">
        <f>IF(NOT(ISBLANK(Tableau64[heure
début])),IF(VALUE(MID(TEXT(Tableau64[heure
début],"hh"),1,2))&lt;13,"AM","PM"),"")</f>
        <v>AM</v>
      </c>
      <c r="H298" s="47">
        <f t="shared" si="15"/>
        <v>0.16666666666666696</v>
      </c>
      <c r="I298" s="47"/>
      <c r="J298" s="65"/>
      <c r="K298" s="45" t="e">
        <f ca="1">VLOOKUP(Tableau64[module],OFFSET(INDIRECT(A298&amp;"_code"),0,2,,2),2)</f>
        <v>#REF!</v>
      </c>
      <c r="L298" s="45"/>
      <c r="M298" s="47"/>
      <c r="N298" s="45"/>
      <c r="Q298" s="46"/>
      <c r="R298" s="46">
        <f t="shared" si="17"/>
        <v>0</v>
      </c>
    </row>
    <row r="299" spans="1:18" x14ac:dyDescent="0.2">
      <c r="A299" s="61"/>
      <c r="B299" s="65" t="str">
        <f t="shared" si="16"/>
        <v>2018-4</v>
      </c>
      <c r="C299" s="46">
        <v>43127</v>
      </c>
      <c r="D299" s="67">
        <f>WEEKDAY(Tableau64[[#This Row],[date]])</f>
        <v>7</v>
      </c>
      <c r="E299" s="63">
        <v>0.57291666666666696</v>
      </c>
      <c r="F299" s="63">
        <v>0.73958333333333404</v>
      </c>
      <c r="G299" s="46" t="str">
        <f>IF(NOT(ISBLANK(Tableau64[heure
début])),IF(VALUE(MID(TEXT(Tableau64[heure
début],"hh"),1,2))&lt;13,"AM","PM"),"")</f>
        <v>PM</v>
      </c>
      <c r="H299" s="47">
        <f t="shared" si="15"/>
        <v>0.16666666666666707</v>
      </c>
      <c r="I299" s="47"/>
      <c r="J299" s="65"/>
      <c r="K299" s="45" t="e">
        <f ca="1">VLOOKUP(Tableau64[module],OFFSET(INDIRECT(A299&amp;"_code"),0,2,,2),2)</f>
        <v>#REF!</v>
      </c>
      <c r="L299" s="45"/>
      <c r="M299" s="47"/>
      <c r="N299" s="45"/>
      <c r="Q299" s="46"/>
      <c r="R299" s="46">
        <f t="shared" si="17"/>
        <v>0</v>
      </c>
    </row>
    <row r="300" spans="1:18" x14ac:dyDescent="0.2">
      <c r="A300" s="61"/>
      <c r="B300" s="65" t="str">
        <f t="shared" si="16"/>
        <v>2018-5</v>
      </c>
      <c r="C300" s="46">
        <v>43128</v>
      </c>
      <c r="D300" s="67">
        <f>WEEKDAY(Tableau64[[#This Row],[date]])</f>
        <v>1</v>
      </c>
      <c r="E300" s="47">
        <v>0.34375</v>
      </c>
      <c r="F300" s="47">
        <v>0.51041666666666696</v>
      </c>
      <c r="G300" s="46" t="str">
        <f>IF(NOT(ISBLANK(Tableau64[heure
début])),IF(VALUE(MID(TEXT(Tableau64[heure
début],"hh"),1,2))&lt;13,"AM","PM"),"")</f>
        <v>AM</v>
      </c>
      <c r="H300" s="47">
        <f t="shared" si="15"/>
        <v>0.16666666666666696</v>
      </c>
      <c r="I300" s="47"/>
      <c r="J300" s="65"/>
      <c r="K300" s="45" t="e">
        <f ca="1">VLOOKUP(Tableau64[module],OFFSET(INDIRECT(A300&amp;"_code"),0,2,,2),2)</f>
        <v>#REF!</v>
      </c>
      <c r="L300" s="45"/>
      <c r="M300" s="47"/>
      <c r="N300" s="45"/>
      <c r="Q300" s="46"/>
      <c r="R300" s="46">
        <f t="shared" si="17"/>
        <v>0</v>
      </c>
    </row>
    <row r="301" spans="1:18" x14ac:dyDescent="0.2">
      <c r="A301" s="61"/>
      <c r="B301" s="65" t="str">
        <f t="shared" si="16"/>
        <v>2018-5</v>
      </c>
      <c r="C301" s="46">
        <v>43128</v>
      </c>
      <c r="D301" s="67">
        <f>WEEKDAY(Tableau64[[#This Row],[date]])</f>
        <v>1</v>
      </c>
      <c r="E301" s="63">
        <v>0.57291666666666696</v>
      </c>
      <c r="F301" s="63">
        <v>0.73958333333333404</v>
      </c>
      <c r="G301" s="46" t="str">
        <f>IF(NOT(ISBLANK(Tableau64[heure
début])),IF(VALUE(MID(TEXT(Tableau64[heure
début],"hh"),1,2))&lt;13,"AM","PM"),"")</f>
        <v>PM</v>
      </c>
      <c r="H301" s="47">
        <f t="shared" si="15"/>
        <v>0.16666666666666707</v>
      </c>
      <c r="I301" s="47"/>
      <c r="J301" s="65"/>
      <c r="K301" s="45" t="e">
        <f ca="1">VLOOKUP(Tableau64[module],OFFSET(INDIRECT(A301&amp;"_code"),0,2,,2),2)</f>
        <v>#REF!</v>
      </c>
      <c r="L301" s="45"/>
      <c r="M301" s="47"/>
      <c r="N301" s="45"/>
      <c r="Q301" s="46"/>
      <c r="R301" s="46">
        <f t="shared" si="17"/>
        <v>0</v>
      </c>
    </row>
    <row r="302" spans="1:18" x14ac:dyDescent="0.2">
      <c r="A302" s="61"/>
      <c r="B302" s="65" t="str">
        <f t="shared" si="16"/>
        <v>2018-5</v>
      </c>
      <c r="C302" s="46">
        <v>43129</v>
      </c>
      <c r="D302" s="67">
        <f>WEEKDAY(Tableau64[[#This Row],[date]])</f>
        <v>2</v>
      </c>
      <c r="E302" s="47">
        <v>0.34375</v>
      </c>
      <c r="F302" s="47">
        <v>0.51041666666666696</v>
      </c>
      <c r="G302" s="46" t="str">
        <f>IF(NOT(ISBLANK(Tableau64[heure
début])),IF(VALUE(MID(TEXT(Tableau64[heure
début],"hh"),1,2))&lt;13,"AM","PM"),"")</f>
        <v>AM</v>
      </c>
      <c r="H302" s="47">
        <f t="shared" si="15"/>
        <v>0.16666666666666696</v>
      </c>
      <c r="I302" s="47"/>
      <c r="J302" s="65"/>
      <c r="K302" s="45" t="e">
        <f ca="1">VLOOKUP(Tableau64[module],OFFSET(INDIRECT(A302&amp;"_code"),0,2,,2),2)</f>
        <v>#REF!</v>
      </c>
      <c r="L302" s="45"/>
      <c r="M302" s="47"/>
      <c r="N302" s="45"/>
      <c r="Q302" s="46"/>
      <c r="R302" s="46">
        <f t="shared" si="17"/>
        <v>0</v>
      </c>
    </row>
    <row r="303" spans="1:18" x14ac:dyDescent="0.2">
      <c r="A303" s="61"/>
      <c r="B303" s="65" t="str">
        <f t="shared" si="16"/>
        <v>2018-5</v>
      </c>
      <c r="C303" s="46">
        <v>43129</v>
      </c>
      <c r="D303" s="67">
        <f>WEEKDAY(Tableau64[[#This Row],[date]])</f>
        <v>2</v>
      </c>
      <c r="E303" s="63">
        <v>0.57291666666666696</v>
      </c>
      <c r="F303" s="63">
        <v>0.73958333333333404</v>
      </c>
      <c r="G303" s="46" t="str">
        <f>IF(NOT(ISBLANK(Tableau64[heure
début])),IF(VALUE(MID(TEXT(Tableau64[heure
début],"hh"),1,2))&lt;13,"AM","PM"),"")</f>
        <v>PM</v>
      </c>
      <c r="H303" s="47">
        <f t="shared" si="15"/>
        <v>0.16666666666666707</v>
      </c>
      <c r="I303" s="47"/>
      <c r="J303" s="65"/>
      <c r="K303" s="45" t="e">
        <f ca="1">VLOOKUP(Tableau64[module],OFFSET(INDIRECT(A303&amp;"_code"),0,2,,2),2)</f>
        <v>#REF!</v>
      </c>
      <c r="L303" s="45"/>
      <c r="M303" s="47"/>
      <c r="N303" s="45"/>
      <c r="Q303" s="46"/>
      <c r="R303" s="46">
        <f t="shared" si="17"/>
        <v>0</v>
      </c>
    </row>
    <row r="304" spans="1:18" x14ac:dyDescent="0.2">
      <c r="A304" s="61"/>
      <c r="B304" s="65" t="str">
        <f t="shared" si="16"/>
        <v>2018-5</v>
      </c>
      <c r="C304" s="46">
        <v>43130</v>
      </c>
      <c r="D304" s="67">
        <f>WEEKDAY(Tableau64[[#This Row],[date]])</f>
        <v>3</v>
      </c>
      <c r="E304" s="47">
        <v>0.34375</v>
      </c>
      <c r="F304" s="47">
        <v>0.51041666666666696</v>
      </c>
      <c r="G304" s="46" t="str">
        <f>IF(NOT(ISBLANK(Tableau64[heure
début])),IF(VALUE(MID(TEXT(Tableau64[heure
début],"hh"),1,2))&lt;13,"AM","PM"),"")</f>
        <v>AM</v>
      </c>
      <c r="H304" s="47">
        <f t="shared" si="15"/>
        <v>0.16666666666666696</v>
      </c>
      <c r="I304" s="47"/>
      <c r="J304" s="65"/>
      <c r="K304" s="45" t="e">
        <f ca="1">VLOOKUP(Tableau64[module],OFFSET(INDIRECT(A304&amp;"_code"),0,2,,2),2)</f>
        <v>#REF!</v>
      </c>
      <c r="L304" s="45"/>
      <c r="M304" s="47"/>
      <c r="N304" s="45"/>
      <c r="Q304" s="46"/>
      <c r="R304" s="46">
        <f t="shared" si="17"/>
        <v>0</v>
      </c>
    </row>
    <row r="305" spans="1:18" x14ac:dyDescent="0.2">
      <c r="A305" s="61"/>
      <c r="B305" s="65" t="str">
        <f t="shared" si="16"/>
        <v>2018-5</v>
      </c>
      <c r="C305" s="46">
        <v>43130</v>
      </c>
      <c r="D305" s="67">
        <f>WEEKDAY(Tableau64[[#This Row],[date]])</f>
        <v>3</v>
      </c>
      <c r="E305" s="63">
        <v>0.57291666666666696</v>
      </c>
      <c r="F305" s="63">
        <v>0.73958333333333404</v>
      </c>
      <c r="G305" s="46" t="str">
        <f>IF(NOT(ISBLANK(Tableau64[heure
début])),IF(VALUE(MID(TEXT(Tableau64[heure
début],"hh"),1,2))&lt;13,"AM","PM"),"")</f>
        <v>PM</v>
      </c>
      <c r="H305" s="47">
        <f t="shared" si="15"/>
        <v>0.16666666666666707</v>
      </c>
      <c r="I305" s="47"/>
      <c r="J305" s="65"/>
      <c r="K305" s="45" t="e">
        <f ca="1">VLOOKUP(Tableau64[module],OFFSET(INDIRECT(A305&amp;"_code"),0,2,,2),2)</f>
        <v>#REF!</v>
      </c>
      <c r="L305" s="45"/>
      <c r="M305" s="47"/>
      <c r="N305" s="45"/>
      <c r="Q305" s="46"/>
      <c r="R305" s="46">
        <f t="shared" si="17"/>
        <v>0</v>
      </c>
    </row>
    <row r="306" spans="1:18" x14ac:dyDescent="0.2">
      <c r="A306" s="61"/>
      <c r="B306" s="65" t="str">
        <f t="shared" si="16"/>
        <v>2018-5</v>
      </c>
      <c r="C306" s="46">
        <v>43131</v>
      </c>
      <c r="D306" s="67">
        <f>WEEKDAY(Tableau64[[#This Row],[date]])</f>
        <v>4</v>
      </c>
      <c r="E306" s="47">
        <v>0.34375</v>
      </c>
      <c r="F306" s="47">
        <v>0.51041666666666696</v>
      </c>
      <c r="G306" s="46" t="str">
        <f>IF(NOT(ISBLANK(Tableau64[heure
début])),IF(VALUE(MID(TEXT(Tableau64[heure
début],"hh"),1,2))&lt;13,"AM","PM"),"")</f>
        <v>AM</v>
      </c>
      <c r="H306" s="47">
        <f t="shared" si="15"/>
        <v>0.16666666666666696</v>
      </c>
      <c r="I306" s="47"/>
      <c r="J306" s="65"/>
      <c r="K306" s="45" t="e">
        <f ca="1">VLOOKUP(Tableau64[module],OFFSET(INDIRECT(A306&amp;"_code"),0,2,,2),2)</f>
        <v>#REF!</v>
      </c>
      <c r="L306" s="45"/>
      <c r="M306" s="47"/>
      <c r="N306" s="45"/>
      <c r="Q306" s="46"/>
      <c r="R306" s="46">
        <f t="shared" si="17"/>
        <v>0</v>
      </c>
    </row>
    <row r="307" spans="1:18" x14ac:dyDescent="0.2">
      <c r="A307" s="61"/>
      <c r="B307" s="65" t="str">
        <f t="shared" si="16"/>
        <v>2018-5</v>
      </c>
      <c r="C307" s="46">
        <v>43131</v>
      </c>
      <c r="D307" s="67">
        <f>WEEKDAY(Tableau64[[#This Row],[date]])</f>
        <v>4</v>
      </c>
      <c r="E307" s="63">
        <v>0.57291666666666696</v>
      </c>
      <c r="F307" s="63">
        <v>0.73958333333333404</v>
      </c>
      <c r="G307" s="46" t="str">
        <f>IF(NOT(ISBLANK(Tableau64[heure
début])),IF(VALUE(MID(TEXT(Tableau64[heure
début],"hh"),1,2))&lt;13,"AM","PM"),"")</f>
        <v>PM</v>
      </c>
      <c r="H307" s="47">
        <f t="shared" si="15"/>
        <v>0.16666666666666707</v>
      </c>
      <c r="I307" s="47"/>
      <c r="J307" s="65"/>
      <c r="K307" s="45" t="e">
        <f ca="1">VLOOKUP(Tableau64[module],OFFSET(INDIRECT(A307&amp;"_code"),0,2,,2),2)</f>
        <v>#REF!</v>
      </c>
      <c r="L307" s="45"/>
      <c r="M307" s="47"/>
      <c r="N307" s="45"/>
      <c r="Q307" s="46"/>
      <c r="R307" s="46">
        <f t="shared" si="17"/>
        <v>0</v>
      </c>
    </row>
    <row r="308" spans="1:18" x14ac:dyDescent="0.2">
      <c r="A308" s="61"/>
      <c r="B308" s="65" t="str">
        <f t="shared" si="16"/>
        <v>2018-5</v>
      </c>
      <c r="C308" s="46">
        <v>43132</v>
      </c>
      <c r="D308" s="67">
        <f>WEEKDAY(Tableau64[[#This Row],[date]])</f>
        <v>5</v>
      </c>
      <c r="E308" s="47">
        <v>0.34375</v>
      </c>
      <c r="F308" s="47">
        <v>0.51041666666666696</v>
      </c>
      <c r="G308" s="46" t="str">
        <f>IF(NOT(ISBLANK(Tableau64[heure
début])),IF(VALUE(MID(TEXT(Tableau64[heure
début],"hh"),1,2))&lt;13,"AM","PM"),"")</f>
        <v>AM</v>
      </c>
      <c r="H308" s="47">
        <f t="shared" si="15"/>
        <v>0.16666666666666696</v>
      </c>
      <c r="I308" s="47"/>
      <c r="J308" s="65"/>
      <c r="K308" s="45" t="e">
        <f ca="1">VLOOKUP(Tableau64[module],OFFSET(INDIRECT(A308&amp;"_code"),0,2,,2),2)</f>
        <v>#REF!</v>
      </c>
      <c r="L308" s="45"/>
      <c r="M308" s="47"/>
      <c r="N308" s="45"/>
      <c r="Q308" s="46"/>
      <c r="R308" s="46">
        <f t="shared" si="17"/>
        <v>0</v>
      </c>
    </row>
    <row r="309" spans="1:18" x14ac:dyDescent="0.2">
      <c r="A309" s="61"/>
      <c r="B309" s="65" t="str">
        <f t="shared" si="16"/>
        <v>2018-5</v>
      </c>
      <c r="C309" s="46">
        <v>43132</v>
      </c>
      <c r="D309" s="67">
        <f>WEEKDAY(Tableau64[[#This Row],[date]])</f>
        <v>5</v>
      </c>
      <c r="E309" s="63">
        <v>0.57291666666666696</v>
      </c>
      <c r="F309" s="63">
        <v>0.73958333333333404</v>
      </c>
      <c r="G309" s="46" t="str">
        <f>IF(NOT(ISBLANK(Tableau64[heure
début])),IF(VALUE(MID(TEXT(Tableau64[heure
début],"hh"),1,2))&lt;13,"AM","PM"),"")</f>
        <v>PM</v>
      </c>
      <c r="H309" s="47">
        <f t="shared" si="15"/>
        <v>0.16666666666666707</v>
      </c>
      <c r="I309" s="47"/>
      <c r="J309" s="65"/>
      <c r="K309" s="45" t="e">
        <f ca="1">VLOOKUP(Tableau64[module],OFFSET(INDIRECT(A309&amp;"_code"),0,2,,2),2)</f>
        <v>#REF!</v>
      </c>
      <c r="L309" s="45"/>
      <c r="M309" s="47"/>
      <c r="N309" s="45"/>
      <c r="Q309" s="46"/>
      <c r="R309" s="46">
        <f t="shared" si="17"/>
        <v>0</v>
      </c>
    </row>
    <row r="310" spans="1:18" x14ac:dyDescent="0.2">
      <c r="A310" s="61"/>
      <c r="B310" s="65" t="str">
        <f t="shared" si="16"/>
        <v>2018-5</v>
      </c>
      <c r="C310" s="46">
        <v>43133</v>
      </c>
      <c r="D310" s="67">
        <f>WEEKDAY(Tableau64[[#This Row],[date]])</f>
        <v>6</v>
      </c>
      <c r="E310" s="47">
        <v>0.34375</v>
      </c>
      <c r="F310" s="47">
        <v>0.51041666666666696</v>
      </c>
      <c r="G310" s="46" t="str">
        <f>IF(NOT(ISBLANK(Tableau64[heure
début])),IF(VALUE(MID(TEXT(Tableau64[heure
début],"hh"),1,2))&lt;13,"AM","PM"),"")</f>
        <v>AM</v>
      </c>
      <c r="H310" s="47">
        <f t="shared" si="15"/>
        <v>0.16666666666666696</v>
      </c>
      <c r="I310" s="47"/>
      <c r="J310" s="65"/>
      <c r="K310" s="45" t="e">
        <f ca="1">VLOOKUP(Tableau64[module],OFFSET(INDIRECT(A310&amp;"_code"),0,2,,2),2)</f>
        <v>#REF!</v>
      </c>
      <c r="L310" s="45"/>
      <c r="M310" s="47"/>
      <c r="N310" s="45"/>
      <c r="Q310" s="46"/>
      <c r="R310" s="46">
        <f t="shared" si="17"/>
        <v>0</v>
      </c>
    </row>
    <row r="311" spans="1:18" x14ac:dyDescent="0.2">
      <c r="A311" s="61"/>
      <c r="B311" s="65" t="str">
        <f t="shared" si="16"/>
        <v>2018-5</v>
      </c>
      <c r="C311" s="46">
        <v>43133</v>
      </c>
      <c r="D311" s="67">
        <f>WEEKDAY(Tableau64[[#This Row],[date]])</f>
        <v>6</v>
      </c>
      <c r="E311" s="63">
        <v>0.57291666666666696</v>
      </c>
      <c r="F311" s="63">
        <v>0.73958333333333404</v>
      </c>
      <c r="G311" s="46" t="str">
        <f>IF(NOT(ISBLANK(Tableau64[heure
début])),IF(VALUE(MID(TEXT(Tableau64[heure
début],"hh"),1,2))&lt;13,"AM","PM"),"")</f>
        <v>PM</v>
      </c>
      <c r="H311" s="47">
        <f t="shared" si="15"/>
        <v>0.16666666666666707</v>
      </c>
      <c r="I311" s="47"/>
      <c r="J311" s="65"/>
      <c r="K311" s="45" t="e">
        <f ca="1">VLOOKUP(Tableau64[module],OFFSET(INDIRECT(A311&amp;"_code"),0,2,,2),2)</f>
        <v>#REF!</v>
      </c>
      <c r="L311" s="45"/>
      <c r="M311" s="47"/>
      <c r="N311" s="45"/>
      <c r="Q311" s="46"/>
      <c r="R311" s="46">
        <f t="shared" si="17"/>
        <v>0</v>
      </c>
    </row>
    <row r="312" spans="1:18" x14ac:dyDescent="0.2">
      <c r="A312" s="61"/>
      <c r="B312" s="65" t="str">
        <f t="shared" si="16"/>
        <v>2018-5</v>
      </c>
      <c r="C312" s="46">
        <v>43134</v>
      </c>
      <c r="D312" s="67">
        <f>WEEKDAY(Tableau64[[#This Row],[date]])</f>
        <v>7</v>
      </c>
      <c r="E312" s="47">
        <v>0.34375</v>
      </c>
      <c r="F312" s="47">
        <v>0.51041666666666696</v>
      </c>
      <c r="G312" s="46" t="str">
        <f>IF(NOT(ISBLANK(Tableau64[heure
début])),IF(VALUE(MID(TEXT(Tableau64[heure
début],"hh"),1,2))&lt;13,"AM","PM"),"")</f>
        <v>AM</v>
      </c>
      <c r="H312" s="47">
        <f t="shared" si="15"/>
        <v>0.16666666666666696</v>
      </c>
      <c r="I312" s="47"/>
      <c r="J312" s="65"/>
      <c r="K312" s="45" t="e">
        <f ca="1">VLOOKUP(Tableau64[module],OFFSET(INDIRECT(A312&amp;"_code"),0,2,,2),2)</f>
        <v>#REF!</v>
      </c>
      <c r="L312" s="45"/>
      <c r="M312" s="47"/>
      <c r="N312" s="45"/>
      <c r="Q312" s="46"/>
      <c r="R312" s="46">
        <f t="shared" si="17"/>
        <v>0</v>
      </c>
    </row>
    <row r="313" spans="1:18" x14ac:dyDescent="0.2">
      <c r="A313" s="61"/>
      <c r="B313" s="65" t="str">
        <f t="shared" si="16"/>
        <v>2018-5</v>
      </c>
      <c r="C313" s="46">
        <v>43134</v>
      </c>
      <c r="D313" s="67">
        <f>WEEKDAY(Tableau64[[#This Row],[date]])</f>
        <v>7</v>
      </c>
      <c r="E313" s="63">
        <v>0.57291666666666696</v>
      </c>
      <c r="F313" s="63">
        <v>0.73958333333333404</v>
      </c>
      <c r="G313" s="46" t="str">
        <f>IF(NOT(ISBLANK(Tableau64[heure
début])),IF(VALUE(MID(TEXT(Tableau64[heure
début],"hh"),1,2))&lt;13,"AM","PM"),"")</f>
        <v>PM</v>
      </c>
      <c r="H313" s="47">
        <f t="shared" si="15"/>
        <v>0.16666666666666707</v>
      </c>
      <c r="I313" s="47"/>
      <c r="J313" s="65"/>
      <c r="K313" s="45" t="e">
        <f ca="1">VLOOKUP(Tableau64[module],OFFSET(INDIRECT(A313&amp;"_code"),0,2,,2),2)</f>
        <v>#REF!</v>
      </c>
      <c r="L313" s="45"/>
      <c r="M313" s="47"/>
      <c r="N313" s="45"/>
      <c r="Q313" s="46"/>
      <c r="R313" s="46">
        <f t="shared" si="17"/>
        <v>0</v>
      </c>
    </row>
    <row r="314" spans="1:18" x14ac:dyDescent="0.2">
      <c r="A314" s="61"/>
      <c r="B314" s="65" t="str">
        <f t="shared" si="16"/>
        <v>2018-6</v>
      </c>
      <c r="C314" s="46">
        <v>43135</v>
      </c>
      <c r="D314" s="67">
        <f>WEEKDAY(Tableau64[[#This Row],[date]])</f>
        <v>1</v>
      </c>
      <c r="E314" s="47">
        <v>0.34375</v>
      </c>
      <c r="F314" s="47">
        <v>0.51041666666666696</v>
      </c>
      <c r="G314" s="46" t="str">
        <f>IF(NOT(ISBLANK(Tableau64[heure
début])),IF(VALUE(MID(TEXT(Tableau64[heure
début],"hh"),1,2))&lt;13,"AM","PM"),"")</f>
        <v>AM</v>
      </c>
      <c r="H314" s="47">
        <f t="shared" si="15"/>
        <v>0.16666666666666696</v>
      </c>
      <c r="I314" s="47"/>
      <c r="J314" s="65"/>
      <c r="K314" s="45" t="e">
        <f ca="1">VLOOKUP(Tableau64[module],OFFSET(INDIRECT(A314&amp;"_code"),0,2,,2),2)</f>
        <v>#REF!</v>
      </c>
      <c r="L314" s="45"/>
      <c r="M314" s="47"/>
      <c r="N314" s="45"/>
      <c r="Q314" s="46"/>
      <c r="R314" s="46">
        <f t="shared" si="17"/>
        <v>0</v>
      </c>
    </row>
    <row r="315" spans="1:18" x14ac:dyDescent="0.2">
      <c r="A315" s="61"/>
      <c r="B315" s="65" t="str">
        <f t="shared" si="16"/>
        <v>2018-6</v>
      </c>
      <c r="C315" s="46">
        <v>43135</v>
      </c>
      <c r="D315" s="67">
        <f>WEEKDAY(Tableau64[[#This Row],[date]])</f>
        <v>1</v>
      </c>
      <c r="E315" s="63">
        <v>0.57291666666666696</v>
      </c>
      <c r="F315" s="63">
        <v>0.73958333333333404</v>
      </c>
      <c r="G315" s="46" t="str">
        <f>IF(NOT(ISBLANK(Tableau64[heure
début])),IF(VALUE(MID(TEXT(Tableau64[heure
début],"hh"),1,2))&lt;13,"AM","PM"),"")</f>
        <v>PM</v>
      </c>
      <c r="H315" s="47">
        <f t="shared" si="15"/>
        <v>0.16666666666666707</v>
      </c>
      <c r="I315" s="47"/>
      <c r="J315" s="65"/>
      <c r="K315" s="45" t="e">
        <f ca="1">VLOOKUP(Tableau64[module],OFFSET(INDIRECT(A315&amp;"_code"),0,2,,2),2)</f>
        <v>#REF!</v>
      </c>
      <c r="L315" s="45"/>
      <c r="M315" s="47"/>
      <c r="N315" s="45"/>
      <c r="Q315" s="46"/>
      <c r="R315" s="46">
        <f t="shared" si="17"/>
        <v>0</v>
      </c>
    </row>
    <row r="316" spans="1:18" x14ac:dyDescent="0.2">
      <c r="A316" s="61"/>
      <c r="B316" s="65" t="str">
        <f t="shared" si="16"/>
        <v>2018-6</v>
      </c>
      <c r="C316" s="46">
        <v>43136</v>
      </c>
      <c r="D316" s="67">
        <f>WEEKDAY(Tableau64[[#This Row],[date]])</f>
        <v>2</v>
      </c>
      <c r="E316" s="47">
        <v>0.34375</v>
      </c>
      <c r="F316" s="47">
        <v>0.51041666666666696</v>
      </c>
      <c r="G316" s="46" t="str">
        <f>IF(NOT(ISBLANK(Tableau64[heure
début])),IF(VALUE(MID(TEXT(Tableau64[heure
début],"hh"),1,2))&lt;13,"AM","PM"),"")</f>
        <v>AM</v>
      </c>
      <c r="H316" s="47">
        <f t="shared" ref="H316:H379" si="18">F316-E316</f>
        <v>0.16666666666666696</v>
      </c>
      <c r="I316" s="47"/>
      <c r="J316" s="65"/>
      <c r="K316" s="45" t="e">
        <f ca="1">VLOOKUP(Tableau64[module],OFFSET(INDIRECT(A316&amp;"_code"),0,2,,2),2)</f>
        <v>#REF!</v>
      </c>
      <c r="L316" s="45"/>
      <c r="M316" s="47"/>
      <c r="N316" s="45"/>
      <c r="Q316" s="46"/>
      <c r="R316" s="46">
        <f t="shared" si="17"/>
        <v>0</v>
      </c>
    </row>
    <row r="317" spans="1:18" x14ac:dyDescent="0.2">
      <c r="A317" s="61"/>
      <c r="B317" s="65" t="str">
        <f t="shared" si="16"/>
        <v>2018-6</v>
      </c>
      <c r="C317" s="46">
        <v>43136</v>
      </c>
      <c r="D317" s="67">
        <f>WEEKDAY(Tableau64[[#This Row],[date]])</f>
        <v>2</v>
      </c>
      <c r="E317" s="63">
        <v>0.57291666666666696</v>
      </c>
      <c r="F317" s="63">
        <v>0.73958333333333404</v>
      </c>
      <c r="G317" s="46" t="str">
        <f>IF(NOT(ISBLANK(Tableau64[heure
début])),IF(VALUE(MID(TEXT(Tableau64[heure
début],"hh"),1,2))&lt;13,"AM","PM"),"")</f>
        <v>PM</v>
      </c>
      <c r="H317" s="47">
        <f t="shared" si="18"/>
        <v>0.16666666666666707</v>
      </c>
      <c r="I317" s="47"/>
      <c r="J317" s="65"/>
      <c r="K317" s="45" t="e">
        <f ca="1">VLOOKUP(Tableau64[module],OFFSET(INDIRECT(A317&amp;"_code"),0,2,,2),2)</f>
        <v>#REF!</v>
      </c>
      <c r="L317" s="45"/>
      <c r="M317" s="47"/>
      <c r="N317" s="45"/>
      <c r="Q317" s="46"/>
      <c r="R317" s="46">
        <f t="shared" si="17"/>
        <v>0</v>
      </c>
    </row>
    <row r="318" spans="1:18" x14ac:dyDescent="0.2">
      <c r="A318" s="61"/>
      <c r="B318" s="65" t="str">
        <f t="shared" si="16"/>
        <v>2018-6</v>
      </c>
      <c r="C318" s="46">
        <v>43137</v>
      </c>
      <c r="D318" s="67">
        <f>WEEKDAY(Tableau64[[#This Row],[date]])</f>
        <v>3</v>
      </c>
      <c r="E318" s="47">
        <v>0.34375</v>
      </c>
      <c r="F318" s="47">
        <v>0.51041666666666696</v>
      </c>
      <c r="G318" s="46" t="str">
        <f>IF(NOT(ISBLANK(Tableau64[heure
début])),IF(VALUE(MID(TEXT(Tableau64[heure
début],"hh"),1,2))&lt;13,"AM","PM"),"")</f>
        <v>AM</v>
      </c>
      <c r="H318" s="47">
        <f t="shared" si="18"/>
        <v>0.16666666666666696</v>
      </c>
      <c r="I318" s="47"/>
      <c r="J318" s="65"/>
      <c r="K318" s="45" t="e">
        <f ca="1">VLOOKUP(Tableau64[module],OFFSET(INDIRECT(A318&amp;"_code"),0,2,,2),2)</f>
        <v>#REF!</v>
      </c>
      <c r="L318" s="45"/>
      <c r="M318" s="47"/>
      <c r="N318" s="45"/>
      <c r="Q318" s="46"/>
      <c r="R318" s="46">
        <f t="shared" si="17"/>
        <v>0</v>
      </c>
    </row>
    <row r="319" spans="1:18" x14ac:dyDescent="0.2">
      <c r="A319" s="61"/>
      <c r="B319" s="65" t="str">
        <f t="shared" si="16"/>
        <v>2018-6</v>
      </c>
      <c r="C319" s="46">
        <v>43137</v>
      </c>
      <c r="D319" s="67">
        <f>WEEKDAY(Tableau64[[#This Row],[date]])</f>
        <v>3</v>
      </c>
      <c r="E319" s="63">
        <v>0.57291666666666696</v>
      </c>
      <c r="F319" s="63">
        <v>0.73958333333333404</v>
      </c>
      <c r="G319" s="46" t="str">
        <f>IF(NOT(ISBLANK(Tableau64[heure
début])),IF(VALUE(MID(TEXT(Tableau64[heure
début],"hh"),1,2))&lt;13,"AM","PM"),"")</f>
        <v>PM</v>
      </c>
      <c r="H319" s="47">
        <f t="shared" si="18"/>
        <v>0.16666666666666707</v>
      </c>
      <c r="I319" s="47"/>
      <c r="J319" s="65"/>
      <c r="K319" s="45" t="e">
        <f ca="1">VLOOKUP(Tableau64[module],OFFSET(INDIRECT(A319&amp;"_code"),0,2,,2),2)</f>
        <v>#REF!</v>
      </c>
      <c r="L319" s="45"/>
      <c r="M319" s="47"/>
      <c r="N319" s="45"/>
      <c r="Q319" s="46"/>
      <c r="R319" s="46">
        <f t="shared" si="17"/>
        <v>0</v>
      </c>
    </row>
    <row r="320" spans="1:18" x14ac:dyDescent="0.2">
      <c r="A320" s="61"/>
      <c r="B320" s="65" t="str">
        <f t="shared" si="16"/>
        <v>2018-6</v>
      </c>
      <c r="C320" s="46">
        <v>43138</v>
      </c>
      <c r="D320" s="67">
        <f>WEEKDAY(Tableau64[[#This Row],[date]])</f>
        <v>4</v>
      </c>
      <c r="E320" s="47">
        <v>0.34375</v>
      </c>
      <c r="F320" s="47">
        <v>0.51041666666666696</v>
      </c>
      <c r="G320" s="46" t="str">
        <f>IF(NOT(ISBLANK(Tableau64[heure
début])),IF(VALUE(MID(TEXT(Tableau64[heure
début],"hh"),1,2))&lt;13,"AM","PM"),"")</f>
        <v>AM</v>
      </c>
      <c r="H320" s="47">
        <f t="shared" si="18"/>
        <v>0.16666666666666696</v>
      </c>
      <c r="I320" s="47"/>
      <c r="J320" s="65"/>
      <c r="K320" s="45" t="e">
        <f ca="1">VLOOKUP(Tableau64[module],OFFSET(INDIRECT(A320&amp;"_code"),0,2,,2),2)</f>
        <v>#REF!</v>
      </c>
      <c r="L320" s="45"/>
      <c r="M320" s="47"/>
      <c r="N320" s="45"/>
      <c r="Q320" s="46"/>
      <c r="R320" s="46">
        <f t="shared" si="17"/>
        <v>0</v>
      </c>
    </row>
    <row r="321" spans="1:18" x14ac:dyDescent="0.2">
      <c r="A321" s="61"/>
      <c r="B321" s="65" t="str">
        <f t="shared" si="16"/>
        <v>2018-6</v>
      </c>
      <c r="C321" s="46">
        <v>43138</v>
      </c>
      <c r="D321" s="67">
        <f>WEEKDAY(Tableau64[[#This Row],[date]])</f>
        <v>4</v>
      </c>
      <c r="E321" s="63">
        <v>0.57291666666666696</v>
      </c>
      <c r="F321" s="63">
        <v>0.73958333333333404</v>
      </c>
      <c r="G321" s="46" t="str">
        <f>IF(NOT(ISBLANK(Tableau64[heure
début])),IF(VALUE(MID(TEXT(Tableau64[heure
début],"hh"),1,2))&lt;13,"AM","PM"),"")</f>
        <v>PM</v>
      </c>
      <c r="H321" s="47">
        <f t="shared" si="18"/>
        <v>0.16666666666666707</v>
      </c>
      <c r="I321" s="47"/>
      <c r="J321" s="65"/>
      <c r="K321" s="45" t="e">
        <f ca="1">VLOOKUP(Tableau64[module],OFFSET(INDIRECT(A321&amp;"_code"),0,2,,2),2)</f>
        <v>#REF!</v>
      </c>
      <c r="L321" s="45"/>
      <c r="M321" s="47"/>
      <c r="N321" s="45"/>
      <c r="Q321" s="46"/>
      <c r="R321" s="46">
        <f t="shared" si="17"/>
        <v>0</v>
      </c>
    </row>
    <row r="322" spans="1:18" x14ac:dyDescent="0.2">
      <c r="A322" s="61"/>
      <c r="B322" s="65" t="str">
        <f t="shared" ref="B322:B385" si="19">YEAR(C322)&amp;"-"&amp;WEEKNUM(C322)</f>
        <v>2018-6</v>
      </c>
      <c r="C322" s="46">
        <v>43139</v>
      </c>
      <c r="D322" s="67">
        <f>WEEKDAY(Tableau64[[#This Row],[date]])</f>
        <v>5</v>
      </c>
      <c r="E322" s="47">
        <v>0.34375</v>
      </c>
      <c r="F322" s="47">
        <v>0.51041666666666696</v>
      </c>
      <c r="G322" s="46" t="str">
        <f>IF(NOT(ISBLANK(Tableau64[heure
début])),IF(VALUE(MID(TEXT(Tableau64[heure
début],"hh"),1,2))&lt;13,"AM","PM"),"")</f>
        <v>AM</v>
      </c>
      <c r="H322" s="47">
        <f t="shared" si="18"/>
        <v>0.16666666666666696</v>
      </c>
      <c r="I322" s="47"/>
      <c r="J322" s="65"/>
      <c r="K322" s="45" t="e">
        <f ca="1">VLOOKUP(Tableau64[module],OFFSET(INDIRECT(A322&amp;"_code"),0,2,,2),2)</f>
        <v>#REF!</v>
      </c>
      <c r="L322" s="45"/>
      <c r="M322" s="47"/>
      <c r="N322" s="45"/>
      <c r="Q322" s="46"/>
      <c r="R322" s="46">
        <f t="shared" si="17"/>
        <v>0</v>
      </c>
    </row>
    <row r="323" spans="1:18" x14ac:dyDescent="0.2">
      <c r="A323" s="61"/>
      <c r="B323" s="65" t="str">
        <f t="shared" si="19"/>
        <v>2018-6</v>
      </c>
      <c r="C323" s="46">
        <v>43139</v>
      </c>
      <c r="D323" s="67">
        <f>WEEKDAY(Tableau64[[#This Row],[date]])</f>
        <v>5</v>
      </c>
      <c r="E323" s="63">
        <v>0.57291666666666696</v>
      </c>
      <c r="F323" s="63">
        <v>0.73958333333333404</v>
      </c>
      <c r="G323" s="46" t="str">
        <f>IF(NOT(ISBLANK(Tableau64[heure
début])),IF(VALUE(MID(TEXT(Tableau64[heure
début],"hh"),1,2))&lt;13,"AM","PM"),"")</f>
        <v>PM</v>
      </c>
      <c r="H323" s="47">
        <f t="shared" si="18"/>
        <v>0.16666666666666707</v>
      </c>
      <c r="I323" s="47"/>
      <c r="J323" s="65"/>
      <c r="K323" s="45" t="e">
        <f ca="1">VLOOKUP(Tableau64[module],OFFSET(INDIRECT(A323&amp;"_code"),0,2,,2),2)</f>
        <v>#REF!</v>
      </c>
      <c r="L323" s="45"/>
      <c r="M323" s="47"/>
      <c r="N323" s="45"/>
      <c r="Q323" s="46"/>
      <c r="R323" s="46">
        <f t="shared" ref="R323:R386" si="20">IF(NOT(ISBLANK(P323)),P323,Q323)</f>
        <v>0</v>
      </c>
    </row>
    <row r="324" spans="1:18" x14ac:dyDescent="0.2">
      <c r="A324" s="61"/>
      <c r="B324" s="65" t="str">
        <f t="shared" si="19"/>
        <v>2018-6</v>
      </c>
      <c r="C324" s="46">
        <v>43140</v>
      </c>
      <c r="D324" s="67">
        <f>WEEKDAY(Tableau64[[#This Row],[date]])</f>
        <v>6</v>
      </c>
      <c r="E324" s="47">
        <v>0.34375</v>
      </c>
      <c r="F324" s="47">
        <v>0.51041666666666696</v>
      </c>
      <c r="G324" s="46" t="str">
        <f>IF(NOT(ISBLANK(Tableau64[heure
début])),IF(VALUE(MID(TEXT(Tableau64[heure
début],"hh"),1,2))&lt;13,"AM","PM"),"")</f>
        <v>AM</v>
      </c>
      <c r="H324" s="47">
        <f t="shared" si="18"/>
        <v>0.16666666666666696</v>
      </c>
      <c r="I324" s="47"/>
      <c r="J324" s="65"/>
      <c r="K324" s="45" t="e">
        <f ca="1">VLOOKUP(Tableau64[module],OFFSET(INDIRECT(A324&amp;"_code"),0,2,,2),2)</f>
        <v>#REF!</v>
      </c>
      <c r="L324" s="45"/>
      <c r="M324" s="47"/>
      <c r="N324" s="45"/>
      <c r="Q324" s="46"/>
      <c r="R324" s="46">
        <f t="shared" si="20"/>
        <v>0</v>
      </c>
    </row>
    <row r="325" spans="1:18" x14ac:dyDescent="0.2">
      <c r="A325" s="61"/>
      <c r="B325" s="65" t="str">
        <f t="shared" si="19"/>
        <v>2018-6</v>
      </c>
      <c r="C325" s="46">
        <v>43140</v>
      </c>
      <c r="D325" s="67">
        <f>WEEKDAY(Tableau64[[#This Row],[date]])</f>
        <v>6</v>
      </c>
      <c r="E325" s="63">
        <v>0.57291666666666696</v>
      </c>
      <c r="F325" s="63">
        <v>0.73958333333333404</v>
      </c>
      <c r="G325" s="46" t="str">
        <f>IF(NOT(ISBLANK(Tableau64[heure
début])),IF(VALUE(MID(TEXT(Tableau64[heure
début],"hh"),1,2))&lt;13,"AM","PM"),"")</f>
        <v>PM</v>
      </c>
      <c r="H325" s="47">
        <f t="shared" si="18"/>
        <v>0.16666666666666707</v>
      </c>
      <c r="I325" s="47"/>
      <c r="J325" s="65"/>
      <c r="K325" s="45" t="e">
        <f ca="1">VLOOKUP(Tableau64[module],OFFSET(INDIRECT(A325&amp;"_code"),0,2,,2),2)</f>
        <v>#REF!</v>
      </c>
      <c r="L325" s="45"/>
      <c r="M325" s="47"/>
      <c r="N325" s="45"/>
      <c r="Q325" s="46"/>
      <c r="R325" s="46">
        <f t="shared" si="20"/>
        <v>0</v>
      </c>
    </row>
    <row r="326" spans="1:18" x14ac:dyDescent="0.2">
      <c r="A326" s="61"/>
      <c r="B326" s="65" t="str">
        <f t="shared" si="19"/>
        <v>2018-6</v>
      </c>
      <c r="C326" s="46">
        <v>43141</v>
      </c>
      <c r="D326" s="67">
        <f>WEEKDAY(Tableau64[[#This Row],[date]])</f>
        <v>7</v>
      </c>
      <c r="E326" s="47">
        <v>0.34375</v>
      </c>
      <c r="F326" s="47">
        <v>0.51041666666666696</v>
      </c>
      <c r="G326" s="46" t="str">
        <f>IF(NOT(ISBLANK(Tableau64[heure
début])),IF(VALUE(MID(TEXT(Tableau64[heure
début],"hh"),1,2))&lt;13,"AM","PM"),"")</f>
        <v>AM</v>
      </c>
      <c r="H326" s="47">
        <f t="shared" si="18"/>
        <v>0.16666666666666696</v>
      </c>
      <c r="I326" s="47"/>
      <c r="J326" s="65"/>
      <c r="K326" s="45" t="e">
        <f ca="1">VLOOKUP(Tableau64[module],OFFSET(INDIRECT(A326&amp;"_code"),0,2,,2),2)</f>
        <v>#REF!</v>
      </c>
      <c r="L326" s="45"/>
      <c r="M326" s="47"/>
      <c r="N326" s="45"/>
      <c r="Q326" s="46"/>
      <c r="R326" s="46">
        <f t="shared" si="20"/>
        <v>0</v>
      </c>
    </row>
    <row r="327" spans="1:18" x14ac:dyDescent="0.2">
      <c r="A327" s="61"/>
      <c r="B327" s="65" t="str">
        <f t="shared" si="19"/>
        <v>2018-6</v>
      </c>
      <c r="C327" s="46">
        <v>43141</v>
      </c>
      <c r="D327" s="67">
        <f>WEEKDAY(Tableau64[[#This Row],[date]])</f>
        <v>7</v>
      </c>
      <c r="E327" s="63">
        <v>0.57291666666666696</v>
      </c>
      <c r="F327" s="63">
        <v>0.73958333333333404</v>
      </c>
      <c r="G327" s="46" t="str">
        <f>IF(NOT(ISBLANK(Tableau64[heure
début])),IF(VALUE(MID(TEXT(Tableau64[heure
début],"hh"),1,2))&lt;13,"AM","PM"),"")</f>
        <v>PM</v>
      </c>
      <c r="H327" s="47">
        <f t="shared" si="18"/>
        <v>0.16666666666666707</v>
      </c>
      <c r="I327" s="47"/>
      <c r="J327" s="65"/>
      <c r="K327" s="45" t="e">
        <f ca="1">VLOOKUP(Tableau64[module],OFFSET(INDIRECT(A327&amp;"_code"),0,2,,2),2)</f>
        <v>#REF!</v>
      </c>
      <c r="L327" s="45"/>
      <c r="M327" s="47"/>
      <c r="N327" s="45"/>
      <c r="Q327" s="46"/>
      <c r="R327" s="46">
        <f t="shared" si="20"/>
        <v>0</v>
      </c>
    </row>
    <row r="328" spans="1:18" x14ac:dyDescent="0.2">
      <c r="A328" s="61"/>
      <c r="B328" s="65" t="str">
        <f t="shared" si="19"/>
        <v>2018-7</v>
      </c>
      <c r="C328" s="46">
        <v>43142</v>
      </c>
      <c r="D328" s="67">
        <f>WEEKDAY(Tableau64[[#This Row],[date]])</f>
        <v>1</v>
      </c>
      <c r="E328" s="47">
        <v>0.34375</v>
      </c>
      <c r="F328" s="47">
        <v>0.51041666666666696</v>
      </c>
      <c r="G328" s="46" t="str">
        <f>IF(NOT(ISBLANK(Tableau64[heure
début])),IF(VALUE(MID(TEXT(Tableau64[heure
début],"hh"),1,2))&lt;13,"AM","PM"),"")</f>
        <v>AM</v>
      </c>
      <c r="H328" s="47">
        <f t="shared" si="18"/>
        <v>0.16666666666666696</v>
      </c>
      <c r="I328" s="47"/>
      <c r="J328" s="65"/>
      <c r="K328" s="45" t="e">
        <f ca="1">VLOOKUP(Tableau64[module],OFFSET(INDIRECT(A328&amp;"_code"),0,2,,2),2)</f>
        <v>#REF!</v>
      </c>
      <c r="L328" s="45"/>
      <c r="M328" s="47"/>
      <c r="N328" s="45"/>
      <c r="Q328" s="46"/>
      <c r="R328" s="46">
        <f t="shared" si="20"/>
        <v>0</v>
      </c>
    </row>
    <row r="329" spans="1:18" x14ac:dyDescent="0.2">
      <c r="A329" s="61"/>
      <c r="B329" s="65" t="str">
        <f t="shared" si="19"/>
        <v>2018-7</v>
      </c>
      <c r="C329" s="46">
        <v>43142</v>
      </c>
      <c r="D329" s="67">
        <f>WEEKDAY(Tableau64[[#This Row],[date]])</f>
        <v>1</v>
      </c>
      <c r="E329" s="63">
        <v>0.57291666666666696</v>
      </c>
      <c r="F329" s="63">
        <v>0.73958333333333404</v>
      </c>
      <c r="G329" s="46" t="str">
        <f>IF(NOT(ISBLANK(Tableau64[heure
début])),IF(VALUE(MID(TEXT(Tableau64[heure
début],"hh"),1,2))&lt;13,"AM","PM"),"")</f>
        <v>PM</v>
      </c>
      <c r="H329" s="47">
        <f t="shared" si="18"/>
        <v>0.16666666666666707</v>
      </c>
      <c r="I329" s="47"/>
      <c r="J329" s="65"/>
      <c r="K329" s="45" t="e">
        <f ca="1">VLOOKUP(Tableau64[module],OFFSET(INDIRECT(A329&amp;"_code"),0,2,,2),2)</f>
        <v>#REF!</v>
      </c>
      <c r="L329" s="45"/>
      <c r="M329" s="47"/>
      <c r="N329" s="45"/>
      <c r="Q329" s="46"/>
      <c r="R329" s="46">
        <f t="shared" si="20"/>
        <v>0</v>
      </c>
    </row>
    <row r="330" spans="1:18" x14ac:dyDescent="0.2">
      <c r="A330" s="61"/>
      <c r="B330" s="65" t="str">
        <f t="shared" si="19"/>
        <v>2018-7</v>
      </c>
      <c r="C330" s="46">
        <v>43143</v>
      </c>
      <c r="D330" s="67">
        <f>WEEKDAY(Tableau64[[#This Row],[date]])</f>
        <v>2</v>
      </c>
      <c r="E330" s="47">
        <v>0.34375</v>
      </c>
      <c r="F330" s="47">
        <v>0.51041666666666696</v>
      </c>
      <c r="G330" s="46" t="str">
        <f>IF(NOT(ISBLANK(Tableau64[heure
début])),IF(VALUE(MID(TEXT(Tableau64[heure
début],"hh"),1,2))&lt;13,"AM","PM"),"")</f>
        <v>AM</v>
      </c>
      <c r="H330" s="47">
        <f t="shared" si="18"/>
        <v>0.16666666666666696</v>
      </c>
      <c r="I330" s="47"/>
      <c r="J330" s="65"/>
      <c r="K330" s="45" t="e">
        <f ca="1">VLOOKUP(Tableau64[module],OFFSET(INDIRECT(A330&amp;"_code"),0,2,,2),2)</f>
        <v>#REF!</v>
      </c>
      <c r="L330" s="45"/>
      <c r="M330" s="47"/>
      <c r="N330" s="45"/>
      <c r="Q330" s="46"/>
      <c r="R330" s="46">
        <f t="shared" si="20"/>
        <v>0</v>
      </c>
    </row>
    <row r="331" spans="1:18" x14ac:dyDescent="0.2">
      <c r="A331" s="61"/>
      <c r="B331" s="65" t="str">
        <f t="shared" si="19"/>
        <v>2018-7</v>
      </c>
      <c r="C331" s="46">
        <v>43143</v>
      </c>
      <c r="D331" s="67">
        <f>WEEKDAY(Tableau64[[#This Row],[date]])</f>
        <v>2</v>
      </c>
      <c r="E331" s="63">
        <v>0.57291666666666696</v>
      </c>
      <c r="F331" s="63">
        <v>0.73958333333333404</v>
      </c>
      <c r="G331" s="46" t="str">
        <f>IF(NOT(ISBLANK(Tableau64[heure
début])),IF(VALUE(MID(TEXT(Tableau64[heure
début],"hh"),1,2))&lt;13,"AM","PM"),"")</f>
        <v>PM</v>
      </c>
      <c r="H331" s="47">
        <f t="shared" si="18"/>
        <v>0.16666666666666707</v>
      </c>
      <c r="I331" s="47"/>
      <c r="J331" s="65"/>
      <c r="K331" s="45" t="e">
        <f ca="1">VLOOKUP(Tableau64[module],OFFSET(INDIRECT(A331&amp;"_code"),0,2,,2),2)</f>
        <v>#REF!</v>
      </c>
      <c r="L331" s="45"/>
      <c r="M331" s="47"/>
      <c r="N331" s="45"/>
      <c r="Q331" s="46"/>
      <c r="R331" s="46">
        <f t="shared" si="20"/>
        <v>0</v>
      </c>
    </row>
    <row r="332" spans="1:18" x14ac:dyDescent="0.2">
      <c r="A332" s="61"/>
      <c r="B332" s="65" t="str">
        <f t="shared" si="19"/>
        <v>2018-7</v>
      </c>
      <c r="C332" s="46">
        <v>43144</v>
      </c>
      <c r="D332" s="67">
        <f>WEEKDAY(Tableau64[[#This Row],[date]])</f>
        <v>3</v>
      </c>
      <c r="E332" s="47">
        <v>0.34375</v>
      </c>
      <c r="F332" s="47">
        <v>0.51041666666666696</v>
      </c>
      <c r="G332" s="46" t="str">
        <f>IF(NOT(ISBLANK(Tableau64[heure
début])),IF(VALUE(MID(TEXT(Tableau64[heure
début],"hh"),1,2))&lt;13,"AM","PM"),"")</f>
        <v>AM</v>
      </c>
      <c r="H332" s="47">
        <f t="shared" si="18"/>
        <v>0.16666666666666696</v>
      </c>
      <c r="I332" s="47"/>
      <c r="J332" s="65"/>
      <c r="K332" s="45" t="e">
        <f ca="1">VLOOKUP(Tableau64[module],OFFSET(INDIRECT(A332&amp;"_code"),0,2,,2),2)</f>
        <v>#REF!</v>
      </c>
      <c r="L332" s="45"/>
      <c r="M332" s="47"/>
      <c r="N332" s="45"/>
      <c r="Q332" s="46"/>
      <c r="R332" s="46">
        <f t="shared" si="20"/>
        <v>0</v>
      </c>
    </row>
    <row r="333" spans="1:18" x14ac:dyDescent="0.2">
      <c r="A333" s="61"/>
      <c r="B333" s="65" t="str">
        <f t="shared" si="19"/>
        <v>2018-7</v>
      </c>
      <c r="C333" s="46">
        <v>43144</v>
      </c>
      <c r="D333" s="67">
        <f>WEEKDAY(Tableau64[[#This Row],[date]])</f>
        <v>3</v>
      </c>
      <c r="E333" s="63">
        <v>0.57291666666666696</v>
      </c>
      <c r="F333" s="63">
        <v>0.73958333333333404</v>
      </c>
      <c r="G333" s="46" t="str">
        <f>IF(NOT(ISBLANK(Tableau64[heure
début])),IF(VALUE(MID(TEXT(Tableau64[heure
début],"hh"),1,2))&lt;13,"AM","PM"),"")</f>
        <v>PM</v>
      </c>
      <c r="H333" s="47">
        <f t="shared" si="18"/>
        <v>0.16666666666666707</v>
      </c>
      <c r="I333" s="47"/>
      <c r="J333" s="65"/>
      <c r="K333" s="45" t="e">
        <f ca="1">VLOOKUP(Tableau64[module],OFFSET(INDIRECT(A333&amp;"_code"),0,2,,2),2)</f>
        <v>#REF!</v>
      </c>
      <c r="L333" s="45"/>
      <c r="M333" s="47"/>
      <c r="N333" s="45"/>
      <c r="Q333" s="46"/>
      <c r="R333" s="46">
        <f t="shared" si="20"/>
        <v>0</v>
      </c>
    </row>
    <row r="334" spans="1:18" x14ac:dyDescent="0.2">
      <c r="A334" s="61"/>
      <c r="B334" s="65" t="str">
        <f t="shared" si="19"/>
        <v>2018-7</v>
      </c>
      <c r="C334" s="46">
        <v>43145</v>
      </c>
      <c r="D334" s="67">
        <f>WEEKDAY(Tableau64[[#This Row],[date]])</f>
        <v>4</v>
      </c>
      <c r="E334" s="47">
        <v>0.34375</v>
      </c>
      <c r="F334" s="47">
        <v>0.51041666666666696</v>
      </c>
      <c r="G334" s="46" t="str">
        <f>IF(NOT(ISBLANK(Tableau64[heure
début])),IF(VALUE(MID(TEXT(Tableau64[heure
début],"hh"),1,2))&lt;13,"AM","PM"),"")</f>
        <v>AM</v>
      </c>
      <c r="H334" s="47">
        <f t="shared" si="18"/>
        <v>0.16666666666666696</v>
      </c>
      <c r="I334" s="47"/>
      <c r="J334" s="65"/>
      <c r="K334" s="45" t="e">
        <f ca="1">VLOOKUP(Tableau64[module],OFFSET(INDIRECT(A334&amp;"_code"),0,2,,2),2)</f>
        <v>#REF!</v>
      </c>
      <c r="L334" s="45"/>
      <c r="M334" s="47"/>
      <c r="N334" s="45"/>
      <c r="Q334" s="46"/>
      <c r="R334" s="46">
        <f t="shared" si="20"/>
        <v>0</v>
      </c>
    </row>
    <row r="335" spans="1:18" x14ac:dyDescent="0.2">
      <c r="A335" s="61"/>
      <c r="B335" s="65" t="str">
        <f t="shared" si="19"/>
        <v>2018-7</v>
      </c>
      <c r="C335" s="46">
        <v>43145</v>
      </c>
      <c r="D335" s="67">
        <f>WEEKDAY(Tableau64[[#This Row],[date]])</f>
        <v>4</v>
      </c>
      <c r="E335" s="63">
        <v>0.57291666666666696</v>
      </c>
      <c r="F335" s="63">
        <v>0.73958333333333404</v>
      </c>
      <c r="G335" s="46" t="str">
        <f>IF(NOT(ISBLANK(Tableau64[heure
début])),IF(VALUE(MID(TEXT(Tableau64[heure
début],"hh"),1,2))&lt;13,"AM","PM"),"")</f>
        <v>PM</v>
      </c>
      <c r="H335" s="47">
        <f t="shared" si="18"/>
        <v>0.16666666666666707</v>
      </c>
      <c r="I335" s="47"/>
      <c r="J335" s="65"/>
      <c r="K335" s="45" t="e">
        <f ca="1">VLOOKUP(Tableau64[module],OFFSET(INDIRECT(A335&amp;"_code"),0,2,,2),2)</f>
        <v>#REF!</v>
      </c>
      <c r="L335" s="45"/>
      <c r="M335" s="47"/>
      <c r="N335" s="45"/>
      <c r="Q335" s="46"/>
      <c r="R335" s="46">
        <f t="shared" si="20"/>
        <v>0</v>
      </c>
    </row>
    <row r="336" spans="1:18" x14ac:dyDescent="0.2">
      <c r="A336" s="61"/>
      <c r="B336" s="65" t="str">
        <f t="shared" si="19"/>
        <v>2018-7</v>
      </c>
      <c r="C336" s="46">
        <v>43146</v>
      </c>
      <c r="D336" s="67">
        <f>WEEKDAY(Tableau64[[#This Row],[date]])</f>
        <v>5</v>
      </c>
      <c r="E336" s="47">
        <v>0.34375</v>
      </c>
      <c r="F336" s="47">
        <v>0.51041666666666696</v>
      </c>
      <c r="G336" s="46" t="str">
        <f>IF(NOT(ISBLANK(Tableau64[heure
début])),IF(VALUE(MID(TEXT(Tableau64[heure
début],"hh"),1,2))&lt;13,"AM","PM"),"")</f>
        <v>AM</v>
      </c>
      <c r="H336" s="47">
        <f t="shared" si="18"/>
        <v>0.16666666666666696</v>
      </c>
      <c r="I336" s="47"/>
      <c r="J336" s="65"/>
      <c r="K336" s="45" t="e">
        <f ca="1">VLOOKUP(Tableau64[module],OFFSET(INDIRECT(A336&amp;"_code"),0,2,,2),2)</f>
        <v>#REF!</v>
      </c>
      <c r="L336" s="45"/>
      <c r="M336" s="47"/>
      <c r="N336" s="45"/>
      <c r="Q336" s="46"/>
      <c r="R336" s="46">
        <f t="shared" si="20"/>
        <v>0</v>
      </c>
    </row>
    <row r="337" spans="1:18" x14ac:dyDescent="0.2">
      <c r="A337" s="61"/>
      <c r="B337" s="65" t="str">
        <f t="shared" si="19"/>
        <v>2018-7</v>
      </c>
      <c r="C337" s="46">
        <v>43146</v>
      </c>
      <c r="D337" s="67">
        <f>WEEKDAY(Tableau64[[#This Row],[date]])</f>
        <v>5</v>
      </c>
      <c r="E337" s="63">
        <v>0.57291666666666696</v>
      </c>
      <c r="F337" s="63">
        <v>0.73958333333333404</v>
      </c>
      <c r="G337" s="46" t="str">
        <f>IF(NOT(ISBLANK(Tableau64[heure
début])),IF(VALUE(MID(TEXT(Tableau64[heure
début],"hh"),1,2))&lt;13,"AM","PM"),"")</f>
        <v>PM</v>
      </c>
      <c r="H337" s="47">
        <f t="shared" si="18"/>
        <v>0.16666666666666707</v>
      </c>
      <c r="I337" s="47"/>
      <c r="J337" s="65"/>
      <c r="K337" s="45" t="e">
        <f ca="1">VLOOKUP(Tableau64[module],OFFSET(INDIRECT(A337&amp;"_code"),0,2,,2),2)</f>
        <v>#REF!</v>
      </c>
      <c r="L337" s="45"/>
      <c r="M337" s="47"/>
      <c r="N337" s="45"/>
      <c r="Q337" s="46"/>
      <c r="R337" s="46">
        <f t="shared" si="20"/>
        <v>0</v>
      </c>
    </row>
    <row r="338" spans="1:18" x14ac:dyDescent="0.2">
      <c r="A338" s="61"/>
      <c r="B338" s="65" t="str">
        <f t="shared" si="19"/>
        <v>2018-7</v>
      </c>
      <c r="C338" s="46">
        <v>43147</v>
      </c>
      <c r="D338" s="67">
        <f>WEEKDAY(Tableau64[[#This Row],[date]])</f>
        <v>6</v>
      </c>
      <c r="E338" s="47">
        <v>0.34375</v>
      </c>
      <c r="F338" s="47">
        <v>0.51041666666666696</v>
      </c>
      <c r="G338" s="46" t="str">
        <f>IF(NOT(ISBLANK(Tableau64[heure
début])),IF(VALUE(MID(TEXT(Tableau64[heure
début],"hh"),1,2))&lt;13,"AM","PM"),"")</f>
        <v>AM</v>
      </c>
      <c r="H338" s="47">
        <f t="shared" si="18"/>
        <v>0.16666666666666696</v>
      </c>
      <c r="I338" s="47"/>
      <c r="J338" s="65"/>
      <c r="K338" s="45" t="e">
        <f ca="1">VLOOKUP(Tableau64[module],OFFSET(INDIRECT(A338&amp;"_code"),0,2,,2),2)</f>
        <v>#REF!</v>
      </c>
      <c r="L338" s="45"/>
      <c r="M338" s="47"/>
      <c r="N338" s="45"/>
      <c r="Q338" s="46"/>
      <c r="R338" s="46">
        <f t="shared" si="20"/>
        <v>0</v>
      </c>
    </row>
    <row r="339" spans="1:18" x14ac:dyDescent="0.2">
      <c r="A339" s="61"/>
      <c r="B339" s="65" t="str">
        <f t="shared" si="19"/>
        <v>2018-7</v>
      </c>
      <c r="C339" s="46">
        <v>43147</v>
      </c>
      <c r="D339" s="67">
        <f>WEEKDAY(Tableau64[[#This Row],[date]])</f>
        <v>6</v>
      </c>
      <c r="E339" s="63">
        <v>0.57291666666666696</v>
      </c>
      <c r="F339" s="63">
        <v>0.73958333333333404</v>
      </c>
      <c r="G339" s="46" t="str">
        <f>IF(NOT(ISBLANK(Tableau64[heure
début])),IF(VALUE(MID(TEXT(Tableau64[heure
début],"hh"),1,2))&lt;13,"AM","PM"),"")</f>
        <v>PM</v>
      </c>
      <c r="H339" s="47">
        <f t="shared" si="18"/>
        <v>0.16666666666666707</v>
      </c>
      <c r="I339" s="47"/>
      <c r="J339" s="65"/>
      <c r="K339" s="45" t="e">
        <f ca="1">VLOOKUP(Tableau64[module],OFFSET(INDIRECT(A339&amp;"_code"),0,2,,2),2)</f>
        <v>#REF!</v>
      </c>
      <c r="L339" s="45"/>
      <c r="M339" s="47"/>
      <c r="N339" s="45"/>
      <c r="Q339" s="46"/>
      <c r="R339" s="46">
        <f t="shared" si="20"/>
        <v>0</v>
      </c>
    </row>
    <row r="340" spans="1:18" x14ac:dyDescent="0.2">
      <c r="A340" s="61"/>
      <c r="B340" s="65" t="str">
        <f t="shared" si="19"/>
        <v>2018-7</v>
      </c>
      <c r="C340" s="46">
        <v>43148</v>
      </c>
      <c r="D340" s="67">
        <f>WEEKDAY(Tableau64[[#This Row],[date]])</f>
        <v>7</v>
      </c>
      <c r="E340" s="47">
        <v>0.34375</v>
      </c>
      <c r="F340" s="47">
        <v>0.51041666666666696</v>
      </c>
      <c r="G340" s="46" t="str">
        <f>IF(NOT(ISBLANK(Tableau64[heure
début])),IF(VALUE(MID(TEXT(Tableau64[heure
début],"hh"),1,2))&lt;13,"AM","PM"),"")</f>
        <v>AM</v>
      </c>
      <c r="H340" s="47">
        <f t="shared" si="18"/>
        <v>0.16666666666666696</v>
      </c>
      <c r="I340" s="47"/>
      <c r="J340" s="65"/>
      <c r="K340" s="45" t="e">
        <f ca="1">VLOOKUP(Tableau64[module],OFFSET(INDIRECT(A340&amp;"_code"),0,2,,2),2)</f>
        <v>#REF!</v>
      </c>
      <c r="L340" s="45"/>
      <c r="M340" s="47"/>
      <c r="N340" s="45"/>
      <c r="Q340" s="46"/>
      <c r="R340" s="46">
        <f t="shared" si="20"/>
        <v>0</v>
      </c>
    </row>
    <row r="341" spans="1:18" x14ac:dyDescent="0.2">
      <c r="A341" s="61"/>
      <c r="B341" s="65" t="str">
        <f t="shared" si="19"/>
        <v>2018-7</v>
      </c>
      <c r="C341" s="46">
        <v>43148</v>
      </c>
      <c r="D341" s="67">
        <f>WEEKDAY(Tableau64[[#This Row],[date]])</f>
        <v>7</v>
      </c>
      <c r="E341" s="63">
        <v>0.57291666666666696</v>
      </c>
      <c r="F341" s="63">
        <v>0.73958333333333404</v>
      </c>
      <c r="G341" s="46" t="str">
        <f>IF(NOT(ISBLANK(Tableau64[heure
début])),IF(VALUE(MID(TEXT(Tableau64[heure
début],"hh"),1,2))&lt;13,"AM","PM"),"")</f>
        <v>PM</v>
      </c>
      <c r="H341" s="47">
        <f t="shared" si="18"/>
        <v>0.16666666666666707</v>
      </c>
      <c r="I341" s="47"/>
      <c r="J341" s="65"/>
      <c r="K341" s="45" t="e">
        <f ca="1">VLOOKUP(Tableau64[module],OFFSET(INDIRECT(A341&amp;"_code"),0,2,,2),2)</f>
        <v>#REF!</v>
      </c>
      <c r="L341" s="45"/>
      <c r="M341" s="47"/>
      <c r="N341" s="45"/>
      <c r="Q341" s="46"/>
      <c r="R341" s="46">
        <f t="shared" si="20"/>
        <v>0</v>
      </c>
    </row>
    <row r="342" spans="1:18" x14ac:dyDescent="0.2">
      <c r="A342" s="61"/>
      <c r="B342" s="65" t="str">
        <f t="shared" si="19"/>
        <v>2018-8</v>
      </c>
      <c r="C342" s="46">
        <v>43149</v>
      </c>
      <c r="D342" s="67">
        <f>WEEKDAY(Tableau64[[#This Row],[date]])</f>
        <v>1</v>
      </c>
      <c r="E342" s="47">
        <v>0.34375</v>
      </c>
      <c r="F342" s="47">
        <v>0.51041666666666696</v>
      </c>
      <c r="G342" s="46" t="str">
        <f>IF(NOT(ISBLANK(Tableau64[heure
début])),IF(VALUE(MID(TEXT(Tableau64[heure
début],"hh"),1,2))&lt;13,"AM","PM"),"")</f>
        <v>AM</v>
      </c>
      <c r="H342" s="47">
        <f t="shared" si="18"/>
        <v>0.16666666666666696</v>
      </c>
      <c r="I342" s="47"/>
      <c r="J342" s="65"/>
      <c r="K342" s="45" t="e">
        <f ca="1">VLOOKUP(Tableau64[module],OFFSET(INDIRECT(A342&amp;"_code"),0,2,,2),2)</f>
        <v>#REF!</v>
      </c>
      <c r="L342" s="45"/>
      <c r="M342" s="47"/>
      <c r="N342" s="45"/>
      <c r="Q342" s="46"/>
      <c r="R342" s="46">
        <f t="shared" si="20"/>
        <v>0</v>
      </c>
    </row>
    <row r="343" spans="1:18" x14ac:dyDescent="0.2">
      <c r="A343" s="61"/>
      <c r="B343" s="65" t="str">
        <f t="shared" si="19"/>
        <v>2018-8</v>
      </c>
      <c r="C343" s="46">
        <v>43149</v>
      </c>
      <c r="D343" s="67">
        <f>WEEKDAY(Tableau64[[#This Row],[date]])</f>
        <v>1</v>
      </c>
      <c r="E343" s="63">
        <v>0.57291666666666696</v>
      </c>
      <c r="F343" s="63">
        <v>0.73958333333333404</v>
      </c>
      <c r="G343" s="46" t="str">
        <f>IF(NOT(ISBLANK(Tableau64[heure
début])),IF(VALUE(MID(TEXT(Tableau64[heure
début],"hh"),1,2))&lt;13,"AM","PM"),"")</f>
        <v>PM</v>
      </c>
      <c r="H343" s="47">
        <f t="shared" si="18"/>
        <v>0.16666666666666707</v>
      </c>
      <c r="I343" s="47"/>
      <c r="J343" s="65"/>
      <c r="K343" s="45" t="e">
        <f ca="1">VLOOKUP(Tableau64[module],OFFSET(INDIRECT(A343&amp;"_code"),0,2,,2),2)</f>
        <v>#REF!</v>
      </c>
      <c r="L343" s="45"/>
      <c r="M343" s="47"/>
      <c r="N343" s="45"/>
      <c r="Q343" s="46"/>
      <c r="R343" s="46">
        <f t="shared" si="20"/>
        <v>0</v>
      </c>
    </row>
    <row r="344" spans="1:18" x14ac:dyDescent="0.2">
      <c r="A344" s="61"/>
      <c r="B344" s="65" t="str">
        <f t="shared" si="19"/>
        <v>2018-8</v>
      </c>
      <c r="C344" s="46">
        <v>43150</v>
      </c>
      <c r="D344" s="67">
        <f>WEEKDAY(Tableau64[[#This Row],[date]])</f>
        <v>2</v>
      </c>
      <c r="E344" s="47">
        <v>0.34375</v>
      </c>
      <c r="F344" s="47">
        <v>0.51041666666666696</v>
      </c>
      <c r="G344" s="46" t="str">
        <f>IF(NOT(ISBLANK(Tableau64[heure
début])),IF(VALUE(MID(TEXT(Tableau64[heure
début],"hh"),1,2))&lt;13,"AM","PM"),"")</f>
        <v>AM</v>
      </c>
      <c r="H344" s="47">
        <f t="shared" si="18"/>
        <v>0.16666666666666696</v>
      </c>
      <c r="I344" s="47"/>
      <c r="J344" s="65"/>
      <c r="K344" s="45" t="e">
        <f ca="1">VLOOKUP(Tableau64[module],OFFSET(INDIRECT(A344&amp;"_code"),0,2,,2),2)</f>
        <v>#REF!</v>
      </c>
      <c r="L344" s="45"/>
      <c r="M344" s="47"/>
      <c r="N344" s="45"/>
      <c r="Q344" s="46"/>
      <c r="R344" s="46">
        <f t="shared" si="20"/>
        <v>0</v>
      </c>
    </row>
    <row r="345" spans="1:18" x14ac:dyDescent="0.2">
      <c r="A345" s="61"/>
      <c r="B345" s="65" t="str">
        <f t="shared" si="19"/>
        <v>2018-8</v>
      </c>
      <c r="C345" s="46">
        <v>43150</v>
      </c>
      <c r="D345" s="67">
        <f>WEEKDAY(Tableau64[[#This Row],[date]])</f>
        <v>2</v>
      </c>
      <c r="E345" s="63">
        <v>0.57291666666666696</v>
      </c>
      <c r="F345" s="63">
        <v>0.73958333333333404</v>
      </c>
      <c r="G345" s="46" t="str">
        <f>IF(NOT(ISBLANK(Tableau64[heure
début])),IF(VALUE(MID(TEXT(Tableau64[heure
début],"hh"),1,2))&lt;13,"AM","PM"),"")</f>
        <v>PM</v>
      </c>
      <c r="H345" s="47">
        <f t="shared" si="18"/>
        <v>0.16666666666666707</v>
      </c>
      <c r="I345" s="47"/>
      <c r="J345" s="65"/>
      <c r="K345" s="45" t="e">
        <f ca="1">VLOOKUP(Tableau64[module],OFFSET(INDIRECT(A345&amp;"_code"),0,2,,2),2)</f>
        <v>#REF!</v>
      </c>
      <c r="L345" s="45"/>
      <c r="M345" s="47"/>
      <c r="N345" s="45"/>
      <c r="Q345" s="46"/>
      <c r="R345" s="46">
        <f t="shared" si="20"/>
        <v>0</v>
      </c>
    </row>
    <row r="346" spans="1:18" x14ac:dyDescent="0.2">
      <c r="A346" s="61"/>
      <c r="B346" s="65" t="str">
        <f t="shared" si="19"/>
        <v>2018-8</v>
      </c>
      <c r="C346" s="46">
        <v>43151</v>
      </c>
      <c r="D346" s="67">
        <f>WEEKDAY(Tableau64[[#This Row],[date]])</f>
        <v>3</v>
      </c>
      <c r="E346" s="47">
        <v>0.34375</v>
      </c>
      <c r="F346" s="47">
        <v>0.51041666666666696</v>
      </c>
      <c r="G346" s="46" t="str">
        <f>IF(NOT(ISBLANK(Tableau64[heure
début])),IF(VALUE(MID(TEXT(Tableau64[heure
début],"hh"),1,2))&lt;13,"AM","PM"),"")</f>
        <v>AM</v>
      </c>
      <c r="H346" s="47">
        <f t="shared" si="18"/>
        <v>0.16666666666666696</v>
      </c>
      <c r="I346" s="47"/>
      <c r="J346" s="65"/>
      <c r="K346" s="45" t="e">
        <f ca="1">VLOOKUP(Tableau64[module],OFFSET(INDIRECT(A346&amp;"_code"),0,2,,2),2)</f>
        <v>#REF!</v>
      </c>
      <c r="L346" s="45"/>
      <c r="M346" s="47"/>
      <c r="N346" s="45"/>
      <c r="Q346" s="46"/>
      <c r="R346" s="46">
        <f t="shared" si="20"/>
        <v>0</v>
      </c>
    </row>
    <row r="347" spans="1:18" x14ac:dyDescent="0.2">
      <c r="A347" s="61"/>
      <c r="B347" s="65" t="str">
        <f t="shared" si="19"/>
        <v>2018-8</v>
      </c>
      <c r="C347" s="46">
        <v>43151</v>
      </c>
      <c r="D347" s="67">
        <f>WEEKDAY(Tableau64[[#This Row],[date]])</f>
        <v>3</v>
      </c>
      <c r="E347" s="63">
        <v>0.57291666666666696</v>
      </c>
      <c r="F347" s="63">
        <v>0.73958333333333404</v>
      </c>
      <c r="G347" s="46" t="str">
        <f>IF(NOT(ISBLANK(Tableau64[heure
début])),IF(VALUE(MID(TEXT(Tableau64[heure
début],"hh"),1,2))&lt;13,"AM","PM"),"")</f>
        <v>PM</v>
      </c>
      <c r="H347" s="47">
        <f t="shared" si="18"/>
        <v>0.16666666666666707</v>
      </c>
      <c r="I347" s="47"/>
      <c r="J347" s="65"/>
      <c r="K347" s="45" t="e">
        <f ca="1">VLOOKUP(Tableau64[module],OFFSET(INDIRECT(A347&amp;"_code"),0,2,,2),2)</f>
        <v>#REF!</v>
      </c>
      <c r="L347" s="45"/>
      <c r="M347" s="47"/>
      <c r="N347" s="45"/>
      <c r="Q347" s="46"/>
      <c r="R347" s="46">
        <f t="shared" si="20"/>
        <v>0</v>
      </c>
    </row>
    <row r="348" spans="1:18" x14ac:dyDescent="0.2">
      <c r="A348" s="61"/>
      <c r="B348" s="65" t="str">
        <f t="shared" si="19"/>
        <v>2018-8</v>
      </c>
      <c r="C348" s="46">
        <v>43152</v>
      </c>
      <c r="D348" s="67">
        <f>WEEKDAY(Tableau64[[#This Row],[date]])</f>
        <v>4</v>
      </c>
      <c r="E348" s="47">
        <v>0.34375</v>
      </c>
      <c r="F348" s="47">
        <v>0.51041666666666696</v>
      </c>
      <c r="G348" s="46" t="str">
        <f>IF(NOT(ISBLANK(Tableau64[heure
début])),IF(VALUE(MID(TEXT(Tableau64[heure
début],"hh"),1,2))&lt;13,"AM","PM"),"")</f>
        <v>AM</v>
      </c>
      <c r="H348" s="47">
        <f t="shared" si="18"/>
        <v>0.16666666666666696</v>
      </c>
      <c r="I348" s="47"/>
      <c r="J348" s="65"/>
      <c r="K348" s="45" t="e">
        <f ca="1">VLOOKUP(Tableau64[module],OFFSET(INDIRECT(A348&amp;"_code"),0,2,,2),2)</f>
        <v>#REF!</v>
      </c>
      <c r="L348" s="45"/>
      <c r="M348" s="47"/>
      <c r="N348" s="45"/>
      <c r="Q348" s="46"/>
      <c r="R348" s="46">
        <f t="shared" si="20"/>
        <v>0</v>
      </c>
    </row>
    <row r="349" spans="1:18" x14ac:dyDescent="0.2">
      <c r="A349" s="61"/>
      <c r="B349" s="65" t="str">
        <f t="shared" si="19"/>
        <v>2018-8</v>
      </c>
      <c r="C349" s="46">
        <v>43152</v>
      </c>
      <c r="D349" s="67">
        <f>WEEKDAY(Tableau64[[#This Row],[date]])</f>
        <v>4</v>
      </c>
      <c r="E349" s="63">
        <v>0.57291666666666696</v>
      </c>
      <c r="F349" s="63">
        <v>0.73958333333333404</v>
      </c>
      <c r="G349" s="46" t="str">
        <f>IF(NOT(ISBLANK(Tableau64[heure
début])),IF(VALUE(MID(TEXT(Tableau64[heure
début],"hh"),1,2))&lt;13,"AM","PM"),"")</f>
        <v>PM</v>
      </c>
      <c r="H349" s="47">
        <f t="shared" si="18"/>
        <v>0.16666666666666707</v>
      </c>
      <c r="I349" s="47"/>
      <c r="J349" s="65"/>
      <c r="K349" s="45" t="e">
        <f ca="1">VLOOKUP(Tableau64[module],OFFSET(INDIRECT(A349&amp;"_code"),0,2,,2),2)</f>
        <v>#REF!</v>
      </c>
      <c r="L349" s="45"/>
      <c r="M349" s="47"/>
      <c r="N349" s="45"/>
      <c r="Q349" s="46"/>
      <c r="R349" s="46">
        <f t="shared" si="20"/>
        <v>0</v>
      </c>
    </row>
    <row r="350" spans="1:18" x14ac:dyDescent="0.2">
      <c r="A350" s="61"/>
      <c r="B350" s="65" t="str">
        <f t="shared" si="19"/>
        <v>2018-8</v>
      </c>
      <c r="C350" s="46">
        <v>43153</v>
      </c>
      <c r="D350" s="67">
        <f>WEEKDAY(Tableau64[[#This Row],[date]])</f>
        <v>5</v>
      </c>
      <c r="E350" s="47">
        <v>0.34375</v>
      </c>
      <c r="F350" s="47">
        <v>0.51041666666666696</v>
      </c>
      <c r="G350" s="46" t="str">
        <f>IF(NOT(ISBLANK(Tableau64[heure
début])),IF(VALUE(MID(TEXT(Tableau64[heure
début],"hh"),1,2))&lt;13,"AM","PM"),"")</f>
        <v>AM</v>
      </c>
      <c r="H350" s="47">
        <f t="shared" si="18"/>
        <v>0.16666666666666696</v>
      </c>
      <c r="I350" s="47"/>
      <c r="J350" s="65"/>
      <c r="K350" s="45" t="e">
        <f ca="1">VLOOKUP(Tableau64[module],OFFSET(INDIRECT(A350&amp;"_code"),0,2,,2),2)</f>
        <v>#REF!</v>
      </c>
      <c r="L350" s="45"/>
      <c r="M350" s="47"/>
      <c r="N350" s="45"/>
      <c r="Q350" s="46"/>
      <c r="R350" s="46">
        <f t="shared" si="20"/>
        <v>0</v>
      </c>
    </row>
    <row r="351" spans="1:18" x14ac:dyDescent="0.2">
      <c r="A351" s="61"/>
      <c r="B351" s="65" t="str">
        <f t="shared" si="19"/>
        <v>2018-8</v>
      </c>
      <c r="C351" s="46">
        <v>43153</v>
      </c>
      <c r="D351" s="67">
        <f>WEEKDAY(Tableau64[[#This Row],[date]])</f>
        <v>5</v>
      </c>
      <c r="E351" s="63">
        <v>0.57291666666666696</v>
      </c>
      <c r="F351" s="63">
        <v>0.73958333333333404</v>
      </c>
      <c r="G351" s="46" t="str">
        <f>IF(NOT(ISBLANK(Tableau64[heure
début])),IF(VALUE(MID(TEXT(Tableau64[heure
début],"hh"),1,2))&lt;13,"AM","PM"),"")</f>
        <v>PM</v>
      </c>
      <c r="H351" s="47">
        <f t="shared" si="18"/>
        <v>0.16666666666666707</v>
      </c>
      <c r="I351" s="47"/>
      <c r="J351" s="65"/>
      <c r="K351" s="45" t="e">
        <f ca="1">VLOOKUP(Tableau64[module],OFFSET(INDIRECT(A351&amp;"_code"),0,2,,2),2)</f>
        <v>#REF!</v>
      </c>
      <c r="L351" s="45"/>
      <c r="M351" s="47"/>
      <c r="N351" s="45"/>
      <c r="Q351" s="46"/>
      <c r="R351" s="46">
        <f t="shared" si="20"/>
        <v>0</v>
      </c>
    </row>
    <row r="352" spans="1:18" x14ac:dyDescent="0.2">
      <c r="A352" s="61"/>
      <c r="B352" s="65" t="str">
        <f t="shared" si="19"/>
        <v>2018-8</v>
      </c>
      <c r="C352" s="46">
        <v>43154</v>
      </c>
      <c r="D352" s="67">
        <f>WEEKDAY(Tableau64[[#This Row],[date]])</f>
        <v>6</v>
      </c>
      <c r="E352" s="47">
        <v>0.34375</v>
      </c>
      <c r="F352" s="47">
        <v>0.51041666666666696</v>
      </c>
      <c r="G352" s="46" t="str">
        <f>IF(NOT(ISBLANK(Tableau64[heure
début])),IF(VALUE(MID(TEXT(Tableau64[heure
début],"hh"),1,2))&lt;13,"AM","PM"),"")</f>
        <v>AM</v>
      </c>
      <c r="H352" s="47">
        <f t="shared" si="18"/>
        <v>0.16666666666666696</v>
      </c>
      <c r="I352" s="47"/>
      <c r="J352" s="65"/>
      <c r="K352" s="45" t="e">
        <f ca="1">VLOOKUP(Tableau64[module],OFFSET(INDIRECT(A352&amp;"_code"),0,2,,2),2)</f>
        <v>#REF!</v>
      </c>
      <c r="L352" s="45"/>
      <c r="M352" s="47"/>
      <c r="N352" s="45"/>
      <c r="Q352" s="46"/>
      <c r="R352" s="46">
        <f t="shared" si="20"/>
        <v>0</v>
      </c>
    </row>
    <row r="353" spans="1:18" x14ac:dyDescent="0.2">
      <c r="A353" s="61"/>
      <c r="B353" s="65" t="str">
        <f t="shared" si="19"/>
        <v>2018-8</v>
      </c>
      <c r="C353" s="46">
        <v>43154</v>
      </c>
      <c r="D353" s="67">
        <f>WEEKDAY(Tableau64[[#This Row],[date]])</f>
        <v>6</v>
      </c>
      <c r="E353" s="63">
        <v>0.57291666666666696</v>
      </c>
      <c r="F353" s="63">
        <v>0.73958333333333404</v>
      </c>
      <c r="G353" s="46" t="str">
        <f>IF(NOT(ISBLANK(Tableau64[heure
début])),IF(VALUE(MID(TEXT(Tableau64[heure
début],"hh"),1,2))&lt;13,"AM","PM"),"")</f>
        <v>PM</v>
      </c>
      <c r="H353" s="47">
        <f t="shared" si="18"/>
        <v>0.16666666666666707</v>
      </c>
      <c r="I353" s="47"/>
      <c r="J353" s="65"/>
      <c r="K353" s="45" t="e">
        <f ca="1">VLOOKUP(Tableau64[module],OFFSET(INDIRECT(A353&amp;"_code"),0,2,,2),2)</f>
        <v>#REF!</v>
      </c>
      <c r="L353" s="45"/>
      <c r="M353" s="47"/>
      <c r="N353" s="45"/>
      <c r="Q353" s="46"/>
      <c r="R353" s="46">
        <f t="shared" si="20"/>
        <v>0</v>
      </c>
    </row>
    <row r="354" spans="1:18" x14ac:dyDescent="0.2">
      <c r="A354" s="61"/>
      <c r="B354" s="65" t="str">
        <f t="shared" si="19"/>
        <v>2018-8</v>
      </c>
      <c r="C354" s="46">
        <v>43155</v>
      </c>
      <c r="D354" s="67">
        <f>WEEKDAY(Tableau64[[#This Row],[date]])</f>
        <v>7</v>
      </c>
      <c r="E354" s="47">
        <v>0.34375</v>
      </c>
      <c r="F354" s="47">
        <v>0.51041666666666696</v>
      </c>
      <c r="G354" s="46" t="str">
        <f>IF(NOT(ISBLANK(Tableau64[heure
début])),IF(VALUE(MID(TEXT(Tableau64[heure
début],"hh"),1,2))&lt;13,"AM","PM"),"")</f>
        <v>AM</v>
      </c>
      <c r="H354" s="47">
        <f t="shared" si="18"/>
        <v>0.16666666666666696</v>
      </c>
      <c r="I354" s="47"/>
      <c r="J354" s="65"/>
      <c r="K354" s="45" t="e">
        <f ca="1">VLOOKUP(Tableau64[module],OFFSET(INDIRECT(A354&amp;"_code"),0,2,,2),2)</f>
        <v>#REF!</v>
      </c>
      <c r="L354" s="45"/>
      <c r="M354" s="47"/>
      <c r="N354" s="45"/>
      <c r="Q354" s="46"/>
      <c r="R354" s="46">
        <f t="shared" si="20"/>
        <v>0</v>
      </c>
    </row>
    <row r="355" spans="1:18" x14ac:dyDescent="0.2">
      <c r="A355" s="61"/>
      <c r="B355" s="65" t="str">
        <f t="shared" si="19"/>
        <v>2018-8</v>
      </c>
      <c r="C355" s="46">
        <v>43155</v>
      </c>
      <c r="D355" s="67">
        <f>WEEKDAY(Tableau64[[#This Row],[date]])</f>
        <v>7</v>
      </c>
      <c r="E355" s="63">
        <v>0.57291666666666696</v>
      </c>
      <c r="F355" s="63">
        <v>0.73958333333333404</v>
      </c>
      <c r="G355" s="46" t="str">
        <f>IF(NOT(ISBLANK(Tableau64[heure
début])),IF(VALUE(MID(TEXT(Tableau64[heure
début],"hh"),1,2))&lt;13,"AM","PM"),"")</f>
        <v>PM</v>
      </c>
      <c r="H355" s="47">
        <f t="shared" si="18"/>
        <v>0.16666666666666707</v>
      </c>
      <c r="I355" s="47"/>
      <c r="J355" s="65"/>
      <c r="K355" s="45" t="e">
        <f ca="1">VLOOKUP(Tableau64[module],OFFSET(INDIRECT(A355&amp;"_code"),0,2,,2),2)</f>
        <v>#REF!</v>
      </c>
      <c r="L355" s="45"/>
      <c r="M355" s="47"/>
      <c r="N355" s="45"/>
      <c r="Q355" s="46"/>
      <c r="R355" s="46">
        <f t="shared" si="20"/>
        <v>0</v>
      </c>
    </row>
    <row r="356" spans="1:18" x14ac:dyDescent="0.2">
      <c r="A356" s="61"/>
      <c r="B356" s="65" t="str">
        <f t="shared" si="19"/>
        <v>2018-9</v>
      </c>
      <c r="C356" s="46">
        <v>43156</v>
      </c>
      <c r="D356" s="67">
        <f>WEEKDAY(Tableau64[[#This Row],[date]])</f>
        <v>1</v>
      </c>
      <c r="E356" s="47">
        <v>0.34375</v>
      </c>
      <c r="F356" s="47">
        <v>0.51041666666666696</v>
      </c>
      <c r="G356" s="46" t="str">
        <f>IF(NOT(ISBLANK(Tableau64[heure
début])),IF(VALUE(MID(TEXT(Tableau64[heure
début],"hh"),1,2))&lt;13,"AM","PM"),"")</f>
        <v>AM</v>
      </c>
      <c r="H356" s="47">
        <f t="shared" si="18"/>
        <v>0.16666666666666696</v>
      </c>
      <c r="I356" s="47"/>
      <c r="J356" s="65"/>
      <c r="K356" s="45" t="e">
        <f ca="1">VLOOKUP(Tableau64[module],OFFSET(INDIRECT(A356&amp;"_code"),0,2,,2),2)</f>
        <v>#REF!</v>
      </c>
      <c r="L356" s="45"/>
      <c r="M356" s="47"/>
      <c r="N356" s="45"/>
      <c r="Q356" s="46"/>
      <c r="R356" s="46">
        <f t="shared" si="20"/>
        <v>0</v>
      </c>
    </row>
    <row r="357" spans="1:18" x14ac:dyDescent="0.2">
      <c r="A357" s="61"/>
      <c r="B357" s="65" t="str">
        <f t="shared" si="19"/>
        <v>2018-9</v>
      </c>
      <c r="C357" s="46">
        <v>43156</v>
      </c>
      <c r="D357" s="67">
        <f>WEEKDAY(Tableau64[[#This Row],[date]])</f>
        <v>1</v>
      </c>
      <c r="E357" s="63">
        <v>0.57291666666666696</v>
      </c>
      <c r="F357" s="63">
        <v>0.73958333333333404</v>
      </c>
      <c r="G357" s="46" t="str">
        <f>IF(NOT(ISBLANK(Tableau64[heure
début])),IF(VALUE(MID(TEXT(Tableau64[heure
début],"hh"),1,2))&lt;13,"AM","PM"),"")</f>
        <v>PM</v>
      </c>
      <c r="H357" s="47">
        <f t="shared" si="18"/>
        <v>0.16666666666666707</v>
      </c>
      <c r="I357" s="47"/>
      <c r="J357" s="65"/>
      <c r="K357" s="45" t="e">
        <f ca="1">VLOOKUP(Tableau64[module],OFFSET(INDIRECT(A357&amp;"_code"),0,2,,2),2)</f>
        <v>#REF!</v>
      </c>
      <c r="L357" s="45"/>
      <c r="M357" s="47"/>
      <c r="N357" s="45"/>
      <c r="Q357" s="46"/>
      <c r="R357" s="46">
        <f t="shared" si="20"/>
        <v>0</v>
      </c>
    </row>
    <row r="358" spans="1:18" x14ac:dyDescent="0.2">
      <c r="A358" s="61"/>
      <c r="B358" s="65" t="str">
        <f t="shared" si="19"/>
        <v>2018-9</v>
      </c>
      <c r="C358" s="46">
        <v>43157</v>
      </c>
      <c r="D358" s="67">
        <f>WEEKDAY(Tableau64[[#This Row],[date]])</f>
        <v>2</v>
      </c>
      <c r="E358" s="47">
        <v>0.34375</v>
      </c>
      <c r="F358" s="47">
        <v>0.51041666666666696</v>
      </c>
      <c r="G358" s="46" t="str">
        <f>IF(NOT(ISBLANK(Tableau64[heure
début])),IF(VALUE(MID(TEXT(Tableau64[heure
début],"hh"),1,2))&lt;13,"AM","PM"),"")</f>
        <v>AM</v>
      </c>
      <c r="H358" s="47">
        <f t="shared" si="18"/>
        <v>0.16666666666666696</v>
      </c>
      <c r="I358" s="47"/>
      <c r="J358" s="65"/>
      <c r="K358" s="45" t="e">
        <f ca="1">VLOOKUP(Tableau64[module],OFFSET(INDIRECT(A358&amp;"_code"),0,2,,2),2)</f>
        <v>#REF!</v>
      </c>
      <c r="L358" s="45"/>
      <c r="M358" s="47"/>
      <c r="N358" s="45"/>
      <c r="Q358" s="46"/>
      <c r="R358" s="46">
        <f t="shared" si="20"/>
        <v>0</v>
      </c>
    </row>
    <row r="359" spans="1:18" x14ac:dyDescent="0.2">
      <c r="A359" s="61"/>
      <c r="B359" s="65" t="str">
        <f t="shared" si="19"/>
        <v>2018-9</v>
      </c>
      <c r="C359" s="46">
        <v>43157</v>
      </c>
      <c r="D359" s="67">
        <f>WEEKDAY(Tableau64[[#This Row],[date]])</f>
        <v>2</v>
      </c>
      <c r="E359" s="63">
        <v>0.57291666666666696</v>
      </c>
      <c r="F359" s="63">
        <v>0.73958333333333404</v>
      </c>
      <c r="G359" s="46" t="str">
        <f>IF(NOT(ISBLANK(Tableau64[heure
début])),IF(VALUE(MID(TEXT(Tableau64[heure
début],"hh"),1,2))&lt;13,"AM","PM"),"")</f>
        <v>PM</v>
      </c>
      <c r="H359" s="47">
        <f t="shared" si="18"/>
        <v>0.16666666666666707</v>
      </c>
      <c r="I359" s="47"/>
      <c r="J359" s="65"/>
      <c r="K359" s="45" t="e">
        <f ca="1">VLOOKUP(Tableau64[module],OFFSET(INDIRECT(A359&amp;"_code"),0,2,,2),2)</f>
        <v>#REF!</v>
      </c>
      <c r="L359" s="45"/>
      <c r="M359" s="47"/>
      <c r="N359" s="45"/>
      <c r="Q359" s="46"/>
      <c r="R359" s="46">
        <f t="shared" si="20"/>
        <v>0</v>
      </c>
    </row>
    <row r="360" spans="1:18" x14ac:dyDescent="0.2">
      <c r="A360" s="61"/>
      <c r="B360" s="65" t="str">
        <f t="shared" si="19"/>
        <v>2018-9</v>
      </c>
      <c r="C360" s="46">
        <v>43158</v>
      </c>
      <c r="D360" s="67">
        <f>WEEKDAY(Tableau64[[#This Row],[date]])</f>
        <v>3</v>
      </c>
      <c r="E360" s="47">
        <v>0.34375</v>
      </c>
      <c r="F360" s="47">
        <v>0.51041666666666696</v>
      </c>
      <c r="G360" s="46" t="str">
        <f>IF(NOT(ISBLANK(Tableau64[heure
début])),IF(VALUE(MID(TEXT(Tableau64[heure
début],"hh"),1,2))&lt;13,"AM","PM"),"")</f>
        <v>AM</v>
      </c>
      <c r="H360" s="47">
        <f t="shared" si="18"/>
        <v>0.16666666666666696</v>
      </c>
      <c r="I360" s="47"/>
      <c r="J360" s="65"/>
      <c r="K360" s="45" t="e">
        <f ca="1">VLOOKUP(Tableau64[module],OFFSET(INDIRECT(A360&amp;"_code"),0,2,,2),2)</f>
        <v>#REF!</v>
      </c>
      <c r="L360" s="45"/>
      <c r="M360" s="47"/>
      <c r="N360" s="45"/>
      <c r="Q360" s="46"/>
      <c r="R360" s="46">
        <f t="shared" si="20"/>
        <v>0</v>
      </c>
    </row>
    <row r="361" spans="1:18" x14ac:dyDescent="0.2">
      <c r="A361" s="61"/>
      <c r="B361" s="65" t="str">
        <f t="shared" si="19"/>
        <v>2018-9</v>
      </c>
      <c r="C361" s="46">
        <v>43158</v>
      </c>
      <c r="D361" s="67">
        <f>WEEKDAY(Tableau64[[#This Row],[date]])</f>
        <v>3</v>
      </c>
      <c r="E361" s="63">
        <v>0.57291666666666696</v>
      </c>
      <c r="F361" s="63">
        <v>0.73958333333333404</v>
      </c>
      <c r="G361" s="46" t="str">
        <f>IF(NOT(ISBLANK(Tableau64[heure
début])),IF(VALUE(MID(TEXT(Tableau64[heure
début],"hh"),1,2))&lt;13,"AM","PM"),"")</f>
        <v>PM</v>
      </c>
      <c r="H361" s="47">
        <f t="shared" si="18"/>
        <v>0.16666666666666707</v>
      </c>
      <c r="I361" s="47"/>
      <c r="J361" s="65"/>
      <c r="K361" s="45" t="e">
        <f ca="1">VLOOKUP(Tableau64[module],OFFSET(INDIRECT(A361&amp;"_code"),0,2,,2),2)</f>
        <v>#REF!</v>
      </c>
      <c r="L361" s="45"/>
      <c r="M361" s="47"/>
      <c r="N361" s="45"/>
      <c r="Q361" s="46"/>
      <c r="R361" s="46">
        <f t="shared" si="20"/>
        <v>0</v>
      </c>
    </row>
    <row r="362" spans="1:18" x14ac:dyDescent="0.2">
      <c r="A362" s="61"/>
      <c r="B362" s="65" t="str">
        <f t="shared" si="19"/>
        <v>2018-9</v>
      </c>
      <c r="C362" s="46">
        <v>43159</v>
      </c>
      <c r="D362" s="67">
        <f>WEEKDAY(Tableau64[[#This Row],[date]])</f>
        <v>4</v>
      </c>
      <c r="E362" s="47">
        <v>0.34375</v>
      </c>
      <c r="F362" s="47">
        <v>0.51041666666666696</v>
      </c>
      <c r="G362" s="46" t="str">
        <f>IF(NOT(ISBLANK(Tableau64[heure
début])),IF(VALUE(MID(TEXT(Tableau64[heure
début],"hh"),1,2))&lt;13,"AM","PM"),"")</f>
        <v>AM</v>
      </c>
      <c r="H362" s="47">
        <f t="shared" si="18"/>
        <v>0.16666666666666696</v>
      </c>
      <c r="I362" s="47"/>
      <c r="J362" s="65"/>
      <c r="K362" s="45" t="e">
        <f ca="1">VLOOKUP(Tableau64[module],OFFSET(INDIRECT(A362&amp;"_code"),0,2,,2),2)</f>
        <v>#REF!</v>
      </c>
      <c r="L362" s="45"/>
      <c r="M362" s="47"/>
      <c r="N362" s="45"/>
      <c r="Q362" s="46"/>
      <c r="R362" s="46">
        <f t="shared" si="20"/>
        <v>0</v>
      </c>
    </row>
    <row r="363" spans="1:18" x14ac:dyDescent="0.2">
      <c r="A363" s="61"/>
      <c r="B363" s="65" t="str">
        <f t="shared" si="19"/>
        <v>2018-9</v>
      </c>
      <c r="C363" s="46">
        <v>43159</v>
      </c>
      <c r="D363" s="67">
        <f>WEEKDAY(Tableau64[[#This Row],[date]])</f>
        <v>4</v>
      </c>
      <c r="E363" s="63">
        <v>0.57291666666666696</v>
      </c>
      <c r="F363" s="63">
        <v>0.73958333333333404</v>
      </c>
      <c r="G363" s="46" t="str">
        <f>IF(NOT(ISBLANK(Tableau64[heure
début])),IF(VALUE(MID(TEXT(Tableau64[heure
début],"hh"),1,2))&lt;13,"AM","PM"),"")</f>
        <v>PM</v>
      </c>
      <c r="H363" s="47">
        <f t="shared" si="18"/>
        <v>0.16666666666666707</v>
      </c>
      <c r="I363" s="47"/>
      <c r="J363" s="65"/>
      <c r="K363" s="45" t="e">
        <f ca="1">VLOOKUP(Tableau64[module],OFFSET(INDIRECT(A363&amp;"_code"),0,2,,2),2)</f>
        <v>#REF!</v>
      </c>
      <c r="L363" s="45"/>
      <c r="M363" s="47"/>
      <c r="N363" s="45"/>
      <c r="Q363" s="46"/>
      <c r="R363" s="46">
        <f t="shared" si="20"/>
        <v>0</v>
      </c>
    </row>
    <row r="364" spans="1:18" x14ac:dyDescent="0.2">
      <c r="A364" s="61"/>
      <c r="B364" s="65" t="str">
        <f t="shared" si="19"/>
        <v>2018-9</v>
      </c>
      <c r="C364" s="46">
        <v>43160</v>
      </c>
      <c r="D364" s="67">
        <f>WEEKDAY(Tableau64[[#This Row],[date]])</f>
        <v>5</v>
      </c>
      <c r="E364" s="47">
        <v>0.34375</v>
      </c>
      <c r="F364" s="47">
        <v>0.51041666666666696</v>
      </c>
      <c r="G364" s="46" t="str">
        <f>IF(NOT(ISBLANK(Tableau64[heure
début])),IF(VALUE(MID(TEXT(Tableau64[heure
début],"hh"),1,2))&lt;13,"AM","PM"),"")</f>
        <v>AM</v>
      </c>
      <c r="H364" s="47">
        <f t="shared" si="18"/>
        <v>0.16666666666666696</v>
      </c>
      <c r="I364" s="47"/>
      <c r="J364" s="65"/>
      <c r="K364" s="45" t="e">
        <f ca="1">VLOOKUP(Tableau64[module],OFFSET(INDIRECT(A364&amp;"_code"),0,2,,2),2)</f>
        <v>#REF!</v>
      </c>
      <c r="L364" s="45"/>
      <c r="M364" s="47"/>
      <c r="N364" s="45"/>
      <c r="Q364" s="46"/>
      <c r="R364" s="46">
        <f t="shared" si="20"/>
        <v>0</v>
      </c>
    </row>
    <row r="365" spans="1:18" x14ac:dyDescent="0.2">
      <c r="A365" s="61"/>
      <c r="B365" s="65" t="str">
        <f t="shared" si="19"/>
        <v>2018-9</v>
      </c>
      <c r="C365" s="46">
        <v>43160</v>
      </c>
      <c r="D365" s="67">
        <f>WEEKDAY(Tableau64[[#This Row],[date]])</f>
        <v>5</v>
      </c>
      <c r="E365" s="63">
        <v>0.57291666666666696</v>
      </c>
      <c r="F365" s="63">
        <v>0.73958333333333404</v>
      </c>
      <c r="G365" s="46" t="str">
        <f>IF(NOT(ISBLANK(Tableau64[heure
début])),IF(VALUE(MID(TEXT(Tableau64[heure
début],"hh"),1,2))&lt;13,"AM","PM"),"")</f>
        <v>PM</v>
      </c>
      <c r="H365" s="47">
        <f t="shared" si="18"/>
        <v>0.16666666666666707</v>
      </c>
      <c r="I365" s="47"/>
      <c r="J365" s="65"/>
      <c r="K365" s="45" t="e">
        <f ca="1">VLOOKUP(Tableau64[module],OFFSET(INDIRECT(A365&amp;"_code"),0,2,,2),2)</f>
        <v>#REF!</v>
      </c>
      <c r="L365" s="45"/>
      <c r="M365" s="47"/>
      <c r="N365" s="45"/>
      <c r="Q365" s="46"/>
      <c r="R365" s="46">
        <f t="shared" si="20"/>
        <v>0</v>
      </c>
    </row>
    <row r="366" spans="1:18" x14ac:dyDescent="0.2">
      <c r="A366" s="61"/>
      <c r="B366" s="65" t="str">
        <f t="shared" si="19"/>
        <v>2018-9</v>
      </c>
      <c r="C366" s="46">
        <v>43161</v>
      </c>
      <c r="D366" s="67">
        <f>WEEKDAY(Tableau64[[#This Row],[date]])</f>
        <v>6</v>
      </c>
      <c r="E366" s="47">
        <v>0.34375</v>
      </c>
      <c r="F366" s="47">
        <v>0.51041666666666696</v>
      </c>
      <c r="G366" s="46" t="str">
        <f>IF(NOT(ISBLANK(Tableau64[heure
début])),IF(VALUE(MID(TEXT(Tableau64[heure
début],"hh"),1,2))&lt;13,"AM","PM"),"")</f>
        <v>AM</v>
      </c>
      <c r="H366" s="47">
        <f t="shared" si="18"/>
        <v>0.16666666666666696</v>
      </c>
      <c r="I366" s="47"/>
      <c r="J366" s="65"/>
      <c r="K366" s="45" t="e">
        <f ca="1">VLOOKUP(Tableau64[module],OFFSET(INDIRECT(A366&amp;"_code"),0,2,,2),2)</f>
        <v>#REF!</v>
      </c>
      <c r="L366" s="45"/>
      <c r="M366" s="47"/>
      <c r="N366" s="45"/>
      <c r="Q366" s="46"/>
      <c r="R366" s="46">
        <f t="shared" si="20"/>
        <v>0</v>
      </c>
    </row>
    <row r="367" spans="1:18" x14ac:dyDescent="0.2">
      <c r="A367" s="61"/>
      <c r="B367" s="65" t="str">
        <f t="shared" si="19"/>
        <v>2018-9</v>
      </c>
      <c r="C367" s="46">
        <v>43161</v>
      </c>
      <c r="D367" s="67">
        <f>WEEKDAY(Tableau64[[#This Row],[date]])</f>
        <v>6</v>
      </c>
      <c r="E367" s="63">
        <v>0.57291666666666696</v>
      </c>
      <c r="F367" s="63">
        <v>0.73958333333333404</v>
      </c>
      <c r="G367" s="46" t="str">
        <f>IF(NOT(ISBLANK(Tableau64[heure
début])),IF(VALUE(MID(TEXT(Tableau64[heure
début],"hh"),1,2))&lt;13,"AM","PM"),"")</f>
        <v>PM</v>
      </c>
      <c r="H367" s="47">
        <f t="shared" si="18"/>
        <v>0.16666666666666707</v>
      </c>
      <c r="I367" s="47"/>
      <c r="J367" s="65"/>
      <c r="K367" s="45" t="e">
        <f ca="1">VLOOKUP(Tableau64[module],OFFSET(INDIRECT(A367&amp;"_code"),0,2,,2),2)</f>
        <v>#REF!</v>
      </c>
      <c r="L367" s="45"/>
      <c r="M367" s="47"/>
      <c r="N367" s="45"/>
      <c r="Q367" s="46"/>
      <c r="R367" s="46">
        <f t="shared" si="20"/>
        <v>0</v>
      </c>
    </row>
    <row r="368" spans="1:18" x14ac:dyDescent="0.2">
      <c r="A368" s="61"/>
      <c r="B368" s="65" t="str">
        <f t="shared" si="19"/>
        <v>2018-9</v>
      </c>
      <c r="C368" s="46">
        <v>43162</v>
      </c>
      <c r="D368" s="67">
        <f>WEEKDAY(Tableau64[[#This Row],[date]])</f>
        <v>7</v>
      </c>
      <c r="E368" s="47">
        <v>0.34375</v>
      </c>
      <c r="F368" s="47">
        <v>0.51041666666666696</v>
      </c>
      <c r="G368" s="46" t="str">
        <f>IF(NOT(ISBLANK(Tableau64[heure
début])),IF(VALUE(MID(TEXT(Tableau64[heure
début],"hh"),1,2))&lt;13,"AM","PM"),"")</f>
        <v>AM</v>
      </c>
      <c r="H368" s="47">
        <f t="shared" si="18"/>
        <v>0.16666666666666696</v>
      </c>
      <c r="I368" s="47"/>
      <c r="J368" s="65"/>
      <c r="K368" s="45" t="e">
        <f ca="1">VLOOKUP(Tableau64[module],OFFSET(INDIRECT(A368&amp;"_code"),0,2,,2),2)</f>
        <v>#REF!</v>
      </c>
      <c r="L368" s="45"/>
      <c r="M368" s="47"/>
      <c r="N368" s="45"/>
      <c r="Q368" s="46"/>
      <c r="R368" s="46">
        <f t="shared" si="20"/>
        <v>0</v>
      </c>
    </row>
    <row r="369" spans="1:18" x14ac:dyDescent="0.2">
      <c r="A369" s="61"/>
      <c r="B369" s="65" t="str">
        <f t="shared" si="19"/>
        <v>2018-9</v>
      </c>
      <c r="C369" s="46">
        <v>43162</v>
      </c>
      <c r="D369" s="67">
        <f>WEEKDAY(Tableau64[[#This Row],[date]])</f>
        <v>7</v>
      </c>
      <c r="E369" s="63">
        <v>0.57291666666666696</v>
      </c>
      <c r="F369" s="63">
        <v>0.73958333333333404</v>
      </c>
      <c r="G369" s="46" t="str">
        <f>IF(NOT(ISBLANK(Tableau64[heure
début])),IF(VALUE(MID(TEXT(Tableau64[heure
début],"hh"),1,2))&lt;13,"AM","PM"),"")</f>
        <v>PM</v>
      </c>
      <c r="H369" s="47">
        <f t="shared" si="18"/>
        <v>0.16666666666666707</v>
      </c>
      <c r="I369" s="47"/>
      <c r="J369" s="65"/>
      <c r="K369" s="45" t="e">
        <f ca="1">VLOOKUP(Tableau64[module],OFFSET(INDIRECT(A369&amp;"_code"),0,2,,2),2)</f>
        <v>#REF!</v>
      </c>
      <c r="L369" s="45"/>
      <c r="M369" s="47"/>
      <c r="N369" s="45"/>
      <c r="Q369" s="46"/>
      <c r="R369" s="46">
        <f t="shared" si="20"/>
        <v>0</v>
      </c>
    </row>
    <row r="370" spans="1:18" x14ac:dyDescent="0.2">
      <c r="A370" s="61"/>
      <c r="B370" s="65" t="str">
        <f t="shared" si="19"/>
        <v>2018-10</v>
      </c>
      <c r="C370" s="46">
        <v>43163</v>
      </c>
      <c r="D370" s="67">
        <f>WEEKDAY(Tableau64[[#This Row],[date]])</f>
        <v>1</v>
      </c>
      <c r="E370" s="47">
        <v>0.34375</v>
      </c>
      <c r="F370" s="47">
        <v>0.51041666666666696</v>
      </c>
      <c r="G370" s="46" t="str">
        <f>IF(NOT(ISBLANK(Tableau64[heure
début])),IF(VALUE(MID(TEXT(Tableau64[heure
début],"hh"),1,2))&lt;13,"AM","PM"),"")</f>
        <v>AM</v>
      </c>
      <c r="H370" s="47">
        <f t="shared" si="18"/>
        <v>0.16666666666666696</v>
      </c>
      <c r="I370" s="47"/>
      <c r="J370" s="65"/>
      <c r="K370" s="45" t="e">
        <f ca="1">VLOOKUP(Tableau64[module],OFFSET(INDIRECT(A370&amp;"_code"),0,2,,2),2)</f>
        <v>#REF!</v>
      </c>
      <c r="L370" s="45"/>
      <c r="M370" s="47"/>
      <c r="N370" s="45"/>
      <c r="Q370" s="46"/>
      <c r="R370" s="46">
        <f t="shared" si="20"/>
        <v>0</v>
      </c>
    </row>
    <row r="371" spans="1:18" x14ac:dyDescent="0.2">
      <c r="A371" s="61"/>
      <c r="B371" s="65" t="str">
        <f t="shared" si="19"/>
        <v>2018-10</v>
      </c>
      <c r="C371" s="46">
        <v>43163</v>
      </c>
      <c r="D371" s="67">
        <f>WEEKDAY(Tableau64[[#This Row],[date]])</f>
        <v>1</v>
      </c>
      <c r="E371" s="63">
        <v>0.57291666666666696</v>
      </c>
      <c r="F371" s="63">
        <v>0.73958333333333404</v>
      </c>
      <c r="G371" s="46" t="str">
        <f>IF(NOT(ISBLANK(Tableau64[heure
début])),IF(VALUE(MID(TEXT(Tableau64[heure
début],"hh"),1,2))&lt;13,"AM","PM"),"")</f>
        <v>PM</v>
      </c>
      <c r="H371" s="47">
        <f t="shared" si="18"/>
        <v>0.16666666666666707</v>
      </c>
      <c r="I371" s="47"/>
      <c r="J371" s="65"/>
      <c r="K371" s="45" t="e">
        <f ca="1">VLOOKUP(Tableau64[module],OFFSET(INDIRECT(A371&amp;"_code"),0,2,,2),2)</f>
        <v>#REF!</v>
      </c>
      <c r="L371" s="45"/>
      <c r="M371" s="47"/>
      <c r="N371" s="45"/>
      <c r="Q371" s="46"/>
      <c r="R371" s="46">
        <f t="shared" si="20"/>
        <v>0</v>
      </c>
    </row>
    <row r="372" spans="1:18" x14ac:dyDescent="0.2">
      <c r="A372" s="61"/>
      <c r="B372" s="65" t="str">
        <f t="shared" si="19"/>
        <v>2018-10</v>
      </c>
      <c r="C372" s="46">
        <v>43164</v>
      </c>
      <c r="D372" s="67">
        <f>WEEKDAY(Tableau64[[#This Row],[date]])</f>
        <v>2</v>
      </c>
      <c r="E372" s="47">
        <v>0.34375</v>
      </c>
      <c r="F372" s="47">
        <v>0.51041666666666696</v>
      </c>
      <c r="G372" s="46" t="str">
        <f>IF(NOT(ISBLANK(Tableau64[heure
début])),IF(VALUE(MID(TEXT(Tableau64[heure
début],"hh"),1,2))&lt;13,"AM","PM"),"")</f>
        <v>AM</v>
      </c>
      <c r="H372" s="47">
        <f t="shared" si="18"/>
        <v>0.16666666666666696</v>
      </c>
      <c r="I372" s="47"/>
      <c r="J372" s="65"/>
      <c r="K372" s="45" t="e">
        <f ca="1">VLOOKUP(Tableau64[module],OFFSET(INDIRECT(A372&amp;"_code"),0,2,,2),2)</f>
        <v>#REF!</v>
      </c>
      <c r="L372" s="45"/>
      <c r="M372" s="47"/>
      <c r="N372" s="45"/>
      <c r="Q372" s="46"/>
      <c r="R372" s="46">
        <f t="shared" si="20"/>
        <v>0</v>
      </c>
    </row>
    <row r="373" spans="1:18" x14ac:dyDescent="0.2">
      <c r="A373" s="61"/>
      <c r="B373" s="65" t="str">
        <f t="shared" si="19"/>
        <v>2018-10</v>
      </c>
      <c r="C373" s="46">
        <v>43164</v>
      </c>
      <c r="D373" s="67">
        <f>WEEKDAY(Tableau64[[#This Row],[date]])</f>
        <v>2</v>
      </c>
      <c r="E373" s="63">
        <v>0.57291666666666696</v>
      </c>
      <c r="F373" s="63">
        <v>0.73958333333333404</v>
      </c>
      <c r="G373" s="46" t="str">
        <f>IF(NOT(ISBLANK(Tableau64[heure
début])),IF(VALUE(MID(TEXT(Tableau64[heure
début],"hh"),1,2))&lt;13,"AM","PM"),"")</f>
        <v>PM</v>
      </c>
      <c r="H373" s="47">
        <f t="shared" si="18"/>
        <v>0.16666666666666707</v>
      </c>
      <c r="I373" s="47"/>
      <c r="J373" s="65"/>
      <c r="K373" s="45" t="e">
        <f ca="1">VLOOKUP(Tableau64[module],OFFSET(INDIRECT(A373&amp;"_code"),0,2,,2),2)</f>
        <v>#REF!</v>
      </c>
      <c r="L373" s="45"/>
      <c r="M373" s="47"/>
      <c r="N373" s="45"/>
      <c r="Q373" s="46"/>
      <c r="R373" s="46">
        <f t="shared" si="20"/>
        <v>0</v>
      </c>
    </row>
    <row r="374" spans="1:18" x14ac:dyDescent="0.2">
      <c r="A374" s="61"/>
      <c r="B374" s="65" t="str">
        <f t="shared" si="19"/>
        <v>2018-10</v>
      </c>
      <c r="C374" s="46">
        <v>43165</v>
      </c>
      <c r="D374" s="67">
        <f>WEEKDAY(Tableau64[[#This Row],[date]])</f>
        <v>3</v>
      </c>
      <c r="E374" s="47">
        <v>0.34375</v>
      </c>
      <c r="F374" s="47">
        <v>0.51041666666666696</v>
      </c>
      <c r="G374" s="46" t="str">
        <f>IF(NOT(ISBLANK(Tableau64[heure
début])),IF(VALUE(MID(TEXT(Tableau64[heure
début],"hh"),1,2))&lt;13,"AM","PM"),"")</f>
        <v>AM</v>
      </c>
      <c r="H374" s="47">
        <f t="shared" si="18"/>
        <v>0.16666666666666696</v>
      </c>
      <c r="I374" s="47"/>
      <c r="J374" s="65"/>
      <c r="K374" s="45" t="e">
        <f ca="1">VLOOKUP(Tableau64[module],OFFSET(INDIRECT(A374&amp;"_code"),0,2,,2),2)</f>
        <v>#REF!</v>
      </c>
      <c r="L374" s="45"/>
      <c r="M374" s="47"/>
      <c r="N374" s="45"/>
      <c r="Q374" s="46"/>
      <c r="R374" s="46">
        <f t="shared" si="20"/>
        <v>0</v>
      </c>
    </row>
    <row r="375" spans="1:18" x14ac:dyDescent="0.2">
      <c r="A375" s="61"/>
      <c r="B375" s="65" t="str">
        <f t="shared" si="19"/>
        <v>2018-10</v>
      </c>
      <c r="C375" s="46">
        <v>43165</v>
      </c>
      <c r="D375" s="67">
        <f>WEEKDAY(Tableau64[[#This Row],[date]])</f>
        <v>3</v>
      </c>
      <c r="E375" s="63">
        <v>0.57291666666666696</v>
      </c>
      <c r="F375" s="63">
        <v>0.73958333333333404</v>
      </c>
      <c r="G375" s="46" t="str">
        <f>IF(NOT(ISBLANK(Tableau64[heure
début])),IF(VALUE(MID(TEXT(Tableau64[heure
début],"hh"),1,2))&lt;13,"AM","PM"),"")</f>
        <v>PM</v>
      </c>
      <c r="H375" s="47">
        <f t="shared" si="18"/>
        <v>0.16666666666666707</v>
      </c>
      <c r="I375" s="47"/>
      <c r="J375" s="65"/>
      <c r="K375" s="45" t="e">
        <f ca="1">VLOOKUP(Tableau64[module],OFFSET(INDIRECT(A375&amp;"_code"),0,2,,2),2)</f>
        <v>#REF!</v>
      </c>
      <c r="L375" s="45"/>
      <c r="M375" s="47"/>
      <c r="N375" s="45"/>
      <c r="Q375" s="46"/>
      <c r="R375" s="46">
        <f t="shared" si="20"/>
        <v>0</v>
      </c>
    </row>
    <row r="376" spans="1:18" x14ac:dyDescent="0.2">
      <c r="A376" s="61"/>
      <c r="B376" s="65" t="str">
        <f t="shared" si="19"/>
        <v>2018-10</v>
      </c>
      <c r="C376" s="46">
        <v>43166</v>
      </c>
      <c r="D376" s="67">
        <f>WEEKDAY(Tableau64[[#This Row],[date]])</f>
        <v>4</v>
      </c>
      <c r="E376" s="47">
        <v>0.34375</v>
      </c>
      <c r="F376" s="47">
        <v>0.51041666666666696</v>
      </c>
      <c r="G376" s="46" t="str">
        <f>IF(NOT(ISBLANK(Tableau64[heure
début])),IF(VALUE(MID(TEXT(Tableau64[heure
début],"hh"),1,2))&lt;13,"AM","PM"),"")</f>
        <v>AM</v>
      </c>
      <c r="H376" s="47">
        <f t="shared" si="18"/>
        <v>0.16666666666666696</v>
      </c>
      <c r="I376" s="47"/>
      <c r="J376" s="65"/>
      <c r="K376" s="45" t="e">
        <f ca="1">VLOOKUP(Tableau64[module],OFFSET(INDIRECT(A376&amp;"_code"),0,2,,2),2)</f>
        <v>#REF!</v>
      </c>
      <c r="L376" s="45"/>
      <c r="M376" s="47"/>
      <c r="N376" s="45"/>
      <c r="Q376" s="46"/>
      <c r="R376" s="46">
        <f t="shared" si="20"/>
        <v>0</v>
      </c>
    </row>
    <row r="377" spans="1:18" x14ac:dyDescent="0.2">
      <c r="A377" s="61"/>
      <c r="B377" s="65" t="str">
        <f t="shared" si="19"/>
        <v>2018-10</v>
      </c>
      <c r="C377" s="46">
        <v>43166</v>
      </c>
      <c r="D377" s="67">
        <f>WEEKDAY(Tableau64[[#This Row],[date]])</f>
        <v>4</v>
      </c>
      <c r="E377" s="63">
        <v>0.57291666666666696</v>
      </c>
      <c r="F377" s="63">
        <v>0.73958333333333404</v>
      </c>
      <c r="G377" s="46" t="str">
        <f>IF(NOT(ISBLANK(Tableau64[heure
début])),IF(VALUE(MID(TEXT(Tableau64[heure
début],"hh"),1,2))&lt;13,"AM","PM"),"")</f>
        <v>PM</v>
      </c>
      <c r="H377" s="47">
        <f t="shared" si="18"/>
        <v>0.16666666666666707</v>
      </c>
      <c r="I377" s="47"/>
      <c r="J377" s="65"/>
      <c r="K377" s="45" t="e">
        <f ca="1">VLOOKUP(Tableau64[module],OFFSET(INDIRECT(A377&amp;"_code"),0,2,,2),2)</f>
        <v>#REF!</v>
      </c>
      <c r="L377" s="45"/>
      <c r="M377" s="47"/>
      <c r="N377" s="45"/>
      <c r="Q377" s="46"/>
      <c r="R377" s="46">
        <f t="shared" si="20"/>
        <v>0</v>
      </c>
    </row>
    <row r="378" spans="1:18" x14ac:dyDescent="0.2">
      <c r="A378" s="61"/>
      <c r="B378" s="65" t="str">
        <f t="shared" si="19"/>
        <v>2018-10</v>
      </c>
      <c r="C378" s="46">
        <v>43167</v>
      </c>
      <c r="D378" s="67">
        <f>WEEKDAY(Tableau64[[#This Row],[date]])</f>
        <v>5</v>
      </c>
      <c r="E378" s="47">
        <v>0.34375</v>
      </c>
      <c r="F378" s="47">
        <v>0.51041666666666696</v>
      </c>
      <c r="G378" s="46" t="str">
        <f>IF(NOT(ISBLANK(Tableau64[heure
début])),IF(VALUE(MID(TEXT(Tableau64[heure
début],"hh"),1,2))&lt;13,"AM","PM"),"")</f>
        <v>AM</v>
      </c>
      <c r="H378" s="47">
        <f t="shared" si="18"/>
        <v>0.16666666666666696</v>
      </c>
      <c r="I378" s="47"/>
      <c r="J378" s="65"/>
      <c r="K378" s="45" t="e">
        <f ca="1">VLOOKUP(Tableau64[module],OFFSET(INDIRECT(A378&amp;"_code"),0,2,,2),2)</f>
        <v>#REF!</v>
      </c>
      <c r="L378" s="45"/>
      <c r="M378" s="47"/>
      <c r="N378" s="45"/>
      <c r="Q378" s="46"/>
      <c r="R378" s="46">
        <f t="shared" si="20"/>
        <v>0</v>
      </c>
    </row>
    <row r="379" spans="1:18" x14ac:dyDescent="0.2">
      <c r="A379" s="61"/>
      <c r="B379" s="65" t="str">
        <f t="shared" si="19"/>
        <v>2018-10</v>
      </c>
      <c r="C379" s="46">
        <v>43167</v>
      </c>
      <c r="D379" s="67">
        <f>WEEKDAY(Tableau64[[#This Row],[date]])</f>
        <v>5</v>
      </c>
      <c r="E379" s="63">
        <v>0.57291666666666696</v>
      </c>
      <c r="F379" s="63">
        <v>0.73958333333333404</v>
      </c>
      <c r="G379" s="46" t="str">
        <f>IF(NOT(ISBLANK(Tableau64[heure
début])),IF(VALUE(MID(TEXT(Tableau64[heure
début],"hh"),1,2))&lt;13,"AM","PM"),"")</f>
        <v>PM</v>
      </c>
      <c r="H379" s="47">
        <f t="shared" si="18"/>
        <v>0.16666666666666707</v>
      </c>
      <c r="I379" s="47"/>
      <c r="J379" s="65"/>
      <c r="K379" s="45" t="e">
        <f ca="1">VLOOKUP(Tableau64[module],OFFSET(INDIRECT(A379&amp;"_code"),0,2,,2),2)</f>
        <v>#REF!</v>
      </c>
      <c r="L379" s="45"/>
      <c r="M379" s="47"/>
      <c r="N379" s="45"/>
      <c r="Q379" s="46"/>
      <c r="R379" s="46">
        <f t="shared" si="20"/>
        <v>0</v>
      </c>
    </row>
    <row r="380" spans="1:18" x14ac:dyDescent="0.2">
      <c r="A380" s="61"/>
      <c r="B380" s="65" t="str">
        <f t="shared" si="19"/>
        <v>2018-10</v>
      </c>
      <c r="C380" s="46">
        <v>43168</v>
      </c>
      <c r="D380" s="67">
        <f>WEEKDAY(Tableau64[[#This Row],[date]])</f>
        <v>6</v>
      </c>
      <c r="E380" s="47">
        <v>0.34375</v>
      </c>
      <c r="F380" s="47">
        <v>0.51041666666666696</v>
      </c>
      <c r="G380" s="46" t="str">
        <f>IF(NOT(ISBLANK(Tableau64[heure
début])),IF(VALUE(MID(TEXT(Tableau64[heure
début],"hh"),1,2))&lt;13,"AM","PM"),"")</f>
        <v>AM</v>
      </c>
      <c r="H380" s="47">
        <f t="shared" ref="H380:H443" si="21">F380-E380</f>
        <v>0.16666666666666696</v>
      </c>
      <c r="I380" s="47"/>
      <c r="J380" s="65"/>
      <c r="K380" s="45" t="e">
        <f ca="1">VLOOKUP(Tableau64[module],OFFSET(INDIRECT(A380&amp;"_code"),0,2,,2),2)</f>
        <v>#REF!</v>
      </c>
      <c r="L380" s="45"/>
      <c r="M380" s="47"/>
      <c r="N380" s="45"/>
      <c r="Q380" s="46"/>
      <c r="R380" s="46">
        <f t="shared" si="20"/>
        <v>0</v>
      </c>
    </row>
    <row r="381" spans="1:18" x14ac:dyDescent="0.2">
      <c r="A381" s="61"/>
      <c r="B381" s="65" t="str">
        <f t="shared" si="19"/>
        <v>2018-10</v>
      </c>
      <c r="C381" s="46">
        <v>43168</v>
      </c>
      <c r="D381" s="67">
        <f>WEEKDAY(Tableau64[[#This Row],[date]])</f>
        <v>6</v>
      </c>
      <c r="E381" s="63">
        <v>0.57291666666666696</v>
      </c>
      <c r="F381" s="63">
        <v>0.73958333333333404</v>
      </c>
      <c r="G381" s="46" t="str">
        <f>IF(NOT(ISBLANK(Tableau64[heure
début])),IF(VALUE(MID(TEXT(Tableau64[heure
début],"hh"),1,2))&lt;13,"AM","PM"),"")</f>
        <v>PM</v>
      </c>
      <c r="H381" s="47">
        <f t="shared" si="21"/>
        <v>0.16666666666666707</v>
      </c>
      <c r="I381" s="47"/>
      <c r="J381" s="65"/>
      <c r="K381" s="45" t="e">
        <f ca="1">VLOOKUP(Tableau64[module],OFFSET(INDIRECT(A381&amp;"_code"),0,2,,2),2)</f>
        <v>#REF!</v>
      </c>
      <c r="L381" s="45"/>
      <c r="M381" s="47"/>
      <c r="N381" s="45"/>
      <c r="Q381" s="46"/>
      <c r="R381" s="46">
        <f t="shared" si="20"/>
        <v>0</v>
      </c>
    </row>
    <row r="382" spans="1:18" x14ac:dyDescent="0.2">
      <c r="A382" s="61"/>
      <c r="B382" s="65" t="str">
        <f t="shared" si="19"/>
        <v>2018-10</v>
      </c>
      <c r="C382" s="46">
        <v>43169</v>
      </c>
      <c r="D382" s="67">
        <f>WEEKDAY(Tableau64[[#This Row],[date]])</f>
        <v>7</v>
      </c>
      <c r="E382" s="47">
        <v>0.34375</v>
      </c>
      <c r="F382" s="47">
        <v>0.51041666666666696</v>
      </c>
      <c r="G382" s="46" t="str">
        <f>IF(NOT(ISBLANK(Tableau64[heure
début])),IF(VALUE(MID(TEXT(Tableau64[heure
début],"hh"),1,2))&lt;13,"AM","PM"),"")</f>
        <v>AM</v>
      </c>
      <c r="H382" s="47">
        <f t="shared" si="21"/>
        <v>0.16666666666666696</v>
      </c>
      <c r="I382" s="47"/>
      <c r="J382" s="65"/>
      <c r="K382" s="45" t="e">
        <f ca="1">VLOOKUP(Tableau64[module],OFFSET(INDIRECT(A382&amp;"_code"),0,2,,2),2)</f>
        <v>#REF!</v>
      </c>
      <c r="L382" s="45"/>
      <c r="M382" s="47"/>
      <c r="N382" s="45"/>
      <c r="Q382" s="46"/>
      <c r="R382" s="46">
        <f t="shared" si="20"/>
        <v>0</v>
      </c>
    </row>
    <row r="383" spans="1:18" x14ac:dyDescent="0.2">
      <c r="A383" s="61"/>
      <c r="B383" s="65" t="str">
        <f t="shared" si="19"/>
        <v>2018-10</v>
      </c>
      <c r="C383" s="46">
        <v>43169</v>
      </c>
      <c r="D383" s="67">
        <f>WEEKDAY(Tableau64[[#This Row],[date]])</f>
        <v>7</v>
      </c>
      <c r="E383" s="63">
        <v>0.57291666666666696</v>
      </c>
      <c r="F383" s="63">
        <v>0.73958333333333404</v>
      </c>
      <c r="G383" s="46" t="str">
        <f>IF(NOT(ISBLANK(Tableau64[heure
début])),IF(VALUE(MID(TEXT(Tableau64[heure
début],"hh"),1,2))&lt;13,"AM","PM"),"")</f>
        <v>PM</v>
      </c>
      <c r="H383" s="47">
        <f t="shared" si="21"/>
        <v>0.16666666666666707</v>
      </c>
      <c r="I383" s="47"/>
      <c r="J383" s="65"/>
      <c r="K383" s="45" t="e">
        <f ca="1">VLOOKUP(Tableau64[module],OFFSET(INDIRECT(A383&amp;"_code"),0,2,,2),2)</f>
        <v>#REF!</v>
      </c>
      <c r="L383" s="45"/>
      <c r="M383" s="47"/>
      <c r="N383" s="45"/>
      <c r="Q383" s="46"/>
      <c r="R383" s="46">
        <f t="shared" si="20"/>
        <v>0</v>
      </c>
    </row>
    <row r="384" spans="1:18" x14ac:dyDescent="0.2">
      <c r="A384" s="61"/>
      <c r="B384" s="65" t="str">
        <f t="shared" si="19"/>
        <v>2018-11</v>
      </c>
      <c r="C384" s="46">
        <v>43170</v>
      </c>
      <c r="D384" s="67">
        <f>WEEKDAY(Tableau64[[#This Row],[date]])</f>
        <v>1</v>
      </c>
      <c r="E384" s="47">
        <v>0.34375</v>
      </c>
      <c r="F384" s="47">
        <v>0.51041666666666696</v>
      </c>
      <c r="G384" s="46" t="str">
        <f>IF(NOT(ISBLANK(Tableau64[heure
début])),IF(VALUE(MID(TEXT(Tableau64[heure
début],"hh"),1,2))&lt;13,"AM","PM"),"")</f>
        <v>AM</v>
      </c>
      <c r="H384" s="47">
        <f t="shared" si="21"/>
        <v>0.16666666666666696</v>
      </c>
      <c r="I384" s="47"/>
      <c r="J384" s="65"/>
      <c r="K384" s="45" t="e">
        <f ca="1">VLOOKUP(Tableau64[module],OFFSET(INDIRECT(A384&amp;"_code"),0,2,,2),2)</f>
        <v>#REF!</v>
      </c>
      <c r="L384" s="45"/>
      <c r="M384" s="47"/>
      <c r="N384" s="45"/>
      <c r="Q384" s="46"/>
      <c r="R384" s="46">
        <f t="shared" si="20"/>
        <v>0</v>
      </c>
    </row>
    <row r="385" spans="1:18" x14ac:dyDescent="0.2">
      <c r="A385" s="61"/>
      <c r="B385" s="65" t="str">
        <f t="shared" si="19"/>
        <v>2018-11</v>
      </c>
      <c r="C385" s="46">
        <v>43170</v>
      </c>
      <c r="D385" s="67">
        <f>WEEKDAY(Tableau64[[#This Row],[date]])</f>
        <v>1</v>
      </c>
      <c r="E385" s="63">
        <v>0.57291666666666696</v>
      </c>
      <c r="F385" s="63">
        <v>0.73958333333333404</v>
      </c>
      <c r="G385" s="46" t="str">
        <f>IF(NOT(ISBLANK(Tableau64[heure
début])),IF(VALUE(MID(TEXT(Tableau64[heure
début],"hh"),1,2))&lt;13,"AM","PM"),"")</f>
        <v>PM</v>
      </c>
      <c r="H385" s="47">
        <f t="shared" si="21"/>
        <v>0.16666666666666707</v>
      </c>
      <c r="I385" s="47"/>
      <c r="J385" s="65"/>
      <c r="K385" s="45" t="e">
        <f ca="1">VLOOKUP(Tableau64[module],OFFSET(INDIRECT(A385&amp;"_code"),0,2,,2),2)</f>
        <v>#REF!</v>
      </c>
      <c r="L385" s="45"/>
      <c r="M385" s="47"/>
      <c r="N385" s="45"/>
      <c r="Q385" s="46"/>
      <c r="R385" s="46">
        <f t="shared" si="20"/>
        <v>0</v>
      </c>
    </row>
    <row r="386" spans="1:18" x14ac:dyDescent="0.2">
      <c r="A386" s="61"/>
      <c r="B386" s="65" t="str">
        <f t="shared" ref="B386:B449" si="22">YEAR(C386)&amp;"-"&amp;WEEKNUM(C386)</f>
        <v>2018-11</v>
      </c>
      <c r="C386" s="46">
        <v>43171</v>
      </c>
      <c r="D386" s="67">
        <f>WEEKDAY(Tableau64[[#This Row],[date]])</f>
        <v>2</v>
      </c>
      <c r="E386" s="47">
        <v>0.34375</v>
      </c>
      <c r="F386" s="47">
        <v>0.51041666666666696</v>
      </c>
      <c r="G386" s="46" t="str">
        <f>IF(NOT(ISBLANK(Tableau64[heure
début])),IF(VALUE(MID(TEXT(Tableau64[heure
début],"hh"),1,2))&lt;13,"AM","PM"),"")</f>
        <v>AM</v>
      </c>
      <c r="H386" s="47">
        <f t="shared" si="21"/>
        <v>0.16666666666666696</v>
      </c>
      <c r="I386" s="47"/>
      <c r="J386" s="65"/>
      <c r="K386" s="45" t="e">
        <f ca="1">VLOOKUP(Tableau64[module],OFFSET(INDIRECT(A386&amp;"_code"),0,2,,2),2)</f>
        <v>#REF!</v>
      </c>
      <c r="L386" s="45"/>
      <c r="M386" s="47"/>
      <c r="N386" s="45"/>
      <c r="Q386" s="46"/>
      <c r="R386" s="46">
        <f t="shared" si="20"/>
        <v>0</v>
      </c>
    </row>
    <row r="387" spans="1:18" x14ac:dyDescent="0.2">
      <c r="A387" s="61"/>
      <c r="B387" s="65" t="str">
        <f t="shared" si="22"/>
        <v>2018-11</v>
      </c>
      <c r="C387" s="46">
        <v>43171</v>
      </c>
      <c r="D387" s="67">
        <f>WEEKDAY(Tableau64[[#This Row],[date]])</f>
        <v>2</v>
      </c>
      <c r="E387" s="63">
        <v>0.57291666666666696</v>
      </c>
      <c r="F387" s="63">
        <v>0.73958333333333404</v>
      </c>
      <c r="G387" s="46" t="str">
        <f>IF(NOT(ISBLANK(Tableau64[heure
début])),IF(VALUE(MID(TEXT(Tableau64[heure
début],"hh"),1,2))&lt;13,"AM","PM"),"")</f>
        <v>PM</v>
      </c>
      <c r="H387" s="47">
        <f t="shared" si="21"/>
        <v>0.16666666666666707</v>
      </c>
      <c r="I387" s="47"/>
      <c r="J387" s="65"/>
      <c r="K387" s="45" t="e">
        <f ca="1">VLOOKUP(Tableau64[module],OFFSET(INDIRECT(A387&amp;"_code"),0,2,,2),2)</f>
        <v>#REF!</v>
      </c>
      <c r="L387" s="45"/>
      <c r="M387" s="47"/>
      <c r="N387" s="45"/>
      <c r="Q387" s="46"/>
      <c r="R387" s="46">
        <f t="shared" ref="R387:R450" si="23">IF(NOT(ISBLANK(P387)),P387,Q387)</f>
        <v>0</v>
      </c>
    </row>
    <row r="388" spans="1:18" x14ac:dyDescent="0.2">
      <c r="A388" s="61"/>
      <c r="B388" s="65" t="str">
        <f t="shared" si="22"/>
        <v>2018-11</v>
      </c>
      <c r="C388" s="46">
        <v>43172</v>
      </c>
      <c r="D388" s="67">
        <f>WEEKDAY(Tableau64[[#This Row],[date]])</f>
        <v>3</v>
      </c>
      <c r="E388" s="47">
        <v>0.34375</v>
      </c>
      <c r="F388" s="47">
        <v>0.51041666666666696</v>
      </c>
      <c r="G388" s="46" t="str">
        <f>IF(NOT(ISBLANK(Tableau64[heure
début])),IF(VALUE(MID(TEXT(Tableau64[heure
début],"hh"),1,2))&lt;13,"AM","PM"),"")</f>
        <v>AM</v>
      </c>
      <c r="H388" s="47">
        <f t="shared" si="21"/>
        <v>0.16666666666666696</v>
      </c>
      <c r="I388" s="47"/>
      <c r="J388" s="65"/>
      <c r="K388" s="45" t="e">
        <f ca="1">VLOOKUP(Tableau64[module],OFFSET(INDIRECT(A388&amp;"_code"),0,2,,2),2)</f>
        <v>#REF!</v>
      </c>
      <c r="L388" s="45"/>
      <c r="M388" s="47"/>
      <c r="N388" s="45"/>
      <c r="Q388" s="46"/>
      <c r="R388" s="46">
        <f t="shared" si="23"/>
        <v>0</v>
      </c>
    </row>
    <row r="389" spans="1:18" x14ac:dyDescent="0.2">
      <c r="A389" s="61"/>
      <c r="B389" s="65" t="str">
        <f t="shared" si="22"/>
        <v>2018-11</v>
      </c>
      <c r="C389" s="46">
        <v>43172</v>
      </c>
      <c r="D389" s="67">
        <f>WEEKDAY(Tableau64[[#This Row],[date]])</f>
        <v>3</v>
      </c>
      <c r="E389" s="63">
        <v>0.57291666666666696</v>
      </c>
      <c r="F389" s="63">
        <v>0.73958333333333404</v>
      </c>
      <c r="G389" s="46" t="str">
        <f>IF(NOT(ISBLANK(Tableau64[heure
début])),IF(VALUE(MID(TEXT(Tableau64[heure
début],"hh"),1,2))&lt;13,"AM","PM"),"")</f>
        <v>PM</v>
      </c>
      <c r="H389" s="47">
        <f t="shared" si="21"/>
        <v>0.16666666666666707</v>
      </c>
      <c r="I389" s="47"/>
      <c r="J389" s="65"/>
      <c r="K389" s="45" t="e">
        <f ca="1">VLOOKUP(Tableau64[module],OFFSET(INDIRECT(A389&amp;"_code"),0,2,,2),2)</f>
        <v>#REF!</v>
      </c>
      <c r="L389" s="45"/>
      <c r="M389" s="47"/>
      <c r="N389" s="45"/>
      <c r="Q389" s="46"/>
      <c r="R389" s="46">
        <f t="shared" si="23"/>
        <v>0</v>
      </c>
    </row>
    <row r="390" spans="1:18" x14ac:dyDescent="0.2">
      <c r="A390" s="61"/>
      <c r="B390" s="65" t="str">
        <f t="shared" si="22"/>
        <v>2018-11</v>
      </c>
      <c r="C390" s="46">
        <v>43173</v>
      </c>
      <c r="D390" s="67">
        <f>WEEKDAY(Tableau64[[#This Row],[date]])</f>
        <v>4</v>
      </c>
      <c r="E390" s="47">
        <v>0.34375</v>
      </c>
      <c r="F390" s="47">
        <v>0.51041666666666696</v>
      </c>
      <c r="G390" s="46" t="str">
        <f>IF(NOT(ISBLANK(Tableau64[heure
début])),IF(VALUE(MID(TEXT(Tableau64[heure
début],"hh"),1,2))&lt;13,"AM","PM"),"")</f>
        <v>AM</v>
      </c>
      <c r="H390" s="47">
        <f t="shared" si="21"/>
        <v>0.16666666666666696</v>
      </c>
      <c r="I390" s="47"/>
      <c r="J390" s="65"/>
      <c r="K390" s="45" t="e">
        <f ca="1">VLOOKUP(Tableau64[module],OFFSET(INDIRECT(A390&amp;"_code"),0,2,,2),2)</f>
        <v>#REF!</v>
      </c>
      <c r="L390" s="45"/>
      <c r="M390" s="47"/>
      <c r="N390" s="45"/>
      <c r="Q390" s="46"/>
      <c r="R390" s="46">
        <f t="shared" si="23"/>
        <v>0</v>
      </c>
    </row>
    <row r="391" spans="1:18" x14ac:dyDescent="0.2">
      <c r="A391" s="61"/>
      <c r="B391" s="65" t="str">
        <f t="shared" si="22"/>
        <v>2018-11</v>
      </c>
      <c r="C391" s="46">
        <v>43173</v>
      </c>
      <c r="D391" s="67">
        <f>WEEKDAY(Tableau64[[#This Row],[date]])</f>
        <v>4</v>
      </c>
      <c r="E391" s="63">
        <v>0.57291666666666696</v>
      </c>
      <c r="F391" s="63">
        <v>0.73958333333333404</v>
      </c>
      <c r="G391" s="46" t="str">
        <f>IF(NOT(ISBLANK(Tableau64[heure
début])),IF(VALUE(MID(TEXT(Tableau64[heure
début],"hh"),1,2))&lt;13,"AM","PM"),"")</f>
        <v>PM</v>
      </c>
      <c r="H391" s="47">
        <f t="shared" si="21"/>
        <v>0.16666666666666707</v>
      </c>
      <c r="I391" s="47"/>
      <c r="J391" s="65"/>
      <c r="K391" s="45" t="e">
        <f ca="1">VLOOKUP(Tableau64[module],OFFSET(INDIRECT(A391&amp;"_code"),0,2,,2),2)</f>
        <v>#REF!</v>
      </c>
      <c r="L391" s="45"/>
      <c r="M391" s="47"/>
      <c r="N391" s="45"/>
      <c r="Q391" s="46"/>
      <c r="R391" s="46">
        <f t="shared" si="23"/>
        <v>0</v>
      </c>
    </row>
    <row r="392" spans="1:18" x14ac:dyDescent="0.2">
      <c r="A392" s="61"/>
      <c r="B392" s="65" t="str">
        <f t="shared" si="22"/>
        <v>2018-11</v>
      </c>
      <c r="C392" s="46">
        <v>43174</v>
      </c>
      <c r="D392" s="67">
        <f>WEEKDAY(Tableau64[[#This Row],[date]])</f>
        <v>5</v>
      </c>
      <c r="E392" s="47">
        <v>0.34375</v>
      </c>
      <c r="F392" s="47">
        <v>0.51041666666666696</v>
      </c>
      <c r="G392" s="46" t="str">
        <f>IF(NOT(ISBLANK(Tableau64[heure
début])),IF(VALUE(MID(TEXT(Tableau64[heure
début],"hh"),1,2))&lt;13,"AM","PM"),"")</f>
        <v>AM</v>
      </c>
      <c r="H392" s="47">
        <f t="shared" si="21"/>
        <v>0.16666666666666696</v>
      </c>
      <c r="I392" s="47"/>
      <c r="J392" s="65"/>
      <c r="K392" s="45" t="e">
        <f ca="1">VLOOKUP(Tableau64[module],OFFSET(INDIRECT(A392&amp;"_code"),0,2,,2),2)</f>
        <v>#REF!</v>
      </c>
      <c r="L392" s="45"/>
      <c r="M392" s="47"/>
      <c r="N392" s="45"/>
      <c r="Q392" s="46"/>
      <c r="R392" s="46">
        <f t="shared" si="23"/>
        <v>0</v>
      </c>
    </row>
    <row r="393" spans="1:18" x14ac:dyDescent="0.2">
      <c r="A393" s="61"/>
      <c r="B393" s="65" t="str">
        <f t="shared" si="22"/>
        <v>2018-11</v>
      </c>
      <c r="C393" s="46">
        <v>43174</v>
      </c>
      <c r="D393" s="67">
        <f>WEEKDAY(Tableau64[[#This Row],[date]])</f>
        <v>5</v>
      </c>
      <c r="E393" s="63">
        <v>0.57291666666666696</v>
      </c>
      <c r="F393" s="63">
        <v>0.73958333333333404</v>
      </c>
      <c r="G393" s="46" t="str">
        <f>IF(NOT(ISBLANK(Tableau64[heure
début])),IF(VALUE(MID(TEXT(Tableau64[heure
début],"hh"),1,2))&lt;13,"AM","PM"),"")</f>
        <v>PM</v>
      </c>
      <c r="H393" s="47">
        <f t="shared" si="21"/>
        <v>0.16666666666666707</v>
      </c>
      <c r="I393" s="47"/>
      <c r="J393" s="65"/>
      <c r="K393" s="45" t="e">
        <f ca="1">VLOOKUP(Tableau64[module],OFFSET(INDIRECT(A393&amp;"_code"),0,2,,2),2)</f>
        <v>#REF!</v>
      </c>
      <c r="L393" s="45"/>
      <c r="M393" s="47"/>
      <c r="N393" s="45"/>
      <c r="Q393" s="46"/>
      <c r="R393" s="46">
        <f t="shared" si="23"/>
        <v>0</v>
      </c>
    </row>
    <row r="394" spans="1:18" x14ac:dyDescent="0.2">
      <c r="A394" s="61"/>
      <c r="B394" s="65" t="str">
        <f t="shared" si="22"/>
        <v>2018-11</v>
      </c>
      <c r="C394" s="46">
        <v>43175</v>
      </c>
      <c r="D394" s="67">
        <f>WEEKDAY(Tableau64[[#This Row],[date]])</f>
        <v>6</v>
      </c>
      <c r="E394" s="47">
        <v>0.34375</v>
      </c>
      <c r="F394" s="47">
        <v>0.51041666666666696</v>
      </c>
      <c r="G394" s="46" t="str">
        <f>IF(NOT(ISBLANK(Tableau64[heure
début])),IF(VALUE(MID(TEXT(Tableau64[heure
début],"hh"),1,2))&lt;13,"AM","PM"),"")</f>
        <v>AM</v>
      </c>
      <c r="H394" s="47">
        <f t="shared" si="21"/>
        <v>0.16666666666666696</v>
      </c>
      <c r="I394" s="47"/>
      <c r="J394" s="65"/>
      <c r="K394" s="45" t="e">
        <f ca="1">VLOOKUP(Tableau64[module],OFFSET(INDIRECT(A394&amp;"_code"),0,2,,2),2)</f>
        <v>#REF!</v>
      </c>
      <c r="L394" s="45"/>
      <c r="M394" s="47"/>
      <c r="N394" s="45"/>
      <c r="Q394" s="46"/>
      <c r="R394" s="46">
        <f t="shared" si="23"/>
        <v>0</v>
      </c>
    </row>
    <row r="395" spans="1:18" x14ac:dyDescent="0.2">
      <c r="A395" s="61"/>
      <c r="B395" s="65" t="str">
        <f t="shared" si="22"/>
        <v>2018-11</v>
      </c>
      <c r="C395" s="46">
        <v>43175</v>
      </c>
      <c r="D395" s="67">
        <f>WEEKDAY(Tableau64[[#This Row],[date]])</f>
        <v>6</v>
      </c>
      <c r="E395" s="63">
        <v>0.57291666666666696</v>
      </c>
      <c r="F395" s="63">
        <v>0.73958333333333404</v>
      </c>
      <c r="G395" s="46" t="str">
        <f>IF(NOT(ISBLANK(Tableau64[heure
début])),IF(VALUE(MID(TEXT(Tableau64[heure
début],"hh"),1,2))&lt;13,"AM","PM"),"")</f>
        <v>PM</v>
      </c>
      <c r="H395" s="47">
        <f t="shared" si="21"/>
        <v>0.16666666666666707</v>
      </c>
      <c r="I395" s="47"/>
      <c r="J395" s="65"/>
      <c r="K395" s="45" t="e">
        <f ca="1">VLOOKUP(Tableau64[module],OFFSET(INDIRECT(A395&amp;"_code"),0,2,,2),2)</f>
        <v>#REF!</v>
      </c>
      <c r="L395" s="45"/>
      <c r="M395" s="47"/>
      <c r="N395" s="45"/>
      <c r="Q395" s="46"/>
      <c r="R395" s="46">
        <f t="shared" si="23"/>
        <v>0</v>
      </c>
    </row>
    <row r="396" spans="1:18" x14ac:dyDescent="0.2">
      <c r="A396" s="61"/>
      <c r="B396" s="65" t="str">
        <f t="shared" si="22"/>
        <v>2018-11</v>
      </c>
      <c r="C396" s="46">
        <v>43176</v>
      </c>
      <c r="D396" s="67">
        <f>WEEKDAY(Tableau64[[#This Row],[date]])</f>
        <v>7</v>
      </c>
      <c r="E396" s="47">
        <v>0.34375</v>
      </c>
      <c r="F396" s="47">
        <v>0.51041666666666696</v>
      </c>
      <c r="G396" s="46" t="str">
        <f>IF(NOT(ISBLANK(Tableau64[heure
début])),IF(VALUE(MID(TEXT(Tableau64[heure
début],"hh"),1,2))&lt;13,"AM","PM"),"")</f>
        <v>AM</v>
      </c>
      <c r="H396" s="47">
        <f t="shared" si="21"/>
        <v>0.16666666666666696</v>
      </c>
      <c r="I396" s="47"/>
      <c r="J396" s="65"/>
      <c r="K396" s="45" t="e">
        <f ca="1">VLOOKUP(Tableau64[module],OFFSET(INDIRECT(A396&amp;"_code"),0,2,,2),2)</f>
        <v>#REF!</v>
      </c>
      <c r="L396" s="45"/>
      <c r="M396" s="47"/>
      <c r="N396" s="45"/>
      <c r="Q396" s="46"/>
      <c r="R396" s="46">
        <f t="shared" si="23"/>
        <v>0</v>
      </c>
    </row>
    <row r="397" spans="1:18" x14ac:dyDescent="0.2">
      <c r="A397" s="61"/>
      <c r="B397" s="65" t="str">
        <f t="shared" si="22"/>
        <v>2018-11</v>
      </c>
      <c r="C397" s="46">
        <v>43176</v>
      </c>
      <c r="D397" s="67">
        <f>WEEKDAY(Tableau64[[#This Row],[date]])</f>
        <v>7</v>
      </c>
      <c r="E397" s="63">
        <v>0.57291666666666696</v>
      </c>
      <c r="F397" s="63">
        <v>0.73958333333333404</v>
      </c>
      <c r="G397" s="46" t="str">
        <f>IF(NOT(ISBLANK(Tableau64[heure
début])),IF(VALUE(MID(TEXT(Tableau64[heure
début],"hh"),1,2))&lt;13,"AM","PM"),"")</f>
        <v>PM</v>
      </c>
      <c r="H397" s="47">
        <f t="shared" si="21"/>
        <v>0.16666666666666707</v>
      </c>
      <c r="I397" s="47"/>
      <c r="J397" s="65"/>
      <c r="K397" s="45" t="e">
        <f ca="1">VLOOKUP(Tableau64[module],OFFSET(INDIRECT(A397&amp;"_code"),0,2,,2),2)</f>
        <v>#REF!</v>
      </c>
      <c r="L397" s="45"/>
      <c r="M397" s="47"/>
      <c r="N397" s="45"/>
      <c r="Q397" s="46"/>
      <c r="R397" s="46">
        <f t="shared" si="23"/>
        <v>0</v>
      </c>
    </row>
    <row r="398" spans="1:18" x14ac:dyDescent="0.2">
      <c r="A398" s="61"/>
      <c r="B398" s="65" t="str">
        <f t="shared" si="22"/>
        <v>2018-12</v>
      </c>
      <c r="C398" s="46">
        <v>43177</v>
      </c>
      <c r="D398" s="67">
        <f>WEEKDAY(Tableau64[[#This Row],[date]])</f>
        <v>1</v>
      </c>
      <c r="E398" s="47">
        <v>0.34375</v>
      </c>
      <c r="F398" s="47">
        <v>0.51041666666666696</v>
      </c>
      <c r="G398" s="46" t="str">
        <f>IF(NOT(ISBLANK(Tableau64[heure
début])),IF(VALUE(MID(TEXT(Tableau64[heure
début],"hh"),1,2))&lt;13,"AM","PM"),"")</f>
        <v>AM</v>
      </c>
      <c r="H398" s="47">
        <f t="shared" si="21"/>
        <v>0.16666666666666696</v>
      </c>
      <c r="I398" s="47"/>
      <c r="J398" s="65"/>
      <c r="K398" s="45" t="e">
        <f ca="1">VLOOKUP(Tableau64[module],OFFSET(INDIRECT(A398&amp;"_code"),0,2,,2),2)</f>
        <v>#REF!</v>
      </c>
      <c r="L398" s="45"/>
      <c r="M398" s="47"/>
      <c r="N398" s="45"/>
      <c r="Q398" s="46"/>
      <c r="R398" s="46">
        <f t="shared" si="23"/>
        <v>0</v>
      </c>
    </row>
    <row r="399" spans="1:18" x14ac:dyDescent="0.2">
      <c r="A399" s="61"/>
      <c r="B399" s="65" t="str">
        <f t="shared" si="22"/>
        <v>2018-12</v>
      </c>
      <c r="C399" s="46">
        <v>43177</v>
      </c>
      <c r="D399" s="67">
        <f>WEEKDAY(Tableau64[[#This Row],[date]])</f>
        <v>1</v>
      </c>
      <c r="E399" s="63">
        <v>0.57291666666666696</v>
      </c>
      <c r="F399" s="63">
        <v>0.73958333333333404</v>
      </c>
      <c r="G399" s="46" t="str">
        <f>IF(NOT(ISBLANK(Tableau64[heure
début])),IF(VALUE(MID(TEXT(Tableau64[heure
début],"hh"),1,2))&lt;13,"AM","PM"),"")</f>
        <v>PM</v>
      </c>
      <c r="H399" s="47">
        <f t="shared" si="21"/>
        <v>0.16666666666666707</v>
      </c>
      <c r="I399" s="47"/>
      <c r="J399" s="65"/>
      <c r="K399" s="45" t="e">
        <f ca="1">VLOOKUP(Tableau64[module],OFFSET(INDIRECT(A399&amp;"_code"),0,2,,2),2)</f>
        <v>#REF!</v>
      </c>
      <c r="L399" s="45"/>
      <c r="M399" s="47"/>
      <c r="N399" s="45"/>
      <c r="Q399" s="46"/>
      <c r="R399" s="46">
        <f t="shared" si="23"/>
        <v>0</v>
      </c>
    </row>
    <row r="400" spans="1:18" x14ac:dyDescent="0.2">
      <c r="A400" s="61"/>
      <c r="B400" s="65" t="str">
        <f t="shared" si="22"/>
        <v>2018-12</v>
      </c>
      <c r="C400" s="46">
        <v>43178</v>
      </c>
      <c r="D400" s="67">
        <f>WEEKDAY(Tableau64[[#This Row],[date]])</f>
        <v>2</v>
      </c>
      <c r="E400" s="47">
        <v>0.34375</v>
      </c>
      <c r="F400" s="47">
        <v>0.51041666666666696</v>
      </c>
      <c r="G400" s="46" t="str">
        <f>IF(NOT(ISBLANK(Tableau64[heure
début])),IF(VALUE(MID(TEXT(Tableau64[heure
début],"hh"),1,2))&lt;13,"AM","PM"),"")</f>
        <v>AM</v>
      </c>
      <c r="H400" s="47">
        <f t="shared" si="21"/>
        <v>0.16666666666666696</v>
      </c>
      <c r="I400" s="47"/>
      <c r="J400" s="65"/>
      <c r="K400" s="45" t="e">
        <f ca="1">VLOOKUP(Tableau64[module],OFFSET(INDIRECT(A400&amp;"_code"),0,2,,2),2)</f>
        <v>#REF!</v>
      </c>
      <c r="L400" s="45"/>
      <c r="M400" s="47"/>
      <c r="N400" s="45"/>
      <c r="Q400" s="46"/>
      <c r="R400" s="46">
        <f t="shared" si="23"/>
        <v>0</v>
      </c>
    </row>
    <row r="401" spans="1:18" x14ac:dyDescent="0.2">
      <c r="A401" s="61"/>
      <c r="B401" s="65" t="str">
        <f t="shared" si="22"/>
        <v>2018-12</v>
      </c>
      <c r="C401" s="46">
        <v>43178</v>
      </c>
      <c r="D401" s="67">
        <f>WEEKDAY(Tableau64[[#This Row],[date]])</f>
        <v>2</v>
      </c>
      <c r="E401" s="63">
        <v>0.57291666666666696</v>
      </c>
      <c r="F401" s="63">
        <v>0.73958333333333404</v>
      </c>
      <c r="G401" s="46" t="str">
        <f>IF(NOT(ISBLANK(Tableau64[heure
début])),IF(VALUE(MID(TEXT(Tableau64[heure
début],"hh"),1,2))&lt;13,"AM","PM"),"")</f>
        <v>PM</v>
      </c>
      <c r="H401" s="47">
        <f t="shared" si="21"/>
        <v>0.16666666666666707</v>
      </c>
      <c r="I401" s="47"/>
      <c r="J401" s="65"/>
      <c r="K401" s="45" t="e">
        <f ca="1">VLOOKUP(Tableau64[module],OFFSET(INDIRECT(A401&amp;"_code"),0,2,,2),2)</f>
        <v>#REF!</v>
      </c>
      <c r="L401" s="45"/>
      <c r="M401" s="47"/>
      <c r="N401" s="45"/>
      <c r="Q401" s="46"/>
      <c r="R401" s="46">
        <f t="shared" si="23"/>
        <v>0</v>
      </c>
    </row>
    <row r="402" spans="1:18" x14ac:dyDescent="0.2">
      <c r="A402" s="61"/>
      <c r="B402" s="65" t="str">
        <f t="shared" si="22"/>
        <v>2018-12</v>
      </c>
      <c r="C402" s="46">
        <v>43179</v>
      </c>
      <c r="D402" s="67">
        <f>WEEKDAY(Tableau64[[#This Row],[date]])</f>
        <v>3</v>
      </c>
      <c r="E402" s="47">
        <v>0.34375</v>
      </c>
      <c r="F402" s="47">
        <v>0.51041666666666696</v>
      </c>
      <c r="G402" s="46" t="str">
        <f>IF(NOT(ISBLANK(Tableau64[heure
début])),IF(VALUE(MID(TEXT(Tableau64[heure
début],"hh"),1,2))&lt;13,"AM","PM"),"")</f>
        <v>AM</v>
      </c>
      <c r="H402" s="47">
        <f t="shared" si="21"/>
        <v>0.16666666666666696</v>
      </c>
      <c r="I402" s="47"/>
      <c r="J402" s="65"/>
      <c r="K402" s="45" t="e">
        <f ca="1">VLOOKUP(Tableau64[module],OFFSET(INDIRECT(A402&amp;"_code"),0,2,,2),2)</f>
        <v>#REF!</v>
      </c>
      <c r="L402" s="45"/>
      <c r="M402" s="47"/>
      <c r="N402" s="45"/>
      <c r="Q402" s="46"/>
      <c r="R402" s="46">
        <f t="shared" si="23"/>
        <v>0</v>
      </c>
    </row>
    <row r="403" spans="1:18" x14ac:dyDescent="0.2">
      <c r="A403" s="61"/>
      <c r="B403" s="65" t="str">
        <f t="shared" si="22"/>
        <v>2018-12</v>
      </c>
      <c r="C403" s="46">
        <v>43179</v>
      </c>
      <c r="D403" s="67">
        <f>WEEKDAY(Tableau64[[#This Row],[date]])</f>
        <v>3</v>
      </c>
      <c r="E403" s="63">
        <v>0.57291666666666696</v>
      </c>
      <c r="F403" s="63">
        <v>0.73958333333333404</v>
      </c>
      <c r="G403" s="46" t="str">
        <f>IF(NOT(ISBLANK(Tableau64[heure
début])),IF(VALUE(MID(TEXT(Tableau64[heure
début],"hh"),1,2))&lt;13,"AM","PM"),"")</f>
        <v>PM</v>
      </c>
      <c r="H403" s="47">
        <f t="shared" si="21"/>
        <v>0.16666666666666707</v>
      </c>
      <c r="I403" s="47"/>
      <c r="J403" s="65"/>
      <c r="K403" s="45" t="e">
        <f ca="1">VLOOKUP(Tableau64[module],OFFSET(INDIRECT(A403&amp;"_code"),0,2,,2),2)</f>
        <v>#REF!</v>
      </c>
      <c r="L403" s="45"/>
      <c r="M403" s="47"/>
      <c r="N403" s="45"/>
      <c r="Q403" s="46"/>
      <c r="R403" s="46">
        <f t="shared" si="23"/>
        <v>0</v>
      </c>
    </row>
    <row r="404" spans="1:18" x14ac:dyDescent="0.2">
      <c r="A404" s="61"/>
      <c r="B404" s="65" t="str">
        <f t="shared" si="22"/>
        <v>2018-12</v>
      </c>
      <c r="C404" s="46">
        <v>43180</v>
      </c>
      <c r="D404" s="67">
        <f>WEEKDAY(Tableau64[[#This Row],[date]])</f>
        <v>4</v>
      </c>
      <c r="E404" s="47">
        <v>0.34375</v>
      </c>
      <c r="F404" s="47">
        <v>0.51041666666666696</v>
      </c>
      <c r="G404" s="46" t="str">
        <f>IF(NOT(ISBLANK(Tableau64[heure
début])),IF(VALUE(MID(TEXT(Tableau64[heure
début],"hh"),1,2))&lt;13,"AM","PM"),"")</f>
        <v>AM</v>
      </c>
      <c r="H404" s="47">
        <f t="shared" si="21"/>
        <v>0.16666666666666696</v>
      </c>
      <c r="I404" s="47"/>
      <c r="J404" s="65"/>
      <c r="K404" s="45" t="e">
        <f ca="1">VLOOKUP(Tableau64[module],OFFSET(INDIRECT(A404&amp;"_code"),0,2,,2),2)</f>
        <v>#REF!</v>
      </c>
      <c r="L404" s="45"/>
      <c r="M404" s="47"/>
      <c r="N404" s="45"/>
      <c r="Q404" s="46"/>
      <c r="R404" s="46">
        <f t="shared" si="23"/>
        <v>0</v>
      </c>
    </row>
    <row r="405" spans="1:18" x14ac:dyDescent="0.2">
      <c r="A405" s="61"/>
      <c r="B405" s="65" t="str">
        <f t="shared" si="22"/>
        <v>2018-12</v>
      </c>
      <c r="C405" s="46">
        <v>43180</v>
      </c>
      <c r="D405" s="67">
        <f>WEEKDAY(Tableau64[[#This Row],[date]])</f>
        <v>4</v>
      </c>
      <c r="E405" s="63">
        <v>0.57291666666666696</v>
      </c>
      <c r="F405" s="63">
        <v>0.73958333333333404</v>
      </c>
      <c r="G405" s="46" t="str">
        <f>IF(NOT(ISBLANK(Tableau64[heure
début])),IF(VALUE(MID(TEXT(Tableau64[heure
début],"hh"),1,2))&lt;13,"AM","PM"),"")</f>
        <v>PM</v>
      </c>
      <c r="H405" s="47">
        <f t="shared" si="21"/>
        <v>0.16666666666666707</v>
      </c>
      <c r="I405" s="47"/>
      <c r="J405" s="65"/>
      <c r="K405" s="45" t="e">
        <f ca="1">VLOOKUP(Tableau64[module],OFFSET(INDIRECT(A405&amp;"_code"),0,2,,2),2)</f>
        <v>#REF!</v>
      </c>
      <c r="L405" s="45"/>
      <c r="M405" s="47"/>
      <c r="N405" s="45"/>
      <c r="Q405" s="46"/>
      <c r="R405" s="46">
        <f t="shared" si="23"/>
        <v>0</v>
      </c>
    </row>
    <row r="406" spans="1:18" x14ac:dyDescent="0.2">
      <c r="A406" s="61"/>
      <c r="B406" s="65" t="str">
        <f t="shared" si="22"/>
        <v>2018-12</v>
      </c>
      <c r="C406" s="46">
        <v>43181</v>
      </c>
      <c r="D406" s="67">
        <f>WEEKDAY(Tableau64[[#This Row],[date]])</f>
        <v>5</v>
      </c>
      <c r="E406" s="47">
        <v>0.34375</v>
      </c>
      <c r="F406" s="47">
        <v>0.51041666666666696</v>
      </c>
      <c r="G406" s="46" t="str">
        <f>IF(NOT(ISBLANK(Tableau64[heure
début])),IF(VALUE(MID(TEXT(Tableau64[heure
début],"hh"),1,2))&lt;13,"AM","PM"),"")</f>
        <v>AM</v>
      </c>
      <c r="H406" s="47">
        <f t="shared" si="21"/>
        <v>0.16666666666666696</v>
      </c>
      <c r="I406" s="47"/>
      <c r="J406" s="65"/>
      <c r="K406" s="45" t="e">
        <f ca="1">VLOOKUP(Tableau64[module],OFFSET(INDIRECT(A406&amp;"_code"),0,2,,2),2)</f>
        <v>#REF!</v>
      </c>
      <c r="L406" s="45"/>
      <c r="M406" s="47"/>
      <c r="N406" s="45"/>
      <c r="Q406" s="46"/>
      <c r="R406" s="46">
        <f t="shared" si="23"/>
        <v>0</v>
      </c>
    </row>
    <row r="407" spans="1:18" x14ac:dyDescent="0.2">
      <c r="A407" s="61"/>
      <c r="B407" s="65" t="str">
        <f t="shared" si="22"/>
        <v>2018-12</v>
      </c>
      <c r="C407" s="46">
        <v>43181</v>
      </c>
      <c r="D407" s="67">
        <f>WEEKDAY(Tableau64[[#This Row],[date]])</f>
        <v>5</v>
      </c>
      <c r="E407" s="63">
        <v>0.57291666666666696</v>
      </c>
      <c r="F407" s="63">
        <v>0.73958333333333404</v>
      </c>
      <c r="G407" s="46" t="str">
        <f>IF(NOT(ISBLANK(Tableau64[heure
début])),IF(VALUE(MID(TEXT(Tableau64[heure
début],"hh"),1,2))&lt;13,"AM","PM"),"")</f>
        <v>PM</v>
      </c>
      <c r="H407" s="47">
        <f t="shared" si="21"/>
        <v>0.16666666666666707</v>
      </c>
      <c r="I407" s="47"/>
      <c r="J407" s="65"/>
      <c r="K407" s="45" t="e">
        <f ca="1">VLOOKUP(Tableau64[module],OFFSET(INDIRECT(A407&amp;"_code"),0,2,,2),2)</f>
        <v>#REF!</v>
      </c>
      <c r="L407" s="45"/>
      <c r="M407" s="47"/>
      <c r="N407" s="45"/>
      <c r="Q407" s="46"/>
      <c r="R407" s="46">
        <f t="shared" si="23"/>
        <v>0</v>
      </c>
    </row>
    <row r="408" spans="1:18" x14ac:dyDescent="0.2">
      <c r="A408" s="61"/>
      <c r="B408" s="65" t="str">
        <f t="shared" si="22"/>
        <v>2018-12</v>
      </c>
      <c r="C408" s="46">
        <v>43182</v>
      </c>
      <c r="D408" s="67">
        <f>WEEKDAY(Tableau64[[#This Row],[date]])</f>
        <v>6</v>
      </c>
      <c r="E408" s="47">
        <v>0.34375</v>
      </c>
      <c r="F408" s="47">
        <v>0.51041666666666696</v>
      </c>
      <c r="G408" s="46" t="str">
        <f>IF(NOT(ISBLANK(Tableau64[heure
début])),IF(VALUE(MID(TEXT(Tableau64[heure
début],"hh"),1,2))&lt;13,"AM","PM"),"")</f>
        <v>AM</v>
      </c>
      <c r="H408" s="47">
        <f t="shared" si="21"/>
        <v>0.16666666666666696</v>
      </c>
      <c r="I408" s="47"/>
      <c r="J408" s="65"/>
      <c r="K408" s="45" t="e">
        <f ca="1">VLOOKUP(Tableau64[module],OFFSET(INDIRECT(A408&amp;"_code"),0,2,,2),2)</f>
        <v>#REF!</v>
      </c>
      <c r="L408" s="45"/>
      <c r="M408" s="47"/>
      <c r="N408" s="45"/>
      <c r="Q408" s="46"/>
      <c r="R408" s="46">
        <f t="shared" si="23"/>
        <v>0</v>
      </c>
    </row>
    <row r="409" spans="1:18" x14ac:dyDescent="0.2">
      <c r="A409" s="61"/>
      <c r="B409" s="65" t="str">
        <f t="shared" si="22"/>
        <v>2018-12</v>
      </c>
      <c r="C409" s="46">
        <v>43182</v>
      </c>
      <c r="D409" s="67">
        <f>WEEKDAY(Tableau64[[#This Row],[date]])</f>
        <v>6</v>
      </c>
      <c r="E409" s="63">
        <v>0.57291666666666696</v>
      </c>
      <c r="F409" s="63">
        <v>0.73958333333333404</v>
      </c>
      <c r="G409" s="46" t="str">
        <f>IF(NOT(ISBLANK(Tableau64[heure
début])),IF(VALUE(MID(TEXT(Tableau64[heure
début],"hh"),1,2))&lt;13,"AM","PM"),"")</f>
        <v>PM</v>
      </c>
      <c r="H409" s="47">
        <f t="shared" si="21"/>
        <v>0.16666666666666707</v>
      </c>
      <c r="I409" s="47"/>
      <c r="J409" s="65"/>
      <c r="K409" s="45" t="e">
        <f ca="1">VLOOKUP(Tableau64[module],OFFSET(INDIRECT(A409&amp;"_code"),0,2,,2),2)</f>
        <v>#REF!</v>
      </c>
      <c r="L409" s="45"/>
      <c r="M409" s="47"/>
      <c r="N409" s="45"/>
      <c r="Q409" s="46"/>
      <c r="R409" s="46">
        <f t="shared" si="23"/>
        <v>0</v>
      </c>
    </row>
    <row r="410" spans="1:18" x14ac:dyDescent="0.2">
      <c r="A410" s="61"/>
      <c r="B410" s="65" t="str">
        <f t="shared" si="22"/>
        <v>2018-12</v>
      </c>
      <c r="C410" s="46">
        <v>43183</v>
      </c>
      <c r="D410" s="67">
        <f>WEEKDAY(Tableau64[[#This Row],[date]])</f>
        <v>7</v>
      </c>
      <c r="E410" s="47">
        <v>0.34375</v>
      </c>
      <c r="F410" s="47">
        <v>0.51041666666666696</v>
      </c>
      <c r="G410" s="46" t="str">
        <f>IF(NOT(ISBLANK(Tableau64[heure
début])),IF(VALUE(MID(TEXT(Tableau64[heure
début],"hh"),1,2))&lt;13,"AM","PM"),"")</f>
        <v>AM</v>
      </c>
      <c r="H410" s="47">
        <f t="shared" si="21"/>
        <v>0.16666666666666696</v>
      </c>
      <c r="I410" s="47"/>
      <c r="J410" s="65"/>
      <c r="K410" s="45" t="e">
        <f ca="1">VLOOKUP(Tableau64[module],OFFSET(INDIRECT(A410&amp;"_code"),0,2,,2),2)</f>
        <v>#REF!</v>
      </c>
      <c r="L410" s="45"/>
      <c r="M410" s="47"/>
      <c r="N410" s="45"/>
      <c r="Q410" s="46"/>
      <c r="R410" s="46">
        <f t="shared" si="23"/>
        <v>0</v>
      </c>
    </row>
    <row r="411" spans="1:18" x14ac:dyDescent="0.2">
      <c r="A411" s="61"/>
      <c r="B411" s="65" t="str">
        <f t="shared" si="22"/>
        <v>2018-12</v>
      </c>
      <c r="C411" s="46">
        <v>43183</v>
      </c>
      <c r="D411" s="67">
        <f>WEEKDAY(Tableau64[[#This Row],[date]])</f>
        <v>7</v>
      </c>
      <c r="E411" s="63">
        <v>0.57291666666666696</v>
      </c>
      <c r="F411" s="63">
        <v>0.73958333333333404</v>
      </c>
      <c r="G411" s="46" t="str">
        <f>IF(NOT(ISBLANK(Tableau64[heure
début])),IF(VALUE(MID(TEXT(Tableau64[heure
début],"hh"),1,2))&lt;13,"AM","PM"),"")</f>
        <v>PM</v>
      </c>
      <c r="H411" s="47">
        <f t="shared" si="21"/>
        <v>0.16666666666666707</v>
      </c>
      <c r="I411" s="47"/>
      <c r="J411" s="65"/>
      <c r="K411" s="45" t="e">
        <f ca="1">VLOOKUP(Tableau64[module],OFFSET(INDIRECT(A411&amp;"_code"),0,2,,2),2)</f>
        <v>#REF!</v>
      </c>
      <c r="L411" s="45"/>
      <c r="M411" s="47"/>
      <c r="N411" s="45"/>
      <c r="Q411" s="46"/>
      <c r="R411" s="46">
        <f t="shared" si="23"/>
        <v>0</v>
      </c>
    </row>
    <row r="412" spans="1:18" x14ac:dyDescent="0.2">
      <c r="A412" s="61"/>
      <c r="B412" s="65" t="str">
        <f t="shared" si="22"/>
        <v>2018-13</v>
      </c>
      <c r="C412" s="46">
        <v>43184</v>
      </c>
      <c r="D412" s="67">
        <f>WEEKDAY(Tableau64[[#This Row],[date]])</f>
        <v>1</v>
      </c>
      <c r="E412" s="47">
        <v>0.34375</v>
      </c>
      <c r="F412" s="47">
        <v>0.51041666666666696</v>
      </c>
      <c r="G412" s="46" t="str">
        <f>IF(NOT(ISBLANK(Tableau64[heure
début])),IF(VALUE(MID(TEXT(Tableau64[heure
début],"hh"),1,2))&lt;13,"AM","PM"),"")</f>
        <v>AM</v>
      </c>
      <c r="H412" s="47">
        <f t="shared" si="21"/>
        <v>0.16666666666666696</v>
      </c>
      <c r="I412" s="47"/>
      <c r="J412" s="65"/>
      <c r="K412" s="45" t="e">
        <f ca="1">VLOOKUP(Tableau64[module],OFFSET(INDIRECT(A412&amp;"_code"),0,2,,2),2)</f>
        <v>#REF!</v>
      </c>
      <c r="L412" s="45"/>
      <c r="M412" s="47"/>
      <c r="N412" s="45"/>
      <c r="Q412" s="46"/>
      <c r="R412" s="46">
        <f t="shared" si="23"/>
        <v>0</v>
      </c>
    </row>
    <row r="413" spans="1:18" x14ac:dyDescent="0.2">
      <c r="A413" s="61"/>
      <c r="B413" s="65" t="str">
        <f t="shared" si="22"/>
        <v>2018-13</v>
      </c>
      <c r="C413" s="46">
        <v>43184</v>
      </c>
      <c r="D413" s="67">
        <f>WEEKDAY(Tableau64[[#This Row],[date]])</f>
        <v>1</v>
      </c>
      <c r="E413" s="63">
        <v>0.57291666666666696</v>
      </c>
      <c r="F413" s="63">
        <v>0.73958333333333404</v>
      </c>
      <c r="G413" s="46" t="str">
        <f>IF(NOT(ISBLANK(Tableau64[heure
début])),IF(VALUE(MID(TEXT(Tableau64[heure
début],"hh"),1,2))&lt;13,"AM","PM"),"")</f>
        <v>PM</v>
      </c>
      <c r="H413" s="47">
        <f t="shared" si="21"/>
        <v>0.16666666666666707</v>
      </c>
      <c r="I413" s="47"/>
      <c r="J413" s="65"/>
      <c r="K413" s="45" t="e">
        <f ca="1">VLOOKUP(Tableau64[module],OFFSET(INDIRECT(A413&amp;"_code"),0,2,,2),2)</f>
        <v>#REF!</v>
      </c>
      <c r="L413" s="45"/>
      <c r="M413" s="47"/>
      <c r="N413" s="45"/>
      <c r="Q413" s="46"/>
      <c r="R413" s="46">
        <f t="shared" si="23"/>
        <v>0</v>
      </c>
    </row>
    <row r="414" spans="1:18" x14ac:dyDescent="0.2">
      <c r="A414" s="61"/>
      <c r="B414" s="65" t="str">
        <f t="shared" si="22"/>
        <v>2018-13</v>
      </c>
      <c r="C414" s="46">
        <v>43185</v>
      </c>
      <c r="D414" s="67">
        <f>WEEKDAY(Tableau64[[#This Row],[date]])</f>
        <v>2</v>
      </c>
      <c r="E414" s="47">
        <v>0.34375</v>
      </c>
      <c r="F414" s="47">
        <v>0.51041666666666696</v>
      </c>
      <c r="G414" s="46" t="str">
        <f>IF(NOT(ISBLANK(Tableau64[heure
début])),IF(VALUE(MID(TEXT(Tableau64[heure
début],"hh"),1,2))&lt;13,"AM","PM"),"")</f>
        <v>AM</v>
      </c>
      <c r="H414" s="47">
        <f t="shared" si="21"/>
        <v>0.16666666666666696</v>
      </c>
      <c r="I414" s="47"/>
      <c r="J414" s="65"/>
      <c r="K414" s="45" t="e">
        <f ca="1">VLOOKUP(Tableau64[module],OFFSET(INDIRECT(A414&amp;"_code"),0,2,,2),2)</f>
        <v>#REF!</v>
      </c>
      <c r="L414" s="45"/>
      <c r="M414" s="47"/>
      <c r="N414" s="45"/>
      <c r="Q414" s="46"/>
      <c r="R414" s="46">
        <f t="shared" si="23"/>
        <v>0</v>
      </c>
    </row>
    <row r="415" spans="1:18" x14ac:dyDescent="0.2">
      <c r="A415" s="61"/>
      <c r="B415" s="65" t="str">
        <f t="shared" si="22"/>
        <v>2018-13</v>
      </c>
      <c r="C415" s="46">
        <v>43185</v>
      </c>
      <c r="D415" s="67">
        <f>WEEKDAY(Tableau64[[#This Row],[date]])</f>
        <v>2</v>
      </c>
      <c r="E415" s="63">
        <v>0.57291666666666696</v>
      </c>
      <c r="F415" s="63">
        <v>0.73958333333333404</v>
      </c>
      <c r="G415" s="46" t="str">
        <f>IF(NOT(ISBLANK(Tableau64[heure
début])),IF(VALUE(MID(TEXT(Tableau64[heure
début],"hh"),1,2))&lt;13,"AM","PM"),"")</f>
        <v>PM</v>
      </c>
      <c r="H415" s="47">
        <f t="shared" si="21"/>
        <v>0.16666666666666707</v>
      </c>
      <c r="I415" s="47"/>
      <c r="J415" s="65"/>
      <c r="K415" s="45" t="e">
        <f ca="1">VLOOKUP(Tableau64[module],OFFSET(INDIRECT(A415&amp;"_code"),0,2,,2),2)</f>
        <v>#REF!</v>
      </c>
      <c r="L415" s="45"/>
      <c r="M415" s="47"/>
      <c r="N415" s="45"/>
      <c r="Q415" s="46"/>
      <c r="R415" s="46">
        <f t="shared" si="23"/>
        <v>0</v>
      </c>
    </row>
    <row r="416" spans="1:18" x14ac:dyDescent="0.2">
      <c r="A416" s="61"/>
      <c r="B416" s="65" t="str">
        <f t="shared" si="22"/>
        <v>2018-13</v>
      </c>
      <c r="C416" s="46">
        <v>43186</v>
      </c>
      <c r="D416" s="67">
        <f>WEEKDAY(Tableau64[[#This Row],[date]])</f>
        <v>3</v>
      </c>
      <c r="E416" s="47">
        <v>0.34375</v>
      </c>
      <c r="F416" s="47">
        <v>0.51041666666666696</v>
      </c>
      <c r="G416" s="46" t="str">
        <f>IF(NOT(ISBLANK(Tableau64[heure
début])),IF(VALUE(MID(TEXT(Tableau64[heure
début],"hh"),1,2))&lt;13,"AM","PM"),"")</f>
        <v>AM</v>
      </c>
      <c r="H416" s="47">
        <f t="shared" si="21"/>
        <v>0.16666666666666696</v>
      </c>
      <c r="I416" s="47"/>
      <c r="J416" s="65"/>
      <c r="K416" s="45" t="e">
        <f ca="1">VLOOKUP(Tableau64[module],OFFSET(INDIRECT(A416&amp;"_code"),0,2,,2),2)</f>
        <v>#REF!</v>
      </c>
      <c r="L416" s="45"/>
      <c r="M416" s="47"/>
      <c r="N416" s="45"/>
      <c r="Q416" s="46"/>
      <c r="R416" s="46">
        <f t="shared" si="23"/>
        <v>0</v>
      </c>
    </row>
    <row r="417" spans="1:18" x14ac:dyDescent="0.2">
      <c r="A417" s="61"/>
      <c r="B417" s="65" t="str">
        <f t="shared" si="22"/>
        <v>2018-13</v>
      </c>
      <c r="C417" s="46">
        <v>43186</v>
      </c>
      <c r="D417" s="67">
        <f>WEEKDAY(Tableau64[[#This Row],[date]])</f>
        <v>3</v>
      </c>
      <c r="E417" s="63">
        <v>0.57291666666666696</v>
      </c>
      <c r="F417" s="63">
        <v>0.73958333333333404</v>
      </c>
      <c r="G417" s="46" t="str">
        <f>IF(NOT(ISBLANK(Tableau64[heure
début])),IF(VALUE(MID(TEXT(Tableau64[heure
début],"hh"),1,2))&lt;13,"AM","PM"),"")</f>
        <v>PM</v>
      </c>
      <c r="H417" s="47">
        <f t="shared" si="21"/>
        <v>0.16666666666666707</v>
      </c>
      <c r="I417" s="47"/>
      <c r="J417" s="65"/>
      <c r="K417" s="45" t="e">
        <f ca="1">VLOOKUP(Tableau64[module],OFFSET(INDIRECT(A417&amp;"_code"),0,2,,2),2)</f>
        <v>#REF!</v>
      </c>
      <c r="L417" s="45"/>
      <c r="M417" s="47"/>
      <c r="N417" s="45"/>
      <c r="Q417" s="46"/>
      <c r="R417" s="46">
        <f t="shared" si="23"/>
        <v>0</v>
      </c>
    </row>
    <row r="418" spans="1:18" x14ac:dyDescent="0.2">
      <c r="A418" s="61"/>
      <c r="B418" s="65" t="str">
        <f t="shared" si="22"/>
        <v>2018-13</v>
      </c>
      <c r="C418" s="46">
        <v>43187</v>
      </c>
      <c r="D418" s="67">
        <f>WEEKDAY(Tableau64[[#This Row],[date]])</f>
        <v>4</v>
      </c>
      <c r="E418" s="47">
        <v>0.34375</v>
      </c>
      <c r="F418" s="47">
        <v>0.51041666666666696</v>
      </c>
      <c r="G418" s="46" t="str">
        <f>IF(NOT(ISBLANK(Tableau64[heure
début])),IF(VALUE(MID(TEXT(Tableau64[heure
début],"hh"),1,2))&lt;13,"AM","PM"),"")</f>
        <v>AM</v>
      </c>
      <c r="H418" s="47">
        <f t="shared" si="21"/>
        <v>0.16666666666666696</v>
      </c>
      <c r="I418" s="47"/>
      <c r="J418" s="65"/>
      <c r="K418" s="45" t="e">
        <f ca="1">VLOOKUP(Tableau64[module],OFFSET(INDIRECT(A418&amp;"_code"),0,2,,2),2)</f>
        <v>#REF!</v>
      </c>
      <c r="L418" s="45"/>
      <c r="M418" s="47"/>
      <c r="N418" s="45"/>
      <c r="Q418" s="46"/>
      <c r="R418" s="46">
        <f t="shared" si="23"/>
        <v>0</v>
      </c>
    </row>
    <row r="419" spans="1:18" x14ac:dyDescent="0.2">
      <c r="A419" s="61"/>
      <c r="B419" s="65" t="str">
        <f t="shared" si="22"/>
        <v>2018-13</v>
      </c>
      <c r="C419" s="46">
        <v>43187</v>
      </c>
      <c r="D419" s="67">
        <f>WEEKDAY(Tableau64[[#This Row],[date]])</f>
        <v>4</v>
      </c>
      <c r="E419" s="63">
        <v>0.57291666666666696</v>
      </c>
      <c r="F419" s="63">
        <v>0.73958333333333404</v>
      </c>
      <c r="G419" s="46" t="str">
        <f>IF(NOT(ISBLANK(Tableau64[heure
début])),IF(VALUE(MID(TEXT(Tableau64[heure
début],"hh"),1,2))&lt;13,"AM","PM"),"")</f>
        <v>PM</v>
      </c>
      <c r="H419" s="47">
        <f t="shared" si="21"/>
        <v>0.16666666666666707</v>
      </c>
      <c r="I419" s="47"/>
      <c r="J419" s="65"/>
      <c r="K419" s="45" t="e">
        <f ca="1">VLOOKUP(Tableau64[module],OFFSET(INDIRECT(A419&amp;"_code"),0,2,,2),2)</f>
        <v>#REF!</v>
      </c>
      <c r="L419" s="45"/>
      <c r="M419" s="47"/>
      <c r="N419" s="45"/>
      <c r="Q419" s="46"/>
      <c r="R419" s="46">
        <f t="shared" si="23"/>
        <v>0</v>
      </c>
    </row>
    <row r="420" spans="1:18" x14ac:dyDescent="0.2">
      <c r="A420" s="61"/>
      <c r="B420" s="65" t="str">
        <f t="shared" si="22"/>
        <v>2018-13</v>
      </c>
      <c r="C420" s="46">
        <v>43188</v>
      </c>
      <c r="D420" s="67">
        <f>WEEKDAY(Tableau64[[#This Row],[date]])</f>
        <v>5</v>
      </c>
      <c r="E420" s="47">
        <v>0.34375</v>
      </c>
      <c r="F420" s="47">
        <v>0.51041666666666696</v>
      </c>
      <c r="G420" s="46" t="str">
        <f>IF(NOT(ISBLANK(Tableau64[heure
début])),IF(VALUE(MID(TEXT(Tableau64[heure
début],"hh"),1,2))&lt;13,"AM","PM"),"")</f>
        <v>AM</v>
      </c>
      <c r="H420" s="47">
        <f t="shared" si="21"/>
        <v>0.16666666666666696</v>
      </c>
      <c r="I420" s="47"/>
      <c r="J420" s="65"/>
      <c r="K420" s="45" t="e">
        <f ca="1">VLOOKUP(Tableau64[module],OFFSET(INDIRECT(A420&amp;"_code"),0,2,,2),2)</f>
        <v>#REF!</v>
      </c>
      <c r="L420" s="45"/>
      <c r="M420" s="47"/>
      <c r="N420" s="45"/>
      <c r="Q420" s="46"/>
      <c r="R420" s="46">
        <f t="shared" si="23"/>
        <v>0</v>
      </c>
    </row>
    <row r="421" spans="1:18" x14ac:dyDescent="0.2">
      <c r="A421" s="61"/>
      <c r="B421" s="65" t="str">
        <f t="shared" si="22"/>
        <v>2018-13</v>
      </c>
      <c r="C421" s="46">
        <v>43188</v>
      </c>
      <c r="D421" s="67">
        <f>WEEKDAY(Tableau64[[#This Row],[date]])</f>
        <v>5</v>
      </c>
      <c r="E421" s="63">
        <v>0.57291666666666696</v>
      </c>
      <c r="F421" s="63">
        <v>0.73958333333333404</v>
      </c>
      <c r="G421" s="46" t="str">
        <f>IF(NOT(ISBLANK(Tableau64[heure
début])),IF(VALUE(MID(TEXT(Tableau64[heure
début],"hh"),1,2))&lt;13,"AM","PM"),"")</f>
        <v>PM</v>
      </c>
      <c r="H421" s="47">
        <f t="shared" si="21"/>
        <v>0.16666666666666707</v>
      </c>
      <c r="I421" s="47"/>
      <c r="J421" s="65"/>
      <c r="K421" s="45" t="e">
        <f ca="1">VLOOKUP(Tableau64[module],OFFSET(INDIRECT(A421&amp;"_code"),0,2,,2),2)</f>
        <v>#REF!</v>
      </c>
      <c r="L421" s="45"/>
      <c r="M421" s="47"/>
      <c r="N421" s="45"/>
      <c r="Q421" s="46"/>
      <c r="R421" s="46">
        <f t="shared" si="23"/>
        <v>0</v>
      </c>
    </row>
    <row r="422" spans="1:18" x14ac:dyDescent="0.2">
      <c r="A422" s="61"/>
      <c r="B422" s="65" t="str">
        <f t="shared" si="22"/>
        <v>2018-13</v>
      </c>
      <c r="C422" s="46">
        <v>43189</v>
      </c>
      <c r="D422" s="67">
        <f>WEEKDAY(Tableau64[[#This Row],[date]])</f>
        <v>6</v>
      </c>
      <c r="E422" s="47">
        <v>0.34375</v>
      </c>
      <c r="F422" s="47">
        <v>0.51041666666666696</v>
      </c>
      <c r="G422" s="46" t="str">
        <f>IF(NOT(ISBLANK(Tableau64[heure
début])),IF(VALUE(MID(TEXT(Tableau64[heure
début],"hh"),1,2))&lt;13,"AM","PM"),"")</f>
        <v>AM</v>
      </c>
      <c r="H422" s="47">
        <f t="shared" si="21"/>
        <v>0.16666666666666696</v>
      </c>
      <c r="I422" s="47"/>
      <c r="J422" s="65"/>
      <c r="K422" s="45" t="e">
        <f ca="1">VLOOKUP(Tableau64[module],OFFSET(INDIRECT(A422&amp;"_code"),0,2,,2),2)</f>
        <v>#REF!</v>
      </c>
      <c r="L422" s="45"/>
      <c r="M422" s="47"/>
      <c r="N422" s="45"/>
      <c r="Q422" s="46"/>
      <c r="R422" s="46">
        <f t="shared" si="23"/>
        <v>0</v>
      </c>
    </row>
    <row r="423" spans="1:18" x14ac:dyDescent="0.2">
      <c r="A423" s="61"/>
      <c r="B423" s="65" t="str">
        <f t="shared" si="22"/>
        <v>2018-13</v>
      </c>
      <c r="C423" s="46">
        <v>43189</v>
      </c>
      <c r="D423" s="67">
        <f>WEEKDAY(Tableau64[[#This Row],[date]])</f>
        <v>6</v>
      </c>
      <c r="E423" s="63">
        <v>0.57291666666666696</v>
      </c>
      <c r="F423" s="63">
        <v>0.73958333333333404</v>
      </c>
      <c r="G423" s="46" t="str">
        <f>IF(NOT(ISBLANK(Tableau64[heure
début])),IF(VALUE(MID(TEXT(Tableau64[heure
début],"hh"),1,2))&lt;13,"AM","PM"),"")</f>
        <v>PM</v>
      </c>
      <c r="H423" s="47">
        <f t="shared" si="21"/>
        <v>0.16666666666666707</v>
      </c>
      <c r="I423" s="47"/>
      <c r="J423" s="65"/>
      <c r="K423" s="45" t="e">
        <f ca="1">VLOOKUP(Tableau64[module],OFFSET(INDIRECT(A423&amp;"_code"),0,2,,2),2)</f>
        <v>#REF!</v>
      </c>
      <c r="L423" s="45"/>
      <c r="M423" s="47"/>
      <c r="N423" s="45"/>
      <c r="Q423" s="46"/>
      <c r="R423" s="46">
        <f t="shared" si="23"/>
        <v>0</v>
      </c>
    </row>
    <row r="424" spans="1:18" x14ac:dyDescent="0.2">
      <c r="A424" s="61"/>
      <c r="B424" s="65" t="str">
        <f t="shared" si="22"/>
        <v>2018-13</v>
      </c>
      <c r="C424" s="46">
        <v>43190</v>
      </c>
      <c r="D424" s="67">
        <f>WEEKDAY(Tableau64[[#This Row],[date]])</f>
        <v>7</v>
      </c>
      <c r="E424" s="47">
        <v>0.34375</v>
      </c>
      <c r="F424" s="47">
        <v>0.51041666666666696</v>
      </c>
      <c r="G424" s="46" t="str">
        <f>IF(NOT(ISBLANK(Tableau64[heure
début])),IF(VALUE(MID(TEXT(Tableau64[heure
début],"hh"),1,2))&lt;13,"AM","PM"),"")</f>
        <v>AM</v>
      </c>
      <c r="H424" s="47">
        <f t="shared" si="21"/>
        <v>0.16666666666666696</v>
      </c>
      <c r="I424" s="47"/>
      <c r="J424" s="65"/>
      <c r="K424" s="45" t="e">
        <f ca="1">VLOOKUP(Tableau64[module],OFFSET(INDIRECT(A424&amp;"_code"),0,2,,2),2)</f>
        <v>#REF!</v>
      </c>
      <c r="L424" s="45"/>
      <c r="M424" s="47"/>
      <c r="N424" s="45"/>
      <c r="Q424" s="46"/>
      <c r="R424" s="46">
        <f t="shared" si="23"/>
        <v>0</v>
      </c>
    </row>
    <row r="425" spans="1:18" x14ac:dyDescent="0.2">
      <c r="A425" s="61"/>
      <c r="B425" s="65" t="str">
        <f t="shared" si="22"/>
        <v>2018-13</v>
      </c>
      <c r="C425" s="46">
        <v>43190</v>
      </c>
      <c r="D425" s="67">
        <f>WEEKDAY(Tableau64[[#This Row],[date]])</f>
        <v>7</v>
      </c>
      <c r="E425" s="63">
        <v>0.57291666666666696</v>
      </c>
      <c r="F425" s="63">
        <v>0.73958333333333404</v>
      </c>
      <c r="G425" s="46" t="str">
        <f>IF(NOT(ISBLANK(Tableau64[heure
début])),IF(VALUE(MID(TEXT(Tableau64[heure
début],"hh"),1,2))&lt;13,"AM","PM"),"")</f>
        <v>PM</v>
      </c>
      <c r="H425" s="47">
        <f t="shared" si="21"/>
        <v>0.16666666666666707</v>
      </c>
      <c r="I425" s="47"/>
      <c r="J425" s="65"/>
      <c r="K425" s="45" t="e">
        <f ca="1">VLOOKUP(Tableau64[module],OFFSET(INDIRECT(A425&amp;"_code"),0,2,,2),2)</f>
        <v>#REF!</v>
      </c>
      <c r="L425" s="45"/>
      <c r="M425" s="47"/>
      <c r="N425" s="45"/>
      <c r="Q425" s="46"/>
      <c r="R425" s="46">
        <f t="shared" si="23"/>
        <v>0</v>
      </c>
    </row>
    <row r="426" spans="1:18" x14ac:dyDescent="0.2">
      <c r="A426" s="61"/>
      <c r="B426" s="65" t="str">
        <f t="shared" si="22"/>
        <v>2018-14</v>
      </c>
      <c r="C426" s="46">
        <v>43191</v>
      </c>
      <c r="D426" s="67">
        <f>WEEKDAY(Tableau64[[#This Row],[date]])</f>
        <v>1</v>
      </c>
      <c r="E426" s="47">
        <v>0.34375</v>
      </c>
      <c r="F426" s="47">
        <v>0.51041666666666696</v>
      </c>
      <c r="G426" s="46" t="str">
        <f>IF(NOT(ISBLANK(Tableau64[heure
début])),IF(VALUE(MID(TEXT(Tableau64[heure
début],"hh"),1,2))&lt;13,"AM","PM"),"")</f>
        <v>AM</v>
      </c>
      <c r="H426" s="47">
        <f t="shared" si="21"/>
        <v>0.16666666666666696</v>
      </c>
      <c r="I426" s="47"/>
      <c r="J426" s="65"/>
      <c r="K426" s="45" t="e">
        <f ca="1">VLOOKUP(Tableau64[module],OFFSET(INDIRECT(A426&amp;"_code"),0,2,,2),2)</f>
        <v>#REF!</v>
      </c>
      <c r="L426" s="45"/>
      <c r="M426" s="47"/>
      <c r="N426" s="45"/>
      <c r="Q426" s="46"/>
      <c r="R426" s="46">
        <f t="shared" si="23"/>
        <v>0</v>
      </c>
    </row>
    <row r="427" spans="1:18" x14ac:dyDescent="0.2">
      <c r="A427" s="61"/>
      <c r="B427" s="65" t="str">
        <f t="shared" si="22"/>
        <v>2018-14</v>
      </c>
      <c r="C427" s="46">
        <v>43191</v>
      </c>
      <c r="D427" s="67">
        <f>WEEKDAY(Tableau64[[#This Row],[date]])</f>
        <v>1</v>
      </c>
      <c r="E427" s="63">
        <v>0.57291666666666696</v>
      </c>
      <c r="F427" s="63">
        <v>0.73958333333333404</v>
      </c>
      <c r="G427" s="46" t="str">
        <f>IF(NOT(ISBLANK(Tableau64[heure
début])),IF(VALUE(MID(TEXT(Tableau64[heure
début],"hh"),1,2))&lt;13,"AM","PM"),"")</f>
        <v>PM</v>
      </c>
      <c r="H427" s="47">
        <f t="shared" si="21"/>
        <v>0.16666666666666707</v>
      </c>
      <c r="I427" s="47"/>
      <c r="J427" s="65"/>
      <c r="K427" s="45" t="e">
        <f ca="1">VLOOKUP(Tableau64[module],OFFSET(INDIRECT(A427&amp;"_code"),0,2,,2),2)</f>
        <v>#REF!</v>
      </c>
      <c r="L427" s="45"/>
      <c r="M427" s="47"/>
      <c r="N427" s="45"/>
      <c r="Q427" s="46"/>
      <c r="R427" s="46">
        <f t="shared" si="23"/>
        <v>0</v>
      </c>
    </row>
    <row r="428" spans="1:18" x14ac:dyDescent="0.2">
      <c r="A428" s="61"/>
      <c r="B428" s="65" t="str">
        <f t="shared" si="22"/>
        <v>2018-14</v>
      </c>
      <c r="C428" s="46">
        <v>43192</v>
      </c>
      <c r="D428" s="67">
        <f>WEEKDAY(Tableau64[[#This Row],[date]])</f>
        <v>2</v>
      </c>
      <c r="E428" s="47">
        <v>0.34375</v>
      </c>
      <c r="F428" s="47">
        <v>0.51041666666666696</v>
      </c>
      <c r="G428" s="46" t="str">
        <f>IF(NOT(ISBLANK(Tableau64[heure
début])),IF(VALUE(MID(TEXT(Tableau64[heure
début],"hh"),1,2))&lt;13,"AM","PM"),"")</f>
        <v>AM</v>
      </c>
      <c r="H428" s="47">
        <f t="shared" si="21"/>
        <v>0.16666666666666696</v>
      </c>
      <c r="I428" s="47"/>
      <c r="J428" s="65" t="s">
        <v>791</v>
      </c>
      <c r="K428" s="45" t="e">
        <f ca="1">VLOOKUP(Tableau64[module],OFFSET(INDIRECT(A428&amp;"_code"),0,2,,2),2)</f>
        <v>#REF!</v>
      </c>
      <c r="L428" s="45"/>
      <c r="M428" s="47"/>
      <c r="N428" s="45"/>
      <c r="Q428" s="46"/>
      <c r="R428" s="46">
        <f t="shared" si="23"/>
        <v>0</v>
      </c>
    </row>
    <row r="429" spans="1:18" x14ac:dyDescent="0.2">
      <c r="A429" s="61"/>
      <c r="B429" s="65" t="str">
        <f t="shared" si="22"/>
        <v>2018-14</v>
      </c>
      <c r="C429" s="46">
        <v>43192</v>
      </c>
      <c r="D429" s="67">
        <f>WEEKDAY(Tableau64[[#This Row],[date]])</f>
        <v>2</v>
      </c>
      <c r="E429" s="63">
        <v>0.57291666666666696</v>
      </c>
      <c r="F429" s="63">
        <v>0.73958333333333404</v>
      </c>
      <c r="G429" s="46" t="str">
        <f>IF(NOT(ISBLANK(Tableau64[heure
début])),IF(VALUE(MID(TEXT(Tableau64[heure
début],"hh"),1,2))&lt;13,"AM","PM"),"")</f>
        <v>PM</v>
      </c>
      <c r="H429" s="47">
        <f t="shared" si="21"/>
        <v>0.16666666666666707</v>
      </c>
      <c r="I429" s="47"/>
      <c r="J429" s="65" t="s">
        <v>791</v>
      </c>
      <c r="K429" s="45" t="e">
        <f ca="1">VLOOKUP(Tableau64[module],OFFSET(INDIRECT(A429&amp;"_code"),0,2,,2),2)</f>
        <v>#REF!</v>
      </c>
      <c r="L429" s="45"/>
      <c r="M429" s="47"/>
      <c r="N429" s="45"/>
      <c r="Q429" s="46"/>
      <c r="R429" s="46">
        <f t="shared" si="23"/>
        <v>0</v>
      </c>
    </row>
    <row r="430" spans="1:18" x14ac:dyDescent="0.2">
      <c r="A430" s="61"/>
      <c r="B430" s="65" t="str">
        <f t="shared" si="22"/>
        <v>2018-14</v>
      </c>
      <c r="C430" s="46">
        <v>43193</v>
      </c>
      <c r="D430" s="67">
        <f>WEEKDAY(Tableau64[[#This Row],[date]])</f>
        <v>3</v>
      </c>
      <c r="E430" s="47">
        <v>0.34375</v>
      </c>
      <c r="F430" s="47">
        <v>0.51041666666666696</v>
      </c>
      <c r="G430" s="46" t="str">
        <f>IF(NOT(ISBLANK(Tableau64[heure
début])),IF(VALUE(MID(TEXT(Tableau64[heure
début],"hh"),1,2))&lt;13,"AM","PM"),"")</f>
        <v>AM</v>
      </c>
      <c r="H430" s="47">
        <f t="shared" si="21"/>
        <v>0.16666666666666696</v>
      </c>
      <c r="I430" s="47"/>
      <c r="J430" s="65"/>
      <c r="K430" s="45" t="e">
        <f ca="1">VLOOKUP(Tableau64[module],OFFSET(INDIRECT(A430&amp;"_code"),0,2,,2),2)</f>
        <v>#REF!</v>
      </c>
      <c r="L430" s="45"/>
      <c r="M430" s="47"/>
      <c r="N430" s="45"/>
      <c r="Q430" s="46"/>
      <c r="R430" s="46">
        <f t="shared" si="23"/>
        <v>0</v>
      </c>
    </row>
    <row r="431" spans="1:18" x14ac:dyDescent="0.2">
      <c r="A431" s="61"/>
      <c r="B431" s="65" t="str">
        <f t="shared" si="22"/>
        <v>2018-14</v>
      </c>
      <c r="C431" s="46">
        <v>43193</v>
      </c>
      <c r="D431" s="67">
        <f>WEEKDAY(Tableau64[[#This Row],[date]])</f>
        <v>3</v>
      </c>
      <c r="E431" s="63">
        <v>0.57291666666666696</v>
      </c>
      <c r="F431" s="63">
        <v>0.73958333333333404</v>
      </c>
      <c r="G431" s="46" t="str">
        <f>IF(NOT(ISBLANK(Tableau64[heure
début])),IF(VALUE(MID(TEXT(Tableau64[heure
début],"hh"),1,2))&lt;13,"AM","PM"),"")</f>
        <v>PM</v>
      </c>
      <c r="H431" s="47">
        <f t="shared" si="21"/>
        <v>0.16666666666666707</v>
      </c>
      <c r="I431" s="47"/>
      <c r="J431" s="65"/>
      <c r="K431" s="45" t="e">
        <f ca="1">VLOOKUP(Tableau64[module],OFFSET(INDIRECT(A431&amp;"_code"),0,2,,2),2)</f>
        <v>#REF!</v>
      </c>
      <c r="L431" s="45"/>
      <c r="M431" s="47"/>
      <c r="N431" s="45"/>
      <c r="Q431" s="46"/>
      <c r="R431" s="46">
        <f t="shared" si="23"/>
        <v>0</v>
      </c>
    </row>
    <row r="432" spans="1:18" x14ac:dyDescent="0.2">
      <c r="A432" s="61"/>
      <c r="B432" s="65" t="str">
        <f t="shared" si="22"/>
        <v>2018-14</v>
      </c>
      <c r="C432" s="46">
        <v>43194</v>
      </c>
      <c r="D432" s="67">
        <f>WEEKDAY(Tableau64[[#This Row],[date]])</f>
        <v>4</v>
      </c>
      <c r="E432" s="47">
        <v>0.34375</v>
      </c>
      <c r="F432" s="47">
        <v>0.51041666666666696</v>
      </c>
      <c r="G432" s="46" t="str">
        <f>IF(NOT(ISBLANK(Tableau64[heure
début])),IF(VALUE(MID(TEXT(Tableau64[heure
début],"hh"),1,2))&lt;13,"AM","PM"),"")</f>
        <v>AM</v>
      </c>
      <c r="H432" s="47">
        <f t="shared" si="21"/>
        <v>0.16666666666666696</v>
      </c>
      <c r="I432" s="47"/>
      <c r="J432" s="65"/>
      <c r="K432" s="45" t="e">
        <f ca="1">VLOOKUP(Tableau64[module],OFFSET(INDIRECT(A432&amp;"_code"),0,2,,2),2)</f>
        <v>#REF!</v>
      </c>
      <c r="L432" s="45"/>
      <c r="M432" s="47"/>
      <c r="N432" s="45"/>
      <c r="Q432" s="46"/>
      <c r="R432" s="46">
        <f t="shared" si="23"/>
        <v>0</v>
      </c>
    </row>
    <row r="433" spans="1:18" x14ac:dyDescent="0.2">
      <c r="A433" s="61"/>
      <c r="B433" s="65" t="str">
        <f t="shared" si="22"/>
        <v>2018-14</v>
      </c>
      <c r="C433" s="46">
        <v>43194</v>
      </c>
      <c r="D433" s="67">
        <f>WEEKDAY(Tableau64[[#This Row],[date]])</f>
        <v>4</v>
      </c>
      <c r="E433" s="63">
        <v>0.57291666666666696</v>
      </c>
      <c r="F433" s="63">
        <v>0.73958333333333404</v>
      </c>
      <c r="G433" s="46" t="str">
        <f>IF(NOT(ISBLANK(Tableau64[heure
début])),IF(VALUE(MID(TEXT(Tableau64[heure
début],"hh"),1,2))&lt;13,"AM","PM"),"")</f>
        <v>PM</v>
      </c>
      <c r="H433" s="47">
        <f t="shared" si="21"/>
        <v>0.16666666666666707</v>
      </c>
      <c r="I433" s="47"/>
      <c r="J433" s="65"/>
      <c r="K433" s="45" t="e">
        <f ca="1">VLOOKUP(Tableau64[module],OFFSET(INDIRECT(A433&amp;"_code"),0,2,,2),2)</f>
        <v>#REF!</v>
      </c>
      <c r="L433" s="45"/>
      <c r="M433" s="47"/>
      <c r="N433" s="45"/>
      <c r="Q433" s="46"/>
      <c r="R433" s="46">
        <f t="shared" si="23"/>
        <v>0</v>
      </c>
    </row>
    <row r="434" spans="1:18" x14ac:dyDescent="0.2">
      <c r="A434" s="61"/>
      <c r="B434" s="65" t="str">
        <f t="shared" si="22"/>
        <v>2018-14</v>
      </c>
      <c r="C434" s="46">
        <v>43195</v>
      </c>
      <c r="D434" s="67">
        <f>WEEKDAY(Tableau64[[#This Row],[date]])</f>
        <v>5</v>
      </c>
      <c r="E434" s="47">
        <v>0.34375</v>
      </c>
      <c r="F434" s="47">
        <v>0.51041666666666696</v>
      </c>
      <c r="G434" s="46" t="str">
        <f>IF(NOT(ISBLANK(Tableau64[heure
début])),IF(VALUE(MID(TEXT(Tableau64[heure
début],"hh"),1,2))&lt;13,"AM","PM"),"")</f>
        <v>AM</v>
      </c>
      <c r="H434" s="47">
        <f t="shared" si="21"/>
        <v>0.16666666666666696</v>
      </c>
      <c r="I434" s="47"/>
      <c r="J434" s="65"/>
      <c r="K434" s="45" t="e">
        <f ca="1">VLOOKUP(Tableau64[module],OFFSET(INDIRECT(A434&amp;"_code"),0,2,,2),2)</f>
        <v>#REF!</v>
      </c>
      <c r="L434" s="45"/>
      <c r="M434" s="47"/>
      <c r="N434" s="45"/>
      <c r="Q434" s="46"/>
      <c r="R434" s="46">
        <f t="shared" si="23"/>
        <v>0</v>
      </c>
    </row>
    <row r="435" spans="1:18" x14ac:dyDescent="0.2">
      <c r="A435" s="61"/>
      <c r="B435" s="65" t="str">
        <f t="shared" si="22"/>
        <v>2018-14</v>
      </c>
      <c r="C435" s="46">
        <v>43195</v>
      </c>
      <c r="D435" s="67">
        <f>WEEKDAY(Tableau64[[#This Row],[date]])</f>
        <v>5</v>
      </c>
      <c r="E435" s="63">
        <v>0.57291666666666696</v>
      </c>
      <c r="F435" s="63">
        <v>0.73958333333333404</v>
      </c>
      <c r="G435" s="46" t="str">
        <f>IF(NOT(ISBLANK(Tableau64[heure
début])),IF(VALUE(MID(TEXT(Tableau64[heure
début],"hh"),1,2))&lt;13,"AM","PM"),"")</f>
        <v>PM</v>
      </c>
      <c r="H435" s="47">
        <f t="shared" si="21"/>
        <v>0.16666666666666707</v>
      </c>
      <c r="I435" s="47"/>
      <c r="J435" s="65"/>
      <c r="K435" s="45" t="e">
        <f ca="1">VLOOKUP(Tableau64[module],OFFSET(INDIRECT(A435&amp;"_code"),0,2,,2),2)</f>
        <v>#REF!</v>
      </c>
      <c r="L435" s="45"/>
      <c r="M435" s="47"/>
      <c r="N435" s="45"/>
      <c r="Q435" s="46"/>
      <c r="R435" s="46">
        <f t="shared" si="23"/>
        <v>0</v>
      </c>
    </row>
    <row r="436" spans="1:18" x14ac:dyDescent="0.2">
      <c r="A436" s="61"/>
      <c r="B436" s="65" t="str">
        <f t="shared" si="22"/>
        <v>2018-14</v>
      </c>
      <c r="C436" s="46">
        <v>43196</v>
      </c>
      <c r="D436" s="67">
        <f>WEEKDAY(Tableau64[[#This Row],[date]])</f>
        <v>6</v>
      </c>
      <c r="E436" s="47">
        <v>0.34375</v>
      </c>
      <c r="F436" s="47">
        <v>0.51041666666666696</v>
      </c>
      <c r="G436" s="46" t="str">
        <f>IF(NOT(ISBLANK(Tableau64[heure
début])),IF(VALUE(MID(TEXT(Tableau64[heure
début],"hh"),1,2))&lt;13,"AM","PM"),"")</f>
        <v>AM</v>
      </c>
      <c r="H436" s="47">
        <f t="shared" si="21"/>
        <v>0.16666666666666696</v>
      </c>
      <c r="I436" s="47"/>
      <c r="J436" s="65"/>
      <c r="K436" s="45" t="e">
        <f ca="1">VLOOKUP(Tableau64[module],OFFSET(INDIRECT(A436&amp;"_code"),0,2,,2),2)</f>
        <v>#REF!</v>
      </c>
      <c r="L436" s="45"/>
      <c r="M436" s="47"/>
      <c r="N436" s="45"/>
      <c r="Q436" s="46"/>
      <c r="R436" s="46">
        <f t="shared" si="23"/>
        <v>0</v>
      </c>
    </row>
    <row r="437" spans="1:18" x14ac:dyDescent="0.2">
      <c r="A437" s="61"/>
      <c r="B437" s="65" t="str">
        <f t="shared" si="22"/>
        <v>2018-14</v>
      </c>
      <c r="C437" s="46">
        <v>43196</v>
      </c>
      <c r="D437" s="67">
        <f>WEEKDAY(Tableau64[[#This Row],[date]])</f>
        <v>6</v>
      </c>
      <c r="E437" s="63">
        <v>0.57291666666666696</v>
      </c>
      <c r="F437" s="63">
        <v>0.73958333333333404</v>
      </c>
      <c r="G437" s="46" t="str">
        <f>IF(NOT(ISBLANK(Tableau64[heure
début])),IF(VALUE(MID(TEXT(Tableau64[heure
début],"hh"),1,2))&lt;13,"AM","PM"),"")</f>
        <v>PM</v>
      </c>
      <c r="H437" s="47">
        <f t="shared" si="21"/>
        <v>0.16666666666666707</v>
      </c>
      <c r="I437" s="47"/>
      <c r="J437" s="65"/>
      <c r="K437" s="45" t="e">
        <f ca="1">VLOOKUP(Tableau64[module],OFFSET(INDIRECT(A437&amp;"_code"),0,2,,2),2)</f>
        <v>#REF!</v>
      </c>
      <c r="L437" s="45"/>
      <c r="M437" s="47"/>
      <c r="N437" s="45"/>
      <c r="Q437" s="46"/>
      <c r="R437" s="46">
        <f t="shared" si="23"/>
        <v>0</v>
      </c>
    </row>
    <row r="438" spans="1:18" x14ac:dyDescent="0.2">
      <c r="A438" s="61"/>
      <c r="B438" s="65" t="str">
        <f t="shared" si="22"/>
        <v>2018-14</v>
      </c>
      <c r="C438" s="46">
        <v>43197</v>
      </c>
      <c r="D438" s="67">
        <f>WEEKDAY(Tableau64[[#This Row],[date]])</f>
        <v>7</v>
      </c>
      <c r="E438" s="47">
        <v>0.34375</v>
      </c>
      <c r="F438" s="47">
        <v>0.51041666666666696</v>
      </c>
      <c r="G438" s="46" t="str">
        <f>IF(NOT(ISBLANK(Tableau64[heure
début])),IF(VALUE(MID(TEXT(Tableau64[heure
début],"hh"),1,2))&lt;13,"AM","PM"),"")</f>
        <v>AM</v>
      </c>
      <c r="H438" s="47">
        <f t="shared" si="21"/>
        <v>0.16666666666666696</v>
      </c>
      <c r="I438" s="47"/>
      <c r="J438" s="65"/>
      <c r="K438" s="45" t="e">
        <f ca="1">VLOOKUP(Tableau64[module],OFFSET(INDIRECT(A438&amp;"_code"),0,2,,2),2)</f>
        <v>#REF!</v>
      </c>
      <c r="L438" s="45"/>
      <c r="M438" s="47"/>
      <c r="N438" s="45"/>
      <c r="Q438" s="46"/>
      <c r="R438" s="46">
        <f t="shared" si="23"/>
        <v>0</v>
      </c>
    </row>
    <row r="439" spans="1:18" x14ac:dyDescent="0.2">
      <c r="A439" s="61"/>
      <c r="B439" s="65" t="str">
        <f t="shared" si="22"/>
        <v>2018-14</v>
      </c>
      <c r="C439" s="46">
        <v>43197</v>
      </c>
      <c r="D439" s="67">
        <f>WEEKDAY(Tableau64[[#This Row],[date]])</f>
        <v>7</v>
      </c>
      <c r="E439" s="63">
        <v>0.57291666666666696</v>
      </c>
      <c r="F439" s="63">
        <v>0.73958333333333404</v>
      </c>
      <c r="G439" s="46" t="str">
        <f>IF(NOT(ISBLANK(Tableau64[heure
début])),IF(VALUE(MID(TEXT(Tableau64[heure
début],"hh"),1,2))&lt;13,"AM","PM"),"")</f>
        <v>PM</v>
      </c>
      <c r="H439" s="47">
        <f t="shared" si="21"/>
        <v>0.16666666666666707</v>
      </c>
      <c r="I439" s="47"/>
      <c r="J439" s="65"/>
      <c r="K439" s="45" t="e">
        <f ca="1">VLOOKUP(Tableau64[module],OFFSET(INDIRECT(A439&amp;"_code"),0,2,,2),2)</f>
        <v>#REF!</v>
      </c>
      <c r="L439" s="45"/>
      <c r="M439" s="47"/>
      <c r="N439" s="45"/>
      <c r="Q439" s="46"/>
      <c r="R439" s="46">
        <f t="shared" si="23"/>
        <v>0</v>
      </c>
    </row>
    <row r="440" spans="1:18" x14ac:dyDescent="0.2">
      <c r="A440" s="61"/>
      <c r="B440" s="65" t="str">
        <f t="shared" si="22"/>
        <v>2018-15</v>
      </c>
      <c r="C440" s="46">
        <v>43198</v>
      </c>
      <c r="D440" s="67">
        <f>WEEKDAY(Tableau64[[#This Row],[date]])</f>
        <v>1</v>
      </c>
      <c r="E440" s="47">
        <v>0.34375</v>
      </c>
      <c r="F440" s="47">
        <v>0.51041666666666696</v>
      </c>
      <c r="G440" s="46" t="str">
        <f>IF(NOT(ISBLANK(Tableau64[heure
début])),IF(VALUE(MID(TEXT(Tableau64[heure
début],"hh"),1,2))&lt;13,"AM","PM"),"")</f>
        <v>AM</v>
      </c>
      <c r="H440" s="47">
        <f t="shared" si="21"/>
        <v>0.16666666666666696</v>
      </c>
      <c r="I440" s="47"/>
      <c r="J440" s="65"/>
      <c r="K440" s="45" t="e">
        <f ca="1">VLOOKUP(Tableau64[module],OFFSET(INDIRECT(A440&amp;"_code"),0,2,,2),2)</f>
        <v>#REF!</v>
      </c>
      <c r="L440" s="45"/>
      <c r="M440" s="47"/>
      <c r="N440" s="45"/>
      <c r="Q440" s="46"/>
      <c r="R440" s="46">
        <f t="shared" si="23"/>
        <v>0</v>
      </c>
    </row>
    <row r="441" spans="1:18" x14ac:dyDescent="0.2">
      <c r="A441" s="61"/>
      <c r="B441" s="65" t="str">
        <f t="shared" si="22"/>
        <v>2018-15</v>
      </c>
      <c r="C441" s="46">
        <v>43198</v>
      </c>
      <c r="D441" s="67">
        <f>WEEKDAY(Tableau64[[#This Row],[date]])</f>
        <v>1</v>
      </c>
      <c r="E441" s="63">
        <v>0.57291666666666696</v>
      </c>
      <c r="F441" s="63">
        <v>0.73958333333333404</v>
      </c>
      <c r="G441" s="46" t="str">
        <f>IF(NOT(ISBLANK(Tableau64[heure
début])),IF(VALUE(MID(TEXT(Tableau64[heure
début],"hh"),1,2))&lt;13,"AM","PM"),"")</f>
        <v>PM</v>
      </c>
      <c r="H441" s="47">
        <f t="shared" si="21"/>
        <v>0.16666666666666707</v>
      </c>
      <c r="I441" s="47"/>
      <c r="J441" s="65"/>
      <c r="K441" s="45" t="e">
        <f ca="1">VLOOKUP(Tableau64[module],OFFSET(INDIRECT(A441&amp;"_code"),0,2,,2),2)</f>
        <v>#REF!</v>
      </c>
      <c r="L441" s="45"/>
      <c r="M441" s="47"/>
      <c r="N441" s="45"/>
      <c r="Q441" s="46"/>
      <c r="R441" s="46">
        <f t="shared" si="23"/>
        <v>0</v>
      </c>
    </row>
    <row r="442" spans="1:18" x14ac:dyDescent="0.2">
      <c r="A442" s="61"/>
      <c r="B442" s="65" t="str">
        <f t="shared" si="22"/>
        <v>2018-15</v>
      </c>
      <c r="C442" s="46">
        <v>43199</v>
      </c>
      <c r="D442" s="67">
        <f>WEEKDAY(Tableau64[[#This Row],[date]])</f>
        <v>2</v>
      </c>
      <c r="E442" s="47">
        <v>0.34375</v>
      </c>
      <c r="F442" s="47">
        <v>0.51041666666666696</v>
      </c>
      <c r="G442" s="46" t="str">
        <f>IF(NOT(ISBLANK(Tableau64[heure
début])),IF(VALUE(MID(TEXT(Tableau64[heure
début],"hh"),1,2))&lt;13,"AM","PM"),"")</f>
        <v>AM</v>
      </c>
      <c r="H442" s="47">
        <f t="shared" si="21"/>
        <v>0.16666666666666696</v>
      </c>
      <c r="I442" s="47"/>
      <c r="J442" s="65"/>
      <c r="K442" s="45" t="e">
        <f ca="1">VLOOKUP(Tableau64[module],OFFSET(INDIRECT(A442&amp;"_code"),0,2,,2),2)</f>
        <v>#REF!</v>
      </c>
      <c r="L442" s="45"/>
      <c r="M442" s="47"/>
      <c r="N442" s="45"/>
      <c r="Q442" s="46"/>
      <c r="R442" s="46">
        <f t="shared" si="23"/>
        <v>0</v>
      </c>
    </row>
    <row r="443" spans="1:18" x14ac:dyDescent="0.2">
      <c r="A443" s="61"/>
      <c r="B443" s="65" t="str">
        <f t="shared" si="22"/>
        <v>2018-15</v>
      </c>
      <c r="C443" s="46">
        <v>43199</v>
      </c>
      <c r="D443" s="67">
        <f>WEEKDAY(Tableau64[[#This Row],[date]])</f>
        <v>2</v>
      </c>
      <c r="E443" s="63">
        <v>0.57291666666666696</v>
      </c>
      <c r="F443" s="63">
        <v>0.73958333333333404</v>
      </c>
      <c r="G443" s="46" t="str">
        <f>IF(NOT(ISBLANK(Tableau64[heure
début])),IF(VALUE(MID(TEXT(Tableau64[heure
début],"hh"),1,2))&lt;13,"AM","PM"),"")</f>
        <v>PM</v>
      </c>
      <c r="H443" s="47">
        <f t="shared" si="21"/>
        <v>0.16666666666666707</v>
      </c>
      <c r="I443" s="47"/>
      <c r="J443" s="65"/>
      <c r="K443" s="45" t="e">
        <f ca="1">VLOOKUP(Tableau64[module],OFFSET(INDIRECT(A443&amp;"_code"),0,2,,2),2)</f>
        <v>#REF!</v>
      </c>
      <c r="L443" s="45"/>
      <c r="M443" s="47"/>
      <c r="N443" s="45"/>
      <c r="Q443" s="46"/>
      <c r="R443" s="46">
        <f t="shared" si="23"/>
        <v>0</v>
      </c>
    </row>
    <row r="444" spans="1:18" x14ac:dyDescent="0.2">
      <c r="A444" s="61"/>
      <c r="B444" s="65" t="str">
        <f t="shared" si="22"/>
        <v>2018-15</v>
      </c>
      <c r="C444" s="46">
        <v>43200</v>
      </c>
      <c r="D444" s="67">
        <f>WEEKDAY(Tableau64[[#This Row],[date]])</f>
        <v>3</v>
      </c>
      <c r="E444" s="47">
        <v>0.34375</v>
      </c>
      <c r="F444" s="47">
        <v>0.51041666666666696</v>
      </c>
      <c r="G444" s="46" t="str">
        <f>IF(NOT(ISBLANK(Tableau64[heure
début])),IF(VALUE(MID(TEXT(Tableau64[heure
début],"hh"),1,2))&lt;13,"AM","PM"),"")</f>
        <v>AM</v>
      </c>
      <c r="H444" s="47">
        <f t="shared" ref="H444:H507" si="24">F444-E444</f>
        <v>0.16666666666666696</v>
      </c>
      <c r="I444" s="47"/>
      <c r="J444" s="65"/>
      <c r="K444" s="45" t="e">
        <f ca="1">VLOOKUP(Tableau64[module],OFFSET(INDIRECT(A444&amp;"_code"),0,2,,2),2)</f>
        <v>#REF!</v>
      </c>
      <c r="L444" s="45"/>
      <c r="M444" s="47"/>
      <c r="N444" s="45"/>
      <c r="Q444" s="46"/>
      <c r="R444" s="46">
        <f t="shared" si="23"/>
        <v>0</v>
      </c>
    </row>
    <row r="445" spans="1:18" x14ac:dyDescent="0.2">
      <c r="A445" s="61"/>
      <c r="B445" s="65" t="str">
        <f t="shared" si="22"/>
        <v>2018-15</v>
      </c>
      <c r="C445" s="46">
        <v>43200</v>
      </c>
      <c r="D445" s="67">
        <f>WEEKDAY(Tableau64[[#This Row],[date]])</f>
        <v>3</v>
      </c>
      <c r="E445" s="63">
        <v>0.57291666666666696</v>
      </c>
      <c r="F445" s="63">
        <v>0.73958333333333404</v>
      </c>
      <c r="G445" s="46" t="str">
        <f>IF(NOT(ISBLANK(Tableau64[heure
début])),IF(VALUE(MID(TEXT(Tableau64[heure
début],"hh"),1,2))&lt;13,"AM","PM"),"")</f>
        <v>PM</v>
      </c>
      <c r="H445" s="47">
        <f t="shared" si="24"/>
        <v>0.16666666666666707</v>
      </c>
      <c r="I445" s="47"/>
      <c r="J445" s="65"/>
      <c r="K445" s="45" t="e">
        <f ca="1">VLOOKUP(Tableau64[module],OFFSET(INDIRECT(A445&amp;"_code"),0,2,,2),2)</f>
        <v>#REF!</v>
      </c>
      <c r="L445" s="45"/>
      <c r="M445" s="47"/>
      <c r="N445" s="45"/>
      <c r="Q445" s="46"/>
      <c r="R445" s="46">
        <f t="shared" si="23"/>
        <v>0</v>
      </c>
    </row>
    <row r="446" spans="1:18" x14ac:dyDescent="0.2">
      <c r="A446" s="61"/>
      <c r="B446" s="65" t="str">
        <f t="shared" si="22"/>
        <v>2018-15</v>
      </c>
      <c r="C446" s="46">
        <v>43201</v>
      </c>
      <c r="D446" s="67">
        <f>WEEKDAY(Tableau64[[#This Row],[date]])</f>
        <v>4</v>
      </c>
      <c r="E446" s="47">
        <v>0.34375</v>
      </c>
      <c r="F446" s="47">
        <v>0.51041666666666696</v>
      </c>
      <c r="G446" s="46" t="str">
        <f>IF(NOT(ISBLANK(Tableau64[heure
début])),IF(VALUE(MID(TEXT(Tableau64[heure
début],"hh"),1,2))&lt;13,"AM","PM"),"")</f>
        <v>AM</v>
      </c>
      <c r="H446" s="47">
        <f t="shared" si="24"/>
        <v>0.16666666666666696</v>
      </c>
      <c r="I446" s="47"/>
      <c r="J446" s="65"/>
      <c r="K446" s="45" t="e">
        <f ca="1">VLOOKUP(Tableau64[module],OFFSET(INDIRECT(A446&amp;"_code"),0,2,,2),2)</f>
        <v>#REF!</v>
      </c>
      <c r="L446" s="45"/>
      <c r="M446" s="47"/>
      <c r="N446" s="45"/>
      <c r="Q446" s="46"/>
      <c r="R446" s="46">
        <f t="shared" si="23"/>
        <v>0</v>
      </c>
    </row>
    <row r="447" spans="1:18" x14ac:dyDescent="0.2">
      <c r="A447" s="61"/>
      <c r="B447" s="65" t="str">
        <f t="shared" si="22"/>
        <v>2018-15</v>
      </c>
      <c r="C447" s="46">
        <v>43201</v>
      </c>
      <c r="D447" s="67">
        <f>WEEKDAY(Tableau64[[#This Row],[date]])</f>
        <v>4</v>
      </c>
      <c r="E447" s="63">
        <v>0.57291666666666696</v>
      </c>
      <c r="F447" s="63">
        <v>0.73958333333333404</v>
      </c>
      <c r="G447" s="46" t="str">
        <f>IF(NOT(ISBLANK(Tableau64[heure
début])),IF(VALUE(MID(TEXT(Tableau64[heure
début],"hh"),1,2))&lt;13,"AM","PM"),"")</f>
        <v>PM</v>
      </c>
      <c r="H447" s="47">
        <f t="shared" si="24"/>
        <v>0.16666666666666707</v>
      </c>
      <c r="I447" s="47"/>
      <c r="J447" s="65"/>
      <c r="K447" s="45" t="e">
        <f ca="1">VLOOKUP(Tableau64[module],OFFSET(INDIRECT(A447&amp;"_code"),0,2,,2),2)</f>
        <v>#REF!</v>
      </c>
      <c r="L447" s="45"/>
      <c r="M447" s="47"/>
      <c r="N447" s="45"/>
      <c r="Q447" s="46"/>
      <c r="R447" s="46">
        <f t="shared" si="23"/>
        <v>0</v>
      </c>
    </row>
    <row r="448" spans="1:18" x14ac:dyDescent="0.2">
      <c r="A448" s="61"/>
      <c r="B448" s="65" t="str">
        <f t="shared" si="22"/>
        <v>2018-15</v>
      </c>
      <c r="C448" s="46">
        <v>43202</v>
      </c>
      <c r="D448" s="67">
        <f>WEEKDAY(Tableau64[[#This Row],[date]])</f>
        <v>5</v>
      </c>
      <c r="E448" s="47">
        <v>0.34375</v>
      </c>
      <c r="F448" s="47">
        <v>0.51041666666666696</v>
      </c>
      <c r="G448" s="46" t="str">
        <f>IF(NOT(ISBLANK(Tableau64[heure
début])),IF(VALUE(MID(TEXT(Tableau64[heure
début],"hh"),1,2))&lt;13,"AM","PM"),"")</f>
        <v>AM</v>
      </c>
      <c r="H448" s="47">
        <f t="shared" si="24"/>
        <v>0.16666666666666696</v>
      </c>
      <c r="I448" s="47"/>
      <c r="J448" s="65"/>
      <c r="K448" s="45" t="e">
        <f ca="1">VLOOKUP(Tableau64[module],OFFSET(INDIRECT(A448&amp;"_code"),0,2,,2),2)</f>
        <v>#REF!</v>
      </c>
      <c r="L448" s="45"/>
      <c r="M448" s="47"/>
      <c r="N448" s="45"/>
      <c r="Q448" s="46"/>
      <c r="R448" s="46">
        <f t="shared" si="23"/>
        <v>0</v>
      </c>
    </row>
    <row r="449" spans="1:18" x14ac:dyDescent="0.2">
      <c r="A449" s="61"/>
      <c r="B449" s="65" t="str">
        <f t="shared" si="22"/>
        <v>2018-15</v>
      </c>
      <c r="C449" s="46">
        <v>43202</v>
      </c>
      <c r="D449" s="67">
        <f>WEEKDAY(Tableau64[[#This Row],[date]])</f>
        <v>5</v>
      </c>
      <c r="E449" s="63">
        <v>0.57291666666666696</v>
      </c>
      <c r="F449" s="63">
        <v>0.73958333333333404</v>
      </c>
      <c r="G449" s="46" t="str">
        <f>IF(NOT(ISBLANK(Tableau64[heure
début])),IF(VALUE(MID(TEXT(Tableau64[heure
début],"hh"),1,2))&lt;13,"AM","PM"),"")</f>
        <v>PM</v>
      </c>
      <c r="H449" s="47">
        <f t="shared" si="24"/>
        <v>0.16666666666666707</v>
      </c>
      <c r="I449" s="47"/>
      <c r="J449" s="65"/>
      <c r="K449" s="45" t="e">
        <f ca="1">VLOOKUP(Tableau64[module],OFFSET(INDIRECT(A449&amp;"_code"),0,2,,2),2)</f>
        <v>#REF!</v>
      </c>
      <c r="L449" s="45"/>
      <c r="M449" s="47"/>
      <c r="N449" s="45"/>
      <c r="Q449" s="46"/>
      <c r="R449" s="46">
        <f t="shared" si="23"/>
        <v>0</v>
      </c>
    </row>
    <row r="450" spans="1:18" x14ac:dyDescent="0.2">
      <c r="A450" s="61"/>
      <c r="B450" s="65" t="str">
        <f t="shared" ref="B450:B513" si="25">YEAR(C450)&amp;"-"&amp;WEEKNUM(C450)</f>
        <v>2018-15</v>
      </c>
      <c r="C450" s="46">
        <v>43203</v>
      </c>
      <c r="D450" s="67">
        <f>WEEKDAY(Tableau64[[#This Row],[date]])</f>
        <v>6</v>
      </c>
      <c r="E450" s="47">
        <v>0.34375</v>
      </c>
      <c r="F450" s="47">
        <v>0.51041666666666696</v>
      </c>
      <c r="G450" s="46" t="str">
        <f>IF(NOT(ISBLANK(Tableau64[heure
début])),IF(VALUE(MID(TEXT(Tableau64[heure
début],"hh"),1,2))&lt;13,"AM","PM"),"")</f>
        <v>AM</v>
      </c>
      <c r="H450" s="47">
        <f t="shared" si="24"/>
        <v>0.16666666666666696</v>
      </c>
      <c r="I450" s="47"/>
      <c r="J450" s="65"/>
      <c r="K450" s="45" t="e">
        <f ca="1">VLOOKUP(Tableau64[module],OFFSET(INDIRECT(A450&amp;"_code"),0,2,,2),2)</f>
        <v>#REF!</v>
      </c>
      <c r="L450" s="45"/>
      <c r="M450" s="47"/>
      <c r="N450" s="45"/>
      <c r="Q450" s="46"/>
      <c r="R450" s="46">
        <f t="shared" si="23"/>
        <v>0</v>
      </c>
    </row>
    <row r="451" spans="1:18" x14ac:dyDescent="0.2">
      <c r="A451" s="61"/>
      <c r="B451" s="65" t="str">
        <f t="shared" si="25"/>
        <v>2018-15</v>
      </c>
      <c r="C451" s="46">
        <v>43203</v>
      </c>
      <c r="D451" s="67">
        <f>WEEKDAY(Tableau64[[#This Row],[date]])</f>
        <v>6</v>
      </c>
      <c r="E451" s="63">
        <v>0.57291666666666696</v>
      </c>
      <c r="F451" s="63">
        <v>0.73958333333333404</v>
      </c>
      <c r="G451" s="46" t="str">
        <f>IF(NOT(ISBLANK(Tableau64[heure
début])),IF(VALUE(MID(TEXT(Tableau64[heure
début],"hh"),1,2))&lt;13,"AM","PM"),"")</f>
        <v>PM</v>
      </c>
      <c r="H451" s="47">
        <f t="shared" si="24"/>
        <v>0.16666666666666707</v>
      </c>
      <c r="I451" s="47"/>
      <c r="J451" s="65"/>
      <c r="K451" s="45" t="e">
        <f ca="1">VLOOKUP(Tableau64[module],OFFSET(INDIRECT(A451&amp;"_code"),0,2,,2),2)</f>
        <v>#REF!</v>
      </c>
      <c r="L451" s="45"/>
      <c r="M451" s="47"/>
      <c r="N451" s="45"/>
      <c r="Q451" s="46"/>
      <c r="R451" s="46">
        <f t="shared" ref="R451:R514" si="26">IF(NOT(ISBLANK(P451)),P451,Q451)</f>
        <v>0</v>
      </c>
    </row>
    <row r="452" spans="1:18" x14ac:dyDescent="0.2">
      <c r="A452" s="61"/>
      <c r="B452" s="65" t="str">
        <f t="shared" si="25"/>
        <v>2018-15</v>
      </c>
      <c r="C452" s="46">
        <v>43204</v>
      </c>
      <c r="D452" s="67">
        <f>WEEKDAY(Tableau64[[#This Row],[date]])</f>
        <v>7</v>
      </c>
      <c r="E452" s="47">
        <v>0.34375</v>
      </c>
      <c r="F452" s="47">
        <v>0.51041666666666696</v>
      </c>
      <c r="G452" s="46" t="str">
        <f>IF(NOT(ISBLANK(Tableau64[heure
début])),IF(VALUE(MID(TEXT(Tableau64[heure
début],"hh"),1,2))&lt;13,"AM","PM"),"")</f>
        <v>AM</v>
      </c>
      <c r="H452" s="47">
        <f t="shared" si="24"/>
        <v>0.16666666666666696</v>
      </c>
      <c r="I452" s="47"/>
      <c r="J452" s="65"/>
      <c r="K452" s="45" t="e">
        <f ca="1">VLOOKUP(Tableau64[module],OFFSET(INDIRECT(A452&amp;"_code"),0,2,,2),2)</f>
        <v>#REF!</v>
      </c>
      <c r="L452" s="45"/>
      <c r="M452" s="47"/>
      <c r="N452" s="45"/>
      <c r="Q452" s="46"/>
      <c r="R452" s="46">
        <f t="shared" si="26"/>
        <v>0</v>
      </c>
    </row>
    <row r="453" spans="1:18" x14ac:dyDescent="0.2">
      <c r="A453" s="61"/>
      <c r="B453" s="65" t="str">
        <f t="shared" si="25"/>
        <v>2018-15</v>
      </c>
      <c r="C453" s="46">
        <v>43204</v>
      </c>
      <c r="D453" s="67">
        <f>WEEKDAY(Tableau64[[#This Row],[date]])</f>
        <v>7</v>
      </c>
      <c r="E453" s="63">
        <v>0.57291666666666696</v>
      </c>
      <c r="F453" s="63">
        <v>0.73958333333333404</v>
      </c>
      <c r="G453" s="46" t="str">
        <f>IF(NOT(ISBLANK(Tableau64[heure
début])),IF(VALUE(MID(TEXT(Tableau64[heure
début],"hh"),1,2))&lt;13,"AM","PM"),"")</f>
        <v>PM</v>
      </c>
      <c r="H453" s="47">
        <f t="shared" si="24"/>
        <v>0.16666666666666707</v>
      </c>
      <c r="I453" s="47"/>
      <c r="J453" s="65"/>
      <c r="K453" s="45" t="e">
        <f ca="1">VLOOKUP(Tableau64[module],OFFSET(INDIRECT(A453&amp;"_code"),0,2,,2),2)</f>
        <v>#REF!</v>
      </c>
      <c r="L453" s="45"/>
      <c r="M453" s="47"/>
      <c r="N453" s="45"/>
      <c r="Q453" s="46"/>
      <c r="R453" s="46">
        <f t="shared" si="26"/>
        <v>0</v>
      </c>
    </row>
    <row r="454" spans="1:18" x14ac:dyDescent="0.2">
      <c r="A454" s="61"/>
      <c r="B454" s="65" t="str">
        <f t="shared" si="25"/>
        <v>2018-16</v>
      </c>
      <c r="C454" s="46">
        <v>43205</v>
      </c>
      <c r="D454" s="67">
        <f>WEEKDAY(Tableau64[[#This Row],[date]])</f>
        <v>1</v>
      </c>
      <c r="E454" s="47">
        <v>0.34375</v>
      </c>
      <c r="F454" s="47">
        <v>0.51041666666666696</v>
      </c>
      <c r="G454" s="46" t="str">
        <f>IF(NOT(ISBLANK(Tableau64[heure
début])),IF(VALUE(MID(TEXT(Tableau64[heure
début],"hh"),1,2))&lt;13,"AM","PM"),"")</f>
        <v>AM</v>
      </c>
      <c r="H454" s="47">
        <f t="shared" si="24"/>
        <v>0.16666666666666696</v>
      </c>
      <c r="I454" s="47"/>
      <c r="J454" s="65"/>
      <c r="K454" s="45" t="e">
        <f ca="1">VLOOKUP(Tableau64[module],OFFSET(INDIRECT(A454&amp;"_code"),0,2,,2),2)</f>
        <v>#REF!</v>
      </c>
      <c r="L454" s="45"/>
      <c r="M454" s="47"/>
      <c r="N454" s="45"/>
      <c r="Q454" s="46"/>
      <c r="R454" s="46">
        <f t="shared" si="26"/>
        <v>0</v>
      </c>
    </row>
    <row r="455" spans="1:18" x14ac:dyDescent="0.2">
      <c r="A455" s="61"/>
      <c r="B455" s="65" t="str">
        <f t="shared" si="25"/>
        <v>2018-16</v>
      </c>
      <c r="C455" s="46">
        <v>43205</v>
      </c>
      <c r="D455" s="67">
        <f>WEEKDAY(Tableau64[[#This Row],[date]])</f>
        <v>1</v>
      </c>
      <c r="E455" s="63">
        <v>0.57291666666666696</v>
      </c>
      <c r="F455" s="63">
        <v>0.73958333333333404</v>
      </c>
      <c r="G455" s="46" t="str">
        <f>IF(NOT(ISBLANK(Tableau64[heure
début])),IF(VALUE(MID(TEXT(Tableau64[heure
début],"hh"),1,2))&lt;13,"AM","PM"),"")</f>
        <v>PM</v>
      </c>
      <c r="H455" s="47">
        <f t="shared" si="24"/>
        <v>0.16666666666666707</v>
      </c>
      <c r="I455" s="47"/>
      <c r="J455" s="65"/>
      <c r="K455" s="45" t="e">
        <f ca="1">VLOOKUP(Tableau64[module],OFFSET(INDIRECT(A455&amp;"_code"),0,2,,2),2)</f>
        <v>#REF!</v>
      </c>
      <c r="L455" s="45"/>
      <c r="M455" s="47"/>
      <c r="N455" s="45"/>
      <c r="Q455" s="46"/>
      <c r="R455" s="46">
        <f t="shared" si="26"/>
        <v>0</v>
      </c>
    </row>
    <row r="456" spans="1:18" x14ac:dyDescent="0.2">
      <c r="A456" s="61"/>
      <c r="B456" s="65" t="str">
        <f t="shared" si="25"/>
        <v>2018-16</v>
      </c>
      <c r="C456" s="46">
        <v>43206</v>
      </c>
      <c r="D456" s="67">
        <f>WEEKDAY(Tableau64[[#This Row],[date]])</f>
        <v>2</v>
      </c>
      <c r="E456" s="47">
        <v>0.34375</v>
      </c>
      <c r="F456" s="47">
        <v>0.51041666666666696</v>
      </c>
      <c r="G456" s="46" t="str">
        <f>IF(NOT(ISBLANK(Tableau64[heure
début])),IF(VALUE(MID(TEXT(Tableau64[heure
début],"hh"),1,2))&lt;13,"AM","PM"),"")</f>
        <v>AM</v>
      </c>
      <c r="H456" s="47">
        <f t="shared" si="24"/>
        <v>0.16666666666666696</v>
      </c>
      <c r="I456" s="47"/>
      <c r="J456" s="65"/>
      <c r="K456" s="45" t="e">
        <f ca="1">VLOOKUP(Tableau64[module],OFFSET(INDIRECT(A456&amp;"_code"),0,2,,2),2)</f>
        <v>#REF!</v>
      </c>
      <c r="L456" s="45"/>
      <c r="M456" s="47"/>
      <c r="N456" s="45"/>
      <c r="Q456" s="46"/>
      <c r="R456" s="46">
        <f t="shared" si="26"/>
        <v>0</v>
      </c>
    </row>
    <row r="457" spans="1:18" x14ac:dyDescent="0.2">
      <c r="A457" s="61"/>
      <c r="B457" s="65" t="str">
        <f t="shared" si="25"/>
        <v>2018-16</v>
      </c>
      <c r="C457" s="46">
        <v>43206</v>
      </c>
      <c r="D457" s="67">
        <f>WEEKDAY(Tableau64[[#This Row],[date]])</f>
        <v>2</v>
      </c>
      <c r="E457" s="63">
        <v>0.57291666666666696</v>
      </c>
      <c r="F457" s="63">
        <v>0.73958333333333404</v>
      </c>
      <c r="G457" s="46" t="str">
        <f>IF(NOT(ISBLANK(Tableau64[heure
début])),IF(VALUE(MID(TEXT(Tableau64[heure
début],"hh"),1,2))&lt;13,"AM","PM"),"")</f>
        <v>PM</v>
      </c>
      <c r="H457" s="47">
        <f t="shared" si="24"/>
        <v>0.16666666666666707</v>
      </c>
      <c r="I457" s="47"/>
      <c r="J457" s="65"/>
      <c r="K457" s="45" t="e">
        <f ca="1">VLOOKUP(Tableau64[module],OFFSET(INDIRECT(A457&amp;"_code"),0,2,,2),2)</f>
        <v>#REF!</v>
      </c>
      <c r="L457" s="45"/>
      <c r="M457" s="47"/>
      <c r="N457" s="45"/>
      <c r="Q457" s="46"/>
      <c r="R457" s="46">
        <f t="shared" si="26"/>
        <v>0</v>
      </c>
    </row>
    <row r="458" spans="1:18" x14ac:dyDescent="0.2">
      <c r="A458" s="61"/>
      <c r="B458" s="65" t="str">
        <f t="shared" si="25"/>
        <v>2018-16</v>
      </c>
      <c r="C458" s="46">
        <v>43207</v>
      </c>
      <c r="D458" s="67">
        <f>WEEKDAY(Tableau64[[#This Row],[date]])</f>
        <v>3</v>
      </c>
      <c r="E458" s="47">
        <v>0.34375</v>
      </c>
      <c r="F458" s="47">
        <v>0.51041666666666696</v>
      </c>
      <c r="G458" s="46" t="str">
        <f>IF(NOT(ISBLANK(Tableau64[heure
début])),IF(VALUE(MID(TEXT(Tableau64[heure
début],"hh"),1,2))&lt;13,"AM","PM"),"")</f>
        <v>AM</v>
      </c>
      <c r="H458" s="47">
        <f t="shared" si="24"/>
        <v>0.16666666666666696</v>
      </c>
      <c r="I458" s="47"/>
      <c r="J458" s="65"/>
      <c r="K458" s="45" t="e">
        <f ca="1">VLOOKUP(Tableau64[module],OFFSET(INDIRECT(A458&amp;"_code"),0,2,,2),2)</f>
        <v>#REF!</v>
      </c>
      <c r="L458" s="45"/>
      <c r="M458" s="47"/>
      <c r="N458" s="45"/>
      <c r="Q458" s="46"/>
      <c r="R458" s="46">
        <f t="shared" si="26"/>
        <v>0</v>
      </c>
    </row>
    <row r="459" spans="1:18" x14ac:dyDescent="0.2">
      <c r="A459" s="61"/>
      <c r="B459" s="65" t="str">
        <f t="shared" si="25"/>
        <v>2018-16</v>
      </c>
      <c r="C459" s="46">
        <v>43207</v>
      </c>
      <c r="D459" s="67">
        <f>WEEKDAY(Tableau64[[#This Row],[date]])</f>
        <v>3</v>
      </c>
      <c r="E459" s="63">
        <v>0.57291666666666696</v>
      </c>
      <c r="F459" s="63">
        <v>0.73958333333333404</v>
      </c>
      <c r="G459" s="46" t="str">
        <f>IF(NOT(ISBLANK(Tableau64[heure
début])),IF(VALUE(MID(TEXT(Tableau64[heure
début],"hh"),1,2))&lt;13,"AM","PM"),"")</f>
        <v>PM</v>
      </c>
      <c r="H459" s="47">
        <f t="shared" si="24"/>
        <v>0.16666666666666707</v>
      </c>
      <c r="I459" s="47"/>
      <c r="J459" s="65"/>
      <c r="K459" s="45" t="e">
        <f ca="1">VLOOKUP(Tableau64[module],OFFSET(INDIRECT(A459&amp;"_code"),0,2,,2),2)</f>
        <v>#REF!</v>
      </c>
      <c r="L459" s="45"/>
      <c r="M459" s="47"/>
      <c r="N459" s="45"/>
      <c r="Q459" s="46"/>
      <c r="R459" s="46">
        <f t="shared" si="26"/>
        <v>0</v>
      </c>
    </row>
    <row r="460" spans="1:18" x14ac:dyDescent="0.2">
      <c r="A460" s="61"/>
      <c r="B460" s="65" t="str">
        <f t="shared" si="25"/>
        <v>2018-16</v>
      </c>
      <c r="C460" s="46">
        <v>43208</v>
      </c>
      <c r="D460" s="67">
        <f>WEEKDAY(Tableau64[[#This Row],[date]])</f>
        <v>4</v>
      </c>
      <c r="E460" s="47">
        <v>0.34375</v>
      </c>
      <c r="F460" s="47">
        <v>0.51041666666666696</v>
      </c>
      <c r="G460" s="46" t="str">
        <f>IF(NOT(ISBLANK(Tableau64[heure
début])),IF(VALUE(MID(TEXT(Tableau64[heure
début],"hh"),1,2))&lt;13,"AM","PM"),"")</f>
        <v>AM</v>
      </c>
      <c r="H460" s="47">
        <f t="shared" si="24"/>
        <v>0.16666666666666696</v>
      </c>
      <c r="I460" s="47"/>
      <c r="J460" s="65"/>
      <c r="K460" s="45" t="e">
        <f ca="1">VLOOKUP(Tableau64[module],OFFSET(INDIRECT(A460&amp;"_code"),0,2,,2),2)</f>
        <v>#REF!</v>
      </c>
      <c r="L460" s="45"/>
      <c r="M460" s="47"/>
      <c r="N460" s="45"/>
      <c r="Q460" s="46"/>
      <c r="R460" s="46">
        <f t="shared" si="26"/>
        <v>0</v>
      </c>
    </row>
    <row r="461" spans="1:18" x14ac:dyDescent="0.2">
      <c r="A461" s="61"/>
      <c r="B461" s="65" t="str">
        <f t="shared" si="25"/>
        <v>2018-16</v>
      </c>
      <c r="C461" s="46">
        <v>43208</v>
      </c>
      <c r="D461" s="67">
        <f>WEEKDAY(Tableau64[[#This Row],[date]])</f>
        <v>4</v>
      </c>
      <c r="E461" s="63">
        <v>0.57291666666666696</v>
      </c>
      <c r="F461" s="63">
        <v>0.73958333333333404</v>
      </c>
      <c r="G461" s="46" t="str">
        <f>IF(NOT(ISBLANK(Tableau64[heure
début])),IF(VALUE(MID(TEXT(Tableau64[heure
début],"hh"),1,2))&lt;13,"AM","PM"),"")</f>
        <v>PM</v>
      </c>
      <c r="H461" s="47">
        <f t="shared" si="24"/>
        <v>0.16666666666666707</v>
      </c>
      <c r="I461" s="47"/>
      <c r="J461" s="65"/>
      <c r="K461" s="45" t="e">
        <f ca="1">VLOOKUP(Tableau64[module],OFFSET(INDIRECT(A461&amp;"_code"),0,2,,2),2)</f>
        <v>#REF!</v>
      </c>
      <c r="L461" s="45"/>
      <c r="M461" s="47"/>
      <c r="N461" s="45"/>
      <c r="Q461" s="46"/>
      <c r="R461" s="46">
        <f t="shared" si="26"/>
        <v>0</v>
      </c>
    </row>
    <row r="462" spans="1:18" x14ac:dyDescent="0.2">
      <c r="A462" s="61"/>
      <c r="B462" s="65" t="str">
        <f t="shared" si="25"/>
        <v>2018-16</v>
      </c>
      <c r="C462" s="46">
        <v>43209</v>
      </c>
      <c r="D462" s="67">
        <f>WEEKDAY(Tableau64[[#This Row],[date]])</f>
        <v>5</v>
      </c>
      <c r="E462" s="47">
        <v>0.34375</v>
      </c>
      <c r="F462" s="47">
        <v>0.51041666666666696</v>
      </c>
      <c r="G462" s="46" t="str">
        <f>IF(NOT(ISBLANK(Tableau64[heure
début])),IF(VALUE(MID(TEXT(Tableau64[heure
début],"hh"),1,2))&lt;13,"AM","PM"),"")</f>
        <v>AM</v>
      </c>
      <c r="H462" s="47">
        <f t="shared" si="24"/>
        <v>0.16666666666666696</v>
      </c>
      <c r="I462" s="47"/>
      <c r="J462" s="65"/>
      <c r="K462" s="45" t="e">
        <f ca="1">VLOOKUP(Tableau64[module],OFFSET(INDIRECT(A462&amp;"_code"),0,2,,2),2)</f>
        <v>#REF!</v>
      </c>
      <c r="L462" s="45"/>
      <c r="M462" s="47"/>
      <c r="N462" s="45"/>
      <c r="Q462" s="46"/>
      <c r="R462" s="46">
        <f t="shared" si="26"/>
        <v>0</v>
      </c>
    </row>
    <row r="463" spans="1:18" x14ac:dyDescent="0.2">
      <c r="A463" s="61"/>
      <c r="B463" s="65" t="str">
        <f t="shared" si="25"/>
        <v>2018-16</v>
      </c>
      <c r="C463" s="46">
        <v>43209</v>
      </c>
      <c r="D463" s="67">
        <f>WEEKDAY(Tableau64[[#This Row],[date]])</f>
        <v>5</v>
      </c>
      <c r="E463" s="63">
        <v>0.57291666666666696</v>
      </c>
      <c r="F463" s="63">
        <v>0.73958333333333404</v>
      </c>
      <c r="G463" s="46" t="str">
        <f>IF(NOT(ISBLANK(Tableau64[heure
début])),IF(VALUE(MID(TEXT(Tableau64[heure
début],"hh"),1,2))&lt;13,"AM","PM"),"")</f>
        <v>PM</v>
      </c>
      <c r="H463" s="47">
        <f t="shared" si="24"/>
        <v>0.16666666666666707</v>
      </c>
      <c r="I463" s="47"/>
      <c r="J463" s="65"/>
      <c r="K463" s="45" t="e">
        <f ca="1">VLOOKUP(Tableau64[module],OFFSET(INDIRECT(A463&amp;"_code"),0,2,,2),2)</f>
        <v>#REF!</v>
      </c>
      <c r="L463" s="45"/>
      <c r="M463" s="47"/>
      <c r="N463" s="45"/>
      <c r="Q463" s="46"/>
      <c r="R463" s="46">
        <f t="shared" si="26"/>
        <v>0</v>
      </c>
    </row>
    <row r="464" spans="1:18" x14ac:dyDescent="0.2">
      <c r="A464" s="61"/>
      <c r="B464" s="65" t="str">
        <f t="shared" si="25"/>
        <v>2018-16</v>
      </c>
      <c r="C464" s="46">
        <v>43210</v>
      </c>
      <c r="D464" s="67">
        <f>WEEKDAY(Tableau64[[#This Row],[date]])</f>
        <v>6</v>
      </c>
      <c r="E464" s="47">
        <v>0.34375</v>
      </c>
      <c r="F464" s="47">
        <v>0.51041666666666696</v>
      </c>
      <c r="G464" s="46" t="str">
        <f>IF(NOT(ISBLANK(Tableau64[heure
début])),IF(VALUE(MID(TEXT(Tableau64[heure
début],"hh"),1,2))&lt;13,"AM","PM"),"")</f>
        <v>AM</v>
      </c>
      <c r="H464" s="47">
        <f t="shared" si="24"/>
        <v>0.16666666666666696</v>
      </c>
      <c r="I464" s="47"/>
      <c r="J464" s="65"/>
      <c r="K464" s="45" t="e">
        <f ca="1">VLOOKUP(Tableau64[module],OFFSET(INDIRECT(A464&amp;"_code"),0,2,,2),2)</f>
        <v>#REF!</v>
      </c>
      <c r="L464" s="45"/>
      <c r="M464" s="47"/>
      <c r="N464" s="45"/>
      <c r="Q464" s="46"/>
      <c r="R464" s="46">
        <f t="shared" si="26"/>
        <v>0</v>
      </c>
    </row>
    <row r="465" spans="1:18" x14ac:dyDescent="0.2">
      <c r="A465" s="61"/>
      <c r="B465" s="65" t="str">
        <f t="shared" si="25"/>
        <v>2018-16</v>
      </c>
      <c r="C465" s="46">
        <v>43210</v>
      </c>
      <c r="D465" s="67">
        <f>WEEKDAY(Tableau64[[#This Row],[date]])</f>
        <v>6</v>
      </c>
      <c r="E465" s="63">
        <v>0.57291666666666696</v>
      </c>
      <c r="F465" s="63">
        <v>0.73958333333333404</v>
      </c>
      <c r="G465" s="46" t="str">
        <f>IF(NOT(ISBLANK(Tableau64[heure
début])),IF(VALUE(MID(TEXT(Tableau64[heure
début],"hh"),1,2))&lt;13,"AM","PM"),"")</f>
        <v>PM</v>
      </c>
      <c r="H465" s="47">
        <f t="shared" si="24"/>
        <v>0.16666666666666707</v>
      </c>
      <c r="I465" s="47"/>
      <c r="J465" s="65"/>
      <c r="K465" s="45" t="e">
        <f ca="1">VLOOKUP(Tableau64[module],OFFSET(INDIRECT(A465&amp;"_code"),0,2,,2),2)</f>
        <v>#REF!</v>
      </c>
      <c r="L465" s="45"/>
      <c r="M465" s="47"/>
      <c r="N465" s="45"/>
      <c r="Q465" s="46"/>
      <c r="R465" s="46">
        <f t="shared" si="26"/>
        <v>0</v>
      </c>
    </row>
    <row r="466" spans="1:18" x14ac:dyDescent="0.2">
      <c r="A466" s="61"/>
      <c r="B466" s="65" t="str">
        <f t="shared" si="25"/>
        <v>2018-16</v>
      </c>
      <c r="C466" s="46">
        <v>43211</v>
      </c>
      <c r="D466" s="67">
        <f>WEEKDAY(Tableau64[[#This Row],[date]])</f>
        <v>7</v>
      </c>
      <c r="E466" s="47">
        <v>0.34375</v>
      </c>
      <c r="F466" s="47">
        <v>0.51041666666666696</v>
      </c>
      <c r="G466" s="46" t="str">
        <f>IF(NOT(ISBLANK(Tableau64[heure
début])),IF(VALUE(MID(TEXT(Tableau64[heure
début],"hh"),1,2))&lt;13,"AM","PM"),"")</f>
        <v>AM</v>
      </c>
      <c r="H466" s="47">
        <f t="shared" si="24"/>
        <v>0.16666666666666696</v>
      </c>
      <c r="I466" s="47"/>
      <c r="J466" s="65"/>
      <c r="K466" s="45" t="e">
        <f ca="1">VLOOKUP(Tableau64[module],OFFSET(INDIRECT(A466&amp;"_code"),0,2,,2),2)</f>
        <v>#REF!</v>
      </c>
      <c r="L466" s="45"/>
      <c r="M466" s="47"/>
      <c r="N466" s="45"/>
      <c r="Q466" s="46"/>
      <c r="R466" s="46">
        <f t="shared" si="26"/>
        <v>0</v>
      </c>
    </row>
    <row r="467" spans="1:18" x14ac:dyDescent="0.2">
      <c r="A467" s="61"/>
      <c r="B467" s="65" t="str">
        <f t="shared" si="25"/>
        <v>2018-16</v>
      </c>
      <c r="C467" s="46">
        <v>43211</v>
      </c>
      <c r="D467" s="67">
        <f>WEEKDAY(Tableau64[[#This Row],[date]])</f>
        <v>7</v>
      </c>
      <c r="E467" s="63">
        <v>0.57291666666666696</v>
      </c>
      <c r="F467" s="63">
        <v>0.73958333333333404</v>
      </c>
      <c r="G467" s="46" t="str">
        <f>IF(NOT(ISBLANK(Tableau64[heure
début])),IF(VALUE(MID(TEXT(Tableau64[heure
début],"hh"),1,2))&lt;13,"AM","PM"),"")</f>
        <v>PM</v>
      </c>
      <c r="H467" s="47">
        <f t="shared" si="24"/>
        <v>0.16666666666666707</v>
      </c>
      <c r="I467" s="47"/>
      <c r="J467" s="65"/>
      <c r="K467" s="45" t="e">
        <f ca="1">VLOOKUP(Tableau64[module],OFFSET(INDIRECT(A467&amp;"_code"),0,2,,2),2)</f>
        <v>#REF!</v>
      </c>
      <c r="L467" s="45"/>
      <c r="M467" s="47"/>
      <c r="N467" s="45"/>
      <c r="Q467" s="46"/>
      <c r="R467" s="46">
        <f t="shared" si="26"/>
        <v>0</v>
      </c>
    </row>
    <row r="468" spans="1:18" x14ac:dyDescent="0.2">
      <c r="A468" s="61"/>
      <c r="B468" s="65" t="str">
        <f t="shared" si="25"/>
        <v>2018-17</v>
      </c>
      <c r="C468" s="46">
        <v>43212</v>
      </c>
      <c r="D468" s="67">
        <f>WEEKDAY(Tableau64[[#This Row],[date]])</f>
        <v>1</v>
      </c>
      <c r="E468" s="47">
        <v>0.34375</v>
      </c>
      <c r="F468" s="47">
        <v>0.51041666666666696</v>
      </c>
      <c r="G468" s="46" t="str">
        <f>IF(NOT(ISBLANK(Tableau64[heure
début])),IF(VALUE(MID(TEXT(Tableau64[heure
début],"hh"),1,2))&lt;13,"AM","PM"),"")</f>
        <v>AM</v>
      </c>
      <c r="H468" s="47">
        <f t="shared" si="24"/>
        <v>0.16666666666666696</v>
      </c>
      <c r="I468" s="47"/>
      <c r="J468" s="65"/>
      <c r="K468" s="45" t="e">
        <f ca="1">VLOOKUP(Tableau64[module],OFFSET(INDIRECT(A468&amp;"_code"),0,2,,2),2)</f>
        <v>#REF!</v>
      </c>
      <c r="L468" s="45"/>
      <c r="M468" s="47"/>
      <c r="N468" s="45"/>
      <c r="Q468" s="46"/>
      <c r="R468" s="46">
        <f t="shared" si="26"/>
        <v>0</v>
      </c>
    </row>
    <row r="469" spans="1:18" x14ac:dyDescent="0.2">
      <c r="A469" s="61"/>
      <c r="B469" s="65" t="str">
        <f t="shared" si="25"/>
        <v>2018-17</v>
      </c>
      <c r="C469" s="46">
        <v>43212</v>
      </c>
      <c r="D469" s="67">
        <f>WEEKDAY(Tableau64[[#This Row],[date]])</f>
        <v>1</v>
      </c>
      <c r="E469" s="63">
        <v>0.57291666666666696</v>
      </c>
      <c r="F469" s="63">
        <v>0.73958333333333404</v>
      </c>
      <c r="G469" s="46" t="str">
        <f>IF(NOT(ISBLANK(Tableau64[heure
début])),IF(VALUE(MID(TEXT(Tableau64[heure
début],"hh"),1,2))&lt;13,"AM","PM"),"")</f>
        <v>PM</v>
      </c>
      <c r="H469" s="47">
        <f t="shared" si="24"/>
        <v>0.16666666666666707</v>
      </c>
      <c r="I469" s="47"/>
      <c r="J469" s="65"/>
      <c r="K469" s="45" t="e">
        <f ca="1">VLOOKUP(Tableau64[module],OFFSET(INDIRECT(A469&amp;"_code"),0,2,,2),2)</f>
        <v>#REF!</v>
      </c>
      <c r="L469" s="45"/>
      <c r="M469" s="47"/>
      <c r="N469" s="45"/>
      <c r="Q469" s="46"/>
      <c r="R469" s="46">
        <f t="shared" si="26"/>
        <v>0</v>
      </c>
    </row>
    <row r="470" spans="1:18" x14ac:dyDescent="0.2">
      <c r="A470" s="61"/>
      <c r="B470" s="65" t="str">
        <f t="shared" si="25"/>
        <v>2018-17</v>
      </c>
      <c r="C470" s="46">
        <v>43213</v>
      </c>
      <c r="D470" s="67">
        <f>WEEKDAY(Tableau64[[#This Row],[date]])</f>
        <v>2</v>
      </c>
      <c r="E470" s="47">
        <v>0.34375</v>
      </c>
      <c r="F470" s="47">
        <v>0.51041666666666696</v>
      </c>
      <c r="G470" s="46" t="str">
        <f>IF(NOT(ISBLANK(Tableau64[heure
début])),IF(VALUE(MID(TEXT(Tableau64[heure
début],"hh"),1,2))&lt;13,"AM","PM"),"")</f>
        <v>AM</v>
      </c>
      <c r="H470" s="47">
        <f t="shared" si="24"/>
        <v>0.16666666666666696</v>
      </c>
      <c r="I470" s="47"/>
      <c r="J470" s="65"/>
      <c r="K470" s="45" t="e">
        <f ca="1">VLOOKUP(Tableau64[module],OFFSET(INDIRECT(A470&amp;"_code"),0,2,,2),2)</f>
        <v>#REF!</v>
      </c>
      <c r="L470" s="45"/>
      <c r="M470" s="47"/>
      <c r="N470" s="45"/>
      <c r="Q470" s="46"/>
      <c r="R470" s="46">
        <f t="shared" si="26"/>
        <v>0</v>
      </c>
    </row>
    <row r="471" spans="1:18" x14ac:dyDescent="0.2">
      <c r="A471" s="61"/>
      <c r="B471" s="65" t="str">
        <f t="shared" si="25"/>
        <v>2018-17</v>
      </c>
      <c r="C471" s="46">
        <v>43213</v>
      </c>
      <c r="D471" s="67">
        <f>WEEKDAY(Tableau64[[#This Row],[date]])</f>
        <v>2</v>
      </c>
      <c r="E471" s="63">
        <v>0.57291666666666696</v>
      </c>
      <c r="F471" s="63">
        <v>0.73958333333333404</v>
      </c>
      <c r="G471" s="46" t="str">
        <f>IF(NOT(ISBLANK(Tableau64[heure
début])),IF(VALUE(MID(TEXT(Tableau64[heure
début],"hh"),1,2))&lt;13,"AM","PM"),"")</f>
        <v>PM</v>
      </c>
      <c r="H471" s="47">
        <f t="shared" si="24"/>
        <v>0.16666666666666707</v>
      </c>
      <c r="I471" s="47"/>
      <c r="J471" s="65"/>
      <c r="K471" s="45" t="e">
        <f ca="1">VLOOKUP(Tableau64[module],OFFSET(INDIRECT(A471&amp;"_code"),0,2,,2),2)</f>
        <v>#REF!</v>
      </c>
      <c r="L471" s="45"/>
      <c r="M471" s="47"/>
      <c r="N471" s="45"/>
      <c r="Q471" s="46"/>
      <c r="R471" s="46">
        <f t="shared" si="26"/>
        <v>0</v>
      </c>
    </row>
    <row r="472" spans="1:18" x14ac:dyDescent="0.2">
      <c r="A472" s="61"/>
      <c r="B472" s="65" t="str">
        <f t="shared" si="25"/>
        <v>2018-17</v>
      </c>
      <c r="C472" s="46">
        <v>43214</v>
      </c>
      <c r="D472" s="67">
        <f>WEEKDAY(Tableau64[[#This Row],[date]])</f>
        <v>3</v>
      </c>
      <c r="E472" s="47">
        <v>0.34375</v>
      </c>
      <c r="F472" s="47">
        <v>0.51041666666666696</v>
      </c>
      <c r="G472" s="46" t="str">
        <f>IF(NOT(ISBLANK(Tableau64[heure
début])),IF(VALUE(MID(TEXT(Tableau64[heure
début],"hh"),1,2))&lt;13,"AM","PM"),"")</f>
        <v>AM</v>
      </c>
      <c r="H472" s="47">
        <f t="shared" si="24"/>
        <v>0.16666666666666696</v>
      </c>
      <c r="I472" s="47"/>
      <c r="J472" s="65"/>
      <c r="K472" s="45" t="e">
        <f ca="1">VLOOKUP(Tableau64[module],OFFSET(INDIRECT(A472&amp;"_code"),0,2,,2),2)</f>
        <v>#REF!</v>
      </c>
      <c r="L472" s="45"/>
      <c r="M472" s="47"/>
      <c r="N472" s="45"/>
      <c r="Q472" s="46"/>
      <c r="R472" s="46">
        <f t="shared" si="26"/>
        <v>0</v>
      </c>
    </row>
    <row r="473" spans="1:18" x14ac:dyDescent="0.2">
      <c r="A473" s="61"/>
      <c r="B473" s="65" t="str">
        <f t="shared" si="25"/>
        <v>2018-17</v>
      </c>
      <c r="C473" s="46">
        <v>43214</v>
      </c>
      <c r="D473" s="67">
        <f>WEEKDAY(Tableau64[[#This Row],[date]])</f>
        <v>3</v>
      </c>
      <c r="E473" s="63">
        <v>0.57291666666666696</v>
      </c>
      <c r="F473" s="63">
        <v>0.73958333333333404</v>
      </c>
      <c r="G473" s="46" t="str">
        <f>IF(NOT(ISBLANK(Tableau64[heure
début])),IF(VALUE(MID(TEXT(Tableau64[heure
début],"hh"),1,2))&lt;13,"AM","PM"),"")</f>
        <v>PM</v>
      </c>
      <c r="H473" s="47">
        <f t="shared" si="24"/>
        <v>0.16666666666666707</v>
      </c>
      <c r="I473" s="47"/>
      <c r="J473" s="65"/>
      <c r="K473" s="45" t="e">
        <f ca="1">VLOOKUP(Tableau64[module],OFFSET(INDIRECT(A473&amp;"_code"),0,2,,2),2)</f>
        <v>#REF!</v>
      </c>
      <c r="L473" s="45"/>
      <c r="M473" s="47"/>
      <c r="N473" s="45"/>
      <c r="Q473" s="46"/>
      <c r="R473" s="46">
        <f t="shared" si="26"/>
        <v>0</v>
      </c>
    </row>
    <row r="474" spans="1:18" x14ac:dyDescent="0.2">
      <c r="A474" s="61"/>
      <c r="B474" s="65" t="str">
        <f t="shared" si="25"/>
        <v>2018-17</v>
      </c>
      <c r="C474" s="46">
        <v>43215</v>
      </c>
      <c r="D474" s="67">
        <f>WEEKDAY(Tableau64[[#This Row],[date]])</f>
        <v>4</v>
      </c>
      <c r="E474" s="47">
        <v>0.34375</v>
      </c>
      <c r="F474" s="47">
        <v>0.51041666666666696</v>
      </c>
      <c r="G474" s="46" t="str">
        <f>IF(NOT(ISBLANK(Tableau64[heure
début])),IF(VALUE(MID(TEXT(Tableau64[heure
début],"hh"),1,2))&lt;13,"AM","PM"),"")</f>
        <v>AM</v>
      </c>
      <c r="H474" s="47">
        <f t="shared" si="24"/>
        <v>0.16666666666666696</v>
      </c>
      <c r="I474" s="47"/>
      <c r="J474" s="65"/>
      <c r="K474" s="45" t="e">
        <f ca="1">VLOOKUP(Tableau64[module],OFFSET(INDIRECT(A474&amp;"_code"),0,2,,2),2)</f>
        <v>#REF!</v>
      </c>
      <c r="L474" s="45"/>
      <c r="M474" s="47"/>
      <c r="N474" s="45"/>
      <c r="Q474" s="46"/>
      <c r="R474" s="46">
        <f t="shared" si="26"/>
        <v>0</v>
      </c>
    </row>
    <row r="475" spans="1:18" x14ac:dyDescent="0.2">
      <c r="A475" s="61"/>
      <c r="B475" s="65" t="str">
        <f t="shared" si="25"/>
        <v>2018-17</v>
      </c>
      <c r="C475" s="46">
        <v>43215</v>
      </c>
      <c r="D475" s="67">
        <f>WEEKDAY(Tableau64[[#This Row],[date]])</f>
        <v>4</v>
      </c>
      <c r="E475" s="63">
        <v>0.57291666666666696</v>
      </c>
      <c r="F475" s="63">
        <v>0.73958333333333404</v>
      </c>
      <c r="G475" s="46" t="str">
        <f>IF(NOT(ISBLANK(Tableau64[heure
début])),IF(VALUE(MID(TEXT(Tableau64[heure
début],"hh"),1,2))&lt;13,"AM","PM"),"")</f>
        <v>PM</v>
      </c>
      <c r="H475" s="47">
        <f t="shared" si="24"/>
        <v>0.16666666666666707</v>
      </c>
      <c r="I475" s="47"/>
      <c r="J475" s="65"/>
      <c r="K475" s="45" t="e">
        <f ca="1">VLOOKUP(Tableau64[module],OFFSET(INDIRECT(A475&amp;"_code"),0,2,,2),2)</f>
        <v>#REF!</v>
      </c>
      <c r="L475" s="45"/>
      <c r="M475" s="47"/>
      <c r="N475" s="45"/>
      <c r="Q475" s="46"/>
      <c r="R475" s="46">
        <f t="shared" si="26"/>
        <v>0</v>
      </c>
    </row>
    <row r="476" spans="1:18" x14ac:dyDescent="0.2">
      <c r="A476" s="61"/>
      <c r="B476" s="65" t="str">
        <f t="shared" si="25"/>
        <v>2018-17</v>
      </c>
      <c r="C476" s="46">
        <v>43216</v>
      </c>
      <c r="D476" s="67">
        <f>WEEKDAY(Tableau64[[#This Row],[date]])</f>
        <v>5</v>
      </c>
      <c r="E476" s="47">
        <v>0.34375</v>
      </c>
      <c r="F476" s="47">
        <v>0.51041666666666696</v>
      </c>
      <c r="G476" s="46" t="str">
        <f>IF(NOT(ISBLANK(Tableau64[heure
début])),IF(VALUE(MID(TEXT(Tableau64[heure
début],"hh"),1,2))&lt;13,"AM","PM"),"")</f>
        <v>AM</v>
      </c>
      <c r="H476" s="47">
        <f t="shared" si="24"/>
        <v>0.16666666666666696</v>
      </c>
      <c r="I476" s="47"/>
      <c r="J476" s="65"/>
      <c r="K476" s="45" t="e">
        <f ca="1">VLOOKUP(Tableau64[module],OFFSET(INDIRECT(A476&amp;"_code"),0,2,,2),2)</f>
        <v>#REF!</v>
      </c>
      <c r="L476" s="45"/>
      <c r="M476" s="47"/>
      <c r="N476" s="45"/>
      <c r="Q476" s="46"/>
      <c r="R476" s="46">
        <f t="shared" si="26"/>
        <v>0</v>
      </c>
    </row>
    <row r="477" spans="1:18" x14ac:dyDescent="0.2">
      <c r="A477" s="61"/>
      <c r="B477" s="65" t="str">
        <f t="shared" si="25"/>
        <v>2018-17</v>
      </c>
      <c r="C477" s="46">
        <v>43216</v>
      </c>
      <c r="D477" s="67">
        <f>WEEKDAY(Tableau64[[#This Row],[date]])</f>
        <v>5</v>
      </c>
      <c r="E477" s="63">
        <v>0.57291666666666696</v>
      </c>
      <c r="F477" s="63">
        <v>0.73958333333333404</v>
      </c>
      <c r="G477" s="46" t="str">
        <f>IF(NOT(ISBLANK(Tableau64[heure
début])),IF(VALUE(MID(TEXT(Tableau64[heure
début],"hh"),1,2))&lt;13,"AM","PM"),"")</f>
        <v>PM</v>
      </c>
      <c r="H477" s="47">
        <f t="shared" si="24"/>
        <v>0.16666666666666707</v>
      </c>
      <c r="I477" s="47"/>
      <c r="J477" s="65"/>
      <c r="K477" s="45" t="e">
        <f ca="1">VLOOKUP(Tableau64[module],OFFSET(INDIRECT(A477&amp;"_code"),0,2,,2),2)</f>
        <v>#REF!</v>
      </c>
      <c r="L477" s="45"/>
      <c r="M477" s="47"/>
      <c r="N477" s="45"/>
      <c r="Q477" s="46"/>
      <c r="R477" s="46">
        <f t="shared" si="26"/>
        <v>0</v>
      </c>
    </row>
    <row r="478" spans="1:18" x14ac:dyDescent="0.2">
      <c r="A478" s="61"/>
      <c r="B478" s="65" t="str">
        <f t="shared" si="25"/>
        <v>2018-17</v>
      </c>
      <c r="C478" s="46">
        <v>43217</v>
      </c>
      <c r="D478" s="67">
        <f>WEEKDAY(Tableau64[[#This Row],[date]])</f>
        <v>6</v>
      </c>
      <c r="E478" s="47">
        <v>0.34375</v>
      </c>
      <c r="F478" s="47">
        <v>0.51041666666666696</v>
      </c>
      <c r="G478" s="46" t="str">
        <f>IF(NOT(ISBLANK(Tableau64[heure
début])),IF(VALUE(MID(TEXT(Tableau64[heure
début],"hh"),1,2))&lt;13,"AM","PM"),"")</f>
        <v>AM</v>
      </c>
      <c r="H478" s="47">
        <f t="shared" si="24"/>
        <v>0.16666666666666696</v>
      </c>
      <c r="I478" s="47"/>
      <c r="J478" s="65"/>
      <c r="K478" s="45" t="e">
        <f ca="1">VLOOKUP(Tableau64[module],OFFSET(INDIRECT(A478&amp;"_code"),0,2,,2),2)</f>
        <v>#REF!</v>
      </c>
      <c r="L478" s="45"/>
      <c r="M478" s="47"/>
      <c r="N478" s="45"/>
      <c r="Q478" s="46"/>
      <c r="R478" s="46">
        <f t="shared" si="26"/>
        <v>0</v>
      </c>
    </row>
    <row r="479" spans="1:18" x14ac:dyDescent="0.2">
      <c r="A479" s="61"/>
      <c r="B479" s="65" t="str">
        <f t="shared" si="25"/>
        <v>2018-17</v>
      </c>
      <c r="C479" s="46">
        <v>43217</v>
      </c>
      <c r="D479" s="67">
        <f>WEEKDAY(Tableau64[[#This Row],[date]])</f>
        <v>6</v>
      </c>
      <c r="E479" s="63">
        <v>0.57291666666666696</v>
      </c>
      <c r="F479" s="63">
        <v>0.73958333333333404</v>
      </c>
      <c r="G479" s="46" t="str">
        <f>IF(NOT(ISBLANK(Tableau64[heure
début])),IF(VALUE(MID(TEXT(Tableau64[heure
début],"hh"),1,2))&lt;13,"AM","PM"),"")</f>
        <v>PM</v>
      </c>
      <c r="H479" s="47">
        <f t="shared" si="24"/>
        <v>0.16666666666666707</v>
      </c>
      <c r="I479" s="47"/>
      <c r="J479" s="65"/>
      <c r="K479" s="45" t="e">
        <f ca="1">VLOOKUP(Tableau64[module],OFFSET(INDIRECT(A479&amp;"_code"),0,2,,2),2)</f>
        <v>#REF!</v>
      </c>
      <c r="L479" s="45"/>
      <c r="M479" s="47"/>
      <c r="N479" s="45"/>
      <c r="Q479" s="46"/>
      <c r="R479" s="46">
        <f t="shared" si="26"/>
        <v>0</v>
      </c>
    </row>
    <row r="480" spans="1:18" x14ac:dyDescent="0.2">
      <c r="A480" s="61"/>
      <c r="B480" s="65" t="str">
        <f t="shared" si="25"/>
        <v>2018-17</v>
      </c>
      <c r="C480" s="46">
        <v>43218</v>
      </c>
      <c r="D480" s="67">
        <f>WEEKDAY(Tableau64[[#This Row],[date]])</f>
        <v>7</v>
      </c>
      <c r="E480" s="47">
        <v>0.34375</v>
      </c>
      <c r="F480" s="47">
        <v>0.51041666666666696</v>
      </c>
      <c r="G480" s="46" t="str">
        <f>IF(NOT(ISBLANK(Tableau64[heure
début])),IF(VALUE(MID(TEXT(Tableau64[heure
début],"hh"),1,2))&lt;13,"AM","PM"),"")</f>
        <v>AM</v>
      </c>
      <c r="H480" s="47">
        <f t="shared" si="24"/>
        <v>0.16666666666666696</v>
      </c>
      <c r="I480" s="47"/>
      <c r="J480" s="65"/>
      <c r="K480" s="45" t="e">
        <f ca="1">VLOOKUP(Tableau64[module],OFFSET(INDIRECT(A480&amp;"_code"),0,2,,2),2)</f>
        <v>#REF!</v>
      </c>
      <c r="L480" s="45"/>
      <c r="M480" s="47"/>
      <c r="N480" s="45"/>
      <c r="Q480" s="46"/>
      <c r="R480" s="46">
        <f t="shared" si="26"/>
        <v>0</v>
      </c>
    </row>
    <row r="481" spans="1:18" x14ac:dyDescent="0.2">
      <c r="A481" s="61"/>
      <c r="B481" s="65" t="str">
        <f t="shared" si="25"/>
        <v>2018-17</v>
      </c>
      <c r="C481" s="46">
        <v>43218</v>
      </c>
      <c r="D481" s="67">
        <f>WEEKDAY(Tableau64[[#This Row],[date]])</f>
        <v>7</v>
      </c>
      <c r="E481" s="63">
        <v>0.57291666666666696</v>
      </c>
      <c r="F481" s="63">
        <v>0.73958333333333404</v>
      </c>
      <c r="G481" s="46" t="str">
        <f>IF(NOT(ISBLANK(Tableau64[heure
début])),IF(VALUE(MID(TEXT(Tableau64[heure
début],"hh"),1,2))&lt;13,"AM","PM"),"")</f>
        <v>PM</v>
      </c>
      <c r="H481" s="47">
        <f t="shared" si="24"/>
        <v>0.16666666666666707</v>
      </c>
      <c r="I481" s="47"/>
      <c r="J481" s="65"/>
      <c r="K481" s="45" t="e">
        <f ca="1">VLOOKUP(Tableau64[module],OFFSET(INDIRECT(A481&amp;"_code"),0,2,,2),2)</f>
        <v>#REF!</v>
      </c>
      <c r="L481" s="45"/>
      <c r="M481" s="47"/>
      <c r="N481" s="45"/>
      <c r="Q481" s="46"/>
      <c r="R481" s="46">
        <f t="shared" si="26"/>
        <v>0</v>
      </c>
    </row>
    <row r="482" spans="1:18" x14ac:dyDescent="0.2">
      <c r="A482" s="61"/>
      <c r="B482" s="65" t="str">
        <f t="shared" si="25"/>
        <v>2018-18</v>
      </c>
      <c r="C482" s="46">
        <v>43219</v>
      </c>
      <c r="D482" s="67">
        <f>WEEKDAY(Tableau64[[#This Row],[date]])</f>
        <v>1</v>
      </c>
      <c r="E482" s="47">
        <v>0.34375</v>
      </c>
      <c r="F482" s="47">
        <v>0.51041666666666696</v>
      </c>
      <c r="G482" s="46" t="str">
        <f>IF(NOT(ISBLANK(Tableau64[heure
début])),IF(VALUE(MID(TEXT(Tableau64[heure
début],"hh"),1,2))&lt;13,"AM","PM"),"")</f>
        <v>AM</v>
      </c>
      <c r="H482" s="47">
        <f t="shared" si="24"/>
        <v>0.16666666666666696</v>
      </c>
      <c r="I482" s="47"/>
      <c r="J482" s="65"/>
      <c r="K482" s="45" t="e">
        <f ca="1">VLOOKUP(Tableau64[module],OFFSET(INDIRECT(A482&amp;"_code"),0,2,,2),2)</f>
        <v>#REF!</v>
      </c>
      <c r="L482" s="45"/>
      <c r="M482" s="47"/>
      <c r="N482" s="45"/>
      <c r="Q482" s="46"/>
      <c r="R482" s="46">
        <f t="shared" si="26"/>
        <v>0</v>
      </c>
    </row>
    <row r="483" spans="1:18" x14ac:dyDescent="0.2">
      <c r="A483" s="61"/>
      <c r="B483" s="65" t="str">
        <f t="shared" si="25"/>
        <v>2018-18</v>
      </c>
      <c r="C483" s="46">
        <v>43219</v>
      </c>
      <c r="D483" s="67">
        <f>WEEKDAY(Tableau64[[#This Row],[date]])</f>
        <v>1</v>
      </c>
      <c r="E483" s="63">
        <v>0.57291666666666696</v>
      </c>
      <c r="F483" s="63">
        <v>0.73958333333333404</v>
      </c>
      <c r="G483" s="46" t="str">
        <f>IF(NOT(ISBLANK(Tableau64[heure
début])),IF(VALUE(MID(TEXT(Tableau64[heure
début],"hh"),1,2))&lt;13,"AM","PM"),"")</f>
        <v>PM</v>
      </c>
      <c r="H483" s="47">
        <f t="shared" si="24"/>
        <v>0.16666666666666707</v>
      </c>
      <c r="I483" s="47"/>
      <c r="J483" s="65"/>
      <c r="K483" s="45" t="e">
        <f ca="1">VLOOKUP(Tableau64[module],OFFSET(INDIRECT(A483&amp;"_code"),0,2,,2),2)</f>
        <v>#REF!</v>
      </c>
      <c r="L483" s="45"/>
      <c r="M483" s="47"/>
      <c r="N483" s="45"/>
      <c r="Q483" s="46"/>
      <c r="R483" s="46">
        <f t="shared" si="26"/>
        <v>0</v>
      </c>
    </row>
    <row r="484" spans="1:18" x14ac:dyDescent="0.2">
      <c r="A484" s="61"/>
      <c r="B484" s="65" t="str">
        <f t="shared" si="25"/>
        <v>2018-18</v>
      </c>
      <c r="C484" s="46">
        <v>43220</v>
      </c>
      <c r="D484" s="67">
        <f>WEEKDAY(Tableau64[[#This Row],[date]])</f>
        <v>2</v>
      </c>
      <c r="E484" s="47">
        <v>0.34375</v>
      </c>
      <c r="F484" s="47">
        <v>0.51041666666666696</v>
      </c>
      <c r="G484" s="46" t="str">
        <f>IF(NOT(ISBLANK(Tableau64[heure
début])),IF(VALUE(MID(TEXT(Tableau64[heure
début],"hh"),1,2))&lt;13,"AM","PM"),"")</f>
        <v>AM</v>
      </c>
      <c r="H484" s="47">
        <f t="shared" si="24"/>
        <v>0.16666666666666696</v>
      </c>
      <c r="I484" s="47"/>
      <c r="J484" s="65" t="s">
        <v>793</v>
      </c>
      <c r="K484" s="45" t="e">
        <f ca="1">VLOOKUP(Tableau64[module],OFFSET(INDIRECT(A484&amp;"_code"),0,2,,2),2)</f>
        <v>#REF!</v>
      </c>
      <c r="L484" s="45"/>
      <c r="M484" s="47"/>
      <c r="N484" s="45"/>
      <c r="Q484" s="46"/>
      <c r="R484" s="46">
        <f t="shared" si="26"/>
        <v>0</v>
      </c>
    </row>
    <row r="485" spans="1:18" x14ac:dyDescent="0.2">
      <c r="A485" s="61"/>
      <c r="B485" s="65" t="str">
        <f t="shared" si="25"/>
        <v>2018-18</v>
      </c>
      <c r="C485" s="46">
        <v>43220</v>
      </c>
      <c r="D485" s="67">
        <f>WEEKDAY(Tableau64[[#This Row],[date]])</f>
        <v>2</v>
      </c>
      <c r="E485" s="63">
        <v>0.57291666666666696</v>
      </c>
      <c r="F485" s="63">
        <v>0.73958333333333404</v>
      </c>
      <c r="G485" s="46" t="str">
        <f>IF(NOT(ISBLANK(Tableau64[heure
début])),IF(VALUE(MID(TEXT(Tableau64[heure
début],"hh"),1,2))&lt;13,"AM","PM"),"")</f>
        <v>PM</v>
      </c>
      <c r="H485" s="47">
        <f t="shared" si="24"/>
        <v>0.16666666666666707</v>
      </c>
      <c r="I485" s="47"/>
      <c r="J485" s="65" t="s">
        <v>793</v>
      </c>
      <c r="K485" s="45" t="e">
        <f ca="1">VLOOKUP(Tableau64[module],OFFSET(INDIRECT(A485&amp;"_code"),0,2,,2),2)</f>
        <v>#REF!</v>
      </c>
      <c r="L485" s="45"/>
      <c r="M485" s="47"/>
      <c r="N485" s="45"/>
      <c r="Q485" s="46"/>
      <c r="R485" s="46">
        <f t="shared" si="26"/>
        <v>0</v>
      </c>
    </row>
    <row r="486" spans="1:18" x14ac:dyDescent="0.2">
      <c r="A486" s="61"/>
      <c r="B486" s="65" t="str">
        <f t="shared" si="25"/>
        <v>2018-18</v>
      </c>
      <c r="C486" s="46">
        <v>43221</v>
      </c>
      <c r="D486" s="67">
        <f>WEEKDAY(Tableau64[[#This Row],[date]])</f>
        <v>3</v>
      </c>
      <c r="E486" s="47">
        <v>0.34375</v>
      </c>
      <c r="F486" s="47">
        <v>0.51041666666666696</v>
      </c>
      <c r="G486" s="46" t="str">
        <f>IF(NOT(ISBLANK(Tableau64[heure
début])),IF(VALUE(MID(TEXT(Tableau64[heure
début],"hh"),1,2))&lt;13,"AM","PM"),"")</f>
        <v>AM</v>
      </c>
      <c r="H486" s="47">
        <f t="shared" si="24"/>
        <v>0.16666666666666696</v>
      </c>
      <c r="I486" s="47"/>
      <c r="J486" s="65" t="s">
        <v>791</v>
      </c>
      <c r="K486" s="45" t="e">
        <f ca="1">VLOOKUP(Tableau64[module],OFFSET(INDIRECT(A486&amp;"_code"),0,2,,2),2)</f>
        <v>#REF!</v>
      </c>
      <c r="L486" s="45"/>
      <c r="M486" s="47"/>
      <c r="N486" s="45"/>
      <c r="Q486" s="46"/>
      <c r="R486" s="46">
        <f t="shared" si="26"/>
        <v>0</v>
      </c>
    </row>
    <row r="487" spans="1:18" x14ac:dyDescent="0.2">
      <c r="A487" s="61"/>
      <c r="B487" s="65" t="str">
        <f t="shared" si="25"/>
        <v>2018-18</v>
      </c>
      <c r="C487" s="46">
        <v>43221</v>
      </c>
      <c r="D487" s="67">
        <f>WEEKDAY(Tableau64[[#This Row],[date]])</f>
        <v>3</v>
      </c>
      <c r="E487" s="63">
        <v>0.57291666666666696</v>
      </c>
      <c r="F487" s="63">
        <v>0.73958333333333404</v>
      </c>
      <c r="G487" s="46" t="str">
        <f>IF(NOT(ISBLANK(Tableau64[heure
début])),IF(VALUE(MID(TEXT(Tableau64[heure
début],"hh"),1,2))&lt;13,"AM","PM"),"")</f>
        <v>PM</v>
      </c>
      <c r="H487" s="47">
        <f t="shared" si="24"/>
        <v>0.16666666666666707</v>
      </c>
      <c r="I487" s="47"/>
      <c r="J487" s="65" t="s">
        <v>791</v>
      </c>
      <c r="K487" s="45" t="e">
        <f ca="1">VLOOKUP(Tableau64[module],OFFSET(INDIRECT(A487&amp;"_code"),0,2,,2),2)</f>
        <v>#REF!</v>
      </c>
      <c r="L487" s="45"/>
      <c r="M487" s="47"/>
      <c r="N487" s="45"/>
      <c r="Q487" s="46"/>
      <c r="R487" s="46">
        <f t="shared" si="26"/>
        <v>0</v>
      </c>
    </row>
    <row r="488" spans="1:18" x14ac:dyDescent="0.2">
      <c r="A488" s="61"/>
      <c r="B488" s="65" t="str">
        <f t="shared" si="25"/>
        <v>2018-18</v>
      </c>
      <c r="C488" s="46">
        <v>43222</v>
      </c>
      <c r="D488" s="67">
        <f>WEEKDAY(Tableau64[[#This Row],[date]])</f>
        <v>4</v>
      </c>
      <c r="E488" s="47">
        <v>0.34375</v>
      </c>
      <c r="F488" s="47">
        <v>0.51041666666666696</v>
      </c>
      <c r="G488" s="46" t="str">
        <f>IF(NOT(ISBLANK(Tableau64[heure
début])),IF(VALUE(MID(TEXT(Tableau64[heure
début],"hh"),1,2))&lt;13,"AM","PM"),"")</f>
        <v>AM</v>
      </c>
      <c r="H488" s="47">
        <f t="shared" si="24"/>
        <v>0.16666666666666696</v>
      </c>
      <c r="I488" s="47"/>
      <c r="J488" s="65"/>
      <c r="K488" s="45" t="e">
        <f ca="1">VLOOKUP(Tableau64[module],OFFSET(INDIRECT(A488&amp;"_code"),0,2,,2),2)</f>
        <v>#REF!</v>
      </c>
      <c r="L488" s="45"/>
      <c r="M488" s="47"/>
      <c r="N488" s="45"/>
      <c r="Q488" s="46"/>
      <c r="R488" s="46">
        <f t="shared" si="26"/>
        <v>0</v>
      </c>
    </row>
    <row r="489" spans="1:18" x14ac:dyDescent="0.2">
      <c r="A489" s="61"/>
      <c r="B489" s="65" t="str">
        <f t="shared" si="25"/>
        <v>2018-18</v>
      </c>
      <c r="C489" s="46">
        <v>43222</v>
      </c>
      <c r="D489" s="67">
        <f>WEEKDAY(Tableau64[[#This Row],[date]])</f>
        <v>4</v>
      </c>
      <c r="E489" s="63">
        <v>0.57291666666666696</v>
      </c>
      <c r="F489" s="63">
        <v>0.73958333333333404</v>
      </c>
      <c r="G489" s="46" t="str">
        <f>IF(NOT(ISBLANK(Tableau64[heure
début])),IF(VALUE(MID(TEXT(Tableau64[heure
début],"hh"),1,2))&lt;13,"AM","PM"),"")</f>
        <v>PM</v>
      </c>
      <c r="H489" s="47">
        <f t="shared" si="24"/>
        <v>0.16666666666666707</v>
      </c>
      <c r="I489" s="47"/>
      <c r="J489" s="65"/>
      <c r="K489" s="45" t="e">
        <f ca="1">VLOOKUP(Tableau64[module],OFFSET(INDIRECT(A489&amp;"_code"),0,2,,2),2)</f>
        <v>#REF!</v>
      </c>
      <c r="L489" s="45"/>
      <c r="M489" s="47"/>
      <c r="N489" s="45"/>
      <c r="Q489" s="46"/>
      <c r="R489" s="46">
        <f t="shared" si="26"/>
        <v>0</v>
      </c>
    </row>
    <row r="490" spans="1:18" x14ac:dyDescent="0.2">
      <c r="A490" s="61"/>
      <c r="B490" s="65" t="str">
        <f t="shared" si="25"/>
        <v>2018-18</v>
      </c>
      <c r="C490" s="46">
        <v>43223</v>
      </c>
      <c r="D490" s="67">
        <f>WEEKDAY(Tableau64[[#This Row],[date]])</f>
        <v>5</v>
      </c>
      <c r="E490" s="47">
        <v>0.34375</v>
      </c>
      <c r="F490" s="47">
        <v>0.51041666666666696</v>
      </c>
      <c r="G490" s="46" t="str">
        <f>IF(NOT(ISBLANK(Tableau64[heure
début])),IF(VALUE(MID(TEXT(Tableau64[heure
début],"hh"),1,2))&lt;13,"AM","PM"),"")</f>
        <v>AM</v>
      </c>
      <c r="H490" s="47">
        <f t="shared" si="24"/>
        <v>0.16666666666666696</v>
      </c>
      <c r="I490" s="47"/>
      <c r="J490" s="65"/>
      <c r="K490" s="45" t="e">
        <f ca="1">VLOOKUP(Tableau64[module],OFFSET(INDIRECT(A490&amp;"_code"),0,2,,2),2)</f>
        <v>#REF!</v>
      </c>
      <c r="L490" s="45"/>
      <c r="M490" s="47"/>
      <c r="N490" s="45"/>
      <c r="Q490" s="46"/>
      <c r="R490" s="46">
        <f t="shared" si="26"/>
        <v>0</v>
      </c>
    </row>
    <row r="491" spans="1:18" x14ac:dyDescent="0.2">
      <c r="A491" s="61"/>
      <c r="B491" s="65" t="str">
        <f t="shared" si="25"/>
        <v>2018-18</v>
      </c>
      <c r="C491" s="46">
        <v>43223</v>
      </c>
      <c r="D491" s="67">
        <f>WEEKDAY(Tableau64[[#This Row],[date]])</f>
        <v>5</v>
      </c>
      <c r="E491" s="63">
        <v>0.57291666666666696</v>
      </c>
      <c r="F491" s="63">
        <v>0.73958333333333404</v>
      </c>
      <c r="G491" s="46" t="str">
        <f>IF(NOT(ISBLANK(Tableau64[heure
début])),IF(VALUE(MID(TEXT(Tableau64[heure
début],"hh"),1,2))&lt;13,"AM","PM"),"")</f>
        <v>PM</v>
      </c>
      <c r="H491" s="47">
        <f t="shared" si="24"/>
        <v>0.16666666666666707</v>
      </c>
      <c r="I491" s="47"/>
      <c r="J491" s="65"/>
      <c r="K491" s="45" t="e">
        <f ca="1">VLOOKUP(Tableau64[module],OFFSET(INDIRECT(A491&amp;"_code"),0,2,,2),2)</f>
        <v>#REF!</v>
      </c>
      <c r="L491" s="45"/>
      <c r="M491" s="47"/>
      <c r="N491" s="45"/>
      <c r="Q491" s="46"/>
      <c r="R491" s="46">
        <f t="shared" si="26"/>
        <v>0</v>
      </c>
    </row>
    <row r="492" spans="1:18" x14ac:dyDescent="0.2">
      <c r="A492" s="61"/>
      <c r="B492" s="65" t="str">
        <f t="shared" si="25"/>
        <v>2018-18</v>
      </c>
      <c r="C492" s="46">
        <v>43224</v>
      </c>
      <c r="D492" s="67">
        <f>WEEKDAY(Tableau64[[#This Row],[date]])</f>
        <v>6</v>
      </c>
      <c r="E492" s="47">
        <v>0.34375</v>
      </c>
      <c r="F492" s="47">
        <v>0.51041666666666696</v>
      </c>
      <c r="G492" s="46" t="str">
        <f>IF(NOT(ISBLANK(Tableau64[heure
début])),IF(VALUE(MID(TEXT(Tableau64[heure
début],"hh"),1,2))&lt;13,"AM","PM"),"")</f>
        <v>AM</v>
      </c>
      <c r="H492" s="47">
        <f t="shared" si="24"/>
        <v>0.16666666666666696</v>
      </c>
      <c r="I492" s="47"/>
      <c r="J492" s="65"/>
      <c r="K492" s="45" t="e">
        <f ca="1">VLOOKUP(Tableau64[module],OFFSET(INDIRECT(A492&amp;"_code"),0,2,,2),2)</f>
        <v>#REF!</v>
      </c>
      <c r="L492" s="45"/>
      <c r="M492" s="47"/>
      <c r="N492" s="45"/>
      <c r="Q492" s="46"/>
      <c r="R492" s="46">
        <f t="shared" si="26"/>
        <v>0</v>
      </c>
    </row>
    <row r="493" spans="1:18" x14ac:dyDescent="0.2">
      <c r="A493" s="61"/>
      <c r="B493" s="65" t="str">
        <f t="shared" si="25"/>
        <v>2018-18</v>
      </c>
      <c r="C493" s="46">
        <v>43224</v>
      </c>
      <c r="D493" s="67">
        <f>WEEKDAY(Tableau64[[#This Row],[date]])</f>
        <v>6</v>
      </c>
      <c r="E493" s="63">
        <v>0.57291666666666696</v>
      </c>
      <c r="F493" s="63">
        <v>0.73958333333333404</v>
      </c>
      <c r="G493" s="46" t="str">
        <f>IF(NOT(ISBLANK(Tableau64[heure
début])),IF(VALUE(MID(TEXT(Tableau64[heure
début],"hh"),1,2))&lt;13,"AM","PM"),"")</f>
        <v>PM</v>
      </c>
      <c r="H493" s="47">
        <f t="shared" si="24"/>
        <v>0.16666666666666707</v>
      </c>
      <c r="I493" s="47"/>
      <c r="J493" s="65"/>
      <c r="K493" s="45" t="e">
        <f ca="1">VLOOKUP(Tableau64[module],OFFSET(INDIRECT(A493&amp;"_code"),0,2,,2),2)</f>
        <v>#REF!</v>
      </c>
      <c r="L493" s="45"/>
      <c r="M493" s="47"/>
      <c r="N493" s="45"/>
      <c r="Q493" s="46"/>
      <c r="R493" s="46">
        <f t="shared" si="26"/>
        <v>0</v>
      </c>
    </row>
    <row r="494" spans="1:18" x14ac:dyDescent="0.2">
      <c r="A494" s="61"/>
      <c r="B494" s="65" t="str">
        <f t="shared" si="25"/>
        <v>2018-18</v>
      </c>
      <c r="C494" s="46">
        <v>43225</v>
      </c>
      <c r="D494" s="67">
        <f>WEEKDAY(Tableau64[[#This Row],[date]])</f>
        <v>7</v>
      </c>
      <c r="E494" s="47">
        <v>0.34375</v>
      </c>
      <c r="F494" s="47">
        <v>0.51041666666666696</v>
      </c>
      <c r="G494" s="46" t="str">
        <f>IF(NOT(ISBLANK(Tableau64[heure
début])),IF(VALUE(MID(TEXT(Tableau64[heure
début],"hh"),1,2))&lt;13,"AM","PM"),"")</f>
        <v>AM</v>
      </c>
      <c r="H494" s="47">
        <f t="shared" si="24"/>
        <v>0.16666666666666696</v>
      </c>
      <c r="I494" s="47"/>
      <c r="J494" s="65"/>
      <c r="K494" s="45" t="e">
        <f ca="1">VLOOKUP(Tableau64[module],OFFSET(INDIRECT(A494&amp;"_code"),0,2,,2),2)</f>
        <v>#REF!</v>
      </c>
      <c r="L494" s="45"/>
      <c r="M494" s="47"/>
      <c r="N494" s="45"/>
      <c r="Q494" s="46"/>
      <c r="R494" s="46">
        <f t="shared" si="26"/>
        <v>0</v>
      </c>
    </row>
    <row r="495" spans="1:18" x14ac:dyDescent="0.2">
      <c r="A495" s="61"/>
      <c r="B495" s="65" t="str">
        <f t="shared" si="25"/>
        <v>2018-18</v>
      </c>
      <c r="C495" s="46">
        <v>43225</v>
      </c>
      <c r="D495" s="67">
        <f>WEEKDAY(Tableau64[[#This Row],[date]])</f>
        <v>7</v>
      </c>
      <c r="E495" s="63">
        <v>0.57291666666666696</v>
      </c>
      <c r="F495" s="63">
        <v>0.73958333333333404</v>
      </c>
      <c r="G495" s="46" t="str">
        <f>IF(NOT(ISBLANK(Tableau64[heure
début])),IF(VALUE(MID(TEXT(Tableau64[heure
début],"hh"),1,2))&lt;13,"AM","PM"),"")</f>
        <v>PM</v>
      </c>
      <c r="H495" s="47">
        <f t="shared" si="24"/>
        <v>0.16666666666666707</v>
      </c>
      <c r="I495" s="47"/>
      <c r="J495" s="65"/>
      <c r="K495" s="45" t="e">
        <f ca="1">VLOOKUP(Tableau64[module],OFFSET(INDIRECT(A495&amp;"_code"),0,2,,2),2)</f>
        <v>#REF!</v>
      </c>
      <c r="L495" s="45"/>
      <c r="M495" s="47"/>
      <c r="N495" s="45"/>
      <c r="Q495" s="46"/>
      <c r="R495" s="46">
        <f t="shared" si="26"/>
        <v>0</v>
      </c>
    </row>
    <row r="496" spans="1:18" x14ac:dyDescent="0.2">
      <c r="A496" s="61"/>
      <c r="B496" s="65" t="str">
        <f t="shared" si="25"/>
        <v>2018-19</v>
      </c>
      <c r="C496" s="46">
        <v>43226</v>
      </c>
      <c r="D496" s="67">
        <f>WEEKDAY(Tableau64[[#This Row],[date]])</f>
        <v>1</v>
      </c>
      <c r="E496" s="47">
        <v>0.34375</v>
      </c>
      <c r="F496" s="47">
        <v>0.51041666666666696</v>
      </c>
      <c r="G496" s="46" t="str">
        <f>IF(NOT(ISBLANK(Tableau64[heure
début])),IF(VALUE(MID(TEXT(Tableau64[heure
début],"hh"),1,2))&lt;13,"AM","PM"),"")</f>
        <v>AM</v>
      </c>
      <c r="H496" s="47">
        <f t="shared" si="24"/>
        <v>0.16666666666666696</v>
      </c>
      <c r="I496" s="47"/>
      <c r="J496" s="65"/>
      <c r="K496" s="45" t="e">
        <f ca="1">VLOOKUP(Tableau64[module],OFFSET(INDIRECT(A496&amp;"_code"),0,2,,2),2)</f>
        <v>#REF!</v>
      </c>
      <c r="L496" s="45"/>
      <c r="M496" s="47"/>
      <c r="N496" s="45"/>
      <c r="Q496" s="46"/>
      <c r="R496" s="46">
        <f t="shared" si="26"/>
        <v>0</v>
      </c>
    </row>
    <row r="497" spans="1:18" x14ac:dyDescent="0.2">
      <c r="A497" s="61"/>
      <c r="B497" s="65" t="str">
        <f t="shared" si="25"/>
        <v>2018-19</v>
      </c>
      <c r="C497" s="46">
        <v>43226</v>
      </c>
      <c r="D497" s="67">
        <f>WEEKDAY(Tableau64[[#This Row],[date]])</f>
        <v>1</v>
      </c>
      <c r="E497" s="63">
        <v>0.57291666666666696</v>
      </c>
      <c r="F497" s="63">
        <v>0.73958333333333404</v>
      </c>
      <c r="G497" s="46" t="str">
        <f>IF(NOT(ISBLANK(Tableau64[heure
début])),IF(VALUE(MID(TEXT(Tableau64[heure
début],"hh"),1,2))&lt;13,"AM","PM"),"")</f>
        <v>PM</v>
      </c>
      <c r="H497" s="47">
        <f t="shared" si="24"/>
        <v>0.16666666666666707</v>
      </c>
      <c r="I497" s="47"/>
      <c r="J497" s="65"/>
      <c r="K497" s="45" t="e">
        <f ca="1">VLOOKUP(Tableau64[module],OFFSET(INDIRECT(A497&amp;"_code"),0,2,,2),2)</f>
        <v>#REF!</v>
      </c>
      <c r="L497" s="45"/>
      <c r="M497" s="47"/>
      <c r="N497" s="45"/>
      <c r="Q497" s="46"/>
      <c r="R497" s="46">
        <f t="shared" si="26"/>
        <v>0</v>
      </c>
    </row>
    <row r="498" spans="1:18" x14ac:dyDescent="0.2">
      <c r="A498" s="61"/>
      <c r="B498" s="65" t="str">
        <f t="shared" si="25"/>
        <v>2018-19</v>
      </c>
      <c r="C498" s="46">
        <v>43227</v>
      </c>
      <c r="D498" s="67">
        <f>WEEKDAY(Tableau64[[#This Row],[date]])</f>
        <v>2</v>
      </c>
      <c r="E498" s="47">
        <v>0.34375</v>
      </c>
      <c r="F498" s="47">
        <v>0.51041666666666696</v>
      </c>
      <c r="G498" s="46" t="str">
        <f>IF(NOT(ISBLANK(Tableau64[heure
début])),IF(VALUE(MID(TEXT(Tableau64[heure
début],"hh"),1,2))&lt;13,"AM","PM"),"")</f>
        <v>AM</v>
      </c>
      <c r="H498" s="47">
        <f t="shared" si="24"/>
        <v>0.16666666666666696</v>
      </c>
      <c r="I498" s="47"/>
      <c r="J498" s="65" t="s">
        <v>793</v>
      </c>
      <c r="K498" s="45" t="e">
        <f ca="1">VLOOKUP(Tableau64[module],OFFSET(INDIRECT(A498&amp;"_code"),0,2,,2),2)</f>
        <v>#REF!</v>
      </c>
      <c r="L498" s="45"/>
      <c r="M498" s="47"/>
      <c r="N498" s="45"/>
      <c r="Q498" s="46"/>
      <c r="R498" s="46">
        <f t="shared" si="26"/>
        <v>0</v>
      </c>
    </row>
    <row r="499" spans="1:18" x14ac:dyDescent="0.2">
      <c r="A499" s="61"/>
      <c r="B499" s="65" t="str">
        <f t="shared" si="25"/>
        <v>2018-19</v>
      </c>
      <c r="C499" s="46">
        <v>43227</v>
      </c>
      <c r="D499" s="67">
        <f>WEEKDAY(Tableau64[[#This Row],[date]])</f>
        <v>2</v>
      </c>
      <c r="E499" s="63">
        <v>0.57291666666666696</v>
      </c>
      <c r="F499" s="63">
        <v>0.73958333333333404</v>
      </c>
      <c r="G499" s="46" t="str">
        <f>IF(NOT(ISBLANK(Tableau64[heure
début])),IF(VALUE(MID(TEXT(Tableau64[heure
début],"hh"),1,2))&lt;13,"AM","PM"),"")</f>
        <v>PM</v>
      </c>
      <c r="H499" s="47">
        <f t="shared" si="24"/>
        <v>0.16666666666666707</v>
      </c>
      <c r="I499" s="47"/>
      <c r="J499" s="65" t="s">
        <v>793</v>
      </c>
      <c r="K499" s="45" t="e">
        <f ca="1">VLOOKUP(Tableau64[module],OFFSET(INDIRECT(A499&amp;"_code"),0,2,,2),2)</f>
        <v>#REF!</v>
      </c>
      <c r="L499" s="45"/>
      <c r="M499" s="47"/>
      <c r="N499" s="45"/>
      <c r="Q499" s="46"/>
      <c r="R499" s="46">
        <f t="shared" si="26"/>
        <v>0</v>
      </c>
    </row>
    <row r="500" spans="1:18" x14ac:dyDescent="0.2">
      <c r="A500" s="61"/>
      <c r="B500" s="65" t="str">
        <f t="shared" si="25"/>
        <v>2018-19</v>
      </c>
      <c r="C500" s="46">
        <v>43228</v>
      </c>
      <c r="D500" s="67">
        <f>WEEKDAY(Tableau64[[#This Row],[date]])</f>
        <v>3</v>
      </c>
      <c r="E500" s="47">
        <v>0.34375</v>
      </c>
      <c r="F500" s="47">
        <v>0.51041666666666696</v>
      </c>
      <c r="G500" s="46" t="str">
        <f>IF(NOT(ISBLANK(Tableau64[heure
début])),IF(VALUE(MID(TEXT(Tableau64[heure
début],"hh"),1,2))&lt;13,"AM","PM"),"")</f>
        <v>AM</v>
      </c>
      <c r="H500" s="47">
        <f t="shared" si="24"/>
        <v>0.16666666666666696</v>
      </c>
      <c r="I500" s="47"/>
      <c r="J500" s="65" t="s">
        <v>791</v>
      </c>
      <c r="K500" s="45" t="e">
        <f ca="1">VLOOKUP(Tableau64[module],OFFSET(INDIRECT(A500&amp;"_code"),0,2,,2),2)</f>
        <v>#REF!</v>
      </c>
      <c r="L500" s="45"/>
      <c r="M500" s="47"/>
      <c r="N500" s="45"/>
      <c r="Q500" s="46"/>
      <c r="R500" s="46">
        <f t="shared" si="26"/>
        <v>0</v>
      </c>
    </row>
    <row r="501" spans="1:18" x14ac:dyDescent="0.2">
      <c r="A501" s="61"/>
      <c r="B501" s="65" t="str">
        <f t="shared" si="25"/>
        <v>2018-19</v>
      </c>
      <c r="C501" s="46">
        <v>43228</v>
      </c>
      <c r="D501" s="67">
        <f>WEEKDAY(Tableau64[[#This Row],[date]])</f>
        <v>3</v>
      </c>
      <c r="E501" s="63">
        <v>0.57291666666666696</v>
      </c>
      <c r="F501" s="63">
        <v>0.73958333333333404</v>
      </c>
      <c r="G501" s="46" t="str">
        <f>IF(NOT(ISBLANK(Tableau64[heure
début])),IF(VALUE(MID(TEXT(Tableau64[heure
début],"hh"),1,2))&lt;13,"AM","PM"),"")</f>
        <v>PM</v>
      </c>
      <c r="H501" s="47">
        <f t="shared" si="24"/>
        <v>0.16666666666666707</v>
      </c>
      <c r="I501" s="47"/>
      <c r="J501" s="65" t="s">
        <v>791</v>
      </c>
      <c r="K501" s="45" t="e">
        <f ca="1">VLOOKUP(Tableau64[module],OFFSET(INDIRECT(A501&amp;"_code"),0,2,,2),2)</f>
        <v>#REF!</v>
      </c>
      <c r="L501" s="45"/>
      <c r="M501" s="47"/>
      <c r="N501" s="45"/>
      <c r="Q501" s="46"/>
      <c r="R501" s="46">
        <f t="shared" si="26"/>
        <v>0</v>
      </c>
    </row>
    <row r="502" spans="1:18" x14ac:dyDescent="0.2">
      <c r="A502" s="61"/>
      <c r="B502" s="65" t="str">
        <f t="shared" si="25"/>
        <v>2018-19</v>
      </c>
      <c r="C502" s="46">
        <v>43229</v>
      </c>
      <c r="D502" s="67">
        <f>WEEKDAY(Tableau64[[#This Row],[date]])</f>
        <v>4</v>
      </c>
      <c r="E502" s="47">
        <v>0.34375</v>
      </c>
      <c r="F502" s="47">
        <v>0.51041666666666696</v>
      </c>
      <c r="G502" s="46" t="str">
        <f>IF(NOT(ISBLANK(Tableau64[heure
début])),IF(VALUE(MID(TEXT(Tableau64[heure
début],"hh"),1,2))&lt;13,"AM","PM"),"")</f>
        <v>AM</v>
      </c>
      <c r="H502" s="47">
        <f t="shared" si="24"/>
        <v>0.16666666666666696</v>
      </c>
      <c r="I502" s="47"/>
      <c r="J502" s="65" t="s">
        <v>793</v>
      </c>
      <c r="K502" s="45" t="e">
        <f ca="1">VLOOKUP(Tableau64[module],OFFSET(INDIRECT(A502&amp;"_code"),0,2,,2),2)</f>
        <v>#REF!</v>
      </c>
      <c r="L502" s="45"/>
      <c r="M502" s="47"/>
      <c r="N502" s="45"/>
      <c r="Q502" s="46"/>
      <c r="R502" s="46">
        <f t="shared" si="26"/>
        <v>0</v>
      </c>
    </row>
    <row r="503" spans="1:18" x14ac:dyDescent="0.2">
      <c r="A503" s="61"/>
      <c r="B503" s="65" t="str">
        <f t="shared" si="25"/>
        <v>2018-19</v>
      </c>
      <c r="C503" s="46">
        <v>43229</v>
      </c>
      <c r="D503" s="67">
        <f>WEEKDAY(Tableau64[[#This Row],[date]])</f>
        <v>4</v>
      </c>
      <c r="E503" s="63">
        <v>0.57291666666666696</v>
      </c>
      <c r="F503" s="63">
        <v>0.73958333333333404</v>
      </c>
      <c r="G503" s="46" t="str">
        <f>IF(NOT(ISBLANK(Tableau64[heure
début])),IF(VALUE(MID(TEXT(Tableau64[heure
début],"hh"),1,2))&lt;13,"AM","PM"),"")</f>
        <v>PM</v>
      </c>
      <c r="H503" s="47">
        <f t="shared" si="24"/>
        <v>0.16666666666666707</v>
      </c>
      <c r="I503" s="47"/>
      <c r="J503" s="65" t="s">
        <v>793</v>
      </c>
      <c r="K503" s="45" t="e">
        <f ca="1">VLOOKUP(Tableau64[module],OFFSET(INDIRECT(A503&amp;"_code"),0,2,,2),2)</f>
        <v>#REF!</v>
      </c>
      <c r="L503" s="45"/>
      <c r="M503" s="47"/>
      <c r="N503" s="45"/>
      <c r="Q503" s="46"/>
      <c r="R503" s="46">
        <f t="shared" si="26"/>
        <v>0</v>
      </c>
    </row>
    <row r="504" spans="1:18" x14ac:dyDescent="0.2">
      <c r="A504" s="61"/>
      <c r="B504" s="65" t="str">
        <f t="shared" si="25"/>
        <v>2018-19</v>
      </c>
      <c r="C504" s="46">
        <v>43230</v>
      </c>
      <c r="D504" s="67">
        <f>WEEKDAY(Tableau64[[#This Row],[date]])</f>
        <v>5</v>
      </c>
      <c r="E504" s="47">
        <v>0.34375</v>
      </c>
      <c r="F504" s="47">
        <v>0.51041666666666696</v>
      </c>
      <c r="G504" s="46" t="str">
        <f>IF(NOT(ISBLANK(Tableau64[heure
début])),IF(VALUE(MID(TEXT(Tableau64[heure
début],"hh"),1,2))&lt;13,"AM","PM"),"")</f>
        <v>AM</v>
      </c>
      <c r="H504" s="47">
        <f t="shared" si="24"/>
        <v>0.16666666666666696</v>
      </c>
      <c r="I504" s="47"/>
      <c r="J504" s="65" t="s">
        <v>791</v>
      </c>
      <c r="K504" s="45" t="e">
        <f ca="1">VLOOKUP(Tableau64[module],OFFSET(INDIRECT(A504&amp;"_code"),0,2,,2),2)</f>
        <v>#REF!</v>
      </c>
      <c r="L504" s="45"/>
      <c r="M504" s="47"/>
      <c r="N504" s="45"/>
      <c r="Q504" s="46"/>
      <c r="R504" s="46">
        <f t="shared" si="26"/>
        <v>0</v>
      </c>
    </row>
    <row r="505" spans="1:18" x14ac:dyDescent="0.2">
      <c r="A505" s="61"/>
      <c r="B505" s="65" t="str">
        <f t="shared" si="25"/>
        <v>2018-19</v>
      </c>
      <c r="C505" s="46">
        <v>43230</v>
      </c>
      <c r="D505" s="67">
        <f>WEEKDAY(Tableau64[[#This Row],[date]])</f>
        <v>5</v>
      </c>
      <c r="E505" s="63">
        <v>0.57291666666666696</v>
      </c>
      <c r="F505" s="63">
        <v>0.73958333333333404</v>
      </c>
      <c r="G505" s="46" t="str">
        <f>IF(NOT(ISBLANK(Tableau64[heure
début])),IF(VALUE(MID(TEXT(Tableau64[heure
début],"hh"),1,2))&lt;13,"AM","PM"),"")</f>
        <v>PM</v>
      </c>
      <c r="H505" s="47">
        <f t="shared" si="24"/>
        <v>0.16666666666666707</v>
      </c>
      <c r="I505" s="47"/>
      <c r="J505" s="65" t="s">
        <v>791</v>
      </c>
      <c r="K505" s="45" t="e">
        <f ca="1">VLOOKUP(Tableau64[module],OFFSET(INDIRECT(A505&amp;"_code"),0,2,,2),2)</f>
        <v>#REF!</v>
      </c>
      <c r="L505" s="45"/>
      <c r="M505" s="47"/>
      <c r="N505" s="45"/>
      <c r="Q505" s="46"/>
      <c r="R505" s="46">
        <f t="shared" si="26"/>
        <v>0</v>
      </c>
    </row>
    <row r="506" spans="1:18" x14ac:dyDescent="0.2">
      <c r="A506" s="61"/>
      <c r="B506" s="65" t="str">
        <f t="shared" si="25"/>
        <v>2018-19</v>
      </c>
      <c r="C506" s="46">
        <v>43231</v>
      </c>
      <c r="D506" s="67">
        <f>WEEKDAY(Tableau64[[#This Row],[date]])</f>
        <v>6</v>
      </c>
      <c r="E506" s="47">
        <v>0.34375</v>
      </c>
      <c r="F506" s="47">
        <v>0.51041666666666696</v>
      </c>
      <c r="G506" s="46" t="str">
        <f>IF(NOT(ISBLANK(Tableau64[heure
début])),IF(VALUE(MID(TEXT(Tableau64[heure
début],"hh"),1,2))&lt;13,"AM","PM"),"")</f>
        <v>AM</v>
      </c>
      <c r="H506" s="47">
        <f t="shared" si="24"/>
        <v>0.16666666666666696</v>
      </c>
      <c r="I506" s="47"/>
      <c r="J506" s="65" t="s">
        <v>793</v>
      </c>
      <c r="K506" s="45" t="e">
        <f ca="1">VLOOKUP(Tableau64[module],OFFSET(INDIRECT(A506&amp;"_code"),0,2,,2),2)</f>
        <v>#REF!</v>
      </c>
      <c r="L506" s="45"/>
      <c r="M506" s="47"/>
      <c r="N506" s="45"/>
      <c r="Q506" s="46"/>
      <c r="R506" s="46">
        <f t="shared" si="26"/>
        <v>0</v>
      </c>
    </row>
    <row r="507" spans="1:18" x14ac:dyDescent="0.2">
      <c r="A507" s="61"/>
      <c r="B507" s="65" t="str">
        <f t="shared" si="25"/>
        <v>2018-19</v>
      </c>
      <c r="C507" s="46">
        <v>43231</v>
      </c>
      <c r="D507" s="67">
        <f>WEEKDAY(Tableau64[[#This Row],[date]])</f>
        <v>6</v>
      </c>
      <c r="E507" s="63">
        <v>0.57291666666666696</v>
      </c>
      <c r="F507" s="63">
        <v>0.73958333333333404</v>
      </c>
      <c r="G507" s="46" t="str">
        <f>IF(NOT(ISBLANK(Tableau64[heure
début])),IF(VALUE(MID(TEXT(Tableau64[heure
début],"hh"),1,2))&lt;13,"AM","PM"),"")</f>
        <v>PM</v>
      </c>
      <c r="H507" s="47">
        <f t="shared" si="24"/>
        <v>0.16666666666666707</v>
      </c>
      <c r="I507" s="47"/>
      <c r="J507" s="65" t="s">
        <v>793</v>
      </c>
      <c r="K507" s="45" t="e">
        <f ca="1">VLOOKUP(Tableau64[module],OFFSET(INDIRECT(A507&amp;"_code"),0,2,,2),2)</f>
        <v>#REF!</v>
      </c>
      <c r="L507" s="45"/>
      <c r="M507" s="47"/>
      <c r="N507" s="45"/>
      <c r="Q507" s="46"/>
      <c r="R507" s="46">
        <f t="shared" si="26"/>
        <v>0</v>
      </c>
    </row>
    <row r="508" spans="1:18" x14ac:dyDescent="0.2">
      <c r="A508" s="61"/>
      <c r="B508" s="65" t="str">
        <f t="shared" si="25"/>
        <v>2018-19</v>
      </c>
      <c r="C508" s="46">
        <v>43232</v>
      </c>
      <c r="D508" s="67">
        <f>WEEKDAY(Tableau64[[#This Row],[date]])</f>
        <v>7</v>
      </c>
      <c r="E508" s="47">
        <v>0.34375</v>
      </c>
      <c r="F508" s="47">
        <v>0.51041666666666696</v>
      </c>
      <c r="G508" s="46" t="str">
        <f>IF(NOT(ISBLANK(Tableau64[heure
début])),IF(VALUE(MID(TEXT(Tableau64[heure
début],"hh"),1,2))&lt;13,"AM","PM"),"")</f>
        <v>AM</v>
      </c>
      <c r="H508" s="47">
        <f t="shared" ref="H508:H571" si="27">F508-E508</f>
        <v>0.16666666666666696</v>
      </c>
      <c r="I508" s="47"/>
      <c r="J508" s="65"/>
      <c r="K508" s="45" t="e">
        <f ca="1">VLOOKUP(Tableau64[module],OFFSET(INDIRECT(A508&amp;"_code"),0,2,,2),2)</f>
        <v>#REF!</v>
      </c>
      <c r="L508" s="45"/>
      <c r="M508" s="47"/>
      <c r="N508" s="45"/>
      <c r="Q508" s="46"/>
      <c r="R508" s="46">
        <f t="shared" si="26"/>
        <v>0</v>
      </c>
    </row>
    <row r="509" spans="1:18" x14ac:dyDescent="0.2">
      <c r="A509" s="61"/>
      <c r="B509" s="65" t="str">
        <f t="shared" si="25"/>
        <v>2018-19</v>
      </c>
      <c r="C509" s="46">
        <v>43232</v>
      </c>
      <c r="D509" s="67">
        <f>WEEKDAY(Tableau64[[#This Row],[date]])</f>
        <v>7</v>
      </c>
      <c r="E509" s="63">
        <v>0.57291666666666696</v>
      </c>
      <c r="F509" s="63">
        <v>0.73958333333333404</v>
      </c>
      <c r="G509" s="46" t="str">
        <f>IF(NOT(ISBLANK(Tableau64[heure
début])),IF(VALUE(MID(TEXT(Tableau64[heure
début],"hh"),1,2))&lt;13,"AM","PM"),"")</f>
        <v>PM</v>
      </c>
      <c r="H509" s="47">
        <f t="shared" si="27"/>
        <v>0.16666666666666707</v>
      </c>
      <c r="I509" s="47"/>
      <c r="J509" s="65"/>
      <c r="K509" s="45" t="e">
        <f ca="1">VLOOKUP(Tableau64[module],OFFSET(INDIRECT(A509&amp;"_code"),0,2,,2),2)</f>
        <v>#REF!</v>
      </c>
      <c r="L509" s="45"/>
      <c r="M509" s="47"/>
      <c r="N509" s="45"/>
      <c r="Q509" s="46"/>
      <c r="R509" s="46">
        <f t="shared" si="26"/>
        <v>0</v>
      </c>
    </row>
    <row r="510" spans="1:18" x14ac:dyDescent="0.2">
      <c r="A510" s="61"/>
      <c r="B510" s="65" t="str">
        <f t="shared" si="25"/>
        <v>2018-20</v>
      </c>
      <c r="C510" s="46">
        <v>43233</v>
      </c>
      <c r="D510" s="67">
        <f>WEEKDAY(Tableau64[[#This Row],[date]])</f>
        <v>1</v>
      </c>
      <c r="E510" s="47">
        <v>0.34375</v>
      </c>
      <c r="F510" s="47">
        <v>0.51041666666666696</v>
      </c>
      <c r="G510" s="46" t="str">
        <f>IF(NOT(ISBLANK(Tableau64[heure
début])),IF(VALUE(MID(TEXT(Tableau64[heure
début],"hh"),1,2))&lt;13,"AM","PM"),"")</f>
        <v>AM</v>
      </c>
      <c r="H510" s="47">
        <f t="shared" si="27"/>
        <v>0.16666666666666696</v>
      </c>
      <c r="I510" s="47"/>
      <c r="J510" s="65"/>
      <c r="K510" s="45" t="e">
        <f ca="1">VLOOKUP(Tableau64[module],OFFSET(INDIRECT(A510&amp;"_code"),0,2,,2),2)</f>
        <v>#REF!</v>
      </c>
      <c r="L510" s="45"/>
      <c r="M510" s="47"/>
      <c r="N510" s="45"/>
      <c r="Q510" s="46"/>
      <c r="R510" s="46">
        <f t="shared" si="26"/>
        <v>0</v>
      </c>
    </row>
    <row r="511" spans="1:18" x14ac:dyDescent="0.2">
      <c r="A511" s="61"/>
      <c r="B511" s="65" t="str">
        <f t="shared" si="25"/>
        <v>2018-20</v>
      </c>
      <c r="C511" s="46">
        <v>43233</v>
      </c>
      <c r="D511" s="67">
        <f>WEEKDAY(Tableau64[[#This Row],[date]])</f>
        <v>1</v>
      </c>
      <c r="E511" s="63">
        <v>0.57291666666666696</v>
      </c>
      <c r="F511" s="63">
        <v>0.73958333333333404</v>
      </c>
      <c r="G511" s="46" t="str">
        <f>IF(NOT(ISBLANK(Tableau64[heure
début])),IF(VALUE(MID(TEXT(Tableau64[heure
début],"hh"),1,2))&lt;13,"AM","PM"),"")</f>
        <v>PM</v>
      </c>
      <c r="H511" s="47">
        <f t="shared" si="27"/>
        <v>0.16666666666666707</v>
      </c>
      <c r="I511" s="47"/>
      <c r="J511" s="65"/>
      <c r="K511" s="45" t="e">
        <f ca="1">VLOOKUP(Tableau64[module],OFFSET(INDIRECT(A511&amp;"_code"),0,2,,2),2)</f>
        <v>#REF!</v>
      </c>
      <c r="L511" s="45"/>
      <c r="M511" s="47"/>
      <c r="N511" s="45"/>
      <c r="Q511" s="46"/>
      <c r="R511" s="46">
        <f t="shared" si="26"/>
        <v>0</v>
      </c>
    </row>
    <row r="512" spans="1:18" x14ac:dyDescent="0.2">
      <c r="A512" s="61"/>
      <c r="B512" s="65" t="str">
        <f t="shared" si="25"/>
        <v>2018-20</v>
      </c>
      <c r="C512" s="46">
        <v>43234</v>
      </c>
      <c r="D512" s="67">
        <f>WEEKDAY(Tableau64[[#This Row],[date]])</f>
        <v>2</v>
      </c>
      <c r="E512" s="47">
        <v>0.34375</v>
      </c>
      <c r="F512" s="47">
        <v>0.51041666666666696</v>
      </c>
      <c r="G512" s="46" t="str">
        <f>IF(NOT(ISBLANK(Tableau64[heure
début])),IF(VALUE(MID(TEXT(Tableau64[heure
début],"hh"),1,2))&lt;13,"AM","PM"),"")</f>
        <v>AM</v>
      </c>
      <c r="H512" s="47">
        <f t="shared" si="27"/>
        <v>0.16666666666666696</v>
      </c>
      <c r="I512" s="47"/>
      <c r="J512" s="65"/>
      <c r="K512" s="45" t="e">
        <f ca="1">VLOOKUP(Tableau64[module],OFFSET(INDIRECT(A512&amp;"_code"),0,2,,2),2)</f>
        <v>#REF!</v>
      </c>
      <c r="L512" s="45"/>
      <c r="M512" s="47"/>
      <c r="N512" s="45"/>
      <c r="Q512" s="46"/>
      <c r="R512" s="46">
        <f t="shared" si="26"/>
        <v>0</v>
      </c>
    </row>
    <row r="513" spans="1:18" x14ac:dyDescent="0.2">
      <c r="A513" s="61"/>
      <c r="B513" s="65" t="str">
        <f t="shared" si="25"/>
        <v>2018-20</v>
      </c>
      <c r="C513" s="46">
        <v>43234</v>
      </c>
      <c r="D513" s="67">
        <f>WEEKDAY(Tableau64[[#This Row],[date]])</f>
        <v>2</v>
      </c>
      <c r="E513" s="63">
        <v>0.57291666666666696</v>
      </c>
      <c r="F513" s="63">
        <v>0.73958333333333404</v>
      </c>
      <c r="G513" s="46" t="str">
        <f>IF(NOT(ISBLANK(Tableau64[heure
début])),IF(VALUE(MID(TEXT(Tableau64[heure
début],"hh"),1,2))&lt;13,"AM","PM"),"")</f>
        <v>PM</v>
      </c>
      <c r="H513" s="47">
        <f t="shared" si="27"/>
        <v>0.16666666666666707</v>
      </c>
      <c r="I513" s="47"/>
      <c r="J513" s="65"/>
      <c r="K513" s="45" t="e">
        <f ca="1">VLOOKUP(Tableau64[module],OFFSET(INDIRECT(A513&amp;"_code"),0,2,,2),2)</f>
        <v>#REF!</v>
      </c>
      <c r="L513" s="45"/>
      <c r="M513" s="47"/>
      <c r="N513" s="45"/>
      <c r="Q513" s="46"/>
      <c r="R513" s="46">
        <f t="shared" si="26"/>
        <v>0</v>
      </c>
    </row>
    <row r="514" spans="1:18" x14ac:dyDescent="0.2">
      <c r="A514" s="61"/>
      <c r="B514" s="65" t="str">
        <f t="shared" ref="B514:B577" si="28">YEAR(C514)&amp;"-"&amp;WEEKNUM(C514)</f>
        <v>2018-20</v>
      </c>
      <c r="C514" s="46">
        <v>43235</v>
      </c>
      <c r="D514" s="67">
        <f>WEEKDAY(Tableau64[[#This Row],[date]])</f>
        <v>3</v>
      </c>
      <c r="E514" s="47">
        <v>0.34375</v>
      </c>
      <c r="F514" s="47">
        <v>0.51041666666666696</v>
      </c>
      <c r="G514" s="46" t="str">
        <f>IF(NOT(ISBLANK(Tableau64[heure
début])),IF(VALUE(MID(TEXT(Tableau64[heure
début],"hh"),1,2))&lt;13,"AM","PM"),"")</f>
        <v>AM</v>
      </c>
      <c r="H514" s="47">
        <f t="shared" si="27"/>
        <v>0.16666666666666696</v>
      </c>
      <c r="I514" s="47"/>
      <c r="J514" s="65"/>
      <c r="K514" s="45" t="e">
        <f ca="1">VLOOKUP(Tableau64[module],OFFSET(INDIRECT(A514&amp;"_code"),0,2,,2),2)</f>
        <v>#REF!</v>
      </c>
      <c r="L514" s="45"/>
      <c r="M514" s="47"/>
      <c r="N514" s="45"/>
      <c r="Q514" s="46"/>
      <c r="R514" s="46">
        <f t="shared" si="26"/>
        <v>0</v>
      </c>
    </row>
    <row r="515" spans="1:18" x14ac:dyDescent="0.2">
      <c r="A515" s="61"/>
      <c r="B515" s="65" t="str">
        <f t="shared" si="28"/>
        <v>2018-20</v>
      </c>
      <c r="C515" s="46">
        <v>43235</v>
      </c>
      <c r="D515" s="67">
        <f>WEEKDAY(Tableau64[[#This Row],[date]])</f>
        <v>3</v>
      </c>
      <c r="E515" s="63">
        <v>0.57291666666666696</v>
      </c>
      <c r="F515" s="63">
        <v>0.73958333333333404</v>
      </c>
      <c r="G515" s="46" t="str">
        <f>IF(NOT(ISBLANK(Tableau64[heure
début])),IF(VALUE(MID(TEXT(Tableau64[heure
début],"hh"),1,2))&lt;13,"AM","PM"),"")</f>
        <v>PM</v>
      </c>
      <c r="H515" s="47">
        <f t="shared" si="27"/>
        <v>0.16666666666666707</v>
      </c>
      <c r="I515" s="47"/>
      <c r="J515" s="65"/>
      <c r="K515" s="45" t="e">
        <f ca="1">VLOOKUP(Tableau64[module],OFFSET(INDIRECT(A515&amp;"_code"),0,2,,2),2)</f>
        <v>#REF!</v>
      </c>
      <c r="L515" s="45"/>
      <c r="M515" s="47"/>
      <c r="N515" s="45"/>
      <c r="Q515" s="46"/>
      <c r="R515" s="46">
        <f t="shared" ref="R515:R578" si="29">IF(NOT(ISBLANK(P515)),P515,Q515)</f>
        <v>0</v>
      </c>
    </row>
    <row r="516" spans="1:18" x14ac:dyDescent="0.2">
      <c r="A516" s="61"/>
      <c r="B516" s="65" t="str">
        <f t="shared" si="28"/>
        <v>2018-20</v>
      </c>
      <c r="C516" s="46">
        <v>43236</v>
      </c>
      <c r="D516" s="67">
        <f>WEEKDAY(Tableau64[[#This Row],[date]])</f>
        <v>4</v>
      </c>
      <c r="E516" s="47">
        <v>0.34375</v>
      </c>
      <c r="F516" s="47">
        <v>0.51041666666666696</v>
      </c>
      <c r="G516" s="46" t="str">
        <f>IF(NOT(ISBLANK(Tableau64[heure
début])),IF(VALUE(MID(TEXT(Tableau64[heure
début],"hh"),1,2))&lt;13,"AM","PM"),"")</f>
        <v>AM</v>
      </c>
      <c r="H516" s="47">
        <f t="shared" si="27"/>
        <v>0.16666666666666696</v>
      </c>
      <c r="I516" s="47"/>
      <c r="J516" s="65"/>
      <c r="K516" s="45" t="e">
        <f ca="1">VLOOKUP(Tableau64[module],OFFSET(INDIRECT(A516&amp;"_code"),0,2,,2),2)</f>
        <v>#REF!</v>
      </c>
      <c r="L516" s="45"/>
      <c r="M516" s="47"/>
      <c r="N516" s="45"/>
      <c r="Q516" s="46"/>
      <c r="R516" s="46">
        <f t="shared" si="29"/>
        <v>0</v>
      </c>
    </row>
    <row r="517" spans="1:18" x14ac:dyDescent="0.2">
      <c r="A517" s="61"/>
      <c r="B517" s="65" t="str">
        <f t="shared" si="28"/>
        <v>2018-20</v>
      </c>
      <c r="C517" s="46">
        <v>43236</v>
      </c>
      <c r="D517" s="67">
        <f>WEEKDAY(Tableau64[[#This Row],[date]])</f>
        <v>4</v>
      </c>
      <c r="E517" s="63">
        <v>0.57291666666666696</v>
      </c>
      <c r="F517" s="63">
        <v>0.73958333333333404</v>
      </c>
      <c r="G517" s="46" t="str">
        <f>IF(NOT(ISBLANK(Tableau64[heure
début])),IF(VALUE(MID(TEXT(Tableau64[heure
début],"hh"),1,2))&lt;13,"AM","PM"),"")</f>
        <v>PM</v>
      </c>
      <c r="H517" s="47">
        <f t="shared" si="27"/>
        <v>0.16666666666666707</v>
      </c>
      <c r="I517" s="47"/>
      <c r="J517" s="65"/>
      <c r="K517" s="45" t="e">
        <f ca="1">VLOOKUP(Tableau64[module],OFFSET(INDIRECT(A517&amp;"_code"),0,2,,2),2)</f>
        <v>#REF!</v>
      </c>
      <c r="L517" s="45"/>
      <c r="M517" s="47"/>
      <c r="N517" s="45"/>
      <c r="Q517" s="46"/>
      <c r="R517" s="46">
        <f t="shared" si="29"/>
        <v>0</v>
      </c>
    </row>
    <row r="518" spans="1:18" x14ac:dyDescent="0.2">
      <c r="A518" s="61"/>
      <c r="B518" s="65" t="str">
        <f t="shared" si="28"/>
        <v>2018-20</v>
      </c>
      <c r="C518" s="46">
        <v>43237</v>
      </c>
      <c r="D518" s="67">
        <f>WEEKDAY(Tableau64[[#This Row],[date]])</f>
        <v>5</v>
      </c>
      <c r="E518" s="47">
        <v>0.34375</v>
      </c>
      <c r="F518" s="47">
        <v>0.51041666666666696</v>
      </c>
      <c r="G518" s="46" t="str">
        <f>IF(NOT(ISBLANK(Tableau64[heure
début])),IF(VALUE(MID(TEXT(Tableau64[heure
début],"hh"),1,2))&lt;13,"AM","PM"),"")</f>
        <v>AM</v>
      </c>
      <c r="H518" s="47">
        <f t="shared" si="27"/>
        <v>0.16666666666666696</v>
      </c>
      <c r="I518" s="47"/>
      <c r="J518" s="65"/>
      <c r="K518" s="45" t="e">
        <f ca="1">VLOOKUP(Tableau64[module],OFFSET(INDIRECT(A518&amp;"_code"),0,2,,2),2)</f>
        <v>#REF!</v>
      </c>
      <c r="L518" s="45"/>
      <c r="M518" s="47"/>
      <c r="N518" s="45"/>
      <c r="Q518" s="46"/>
      <c r="R518" s="46">
        <f t="shared" si="29"/>
        <v>0</v>
      </c>
    </row>
    <row r="519" spans="1:18" x14ac:dyDescent="0.2">
      <c r="A519" s="61"/>
      <c r="B519" s="65" t="str">
        <f t="shared" si="28"/>
        <v>2018-20</v>
      </c>
      <c r="C519" s="46">
        <v>43237</v>
      </c>
      <c r="D519" s="67">
        <f>WEEKDAY(Tableau64[[#This Row],[date]])</f>
        <v>5</v>
      </c>
      <c r="E519" s="63">
        <v>0.57291666666666696</v>
      </c>
      <c r="F519" s="63">
        <v>0.73958333333333404</v>
      </c>
      <c r="G519" s="46" t="str">
        <f>IF(NOT(ISBLANK(Tableau64[heure
début])),IF(VALUE(MID(TEXT(Tableau64[heure
début],"hh"),1,2))&lt;13,"AM","PM"),"")</f>
        <v>PM</v>
      </c>
      <c r="H519" s="47">
        <f t="shared" si="27"/>
        <v>0.16666666666666707</v>
      </c>
      <c r="I519" s="47"/>
      <c r="J519" s="65"/>
      <c r="K519" s="45" t="e">
        <f ca="1">VLOOKUP(Tableau64[module],OFFSET(INDIRECT(A519&amp;"_code"),0,2,,2),2)</f>
        <v>#REF!</v>
      </c>
      <c r="L519" s="45"/>
      <c r="M519" s="47"/>
      <c r="N519" s="45"/>
      <c r="Q519" s="46"/>
      <c r="R519" s="46">
        <f t="shared" si="29"/>
        <v>0</v>
      </c>
    </row>
    <row r="520" spans="1:18" x14ac:dyDescent="0.2">
      <c r="A520" s="61"/>
      <c r="B520" s="65" t="str">
        <f t="shared" si="28"/>
        <v>2018-20</v>
      </c>
      <c r="C520" s="46">
        <v>43238</v>
      </c>
      <c r="D520" s="67">
        <f>WEEKDAY(Tableau64[[#This Row],[date]])</f>
        <v>6</v>
      </c>
      <c r="E520" s="47">
        <v>0.34375</v>
      </c>
      <c r="F520" s="47">
        <v>0.51041666666666696</v>
      </c>
      <c r="G520" s="46" t="str">
        <f>IF(NOT(ISBLANK(Tableau64[heure
début])),IF(VALUE(MID(TEXT(Tableau64[heure
début],"hh"),1,2))&lt;13,"AM","PM"),"")</f>
        <v>AM</v>
      </c>
      <c r="H520" s="47">
        <f t="shared" si="27"/>
        <v>0.16666666666666696</v>
      </c>
      <c r="I520" s="47"/>
      <c r="J520" s="65"/>
      <c r="K520" s="45" t="e">
        <f ca="1">VLOOKUP(Tableau64[module],OFFSET(INDIRECT(A520&amp;"_code"),0,2,,2),2)</f>
        <v>#REF!</v>
      </c>
      <c r="L520" s="45"/>
      <c r="M520" s="47"/>
      <c r="N520" s="45"/>
      <c r="Q520" s="46"/>
      <c r="R520" s="46">
        <f t="shared" si="29"/>
        <v>0</v>
      </c>
    </row>
    <row r="521" spans="1:18" x14ac:dyDescent="0.2">
      <c r="A521" s="61"/>
      <c r="B521" s="65" t="str">
        <f t="shared" si="28"/>
        <v>2018-20</v>
      </c>
      <c r="C521" s="46">
        <v>43238</v>
      </c>
      <c r="D521" s="67">
        <f>WEEKDAY(Tableau64[[#This Row],[date]])</f>
        <v>6</v>
      </c>
      <c r="E521" s="63">
        <v>0.57291666666666696</v>
      </c>
      <c r="F521" s="63">
        <v>0.73958333333333404</v>
      </c>
      <c r="G521" s="46" t="str">
        <f>IF(NOT(ISBLANK(Tableau64[heure
début])),IF(VALUE(MID(TEXT(Tableau64[heure
début],"hh"),1,2))&lt;13,"AM","PM"),"")</f>
        <v>PM</v>
      </c>
      <c r="H521" s="47">
        <f t="shared" si="27"/>
        <v>0.16666666666666707</v>
      </c>
      <c r="I521" s="47"/>
      <c r="J521" s="65"/>
      <c r="K521" s="45" t="e">
        <f ca="1">VLOOKUP(Tableau64[module],OFFSET(INDIRECT(A521&amp;"_code"),0,2,,2),2)</f>
        <v>#REF!</v>
      </c>
      <c r="L521" s="45"/>
      <c r="M521" s="47"/>
      <c r="N521" s="45"/>
      <c r="Q521" s="46"/>
      <c r="R521" s="46">
        <f t="shared" si="29"/>
        <v>0</v>
      </c>
    </row>
    <row r="522" spans="1:18" x14ac:dyDescent="0.2">
      <c r="A522" s="61"/>
      <c r="B522" s="65" t="str">
        <f t="shared" si="28"/>
        <v>2018-20</v>
      </c>
      <c r="C522" s="46">
        <v>43239</v>
      </c>
      <c r="D522" s="67">
        <f>WEEKDAY(Tableau64[[#This Row],[date]])</f>
        <v>7</v>
      </c>
      <c r="E522" s="47">
        <v>0.34375</v>
      </c>
      <c r="F522" s="47">
        <v>0.51041666666666696</v>
      </c>
      <c r="G522" s="46" t="str">
        <f>IF(NOT(ISBLANK(Tableau64[heure
début])),IF(VALUE(MID(TEXT(Tableau64[heure
début],"hh"),1,2))&lt;13,"AM","PM"),"")</f>
        <v>AM</v>
      </c>
      <c r="H522" s="47">
        <f t="shared" si="27"/>
        <v>0.16666666666666696</v>
      </c>
      <c r="I522" s="47"/>
      <c r="J522" s="65"/>
      <c r="K522" s="45" t="e">
        <f ca="1">VLOOKUP(Tableau64[module],OFFSET(INDIRECT(A522&amp;"_code"),0,2,,2),2)</f>
        <v>#REF!</v>
      </c>
      <c r="L522" s="45"/>
      <c r="M522" s="47"/>
      <c r="N522" s="45"/>
      <c r="Q522" s="46"/>
      <c r="R522" s="46">
        <f t="shared" si="29"/>
        <v>0</v>
      </c>
    </row>
    <row r="523" spans="1:18" x14ac:dyDescent="0.2">
      <c r="A523" s="61"/>
      <c r="B523" s="65" t="str">
        <f t="shared" si="28"/>
        <v>2018-20</v>
      </c>
      <c r="C523" s="46">
        <v>43239</v>
      </c>
      <c r="D523" s="67">
        <f>WEEKDAY(Tableau64[[#This Row],[date]])</f>
        <v>7</v>
      </c>
      <c r="E523" s="63">
        <v>0.57291666666666696</v>
      </c>
      <c r="F523" s="63">
        <v>0.73958333333333404</v>
      </c>
      <c r="G523" s="46" t="str">
        <f>IF(NOT(ISBLANK(Tableau64[heure
début])),IF(VALUE(MID(TEXT(Tableau64[heure
début],"hh"),1,2))&lt;13,"AM","PM"),"")</f>
        <v>PM</v>
      </c>
      <c r="H523" s="47">
        <f t="shared" si="27"/>
        <v>0.16666666666666707</v>
      </c>
      <c r="I523" s="47"/>
      <c r="J523" s="65"/>
      <c r="K523" s="45" t="e">
        <f ca="1">VLOOKUP(Tableau64[module],OFFSET(INDIRECT(A523&amp;"_code"),0,2,,2),2)</f>
        <v>#REF!</v>
      </c>
      <c r="L523" s="45"/>
      <c r="M523" s="47"/>
      <c r="N523" s="45"/>
      <c r="Q523" s="46"/>
      <c r="R523" s="46">
        <f t="shared" si="29"/>
        <v>0</v>
      </c>
    </row>
    <row r="524" spans="1:18" x14ac:dyDescent="0.2">
      <c r="A524" s="61"/>
      <c r="B524" s="65" t="str">
        <f t="shared" si="28"/>
        <v>2018-21</v>
      </c>
      <c r="C524" s="46">
        <v>43240</v>
      </c>
      <c r="D524" s="67">
        <f>WEEKDAY(Tableau64[[#This Row],[date]])</f>
        <v>1</v>
      </c>
      <c r="E524" s="47">
        <v>0.34375</v>
      </c>
      <c r="F524" s="47">
        <v>0.51041666666666696</v>
      </c>
      <c r="G524" s="46" t="str">
        <f>IF(NOT(ISBLANK(Tableau64[heure
début])),IF(VALUE(MID(TEXT(Tableau64[heure
début],"hh"),1,2))&lt;13,"AM","PM"),"")</f>
        <v>AM</v>
      </c>
      <c r="H524" s="47">
        <f t="shared" si="27"/>
        <v>0.16666666666666696</v>
      </c>
      <c r="I524" s="47"/>
      <c r="J524" s="65"/>
      <c r="K524" s="45" t="e">
        <f ca="1">VLOOKUP(Tableau64[module],OFFSET(INDIRECT(A524&amp;"_code"),0,2,,2),2)</f>
        <v>#REF!</v>
      </c>
      <c r="L524" s="45"/>
      <c r="M524" s="47"/>
      <c r="N524" s="45"/>
      <c r="Q524" s="46"/>
      <c r="R524" s="46">
        <f t="shared" si="29"/>
        <v>0</v>
      </c>
    </row>
    <row r="525" spans="1:18" x14ac:dyDescent="0.2">
      <c r="A525" s="61"/>
      <c r="B525" s="65" t="str">
        <f t="shared" si="28"/>
        <v>2018-21</v>
      </c>
      <c r="C525" s="46">
        <v>43240</v>
      </c>
      <c r="D525" s="67">
        <f>WEEKDAY(Tableau64[[#This Row],[date]])</f>
        <v>1</v>
      </c>
      <c r="E525" s="63">
        <v>0.57291666666666696</v>
      </c>
      <c r="F525" s="63">
        <v>0.73958333333333404</v>
      </c>
      <c r="G525" s="46" t="str">
        <f>IF(NOT(ISBLANK(Tableau64[heure
début])),IF(VALUE(MID(TEXT(Tableau64[heure
début],"hh"),1,2))&lt;13,"AM","PM"),"")</f>
        <v>PM</v>
      </c>
      <c r="H525" s="47">
        <f t="shared" si="27"/>
        <v>0.16666666666666707</v>
      </c>
      <c r="I525" s="47"/>
      <c r="J525" s="65"/>
      <c r="K525" s="45" t="e">
        <f ca="1">VLOOKUP(Tableau64[module],OFFSET(INDIRECT(A525&amp;"_code"),0,2,,2),2)</f>
        <v>#REF!</v>
      </c>
      <c r="L525" s="45"/>
      <c r="M525" s="47"/>
      <c r="N525" s="45"/>
      <c r="Q525" s="46"/>
      <c r="R525" s="46">
        <f t="shared" si="29"/>
        <v>0</v>
      </c>
    </row>
    <row r="526" spans="1:18" x14ac:dyDescent="0.2">
      <c r="A526" s="61"/>
      <c r="B526" s="65" t="str">
        <f t="shared" si="28"/>
        <v>2018-21</v>
      </c>
      <c r="C526" s="46">
        <v>43241</v>
      </c>
      <c r="D526" s="67">
        <f>WEEKDAY(Tableau64[[#This Row],[date]])</f>
        <v>2</v>
      </c>
      <c r="E526" s="47">
        <v>0.34375</v>
      </c>
      <c r="F526" s="47">
        <v>0.51041666666666696</v>
      </c>
      <c r="G526" s="46" t="str">
        <f>IF(NOT(ISBLANK(Tableau64[heure
début])),IF(VALUE(MID(TEXT(Tableau64[heure
début],"hh"),1,2))&lt;13,"AM","PM"),"")</f>
        <v>AM</v>
      </c>
      <c r="H526" s="47">
        <f t="shared" si="27"/>
        <v>0.16666666666666696</v>
      </c>
      <c r="I526" s="47"/>
      <c r="J526" s="65" t="s">
        <v>791</v>
      </c>
      <c r="K526" s="45" t="e">
        <f ca="1">VLOOKUP(Tableau64[module],OFFSET(INDIRECT(A526&amp;"_code"),0,2,,2),2)</f>
        <v>#REF!</v>
      </c>
      <c r="L526" s="45"/>
      <c r="M526" s="47"/>
      <c r="N526" s="45"/>
      <c r="Q526" s="46"/>
      <c r="R526" s="46">
        <f t="shared" si="29"/>
        <v>0</v>
      </c>
    </row>
    <row r="527" spans="1:18" x14ac:dyDescent="0.2">
      <c r="A527" s="61"/>
      <c r="B527" s="65" t="str">
        <f t="shared" si="28"/>
        <v>2018-21</v>
      </c>
      <c r="C527" s="46">
        <v>43241</v>
      </c>
      <c r="D527" s="67">
        <f>WEEKDAY(Tableau64[[#This Row],[date]])</f>
        <v>2</v>
      </c>
      <c r="E527" s="63">
        <v>0.57291666666666696</v>
      </c>
      <c r="F527" s="63">
        <v>0.73958333333333404</v>
      </c>
      <c r="G527" s="46" t="str">
        <f>IF(NOT(ISBLANK(Tableau64[heure
début])),IF(VALUE(MID(TEXT(Tableau64[heure
début],"hh"),1,2))&lt;13,"AM","PM"),"")</f>
        <v>PM</v>
      </c>
      <c r="H527" s="47">
        <f t="shared" si="27"/>
        <v>0.16666666666666707</v>
      </c>
      <c r="I527" s="47"/>
      <c r="J527" s="65" t="s">
        <v>791</v>
      </c>
      <c r="K527" s="45" t="e">
        <f ca="1">VLOOKUP(Tableau64[module],OFFSET(INDIRECT(A527&amp;"_code"),0,2,,2),2)</f>
        <v>#REF!</v>
      </c>
      <c r="L527" s="45"/>
      <c r="M527" s="47"/>
      <c r="N527" s="45"/>
      <c r="Q527" s="46"/>
      <c r="R527" s="46">
        <f t="shared" si="29"/>
        <v>0</v>
      </c>
    </row>
    <row r="528" spans="1:18" x14ac:dyDescent="0.2">
      <c r="A528" s="61"/>
      <c r="B528" s="65" t="str">
        <f t="shared" si="28"/>
        <v>2018-21</v>
      </c>
      <c r="C528" s="46">
        <v>43242</v>
      </c>
      <c r="D528" s="67">
        <f>WEEKDAY(Tableau64[[#This Row],[date]])</f>
        <v>3</v>
      </c>
      <c r="E528" s="47">
        <v>0.34375</v>
      </c>
      <c r="F528" s="47">
        <v>0.51041666666666696</v>
      </c>
      <c r="G528" s="46" t="str">
        <f>IF(NOT(ISBLANK(Tableau64[heure
début])),IF(VALUE(MID(TEXT(Tableau64[heure
début],"hh"),1,2))&lt;13,"AM","PM"),"")</f>
        <v>AM</v>
      </c>
      <c r="H528" s="47">
        <f t="shared" si="27"/>
        <v>0.16666666666666696</v>
      </c>
      <c r="I528" s="47"/>
      <c r="J528" s="65"/>
      <c r="K528" s="45" t="e">
        <f ca="1">VLOOKUP(Tableau64[module],OFFSET(INDIRECT(A528&amp;"_code"),0,2,,2),2)</f>
        <v>#REF!</v>
      </c>
      <c r="L528" s="45"/>
      <c r="M528" s="47"/>
      <c r="N528" s="45"/>
      <c r="Q528" s="46"/>
      <c r="R528" s="46">
        <f t="shared" si="29"/>
        <v>0</v>
      </c>
    </row>
    <row r="529" spans="1:18" x14ac:dyDescent="0.2">
      <c r="A529" s="61"/>
      <c r="B529" s="65" t="str">
        <f t="shared" si="28"/>
        <v>2018-21</v>
      </c>
      <c r="C529" s="46">
        <v>43242</v>
      </c>
      <c r="D529" s="67">
        <f>WEEKDAY(Tableau64[[#This Row],[date]])</f>
        <v>3</v>
      </c>
      <c r="E529" s="63">
        <v>0.57291666666666696</v>
      </c>
      <c r="F529" s="63">
        <v>0.73958333333333404</v>
      </c>
      <c r="G529" s="46" t="str">
        <f>IF(NOT(ISBLANK(Tableau64[heure
début])),IF(VALUE(MID(TEXT(Tableau64[heure
début],"hh"),1,2))&lt;13,"AM","PM"),"")</f>
        <v>PM</v>
      </c>
      <c r="H529" s="47">
        <f t="shared" si="27"/>
        <v>0.16666666666666707</v>
      </c>
      <c r="I529" s="47"/>
      <c r="J529" s="65"/>
      <c r="K529" s="45" t="e">
        <f ca="1">VLOOKUP(Tableau64[module],OFFSET(INDIRECT(A529&amp;"_code"),0,2,,2),2)</f>
        <v>#REF!</v>
      </c>
      <c r="L529" s="45"/>
      <c r="M529" s="47"/>
      <c r="N529" s="45"/>
      <c r="Q529" s="46"/>
      <c r="R529" s="46">
        <f t="shared" si="29"/>
        <v>0</v>
      </c>
    </row>
    <row r="530" spans="1:18" x14ac:dyDescent="0.2">
      <c r="A530" s="61"/>
      <c r="B530" s="65" t="str">
        <f t="shared" si="28"/>
        <v>2018-21</v>
      </c>
      <c r="C530" s="46">
        <v>43243</v>
      </c>
      <c r="D530" s="67">
        <f>WEEKDAY(Tableau64[[#This Row],[date]])</f>
        <v>4</v>
      </c>
      <c r="E530" s="47">
        <v>0.34375</v>
      </c>
      <c r="F530" s="47">
        <v>0.51041666666666696</v>
      </c>
      <c r="G530" s="46" t="str">
        <f>IF(NOT(ISBLANK(Tableau64[heure
début])),IF(VALUE(MID(TEXT(Tableau64[heure
début],"hh"),1,2))&lt;13,"AM","PM"),"")</f>
        <v>AM</v>
      </c>
      <c r="H530" s="47">
        <f t="shared" si="27"/>
        <v>0.16666666666666696</v>
      </c>
      <c r="I530" s="47"/>
      <c r="J530" s="65"/>
      <c r="K530" s="45" t="e">
        <f ca="1">VLOOKUP(Tableau64[module],OFFSET(INDIRECT(A530&amp;"_code"),0,2,,2),2)</f>
        <v>#REF!</v>
      </c>
      <c r="L530" s="45"/>
      <c r="M530" s="47"/>
      <c r="N530" s="45"/>
      <c r="Q530" s="46"/>
      <c r="R530" s="46">
        <f t="shared" si="29"/>
        <v>0</v>
      </c>
    </row>
    <row r="531" spans="1:18" x14ac:dyDescent="0.2">
      <c r="A531" s="61"/>
      <c r="B531" s="65" t="str">
        <f t="shared" si="28"/>
        <v>2018-21</v>
      </c>
      <c r="C531" s="46">
        <v>43243</v>
      </c>
      <c r="D531" s="67">
        <f>WEEKDAY(Tableau64[[#This Row],[date]])</f>
        <v>4</v>
      </c>
      <c r="E531" s="63">
        <v>0.57291666666666696</v>
      </c>
      <c r="F531" s="63">
        <v>0.73958333333333404</v>
      </c>
      <c r="G531" s="46" t="str">
        <f>IF(NOT(ISBLANK(Tableau64[heure
début])),IF(VALUE(MID(TEXT(Tableau64[heure
début],"hh"),1,2))&lt;13,"AM","PM"),"")</f>
        <v>PM</v>
      </c>
      <c r="H531" s="47">
        <f t="shared" si="27"/>
        <v>0.16666666666666707</v>
      </c>
      <c r="I531" s="47"/>
      <c r="J531" s="65"/>
      <c r="K531" s="45" t="e">
        <f ca="1">VLOOKUP(Tableau64[module],OFFSET(INDIRECT(A531&amp;"_code"),0,2,,2),2)</f>
        <v>#REF!</v>
      </c>
      <c r="L531" s="45"/>
      <c r="M531" s="47"/>
      <c r="N531" s="45"/>
      <c r="Q531" s="46"/>
      <c r="R531" s="46">
        <f t="shared" si="29"/>
        <v>0</v>
      </c>
    </row>
    <row r="532" spans="1:18" x14ac:dyDescent="0.2">
      <c r="A532" s="61"/>
      <c r="B532" s="65" t="str">
        <f t="shared" si="28"/>
        <v>2018-21</v>
      </c>
      <c r="C532" s="46">
        <v>43244</v>
      </c>
      <c r="D532" s="67">
        <f>WEEKDAY(Tableau64[[#This Row],[date]])</f>
        <v>5</v>
      </c>
      <c r="E532" s="47">
        <v>0.34375</v>
      </c>
      <c r="F532" s="47">
        <v>0.51041666666666696</v>
      </c>
      <c r="G532" s="46" t="str">
        <f>IF(NOT(ISBLANK(Tableau64[heure
début])),IF(VALUE(MID(TEXT(Tableau64[heure
début],"hh"),1,2))&lt;13,"AM","PM"),"")</f>
        <v>AM</v>
      </c>
      <c r="H532" s="47">
        <f t="shared" si="27"/>
        <v>0.16666666666666696</v>
      </c>
      <c r="I532" s="47"/>
      <c r="J532" s="65"/>
      <c r="K532" s="45" t="e">
        <f ca="1">VLOOKUP(Tableau64[module],OFFSET(INDIRECT(A532&amp;"_code"),0,2,,2),2)</f>
        <v>#REF!</v>
      </c>
      <c r="L532" s="45"/>
      <c r="M532" s="47"/>
      <c r="N532" s="45"/>
      <c r="Q532" s="46"/>
      <c r="R532" s="46">
        <f t="shared" si="29"/>
        <v>0</v>
      </c>
    </row>
    <row r="533" spans="1:18" x14ac:dyDescent="0.2">
      <c r="A533" s="61"/>
      <c r="B533" s="65" t="str">
        <f t="shared" si="28"/>
        <v>2018-21</v>
      </c>
      <c r="C533" s="46">
        <v>43244</v>
      </c>
      <c r="D533" s="67">
        <f>WEEKDAY(Tableau64[[#This Row],[date]])</f>
        <v>5</v>
      </c>
      <c r="E533" s="63">
        <v>0.57291666666666696</v>
      </c>
      <c r="F533" s="63">
        <v>0.73958333333333404</v>
      </c>
      <c r="G533" s="46" t="str">
        <f>IF(NOT(ISBLANK(Tableau64[heure
début])),IF(VALUE(MID(TEXT(Tableau64[heure
début],"hh"),1,2))&lt;13,"AM","PM"),"")</f>
        <v>PM</v>
      </c>
      <c r="H533" s="47">
        <f t="shared" si="27"/>
        <v>0.16666666666666707</v>
      </c>
      <c r="I533" s="47"/>
      <c r="J533" s="65"/>
      <c r="K533" s="45" t="e">
        <f ca="1">VLOOKUP(Tableau64[module],OFFSET(INDIRECT(A533&amp;"_code"),0,2,,2),2)</f>
        <v>#REF!</v>
      </c>
      <c r="L533" s="45"/>
      <c r="M533" s="47"/>
      <c r="N533" s="45"/>
      <c r="Q533" s="46"/>
      <c r="R533" s="46">
        <f t="shared" si="29"/>
        <v>0</v>
      </c>
    </row>
    <row r="534" spans="1:18" x14ac:dyDescent="0.2">
      <c r="A534" s="61"/>
      <c r="B534" s="65" t="str">
        <f t="shared" si="28"/>
        <v>2018-21</v>
      </c>
      <c r="C534" s="46">
        <v>43245</v>
      </c>
      <c r="D534" s="67">
        <f>WEEKDAY(Tableau64[[#This Row],[date]])</f>
        <v>6</v>
      </c>
      <c r="E534" s="47">
        <v>0.34375</v>
      </c>
      <c r="F534" s="47">
        <v>0.51041666666666696</v>
      </c>
      <c r="G534" s="46" t="str">
        <f>IF(NOT(ISBLANK(Tableau64[heure
début])),IF(VALUE(MID(TEXT(Tableau64[heure
début],"hh"),1,2))&lt;13,"AM","PM"),"")</f>
        <v>AM</v>
      </c>
      <c r="H534" s="47">
        <f t="shared" si="27"/>
        <v>0.16666666666666696</v>
      </c>
      <c r="I534" s="47"/>
      <c r="J534" s="65"/>
      <c r="K534" s="45" t="e">
        <f ca="1">VLOOKUP(Tableau64[module],OFFSET(INDIRECT(A534&amp;"_code"),0,2,,2),2)</f>
        <v>#REF!</v>
      </c>
      <c r="L534" s="45"/>
      <c r="M534" s="47"/>
      <c r="N534" s="45"/>
      <c r="Q534" s="46"/>
      <c r="R534" s="46">
        <f t="shared" si="29"/>
        <v>0</v>
      </c>
    </row>
    <row r="535" spans="1:18" x14ac:dyDescent="0.2">
      <c r="A535" s="61"/>
      <c r="B535" s="65" t="str">
        <f t="shared" si="28"/>
        <v>2018-21</v>
      </c>
      <c r="C535" s="46">
        <v>43245</v>
      </c>
      <c r="D535" s="67">
        <f>WEEKDAY(Tableau64[[#This Row],[date]])</f>
        <v>6</v>
      </c>
      <c r="E535" s="63">
        <v>0.57291666666666696</v>
      </c>
      <c r="F535" s="63">
        <v>0.73958333333333404</v>
      </c>
      <c r="G535" s="46" t="str">
        <f>IF(NOT(ISBLANK(Tableau64[heure
début])),IF(VALUE(MID(TEXT(Tableau64[heure
début],"hh"),1,2))&lt;13,"AM","PM"),"")</f>
        <v>PM</v>
      </c>
      <c r="H535" s="47">
        <f t="shared" si="27"/>
        <v>0.16666666666666707</v>
      </c>
      <c r="I535" s="47"/>
      <c r="J535" s="65"/>
      <c r="K535" s="45" t="e">
        <f ca="1">VLOOKUP(Tableau64[module],OFFSET(INDIRECT(A535&amp;"_code"),0,2,,2),2)</f>
        <v>#REF!</v>
      </c>
      <c r="L535" s="45"/>
      <c r="M535" s="47"/>
      <c r="N535" s="45"/>
      <c r="Q535" s="46"/>
      <c r="R535" s="46">
        <f t="shared" si="29"/>
        <v>0</v>
      </c>
    </row>
    <row r="536" spans="1:18" x14ac:dyDescent="0.2">
      <c r="A536" s="61"/>
      <c r="B536" s="65" t="str">
        <f t="shared" si="28"/>
        <v>2018-21</v>
      </c>
      <c r="C536" s="46">
        <v>43246</v>
      </c>
      <c r="D536" s="67">
        <f>WEEKDAY(Tableau64[[#This Row],[date]])</f>
        <v>7</v>
      </c>
      <c r="E536" s="47">
        <v>0.34375</v>
      </c>
      <c r="F536" s="47">
        <v>0.51041666666666696</v>
      </c>
      <c r="G536" s="46" t="str">
        <f>IF(NOT(ISBLANK(Tableau64[heure
début])),IF(VALUE(MID(TEXT(Tableau64[heure
début],"hh"),1,2))&lt;13,"AM","PM"),"")</f>
        <v>AM</v>
      </c>
      <c r="H536" s="47">
        <f t="shared" si="27"/>
        <v>0.16666666666666696</v>
      </c>
      <c r="I536" s="47"/>
      <c r="J536" s="65"/>
      <c r="K536" s="45" t="e">
        <f ca="1">VLOOKUP(Tableau64[module],OFFSET(INDIRECT(A536&amp;"_code"),0,2,,2),2)</f>
        <v>#REF!</v>
      </c>
      <c r="L536" s="45"/>
      <c r="M536" s="47"/>
      <c r="N536" s="45"/>
      <c r="Q536" s="46"/>
      <c r="R536" s="46">
        <f t="shared" si="29"/>
        <v>0</v>
      </c>
    </row>
    <row r="537" spans="1:18" x14ac:dyDescent="0.2">
      <c r="A537" s="61"/>
      <c r="B537" s="65" t="str">
        <f t="shared" si="28"/>
        <v>2018-21</v>
      </c>
      <c r="C537" s="46">
        <v>43246</v>
      </c>
      <c r="D537" s="67">
        <f>WEEKDAY(Tableau64[[#This Row],[date]])</f>
        <v>7</v>
      </c>
      <c r="E537" s="63">
        <v>0.57291666666666696</v>
      </c>
      <c r="F537" s="63">
        <v>0.73958333333333404</v>
      </c>
      <c r="G537" s="46" t="str">
        <f>IF(NOT(ISBLANK(Tableau64[heure
début])),IF(VALUE(MID(TEXT(Tableau64[heure
début],"hh"),1,2))&lt;13,"AM","PM"),"")</f>
        <v>PM</v>
      </c>
      <c r="H537" s="47">
        <f t="shared" si="27"/>
        <v>0.16666666666666707</v>
      </c>
      <c r="I537" s="47"/>
      <c r="J537" s="65"/>
      <c r="K537" s="45" t="e">
        <f ca="1">VLOOKUP(Tableau64[module],OFFSET(INDIRECT(A537&amp;"_code"),0,2,,2),2)</f>
        <v>#REF!</v>
      </c>
      <c r="L537" s="45"/>
      <c r="M537" s="47"/>
      <c r="N537" s="45"/>
      <c r="Q537" s="46"/>
      <c r="R537" s="46">
        <f t="shared" si="29"/>
        <v>0</v>
      </c>
    </row>
    <row r="538" spans="1:18" x14ac:dyDescent="0.2">
      <c r="A538" s="61"/>
      <c r="B538" s="65" t="str">
        <f t="shared" si="28"/>
        <v>2018-22</v>
      </c>
      <c r="C538" s="46">
        <v>43247</v>
      </c>
      <c r="D538" s="67">
        <f>WEEKDAY(Tableau64[[#This Row],[date]])</f>
        <v>1</v>
      </c>
      <c r="E538" s="47">
        <v>0.34375</v>
      </c>
      <c r="F538" s="47">
        <v>0.51041666666666696</v>
      </c>
      <c r="G538" s="46" t="str">
        <f>IF(NOT(ISBLANK(Tableau64[heure
début])),IF(VALUE(MID(TEXT(Tableau64[heure
début],"hh"),1,2))&lt;13,"AM","PM"),"")</f>
        <v>AM</v>
      </c>
      <c r="H538" s="47">
        <f t="shared" si="27"/>
        <v>0.16666666666666696</v>
      </c>
      <c r="I538" s="47"/>
      <c r="J538" s="65"/>
      <c r="K538" s="45" t="e">
        <f ca="1">VLOOKUP(Tableau64[module],OFFSET(INDIRECT(A538&amp;"_code"),0,2,,2),2)</f>
        <v>#REF!</v>
      </c>
      <c r="L538" s="45"/>
      <c r="M538" s="47"/>
      <c r="N538" s="45"/>
      <c r="Q538" s="46"/>
      <c r="R538" s="46">
        <f t="shared" si="29"/>
        <v>0</v>
      </c>
    </row>
    <row r="539" spans="1:18" x14ac:dyDescent="0.2">
      <c r="A539" s="61"/>
      <c r="B539" s="65" t="str">
        <f t="shared" si="28"/>
        <v>2018-22</v>
      </c>
      <c r="C539" s="46">
        <v>43247</v>
      </c>
      <c r="D539" s="67">
        <f>WEEKDAY(Tableau64[[#This Row],[date]])</f>
        <v>1</v>
      </c>
      <c r="E539" s="63">
        <v>0.57291666666666696</v>
      </c>
      <c r="F539" s="63">
        <v>0.73958333333333404</v>
      </c>
      <c r="G539" s="46" t="str">
        <f>IF(NOT(ISBLANK(Tableau64[heure
début])),IF(VALUE(MID(TEXT(Tableau64[heure
début],"hh"),1,2))&lt;13,"AM","PM"),"")</f>
        <v>PM</v>
      </c>
      <c r="H539" s="47">
        <f t="shared" si="27"/>
        <v>0.16666666666666707</v>
      </c>
      <c r="I539" s="47"/>
      <c r="J539" s="65"/>
      <c r="K539" s="45" t="e">
        <f ca="1">VLOOKUP(Tableau64[module],OFFSET(INDIRECT(A539&amp;"_code"),0,2,,2),2)</f>
        <v>#REF!</v>
      </c>
      <c r="L539" s="45"/>
      <c r="M539" s="47"/>
      <c r="N539" s="45"/>
      <c r="Q539" s="46"/>
      <c r="R539" s="46">
        <f t="shared" si="29"/>
        <v>0</v>
      </c>
    </row>
    <row r="540" spans="1:18" x14ac:dyDescent="0.2">
      <c r="A540" s="61"/>
      <c r="B540" s="65" t="str">
        <f t="shared" si="28"/>
        <v>2018-22</v>
      </c>
      <c r="C540" s="46">
        <v>43248</v>
      </c>
      <c r="D540" s="67">
        <f>WEEKDAY(Tableau64[[#This Row],[date]])</f>
        <v>2</v>
      </c>
      <c r="E540" s="47">
        <v>0.34375</v>
      </c>
      <c r="F540" s="47">
        <v>0.51041666666666696</v>
      </c>
      <c r="G540" s="46" t="str">
        <f>IF(NOT(ISBLANK(Tableau64[heure
début])),IF(VALUE(MID(TEXT(Tableau64[heure
début],"hh"),1,2))&lt;13,"AM","PM"),"")</f>
        <v>AM</v>
      </c>
      <c r="H540" s="47">
        <f t="shared" si="27"/>
        <v>0.16666666666666696</v>
      </c>
      <c r="I540" s="47"/>
      <c r="J540" s="65"/>
      <c r="K540" s="45" t="e">
        <f ca="1">VLOOKUP(Tableau64[module],OFFSET(INDIRECT(A540&amp;"_code"),0,2,,2),2)</f>
        <v>#REF!</v>
      </c>
      <c r="L540" s="45"/>
      <c r="M540" s="47"/>
      <c r="N540" s="45"/>
      <c r="Q540" s="46"/>
      <c r="R540" s="46">
        <f t="shared" si="29"/>
        <v>0</v>
      </c>
    </row>
    <row r="541" spans="1:18" x14ac:dyDescent="0.2">
      <c r="A541" s="61"/>
      <c r="B541" s="65" t="str">
        <f t="shared" si="28"/>
        <v>2018-22</v>
      </c>
      <c r="C541" s="46">
        <v>43248</v>
      </c>
      <c r="D541" s="67">
        <f>WEEKDAY(Tableau64[[#This Row],[date]])</f>
        <v>2</v>
      </c>
      <c r="E541" s="63">
        <v>0.57291666666666696</v>
      </c>
      <c r="F541" s="63">
        <v>0.73958333333333404</v>
      </c>
      <c r="G541" s="46" t="str">
        <f>IF(NOT(ISBLANK(Tableau64[heure
début])),IF(VALUE(MID(TEXT(Tableau64[heure
début],"hh"),1,2))&lt;13,"AM","PM"),"")</f>
        <v>PM</v>
      </c>
      <c r="H541" s="47">
        <f t="shared" si="27"/>
        <v>0.16666666666666707</v>
      </c>
      <c r="I541" s="47"/>
      <c r="J541" s="65"/>
      <c r="K541" s="45" t="e">
        <f ca="1">VLOOKUP(Tableau64[module],OFFSET(INDIRECT(A541&amp;"_code"),0,2,,2),2)</f>
        <v>#REF!</v>
      </c>
      <c r="L541" s="45"/>
      <c r="M541" s="47"/>
      <c r="N541" s="45"/>
      <c r="Q541" s="46"/>
      <c r="R541" s="46">
        <f t="shared" si="29"/>
        <v>0</v>
      </c>
    </row>
    <row r="542" spans="1:18" x14ac:dyDescent="0.2">
      <c r="A542" s="61"/>
      <c r="B542" s="65" t="str">
        <f t="shared" si="28"/>
        <v>2018-22</v>
      </c>
      <c r="C542" s="46">
        <v>43249</v>
      </c>
      <c r="D542" s="67">
        <f>WEEKDAY(Tableau64[[#This Row],[date]])</f>
        <v>3</v>
      </c>
      <c r="E542" s="47">
        <v>0.34375</v>
      </c>
      <c r="F542" s="47">
        <v>0.51041666666666696</v>
      </c>
      <c r="G542" s="46" t="str">
        <f>IF(NOT(ISBLANK(Tableau64[heure
début])),IF(VALUE(MID(TEXT(Tableau64[heure
début],"hh"),1,2))&lt;13,"AM","PM"),"")</f>
        <v>AM</v>
      </c>
      <c r="H542" s="47">
        <f t="shared" si="27"/>
        <v>0.16666666666666696</v>
      </c>
      <c r="I542" s="47"/>
      <c r="J542" s="65"/>
      <c r="K542" s="45" t="e">
        <f ca="1">VLOOKUP(Tableau64[module],OFFSET(INDIRECT(A542&amp;"_code"),0,2,,2),2)</f>
        <v>#REF!</v>
      </c>
      <c r="L542" s="45"/>
      <c r="M542" s="47"/>
      <c r="N542" s="45"/>
      <c r="Q542" s="46"/>
      <c r="R542" s="46">
        <f t="shared" si="29"/>
        <v>0</v>
      </c>
    </row>
    <row r="543" spans="1:18" x14ac:dyDescent="0.2">
      <c r="A543" s="61"/>
      <c r="B543" s="65" t="str">
        <f t="shared" si="28"/>
        <v>2018-22</v>
      </c>
      <c r="C543" s="46">
        <v>43249</v>
      </c>
      <c r="D543" s="67">
        <f>WEEKDAY(Tableau64[[#This Row],[date]])</f>
        <v>3</v>
      </c>
      <c r="E543" s="63">
        <v>0.57291666666666696</v>
      </c>
      <c r="F543" s="63">
        <v>0.73958333333333404</v>
      </c>
      <c r="G543" s="46" t="str">
        <f>IF(NOT(ISBLANK(Tableau64[heure
début])),IF(VALUE(MID(TEXT(Tableau64[heure
début],"hh"),1,2))&lt;13,"AM","PM"),"")</f>
        <v>PM</v>
      </c>
      <c r="H543" s="47">
        <f t="shared" si="27"/>
        <v>0.16666666666666707</v>
      </c>
      <c r="I543" s="47"/>
      <c r="J543" s="65"/>
      <c r="K543" s="45" t="e">
        <f ca="1">VLOOKUP(Tableau64[module],OFFSET(INDIRECT(A543&amp;"_code"),0,2,,2),2)</f>
        <v>#REF!</v>
      </c>
      <c r="L543" s="45"/>
      <c r="M543" s="47"/>
      <c r="N543" s="45"/>
      <c r="Q543" s="46"/>
      <c r="R543" s="46">
        <f t="shared" si="29"/>
        <v>0</v>
      </c>
    </row>
    <row r="544" spans="1:18" x14ac:dyDescent="0.2">
      <c r="A544" s="61"/>
      <c r="B544" s="65" t="str">
        <f t="shared" si="28"/>
        <v>2018-22</v>
      </c>
      <c r="C544" s="46">
        <v>43250</v>
      </c>
      <c r="D544" s="67">
        <f>WEEKDAY(Tableau64[[#This Row],[date]])</f>
        <v>4</v>
      </c>
      <c r="E544" s="47">
        <v>0.34375</v>
      </c>
      <c r="F544" s="47">
        <v>0.51041666666666696</v>
      </c>
      <c r="G544" s="46" t="str">
        <f>IF(NOT(ISBLANK(Tableau64[heure
début])),IF(VALUE(MID(TEXT(Tableau64[heure
début],"hh"),1,2))&lt;13,"AM","PM"),"")</f>
        <v>AM</v>
      </c>
      <c r="H544" s="47">
        <f t="shared" si="27"/>
        <v>0.16666666666666696</v>
      </c>
      <c r="I544" s="47"/>
      <c r="J544" s="65"/>
      <c r="K544" s="45" t="e">
        <f ca="1">VLOOKUP(Tableau64[module],OFFSET(INDIRECT(A544&amp;"_code"),0,2,,2),2)</f>
        <v>#REF!</v>
      </c>
      <c r="L544" s="45"/>
      <c r="M544" s="47"/>
      <c r="N544" s="45"/>
      <c r="Q544" s="46"/>
      <c r="R544" s="46">
        <f t="shared" si="29"/>
        <v>0</v>
      </c>
    </row>
    <row r="545" spans="1:18" x14ac:dyDescent="0.2">
      <c r="A545" s="61"/>
      <c r="B545" s="65" t="str">
        <f t="shared" si="28"/>
        <v>2018-22</v>
      </c>
      <c r="C545" s="46">
        <v>43250</v>
      </c>
      <c r="D545" s="67">
        <f>WEEKDAY(Tableau64[[#This Row],[date]])</f>
        <v>4</v>
      </c>
      <c r="E545" s="63">
        <v>0.57291666666666696</v>
      </c>
      <c r="F545" s="63">
        <v>0.73958333333333404</v>
      </c>
      <c r="G545" s="46" t="str">
        <f>IF(NOT(ISBLANK(Tableau64[heure
début])),IF(VALUE(MID(TEXT(Tableau64[heure
début],"hh"),1,2))&lt;13,"AM","PM"),"")</f>
        <v>PM</v>
      </c>
      <c r="H545" s="47">
        <f t="shared" si="27"/>
        <v>0.16666666666666707</v>
      </c>
      <c r="I545" s="47"/>
      <c r="J545" s="65"/>
      <c r="K545" s="45" t="e">
        <f ca="1">VLOOKUP(Tableau64[module],OFFSET(INDIRECT(A545&amp;"_code"),0,2,,2),2)</f>
        <v>#REF!</v>
      </c>
      <c r="L545" s="45"/>
      <c r="M545" s="47"/>
      <c r="N545" s="45"/>
      <c r="Q545" s="46"/>
      <c r="R545" s="46">
        <f t="shared" si="29"/>
        <v>0</v>
      </c>
    </row>
    <row r="546" spans="1:18" x14ac:dyDescent="0.2">
      <c r="A546" s="61"/>
      <c r="B546" s="65" t="str">
        <f t="shared" si="28"/>
        <v>2018-22</v>
      </c>
      <c r="C546" s="46">
        <v>43251</v>
      </c>
      <c r="D546" s="67">
        <f>WEEKDAY(Tableau64[[#This Row],[date]])</f>
        <v>5</v>
      </c>
      <c r="E546" s="47">
        <v>0.34375</v>
      </c>
      <c r="F546" s="47">
        <v>0.51041666666666696</v>
      </c>
      <c r="G546" s="46" t="str">
        <f>IF(NOT(ISBLANK(Tableau64[heure
début])),IF(VALUE(MID(TEXT(Tableau64[heure
début],"hh"),1,2))&lt;13,"AM","PM"),"")</f>
        <v>AM</v>
      </c>
      <c r="H546" s="47">
        <f t="shared" si="27"/>
        <v>0.16666666666666696</v>
      </c>
      <c r="I546" s="47"/>
      <c r="J546" s="65"/>
      <c r="K546" s="45" t="e">
        <f ca="1">VLOOKUP(Tableau64[module],OFFSET(INDIRECT(A546&amp;"_code"),0,2,,2),2)</f>
        <v>#REF!</v>
      </c>
      <c r="L546" s="45"/>
      <c r="M546" s="47"/>
      <c r="N546" s="45"/>
      <c r="Q546" s="46"/>
      <c r="R546" s="46">
        <f t="shared" si="29"/>
        <v>0</v>
      </c>
    </row>
    <row r="547" spans="1:18" x14ac:dyDescent="0.2">
      <c r="A547" s="61"/>
      <c r="B547" s="65" t="str">
        <f t="shared" si="28"/>
        <v>2018-22</v>
      </c>
      <c r="C547" s="46">
        <v>43251</v>
      </c>
      <c r="D547" s="67">
        <f>WEEKDAY(Tableau64[[#This Row],[date]])</f>
        <v>5</v>
      </c>
      <c r="E547" s="63">
        <v>0.57291666666666696</v>
      </c>
      <c r="F547" s="63">
        <v>0.73958333333333404</v>
      </c>
      <c r="G547" s="46" t="str">
        <f>IF(NOT(ISBLANK(Tableau64[heure
début])),IF(VALUE(MID(TEXT(Tableau64[heure
début],"hh"),1,2))&lt;13,"AM","PM"),"")</f>
        <v>PM</v>
      </c>
      <c r="H547" s="47">
        <f t="shared" si="27"/>
        <v>0.16666666666666707</v>
      </c>
      <c r="I547" s="47"/>
      <c r="J547" s="65"/>
      <c r="K547" s="45" t="e">
        <f ca="1">VLOOKUP(Tableau64[module],OFFSET(INDIRECT(A547&amp;"_code"),0,2,,2),2)</f>
        <v>#REF!</v>
      </c>
      <c r="L547" s="45"/>
      <c r="M547" s="47"/>
      <c r="N547" s="45"/>
      <c r="Q547" s="46"/>
      <c r="R547" s="46">
        <f t="shared" si="29"/>
        <v>0</v>
      </c>
    </row>
    <row r="548" spans="1:18" x14ac:dyDescent="0.2">
      <c r="A548" s="61"/>
      <c r="B548" s="65" t="str">
        <f t="shared" si="28"/>
        <v>2018-22</v>
      </c>
      <c r="C548" s="46">
        <v>43252</v>
      </c>
      <c r="D548" s="67">
        <f>WEEKDAY(Tableau64[[#This Row],[date]])</f>
        <v>6</v>
      </c>
      <c r="E548" s="47">
        <v>0.34375</v>
      </c>
      <c r="F548" s="47">
        <v>0.51041666666666696</v>
      </c>
      <c r="G548" s="46" t="str">
        <f>IF(NOT(ISBLANK(Tableau64[heure
début])),IF(VALUE(MID(TEXT(Tableau64[heure
début],"hh"),1,2))&lt;13,"AM","PM"),"")</f>
        <v>AM</v>
      </c>
      <c r="H548" s="47">
        <f t="shared" si="27"/>
        <v>0.16666666666666696</v>
      </c>
      <c r="I548" s="47"/>
      <c r="J548" s="65"/>
      <c r="K548" s="45" t="e">
        <f ca="1">VLOOKUP(Tableau64[module],OFFSET(INDIRECT(A548&amp;"_code"),0,2,,2),2)</f>
        <v>#REF!</v>
      </c>
      <c r="L548" s="45"/>
      <c r="M548" s="47"/>
      <c r="N548" s="45"/>
      <c r="Q548" s="46"/>
      <c r="R548" s="46">
        <f t="shared" si="29"/>
        <v>0</v>
      </c>
    </row>
    <row r="549" spans="1:18" x14ac:dyDescent="0.2">
      <c r="A549" s="61"/>
      <c r="B549" s="65" t="str">
        <f t="shared" si="28"/>
        <v>2018-22</v>
      </c>
      <c r="C549" s="46">
        <v>43252</v>
      </c>
      <c r="D549" s="67">
        <f>WEEKDAY(Tableau64[[#This Row],[date]])</f>
        <v>6</v>
      </c>
      <c r="E549" s="63">
        <v>0.57291666666666696</v>
      </c>
      <c r="F549" s="63">
        <v>0.73958333333333404</v>
      </c>
      <c r="G549" s="46" t="str">
        <f>IF(NOT(ISBLANK(Tableau64[heure
début])),IF(VALUE(MID(TEXT(Tableau64[heure
début],"hh"),1,2))&lt;13,"AM","PM"),"")</f>
        <v>PM</v>
      </c>
      <c r="H549" s="47">
        <f t="shared" si="27"/>
        <v>0.16666666666666707</v>
      </c>
      <c r="I549" s="47"/>
      <c r="J549" s="65"/>
      <c r="K549" s="45" t="e">
        <f ca="1">VLOOKUP(Tableau64[module],OFFSET(INDIRECT(A549&amp;"_code"),0,2,,2),2)</f>
        <v>#REF!</v>
      </c>
      <c r="L549" s="45"/>
      <c r="M549" s="47"/>
      <c r="N549" s="45"/>
      <c r="Q549" s="46"/>
      <c r="R549" s="46">
        <f t="shared" si="29"/>
        <v>0</v>
      </c>
    </row>
    <row r="550" spans="1:18" x14ac:dyDescent="0.2">
      <c r="A550" s="61"/>
      <c r="B550" s="65" t="str">
        <f t="shared" si="28"/>
        <v>2018-22</v>
      </c>
      <c r="C550" s="46">
        <v>43253</v>
      </c>
      <c r="D550" s="67">
        <f>WEEKDAY(Tableau64[[#This Row],[date]])</f>
        <v>7</v>
      </c>
      <c r="E550" s="47">
        <v>0.34375</v>
      </c>
      <c r="F550" s="47">
        <v>0.51041666666666696</v>
      </c>
      <c r="G550" s="46" t="str">
        <f>IF(NOT(ISBLANK(Tableau64[heure
début])),IF(VALUE(MID(TEXT(Tableau64[heure
début],"hh"),1,2))&lt;13,"AM","PM"),"")</f>
        <v>AM</v>
      </c>
      <c r="H550" s="47">
        <f t="shared" si="27"/>
        <v>0.16666666666666696</v>
      </c>
      <c r="I550" s="47"/>
      <c r="J550" s="65"/>
      <c r="K550" s="45" t="e">
        <f ca="1">VLOOKUP(Tableau64[module],OFFSET(INDIRECT(A550&amp;"_code"),0,2,,2),2)</f>
        <v>#REF!</v>
      </c>
      <c r="L550" s="45"/>
      <c r="M550" s="47"/>
      <c r="N550" s="45"/>
      <c r="Q550" s="46"/>
      <c r="R550" s="46">
        <f t="shared" si="29"/>
        <v>0</v>
      </c>
    </row>
    <row r="551" spans="1:18" x14ac:dyDescent="0.2">
      <c r="A551" s="61"/>
      <c r="B551" s="65" t="str">
        <f t="shared" si="28"/>
        <v>2018-22</v>
      </c>
      <c r="C551" s="46">
        <v>43253</v>
      </c>
      <c r="D551" s="67">
        <f>WEEKDAY(Tableau64[[#This Row],[date]])</f>
        <v>7</v>
      </c>
      <c r="E551" s="63">
        <v>0.57291666666666696</v>
      </c>
      <c r="F551" s="63">
        <v>0.73958333333333404</v>
      </c>
      <c r="G551" s="46" t="str">
        <f>IF(NOT(ISBLANK(Tableau64[heure
début])),IF(VALUE(MID(TEXT(Tableau64[heure
début],"hh"),1,2))&lt;13,"AM","PM"),"")</f>
        <v>PM</v>
      </c>
      <c r="H551" s="47">
        <f t="shared" si="27"/>
        <v>0.16666666666666707</v>
      </c>
      <c r="I551" s="47"/>
      <c r="J551" s="65"/>
      <c r="K551" s="45" t="e">
        <f ca="1">VLOOKUP(Tableau64[module],OFFSET(INDIRECT(A551&amp;"_code"),0,2,,2),2)</f>
        <v>#REF!</v>
      </c>
      <c r="L551" s="45"/>
      <c r="M551" s="47"/>
      <c r="N551" s="45"/>
      <c r="Q551" s="46"/>
      <c r="R551" s="46">
        <f t="shared" si="29"/>
        <v>0</v>
      </c>
    </row>
    <row r="552" spans="1:18" x14ac:dyDescent="0.2">
      <c r="A552" s="61"/>
      <c r="B552" s="65" t="str">
        <f t="shared" si="28"/>
        <v>2018-23</v>
      </c>
      <c r="C552" s="46">
        <v>43254</v>
      </c>
      <c r="D552" s="67">
        <f>WEEKDAY(Tableau64[[#This Row],[date]])</f>
        <v>1</v>
      </c>
      <c r="E552" s="47">
        <v>0.34375</v>
      </c>
      <c r="F552" s="47">
        <v>0.51041666666666696</v>
      </c>
      <c r="G552" s="46" t="str">
        <f>IF(NOT(ISBLANK(Tableau64[heure
début])),IF(VALUE(MID(TEXT(Tableau64[heure
début],"hh"),1,2))&lt;13,"AM","PM"),"")</f>
        <v>AM</v>
      </c>
      <c r="H552" s="47">
        <f t="shared" si="27"/>
        <v>0.16666666666666696</v>
      </c>
      <c r="I552" s="47"/>
      <c r="J552" s="65"/>
      <c r="K552" s="45" t="e">
        <f ca="1">VLOOKUP(Tableau64[module],OFFSET(INDIRECT(A552&amp;"_code"),0,2,,2),2)</f>
        <v>#REF!</v>
      </c>
      <c r="L552" s="45"/>
      <c r="M552" s="47"/>
      <c r="N552" s="45"/>
      <c r="Q552" s="46"/>
      <c r="R552" s="46">
        <f t="shared" si="29"/>
        <v>0</v>
      </c>
    </row>
    <row r="553" spans="1:18" x14ac:dyDescent="0.2">
      <c r="A553" s="61"/>
      <c r="B553" s="65" t="str">
        <f t="shared" si="28"/>
        <v>2018-23</v>
      </c>
      <c r="C553" s="46">
        <v>43254</v>
      </c>
      <c r="D553" s="67">
        <f>WEEKDAY(Tableau64[[#This Row],[date]])</f>
        <v>1</v>
      </c>
      <c r="E553" s="63">
        <v>0.57291666666666696</v>
      </c>
      <c r="F553" s="63">
        <v>0.73958333333333404</v>
      </c>
      <c r="G553" s="46" t="str">
        <f>IF(NOT(ISBLANK(Tableau64[heure
début])),IF(VALUE(MID(TEXT(Tableau64[heure
début],"hh"),1,2))&lt;13,"AM","PM"),"")</f>
        <v>PM</v>
      </c>
      <c r="H553" s="47">
        <f t="shared" si="27"/>
        <v>0.16666666666666707</v>
      </c>
      <c r="I553" s="47"/>
      <c r="J553" s="65"/>
      <c r="K553" s="45" t="e">
        <f ca="1">VLOOKUP(Tableau64[module],OFFSET(INDIRECT(A553&amp;"_code"),0,2,,2),2)</f>
        <v>#REF!</v>
      </c>
      <c r="L553" s="45"/>
      <c r="M553" s="47"/>
      <c r="N553" s="45"/>
      <c r="Q553" s="46"/>
      <c r="R553" s="46">
        <f t="shared" si="29"/>
        <v>0</v>
      </c>
    </row>
    <row r="554" spans="1:18" x14ac:dyDescent="0.2">
      <c r="A554" s="61"/>
      <c r="B554" s="65" t="str">
        <f t="shared" si="28"/>
        <v>2018-23</v>
      </c>
      <c r="C554" s="46">
        <v>43255</v>
      </c>
      <c r="D554" s="67">
        <f>WEEKDAY(Tableau64[[#This Row],[date]])</f>
        <v>2</v>
      </c>
      <c r="E554" s="47">
        <v>0.34375</v>
      </c>
      <c r="F554" s="47">
        <v>0.51041666666666696</v>
      </c>
      <c r="G554" s="46" t="str">
        <f>IF(NOT(ISBLANK(Tableau64[heure
début])),IF(VALUE(MID(TEXT(Tableau64[heure
début],"hh"),1,2))&lt;13,"AM","PM"),"")</f>
        <v>AM</v>
      </c>
      <c r="H554" s="47">
        <f t="shared" si="27"/>
        <v>0.16666666666666696</v>
      </c>
      <c r="I554" s="47"/>
      <c r="J554" s="65"/>
      <c r="K554" s="45" t="e">
        <f ca="1">VLOOKUP(Tableau64[module],OFFSET(INDIRECT(A554&amp;"_code"),0,2,,2),2)</f>
        <v>#REF!</v>
      </c>
      <c r="L554" s="45"/>
      <c r="M554" s="47"/>
      <c r="N554" s="45"/>
      <c r="Q554" s="46"/>
      <c r="R554" s="46">
        <f t="shared" si="29"/>
        <v>0</v>
      </c>
    </row>
    <row r="555" spans="1:18" x14ac:dyDescent="0.2">
      <c r="A555" s="61"/>
      <c r="B555" s="65" t="str">
        <f t="shared" si="28"/>
        <v>2018-23</v>
      </c>
      <c r="C555" s="46">
        <v>43255</v>
      </c>
      <c r="D555" s="67">
        <f>WEEKDAY(Tableau64[[#This Row],[date]])</f>
        <v>2</v>
      </c>
      <c r="E555" s="63">
        <v>0.57291666666666696</v>
      </c>
      <c r="F555" s="63">
        <v>0.73958333333333404</v>
      </c>
      <c r="G555" s="46" t="str">
        <f>IF(NOT(ISBLANK(Tableau64[heure
début])),IF(VALUE(MID(TEXT(Tableau64[heure
début],"hh"),1,2))&lt;13,"AM","PM"),"")</f>
        <v>PM</v>
      </c>
      <c r="H555" s="47">
        <f t="shared" si="27"/>
        <v>0.16666666666666707</v>
      </c>
      <c r="I555" s="47"/>
      <c r="J555" s="65"/>
      <c r="K555" s="45" t="e">
        <f ca="1">VLOOKUP(Tableau64[module],OFFSET(INDIRECT(A555&amp;"_code"),0,2,,2),2)</f>
        <v>#REF!</v>
      </c>
      <c r="L555" s="45"/>
      <c r="M555" s="47"/>
      <c r="N555" s="45"/>
      <c r="Q555" s="46"/>
      <c r="R555" s="46">
        <f t="shared" si="29"/>
        <v>0</v>
      </c>
    </row>
    <row r="556" spans="1:18" x14ac:dyDescent="0.2">
      <c r="A556" s="61"/>
      <c r="B556" s="65" t="str">
        <f t="shared" si="28"/>
        <v>2018-23</v>
      </c>
      <c r="C556" s="46">
        <v>43256</v>
      </c>
      <c r="D556" s="67">
        <f>WEEKDAY(Tableau64[[#This Row],[date]])</f>
        <v>3</v>
      </c>
      <c r="E556" s="47">
        <v>0.34375</v>
      </c>
      <c r="F556" s="47">
        <v>0.51041666666666696</v>
      </c>
      <c r="G556" s="46" t="str">
        <f>IF(NOT(ISBLANK(Tableau64[heure
début])),IF(VALUE(MID(TEXT(Tableau64[heure
début],"hh"),1,2))&lt;13,"AM","PM"),"")</f>
        <v>AM</v>
      </c>
      <c r="H556" s="47">
        <f t="shared" si="27"/>
        <v>0.16666666666666696</v>
      </c>
      <c r="I556" s="47"/>
      <c r="J556" s="65"/>
      <c r="K556" s="45" t="e">
        <f ca="1">VLOOKUP(Tableau64[module],OFFSET(INDIRECT(A556&amp;"_code"),0,2,,2),2)</f>
        <v>#REF!</v>
      </c>
      <c r="L556" s="45"/>
      <c r="M556" s="47"/>
      <c r="N556" s="45"/>
      <c r="Q556" s="46"/>
      <c r="R556" s="46">
        <f t="shared" si="29"/>
        <v>0</v>
      </c>
    </row>
    <row r="557" spans="1:18" x14ac:dyDescent="0.2">
      <c r="A557" s="61"/>
      <c r="B557" s="65" t="str">
        <f t="shared" si="28"/>
        <v>2018-23</v>
      </c>
      <c r="C557" s="46">
        <v>43256</v>
      </c>
      <c r="D557" s="67">
        <f>WEEKDAY(Tableau64[[#This Row],[date]])</f>
        <v>3</v>
      </c>
      <c r="E557" s="63">
        <v>0.57291666666666696</v>
      </c>
      <c r="F557" s="63">
        <v>0.73958333333333404</v>
      </c>
      <c r="G557" s="46" t="str">
        <f>IF(NOT(ISBLANK(Tableau64[heure
début])),IF(VALUE(MID(TEXT(Tableau64[heure
début],"hh"),1,2))&lt;13,"AM","PM"),"")</f>
        <v>PM</v>
      </c>
      <c r="H557" s="47">
        <f t="shared" si="27"/>
        <v>0.16666666666666707</v>
      </c>
      <c r="I557" s="47"/>
      <c r="J557" s="65"/>
      <c r="K557" s="45" t="e">
        <f ca="1">VLOOKUP(Tableau64[module],OFFSET(INDIRECT(A557&amp;"_code"),0,2,,2),2)</f>
        <v>#REF!</v>
      </c>
      <c r="L557" s="45"/>
      <c r="M557" s="47"/>
      <c r="N557" s="45"/>
      <c r="Q557" s="46"/>
      <c r="R557" s="46">
        <f t="shared" si="29"/>
        <v>0</v>
      </c>
    </row>
    <row r="558" spans="1:18" x14ac:dyDescent="0.2">
      <c r="A558" s="61"/>
      <c r="B558" s="65" t="str">
        <f t="shared" si="28"/>
        <v>2018-23</v>
      </c>
      <c r="C558" s="46">
        <v>43257</v>
      </c>
      <c r="D558" s="67">
        <f>WEEKDAY(Tableau64[[#This Row],[date]])</f>
        <v>4</v>
      </c>
      <c r="E558" s="47">
        <v>0.34375</v>
      </c>
      <c r="F558" s="47">
        <v>0.51041666666666696</v>
      </c>
      <c r="G558" s="46" t="str">
        <f>IF(NOT(ISBLANK(Tableau64[heure
début])),IF(VALUE(MID(TEXT(Tableau64[heure
début],"hh"),1,2))&lt;13,"AM","PM"),"")</f>
        <v>AM</v>
      </c>
      <c r="H558" s="47">
        <f t="shared" si="27"/>
        <v>0.16666666666666696</v>
      </c>
      <c r="I558" s="47"/>
      <c r="J558" s="65"/>
      <c r="K558" s="45" t="e">
        <f ca="1">VLOOKUP(Tableau64[module],OFFSET(INDIRECT(A558&amp;"_code"),0,2,,2),2)</f>
        <v>#REF!</v>
      </c>
      <c r="L558" s="45"/>
      <c r="M558" s="47"/>
      <c r="N558" s="45"/>
      <c r="Q558" s="46"/>
      <c r="R558" s="46">
        <f t="shared" si="29"/>
        <v>0</v>
      </c>
    </row>
    <row r="559" spans="1:18" x14ac:dyDescent="0.2">
      <c r="A559" s="61"/>
      <c r="B559" s="65" t="str">
        <f t="shared" si="28"/>
        <v>2018-23</v>
      </c>
      <c r="C559" s="46">
        <v>43257</v>
      </c>
      <c r="D559" s="67">
        <f>WEEKDAY(Tableau64[[#This Row],[date]])</f>
        <v>4</v>
      </c>
      <c r="E559" s="63">
        <v>0.57291666666666696</v>
      </c>
      <c r="F559" s="63">
        <v>0.73958333333333404</v>
      </c>
      <c r="G559" s="46" t="str">
        <f>IF(NOT(ISBLANK(Tableau64[heure
début])),IF(VALUE(MID(TEXT(Tableau64[heure
début],"hh"),1,2))&lt;13,"AM","PM"),"")</f>
        <v>PM</v>
      </c>
      <c r="H559" s="47">
        <f t="shared" si="27"/>
        <v>0.16666666666666707</v>
      </c>
      <c r="I559" s="47"/>
      <c r="J559" s="65"/>
      <c r="K559" s="45" t="e">
        <f ca="1">VLOOKUP(Tableau64[module],OFFSET(INDIRECT(A559&amp;"_code"),0,2,,2),2)</f>
        <v>#REF!</v>
      </c>
      <c r="L559" s="45"/>
      <c r="M559" s="47"/>
      <c r="N559" s="45"/>
      <c r="Q559" s="46"/>
      <c r="R559" s="46">
        <f t="shared" si="29"/>
        <v>0</v>
      </c>
    </row>
    <row r="560" spans="1:18" x14ac:dyDescent="0.2">
      <c r="A560" s="61"/>
      <c r="B560" s="65" t="str">
        <f t="shared" si="28"/>
        <v>2018-23</v>
      </c>
      <c r="C560" s="46">
        <v>43258</v>
      </c>
      <c r="D560" s="67">
        <f>WEEKDAY(Tableau64[[#This Row],[date]])</f>
        <v>5</v>
      </c>
      <c r="E560" s="47">
        <v>0.34375</v>
      </c>
      <c r="F560" s="47">
        <v>0.51041666666666696</v>
      </c>
      <c r="G560" s="46" t="str">
        <f>IF(NOT(ISBLANK(Tableau64[heure
début])),IF(VALUE(MID(TEXT(Tableau64[heure
début],"hh"),1,2))&lt;13,"AM","PM"),"")</f>
        <v>AM</v>
      </c>
      <c r="H560" s="47">
        <f t="shared" si="27"/>
        <v>0.16666666666666696</v>
      </c>
      <c r="I560" s="47"/>
      <c r="J560" s="65"/>
      <c r="K560" s="45" t="e">
        <f ca="1">VLOOKUP(Tableau64[module],OFFSET(INDIRECT(A560&amp;"_code"),0,2,,2),2)</f>
        <v>#REF!</v>
      </c>
      <c r="L560" s="45"/>
      <c r="M560" s="47"/>
      <c r="N560" s="45"/>
      <c r="Q560" s="46"/>
      <c r="R560" s="46">
        <f t="shared" si="29"/>
        <v>0</v>
      </c>
    </row>
    <row r="561" spans="1:18" x14ac:dyDescent="0.2">
      <c r="A561" s="61"/>
      <c r="B561" s="65" t="str">
        <f t="shared" si="28"/>
        <v>2018-23</v>
      </c>
      <c r="C561" s="46">
        <v>43258</v>
      </c>
      <c r="D561" s="67">
        <f>WEEKDAY(Tableau64[[#This Row],[date]])</f>
        <v>5</v>
      </c>
      <c r="E561" s="63">
        <v>0.57291666666666696</v>
      </c>
      <c r="F561" s="63">
        <v>0.73958333333333404</v>
      </c>
      <c r="G561" s="46" t="str">
        <f>IF(NOT(ISBLANK(Tableau64[heure
début])),IF(VALUE(MID(TEXT(Tableau64[heure
début],"hh"),1,2))&lt;13,"AM","PM"),"")</f>
        <v>PM</v>
      </c>
      <c r="H561" s="47">
        <f t="shared" si="27"/>
        <v>0.16666666666666707</v>
      </c>
      <c r="I561" s="47"/>
      <c r="J561" s="65"/>
      <c r="K561" s="45" t="e">
        <f ca="1">VLOOKUP(Tableau64[module],OFFSET(INDIRECT(A561&amp;"_code"),0,2,,2),2)</f>
        <v>#REF!</v>
      </c>
      <c r="L561" s="45"/>
      <c r="M561" s="47"/>
      <c r="N561" s="45"/>
      <c r="Q561" s="46"/>
      <c r="R561" s="46">
        <f t="shared" si="29"/>
        <v>0</v>
      </c>
    </row>
    <row r="562" spans="1:18" x14ac:dyDescent="0.2">
      <c r="A562" s="61"/>
      <c r="B562" s="65" t="str">
        <f t="shared" si="28"/>
        <v>2018-23</v>
      </c>
      <c r="C562" s="46">
        <v>43259</v>
      </c>
      <c r="D562" s="67">
        <f>WEEKDAY(Tableau64[[#This Row],[date]])</f>
        <v>6</v>
      </c>
      <c r="E562" s="47">
        <v>0.34375</v>
      </c>
      <c r="F562" s="47">
        <v>0.51041666666666696</v>
      </c>
      <c r="G562" s="46" t="str">
        <f>IF(NOT(ISBLANK(Tableau64[heure
début])),IF(VALUE(MID(TEXT(Tableau64[heure
début],"hh"),1,2))&lt;13,"AM","PM"),"")</f>
        <v>AM</v>
      </c>
      <c r="H562" s="47">
        <f t="shared" si="27"/>
        <v>0.16666666666666696</v>
      </c>
      <c r="I562" s="47"/>
      <c r="J562" s="65"/>
      <c r="K562" s="45" t="e">
        <f ca="1">VLOOKUP(Tableau64[module],OFFSET(INDIRECT(A562&amp;"_code"),0,2,,2),2)</f>
        <v>#REF!</v>
      </c>
      <c r="L562" s="45"/>
      <c r="M562" s="47"/>
      <c r="N562" s="45"/>
      <c r="Q562" s="46"/>
      <c r="R562" s="46">
        <f t="shared" si="29"/>
        <v>0</v>
      </c>
    </row>
    <row r="563" spans="1:18" x14ac:dyDescent="0.2">
      <c r="A563" s="61"/>
      <c r="B563" s="65" t="str">
        <f t="shared" si="28"/>
        <v>2018-23</v>
      </c>
      <c r="C563" s="46">
        <v>43259</v>
      </c>
      <c r="D563" s="67">
        <f>WEEKDAY(Tableau64[[#This Row],[date]])</f>
        <v>6</v>
      </c>
      <c r="E563" s="63">
        <v>0.57291666666666696</v>
      </c>
      <c r="F563" s="63">
        <v>0.73958333333333404</v>
      </c>
      <c r="G563" s="46" t="str">
        <f>IF(NOT(ISBLANK(Tableau64[heure
début])),IF(VALUE(MID(TEXT(Tableau64[heure
début],"hh"),1,2))&lt;13,"AM","PM"),"")</f>
        <v>PM</v>
      </c>
      <c r="H563" s="47">
        <f t="shared" si="27"/>
        <v>0.16666666666666707</v>
      </c>
      <c r="I563" s="47"/>
      <c r="J563" s="65"/>
      <c r="K563" s="45" t="e">
        <f ca="1">VLOOKUP(Tableau64[module],OFFSET(INDIRECT(A563&amp;"_code"),0,2,,2),2)</f>
        <v>#REF!</v>
      </c>
      <c r="L563" s="45"/>
      <c r="M563" s="47"/>
      <c r="N563" s="45"/>
      <c r="Q563" s="46"/>
      <c r="R563" s="46">
        <f t="shared" si="29"/>
        <v>0</v>
      </c>
    </row>
    <row r="564" spans="1:18" x14ac:dyDescent="0.2">
      <c r="A564" s="61"/>
      <c r="B564" s="65" t="str">
        <f t="shared" si="28"/>
        <v>2018-23</v>
      </c>
      <c r="C564" s="46">
        <v>43260</v>
      </c>
      <c r="D564" s="67">
        <f>WEEKDAY(Tableau64[[#This Row],[date]])</f>
        <v>7</v>
      </c>
      <c r="E564" s="47">
        <v>0.34375</v>
      </c>
      <c r="F564" s="47">
        <v>0.51041666666666696</v>
      </c>
      <c r="G564" s="46" t="str">
        <f>IF(NOT(ISBLANK(Tableau64[heure
début])),IF(VALUE(MID(TEXT(Tableau64[heure
début],"hh"),1,2))&lt;13,"AM","PM"),"")</f>
        <v>AM</v>
      </c>
      <c r="H564" s="47">
        <f t="shared" si="27"/>
        <v>0.16666666666666696</v>
      </c>
      <c r="I564" s="47"/>
      <c r="J564" s="65"/>
      <c r="K564" s="45" t="e">
        <f ca="1">VLOOKUP(Tableau64[module],OFFSET(INDIRECT(A564&amp;"_code"),0,2,,2),2)</f>
        <v>#REF!</v>
      </c>
      <c r="L564" s="45"/>
      <c r="M564" s="47"/>
      <c r="N564" s="45"/>
      <c r="Q564" s="46"/>
      <c r="R564" s="46">
        <f t="shared" si="29"/>
        <v>0</v>
      </c>
    </row>
    <row r="565" spans="1:18" x14ac:dyDescent="0.2">
      <c r="A565" s="61"/>
      <c r="B565" s="65" t="str">
        <f t="shared" si="28"/>
        <v>2018-23</v>
      </c>
      <c r="C565" s="46">
        <v>43260</v>
      </c>
      <c r="D565" s="67">
        <f>WEEKDAY(Tableau64[[#This Row],[date]])</f>
        <v>7</v>
      </c>
      <c r="E565" s="63">
        <v>0.57291666666666696</v>
      </c>
      <c r="F565" s="63">
        <v>0.73958333333333404</v>
      </c>
      <c r="G565" s="46" t="str">
        <f>IF(NOT(ISBLANK(Tableau64[heure
début])),IF(VALUE(MID(TEXT(Tableau64[heure
début],"hh"),1,2))&lt;13,"AM","PM"),"")</f>
        <v>PM</v>
      </c>
      <c r="H565" s="47">
        <f t="shared" si="27"/>
        <v>0.16666666666666707</v>
      </c>
      <c r="I565" s="47"/>
      <c r="J565" s="65"/>
      <c r="K565" s="45" t="e">
        <f ca="1">VLOOKUP(Tableau64[module],OFFSET(INDIRECT(A565&amp;"_code"),0,2,,2),2)</f>
        <v>#REF!</v>
      </c>
      <c r="L565" s="45"/>
      <c r="M565" s="47"/>
      <c r="N565" s="45"/>
      <c r="Q565" s="46"/>
      <c r="R565" s="46">
        <f t="shared" si="29"/>
        <v>0</v>
      </c>
    </row>
    <row r="566" spans="1:18" x14ac:dyDescent="0.2">
      <c r="A566" s="61"/>
      <c r="B566" s="65" t="str">
        <f t="shared" si="28"/>
        <v>2018-24</v>
      </c>
      <c r="C566" s="46">
        <v>43261</v>
      </c>
      <c r="D566" s="67">
        <f>WEEKDAY(Tableau64[[#This Row],[date]])</f>
        <v>1</v>
      </c>
      <c r="E566" s="47">
        <v>0.34375</v>
      </c>
      <c r="F566" s="47">
        <v>0.51041666666666696</v>
      </c>
      <c r="G566" s="46" t="str">
        <f>IF(NOT(ISBLANK(Tableau64[heure
début])),IF(VALUE(MID(TEXT(Tableau64[heure
début],"hh"),1,2))&lt;13,"AM","PM"),"")</f>
        <v>AM</v>
      </c>
      <c r="H566" s="47">
        <f t="shared" si="27"/>
        <v>0.16666666666666696</v>
      </c>
      <c r="I566" s="47"/>
      <c r="J566" s="65"/>
      <c r="K566" s="45" t="e">
        <f ca="1">VLOOKUP(Tableau64[module],OFFSET(INDIRECT(A566&amp;"_code"),0,2,,2),2)</f>
        <v>#REF!</v>
      </c>
      <c r="L566" s="45"/>
      <c r="M566" s="47"/>
      <c r="N566" s="45"/>
      <c r="Q566" s="46"/>
      <c r="R566" s="46">
        <f t="shared" si="29"/>
        <v>0</v>
      </c>
    </row>
    <row r="567" spans="1:18" x14ac:dyDescent="0.2">
      <c r="A567" s="61"/>
      <c r="B567" s="65" t="str">
        <f t="shared" si="28"/>
        <v>2018-24</v>
      </c>
      <c r="C567" s="46">
        <v>43261</v>
      </c>
      <c r="D567" s="67">
        <f>WEEKDAY(Tableau64[[#This Row],[date]])</f>
        <v>1</v>
      </c>
      <c r="E567" s="63">
        <v>0.57291666666666696</v>
      </c>
      <c r="F567" s="63">
        <v>0.73958333333333404</v>
      </c>
      <c r="G567" s="46" t="str">
        <f>IF(NOT(ISBLANK(Tableau64[heure
début])),IF(VALUE(MID(TEXT(Tableau64[heure
début],"hh"),1,2))&lt;13,"AM","PM"),"")</f>
        <v>PM</v>
      </c>
      <c r="H567" s="47">
        <f t="shared" si="27"/>
        <v>0.16666666666666707</v>
      </c>
      <c r="I567" s="47"/>
      <c r="J567" s="65"/>
      <c r="K567" s="45" t="e">
        <f ca="1">VLOOKUP(Tableau64[module],OFFSET(INDIRECT(A567&amp;"_code"),0,2,,2),2)</f>
        <v>#REF!</v>
      </c>
      <c r="L567" s="45"/>
      <c r="M567" s="47"/>
      <c r="N567" s="45"/>
      <c r="Q567" s="46"/>
      <c r="R567" s="46">
        <f t="shared" si="29"/>
        <v>0</v>
      </c>
    </row>
    <row r="568" spans="1:18" x14ac:dyDescent="0.2">
      <c r="A568" s="61"/>
      <c r="B568" s="65" t="str">
        <f t="shared" si="28"/>
        <v>2018-24</v>
      </c>
      <c r="C568" s="46">
        <v>43262</v>
      </c>
      <c r="D568" s="67">
        <f>WEEKDAY(Tableau64[[#This Row],[date]])</f>
        <v>2</v>
      </c>
      <c r="E568" s="47">
        <v>0.34375</v>
      </c>
      <c r="F568" s="47">
        <v>0.51041666666666696</v>
      </c>
      <c r="G568" s="46" t="str">
        <f>IF(NOT(ISBLANK(Tableau64[heure
début])),IF(VALUE(MID(TEXT(Tableau64[heure
début],"hh"),1,2))&lt;13,"AM","PM"),"")</f>
        <v>AM</v>
      </c>
      <c r="H568" s="47">
        <f t="shared" si="27"/>
        <v>0.16666666666666696</v>
      </c>
      <c r="I568" s="47"/>
      <c r="J568" s="65"/>
      <c r="K568" s="45" t="e">
        <f ca="1">VLOOKUP(Tableau64[module],OFFSET(INDIRECT(A568&amp;"_code"),0,2,,2),2)</f>
        <v>#REF!</v>
      </c>
      <c r="L568" s="45"/>
      <c r="M568" s="47"/>
      <c r="N568" s="45"/>
      <c r="Q568" s="46"/>
      <c r="R568" s="46">
        <f t="shared" si="29"/>
        <v>0</v>
      </c>
    </row>
    <row r="569" spans="1:18" x14ac:dyDescent="0.2">
      <c r="A569" s="61"/>
      <c r="B569" s="65" t="str">
        <f t="shared" si="28"/>
        <v>2018-24</v>
      </c>
      <c r="C569" s="46">
        <v>43262</v>
      </c>
      <c r="D569" s="67">
        <f>WEEKDAY(Tableau64[[#This Row],[date]])</f>
        <v>2</v>
      </c>
      <c r="E569" s="63">
        <v>0.57291666666666696</v>
      </c>
      <c r="F569" s="63">
        <v>0.73958333333333404</v>
      </c>
      <c r="G569" s="46" t="str">
        <f>IF(NOT(ISBLANK(Tableau64[heure
début])),IF(VALUE(MID(TEXT(Tableau64[heure
début],"hh"),1,2))&lt;13,"AM","PM"),"")</f>
        <v>PM</v>
      </c>
      <c r="H569" s="47">
        <f t="shared" si="27"/>
        <v>0.16666666666666707</v>
      </c>
      <c r="I569" s="47"/>
      <c r="J569" s="65"/>
      <c r="K569" s="45" t="e">
        <f ca="1">VLOOKUP(Tableau64[module],OFFSET(INDIRECT(A569&amp;"_code"),0,2,,2),2)</f>
        <v>#REF!</v>
      </c>
      <c r="L569" s="45"/>
      <c r="M569" s="47"/>
      <c r="N569" s="45"/>
      <c r="Q569" s="46"/>
      <c r="R569" s="46">
        <f t="shared" si="29"/>
        <v>0</v>
      </c>
    </row>
    <row r="570" spans="1:18" x14ac:dyDescent="0.2">
      <c r="A570" s="61"/>
      <c r="B570" s="65" t="str">
        <f t="shared" si="28"/>
        <v>2018-24</v>
      </c>
      <c r="C570" s="46">
        <v>43263</v>
      </c>
      <c r="D570" s="67">
        <f>WEEKDAY(Tableau64[[#This Row],[date]])</f>
        <v>3</v>
      </c>
      <c r="E570" s="47">
        <v>0.34375</v>
      </c>
      <c r="F570" s="47">
        <v>0.51041666666666696</v>
      </c>
      <c r="G570" s="46" t="str">
        <f>IF(NOT(ISBLANK(Tableau64[heure
début])),IF(VALUE(MID(TEXT(Tableau64[heure
début],"hh"),1,2))&lt;13,"AM","PM"),"")</f>
        <v>AM</v>
      </c>
      <c r="H570" s="47">
        <f t="shared" si="27"/>
        <v>0.16666666666666696</v>
      </c>
      <c r="I570" s="47"/>
      <c r="J570" s="65"/>
      <c r="K570" s="45" t="e">
        <f ca="1">VLOOKUP(Tableau64[module],OFFSET(INDIRECT(A570&amp;"_code"),0,2,,2),2)</f>
        <v>#REF!</v>
      </c>
      <c r="L570" s="45"/>
      <c r="M570" s="47"/>
      <c r="N570" s="45"/>
      <c r="Q570" s="46"/>
      <c r="R570" s="46">
        <f t="shared" si="29"/>
        <v>0</v>
      </c>
    </row>
    <row r="571" spans="1:18" x14ac:dyDescent="0.2">
      <c r="A571" s="61"/>
      <c r="B571" s="65" t="str">
        <f t="shared" si="28"/>
        <v>2018-24</v>
      </c>
      <c r="C571" s="46">
        <v>43263</v>
      </c>
      <c r="D571" s="67">
        <f>WEEKDAY(Tableau64[[#This Row],[date]])</f>
        <v>3</v>
      </c>
      <c r="E571" s="63">
        <v>0.57291666666666696</v>
      </c>
      <c r="F571" s="63">
        <v>0.73958333333333404</v>
      </c>
      <c r="G571" s="46" t="str">
        <f>IF(NOT(ISBLANK(Tableau64[heure
début])),IF(VALUE(MID(TEXT(Tableau64[heure
début],"hh"),1,2))&lt;13,"AM","PM"),"")</f>
        <v>PM</v>
      </c>
      <c r="H571" s="47">
        <f t="shared" si="27"/>
        <v>0.16666666666666707</v>
      </c>
      <c r="I571" s="47"/>
      <c r="J571" s="65"/>
      <c r="K571" s="45" t="e">
        <f ca="1">VLOOKUP(Tableau64[module],OFFSET(INDIRECT(A571&amp;"_code"),0,2,,2),2)</f>
        <v>#REF!</v>
      </c>
      <c r="L571" s="45"/>
      <c r="M571" s="47"/>
      <c r="N571" s="45"/>
      <c r="Q571" s="46"/>
      <c r="R571" s="46">
        <f t="shared" si="29"/>
        <v>0</v>
      </c>
    </row>
    <row r="572" spans="1:18" x14ac:dyDescent="0.2">
      <c r="A572" s="61"/>
      <c r="B572" s="65" t="str">
        <f t="shared" si="28"/>
        <v>2018-24</v>
      </c>
      <c r="C572" s="46">
        <v>43264</v>
      </c>
      <c r="D572" s="67">
        <f>WEEKDAY(Tableau64[[#This Row],[date]])</f>
        <v>4</v>
      </c>
      <c r="E572" s="47">
        <v>0.34375</v>
      </c>
      <c r="F572" s="47">
        <v>0.51041666666666696</v>
      </c>
      <c r="G572" s="46" t="str">
        <f>IF(NOT(ISBLANK(Tableau64[heure
début])),IF(VALUE(MID(TEXT(Tableau64[heure
début],"hh"),1,2))&lt;13,"AM","PM"),"")</f>
        <v>AM</v>
      </c>
      <c r="H572" s="47">
        <f t="shared" ref="H572:H635" si="30">F572-E572</f>
        <v>0.16666666666666696</v>
      </c>
      <c r="I572" s="47"/>
      <c r="J572" s="65"/>
      <c r="K572" s="45" t="e">
        <f ca="1">VLOOKUP(Tableau64[module],OFFSET(INDIRECT(A572&amp;"_code"),0,2,,2),2)</f>
        <v>#REF!</v>
      </c>
      <c r="L572" s="45"/>
      <c r="M572" s="47"/>
      <c r="N572" s="45"/>
      <c r="Q572" s="46"/>
      <c r="R572" s="46">
        <f t="shared" si="29"/>
        <v>0</v>
      </c>
    </row>
    <row r="573" spans="1:18" x14ac:dyDescent="0.2">
      <c r="A573" s="61"/>
      <c r="B573" s="65" t="str">
        <f t="shared" si="28"/>
        <v>2018-24</v>
      </c>
      <c r="C573" s="46">
        <v>43264</v>
      </c>
      <c r="D573" s="67">
        <f>WEEKDAY(Tableau64[[#This Row],[date]])</f>
        <v>4</v>
      </c>
      <c r="E573" s="63">
        <v>0.57291666666666696</v>
      </c>
      <c r="F573" s="63">
        <v>0.73958333333333404</v>
      </c>
      <c r="G573" s="46" t="str">
        <f>IF(NOT(ISBLANK(Tableau64[heure
début])),IF(VALUE(MID(TEXT(Tableau64[heure
début],"hh"),1,2))&lt;13,"AM","PM"),"")</f>
        <v>PM</v>
      </c>
      <c r="H573" s="47">
        <f t="shared" si="30"/>
        <v>0.16666666666666707</v>
      </c>
      <c r="I573" s="47"/>
      <c r="J573" s="65"/>
      <c r="K573" s="45" t="e">
        <f ca="1">VLOOKUP(Tableau64[module],OFFSET(INDIRECT(A573&amp;"_code"),0,2,,2),2)</f>
        <v>#REF!</v>
      </c>
      <c r="L573" s="45"/>
      <c r="M573" s="47"/>
      <c r="N573" s="45"/>
      <c r="Q573" s="46"/>
      <c r="R573" s="46">
        <f t="shared" si="29"/>
        <v>0</v>
      </c>
    </row>
    <row r="574" spans="1:18" x14ac:dyDescent="0.2">
      <c r="A574" s="61"/>
      <c r="B574" s="65" t="str">
        <f t="shared" si="28"/>
        <v>2018-24</v>
      </c>
      <c r="C574" s="46">
        <v>43265</v>
      </c>
      <c r="D574" s="67">
        <f>WEEKDAY(Tableau64[[#This Row],[date]])</f>
        <v>5</v>
      </c>
      <c r="E574" s="47">
        <v>0.34375</v>
      </c>
      <c r="F574" s="47">
        <v>0.51041666666666696</v>
      </c>
      <c r="G574" s="46" t="str">
        <f>IF(NOT(ISBLANK(Tableau64[heure
début])),IF(VALUE(MID(TEXT(Tableau64[heure
début],"hh"),1,2))&lt;13,"AM","PM"),"")</f>
        <v>AM</v>
      </c>
      <c r="H574" s="47">
        <f t="shared" si="30"/>
        <v>0.16666666666666696</v>
      </c>
      <c r="I574" s="47"/>
      <c r="J574" s="65"/>
      <c r="K574" s="45" t="e">
        <f ca="1">VLOOKUP(Tableau64[module],OFFSET(INDIRECT(A574&amp;"_code"),0,2,,2),2)</f>
        <v>#REF!</v>
      </c>
      <c r="L574" s="45"/>
      <c r="M574" s="47"/>
      <c r="N574" s="45"/>
      <c r="Q574" s="46"/>
      <c r="R574" s="46">
        <f t="shared" si="29"/>
        <v>0</v>
      </c>
    </row>
    <row r="575" spans="1:18" x14ac:dyDescent="0.2">
      <c r="A575" s="61"/>
      <c r="B575" s="65" t="str">
        <f t="shared" si="28"/>
        <v>2018-24</v>
      </c>
      <c r="C575" s="46">
        <v>43265</v>
      </c>
      <c r="D575" s="67">
        <f>WEEKDAY(Tableau64[[#This Row],[date]])</f>
        <v>5</v>
      </c>
      <c r="E575" s="63">
        <v>0.57291666666666696</v>
      </c>
      <c r="F575" s="63">
        <v>0.73958333333333404</v>
      </c>
      <c r="G575" s="46" t="str">
        <f>IF(NOT(ISBLANK(Tableau64[heure
début])),IF(VALUE(MID(TEXT(Tableau64[heure
début],"hh"),1,2))&lt;13,"AM","PM"),"")</f>
        <v>PM</v>
      </c>
      <c r="H575" s="47">
        <f t="shared" si="30"/>
        <v>0.16666666666666707</v>
      </c>
      <c r="I575" s="47"/>
      <c r="J575" s="65"/>
      <c r="K575" s="45" t="e">
        <f ca="1">VLOOKUP(Tableau64[module],OFFSET(INDIRECT(A575&amp;"_code"),0,2,,2),2)</f>
        <v>#REF!</v>
      </c>
      <c r="L575" s="45"/>
      <c r="M575" s="47"/>
      <c r="N575" s="45"/>
      <c r="Q575" s="46"/>
      <c r="R575" s="46">
        <f t="shared" si="29"/>
        <v>0</v>
      </c>
    </row>
    <row r="576" spans="1:18" x14ac:dyDescent="0.2">
      <c r="A576" s="61"/>
      <c r="B576" s="65" t="str">
        <f t="shared" si="28"/>
        <v>2018-24</v>
      </c>
      <c r="C576" s="46">
        <v>43266</v>
      </c>
      <c r="D576" s="67">
        <f>WEEKDAY(Tableau64[[#This Row],[date]])</f>
        <v>6</v>
      </c>
      <c r="E576" s="47">
        <v>0.34375</v>
      </c>
      <c r="F576" s="47">
        <v>0.51041666666666696</v>
      </c>
      <c r="G576" s="46" t="str">
        <f>IF(NOT(ISBLANK(Tableau64[heure
début])),IF(VALUE(MID(TEXT(Tableau64[heure
début],"hh"),1,2))&lt;13,"AM","PM"),"")</f>
        <v>AM</v>
      </c>
      <c r="H576" s="47">
        <f t="shared" si="30"/>
        <v>0.16666666666666696</v>
      </c>
      <c r="I576" s="47"/>
      <c r="J576" s="65"/>
      <c r="K576" s="45" t="e">
        <f ca="1">VLOOKUP(Tableau64[module],OFFSET(INDIRECT(A576&amp;"_code"),0,2,,2),2)</f>
        <v>#REF!</v>
      </c>
      <c r="L576" s="45"/>
      <c r="M576" s="47"/>
      <c r="N576" s="45"/>
      <c r="Q576" s="46"/>
      <c r="R576" s="46">
        <f t="shared" si="29"/>
        <v>0</v>
      </c>
    </row>
    <row r="577" spans="1:18" x14ac:dyDescent="0.2">
      <c r="A577" s="61"/>
      <c r="B577" s="65" t="str">
        <f t="shared" si="28"/>
        <v>2018-24</v>
      </c>
      <c r="C577" s="46">
        <v>43266</v>
      </c>
      <c r="D577" s="67">
        <f>WEEKDAY(Tableau64[[#This Row],[date]])</f>
        <v>6</v>
      </c>
      <c r="E577" s="63">
        <v>0.57291666666666696</v>
      </c>
      <c r="F577" s="63">
        <v>0.73958333333333404</v>
      </c>
      <c r="G577" s="46" t="str">
        <f>IF(NOT(ISBLANK(Tableau64[heure
début])),IF(VALUE(MID(TEXT(Tableau64[heure
début],"hh"),1,2))&lt;13,"AM","PM"),"")</f>
        <v>PM</v>
      </c>
      <c r="H577" s="47">
        <f t="shared" si="30"/>
        <v>0.16666666666666707</v>
      </c>
      <c r="I577" s="47"/>
      <c r="J577" s="65"/>
      <c r="K577" s="45" t="e">
        <f ca="1">VLOOKUP(Tableau64[module],OFFSET(INDIRECT(A577&amp;"_code"),0,2,,2),2)</f>
        <v>#REF!</v>
      </c>
      <c r="L577" s="45"/>
      <c r="M577" s="47"/>
      <c r="N577" s="45"/>
      <c r="Q577" s="46"/>
      <c r="R577" s="46">
        <f t="shared" si="29"/>
        <v>0</v>
      </c>
    </row>
    <row r="578" spans="1:18" x14ac:dyDescent="0.2">
      <c r="A578" s="61"/>
      <c r="B578" s="65" t="str">
        <f t="shared" ref="B578:B641" si="31">YEAR(C578)&amp;"-"&amp;WEEKNUM(C578)</f>
        <v>2018-24</v>
      </c>
      <c r="C578" s="46">
        <v>43267</v>
      </c>
      <c r="D578" s="67">
        <f>WEEKDAY(Tableau64[[#This Row],[date]])</f>
        <v>7</v>
      </c>
      <c r="E578" s="47">
        <v>0.34375</v>
      </c>
      <c r="F578" s="47">
        <v>0.51041666666666696</v>
      </c>
      <c r="G578" s="46" t="str">
        <f>IF(NOT(ISBLANK(Tableau64[heure
début])),IF(VALUE(MID(TEXT(Tableau64[heure
début],"hh"),1,2))&lt;13,"AM","PM"),"")</f>
        <v>AM</v>
      </c>
      <c r="H578" s="47">
        <f t="shared" si="30"/>
        <v>0.16666666666666696</v>
      </c>
      <c r="I578" s="47"/>
      <c r="J578" s="65"/>
      <c r="K578" s="45" t="e">
        <f ca="1">VLOOKUP(Tableau64[module],OFFSET(INDIRECT(A578&amp;"_code"),0,2,,2),2)</f>
        <v>#REF!</v>
      </c>
      <c r="L578" s="45"/>
      <c r="M578" s="47"/>
      <c r="N578" s="45"/>
      <c r="Q578" s="46"/>
      <c r="R578" s="46">
        <f t="shared" si="29"/>
        <v>0</v>
      </c>
    </row>
    <row r="579" spans="1:18" x14ac:dyDescent="0.2">
      <c r="A579" s="61"/>
      <c r="B579" s="65" t="str">
        <f t="shared" si="31"/>
        <v>2018-24</v>
      </c>
      <c r="C579" s="46">
        <v>43267</v>
      </c>
      <c r="D579" s="67">
        <f>WEEKDAY(Tableau64[[#This Row],[date]])</f>
        <v>7</v>
      </c>
      <c r="E579" s="63">
        <v>0.57291666666666696</v>
      </c>
      <c r="F579" s="63">
        <v>0.73958333333333404</v>
      </c>
      <c r="G579" s="46" t="str">
        <f>IF(NOT(ISBLANK(Tableau64[heure
début])),IF(VALUE(MID(TEXT(Tableau64[heure
début],"hh"),1,2))&lt;13,"AM","PM"),"")</f>
        <v>PM</v>
      </c>
      <c r="H579" s="47">
        <f t="shared" si="30"/>
        <v>0.16666666666666707</v>
      </c>
      <c r="I579" s="47"/>
      <c r="J579" s="65"/>
      <c r="K579" s="45" t="e">
        <f ca="1">VLOOKUP(Tableau64[module],OFFSET(INDIRECT(A579&amp;"_code"),0,2,,2),2)</f>
        <v>#REF!</v>
      </c>
      <c r="L579" s="45"/>
      <c r="M579" s="47"/>
      <c r="N579" s="45"/>
      <c r="Q579" s="46"/>
      <c r="R579" s="46">
        <f t="shared" ref="R579:R609" si="32">IF(NOT(ISBLANK(P579)),P579,Q579)</f>
        <v>0</v>
      </c>
    </row>
    <row r="580" spans="1:18" x14ac:dyDescent="0.2">
      <c r="A580" s="61"/>
      <c r="B580" s="65" t="str">
        <f t="shared" si="31"/>
        <v>2018-25</v>
      </c>
      <c r="C580" s="46">
        <v>43268</v>
      </c>
      <c r="D580" s="67">
        <f>WEEKDAY(Tableau64[[#This Row],[date]])</f>
        <v>1</v>
      </c>
      <c r="E580" s="47">
        <v>0.34375</v>
      </c>
      <c r="F580" s="47">
        <v>0.51041666666666696</v>
      </c>
      <c r="G580" s="46" t="str">
        <f>IF(NOT(ISBLANK(Tableau64[heure
début])),IF(VALUE(MID(TEXT(Tableau64[heure
début],"hh"),1,2))&lt;13,"AM","PM"),"")</f>
        <v>AM</v>
      </c>
      <c r="H580" s="47">
        <f t="shared" si="30"/>
        <v>0.16666666666666696</v>
      </c>
      <c r="I580" s="47"/>
      <c r="J580" s="65"/>
      <c r="K580" s="45" t="e">
        <f ca="1">VLOOKUP(Tableau64[module],OFFSET(INDIRECT(A580&amp;"_code"),0,2,,2),2)</f>
        <v>#REF!</v>
      </c>
      <c r="L580" s="45"/>
      <c r="M580" s="47"/>
      <c r="N580" s="45"/>
      <c r="Q580" s="46"/>
      <c r="R580" s="46">
        <f t="shared" si="32"/>
        <v>0</v>
      </c>
    </row>
    <row r="581" spans="1:18" x14ac:dyDescent="0.2">
      <c r="A581" s="61"/>
      <c r="B581" s="65" t="str">
        <f t="shared" si="31"/>
        <v>2018-25</v>
      </c>
      <c r="C581" s="46">
        <v>43268</v>
      </c>
      <c r="D581" s="67">
        <f>WEEKDAY(Tableau64[[#This Row],[date]])</f>
        <v>1</v>
      </c>
      <c r="E581" s="63">
        <v>0.57291666666666696</v>
      </c>
      <c r="F581" s="63">
        <v>0.73958333333333404</v>
      </c>
      <c r="G581" s="46" t="str">
        <f>IF(NOT(ISBLANK(Tableau64[heure
début])),IF(VALUE(MID(TEXT(Tableau64[heure
début],"hh"),1,2))&lt;13,"AM","PM"),"")</f>
        <v>PM</v>
      </c>
      <c r="H581" s="47">
        <f t="shared" si="30"/>
        <v>0.16666666666666707</v>
      </c>
      <c r="I581" s="47"/>
      <c r="J581" s="65"/>
      <c r="K581" s="45" t="e">
        <f ca="1">VLOOKUP(Tableau64[module],OFFSET(INDIRECT(A581&amp;"_code"),0,2,,2),2)</f>
        <v>#REF!</v>
      </c>
      <c r="L581" s="45"/>
      <c r="M581" s="47"/>
      <c r="N581" s="45"/>
      <c r="Q581" s="46"/>
      <c r="R581" s="46">
        <f t="shared" si="32"/>
        <v>0</v>
      </c>
    </row>
    <row r="582" spans="1:18" x14ac:dyDescent="0.2">
      <c r="A582" s="61"/>
      <c r="B582" s="65" t="str">
        <f t="shared" si="31"/>
        <v>2018-25</v>
      </c>
      <c r="C582" s="46">
        <v>43269</v>
      </c>
      <c r="D582" s="67">
        <f>WEEKDAY(Tableau64[[#This Row],[date]])</f>
        <v>2</v>
      </c>
      <c r="E582" s="47">
        <v>0.34375</v>
      </c>
      <c r="F582" s="47">
        <v>0.51041666666666696</v>
      </c>
      <c r="G582" s="46" t="str">
        <f>IF(NOT(ISBLANK(Tableau64[heure
début])),IF(VALUE(MID(TEXT(Tableau64[heure
début],"hh"),1,2))&lt;13,"AM","PM"),"")</f>
        <v>AM</v>
      </c>
      <c r="H582" s="47">
        <f t="shared" si="30"/>
        <v>0.16666666666666696</v>
      </c>
      <c r="I582" s="47"/>
      <c r="J582" s="65"/>
      <c r="K582" s="45" t="e">
        <f ca="1">VLOOKUP(Tableau64[module],OFFSET(INDIRECT(A582&amp;"_code"),0,2,,2),2)</f>
        <v>#REF!</v>
      </c>
      <c r="L582" s="45"/>
      <c r="M582" s="47"/>
      <c r="N582" s="45"/>
      <c r="Q582" s="46"/>
      <c r="R582" s="46">
        <f t="shared" si="32"/>
        <v>0</v>
      </c>
    </row>
    <row r="583" spans="1:18" x14ac:dyDescent="0.2">
      <c r="A583" s="61"/>
      <c r="B583" s="65" t="str">
        <f t="shared" si="31"/>
        <v>2018-25</v>
      </c>
      <c r="C583" s="46">
        <v>43269</v>
      </c>
      <c r="D583" s="67">
        <f>WEEKDAY(Tableau64[[#This Row],[date]])</f>
        <v>2</v>
      </c>
      <c r="E583" s="63">
        <v>0.57291666666666696</v>
      </c>
      <c r="F583" s="63">
        <v>0.73958333333333404</v>
      </c>
      <c r="G583" s="46" t="str">
        <f>IF(NOT(ISBLANK(Tableau64[heure
début])),IF(VALUE(MID(TEXT(Tableau64[heure
début],"hh"),1,2))&lt;13,"AM","PM"),"")</f>
        <v>PM</v>
      </c>
      <c r="H583" s="47">
        <f t="shared" si="30"/>
        <v>0.16666666666666707</v>
      </c>
      <c r="I583" s="47"/>
      <c r="J583" s="65"/>
      <c r="K583" s="45" t="e">
        <f ca="1">VLOOKUP(Tableau64[module],OFFSET(INDIRECT(A583&amp;"_code"),0,2,,2),2)</f>
        <v>#REF!</v>
      </c>
      <c r="L583" s="45"/>
      <c r="M583" s="47"/>
      <c r="N583" s="45"/>
      <c r="Q583" s="46"/>
      <c r="R583" s="46">
        <f t="shared" si="32"/>
        <v>0</v>
      </c>
    </row>
    <row r="584" spans="1:18" x14ac:dyDescent="0.2">
      <c r="A584" s="61"/>
      <c r="B584" s="65" t="str">
        <f t="shared" si="31"/>
        <v>2018-25</v>
      </c>
      <c r="C584" s="46">
        <v>43270</v>
      </c>
      <c r="D584" s="67">
        <f>WEEKDAY(Tableau64[[#This Row],[date]])</f>
        <v>3</v>
      </c>
      <c r="E584" s="47">
        <v>0.34375</v>
      </c>
      <c r="F584" s="47">
        <v>0.51041666666666696</v>
      </c>
      <c r="G584" s="46" t="str">
        <f>IF(NOT(ISBLANK(Tableau64[heure
début])),IF(VALUE(MID(TEXT(Tableau64[heure
début],"hh"),1,2))&lt;13,"AM","PM"),"")</f>
        <v>AM</v>
      </c>
      <c r="H584" s="47">
        <f t="shared" si="30"/>
        <v>0.16666666666666696</v>
      </c>
      <c r="I584" s="47"/>
      <c r="J584" s="65"/>
      <c r="K584" s="45" t="e">
        <f ca="1">VLOOKUP(Tableau64[module],OFFSET(INDIRECT(A584&amp;"_code"),0,2,,2),2)</f>
        <v>#REF!</v>
      </c>
      <c r="L584" s="45"/>
      <c r="M584" s="47"/>
      <c r="N584" s="45"/>
      <c r="Q584" s="46"/>
      <c r="R584" s="46">
        <f t="shared" si="32"/>
        <v>0</v>
      </c>
    </row>
    <row r="585" spans="1:18" x14ac:dyDescent="0.2">
      <c r="A585" s="61"/>
      <c r="B585" s="65" t="str">
        <f t="shared" si="31"/>
        <v>2018-25</v>
      </c>
      <c r="C585" s="46">
        <v>43270</v>
      </c>
      <c r="D585" s="67">
        <f>WEEKDAY(Tableau64[[#This Row],[date]])</f>
        <v>3</v>
      </c>
      <c r="E585" s="63">
        <v>0.57291666666666696</v>
      </c>
      <c r="F585" s="63">
        <v>0.73958333333333404</v>
      </c>
      <c r="G585" s="46" t="str">
        <f>IF(NOT(ISBLANK(Tableau64[heure
début])),IF(VALUE(MID(TEXT(Tableau64[heure
début],"hh"),1,2))&lt;13,"AM","PM"),"")</f>
        <v>PM</v>
      </c>
      <c r="H585" s="47">
        <f t="shared" si="30"/>
        <v>0.16666666666666707</v>
      </c>
      <c r="I585" s="47"/>
      <c r="J585" s="65"/>
      <c r="K585" s="45" t="e">
        <f ca="1">VLOOKUP(Tableau64[module],OFFSET(INDIRECT(A585&amp;"_code"),0,2,,2),2)</f>
        <v>#REF!</v>
      </c>
      <c r="L585" s="45"/>
      <c r="M585" s="47"/>
      <c r="N585" s="45"/>
      <c r="Q585" s="46"/>
      <c r="R585" s="46">
        <f t="shared" si="32"/>
        <v>0</v>
      </c>
    </row>
    <row r="586" spans="1:18" x14ac:dyDescent="0.2">
      <c r="A586" s="61"/>
      <c r="B586" s="65" t="str">
        <f t="shared" si="31"/>
        <v>2018-25</v>
      </c>
      <c r="C586" s="46">
        <v>43271</v>
      </c>
      <c r="D586" s="67">
        <f>WEEKDAY(Tableau64[[#This Row],[date]])</f>
        <v>4</v>
      </c>
      <c r="E586" s="47">
        <v>0.34375</v>
      </c>
      <c r="F586" s="47">
        <v>0.51041666666666696</v>
      </c>
      <c r="G586" s="46" t="str">
        <f>IF(NOT(ISBLANK(Tableau64[heure
début])),IF(VALUE(MID(TEXT(Tableau64[heure
début],"hh"),1,2))&lt;13,"AM","PM"),"")</f>
        <v>AM</v>
      </c>
      <c r="H586" s="47">
        <f t="shared" si="30"/>
        <v>0.16666666666666696</v>
      </c>
      <c r="I586" s="47"/>
      <c r="J586" s="65"/>
      <c r="K586" s="45" t="e">
        <f ca="1">VLOOKUP(Tableau64[module],OFFSET(INDIRECT(A586&amp;"_code"),0,2,,2),2)</f>
        <v>#REF!</v>
      </c>
      <c r="L586" s="45"/>
      <c r="M586" s="47"/>
      <c r="N586" s="45"/>
      <c r="Q586" s="46"/>
      <c r="R586" s="46">
        <f t="shared" si="32"/>
        <v>0</v>
      </c>
    </row>
    <row r="587" spans="1:18" x14ac:dyDescent="0.2">
      <c r="A587" s="61"/>
      <c r="B587" s="65" t="str">
        <f t="shared" si="31"/>
        <v>2018-25</v>
      </c>
      <c r="C587" s="46">
        <v>43271</v>
      </c>
      <c r="D587" s="67">
        <f>WEEKDAY(Tableau64[[#This Row],[date]])</f>
        <v>4</v>
      </c>
      <c r="E587" s="63">
        <v>0.57291666666666696</v>
      </c>
      <c r="F587" s="63">
        <v>0.73958333333333404</v>
      </c>
      <c r="G587" s="46" t="str">
        <f>IF(NOT(ISBLANK(Tableau64[heure
début])),IF(VALUE(MID(TEXT(Tableau64[heure
début],"hh"),1,2))&lt;13,"AM","PM"),"")</f>
        <v>PM</v>
      </c>
      <c r="H587" s="47">
        <f t="shared" si="30"/>
        <v>0.16666666666666707</v>
      </c>
      <c r="I587" s="47"/>
      <c r="J587" s="65"/>
      <c r="K587" s="45" t="e">
        <f ca="1">VLOOKUP(Tableau64[module],OFFSET(INDIRECT(A587&amp;"_code"),0,2,,2),2)</f>
        <v>#REF!</v>
      </c>
      <c r="L587" s="45"/>
      <c r="M587" s="47"/>
      <c r="N587" s="45"/>
      <c r="Q587" s="46"/>
      <c r="R587" s="46">
        <f t="shared" si="32"/>
        <v>0</v>
      </c>
    </row>
    <row r="588" spans="1:18" x14ac:dyDescent="0.2">
      <c r="A588" s="61"/>
      <c r="B588" s="65" t="str">
        <f t="shared" si="31"/>
        <v>2018-25</v>
      </c>
      <c r="C588" s="46">
        <v>43272</v>
      </c>
      <c r="D588" s="67">
        <f>WEEKDAY(Tableau64[[#This Row],[date]])</f>
        <v>5</v>
      </c>
      <c r="E588" s="47">
        <v>0.34375</v>
      </c>
      <c r="F588" s="47">
        <v>0.51041666666666696</v>
      </c>
      <c r="G588" s="46" t="str">
        <f>IF(NOT(ISBLANK(Tableau64[heure
début])),IF(VALUE(MID(TEXT(Tableau64[heure
début],"hh"),1,2))&lt;13,"AM","PM"),"")</f>
        <v>AM</v>
      </c>
      <c r="H588" s="47">
        <f t="shared" si="30"/>
        <v>0.16666666666666696</v>
      </c>
      <c r="I588" s="47"/>
      <c r="J588" s="65"/>
      <c r="K588" s="45" t="e">
        <f ca="1">VLOOKUP(Tableau64[module],OFFSET(INDIRECT(A588&amp;"_code"),0,2,,2),2)</f>
        <v>#REF!</v>
      </c>
      <c r="L588" s="45"/>
      <c r="M588" s="47"/>
      <c r="N588" s="45"/>
      <c r="Q588" s="46"/>
      <c r="R588" s="46">
        <f t="shared" si="32"/>
        <v>0</v>
      </c>
    </row>
    <row r="589" spans="1:18" x14ac:dyDescent="0.2">
      <c r="A589" s="61"/>
      <c r="B589" s="65" t="str">
        <f t="shared" si="31"/>
        <v>2018-25</v>
      </c>
      <c r="C589" s="46">
        <v>43272</v>
      </c>
      <c r="D589" s="67">
        <f>WEEKDAY(Tableau64[[#This Row],[date]])</f>
        <v>5</v>
      </c>
      <c r="E589" s="63">
        <v>0.57291666666666696</v>
      </c>
      <c r="F589" s="63">
        <v>0.73958333333333404</v>
      </c>
      <c r="G589" s="46" t="str">
        <f>IF(NOT(ISBLANK(Tableau64[heure
début])),IF(VALUE(MID(TEXT(Tableau64[heure
début],"hh"),1,2))&lt;13,"AM","PM"),"")</f>
        <v>PM</v>
      </c>
      <c r="H589" s="47">
        <f t="shared" si="30"/>
        <v>0.16666666666666707</v>
      </c>
      <c r="I589" s="47"/>
      <c r="J589" s="65"/>
      <c r="K589" s="45" t="e">
        <f ca="1">VLOOKUP(Tableau64[module],OFFSET(INDIRECT(A589&amp;"_code"),0,2,,2),2)</f>
        <v>#REF!</v>
      </c>
      <c r="L589" s="45"/>
      <c r="M589" s="47"/>
      <c r="N589" s="45"/>
      <c r="Q589" s="46"/>
      <c r="R589" s="46">
        <f t="shared" si="32"/>
        <v>0</v>
      </c>
    </row>
    <row r="590" spans="1:18" x14ac:dyDescent="0.2">
      <c r="A590" s="61"/>
      <c r="B590" s="65" t="str">
        <f t="shared" si="31"/>
        <v>2018-25</v>
      </c>
      <c r="C590" s="46">
        <v>43273</v>
      </c>
      <c r="D590" s="67">
        <f>WEEKDAY(Tableau64[[#This Row],[date]])</f>
        <v>6</v>
      </c>
      <c r="E590" s="47">
        <v>0.34375</v>
      </c>
      <c r="F590" s="47">
        <v>0.51041666666666696</v>
      </c>
      <c r="G590" s="46" t="str">
        <f>IF(NOT(ISBLANK(Tableau64[heure
début])),IF(VALUE(MID(TEXT(Tableau64[heure
début],"hh"),1,2))&lt;13,"AM","PM"),"")</f>
        <v>AM</v>
      </c>
      <c r="H590" s="47">
        <f t="shared" si="30"/>
        <v>0.16666666666666696</v>
      </c>
      <c r="I590" s="47"/>
      <c r="J590" s="65"/>
      <c r="K590" s="45" t="e">
        <f ca="1">VLOOKUP(Tableau64[module],OFFSET(INDIRECT(A590&amp;"_code"),0,2,,2),2)</f>
        <v>#REF!</v>
      </c>
      <c r="L590" s="45"/>
      <c r="M590" s="47"/>
      <c r="N590" s="45"/>
      <c r="Q590" s="46"/>
      <c r="R590" s="46">
        <f t="shared" si="32"/>
        <v>0</v>
      </c>
    </row>
    <row r="591" spans="1:18" x14ac:dyDescent="0.2">
      <c r="A591" s="61"/>
      <c r="B591" s="65" t="str">
        <f t="shared" si="31"/>
        <v>2018-25</v>
      </c>
      <c r="C591" s="46">
        <v>43273</v>
      </c>
      <c r="D591" s="67">
        <f>WEEKDAY(Tableau64[[#This Row],[date]])</f>
        <v>6</v>
      </c>
      <c r="E591" s="63">
        <v>0.57291666666666696</v>
      </c>
      <c r="F591" s="63">
        <v>0.73958333333333404</v>
      </c>
      <c r="G591" s="46" t="str">
        <f>IF(NOT(ISBLANK(Tableau64[heure
début])),IF(VALUE(MID(TEXT(Tableau64[heure
début],"hh"),1,2))&lt;13,"AM","PM"),"")</f>
        <v>PM</v>
      </c>
      <c r="H591" s="47">
        <f t="shared" si="30"/>
        <v>0.16666666666666707</v>
      </c>
      <c r="I591" s="47"/>
      <c r="J591" s="65"/>
      <c r="K591" s="45" t="e">
        <f ca="1">VLOOKUP(Tableau64[module],OFFSET(INDIRECT(A591&amp;"_code"),0,2,,2),2)</f>
        <v>#REF!</v>
      </c>
      <c r="L591" s="45"/>
      <c r="M591" s="47"/>
      <c r="N591" s="45"/>
      <c r="Q591" s="46"/>
      <c r="R591" s="46">
        <f t="shared" si="32"/>
        <v>0</v>
      </c>
    </row>
    <row r="592" spans="1:18" x14ac:dyDescent="0.2">
      <c r="A592" s="61"/>
      <c r="B592" s="65" t="str">
        <f t="shared" si="31"/>
        <v>2018-25</v>
      </c>
      <c r="C592" s="46">
        <v>43274</v>
      </c>
      <c r="D592" s="67">
        <f>WEEKDAY(Tableau64[[#This Row],[date]])</f>
        <v>7</v>
      </c>
      <c r="E592" s="47">
        <v>0.34375</v>
      </c>
      <c r="F592" s="47">
        <v>0.51041666666666696</v>
      </c>
      <c r="G592" s="46" t="str">
        <f>IF(NOT(ISBLANK(Tableau64[heure
début])),IF(VALUE(MID(TEXT(Tableau64[heure
début],"hh"),1,2))&lt;13,"AM","PM"),"")</f>
        <v>AM</v>
      </c>
      <c r="H592" s="47">
        <f t="shared" si="30"/>
        <v>0.16666666666666696</v>
      </c>
      <c r="I592" s="47"/>
      <c r="J592" s="65"/>
      <c r="K592" s="45" t="e">
        <f ca="1">VLOOKUP(Tableau64[module],OFFSET(INDIRECT(A592&amp;"_code"),0,2,,2),2)</f>
        <v>#REF!</v>
      </c>
      <c r="L592" s="45"/>
      <c r="M592" s="47"/>
      <c r="N592" s="45"/>
      <c r="Q592" s="46"/>
      <c r="R592" s="46">
        <f t="shared" si="32"/>
        <v>0</v>
      </c>
    </row>
    <row r="593" spans="1:18" x14ac:dyDescent="0.2">
      <c r="A593" s="61"/>
      <c r="B593" s="65" t="str">
        <f t="shared" si="31"/>
        <v>2018-25</v>
      </c>
      <c r="C593" s="46">
        <v>43274</v>
      </c>
      <c r="D593" s="67">
        <f>WEEKDAY(Tableau64[[#This Row],[date]])</f>
        <v>7</v>
      </c>
      <c r="E593" s="63">
        <v>0.57291666666666696</v>
      </c>
      <c r="F593" s="63">
        <v>0.73958333333333404</v>
      </c>
      <c r="G593" s="46" t="str">
        <f>IF(NOT(ISBLANK(Tableau64[heure
début])),IF(VALUE(MID(TEXT(Tableau64[heure
début],"hh"),1,2))&lt;13,"AM","PM"),"")</f>
        <v>PM</v>
      </c>
      <c r="H593" s="47">
        <f t="shared" si="30"/>
        <v>0.16666666666666707</v>
      </c>
      <c r="I593" s="47"/>
      <c r="J593" s="65"/>
      <c r="K593" s="45" t="e">
        <f ca="1">VLOOKUP(Tableau64[module],OFFSET(INDIRECT(A593&amp;"_code"),0,2,,2),2)</f>
        <v>#REF!</v>
      </c>
      <c r="L593" s="45"/>
      <c r="M593" s="47"/>
      <c r="N593" s="45"/>
      <c r="Q593" s="46"/>
      <c r="R593" s="46">
        <f t="shared" si="32"/>
        <v>0</v>
      </c>
    </row>
    <row r="594" spans="1:18" x14ac:dyDescent="0.2">
      <c r="A594" s="61"/>
      <c r="B594" s="65" t="str">
        <f t="shared" si="31"/>
        <v>2018-26</v>
      </c>
      <c r="C594" s="46">
        <v>43275</v>
      </c>
      <c r="D594" s="67">
        <f>WEEKDAY(Tableau64[[#This Row],[date]])</f>
        <v>1</v>
      </c>
      <c r="E594" s="47">
        <v>0.34375</v>
      </c>
      <c r="F594" s="47">
        <v>0.51041666666666696</v>
      </c>
      <c r="G594" s="46" t="str">
        <f>IF(NOT(ISBLANK(Tableau64[heure
début])),IF(VALUE(MID(TEXT(Tableau64[heure
début],"hh"),1,2))&lt;13,"AM","PM"),"")</f>
        <v>AM</v>
      </c>
      <c r="H594" s="47">
        <f t="shared" si="30"/>
        <v>0.16666666666666696</v>
      </c>
      <c r="I594" s="47"/>
      <c r="J594" s="65"/>
      <c r="K594" s="45" t="e">
        <f ca="1">VLOOKUP(Tableau64[module],OFFSET(INDIRECT(A594&amp;"_code"),0,2,,2),2)</f>
        <v>#REF!</v>
      </c>
      <c r="L594" s="45"/>
      <c r="M594" s="47"/>
      <c r="N594" s="45"/>
      <c r="Q594" s="46"/>
      <c r="R594" s="46">
        <f t="shared" si="32"/>
        <v>0</v>
      </c>
    </row>
    <row r="595" spans="1:18" x14ac:dyDescent="0.2">
      <c r="A595" s="61"/>
      <c r="B595" s="65" t="str">
        <f t="shared" si="31"/>
        <v>2018-26</v>
      </c>
      <c r="C595" s="46">
        <v>43275</v>
      </c>
      <c r="D595" s="67">
        <f>WEEKDAY(Tableau64[[#This Row],[date]])</f>
        <v>1</v>
      </c>
      <c r="E595" s="63">
        <v>0.57291666666666696</v>
      </c>
      <c r="F595" s="63">
        <v>0.73958333333333404</v>
      </c>
      <c r="G595" s="46" t="str">
        <f>IF(NOT(ISBLANK(Tableau64[heure
début])),IF(VALUE(MID(TEXT(Tableau64[heure
début],"hh"),1,2))&lt;13,"AM","PM"),"")</f>
        <v>PM</v>
      </c>
      <c r="H595" s="47">
        <f t="shared" si="30"/>
        <v>0.16666666666666707</v>
      </c>
      <c r="I595" s="47"/>
      <c r="J595" s="65"/>
      <c r="K595" s="45" t="e">
        <f ca="1">VLOOKUP(Tableau64[module],OFFSET(INDIRECT(A595&amp;"_code"),0,2,,2),2)</f>
        <v>#REF!</v>
      </c>
      <c r="L595" s="45"/>
      <c r="M595" s="47"/>
      <c r="N595" s="45"/>
      <c r="Q595" s="46"/>
      <c r="R595" s="46">
        <f t="shared" si="32"/>
        <v>0</v>
      </c>
    </row>
    <row r="596" spans="1:18" x14ac:dyDescent="0.2">
      <c r="A596" s="61"/>
      <c r="B596" s="65" t="str">
        <f t="shared" si="31"/>
        <v>2018-26</v>
      </c>
      <c r="C596" s="46">
        <v>43276</v>
      </c>
      <c r="D596" s="67">
        <f>WEEKDAY(Tableau64[[#This Row],[date]])</f>
        <v>2</v>
      </c>
      <c r="E596" s="47">
        <v>0.34375</v>
      </c>
      <c r="F596" s="47">
        <v>0.51041666666666696</v>
      </c>
      <c r="G596" s="46" t="str">
        <f>IF(NOT(ISBLANK(Tableau64[heure
début])),IF(VALUE(MID(TEXT(Tableau64[heure
début],"hh"),1,2))&lt;13,"AM","PM"),"")</f>
        <v>AM</v>
      </c>
      <c r="H596" s="47">
        <f t="shared" si="30"/>
        <v>0.16666666666666696</v>
      </c>
      <c r="I596" s="47"/>
      <c r="J596" s="65"/>
      <c r="K596" s="45" t="e">
        <f ca="1">VLOOKUP(Tableau64[module],OFFSET(INDIRECT(A596&amp;"_code"),0,2,,2),2)</f>
        <v>#REF!</v>
      </c>
      <c r="L596" s="45"/>
      <c r="M596" s="47"/>
      <c r="N596" s="45"/>
      <c r="Q596" s="46"/>
      <c r="R596" s="46">
        <f t="shared" si="32"/>
        <v>0</v>
      </c>
    </row>
    <row r="597" spans="1:18" x14ac:dyDescent="0.2">
      <c r="A597" s="61"/>
      <c r="B597" s="65" t="str">
        <f t="shared" si="31"/>
        <v>2018-26</v>
      </c>
      <c r="C597" s="46">
        <v>43276</v>
      </c>
      <c r="D597" s="67">
        <f>WEEKDAY(Tableau64[[#This Row],[date]])</f>
        <v>2</v>
      </c>
      <c r="E597" s="63">
        <v>0.57291666666666696</v>
      </c>
      <c r="F597" s="63">
        <v>0.73958333333333404</v>
      </c>
      <c r="G597" s="46" t="str">
        <f>IF(NOT(ISBLANK(Tableau64[heure
début])),IF(VALUE(MID(TEXT(Tableau64[heure
début],"hh"),1,2))&lt;13,"AM","PM"),"")</f>
        <v>PM</v>
      </c>
      <c r="H597" s="47">
        <f t="shared" si="30"/>
        <v>0.16666666666666707</v>
      </c>
      <c r="I597" s="47"/>
      <c r="J597" s="65"/>
      <c r="K597" s="45" t="e">
        <f ca="1">VLOOKUP(Tableau64[module],OFFSET(INDIRECT(A597&amp;"_code"),0,2,,2),2)</f>
        <v>#REF!</v>
      </c>
      <c r="L597" s="45"/>
      <c r="M597" s="47"/>
      <c r="N597" s="45"/>
      <c r="Q597" s="46"/>
      <c r="R597" s="46">
        <f t="shared" si="32"/>
        <v>0</v>
      </c>
    </row>
    <row r="598" spans="1:18" x14ac:dyDescent="0.2">
      <c r="A598" s="61"/>
      <c r="B598" s="65" t="str">
        <f t="shared" si="31"/>
        <v>2018-26</v>
      </c>
      <c r="C598" s="46">
        <v>43277</v>
      </c>
      <c r="D598" s="67">
        <f>WEEKDAY(Tableau64[[#This Row],[date]])</f>
        <v>3</v>
      </c>
      <c r="E598" s="47">
        <v>0.34375</v>
      </c>
      <c r="F598" s="47">
        <v>0.51041666666666696</v>
      </c>
      <c r="G598" s="46" t="str">
        <f>IF(NOT(ISBLANK(Tableau64[heure
début])),IF(VALUE(MID(TEXT(Tableau64[heure
début],"hh"),1,2))&lt;13,"AM","PM"),"")</f>
        <v>AM</v>
      </c>
      <c r="H598" s="47">
        <f t="shared" si="30"/>
        <v>0.16666666666666696</v>
      </c>
      <c r="I598" s="47"/>
      <c r="J598" s="65"/>
      <c r="K598" s="45" t="e">
        <f ca="1">VLOOKUP(Tableau64[module],OFFSET(INDIRECT(A598&amp;"_code"),0,2,,2),2)</f>
        <v>#REF!</v>
      </c>
      <c r="L598" s="45"/>
      <c r="M598" s="47"/>
      <c r="N598" s="45"/>
      <c r="Q598" s="46"/>
      <c r="R598" s="46">
        <f t="shared" si="32"/>
        <v>0</v>
      </c>
    </row>
    <row r="599" spans="1:18" x14ac:dyDescent="0.2">
      <c r="A599" s="61"/>
      <c r="B599" s="65" t="str">
        <f t="shared" si="31"/>
        <v>2018-26</v>
      </c>
      <c r="C599" s="46">
        <v>43277</v>
      </c>
      <c r="D599" s="67">
        <f>WEEKDAY(Tableau64[[#This Row],[date]])</f>
        <v>3</v>
      </c>
      <c r="E599" s="63">
        <v>0.57291666666666696</v>
      </c>
      <c r="F599" s="63">
        <v>0.73958333333333404</v>
      </c>
      <c r="G599" s="46" t="str">
        <f>IF(NOT(ISBLANK(Tableau64[heure
début])),IF(VALUE(MID(TEXT(Tableau64[heure
début],"hh"),1,2))&lt;13,"AM","PM"),"")</f>
        <v>PM</v>
      </c>
      <c r="H599" s="47">
        <f t="shared" si="30"/>
        <v>0.16666666666666707</v>
      </c>
      <c r="I599" s="47"/>
      <c r="J599" s="65"/>
      <c r="K599" s="45" t="e">
        <f ca="1">VLOOKUP(Tableau64[module],OFFSET(INDIRECT(A599&amp;"_code"),0,2,,2),2)</f>
        <v>#REF!</v>
      </c>
      <c r="L599" s="45"/>
      <c r="M599" s="47"/>
      <c r="N599" s="45"/>
      <c r="Q599" s="46"/>
      <c r="R599" s="46">
        <f t="shared" si="32"/>
        <v>0</v>
      </c>
    </row>
    <row r="600" spans="1:18" x14ac:dyDescent="0.2">
      <c r="A600" s="61"/>
      <c r="B600" s="65" t="str">
        <f t="shared" si="31"/>
        <v>2018-26</v>
      </c>
      <c r="C600" s="46">
        <v>43278</v>
      </c>
      <c r="D600" s="67">
        <f>WEEKDAY(Tableau64[[#This Row],[date]])</f>
        <v>4</v>
      </c>
      <c r="E600" s="47">
        <v>0.34375</v>
      </c>
      <c r="F600" s="47">
        <v>0.51041666666666696</v>
      </c>
      <c r="G600" s="46" t="str">
        <f>IF(NOT(ISBLANK(Tableau64[heure
début])),IF(VALUE(MID(TEXT(Tableau64[heure
début],"hh"),1,2))&lt;13,"AM","PM"),"")</f>
        <v>AM</v>
      </c>
      <c r="H600" s="47">
        <f t="shared" si="30"/>
        <v>0.16666666666666696</v>
      </c>
      <c r="I600" s="47"/>
      <c r="J600" s="65"/>
      <c r="K600" s="45" t="e">
        <f ca="1">VLOOKUP(Tableau64[module],OFFSET(INDIRECT(A600&amp;"_code"),0,2,,2),2)</f>
        <v>#REF!</v>
      </c>
      <c r="L600" s="45"/>
      <c r="M600" s="47"/>
      <c r="N600" s="45"/>
      <c r="Q600" s="46"/>
      <c r="R600" s="46">
        <f t="shared" si="32"/>
        <v>0</v>
      </c>
    </row>
    <row r="601" spans="1:18" x14ac:dyDescent="0.2">
      <c r="A601" s="61"/>
      <c r="B601" s="65" t="str">
        <f t="shared" si="31"/>
        <v>2018-26</v>
      </c>
      <c r="C601" s="46">
        <v>43278</v>
      </c>
      <c r="D601" s="67">
        <f>WEEKDAY(Tableau64[[#This Row],[date]])</f>
        <v>4</v>
      </c>
      <c r="E601" s="63">
        <v>0.57291666666666696</v>
      </c>
      <c r="F601" s="63">
        <v>0.73958333333333404</v>
      </c>
      <c r="G601" s="46" t="str">
        <f>IF(NOT(ISBLANK(Tableau64[heure
début])),IF(VALUE(MID(TEXT(Tableau64[heure
début],"hh"),1,2))&lt;13,"AM","PM"),"")</f>
        <v>PM</v>
      </c>
      <c r="H601" s="47">
        <f t="shared" si="30"/>
        <v>0.16666666666666707</v>
      </c>
      <c r="I601" s="47"/>
      <c r="J601" s="65"/>
      <c r="K601" s="45" t="e">
        <f ca="1">VLOOKUP(Tableau64[module],OFFSET(INDIRECT(A601&amp;"_code"),0,2,,2),2)</f>
        <v>#REF!</v>
      </c>
      <c r="L601" s="45"/>
      <c r="M601" s="47"/>
      <c r="N601" s="45"/>
      <c r="Q601" s="46"/>
      <c r="R601" s="46">
        <f t="shared" si="32"/>
        <v>0</v>
      </c>
    </row>
    <row r="602" spans="1:18" x14ac:dyDescent="0.2">
      <c r="A602" s="61"/>
      <c r="B602" s="65" t="str">
        <f t="shared" si="31"/>
        <v>2018-26</v>
      </c>
      <c r="C602" s="46">
        <v>43279</v>
      </c>
      <c r="D602" s="67">
        <f>WEEKDAY(Tableau64[[#This Row],[date]])</f>
        <v>5</v>
      </c>
      <c r="E602" s="47">
        <v>0.34375</v>
      </c>
      <c r="F602" s="47">
        <v>0.51041666666666696</v>
      </c>
      <c r="G602" s="46" t="str">
        <f>IF(NOT(ISBLANK(Tableau64[heure
début])),IF(VALUE(MID(TEXT(Tableau64[heure
début],"hh"),1,2))&lt;13,"AM","PM"),"")</f>
        <v>AM</v>
      </c>
      <c r="H602" s="47">
        <f t="shared" si="30"/>
        <v>0.16666666666666696</v>
      </c>
      <c r="I602" s="47"/>
      <c r="J602" s="65"/>
      <c r="K602" s="45" t="e">
        <f ca="1">VLOOKUP(Tableau64[module],OFFSET(INDIRECT(A602&amp;"_code"),0,2,,2),2)</f>
        <v>#REF!</v>
      </c>
      <c r="L602" s="45"/>
      <c r="M602" s="47"/>
      <c r="N602" s="45"/>
      <c r="Q602" s="46"/>
      <c r="R602" s="46">
        <f t="shared" si="32"/>
        <v>0</v>
      </c>
    </row>
    <row r="603" spans="1:18" x14ac:dyDescent="0.2">
      <c r="A603" s="61"/>
      <c r="B603" s="65" t="str">
        <f t="shared" si="31"/>
        <v>2018-26</v>
      </c>
      <c r="C603" s="46">
        <v>43279</v>
      </c>
      <c r="D603" s="67">
        <f>WEEKDAY(Tableau64[[#This Row],[date]])</f>
        <v>5</v>
      </c>
      <c r="E603" s="63">
        <v>0.57291666666666696</v>
      </c>
      <c r="F603" s="63">
        <v>0.73958333333333404</v>
      </c>
      <c r="G603" s="46" t="str">
        <f>IF(NOT(ISBLANK(Tableau64[heure
début])),IF(VALUE(MID(TEXT(Tableau64[heure
début],"hh"),1,2))&lt;13,"AM","PM"),"")</f>
        <v>PM</v>
      </c>
      <c r="H603" s="47">
        <f t="shared" si="30"/>
        <v>0.16666666666666707</v>
      </c>
      <c r="I603" s="47"/>
      <c r="J603" s="65"/>
      <c r="K603" s="45" t="e">
        <f ca="1">VLOOKUP(Tableau64[module],OFFSET(INDIRECT(A603&amp;"_code"),0,2,,2),2)</f>
        <v>#REF!</v>
      </c>
      <c r="L603" s="45"/>
      <c r="M603" s="47"/>
      <c r="N603" s="45"/>
      <c r="Q603" s="46"/>
      <c r="R603" s="46">
        <f t="shared" si="32"/>
        <v>0</v>
      </c>
    </row>
    <row r="604" spans="1:18" x14ac:dyDescent="0.2">
      <c r="A604" s="61"/>
      <c r="B604" s="65" t="str">
        <f t="shared" si="31"/>
        <v>2018-26</v>
      </c>
      <c r="C604" s="46">
        <v>43280</v>
      </c>
      <c r="D604" s="67">
        <f>WEEKDAY(Tableau64[[#This Row],[date]])</f>
        <v>6</v>
      </c>
      <c r="E604" s="47">
        <v>0.34375</v>
      </c>
      <c r="F604" s="47">
        <v>0.51041666666666696</v>
      </c>
      <c r="G604" s="46" t="str">
        <f>IF(NOT(ISBLANK(Tableau64[heure
début])),IF(VALUE(MID(TEXT(Tableau64[heure
début],"hh"),1,2))&lt;13,"AM","PM"),"")</f>
        <v>AM</v>
      </c>
      <c r="H604" s="47">
        <f t="shared" si="30"/>
        <v>0.16666666666666696</v>
      </c>
      <c r="I604" s="47"/>
      <c r="J604" s="65"/>
      <c r="K604" s="45" t="e">
        <f ca="1">VLOOKUP(Tableau64[module],OFFSET(INDIRECT(A604&amp;"_code"),0,2,,2),2)</f>
        <v>#REF!</v>
      </c>
      <c r="L604" s="45"/>
      <c r="M604" s="47"/>
      <c r="N604" s="45"/>
      <c r="Q604" s="46"/>
      <c r="R604" s="46">
        <f t="shared" si="32"/>
        <v>0</v>
      </c>
    </row>
    <row r="605" spans="1:18" x14ac:dyDescent="0.2">
      <c r="A605" s="61"/>
      <c r="B605" s="65" t="str">
        <f t="shared" si="31"/>
        <v>2018-26</v>
      </c>
      <c r="C605" s="46">
        <v>43280</v>
      </c>
      <c r="D605" s="67">
        <f>WEEKDAY(Tableau64[[#This Row],[date]])</f>
        <v>6</v>
      </c>
      <c r="E605" s="63">
        <v>0.57291666666666696</v>
      </c>
      <c r="F605" s="63">
        <v>0.73958333333333404</v>
      </c>
      <c r="G605" s="46" t="str">
        <f>IF(NOT(ISBLANK(Tableau64[heure
début])),IF(VALUE(MID(TEXT(Tableau64[heure
début],"hh"),1,2))&lt;13,"AM","PM"),"")</f>
        <v>PM</v>
      </c>
      <c r="H605" s="47">
        <f t="shared" si="30"/>
        <v>0.16666666666666707</v>
      </c>
      <c r="I605" s="47"/>
      <c r="J605" s="65"/>
      <c r="K605" s="45" t="e">
        <f ca="1">VLOOKUP(Tableau64[module],OFFSET(INDIRECT(A605&amp;"_code"),0,2,,2),2)</f>
        <v>#REF!</v>
      </c>
      <c r="L605" s="45"/>
      <c r="M605" s="47"/>
      <c r="N605" s="45"/>
      <c r="Q605" s="46"/>
      <c r="R605" s="46">
        <f t="shared" si="32"/>
        <v>0</v>
      </c>
    </row>
    <row r="606" spans="1:18" x14ac:dyDescent="0.2">
      <c r="A606" s="61"/>
      <c r="B606" s="65" t="str">
        <f t="shared" si="31"/>
        <v>2018-26</v>
      </c>
      <c r="C606" s="46">
        <v>43281</v>
      </c>
      <c r="D606" s="67">
        <f>WEEKDAY(Tableau64[[#This Row],[date]])</f>
        <v>7</v>
      </c>
      <c r="E606" s="47">
        <v>0.34375</v>
      </c>
      <c r="F606" s="47">
        <v>0.51041666666666696</v>
      </c>
      <c r="G606" s="46" t="str">
        <f>IF(NOT(ISBLANK(Tableau64[heure
début])),IF(VALUE(MID(TEXT(Tableau64[heure
début],"hh"),1,2))&lt;13,"AM","PM"),"")</f>
        <v>AM</v>
      </c>
      <c r="H606" s="47">
        <f t="shared" si="30"/>
        <v>0.16666666666666696</v>
      </c>
      <c r="I606" s="47"/>
      <c r="J606" s="65"/>
      <c r="K606" s="45" t="e">
        <f ca="1">VLOOKUP(Tableau64[module],OFFSET(INDIRECT(A606&amp;"_code"),0,2,,2),2)</f>
        <v>#REF!</v>
      </c>
      <c r="L606" s="45"/>
      <c r="M606" s="47"/>
      <c r="N606" s="45"/>
      <c r="Q606" s="46"/>
      <c r="R606" s="46">
        <f t="shared" si="32"/>
        <v>0</v>
      </c>
    </row>
    <row r="607" spans="1:18" x14ac:dyDescent="0.2">
      <c r="A607" s="61"/>
      <c r="B607" s="65" t="str">
        <f t="shared" si="31"/>
        <v>2018-26</v>
      </c>
      <c r="C607" s="46">
        <v>43281</v>
      </c>
      <c r="D607" s="67">
        <f>WEEKDAY(Tableau64[[#This Row],[date]])</f>
        <v>7</v>
      </c>
      <c r="E607" s="63">
        <v>0.57291666666666696</v>
      </c>
      <c r="F607" s="63">
        <v>0.73958333333333404</v>
      </c>
      <c r="G607" s="46" t="str">
        <f>IF(NOT(ISBLANK(Tableau64[heure
début])),IF(VALUE(MID(TEXT(Tableau64[heure
début],"hh"),1,2))&lt;13,"AM","PM"),"")</f>
        <v>PM</v>
      </c>
      <c r="H607" s="47">
        <f t="shared" si="30"/>
        <v>0.16666666666666707</v>
      </c>
      <c r="I607" s="47"/>
      <c r="J607" s="65"/>
      <c r="K607" s="45" t="e">
        <f ca="1">VLOOKUP(Tableau64[module],OFFSET(INDIRECT(A607&amp;"_code"),0,2,,2),2)</f>
        <v>#REF!</v>
      </c>
      <c r="L607" s="45"/>
      <c r="M607" s="47"/>
      <c r="N607" s="45"/>
      <c r="Q607" s="46"/>
      <c r="R607" s="46">
        <f t="shared" si="32"/>
        <v>0</v>
      </c>
    </row>
    <row r="608" spans="1:18" x14ac:dyDescent="0.2">
      <c r="A608" s="61"/>
      <c r="B608" s="65" t="str">
        <f t="shared" si="31"/>
        <v>2018-27</v>
      </c>
      <c r="C608" s="46">
        <v>43282</v>
      </c>
      <c r="D608" s="67">
        <f>WEEKDAY(Tableau64[[#This Row],[date]])</f>
        <v>1</v>
      </c>
      <c r="E608" s="47">
        <v>0.34375</v>
      </c>
      <c r="F608" s="47">
        <v>0.51041666666666696</v>
      </c>
      <c r="G608" s="46" t="str">
        <f>IF(NOT(ISBLANK(Tableau64[heure
début])),IF(VALUE(MID(TEXT(Tableau64[heure
début],"hh"),1,2))&lt;13,"AM","PM"),"")</f>
        <v>AM</v>
      </c>
      <c r="H608" s="47">
        <f t="shared" si="30"/>
        <v>0.16666666666666696</v>
      </c>
      <c r="I608" s="47"/>
      <c r="J608" s="65"/>
      <c r="K608" s="45" t="e">
        <f ca="1">VLOOKUP(Tableau64[module],OFFSET(INDIRECT(A608&amp;"_code"),0,2,,2),2)</f>
        <v>#REF!</v>
      </c>
      <c r="L608" s="45"/>
      <c r="M608" s="47"/>
      <c r="N608" s="45"/>
      <c r="Q608" s="46"/>
      <c r="R608" s="46">
        <f t="shared" si="32"/>
        <v>0</v>
      </c>
    </row>
    <row r="609" spans="1:18" x14ac:dyDescent="0.2">
      <c r="A609" s="61"/>
      <c r="B609" s="65" t="str">
        <f t="shared" si="31"/>
        <v>2018-27</v>
      </c>
      <c r="C609" s="46">
        <v>43282</v>
      </c>
      <c r="D609" s="67">
        <f>WEEKDAY(Tableau64[[#This Row],[date]])</f>
        <v>1</v>
      </c>
      <c r="E609" s="63">
        <v>0.57291666666666696</v>
      </c>
      <c r="F609" s="63">
        <v>0.73958333333333404</v>
      </c>
      <c r="G609" s="46" t="str">
        <f>IF(NOT(ISBLANK(Tableau64[heure
début])),IF(VALUE(MID(TEXT(Tableau64[heure
début],"hh"),1,2))&lt;13,"AM","PM"),"")</f>
        <v>PM</v>
      </c>
      <c r="H609" s="47">
        <f t="shared" si="30"/>
        <v>0.16666666666666707</v>
      </c>
      <c r="I609" s="47"/>
      <c r="J609" s="65"/>
      <c r="K609" s="45" t="e">
        <f ca="1">VLOOKUP(Tableau64[module],OFFSET(INDIRECT(A609&amp;"_code"),0,2,,2),2)</f>
        <v>#REF!</v>
      </c>
      <c r="L609" s="45"/>
      <c r="M609" s="47"/>
      <c r="N609" s="45"/>
      <c r="Q609" s="46"/>
      <c r="R609" s="46">
        <f t="shared" si="32"/>
        <v>0</v>
      </c>
    </row>
    <row r="610" spans="1:18" x14ac:dyDescent="0.2">
      <c r="A610" s="61"/>
      <c r="B610" s="65" t="str">
        <f t="shared" si="31"/>
        <v>2018-27</v>
      </c>
      <c r="C610" s="46">
        <v>43283</v>
      </c>
      <c r="D610" s="67">
        <f>WEEKDAY(Tableau64[[#This Row],[date]])</f>
        <v>2</v>
      </c>
      <c r="E610" s="47">
        <v>0.34375</v>
      </c>
      <c r="F610" s="47">
        <v>0.51041666666666696</v>
      </c>
      <c r="G610" s="46" t="str">
        <f>IF(NOT(ISBLANK(Tableau64[heure
début])),IF(VALUE(MID(TEXT(Tableau64[heure
début],"hh"),1,2))&lt;13,"AM","PM"),"")</f>
        <v>AM</v>
      </c>
      <c r="H610" s="47">
        <f t="shared" si="30"/>
        <v>0.16666666666666696</v>
      </c>
      <c r="I610" s="47"/>
      <c r="J610" s="65"/>
      <c r="K610" s="45" t="e">
        <f ca="1">VLOOKUP(Tableau64[module],OFFSET(INDIRECT(A610&amp;"_code"),0,2,,2),2)</f>
        <v>#REF!</v>
      </c>
      <c r="L610" s="45"/>
      <c r="M610" s="47"/>
      <c r="N610" s="45"/>
    </row>
    <row r="611" spans="1:18" x14ac:dyDescent="0.2">
      <c r="A611" s="61"/>
      <c r="B611" s="65" t="str">
        <f t="shared" si="31"/>
        <v>2018-27</v>
      </c>
      <c r="C611" s="46">
        <v>43283</v>
      </c>
      <c r="D611" s="67">
        <f>WEEKDAY(Tableau64[[#This Row],[date]])</f>
        <v>2</v>
      </c>
      <c r="E611" s="63">
        <v>0.57291666666666696</v>
      </c>
      <c r="F611" s="63">
        <v>0.73958333333333404</v>
      </c>
      <c r="G611" s="46" t="str">
        <f>IF(NOT(ISBLANK(Tableau64[heure
début])),IF(VALUE(MID(TEXT(Tableau64[heure
début],"hh"),1,2))&lt;13,"AM","PM"),"")</f>
        <v>PM</v>
      </c>
      <c r="H611" s="47">
        <f t="shared" si="30"/>
        <v>0.16666666666666707</v>
      </c>
      <c r="I611" s="47"/>
      <c r="J611" s="65"/>
      <c r="K611" s="45" t="e">
        <f ca="1">VLOOKUP(Tableau64[module],OFFSET(INDIRECT(A611&amp;"_code"),0,2,,2),2)</f>
        <v>#REF!</v>
      </c>
      <c r="L611" s="45"/>
      <c r="M611" s="47"/>
      <c r="N611" s="45"/>
    </row>
    <row r="612" spans="1:18" x14ac:dyDescent="0.2">
      <c r="A612" s="61"/>
      <c r="B612" s="65" t="str">
        <f t="shared" si="31"/>
        <v>2018-27</v>
      </c>
      <c r="C612" s="46">
        <v>43284</v>
      </c>
      <c r="D612" s="67">
        <f>WEEKDAY(Tableau64[[#This Row],[date]])</f>
        <v>3</v>
      </c>
      <c r="E612" s="47">
        <v>0.34375</v>
      </c>
      <c r="F612" s="47">
        <v>0.51041666666666696</v>
      </c>
      <c r="G612" s="46" t="str">
        <f>IF(NOT(ISBLANK(Tableau64[heure
début])),IF(VALUE(MID(TEXT(Tableau64[heure
début],"hh"),1,2))&lt;13,"AM","PM"),"")</f>
        <v>AM</v>
      </c>
      <c r="H612" s="47">
        <f t="shared" si="30"/>
        <v>0.16666666666666696</v>
      </c>
      <c r="I612" s="47"/>
      <c r="J612" s="65"/>
      <c r="K612" s="45" t="e">
        <f ca="1">VLOOKUP(Tableau64[module],OFFSET(INDIRECT(A612&amp;"_code"),0,2,,2),2)</f>
        <v>#REF!</v>
      </c>
      <c r="L612" s="45"/>
      <c r="M612" s="47"/>
      <c r="N612" s="45"/>
    </row>
    <row r="613" spans="1:18" x14ac:dyDescent="0.2">
      <c r="A613" s="61"/>
      <c r="B613" s="65" t="str">
        <f t="shared" si="31"/>
        <v>2018-27</v>
      </c>
      <c r="C613" s="46">
        <v>43284</v>
      </c>
      <c r="D613" s="67">
        <f>WEEKDAY(Tableau64[[#This Row],[date]])</f>
        <v>3</v>
      </c>
      <c r="E613" s="63">
        <v>0.57291666666666696</v>
      </c>
      <c r="F613" s="63">
        <v>0.73958333333333404</v>
      </c>
      <c r="G613" s="46" t="str">
        <f>IF(NOT(ISBLANK(Tableau64[heure
début])),IF(VALUE(MID(TEXT(Tableau64[heure
début],"hh"),1,2))&lt;13,"AM","PM"),"")</f>
        <v>PM</v>
      </c>
      <c r="H613" s="47">
        <f t="shared" si="30"/>
        <v>0.16666666666666707</v>
      </c>
      <c r="I613" s="47"/>
      <c r="J613" s="65"/>
      <c r="K613" s="45" t="e">
        <f ca="1">VLOOKUP(Tableau64[module],OFFSET(INDIRECT(A613&amp;"_code"),0,2,,2),2)</f>
        <v>#REF!</v>
      </c>
      <c r="L613" s="45"/>
      <c r="M613" s="47"/>
      <c r="N613" s="45"/>
    </row>
    <row r="614" spans="1:18" x14ac:dyDescent="0.2">
      <c r="A614" s="61"/>
      <c r="B614" s="65" t="str">
        <f t="shared" si="31"/>
        <v>2018-27</v>
      </c>
      <c r="C614" s="46">
        <v>43285</v>
      </c>
      <c r="D614" s="67">
        <f>WEEKDAY(Tableau64[[#This Row],[date]])</f>
        <v>4</v>
      </c>
      <c r="E614" s="47">
        <v>0.34375</v>
      </c>
      <c r="F614" s="47">
        <v>0.51041666666666696</v>
      </c>
      <c r="G614" s="46" t="str">
        <f>IF(NOT(ISBLANK(Tableau64[heure
début])),IF(VALUE(MID(TEXT(Tableau64[heure
début],"hh"),1,2))&lt;13,"AM","PM"),"")</f>
        <v>AM</v>
      </c>
      <c r="H614" s="47">
        <f t="shared" si="30"/>
        <v>0.16666666666666696</v>
      </c>
      <c r="I614" s="47"/>
      <c r="J614" s="65"/>
      <c r="K614" s="45" t="e">
        <f ca="1">VLOOKUP(Tableau64[module],OFFSET(INDIRECT(A614&amp;"_code"),0,2,,2),2)</f>
        <v>#REF!</v>
      </c>
      <c r="L614" s="45"/>
      <c r="M614" s="47"/>
      <c r="N614" s="45"/>
    </row>
    <row r="615" spans="1:18" x14ac:dyDescent="0.2">
      <c r="A615" s="61"/>
      <c r="B615" s="65" t="str">
        <f t="shared" si="31"/>
        <v>2018-27</v>
      </c>
      <c r="C615" s="46">
        <v>43285</v>
      </c>
      <c r="D615" s="67">
        <f>WEEKDAY(Tableau64[[#This Row],[date]])</f>
        <v>4</v>
      </c>
      <c r="E615" s="63">
        <v>0.57291666666666696</v>
      </c>
      <c r="F615" s="63">
        <v>0.73958333333333404</v>
      </c>
      <c r="G615" s="46" t="str">
        <f>IF(NOT(ISBLANK(Tableau64[heure
début])),IF(VALUE(MID(TEXT(Tableau64[heure
début],"hh"),1,2))&lt;13,"AM","PM"),"")</f>
        <v>PM</v>
      </c>
      <c r="H615" s="47">
        <f t="shared" si="30"/>
        <v>0.16666666666666707</v>
      </c>
      <c r="I615" s="47"/>
      <c r="J615" s="65"/>
      <c r="K615" s="45" t="e">
        <f ca="1">VLOOKUP(Tableau64[module],OFFSET(INDIRECT(A615&amp;"_code"),0,2,,2),2)</f>
        <v>#REF!</v>
      </c>
      <c r="L615" s="45"/>
      <c r="M615" s="47"/>
      <c r="N615" s="45"/>
    </row>
    <row r="616" spans="1:18" x14ac:dyDescent="0.2">
      <c r="A616" s="61"/>
      <c r="B616" s="65" t="str">
        <f t="shared" si="31"/>
        <v>2018-27</v>
      </c>
      <c r="C616" s="46">
        <v>43286</v>
      </c>
      <c r="D616" s="67">
        <f>WEEKDAY(Tableau64[[#This Row],[date]])</f>
        <v>5</v>
      </c>
      <c r="E616" s="47">
        <v>0.34375</v>
      </c>
      <c r="F616" s="47">
        <v>0.51041666666666696</v>
      </c>
      <c r="G616" s="46" t="str">
        <f>IF(NOT(ISBLANK(Tableau64[heure
début])),IF(VALUE(MID(TEXT(Tableau64[heure
début],"hh"),1,2))&lt;13,"AM","PM"),"")</f>
        <v>AM</v>
      </c>
      <c r="H616" s="47">
        <f t="shared" si="30"/>
        <v>0.16666666666666696</v>
      </c>
      <c r="I616" s="47"/>
      <c r="J616" s="65"/>
      <c r="K616" s="45" t="e">
        <f ca="1">VLOOKUP(Tableau64[module],OFFSET(INDIRECT(A616&amp;"_code"),0,2,,2),2)</f>
        <v>#REF!</v>
      </c>
      <c r="L616" s="45"/>
      <c r="M616" s="47"/>
      <c r="N616" s="45"/>
    </row>
    <row r="617" spans="1:18" x14ac:dyDescent="0.2">
      <c r="A617" s="61"/>
      <c r="B617" s="65" t="str">
        <f t="shared" si="31"/>
        <v>2018-27</v>
      </c>
      <c r="C617" s="46">
        <v>43286</v>
      </c>
      <c r="D617" s="67">
        <f>WEEKDAY(Tableau64[[#This Row],[date]])</f>
        <v>5</v>
      </c>
      <c r="E617" s="63">
        <v>0.57291666666666696</v>
      </c>
      <c r="F617" s="63">
        <v>0.73958333333333404</v>
      </c>
      <c r="G617" s="46" t="str">
        <f>IF(NOT(ISBLANK(Tableau64[heure
début])),IF(VALUE(MID(TEXT(Tableau64[heure
début],"hh"),1,2))&lt;13,"AM","PM"),"")</f>
        <v>PM</v>
      </c>
      <c r="H617" s="47">
        <f t="shared" si="30"/>
        <v>0.16666666666666707</v>
      </c>
      <c r="I617" s="47"/>
      <c r="J617" s="65"/>
      <c r="K617" s="45" t="e">
        <f ca="1">VLOOKUP(Tableau64[module],OFFSET(INDIRECT(A617&amp;"_code"),0,2,,2),2)</f>
        <v>#REF!</v>
      </c>
      <c r="L617" s="45"/>
      <c r="M617" s="47"/>
      <c r="N617" s="45"/>
    </row>
    <row r="618" spans="1:18" x14ac:dyDescent="0.2">
      <c r="A618" s="61"/>
      <c r="B618" s="65" t="str">
        <f t="shared" si="31"/>
        <v>2018-27</v>
      </c>
      <c r="C618" s="46">
        <v>43287</v>
      </c>
      <c r="D618" s="67">
        <f>WEEKDAY(Tableau64[[#This Row],[date]])</f>
        <v>6</v>
      </c>
      <c r="E618" s="47">
        <v>0.34375</v>
      </c>
      <c r="F618" s="47">
        <v>0.51041666666666696</v>
      </c>
      <c r="G618" s="46" t="str">
        <f>IF(NOT(ISBLANK(Tableau64[heure
début])),IF(VALUE(MID(TEXT(Tableau64[heure
début],"hh"),1,2))&lt;13,"AM","PM"),"")</f>
        <v>AM</v>
      </c>
      <c r="H618" s="47">
        <f t="shared" si="30"/>
        <v>0.16666666666666696</v>
      </c>
      <c r="I618" s="47"/>
      <c r="J618" s="65"/>
      <c r="K618" s="45" t="e">
        <f ca="1">VLOOKUP(Tableau64[module],OFFSET(INDIRECT(A618&amp;"_code"),0,2,,2),2)</f>
        <v>#REF!</v>
      </c>
      <c r="L618" s="45"/>
      <c r="M618" s="47"/>
      <c r="N618" s="45"/>
    </row>
    <row r="619" spans="1:18" x14ac:dyDescent="0.2">
      <c r="A619" s="61"/>
      <c r="B619" s="65" t="str">
        <f t="shared" si="31"/>
        <v>2018-27</v>
      </c>
      <c r="C619" s="46">
        <v>43287</v>
      </c>
      <c r="D619" s="67">
        <f>WEEKDAY(Tableau64[[#This Row],[date]])</f>
        <v>6</v>
      </c>
      <c r="E619" s="63">
        <v>0.57291666666666696</v>
      </c>
      <c r="F619" s="63">
        <v>0.73958333333333404</v>
      </c>
      <c r="G619" s="46" t="str">
        <f>IF(NOT(ISBLANK(Tableau64[heure
début])),IF(VALUE(MID(TEXT(Tableau64[heure
début],"hh"),1,2))&lt;13,"AM","PM"),"")</f>
        <v>PM</v>
      </c>
      <c r="H619" s="47">
        <f t="shared" si="30"/>
        <v>0.16666666666666707</v>
      </c>
      <c r="I619" s="47"/>
      <c r="J619" s="65"/>
      <c r="K619" s="45" t="e">
        <f ca="1">VLOOKUP(Tableau64[module],OFFSET(INDIRECT(A619&amp;"_code"),0,2,,2),2)</f>
        <v>#REF!</v>
      </c>
      <c r="L619" s="45"/>
      <c r="M619" s="47"/>
      <c r="N619" s="45"/>
    </row>
    <row r="620" spans="1:18" x14ac:dyDescent="0.2">
      <c r="A620" s="61"/>
      <c r="B620" s="65" t="str">
        <f t="shared" si="31"/>
        <v>2018-27</v>
      </c>
      <c r="C620" s="46">
        <v>43288</v>
      </c>
      <c r="D620" s="67">
        <f>WEEKDAY(Tableau64[[#This Row],[date]])</f>
        <v>7</v>
      </c>
      <c r="E620" s="47">
        <v>0.34375</v>
      </c>
      <c r="F620" s="47">
        <v>0.51041666666666696</v>
      </c>
      <c r="G620" s="46" t="str">
        <f>IF(NOT(ISBLANK(Tableau64[heure
début])),IF(VALUE(MID(TEXT(Tableau64[heure
début],"hh"),1,2))&lt;13,"AM","PM"),"")</f>
        <v>AM</v>
      </c>
      <c r="H620" s="47">
        <f t="shared" si="30"/>
        <v>0.16666666666666696</v>
      </c>
      <c r="I620" s="47"/>
      <c r="J620" s="65"/>
      <c r="K620" s="45" t="e">
        <f ca="1">VLOOKUP(Tableau64[module],OFFSET(INDIRECT(A620&amp;"_code"),0,2,,2),2)</f>
        <v>#REF!</v>
      </c>
      <c r="L620" s="45"/>
      <c r="M620" s="47"/>
      <c r="N620" s="45"/>
    </row>
    <row r="621" spans="1:18" x14ac:dyDescent="0.2">
      <c r="A621" s="61"/>
      <c r="B621" s="65" t="str">
        <f t="shared" si="31"/>
        <v>2018-27</v>
      </c>
      <c r="C621" s="46">
        <v>43288</v>
      </c>
      <c r="D621" s="67">
        <f>WEEKDAY(Tableau64[[#This Row],[date]])</f>
        <v>7</v>
      </c>
      <c r="E621" s="63">
        <v>0.57291666666666696</v>
      </c>
      <c r="F621" s="63">
        <v>0.73958333333333404</v>
      </c>
      <c r="G621" s="46" t="str">
        <f>IF(NOT(ISBLANK(Tableau64[heure
début])),IF(VALUE(MID(TEXT(Tableau64[heure
début],"hh"),1,2))&lt;13,"AM","PM"),"")</f>
        <v>PM</v>
      </c>
      <c r="H621" s="47">
        <f t="shared" si="30"/>
        <v>0.16666666666666707</v>
      </c>
      <c r="I621" s="47"/>
      <c r="J621" s="65"/>
      <c r="K621" s="45" t="e">
        <f ca="1">VLOOKUP(Tableau64[module],OFFSET(INDIRECT(A621&amp;"_code"),0,2,,2),2)</f>
        <v>#REF!</v>
      </c>
      <c r="L621" s="45"/>
      <c r="M621" s="47"/>
      <c r="N621" s="45"/>
    </row>
    <row r="622" spans="1:18" x14ac:dyDescent="0.2">
      <c r="A622" s="61"/>
      <c r="B622" s="65" t="str">
        <f t="shared" si="31"/>
        <v>2018-28</v>
      </c>
      <c r="C622" s="46">
        <v>43289</v>
      </c>
      <c r="D622" s="67">
        <f>WEEKDAY(Tableau64[[#This Row],[date]])</f>
        <v>1</v>
      </c>
      <c r="E622" s="47">
        <v>0.34375</v>
      </c>
      <c r="F622" s="47">
        <v>0.51041666666666696</v>
      </c>
      <c r="G622" s="46" t="str">
        <f>IF(NOT(ISBLANK(Tableau64[heure
début])),IF(VALUE(MID(TEXT(Tableau64[heure
début],"hh"),1,2))&lt;13,"AM","PM"),"")</f>
        <v>AM</v>
      </c>
      <c r="H622" s="47">
        <f t="shared" si="30"/>
        <v>0.16666666666666696</v>
      </c>
      <c r="I622" s="47"/>
      <c r="J622" s="65"/>
      <c r="K622" s="45" t="e">
        <f ca="1">VLOOKUP(Tableau64[module],OFFSET(INDIRECT(A622&amp;"_code"),0,2,,2),2)</f>
        <v>#REF!</v>
      </c>
      <c r="L622" s="45"/>
      <c r="M622" s="47"/>
      <c r="N622" s="45"/>
    </row>
    <row r="623" spans="1:18" x14ac:dyDescent="0.2">
      <c r="A623" s="61"/>
      <c r="B623" s="65" t="str">
        <f t="shared" si="31"/>
        <v>2018-28</v>
      </c>
      <c r="C623" s="46">
        <v>43289</v>
      </c>
      <c r="D623" s="67">
        <f>WEEKDAY(Tableau64[[#This Row],[date]])</f>
        <v>1</v>
      </c>
      <c r="E623" s="63">
        <v>0.57291666666666696</v>
      </c>
      <c r="F623" s="63">
        <v>0.73958333333333404</v>
      </c>
      <c r="G623" s="46" t="str">
        <f>IF(NOT(ISBLANK(Tableau64[heure
début])),IF(VALUE(MID(TEXT(Tableau64[heure
début],"hh"),1,2))&lt;13,"AM","PM"),"")</f>
        <v>PM</v>
      </c>
      <c r="H623" s="47">
        <f t="shared" si="30"/>
        <v>0.16666666666666707</v>
      </c>
      <c r="I623" s="47"/>
      <c r="J623" s="65"/>
      <c r="K623" s="45" t="e">
        <f ca="1">VLOOKUP(Tableau64[module],OFFSET(INDIRECT(A623&amp;"_code"),0,2,,2),2)</f>
        <v>#REF!</v>
      </c>
      <c r="L623" s="45"/>
      <c r="M623" s="47"/>
      <c r="N623" s="45"/>
    </row>
    <row r="624" spans="1:18" x14ac:dyDescent="0.2">
      <c r="A624" s="61"/>
      <c r="B624" s="65" t="str">
        <f t="shared" si="31"/>
        <v>2018-28</v>
      </c>
      <c r="C624" s="46">
        <v>43290</v>
      </c>
      <c r="D624" s="67">
        <f>WEEKDAY(Tableau64[[#This Row],[date]])</f>
        <v>2</v>
      </c>
      <c r="E624" s="47">
        <v>0.34375</v>
      </c>
      <c r="F624" s="47">
        <v>0.51041666666666696</v>
      </c>
      <c r="G624" s="46" t="str">
        <f>IF(NOT(ISBLANK(Tableau64[heure
début])),IF(VALUE(MID(TEXT(Tableau64[heure
début],"hh"),1,2))&lt;13,"AM","PM"),"")</f>
        <v>AM</v>
      </c>
      <c r="H624" s="47">
        <f t="shared" si="30"/>
        <v>0.16666666666666696</v>
      </c>
      <c r="I624" s="47"/>
      <c r="J624" s="65"/>
      <c r="K624" s="45" t="e">
        <f ca="1">VLOOKUP(Tableau64[module],OFFSET(INDIRECT(A624&amp;"_code"),0,2,,2),2)</f>
        <v>#REF!</v>
      </c>
      <c r="L624" s="45"/>
      <c r="M624" s="47"/>
      <c r="N624" s="45"/>
    </row>
    <row r="625" spans="1:14" x14ac:dyDescent="0.2">
      <c r="A625" s="61"/>
      <c r="B625" s="65" t="str">
        <f t="shared" si="31"/>
        <v>2018-28</v>
      </c>
      <c r="C625" s="46">
        <v>43290</v>
      </c>
      <c r="D625" s="67">
        <f>WEEKDAY(Tableau64[[#This Row],[date]])</f>
        <v>2</v>
      </c>
      <c r="E625" s="63">
        <v>0.57291666666666696</v>
      </c>
      <c r="F625" s="63">
        <v>0.73958333333333404</v>
      </c>
      <c r="G625" s="46" t="str">
        <f>IF(NOT(ISBLANK(Tableau64[heure
début])),IF(VALUE(MID(TEXT(Tableau64[heure
début],"hh"),1,2))&lt;13,"AM","PM"),"")</f>
        <v>PM</v>
      </c>
      <c r="H625" s="47">
        <f t="shared" si="30"/>
        <v>0.16666666666666707</v>
      </c>
      <c r="I625" s="47"/>
      <c r="J625" s="65"/>
      <c r="K625" s="45" t="e">
        <f ca="1">VLOOKUP(Tableau64[module],OFFSET(INDIRECT(A625&amp;"_code"),0,2,,2),2)</f>
        <v>#REF!</v>
      </c>
      <c r="L625" s="45"/>
      <c r="M625" s="47"/>
      <c r="N625" s="45"/>
    </row>
    <row r="626" spans="1:14" x14ac:dyDescent="0.2">
      <c r="A626" s="61"/>
      <c r="B626" s="65" t="str">
        <f t="shared" si="31"/>
        <v>2018-28</v>
      </c>
      <c r="C626" s="46">
        <v>43291</v>
      </c>
      <c r="D626" s="67">
        <f>WEEKDAY(Tableau64[[#This Row],[date]])</f>
        <v>3</v>
      </c>
      <c r="E626" s="47">
        <v>0.34375</v>
      </c>
      <c r="F626" s="47">
        <v>0.51041666666666696</v>
      </c>
      <c r="G626" s="46" t="str">
        <f>IF(NOT(ISBLANK(Tableau64[heure
début])),IF(VALUE(MID(TEXT(Tableau64[heure
début],"hh"),1,2))&lt;13,"AM","PM"),"")</f>
        <v>AM</v>
      </c>
      <c r="H626" s="47">
        <f t="shared" si="30"/>
        <v>0.16666666666666696</v>
      </c>
      <c r="I626" s="47"/>
      <c r="J626" s="65"/>
      <c r="K626" s="45" t="e">
        <f ca="1">VLOOKUP(Tableau64[module],OFFSET(INDIRECT(A626&amp;"_code"),0,2,,2),2)</f>
        <v>#REF!</v>
      </c>
      <c r="L626" s="45"/>
      <c r="M626" s="47"/>
      <c r="N626" s="45"/>
    </row>
    <row r="627" spans="1:14" x14ac:dyDescent="0.2">
      <c r="A627" s="61"/>
      <c r="B627" s="65" t="str">
        <f t="shared" si="31"/>
        <v>2018-28</v>
      </c>
      <c r="C627" s="46">
        <v>43291</v>
      </c>
      <c r="D627" s="67">
        <f>WEEKDAY(Tableau64[[#This Row],[date]])</f>
        <v>3</v>
      </c>
      <c r="E627" s="63">
        <v>0.57291666666666696</v>
      </c>
      <c r="F627" s="63">
        <v>0.73958333333333404</v>
      </c>
      <c r="G627" s="46" t="str">
        <f>IF(NOT(ISBLANK(Tableau64[heure
début])),IF(VALUE(MID(TEXT(Tableau64[heure
début],"hh"),1,2))&lt;13,"AM","PM"),"")</f>
        <v>PM</v>
      </c>
      <c r="H627" s="47">
        <f t="shared" si="30"/>
        <v>0.16666666666666707</v>
      </c>
      <c r="I627" s="47"/>
      <c r="J627" s="65"/>
      <c r="K627" s="45" t="e">
        <f ca="1">VLOOKUP(Tableau64[module],OFFSET(INDIRECT(A627&amp;"_code"),0,2,,2),2)</f>
        <v>#REF!</v>
      </c>
      <c r="L627" s="45"/>
      <c r="M627" s="47"/>
      <c r="N627" s="45"/>
    </row>
    <row r="628" spans="1:14" x14ac:dyDescent="0.2">
      <c r="A628" s="61"/>
      <c r="B628" s="65" t="str">
        <f t="shared" si="31"/>
        <v>2018-28</v>
      </c>
      <c r="C628" s="46">
        <v>43292</v>
      </c>
      <c r="D628" s="67">
        <f>WEEKDAY(Tableau64[[#This Row],[date]])</f>
        <v>4</v>
      </c>
      <c r="E628" s="47">
        <v>0.34375</v>
      </c>
      <c r="F628" s="47">
        <v>0.51041666666666696</v>
      </c>
      <c r="G628" s="46" t="str">
        <f>IF(NOT(ISBLANK(Tableau64[heure
début])),IF(VALUE(MID(TEXT(Tableau64[heure
début],"hh"),1,2))&lt;13,"AM","PM"),"")</f>
        <v>AM</v>
      </c>
      <c r="H628" s="47">
        <f t="shared" si="30"/>
        <v>0.16666666666666696</v>
      </c>
      <c r="I628" s="47"/>
      <c r="J628" s="65"/>
      <c r="K628" s="45" t="e">
        <f ca="1">VLOOKUP(Tableau64[module],OFFSET(INDIRECT(A628&amp;"_code"),0,2,,2),2)</f>
        <v>#REF!</v>
      </c>
      <c r="L628" s="45"/>
      <c r="M628" s="47"/>
      <c r="N628" s="45"/>
    </row>
    <row r="629" spans="1:14" x14ac:dyDescent="0.2">
      <c r="A629" s="61"/>
      <c r="B629" s="65" t="str">
        <f t="shared" si="31"/>
        <v>2018-28</v>
      </c>
      <c r="C629" s="46">
        <v>43292</v>
      </c>
      <c r="D629" s="67">
        <f>WEEKDAY(Tableau64[[#This Row],[date]])</f>
        <v>4</v>
      </c>
      <c r="E629" s="63">
        <v>0.57291666666666696</v>
      </c>
      <c r="F629" s="63">
        <v>0.73958333333333404</v>
      </c>
      <c r="G629" s="46" t="str">
        <f>IF(NOT(ISBLANK(Tableau64[heure
début])),IF(VALUE(MID(TEXT(Tableau64[heure
début],"hh"),1,2))&lt;13,"AM","PM"),"")</f>
        <v>PM</v>
      </c>
      <c r="H629" s="47">
        <f t="shared" si="30"/>
        <v>0.16666666666666707</v>
      </c>
      <c r="I629" s="47"/>
      <c r="J629" s="65"/>
      <c r="K629" s="45" t="e">
        <f ca="1">VLOOKUP(Tableau64[module],OFFSET(INDIRECT(A629&amp;"_code"),0,2,,2),2)</f>
        <v>#REF!</v>
      </c>
      <c r="L629" s="45"/>
      <c r="M629" s="47"/>
      <c r="N629" s="45"/>
    </row>
    <row r="630" spans="1:14" x14ac:dyDescent="0.2">
      <c r="A630" s="61"/>
      <c r="B630" s="65" t="str">
        <f t="shared" si="31"/>
        <v>2018-28</v>
      </c>
      <c r="C630" s="46">
        <v>43293</v>
      </c>
      <c r="D630" s="67">
        <f>WEEKDAY(Tableau64[[#This Row],[date]])</f>
        <v>5</v>
      </c>
      <c r="E630" s="47">
        <v>0.34375</v>
      </c>
      <c r="F630" s="47">
        <v>0.51041666666666696</v>
      </c>
      <c r="G630" s="46" t="str">
        <f>IF(NOT(ISBLANK(Tableau64[heure
début])),IF(VALUE(MID(TEXT(Tableau64[heure
début],"hh"),1,2))&lt;13,"AM","PM"),"")</f>
        <v>AM</v>
      </c>
      <c r="H630" s="47">
        <f t="shared" si="30"/>
        <v>0.16666666666666696</v>
      </c>
      <c r="I630" s="47"/>
      <c r="J630" s="65"/>
      <c r="K630" s="45" t="e">
        <f ca="1">VLOOKUP(Tableau64[module],OFFSET(INDIRECT(A630&amp;"_code"),0,2,,2),2)</f>
        <v>#REF!</v>
      </c>
      <c r="L630" s="45"/>
      <c r="M630" s="47"/>
      <c r="N630" s="45"/>
    </row>
    <row r="631" spans="1:14" x14ac:dyDescent="0.2">
      <c r="A631" s="61"/>
      <c r="B631" s="65" t="str">
        <f t="shared" si="31"/>
        <v>2018-28</v>
      </c>
      <c r="C631" s="46">
        <v>43293</v>
      </c>
      <c r="D631" s="67">
        <f>WEEKDAY(Tableau64[[#This Row],[date]])</f>
        <v>5</v>
      </c>
      <c r="E631" s="63">
        <v>0.57291666666666696</v>
      </c>
      <c r="F631" s="63">
        <v>0.73958333333333404</v>
      </c>
      <c r="G631" s="46" t="str">
        <f>IF(NOT(ISBLANK(Tableau64[heure
début])),IF(VALUE(MID(TEXT(Tableau64[heure
début],"hh"),1,2))&lt;13,"AM","PM"),"")</f>
        <v>PM</v>
      </c>
      <c r="H631" s="47">
        <f t="shared" si="30"/>
        <v>0.16666666666666707</v>
      </c>
      <c r="I631" s="47"/>
      <c r="J631" s="65"/>
      <c r="K631" s="45" t="e">
        <f ca="1">VLOOKUP(Tableau64[module],OFFSET(INDIRECT(A631&amp;"_code"),0,2,,2),2)</f>
        <v>#REF!</v>
      </c>
      <c r="L631" s="45"/>
      <c r="M631" s="47"/>
      <c r="N631" s="45"/>
    </row>
    <row r="632" spans="1:14" x14ac:dyDescent="0.2">
      <c r="A632" s="61"/>
      <c r="B632" s="65" t="str">
        <f t="shared" si="31"/>
        <v>2018-28</v>
      </c>
      <c r="C632" s="46">
        <v>43294</v>
      </c>
      <c r="D632" s="67">
        <f>WEEKDAY(Tableau64[[#This Row],[date]])</f>
        <v>6</v>
      </c>
      <c r="E632" s="47">
        <v>0.34375</v>
      </c>
      <c r="F632" s="47">
        <v>0.51041666666666696</v>
      </c>
      <c r="G632" s="46" t="str">
        <f>IF(NOT(ISBLANK(Tableau64[heure
début])),IF(VALUE(MID(TEXT(Tableau64[heure
début],"hh"),1,2))&lt;13,"AM","PM"),"")</f>
        <v>AM</v>
      </c>
      <c r="H632" s="47">
        <f t="shared" si="30"/>
        <v>0.16666666666666696</v>
      </c>
      <c r="I632" s="47"/>
      <c r="J632" s="65"/>
      <c r="K632" s="45" t="e">
        <f ca="1">VLOOKUP(Tableau64[module],OFFSET(INDIRECT(A632&amp;"_code"),0,2,,2),2)</f>
        <v>#REF!</v>
      </c>
      <c r="L632" s="45"/>
      <c r="M632" s="47"/>
      <c r="N632" s="45"/>
    </row>
    <row r="633" spans="1:14" x14ac:dyDescent="0.2">
      <c r="A633" s="61"/>
      <c r="B633" s="65" t="str">
        <f t="shared" si="31"/>
        <v>2018-28</v>
      </c>
      <c r="C633" s="46">
        <v>43294</v>
      </c>
      <c r="D633" s="67">
        <f>WEEKDAY(Tableau64[[#This Row],[date]])</f>
        <v>6</v>
      </c>
      <c r="E633" s="63">
        <v>0.57291666666666696</v>
      </c>
      <c r="F633" s="63">
        <v>0.73958333333333404</v>
      </c>
      <c r="G633" s="46" t="str">
        <f>IF(NOT(ISBLANK(Tableau64[heure
début])),IF(VALUE(MID(TEXT(Tableau64[heure
début],"hh"),1,2))&lt;13,"AM","PM"),"")</f>
        <v>PM</v>
      </c>
      <c r="H633" s="47">
        <f t="shared" si="30"/>
        <v>0.16666666666666707</v>
      </c>
      <c r="I633" s="47"/>
      <c r="J633" s="65"/>
      <c r="K633" s="45" t="e">
        <f ca="1">VLOOKUP(Tableau64[module],OFFSET(INDIRECT(A633&amp;"_code"),0,2,,2),2)</f>
        <v>#REF!</v>
      </c>
      <c r="L633" s="45"/>
      <c r="M633" s="47"/>
      <c r="N633" s="45"/>
    </row>
    <row r="634" spans="1:14" x14ac:dyDescent="0.2">
      <c r="A634" s="61"/>
      <c r="B634" s="65" t="str">
        <f t="shared" si="31"/>
        <v>2018-28</v>
      </c>
      <c r="C634" s="46">
        <v>43295</v>
      </c>
      <c r="D634" s="67">
        <f>WEEKDAY(Tableau64[[#This Row],[date]])</f>
        <v>7</v>
      </c>
      <c r="E634" s="47">
        <v>0.34375</v>
      </c>
      <c r="F634" s="47">
        <v>0.51041666666666696</v>
      </c>
      <c r="G634" s="46" t="str">
        <f>IF(NOT(ISBLANK(Tableau64[heure
début])),IF(VALUE(MID(TEXT(Tableau64[heure
début],"hh"),1,2))&lt;13,"AM","PM"),"")</f>
        <v>AM</v>
      </c>
      <c r="H634" s="47">
        <f t="shared" si="30"/>
        <v>0.16666666666666696</v>
      </c>
      <c r="I634" s="47"/>
      <c r="J634" s="65"/>
      <c r="K634" s="45" t="e">
        <f ca="1">VLOOKUP(Tableau64[module],OFFSET(INDIRECT(A634&amp;"_code"),0,2,,2),2)</f>
        <v>#REF!</v>
      </c>
      <c r="L634" s="45"/>
      <c r="M634" s="47"/>
      <c r="N634" s="45"/>
    </row>
    <row r="635" spans="1:14" x14ac:dyDescent="0.2">
      <c r="A635" s="61"/>
      <c r="B635" s="65" t="str">
        <f t="shared" si="31"/>
        <v>2018-28</v>
      </c>
      <c r="C635" s="46">
        <v>43295</v>
      </c>
      <c r="D635" s="67">
        <f>WEEKDAY(Tableau64[[#This Row],[date]])</f>
        <v>7</v>
      </c>
      <c r="E635" s="63">
        <v>0.57291666666666696</v>
      </c>
      <c r="F635" s="63">
        <v>0.73958333333333404</v>
      </c>
      <c r="G635" s="46" t="str">
        <f>IF(NOT(ISBLANK(Tableau64[heure
début])),IF(VALUE(MID(TEXT(Tableau64[heure
début],"hh"),1,2))&lt;13,"AM","PM"),"")</f>
        <v>PM</v>
      </c>
      <c r="H635" s="47">
        <f t="shared" si="30"/>
        <v>0.16666666666666707</v>
      </c>
      <c r="I635" s="47"/>
      <c r="J635" s="65"/>
      <c r="K635" s="45" t="e">
        <f ca="1">VLOOKUP(Tableau64[module],OFFSET(INDIRECT(A635&amp;"_code"),0,2,,2),2)</f>
        <v>#REF!</v>
      </c>
      <c r="L635" s="45"/>
      <c r="M635" s="47"/>
      <c r="N635" s="45"/>
    </row>
    <row r="636" spans="1:14" x14ac:dyDescent="0.2">
      <c r="A636" s="61"/>
      <c r="B636" s="65" t="str">
        <f t="shared" si="31"/>
        <v>2018-29</v>
      </c>
      <c r="C636" s="46">
        <v>43296</v>
      </c>
      <c r="D636" s="67">
        <f>WEEKDAY(Tableau64[[#This Row],[date]])</f>
        <v>1</v>
      </c>
      <c r="E636" s="47">
        <v>0.34375</v>
      </c>
      <c r="F636" s="47">
        <v>0.51041666666666696</v>
      </c>
      <c r="G636" s="46" t="str">
        <f>IF(NOT(ISBLANK(Tableau64[heure
début])),IF(VALUE(MID(TEXT(Tableau64[heure
début],"hh"),1,2))&lt;13,"AM","PM"),"")</f>
        <v>AM</v>
      </c>
      <c r="H636" s="47">
        <f t="shared" ref="H636:H699" si="33">F636-E636</f>
        <v>0.16666666666666696</v>
      </c>
      <c r="I636" s="47"/>
      <c r="J636" s="65"/>
      <c r="K636" s="45" t="e">
        <f ca="1">VLOOKUP(Tableau64[module],OFFSET(INDIRECT(A636&amp;"_code"),0,2,,2),2)</f>
        <v>#REF!</v>
      </c>
      <c r="L636" s="45"/>
      <c r="M636" s="47"/>
      <c r="N636" s="45"/>
    </row>
    <row r="637" spans="1:14" x14ac:dyDescent="0.2">
      <c r="A637" s="61"/>
      <c r="B637" s="65" t="str">
        <f t="shared" si="31"/>
        <v>2018-29</v>
      </c>
      <c r="C637" s="46">
        <v>43296</v>
      </c>
      <c r="D637" s="67">
        <f>WEEKDAY(Tableau64[[#This Row],[date]])</f>
        <v>1</v>
      </c>
      <c r="E637" s="63">
        <v>0.57291666666666696</v>
      </c>
      <c r="F637" s="63">
        <v>0.73958333333333404</v>
      </c>
      <c r="G637" s="46" t="str">
        <f>IF(NOT(ISBLANK(Tableau64[heure
début])),IF(VALUE(MID(TEXT(Tableau64[heure
début],"hh"),1,2))&lt;13,"AM","PM"),"")</f>
        <v>PM</v>
      </c>
      <c r="H637" s="47">
        <f t="shared" si="33"/>
        <v>0.16666666666666707</v>
      </c>
      <c r="I637" s="47"/>
      <c r="J637" s="65"/>
      <c r="K637" s="45" t="e">
        <f ca="1">VLOOKUP(Tableau64[module],OFFSET(INDIRECT(A637&amp;"_code"),0,2,,2),2)</f>
        <v>#REF!</v>
      </c>
      <c r="L637" s="45"/>
      <c r="M637" s="47"/>
      <c r="N637" s="45"/>
    </row>
    <row r="638" spans="1:14" x14ac:dyDescent="0.2">
      <c r="A638" s="61"/>
      <c r="B638" s="65" t="str">
        <f t="shared" si="31"/>
        <v>2018-29</v>
      </c>
      <c r="C638" s="46">
        <v>43297</v>
      </c>
      <c r="D638" s="67">
        <f>WEEKDAY(Tableau64[[#This Row],[date]])</f>
        <v>2</v>
      </c>
      <c r="E638" s="47">
        <v>0.34375</v>
      </c>
      <c r="F638" s="47">
        <v>0.51041666666666696</v>
      </c>
      <c r="G638" s="46" t="str">
        <f>IF(NOT(ISBLANK(Tableau64[heure
début])),IF(VALUE(MID(TEXT(Tableau64[heure
début],"hh"),1,2))&lt;13,"AM","PM"),"")</f>
        <v>AM</v>
      </c>
      <c r="H638" s="47">
        <f t="shared" si="33"/>
        <v>0.16666666666666696</v>
      </c>
      <c r="I638" s="47"/>
      <c r="J638" s="65"/>
      <c r="K638" s="45" t="e">
        <f ca="1">VLOOKUP(Tableau64[module],OFFSET(INDIRECT(A638&amp;"_code"),0,2,,2),2)</f>
        <v>#REF!</v>
      </c>
      <c r="L638" s="45"/>
      <c r="M638" s="47"/>
      <c r="N638" s="45"/>
    </row>
    <row r="639" spans="1:14" x14ac:dyDescent="0.2">
      <c r="A639" s="61"/>
      <c r="B639" s="65" t="str">
        <f t="shared" si="31"/>
        <v>2018-29</v>
      </c>
      <c r="C639" s="46">
        <v>43297</v>
      </c>
      <c r="D639" s="67">
        <f>WEEKDAY(Tableau64[[#This Row],[date]])</f>
        <v>2</v>
      </c>
      <c r="E639" s="63">
        <v>0.57291666666666696</v>
      </c>
      <c r="F639" s="63">
        <v>0.73958333333333404</v>
      </c>
      <c r="G639" s="46" t="str">
        <f>IF(NOT(ISBLANK(Tableau64[heure
début])),IF(VALUE(MID(TEXT(Tableau64[heure
début],"hh"),1,2))&lt;13,"AM","PM"),"")</f>
        <v>PM</v>
      </c>
      <c r="H639" s="47">
        <f t="shared" si="33"/>
        <v>0.16666666666666707</v>
      </c>
      <c r="I639" s="47"/>
      <c r="J639" s="65"/>
      <c r="K639" s="45" t="e">
        <f ca="1">VLOOKUP(Tableau64[module],OFFSET(INDIRECT(A639&amp;"_code"),0,2,,2),2)</f>
        <v>#REF!</v>
      </c>
      <c r="L639" s="45"/>
      <c r="M639" s="47"/>
      <c r="N639" s="45"/>
    </row>
    <row r="640" spans="1:14" x14ac:dyDescent="0.2">
      <c r="A640" s="61"/>
      <c r="B640" s="65" t="str">
        <f t="shared" si="31"/>
        <v>2018-29</v>
      </c>
      <c r="C640" s="46">
        <v>43298</v>
      </c>
      <c r="D640" s="67">
        <f>WEEKDAY(Tableau64[[#This Row],[date]])</f>
        <v>3</v>
      </c>
      <c r="E640" s="47">
        <v>0.34375</v>
      </c>
      <c r="F640" s="47">
        <v>0.51041666666666696</v>
      </c>
      <c r="G640" s="46" t="str">
        <f>IF(NOT(ISBLANK(Tableau64[heure
début])),IF(VALUE(MID(TEXT(Tableau64[heure
début],"hh"),1,2))&lt;13,"AM","PM"),"")</f>
        <v>AM</v>
      </c>
      <c r="H640" s="47">
        <f t="shared" si="33"/>
        <v>0.16666666666666696</v>
      </c>
      <c r="I640" s="47"/>
      <c r="J640" s="65"/>
      <c r="K640" s="45" t="e">
        <f ca="1">VLOOKUP(Tableau64[module],OFFSET(INDIRECT(A640&amp;"_code"),0,2,,2),2)</f>
        <v>#REF!</v>
      </c>
      <c r="L640" s="45"/>
      <c r="M640" s="47"/>
      <c r="N640" s="45"/>
    </row>
    <row r="641" spans="1:14" x14ac:dyDescent="0.2">
      <c r="A641" s="61"/>
      <c r="B641" s="65" t="str">
        <f t="shared" si="31"/>
        <v>2018-29</v>
      </c>
      <c r="C641" s="46">
        <v>43298</v>
      </c>
      <c r="D641" s="67">
        <f>WEEKDAY(Tableau64[[#This Row],[date]])</f>
        <v>3</v>
      </c>
      <c r="E641" s="63">
        <v>0.57291666666666696</v>
      </c>
      <c r="F641" s="63">
        <v>0.73958333333333404</v>
      </c>
      <c r="G641" s="46" t="str">
        <f>IF(NOT(ISBLANK(Tableau64[heure
début])),IF(VALUE(MID(TEXT(Tableau64[heure
début],"hh"),1,2))&lt;13,"AM","PM"),"")</f>
        <v>PM</v>
      </c>
      <c r="H641" s="47">
        <f t="shared" si="33"/>
        <v>0.16666666666666707</v>
      </c>
      <c r="I641" s="47"/>
      <c r="J641" s="65"/>
      <c r="K641" s="45" t="e">
        <f ca="1">VLOOKUP(Tableau64[module],OFFSET(INDIRECT(A641&amp;"_code"),0,2,,2),2)</f>
        <v>#REF!</v>
      </c>
      <c r="L641" s="45"/>
      <c r="M641" s="47"/>
      <c r="N641" s="45"/>
    </row>
    <row r="642" spans="1:14" x14ac:dyDescent="0.2">
      <c r="A642" s="61"/>
      <c r="B642" s="65" t="str">
        <f t="shared" ref="B642:B705" si="34">YEAR(C642)&amp;"-"&amp;WEEKNUM(C642)</f>
        <v>2018-29</v>
      </c>
      <c r="C642" s="46">
        <v>43299</v>
      </c>
      <c r="D642" s="67">
        <f>WEEKDAY(Tableau64[[#This Row],[date]])</f>
        <v>4</v>
      </c>
      <c r="E642" s="47">
        <v>0.34375</v>
      </c>
      <c r="F642" s="47">
        <v>0.51041666666666696</v>
      </c>
      <c r="G642" s="46" t="str">
        <f>IF(NOT(ISBLANK(Tableau64[heure
début])),IF(VALUE(MID(TEXT(Tableau64[heure
début],"hh"),1,2))&lt;13,"AM","PM"),"")</f>
        <v>AM</v>
      </c>
      <c r="H642" s="47">
        <f t="shared" si="33"/>
        <v>0.16666666666666696</v>
      </c>
      <c r="I642" s="47"/>
      <c r="J642" s="65"/>
      <c r="K642" s="45" t="e">
        <f ca="1">VLOOKUP(Tableau64[module],OFFSET(INDIRECT(A642&amp;"_code"),0,2,,2),2)</f>
        <v>#REF!</v>
      </c>
      <c r="L642" s="45"/>
      <c r="M642" s="47"/>
      <c r="N642" s="45"/>
    </row>
    <row r="643" spans="1:14" x14ac:dyDescent="0.2">
      <c r="A643" s="61"/>
      <c r="B643" s="65" t="str">
        <f t="shared" si="34"/>
        <v>2018-29</v>
      </c>
      <c r="C643" s="46">
        <v>43299</v>
      </c>
      <c r="D643" s="67">
        <f>WEEKDAY(Tableau64[[#This Row],[date]])</f>
        <v>4</v>
      </c>
      <c r="E643" s="63">
        <v>0.57291666666666696</v>
      </c>
      <c r="F643" s="63">
        <v>0.73958333333333404</v>
      </c>
      <c r="G643" s="46" t="str">
        <f>IF(NOT(ISBLANK(Tableau64[heure
début])),IF(VALUE(MID(TEXT(Tableau64[heure
début],"hh"),1,2))&lt;13,"AM","PM"),"")</f>
        <v>PM</v>
      </c>
      <c r="H643" s="47">
        <f t="shared" si="33"/>
        <v>0.16666666666666707</v>
      </c>
      <c r="I643" s="47"/>
      <c r="J643" s="65"/>
      <c r="K643" s="45" t="e">
        <f ca="1">VLOOKUP(Tableau64[module],OFFSET(INDIRECT(A643&amp;"_code"),0,2,,2),2)</f>
        <v>#REF!</v>
      </c>
      <c r="L643" s="45"/>
      <c r="M643" s="47"/>
      <c r="N643" s="45"/>
    </row>
    <row r="644" spans="1:14" x14ac:dyDescent="0.2">
      <c r="A644" s="61"/>
      <c r="B644" s="65" t="str">
        <f t="shared" si="34"/>
        <v>2018-29</v>
      </c>
      <c r="C644" s="46">
        <v>43300</v>
      </c>
      <c r="D644" s="67">
        <f>WEEKDAY(Tableau64[[#This Row],[date]])</f>
        <v>5</v>
      </c>
      <c r="E644" s="47">
        <v>0.34375</v>
      </c>
      <c r="F644" s="47">
        <v>0.51041666666666696</v>
      </c>
      <c r="G644" s="46" t="str">
        <f>IF(NOT(ISBLANK(Tableau64[heure
début])),IF(VALUE(MID(TEXT(Tableau64[heure
début],"hh"),1,2))&lt;13,"AM","PM"),"")</f>
        <v>AM</v>
      </c>
      <c r="H644" s="47">
        <f t="shared" si="33"/>
        <v>0.16666666666666696</v>
      </c>
      <c r="I644" s="47"/>
      <c r="J644" s="65"/>
      <c r="K644" s="45" t="e">
        <f ca="1">VLOOKUP(Tableau64[module],OFFSET(INDIRECT(A644&amp;"_code"),0,2,,2),2)</f>
        <v>#REF!</v>
      </c>
      <c r="L644" s="45"/>
      <c r="M644" s="47"/>
      <c r="N644" s="45"/>
    </row>
    <row r="645" spans="1:14" x14ac:dyDescent="0.2">
      <c r="A645" s="61"/>
      <c r="B645" s="65" t="str">
        <f t="shared" si="34"/>
        <v>2018-29</v>
      </c>
      <c r="C645" s="46">
        <v>43300</v>
      </c>
      <c r="D645" s="67">
        <f>WEEKDAY(Tableau64[[#This Row],[date]])</f>
        <v>5</v>
      </c>
      <c r="E645" s="63">
        <v>0.57291666666666696</v>
      </c>
      <c r="F645" s="63">
        <v>0.73958333333333404</v>
      </c>
      <c r="G645" s="46" t="str">
        <f>IF(NOT(ISBLANK(Tableau64[heure
début])),IF(VALUE(MID(TEXT(Tableau64[heure
début],"hh"),1,2))&lt;13,"AM","PM"),"")</f>
        <v>PM</v>
      </c>
      <c r="H645" s="47">
        <f t="shared" si="33"/>
        <v>0.16666666666666707</v>
      </c>
      <c r="I645" s="47"/>
      <c r="J645" s="65"/>
      <c r="K645" s="45" t="e">
        <f ca="1">VLOOKUP(Tableau64[module],OFFSET(INDIRECT(A645&amp;"_code"),0,2,,2),2)</f>
        <v>#REF!</v>
      </c>
      <c r="L645" s="45"/>
      <c r="M645" s="47"/>
      <c r="N645" s="45"/>
    </row>
    <row r="646" spans="1:14" x14ac:dyDescent="0.2">
      <c r="A646" s="61"/>
      <c r="B646" s="65" t="str">
        <f t="shared" si="34"/>
        <v>2018-29</v>
      </c>
      <c r="C646" s="46">
        <v>43301</v>
      </c>
      <c r="D646" s="67">
        <f>WEEKDAY(Tableau64[[#This Row],[date]])</f>
        <v>6</v>
      </c>
      <c r="E646" s="47">
        <v>0.34375</v>
      </c>
      <c r="F646" s="47">
        <v>0.51041666666666696</v>
      </c>
      <c r="G646" s="46" t="str">
        <f>IF(NOT(ISBLANK(Tableau64[heure
début])),IF(VALUE(MID(TEXT(Tableau64[heure
début],"hh"),1,2))&lt;13,"AM","PM"),"")</f>
        <v>AM</v>
      </c>
      <c r="H646" s="47">
        <f t="shared" si="33"/>
        <v>0.16666666666666696</v>
      </c>
      <c r="I646" s="47"/>
      <c r="J646" s="65"/>
      <c r="K646" s="45" t="e">
        <f ca="1">VLOOKUP(Tableau64[module],OFFSET(INDIRECT(A646&amp;"_code"),0,2,,2),2)</f>
        <v>#REF!</v>
      </c>
      <c r="L646" s="45"/>
      <c r="M646" s="47"/>
      <c r="N646" s="45"/>
    </row>
    <row r="647" spans="1:14" x14ac:dyDescent="0.2">
      <c r="A647" s="61"/>
      <c r="B647" s="65" t="str">
        <f t="shared" si="34"/>
        <v>2018-29</v>
      </c>
      <c r="C647" s="46">
        <v>43301</v>
      </c>
      <c r="D647" s="67">
        <f>WEEKDAY(Tableau64[[#This Row],[date]])</f>
        <v>6</v>
      </c>
      <c r="E647" s="63">
        <v>0.57291666666666696</v>
      </c>
      <c r="F647" s="63">
        <v>0.73958333333333404</v>
      </c>
      <c r="G647" s="46" t="str">
        <f>IF(NOT(ISBLANK(Tableau64[heure
début])),IF(VALUE(MID(TEXT(Tableau64[heure
début],"hh"),1,2))&lt;13,"AM","PM"),"")</f>
        <v>PM</v>
      </c>
      <c r="H647" s="47">
        <f t="shared" si="33"/>
        <v>0.16666666666666707</v>
      </c>
      <c r="I647" s="47"/>
      <c r="J647" s="65"/>
      <c r="K647" s="45" t="e">
        <f ca="1">VLOOKUP(Tableau64[module],OFFSET(INDIRECT(A647&amp;"_code"),0,2,,2),2)</f>
        <v>#REF!</v>
      </c>
      <c r="L647" s="45"/>
      <c r="M647" s="47"/>
      <c r="N647" s="45"/>
    </row>
    <row r="648" spans="1:14" x14ac:dyDescent="0.2">
      <c r="A648" s="61"/>
      <c r="B648" s="65" t="str">
        <f t="shared" si="34"/>
        <v>2018-29</v>
      </c>
      <c r="C648" s="46">
        <v>43302</v>
      </c>
      <c r="D648" s="67">
        <f>WEEKDAY(Tableau64[[#This Row],[date]])</f>
        <v>7</v>
      </c>
      <c r="E648" s="47">
        <v>0.34375</v>
      </c>
      <c r="F648" s="47">
        <v>0.51041666666666696</v>
      </c>
      <c r="G648" s="46" t="str">
        <f>IF(NOT(ISBLANK(Tableau64[heure
début])),IF(VALUE(MID(TEXT(Tableau64[heure
début],"hh"),1,2))&lt;13,"AM","PM"),"")</f>
        <v>AM</v>
      </c>
      <c r="H648" s="47">
        <f t="shared" si="33"/>
        <v>0.16666666666666696</v>
      </c>
      <c r="I648" s="47"/>
      <c r="J648" s="65"/>
      <c r="K648" s="45" t="e">
        <f ca="1">VLOOKUP(Tableau64[module],OFFSET(INDIRECT(A648&amp;"_code"),0,2,,2),2)</f>
        <v>#REF!</v>
      </c>
      <c r="L648" s="45"/>
      <c r="M648" s="47"/>
      <c r="N648" s="45"/>
    </row>
    <row r="649" spans="1:14" x14ac:dyDescent="0.2">
      <c r="A649" s="61"/>
      <c r="B649" s="65" t="str">
        <f t="shared" si="34"/>
        <v>2018-29</v>
      </c>
      <c r="C649" s="46">
        <v>43302</v>
      </c>
      <c r="D649" s="67">
        <f>WEEKDAY(Tableau64[[#This Row],[date]])</f>
        <v>7</v>
      </c>
      <c r="E649" s="63">
        <v>0.57291666666666696</v>
      </c>
      <c r="F649" s="63">
        <v>0.73958333333333404</v>
      </c>
      <c r="G649" s="46" t="str">
        <f>IF(NOT(ISBLANK(Tableau64[heure
début])),IF(VALUE(MID(TEXT(Tableau64[heure
début],"hh"),1,2))&lt;13,"AM","PM"),"")</f>
        <v>PM</v>
      </c>
      <c r="H649" s="47">
        <f t="shared" si="33"/>
        <v>0.16666666666666707</v>
      </c>
      <c r="I649" s="47"/>
      <c r="J649" s="65"/>
      <c r="K649" s="45" t="e">
        <f ca="1">VLOOKUP(Tableau64[module],OFFSET(INDIRECT(A649&amp;"_code"),0,2,,2),2)</f>
        <v>#REF!</v>
      </c>
      <c r="L649" s="45"/>
      <c r="M649" s="47"/>
      <c r="N649" s="45"/>
    </row>
    <row r="650" spans="1:14" x14ac:dyDescent="0.2">
      <c r="A650" s="61"/>
      <c r="B650" s="65" t="str">
        <f t="shared" si="34"/>
        <v>2018-30</v>
      </c>
      <c r="C650" s="46">
        <v>43303</v>
      </c>
      <c r="D650" s="67">
        <f>WEEKDAY(Tableau64[[#This Row],[date]])</f>
        <v>1</v>
      </c>
      <c r="E650" s="47">
        <v>0.34375</v>
      </c>
      <c r="F650" s="47">
        <v>0.51041666666666696</v>
      </c>
      <c r="G650" s="46" t="str">
        <f>IF(NOT(ISBLANK(Tableau64[heure
début])),IF(VALUE(MID(TEXT(Tableau64[heure
début],"hh"),1,2))&lt;13,"AM","PM"),"")</f>
        <v>AM</v>
      </c>
      <c r="H650" s="47">
        <f t="shared" si="33"/>
        <v>0.16666666666666696</v>
      </c>
      <c r="I650" s="47"/>
      <c r="J650" s="65"/>
      <c r="K650" s="45" t="e">
        <f ca="1">VLOOKUP(Tableau64[module],OFFSET(INDIRECT(A650&amp;"_code"),0,2,,2),2)</f>
        <v>#REF!</v>
      </c>
      <c r="L650" s="45"/>
      <c r="M650" s="47"/>
      <c r="N650" s="45"/>
    </row>
    <row r="651" spans="1:14" x14ac:dyDescent="0.2">
      <c r="A651" s="61"/>
      <c r="B651" s="65" t="str">
        <f t="shared" si="34"/>
        <v>2018-30</v>
      </c>
      <c r="C651" s="46">
        <v>43303</v>
      </c>
      <c r="D651" s="67">
        <f>WEEKDAY(Tableau64[[#This Row],[date]])</f>
        <v>1</v>
      </c>
      <c r="E651" s="63">
        <v>0.57291666666666696</v>
      </c>
      <c r="F651" s="63">
        <v>0.73958333333333404</v>
      </c>
      <c r="G651" s="46" t="str">
        <f>IF(NOT(ISBLANK(Tableau64[heure
début])),IF(VALUE(MID(TEXT(Tableau64[heure
début],"hh"),1,2))&lt;13,"AM","PM"),"")</f>
        <v>PM</v>
      </c>
      <c r="H651" s="47">
        <f t="shared" si="33"/>
        <v>0.16666666666666707</v>
      </c>
      <c r="I651" s="47"/>
      <c r="J651" s="65"/>
      <c r="K651" s="45" t="e">
        <f ca="1">VLOOKUP(Tableau64[module],OFFSET(INDIRECT(A651&amp;"_code"),0,2,,2),2)</f>
        <v>#REF!</v>
      </c>
      <c r="L651" s="45"/>
      <c r="M651" s="47"/>
      <c r="N651" s="45"/>
    </row>
    <row r="652" spans="1:14" x14ac:dyDescent="0.2">
      <c r="A652" s="61"/>
      <c r="B652" s="65" t="str">
        <f t="shared" si="34"/>
        <v>2018-30</v>
      </c>
      <c r="C652" s="46">
        <v>43304</v>
      </c>
      <c r="D652" s="67">
        <f>WEEKDAY(Tableau64[[#This Row],[date]])</f>
        <v>2</v>
      </c>
      <c r="E652" s="47">
        <v>0.34375</v>
      </c>
      <c r="F652" s="47">
        <v>0.51041666666666696</v>
      </c>
      <c r="G652" s="46" t="str">
        <f>IF(NOT(ISBLANK(Tableau64[heure
début])),IF(VALUE(MID(TEXT(Tableau64[heure
début],"hh"),1,2))&lt;13,"AM","PM"),"")</f>
        <v>AM</v>
      </c>
      <c r="H652" s="47">
        <f t="shared" si="33"/>
        <v>0.16666666666666696</v>
      </c>
      <c r="I652" s="47"/>
      <c r="J652" s="65"/>
      <c r="K652" s="45" t="e">
        <f ca="1">VLOOKUP(Tableau64[module],OFFSET(INDIRECT(A652&amp;"_code"),0,2,,2),2)</f>
        <v>#REF!</v>
      </c>
      <c r="L652" s="45"/>
      <c r="M652" s="47"/>
      <c r="N652" s="45"/>
    </row>
    <row r="653" spans="1:14" x14ac:dyDescent="0.2">
      <c r="A653" s="61"/>
      <c r="B653" s="65" t="str">
        <f t="shared" si="34"/>
        <v>2018-30</v>
      </c>
      <c r="C653" s="46">
        <v>43304</v>
      </c>
      <c r="D653" s="67">
        <f>WEEKDAY(Tableau64[[#This Row],[date]])</f>
        <v>2</v>
      </c>
      <c r="E653" s="63">
        <v>0.57291666666666696</v>
      </c>
      <c r="F653" s="63">
        <v>0.73958333333333404</v>
      </c>
      <c r="G653" s="46" t="str">
        <f>IF(NOT(ISBLANK(Tableau64[heure
début])),IF(VALUE(MID(TEXT(Tableau64[heure
début],"hh"),1,2))&lt;13,"AM","PM"),"")</f>
        <v>PM</v>
      </c>
      <c r="H653" s="47">
        <f t="shared" si="33"/>
        <v>0.16666666666666707</v>
      </c>
      <c r="I653" s="47"/>
      <c r="J653" s="65"/>
      <c r="K653" s="45" t="e">
        <f ca="1">VLOOKUP(Tableau64[module],OFFSET(INDIRECT(A653&amp;"_code"),0,2,,2),2)</f>
        <v>#REF!</v>
      </c>
      <c r="L653" s="45"/>
      <c r="M653" s="47"/>
      <c r="N653" s="45"/>
    </row>
    <row r="654" spans="1:14" x14ac:dyDescent="0.2">
      <c r="A654" s="61"/>
      <c r="B654" s="65" t="str">
        <f t="shared" si="34"/>
        <v>2018-30</v>
      </c>
      <c r="C654" s="46">
        <v>43305</v>
      </c>
      <c r="D654" s="67">
        <f>WEEKDAY(Tableau64[[#This Row],[date]])</f>
        <v>3</v>
      </c>
      <c r="E654" s="47">
        <v>0.34375</v>
      </c>
      <c r="F654" s="47">
        <v>0.51041666666666696</v>
      </c>
      <c r="G654" s="46" t="str">
        <f>IF(NOT(ISBLANK(Tableau64[heure
début])),IF(VALUE(MID(TEXT(Tableau64[heure
début],"hh"),1,2))&lt;13,"AM","PM"),"")</f>
        <v>AM</v>
      </c>
      <c r="H654" s="47">
        <f t="shared" si="33"/>
        <v>0.16666666666666696</v>
      </c>
      <c r="I654" s="47"/>
      <c r="J654" s="65"/>
      <c r="K654" s="45" t="e">
        <f ca="1">VLOOKUP(Tableau64[module],OFFSET(INDIRECT(A654&amp;"_code"),0,2,,2),2)</f>
        <v>#REF!</v>
      </c>
      <c r="L654" s="45"/>
      <c r="M654" s="47"/>
      <c r="N654" s="45"/>
    </row>
    <row r="655" spans="1:14" x14ac:dyDescent="0.2">
      <c r="A655" s="61"/>
      <c r="B655" s="65" t="str">
        <f t="shared" si="34"/>
        <v>2018-30</v>
      </c>
      <c r="C655" s="46">
        <v>43305</v>
      </c>
      <c r="D655" s="67">
        <f>WEEKDAY(Tableau64[[#This Row],[date]])</f>
        <v>3</v>
      </c>
      <c r="E655" s="63">
        <v>0.57291666666666696</v>
      </c>
      <c r="F655" s="63">
        <v>0.73958333333333404</v>
      </c>
      <c r="G655" s="46" t="str">
        <f>IF(NOT(ISBLANK(Tableau64[heure
début])),IF(VALUE(MID(TEXT(Tableau64[heure
début],"hh"),1,2))&lt;13,"AM","PM"),"")</f>
        <v>PM</v>
      </c>
      <c r="H655" s="47">
        <f t="shared" si="33"/>
        <v>0.16666666666666707</v>
      </c>
      <c r="I655" s="47"/>
      <c r="J655" s="65"/>
      <c r="K655" s="45" t="e">
        <f ca="1">VLOOKUP(Tableau64[module],OFFSET(INDIRECT(A655&amp;"_code"),0,2,,2),2)</f>
        <v>#REF!</v>
      </c>
      <c r="L655" s="45"/>
      <c r="M655" s="47"/>
      <c r="N655" s="45"/>
    </row>
    <row r="656" spans="1:14" x14ac:dyDescent="0.2">
      <c r="A656" s="61"/>
      <c r="B656" s="65" t="str">
        <f t="shared" si="34"/>
        <v>2018-30</v>
      </c>
      <c r="C656" s="46">
        <v>43306</v>
      </c>
      <c r="D656" s="67">
        <f>WEEKDAY(Tableau64[[#This Row],[date]])</f>
        <v>4</v>
      </c>
      <c r="E656" s="47">
        <v>0.34375</v>
      </c>
      <c r="F656" s="47">
        <v>0.51041666666666696</v>
      </c>
      <c r="G656" s="46" t="str">
        <f>IF(NOT(ISBLANK(Tableau64[heure
début])),IF(VALUE(MID(TEXT(Tableau64[heure
début],"hh"),1,2))&lt;13,"AM","PM"),"")</f>
        <v>AM</v>
      </c>
      <c r="H656" s="47">
        <f t="shared" si="33"/>
        <v>0.16666666666666696</v>
      </c>
      <c r="I656" s="47"/>
      <c r="J656" s="65"/>
      <c r="K656" s="45" t="e">
        <f ca="1">VLOOKUP(Tableau64[module],OFFSET(INDIRECT(A656&amp;"_code"),0,2,,2),2)</f>
        <v>#REF!</v>
      </c>
      <c r="L656" s="45"/>
      <c r="M656" s="47"/>
      <c r="N656" s="45"/>
    </row>
    <row r="657" spans="1:14" x14ac:dyDescent="0.2">
      <c r="A657" s="61"/>
      <c r="B657" s="65" t="str">
        <f t="shared" si="34"/>
        <v>2018-30</v>
      </c>
      <c r="C657" s="46">
        <v>43306</v>
      </c>
      <c r="D657" s="67">
        <f>WEEKDAY(Tableau64[[#This Row],[date]])</f>
        <v>4</v>
      </c>
      <c r="E657" s="63">
        <v>0.57291666666666696</v>
      </c>
      <c r="F657" s="63">
        <v>0.73958333333333404</v>
      </c>
      <c r="G657" s="46" t="str">
        <f>IF(NOT(ISBLANK(Tableau64[heure
début])),IF(VALUE(MID(TEXT(Tableau64[heure
début],"hh"),1,2))&lt;13,"AM","PM"),"")</f>
        <v>PM</v>
      </c>
      <c r="H657" s="47">
        <f t="shared" si="33"/>
        <v>0.16666666666666707</v>
      </c>
      <c r="I657" s="47"/>
      <c r="J657" s="65"/>
      <c r="K657" s="45" t="e">
        <f ca="1">VLOOKUP(Tableau64[module],OFFSET(INDIRECT(A657&amp;"_code"),0,2,,2),2)</f>
        <v>#REF!</v>
      </c>
      <c r="L657" s="45"/>
      <c r="M657" s="47"/>
      <c r="N657" s="45"/>
    </row>
    <row r="658" spans="1:14" x14ac:dyDescent="0.2">
      <c r="A658" s="61"/>
      <c r="B658" s="65" t="str">
        <f t="shared" si="34"/>
        <v>2018-30</v>
      </c>
      <c r="C658" s="46">
        <v>43307</v>
      </c>
      <c r="D658" s="67">
        <f>WEEKDAY(Tableau64[[#This Row],[date]])</f>
        <v>5</v>
      </c>
      <c r="E658" s="47">
        <v>0.34375</v>
      </c>
      <c r="F658" s="47">
        <v>0.51041666666666696</v>
      </c>
      <c r="G658" s="46" t="str">
        <f>IF(NOT(ISBLANK(Tableau64[heure
début])),IF(VALUE(MID(TEXT(Tableau64[heure
début],"hh"),1,2))&lt;13,"AM","PM"),"")</f>
        <v>AM</v>
      </c>
      <c r="H658" s="47">
        <f t="shared" si="33"/>
        <v>0.16666666666666696</v>
      </c>
      <c r="I658" s="47"/>
      <c r="J658" s="65"/>
      <c r="K658" s="45" t="e">
        <f ca="1">VLOOKUP(Tableau64[module],OFFSET(INDIRECT(A658&amp;"_code"),0,2,,2),2)</f>
        <v>#REF!</v>
      </c>
      <c r="L658" s="45"/>
      <c r="M658" s="47"/>
      <c r="N658" s="45"/>
    </row>
    <row r="659" spans="1:14" x14ac:dyDescent="0.2">
      <c r="A659" s="61"/>
      <c r="B659" s="65" t="str">
        <f t="shared" si="34"/>
        <v>2018-30</v>
      </c>
      <c r="C659" s="46">
        <v>43307</v>
      </c>
      <c r="D659" s="67">
        <f>WEEKDAY(Tableau64[[#This Row],[date]])</f>
        <v>5</v>
      </c>
      <c r="E659" s="63">
        <v>0.57291666666666696</v>
      </c>
      <c r="F659" s="63">
        <v>0.73958333333333404</v>
      </c>
      <c r="G659" s="46" t="str">
        <f>IF(NOT(ISBLANK(Tableau64[heure
début])),IF(VALUE(MID(TEXT(Tableau64[heure
début],"hh"),1,2))&lt;13,"AM","PM"),"")</f>
        <v>PM</v>
      </c>
      <c r="H659" s="47">
        <f t="shared" si="33"/>
        <v>0.16666666666666707</v>
      </c>
      <c r="I659" s="47"/>
      <c r="J659" s="65"/>
      <c r="K659" s="45" t="e">
        <f ca="1">VLOOKUP(Tableau64[module],OFFSET(INDIRECT(A659&amp;"_code"),0,2,,2),2)</f>
        <v>#REF!</v>
      </c>
      <c r="L659" s="45"/>
      <c r="M659" s="47"/>
      <c r="N659" s="45"/>
    </row>
    <row r="660" spans="1:14" x14ac:dyDescent="0.2">
      <c r="A660" s="61"/>
      <c r="B660" s="65" t="str">
        <f t="shared" si="34"/>
        <v>2018-30</v>
      </c>
      <c r="C660" s="46">
        <v>43308</v>
      </c>
      <c r="D660" s="67">
        <f>WEEKDAY(Tableau64[[#This Row],[date]])</f>
        <v>6</v>
      </c>
      <c r="E660" s="47">
        <v>0.34375</v>
      </c>
      <c r="F660" s="47">
        <v>0.51041666666666696</v>
      </c>
      <c r="G660" s="46" t="str">
        <f>IF(NOT(ISBLANK(Tableau64[heure
début])),IF(VALUE(MID(TEXT(Tableau64[heure
début],"hh"),1,2))&lt;13,"AM","PM"),"")</f>
        <v>AM</v>
      </c>
      <c r="H660" s="47">
        <f t="shared" si="33"/>
        <v>0.16666666666666696</v>
      </c>
      <c r="I660" s="47"/>
      <c r="J660" s="65"/>
      <c r="K660" s="45" t="e">
        <f ca="1">VLOOKUP(Tableau64[module],OFFSET(INDIRECT(A660&amp;"_code"),0,2,,2),2)</f>
        <v>#REF!</v>
      </c>
      <c r="L660" s="45"/>
      <c r="M660" s="47"/>
      <c r="N660" s="45"/>
    </row>
    <row r="661" spans="1:14" x14ac:dyDescent="0.2">
      <c r="A661" s="61"/>
      <c r="B661" s="65" t="str">
        <f t="shared" si="34"/>
        <v>2018-30</v>
      </c>
      <c r="C661" s="46">
        <v>43308</v>
      </c>
      <c r="D661" s="67">
        <f>WEEKDAY(Tableau64[[#This Row],[date]])</f>
        <v>6</v>
      </c>
      <c r="E661" s="63">
        <v>0.57291666666666696</v>
      </c>
      <c r="F661" s="63">
        <v>0.73958333333333404</v>
      </c>
      <c r="G661" s="46" t="str">
        <f>IF(NOT(ISBLANK(Tableau64[heure
début])),IF(VALUE(MID(TEXT(Tableau64[heure
début],"hh"),1,2))&lt;13,"AM","PM"),"")</f>
        <v>PM</v>
      </c>
      <c r="H661" s="47">
        <f t="shared" si="33"/>
        <v>0.16666666666666707</v>
      </c>
      <c r="I661" s="47"/>
      <c r="J661" s="65"/>
      <c r="K661" s="45" t="e">
        <f ca="1">VLOOKUP(Tableau64[module],OFFSET(INDIRECT(A661&amp;"_code"),0,2,,2),2)</f>
        <v>#REF!</v>
      </c>
      <c r="L661" s="45"/>
      <c r="M661" s="47"/>
      <c r="N661" s="45"/>
    </row>
    <row r="662" spans="1:14" x14ac:dyDescent="0.2">
      <c r="A662" s="61"/>
      <c r="B662" s="65" t="str">
        <f t="shared" si="34"/>
        <v>2018-30</v>
      </c>
      <c r="C662" s="46">
        <v>43309</v>
      </c>
      <c r="D662" s="67">
        <f>WEEKDAY(Tableau64[[#This Row],[date]])</f>
        <v>7</v>
      </c>
      <c r="E662" s="47">
        <v>0.34375</v>
      </c>
      <c r="F662" s="47">
        <v>0.51041666666666696</v>
      </c>
      <c r="G662" s="46" t="str">
        <f>IF(NOT(ISBLANK(Tableau64[heure
début])),IF(VALUE(MID(TEXT(Tableau64[heure
début],"hh"),1,2))&lt;13,"AM","PM"),"")</f>
        <v>AM</v>
      </c>
      <c r="H662" s="47">
        <f t="shared" si="33"/>
        <v>0.16666666666666696</v>
      </c>
      <c r="I662" s="47"/>
      <c r="J662" s="65"/>
      <c r="K662" s="45" t="e">
        <f ca="1">VLOOKUP(Tableau64[module],OFFSET(INDIRECT(A662&amp;"_code"),0,2,,2),2)</f>
        <v>#REF!</v>
      </c>
      <c r="L662" s="45"/>
      <c r="M662" s="47"/>
      <c r="N662" s="45"/>
    </row>
    <row r="663" spans="1:14" x14ac:dyDescent="0.2">
      <c r="A663" s="61"/>
      <c r="B663" s="65" t="str">
        <f t="shared" si="34"/>
        <v>2018-30</v>
      </c>
      <c r="C663" s="46">
        <v>43309</v>
      </c>
      <c r="D663" s="67">
        <f>WEEKDAY(Tableau64[[#This Row],[date]])</f>
        <v>7</v>
      </c>
      <c r="E663" s="63">
        <v>0.57291666666666696</v>
      </c>
      <c r="F663" s="63">
        <v>0.73958333333333404</v>
      </c>
      <c r="G663" s="46" t="str">
        <f>IF(NOT(ISBLANK(Tableau64[heure
début])),IF(VALUE(MID(TEXT(Tableau64[heure
début],"hh"),1,2))&lt;13,"AM","PM"),"")</f>
        <v>PM</v>
      </c>
      <c r="H663" s="47">
        <f t="shared" si="33"/>
        <v>0.16666666666666707</v>
      </c>
      <c r="I663" s="47"/>
      <c r="J663" s="65"/>
      <c r="K663" s="45" t="e">
        <f ca="1">VLOOKUP(Tableau64[module],OFFSET(INDIRECT(A663&amp;"_code"),0,2,,2),2)</f>
        <v>#REF!</v>
      </c>
      <c r="L663" s="45"/>
      <c r="M663" s="47"/>
      <c r="N663" s="45"/>
    </row>
    <row r="664" spans="1:14" x14ac:dyDescent="0.2">
      <c r="A664" s="61"/>
      <c r="B664" s="65" t="str">
        <f t="shared" si="34"/>
        <v>2018-31</v>
      </c>
      <c r="C664" s="46">
        <v>43310</v>
      </c>
      <c r="D664" s="67">
        <f>WEEKDAY(Tableau64[[#This Row],[date]])</f>
        <v>1</v>
      </c>
      <c r="E664" s="47">
        <v>0.34375</v>
      </c>
      <c r="F664" s="47">
        <v>0.51041666666666696</v>
      </c>
      <c r="G664" s="46" t="str">
        <f>IF(NOT(ISBLANK(Tableau64[heure
début])),IF(VALUE(MID(TEXT(Tableau64[heure
début],"hh"),1,2))&lt;13,"AM","PM"),"")</f>
        <v>AM</v>
      </c>
      <c r="H664" s="47">
        <f t="shared" si="33"/>
        <v>0.16666666666666696</v>
      </c>
      <c r="I664" s="47"/>
      <c r="J664" s="65"/>
      <c r="K664" s="45" t="e">
        <f ca="1">VLOOKUP(Tableau64[module],OFFSET(INDIRECT(A664&amp;"_code"),0,2,,2),2)</f>
        <v>#REF!</v>
      </c>
      <c r="L664" s="45"/>
      <c r="M664" s="47"/>
      <c r="N664" s="45"/>
    </row>
    <row r="665" spans="1:14" x14ac:dyDescent="0.2">
      <c r="A665" s="61"/>
      <c r="B665" s="65" t="str">
        <f t="shared" si="34"/>
        <v>2018-31</v>
      </c>
      <c r="C665" s="46">
        <v>43310</v>
      </c>
      <c r="D665" s="67">
        <f>WEEKDAY(Tableau64[[#This Row],[date]])</f>
        <v>1</v>
      </c>
      <c r="E665" s="63">
        <v>0.57291666666666696</v>
      </c>
      <c r="F665" s="63">
        <v>0.73958333333333404</v>
      </c>
      <c r="G665" s="46" t="str">
        <f>IF(NOT(ISBLANK(Tableau64[heure
début])),IF(VALUE(MID(TEXT(Tableau64[heure
début],"hh"),1,2))&lt;13,"AM","PM"),"")</f>
        <v>PM</v>
      </c>
      <c r="H665" s="47">
        <f t="shared" si="33"/>
        <v>0.16666666666666707</v>
      </c>
      <c r="I665" s="47"/>
      <c r="J665" s="65"/>
      <c r="K665" s="45" t="e">
        <f ca="1">VLOOKUP(Tableau64[module],OFFSET(INDIRECT(A665&amp;"_code"),0,2,,2),2)</f>
        <v>#REF!</v>
      </c>
      <c r="L665" s="45"/>
      <c r="M665" s="47"/>
      <c r="N665" s="45"/>
    </row>
    <row r="666" spans="1:14" x14ac:dyDescent="0.2">
      <c r="A666" s="61"/>
      <c r="B666" s="65" t="str">
        <f t="shared" si="34"/>
        <v>2018-31</v>
      </c>
      <c r="C666" s="46">
        <v>43311</v>
      </c>
      <c r="D666" s="67">
        <f>WEEKDAY(Tableau64[[#This Row],[date]])</f>
        <v>2</v>
      </c>
      <c r="E666" s="47">
        <v>0.34375</v>
      </c>
      <c r="F666" s="47">
        <v>0.51041666666666696</v>
      </c>
      <c r="G666" s="46" t="str">
        <f>IF(NOT(ISBLANK(Tableau64[heure
début])),IF(VALUE(MID(TEXT(Tableau64[heure
début],"hh"),1,2))&lt;13,"AM","PM"),"")</f>
        <v>AM</v>
      </c>
      <c r="H666" s="47">
        <f t="shared" si="33"/>
        <v>0.16666666666666696</v>
      </c>
      <c r="I666" s="47"/>
      <c r="J666" s="65"/>
      <c r="K666" s="45" t="e">
        <f ca="1">VLOOKUP(Tableau64[module],OFFSET(INDIRECT(A666&amp;"_code"),0,2,,2),2)</f>
        <v>#REF!</v>
      </c>
      <c r="L666" s="45"/>
      <c r="M666" s="47"/>
      <c r="N666" s="45"/>
    </row>
    <row r="667" spans="1:14" x14ac:dyDescent="0.2">
      <c r="A667" s="61"/>
      <c r="B667" s="65" t="str">
        <f t="shared" si="34"/>
        <v>2018-31</v>
      </c>
      <c r="C667" s="46">
        <v>43311</v>
      </c>
      <c r="D667" s="67">
        <f>WEEKDAY(Tableau64[[#This Row],[date]])</f>
        <v>2</v>
      </c>
      <c r="E667" s="63">
        <v>0.57291666666666696</v>
      </c>
      <c r="F667" s="63">
        <v>0.73958333333333404</v>
      </c>
      <c r="G667" s="46" t="str">
        <f>IF(NOT(ISBLANK(Tableau64[heure
début])),IF(VALUE(MID(TEXT(Tableau64[heure
début],"hh"),1,2))&lt;13,"AM","PM"),"")</f>
        <v>PM</v>
      </c>
      <c r="H667" s="47">
        <f t="shared" si="33"/>
        <v>0.16666666666666707</v>
      </c>
      <c r="I667" s="47"/>
      <c r="J667" s="65"/>
      <c r="K667" s="45" t="e">
        <f ca="1">VLOOKUP(Tableau64[module],OFFSET(INDIRECT(A667&amp;"_code"),0,2,,2),2)</f>
        <v>#REF!</v>
      </c>
      <c r="L667" s="45"/>
      <c r="M667" s="47"/>
      <c r="N667" s="45"/>
    </row>
    <row r="668" spans="1:14" x14ac:dyDescent="0.2">
      <c r="A668" s="61"/>
      <c r="B668" s="65" t="str">
        <f t="shared" si="34"/>
        <v>2018-31</v>
      </c>
      <c r="C668" s="46">
        <v>43312</v>
      </c>
      <c r="D668" s="67">
        <f>WEEKDAY(Tableau64[[#This Row],[date]])</f>
        <v>3</v>
      </c>
      <c r="E668" s="47">
        <v>0.34375</v>
      </c>
      <c r="F668" s="47">
        <v>0.51041666666666696</v>
      </c>
      <c r="G668" s="46" t="str">
        <f>IF(NOT(ISBLANK(Tableau64[heure
début])),IF(VALUE(MID(TEXT(Tableau64[heure
début],"hh"),1,2))&lt;13,"AM","PM"),"")</f>
        <v>AM</v>
      </c>
      <c r="H668" s="47">
        <f t="shared" si="33"/>
        <v>0.16666666666666696</v>
      </c>
      <c r="I668" s="47"/>
      <c r="J668" s="65"/>
      <c r="K668" s="45" t="e">
        <f ca="1">VLOOKUP(Tableau64[module],OFFSET(INDIRECT(A668&amp;"_code"),0,2,,2),2)</f>
        <v>#REF!</v>
      </c>
      <c r="L668" s="45"/>
      <c r="M668" s="47"/>
      <c r="N668" s="45"/>
    </row>
    <row r="669" spans="1:14" x14ac:dyDescent="0.2">
      <c r="A669" s="61"/>
      <c r="B669" s="65" t="str">
        <f t="shared" si="34"/>
        <v>2018-31</v>
      </c>
      <c r="C669" s="46">
        <v>43312</v>
      </c>
      <c r="D669" s="67">
        <f>WEEKDAY(Tableau64[[#This Row],[date]])</f>
        <v>3</v>
      </c>
      <c r="E669" s="63">
        <v>0.57291666666666696</v>
      </c>
      <c r="F669" s="63">
        <v>0.73958333333333404</v>
      </c>
      <c r="G669" s="46" t="str">
        <f>IF(NOT(ISBLANK(Tableau64[heure
début])),IF(VALUE(MID(TEXT(Tableau64[heure
début],"hh"),1,2))&lt;13,"AM","PM"),"")</f>
        <v>PM</v>
      </c>
      <c r="H669" s="47">
        <f t="shared" si="33"/>
        <v>0.16666666666666707</v>
      </c>
      <c r="I669" s="47"/>
      <c r="J669" s="65"/>
      <c r="K669" s="45" t="e">
        <f ca="1">VLOOKUP(Tableau64[module],OFFSET(INDIRECT(A669&amp;"_code"),0,2,,2),2)</f>
        <v>#REF!</v>
      </c>
      <c r="L669" s="45"/>
      <c r="M669" s="47"/>
      <c r="N669" s="45"/>
    </row>
    <row r="670" spans="1:14" x14ac:dyDescent="0.2">
      <c r="A670" s="61"/>
      <c r="B670" s="65" t="str">
        <f t="shared" si="34"/>
        <v>2018-31</v>
      </c>
      <c r="C670" s="46">
        <v>43313</v>
      </c>
      <c r="D670" s="67">
        <f>WEEKDAY(Tableau64[[#This Row],[date]])</f>
        <v>4</v>
      </c>
      <c r="E670" s="47">
        <v>0.34375</v>
      </c>
      <c r="F670" s="47">
        <v>0.51041666666666696</v>
      </c>
      <c r="G670" s="46" t="str">
        <f>IF(NOT(ISBLANK(Tableau64[heure
début])),IF(VALUE(MID(TEXT(Tableau64[heure
début],"hh"),1,2))&lt;13,"AM","PM"),"")</f>
        <v>AM</v>
      </c>
      <c r="H670" s="47">
        <f t="shared" si="33"/>
        <v>0.16666666666666696</v>
      </c>
      <c r="I670" s="47"/>
      <c r="J670" s="65" t="s">
        <v>793</v>
      </c>
      <c r="K670" s="45" t="e">
        <f ca="1">VLOOKUP(Tableau64[module],OFFSET(INDIRECT(A670&amp;"_code"),0,2,,2),2)</f>
        <v>#REF!</v>
      </c>
      <c r="L670" s="45"/>
      <c r="M670" s="47"/>
      <c r="N670" s="45"/>
    </row>
    <row r="671" spans="1:14" x14ac:dyDescent="0.2">
      <c r="A671" s="61"/>
      <c r="B671" s="65" t="str">
        <f t="shared" si="34"/>
        <v>2018-31</v>
      </c>
      <c r="C671" s="46">
        <v>43313</v>
      </c>
      <c r="D671" s="67">
        <f>WEEKDAY(Tableau64[[#This Row],[date]])</f>
        <v>4</v>
      </c>
      <c r="E671" s="63">
        <v>0.57291666666666696</v>
      </c>
      <c r="F671" s="63">
        <v>0.73958333333333404</v>
      </c>
      <c r="G671" s="46" t="str">
        <f>IF(NOT(ISBLANK(Tableau64[heure
début])),IF(VALUE(MID(TEXT(Tableau64[heure
début],"hh"),1,2))&lt;13,"AM","PM"),"")</f>
        <v>PM</v>
      </c>
      <c r="H671" s="47">
        <f t="shared" si="33"/>
        <v>0.16666666666666707</v>
      </c>
      <c r="I671" s="47"/>
      <c r="J671" s="65" t="s">
        <v>793</v>
      </c>
      <c r="K671" s="45" t="e">
        <f ca="1">VLOOKUP(Tableau64[module],OFFSET(INDIRECT(A671&amp;"_code"),0,2,,2),2)</f>
        <v>#REF!</v>
      </c>
      <c r="L671" s="45"/>
      <c r="M671" s="47"/>
      <c r="N671" s="45"/>
    </row>
    <row r="672" spans="1:14" x14ac:dyDescent="0.2">
      <c r="A672" s="61"/>
      <c r="B672" s="65" t="str">
        <f t="shared" si="34"/>
        <v>2018-31</v>
      </c>
      <c r="C672" s="46">
        <v>43314</v>
      </c>
      <c r="D672" s="67">
        <f>WEEKDAY(Tableau64[[#This Row],[date]])</f>
        <v>5</v>
      </c>
      <c r="E672" s="47">
        <v>0.34375</v>
      </c>
      <c r="F672" s="47">
        <v>0.51041666666666696</v>
      </c>
      <c r="G672" s="46" t="str">
        <f>IF(NOT(ISBLANK(Tableau64[heure
début])),IF(VALUE(MID(TEXT(Tableau64[heure
début],"hh"),1,2))&lt;13,"AM","PM"),"")</f>
        <v>AM</v>
      </c>
      <c r="H672" s="47">
        <f t="shared" si="33"/>
        <v>0.16666666666666696</v>
      </c>
      <c r="I672" s="47"/>
      <c r="J672" s="65" t="s">
        <v>793</v>
      </c>
      <c r="K672" s="45" t="e">
        <f ca="1">VLOOKUP(Tableau64[module],OFFSET(INDIRECT(A672&amp;"_code"),0,2,,2),2)</f>
        <v>#REF!</v>
      </c>
      <c r="L672" s="45"/>
      <c r="M672" s="47"/>
      <c r="N672" s="45"/>
    </row>
    <row r="673" spans="1:14" x14ac:dyDescent="0.2">
      <c r="A673" s="61"/>
      <c r="B673" s="65" t="str">
        <f t="shared" si="34"/>
        <v>2018-31</v>
      </c>
      <c r="C673" s="46">
        <v>43314</v>
      </c>
      <c r="D673" s="67">
        <f>WEEKDAY(Tableau64[[#This Row],[date]])</f>
        <v>5</v>
      </c>
      <c r="E673" s="63">
        <v>0.57291666666666696</v>
      </c>
      <c r="F673" s="63">
        <v>0.73958333333333404</v>
      </c>
      <c r="G673" s="46" t="str">
        <f>IF(NOT(ISBLANK(Tableau64[heure
début])),IF(VALUE(MID(TEXT(Tableau64[heure
début],"hh"),1,2))&lt;13,"AM","PM"),"")</f>
        <v>PM</v>
      </c>
      <c r="H673" s="47">
        <f t="shared" si="33"/>
        <v>0.16666666666666707</v>
      </c>
      <c r="I673" s="47"/>
      <c r="J673" s="65" t="s">
        <v>793</v>
      </c>
      <c r="K673" s="45" t="e">
        <f ca="1">VLOOKUP(Tableau64[module],OFFSET(INDIRECT(A673&amp;"_code"),0,2,,2),2)</f>
        <v>#REF!</v>
      </c>
      <c r="L673" s="45"/>
      <c r="M673" s="47"/>
      <c r="N673" s="45"/>
    </row>
    <row r="674" spans="1:14" x14ac:dyDescent="0.2">
      <c r="A674" s="61"/>
      <c r="B674" s="65" t="str">
        <f t="shared" si="34"/>
        <v>2018-31</v>
      </c>
      <c r="C674" s="46">
        <v>43315</v>
      </c>
      <c r="D674" s="67">
        <f>WEEKDAY(Tableau64[[#This Row],[date]])</f>
        <v>6</v>
      </c>
      <c r="E674" s="47">
        <v>0.34375</v>
      </c>
      <c r="F674" s="47">
        <v>0.51041666666666696</v>
      </c>
      <c r="G674" s="46" t="str">
        <f>IF(NOT(ISBLANK(Tableau64[heure
début])),IF(VALUE(MID(TEXT(Tableau64[heure
début],"hh"),1,2))&lt;13,"AM","PM"),"")</f>
        <v>AM</v>
      </c>
      <c r="H674" s="47">
        <f t="shared" si="33"/>
        <v>0.16666666666666696</v>
      </c>
      <c r="I674" s="47"/>
      <c r="J674" s="65" t="s">
        <v>793</v>
      </c>
      <c r="K674" s="45" t="e">
        <f ca="1">VLOOKUP(Tableau64[module],OFFSET(INDIRECT(A674&amp;"_code"),0,2,,2),2)</f>
        <v>#REF!</v>
      </c>
      <c r="L674" s="45"/>
      <c r="M674" s="47"/>
      <c r="N674" s="45"/>
    </row>
    <row r="675" spans="1:14" x14ac:dyDescent="0.2">
      <c r="A675" s="61"/>
      <c r="B675" s="65" t="str">
        <f t="shared" si="34"/>
        <v>2018-31</v>
      </c>
      <c r="C675" s="46">
        <v>43315</v>
      </c>
      <c r="D675" s="67">
        <f>WEEKDAY(Tableau64[[#This Row],[date]])</f>
        <v>6</v>
      </c>
      <c r="E675" s="63">
        <v>0.57291666666666696</v>
      </c>
      <c r="F675" s="63">
        <v>0.73958333333333404</v>
      </c>
      <c r="G675" s="46" t="str">
        <f>IF(NOT(ISBLANK(Tableau64[heure
début])),IF(VALUE(MID(TEXT(Tableau64[heure
début],"hh"),1,2))&lt;13,"AM","PM"),"")</f>
        <v>PM</v>
      </c>
      <c r="H675" s="47">
        <f t="shared" si="33"/>
        <v>0.16666666666666707</v>
      </c>
      <c r="I675" s="47"/>
      <c r="J675" s="65" t="s">
        <v>793</v>
      </c>
      <c r="K675" s="45" t="e">
        <f ca="1">VLOOKUP(Tableau64[module],OFFSET(INDIRECT(A675&amp;"_code"),0,2,,2),2)</f>
        <v>#REF!</v>
      </c>
      <c r="L675" s="45"/>
      <c r="M675" s="47"/>
      <c r="N675" s="45"/>
    </row>
    <row r="676" spans="1:14" x14ac:dyDescent="0.2">
      <c r="A676" s="61"/>
      <c r="B676" s="65" t="str">
        <f t="shared" si="34"/>
        <v>2018-31</v>
      </c>
      <c r="C676" s="46">
        <v>43316</v>
      </c>
      <c r="D676" s="67">
        <f>WEEKDAY(Tableau64[[#This Row],[date]])</f>
        <v>7</v>
      </c>
      <c r="E676" s="47">
        <v>0.34375</v>
      </c>
      <c r="F676" s="47">
        <v>0.51041666666666696</v>
      </c>
      <c r="G676" s="46" t="str">
        <f>IF(NOT(ISBLANK(Tableau64[heure
début])),IF(VALUE(MID(TEXT(Tableau64[heure
début],"hh"),1,2))&lt;13,"AM","PM"),"")</f>
        <v>AM</v>
      </c>
      <c r="H676" s="47">
        <f t="shared" si="33"/>
        <v>0.16666666666666696</v>
      </c>
      <c r="I676" s="47"/>
      <c r="J676" s="65"/>
      <c r="K676" s="45" t="e">
        <f ca="1">VLOOKUP(Tableau64[module],OFFSET(INDIRECT(A676&amp;"_code"),0,2,,2),2)</f>
        <v>#REF!</v>
      </c>
      <c r="L676" s="45"/>
      <c r="M676" s="47"/>
      <c r="N676" s="45"/>
    </row>
    <row r="677" spans="1:14" x14ac:dyDescent="0.2">
      <c r="A677" s="61"/>
      <c r="B677" s="65" t="str">
        <f t="shared" si="34"/>
        <v>2018-31</v>
      </c>
      <c r="C677" s="46">
        <v>43316</v>
      </c>
      <c r="D677" s="67">
        <f>WEEKDAY(Tableau64[[#This Row],[date]])</f>
        <v>7</v>
      </c>
      <c r="E677" s="63">
        <v>0.57291666666666696</v>
      </c>
      <c r="F677" s="63">
        <v>0.73958333333333404</v>
      </c>
      <c r="G677" s="46" t="str">
        <f>IF(NOT(ISBLANK(Tableau64[heure
début])),IF(VALUE(MID(TEXT(Tableau64[heure
début],"hh"),1,2))&lt;13,"AM","PM"),"")</f>
        <v>PM</v>
      </c>
      <c r="H677" s="47">
        <f t="shared" si="33"/>
        <v>0.16666666666666707</v>
      </c>
      <c r="I677" s="47"/>
      <c r="J677" s="65"/>
      <c r="K677" s="45" t="e">
        <f ca="1">VLOOKUP(Tableau64[module],OFFSET(INDIRECT(A677&amp;"_code"),0,2,,2),2)</f>
        <v>#REF!</v>
      </c>
      <c r="L677" s="45"/>
      <c r="M677" s="47"/>
      <c r="N677" s="45"/>
    </row>
    <row r="678" spans="1:14" x14ac:dyDescent="0.2">
      <c r="A678" s="61"/>
      <c r="B678" s="65" t="str">
        <f t="shared" si="34"/>
        <v>2018-32</v>
      </c>
      <c r="C678" s="46">
        <v>43317</v>
      </c>
      <c r="D678" s="67">
        <f>WEEKDAY(Tableau64[[#This Row],[date]])</f>
        <v>1</v>
      </c>
      <c r="E678" s="47">
        <v>0.34375</v>
      </c>
      <c r="F678" s="47">
        <v>0.51041666666666696</v>
      </c>
      <c r="G678" s="46" t="str">
        <f>IF(NOT(ISBLANK(Tableau64[heure
début])),IF(VALUE(MID(TEXT(Tableau64[heure
début],"hh"),1,2))&lt;13,"AM","PM"),"")</f>
        <v>AM</v>
      </c>
      <c r="H678" s="47">
        <f t="shared" si="33"/>
        <v>0.16666666666666696</v>
      </c>
      <c r="I678" s="47"/>
      <c r="J678" s="65"/>
      <c r="K678" s="45" t="e">
        <f ca="1">VLOOKUP(Tableau64[module],OFFSET(INDIRECT(A678&amp;"_code"),0,2,,2),2)</f>
        <v>#REF!</v>
      </c>
      <c r="L678" s="45"/>
      <c r="M678" s="47"/>
      <c r="N678" s="45"/>
    </row>
    <row r="679" spans="1:14" x14ac:dyDescent="0.2">
      <c r="A679" s="61"/>
      <c r="B679" s="65" t="str">
        <f t="shared" si="34"/>
        <v>2018-32</v>
      </c>
      <c r="C679" s="46">
        <v>43317</v>
      </c>
      <c r="D679" s="67">
        <f>WEEKDAY(Tableau64[[#This Row],[date]])</f>
        <v>1</v>
      </c>
      <c r="E679" s="63">
        <v>0.57291666666666696</v>
      </c>
      <c r="F679" s="63">
        <v>0.73958333333333404</v>
      </c>
      <c r="G679" s="46" t="str">
        <f>IF(NOT(ISBLANK(Tableau64[heure
début])),IF(VALUE(MID(TEXT(Tableau64[heure
début],"hh"),1,2))&lt;13,"AM","PM"),"")</f>
        <v>PM</v>
      </c>
      <c r="H679" s="47">
        <f t="shared" si="33"/>
        <v>0.16666666666666707</v>
      </c>
      <c r="I679" s="47"/>
      <c r="J679" s="65"/>
      <c r="K679" s="45" t="e">
        <f ca="1">VLOOKUP(Tableau64[module],OFFSET(INDIRECT(A679&amp;"_code"),0,2,,2),2)</f>
        <v>#REF!</v>
      </c>
      <c r="L679" s="45"/>
      <c r="M679" s="47"/>
      <c r="N679" s="45"/>
    </row>
    <row r="680" spans="1:14" x14ac:dyDescent="0.2">
      <c r="A680" s="61"/>
      <c r="B680" s="65" t="str">
        <f t="shared" si="34"/>
        <v>2018-32</v>
      </c>
      <c r="C680" s="46">
        <v>43318</v>
      </c>
      <c r="D680" s="67">
        <f>WEEKDAY(Tableau64[[#This Row],[date]])</f>
        <v>2</v>
      </c>
      <c r="E680" s="47">
        <v>0.34375</v>
      </c>
      <c r="F680" s="47">
        <v>0.51041666666666696</v>
      </c>
      <c r="G680" s="46" t="str">
        <f>IF(NOT(ISBLANK(Tableau64[heure
début])),IF(VALUE(MID(TEXT(Tableau64[heure
début],"hh"),1,2))&lt;13,"AM","PM"),"")</f>
        <v>AM</v>
      </c>
      <c r="H680" s="47">
        <f t="shared" si="33"/>
        <v>0.16666666666666696</v>
      </c>
      <c r="I680" s="47"/>
      <c r="J680" s="65" t="s">
        <v>793</v>
      </c>
      <c r="K680" s="45" t="e">
        <f ca="1">VLOOKUP(Tableau64[module],OFFSET(INDIRECT(A680&amp;"_code"),0,2,,2),2)</f>
        <v>#REF!</v>
      </c>
      <c r="L680" s="45"/>
      <c r="M680" s="47"/>
      <c r="N680" s="45"/>
    </row>
    <row r="681" spans="1:14" x14ac:dyDescent="0.2">
      <c r="A681" s="61"/>
      <c r="B681" s="65" t="str">
        <f t="shared" si="34"/>
        <v>2018-32</v>
      </c>
      <c r="C681" s="46">
        <v>43318</v>
      </c>
      <c r="D681" s="67">
        <f>WEEKDAY(Tableau64[[#This Row],[date]])</f>
        <v>2</v>
      </c>
      <c r="E681" s="63">
        <v>0.57291666666666696</v>
      </c>
      <c r="F681" s="63">
        <v>0.73958333333333404</v>
      </c>
      <c r="G681" s="46" t="str">
        <f>IF(NOT(ISBLANK(Tableau64[heure
début])),IF(VALUE(MID(TEXT(Tableau64[heure
début],"hh"),1,2))&lt;13,"AM","PM"),"")</f>
        <v>PM</v>
      </c>
      <c r="H681" s="47">
        <f t="shared" si="33"/>
        <v>0.16666666666666707</v>
      </c>
      <c r="I681" s="47"/>
      <c r="J681" s="65" t="s">
        <v>793</v>
      </c>
      <c r="K681" s="45" t="e">
        <f ca="1">VLOOKUP(Tableau64[module],OFFSET(INDIRECT(A681&amp;"_code"),0,2,,2),2)</f>
        <v>#REF!</v>
      </c>
      <c r="L681" s="45"/>
      <c r="M681" s="47"/>
      <c r="N681" s="45"/>
    </row>
    <row r="682" spans="1:14" x14ac:dyDescent="0.2">
      <c r="A682" s="61"/>
      <c r="B682" s="65" t="str">
        <f t="shared" si="34"/>
        <v>2018-32</v>
      </c>
      <c r="C682" s="46">
        <v>43319</v>
      </c>
      <c r="D682" s="67">
        <f>WEEKDAY(Tableau64[[#This Row],[date]])</f>
        <v>3</v>
      </c>
      <c r="E682" s="47">
        <v>0.34375</v>
      </c>
      <c r="F682" s="47">
        <v>0.51041666666666696</v>
      </c>
      <c r="G682" s="46" t="str">
        <f>IF(NOT(ISBLANK(Tableau64[heure
début])),IF(VALUE(MID(TEXT(Tableau64[heure
début],"hh"),1,2))&lt;13,"AM","PM"),"")</f>
        <v>AM</v>
      </c>
      <c r="H682" s="47">
        <f t="shared" si="33"/>
        <v>0.16666666666666696</v>
      </c>
      <c r="I682" s="47"/>
      <c r="J682" s="65" t="s">
        <v>793</v>
      </c>
      <c r="K682" s="45" t="e">
        <f ca="1">VLOOKUP(Tableau64[module],OFFSET(INDIRECT(A682&amp;"_code"),0,2,,2),2)</f>
        <v>#REF!</v>
      </c>
      <c r="L682" s="45"/>
      <c r="M682" s="47"/>
      <c r="N682" s="45"/>
    </row>
    <row r="683" spans="1:14" x14ac:dyDescent="0.2">
      <c r="A683" s="61"/>
      <c r="B683" s="65" t="str">
        <f t="shared" si="34"/>
        <v>2018-32</v>
      </c>
      <c r="C683" s="46">
        <v>43319</v>
      </c>
      <c r="D683" s="67">
        <f>WEEKDAY(Tableau64[[#This Row],[date]])</f>
        <v>3</v>
      </c>
      <c r="E683" s="63">
        <v>0.57291666666666696</v>
      </c>
      <c r="F683" s="63">
        <v>0.73958333333333404</v>
      </c>
      <c r="G683" s="46" t="str">
        <f>IF(NOT(ISBLANK(Tableau64[heure
début])),IF(VALUE(MID(TEXT(Tableau64[heure
début],"hh"),1,2))&lt;13,"AM","PM"),"")</f>
        <v>PM</v>
      </c>
      <c r="H683" s="47">
        <f t="shared" si="33"/>
        <v>0.16666666666666707</v>
      </c>
      <c r="I683" s="47"/>
      <c r="J683" s="65" t="s">
        <v>793</v>
      </c>
      <c r="K683" s="45" t="e">
        <f ca="1">VLOOKUP(Tableau64[module],OFFSET(INDIRECT(A683&amp;"_code"),0,2,,2),2)</f>
        <v>#REF!</v>
      </c>
      <c r="L683" s="45"/>
      <c r="M683" s="47"/>
      <c r="N683" s="45"/>
    </row>
    <row r="684" spans="1:14" x14ac:dyDescent="0.2">
      <c r="A684" s="61"/>
      <c r="B684" s="65" t="str">
        <f t="shared" si="34"/>
        <v>2018-32</v>
      </c>
      <c r="C684" s="46">
        <v>43320</v>
      </c>
      <c r="D684" s="67">
        <f>WEEKDAY(Tableau64[[#This Row],[date]])</f>
        <v>4</v>
      </c>
      <c r="E684" s="47">
        <v>0.34375</v>
      </c>
      <c r="F684" s="47">
        <v>0.51041666666666696</v>
      </c>
      <c r="G684" s="46" t="str">
        <f>IF(NOT(ISBLANK(Tableau64[heure
début])),IF(VALUE(MID(TEXT(Tableau64[heure
début],"hh"),1,2))&lt;13,"AM","PM"),"")</f>
        <v>AM</v>
      </c>
      <c r="H684" s="47">
        <f t="shared" si="33"/>
        <v>0.16666666666666696</v>
      </c>
      <c r="I684" s="47"/>
      <c r="J684" s="65" t="s">
        <v>793</v>
      </c>
      <c r="K684" s="45" t="e">
        <f ca="1">VLOOKUP(Tableau64[module],OFFSET(INDIRECT(A684&amp;"_code"),0,2,,2),2)</f>
        <v>#REF!</v>
      </c>
      <c r="L684" s="45"/>
      <c r="M684" s="47"/>
      <c r="N684" s="45"/>
    </row>
    <row r="685" spans="1:14" x14ac:dyDescent="0.2">
      <c r="A685" s="61"/>
      <c r="B685" s="65" t="str">
        <f t="shared" si="34"/>
        <v>2018-32</v>
      </c>
      <c r="C685" s="46">
        <v>43320</v>
      </c>
      <c r="D685" s="67">
        <f>WEEKDAY(Tableau64[[#This Row],[date]])</f>
        <v>4</v>
      </c>
      <c r="E685" s="63">
        <v>0.57291666666666696</v>
      </c>
      <c r="F685" s="63">
        <v>0.73958333333333404</v>
      </c>
      <c r="G685" s="46" t="str">
        <f>IF(NOT(ISBLANK(Tableau64[heure
début])),IF(VALUE(MID(TEXT(Tableau64[heure
début],"hh"),1,2))&lt;13,"AM","PM"),"")</f>
        <v>PM</v>
      </c>
      <c r="H685" s="47">
        <f t="shared" si="33"/>
        <v>0.16666666666666707</v>
      </c>
      <c r="I685" s="47"/>
      <c r="J685" s="65" t="s">
        <v>793</v>
      </c>
      <c r="K685" s="45" t="e">
        <f ca="1">VLOOKUP(Tableau64[module],OFFSET(INDIRECT(A685&amp;"_code"),0,2,,2),2)</f>
        <v>#REF!</v>
      </c>
      <c r="L685" s="45"/>
      <c r="M685" s="47"/>
      <c r="N685" s="45"/>
    </row>
    <row r="686" spans="1:14" x14ac:dyDescent="0.2">
      <c r="A686" s="61"/>
      <c r="B686" s="65" t="str">
        <f t="shared" si="34"/>
        <v>2018-32</v>
      </c>
      <c r="C686" s="46">
        <v>43321</v>
      </c>
      <c r="D686" s="67">
        <f>WEEKDAY(Tableau64[[#This Row],[date]])</f>
        <v>5</v>
      </c>
      <c r="E686" s="47">
        <v>0.34375</v>
      </c>
      <c r="F686" s="47">
        <v>0.51041666666666696</v>
      </c>
      <c r="G686" s="46" t="str">
        <f>IF(NOT(ISBLANK(Tableau64[heure
début])),IF(VALUE(MID(TEXT(Tableau64[heure
début],"hh"),1,2))&lt;13,"AM","PM"),"")</f>
        <v>AM</v>
      </c>
      <c r="H686" s="47">
        <f t="shared" si="33"/>
        <v>0.16666666666666696</v>
      </c>
      <c r="I686" s="47"/>
      <c r="J686" s="65" t="s">
        <v>793</v>
      </c>
      <c r="K686" s="45" t="e">
        <f ca="1">VLOOKUP(Tableau64[module],OFFSET(INDIRECT(A686&amp;"_code"),0,2,,2),2)</f>
        <v>#REF!</v>
      </c>
      <c r="L686" s="45"/>
      <c r="M686" s="47"/>
      <c r="N686" s="45"/>
    </row>
    <row r="687" spans="1:14" x14ac:dyDescent="0.2">
      <c r="A687" s="61"/>
      <c r="B687" s="65" t="str">
        <f t="shared" si="34"/>
        <v>2018-32</v>
      </c>
      <c r="C687" s="46">
        <v>43321</v>
      </c>
      <c r="D687" s="67">
        <f>WEEKDAY(Tableau64[[#This Row],[date]])</f>
        <v>5</v>
      </c>
      <c r="E687" s="63">
        <v>0.57291666666666696</v>
      </c>
      <c r="F687" s="63">
        <v>0.73958333333333404</v>
      </c>
      <c r="G687" s="46" t="str">
        <f>IF(NOT(ISBLANK(Tableau64[heure
début])),IF(VALUE(MID(TEXT(Tableau64[heure
début],"hh"),1,2))&lt;13,"AM","PM"),"")</f>
        <v>PM</v>
      </c>
      <c r="H687" s="47">
        <f t="shared" si="33"/>
        <v>0.16666666666666707</v>
      </c>
      <c r="I687" s="47"/>
      <c r="J687" s="65" t="s">
        <v>793</v>
      </c>
      <c r="K687" s="45" t="e">
        <f ca="1">VLOOKUP(Tableau64[module],OFFSET(INDIRECT(A687&amp;"_code"),0,2,,2),2)</f>
        <v>#REF!</v>
      </c>
      <c r="L687" s="45"/>
      <c r="M687" s="47"/>
      <c r="N687" s="45"/>
    </row>
    <row r="688" spans="1:14" x14ac:dyDescent="0.2">
      <c r="A688" s="61"/>
      <c r="B688" s="65" t="str">
        <f t="shared" si="34"/>
        <v>2018-32</v>
      </c>
      <c r="C688" s="46">
        <v>43322</v>
      </c>
      <c r="D688" s="67">
        <f>WEEKDAY(Tableau64[[#This Row],[date]])</f>
        <v>6</v>
      </c>
      <c r="E688" s="47">
        <v>0.34375</v>
      </c>
      <c r="F688" s="47">
        <v>0.51041666666666696</v>
      </c>
      <c r="G688" s="46" t="str">
        <f>IF(NOT(ISBLANK(Tableau64[heure
début])),IF(VALUE(MID(TEXT(Tableau64[heure
début],"hh"),1,2))&lt;13,"AM","PM"),"")</f>
        <v>AM</v>
      </c>
      <c r="H688" s="47">
        <f t="shared" si="33"/>
        <v>0.16666666666666696</v>
      </c>
      <c r="I688" s="47"/>
      <c r="J688" s="65" t="s">
        <v>793</v>
      </c>
      <c r="K688" s="45" t="e">
        <f ca="1">VLOOKUP(Tableau64[module],OFFSET(INDIRECT(A688&amp;"_code"),0,2,,2),2)</f>
        <v>#REF!</v>
      </c>
      <c r="L688" s="45"/>
      <c r="M688" s="47"/>
      <c r="N688" s="45"/>
    </row>
    <row r="689" spans="1:14" x14ac:dyDescent="0.2">
      <c r="A689" s="61"/>
      <c r="B689" s="65" t="str">
        <f t="shared" si="34"/>
        <v>2018-32</v>
      </c>
      <c r="C689" s="46">
        <v>43322</v>
      </c>
      <c r="D689" s="67">
        <f>WEEKDAY(Tableau64[[#This Row],[date]])</f>
        <v>6</v>
      </c>
      <c r="E689" s="63">
        <v>0.57291666666666696</v>
      </c>
      <c r="F689" s="63">
        <v>0.73958333333333404</v>
      </c>
      <c r="G689" s="46" t="str">
        <f>IF(NOT(ISBLANK(Tableau64[heure
début])),IF(VALUE(MID(TEXT(Tableau64[heure
début],"hh"),1,2))&lt;13,"AM","PM"),"")</f>
        <v>PM</v>
      </c>
      <c r="H689" s="47">
        <f t="shared" si="33"/>
        <v>0.16666666666666707</v>
      </c>
      <c r="I689" s="47"/>
      <c r="J689" s="65" t="s">
        <v>793</v>
      </c>
      <c r="K689" s="45" t="e">
        <f ca="1">VLOOKUP(Tableau64[module],OFFSET(INDIRECT(A689&amp;"_code"),0,2,,2),2)</f>
        <v>#REF!</v>
      </c>
      <c r="L689" s="45"/>
      <c r="M689" s="47"/>
      <c r="N689" s="45"/>
    </row>
    <row r="690" spans="1:14" x14ac:dyDescent="0.2">
      <c r="A690" s="61"/>
      <c r="B690" s="65" t="str">
        <f t="shared" si="34"/>
        <v>2018-32</v>
      </c>
      <c r="C690" s="46">
        <v>43323</v>
      </c>
      <c r="D690" s="67">
        <f>WEEKDAY(Tableau64[[#This Row],[date]])</f>
        <v>7</v>
      </c>
      <c r="E690" s="47">
        <v>0.34375</v>
      </c>
      <c r="F690" s="47">
        <v>0.51041666666666696</v>
      </c>
      <c r="G690" s="46" t="str">
        <f>IF(NOT(ISBLANK(Tableau64[heure
début])),IF(VALUE(MID(TEXT(Tableau64[heure
début],"hh"),1,2))&lt;13,"AM","PM"),"")</f>
        <v>AM</v>
      </c>
      <c r="H690" s="47">
        <f t="shared" si="33"/>
        <v>0.16666666666666696</v>
      </c>
      <c r="I690" s="47"/>
      <c r="J690" s="65"/>
      <c r="K690" s="45" t="e">
        <f ca="1">VLOOKUP(Tableau64[module],OFFSET(INDIRECT(A690&amp;"_code"),0,2,,2),2)</f>
        <v>#REF!</v>
      </c>
      <c r="L690" s="45"/>
      <c r="M690" s="47"/>
      <c r="N690" s="45"/>
    </row>
    <row r="691" spans="1:14" x14ac:dyDescent="0.2">
      <c r="A691" s="61"/>
      <c r="B691" s="65" t="str">
        <f t="shared" si="34"/>
        <v>2018-32</v>
      </c>
      <c r="C691" s="46">
        <v>43323</v>
      </c>
      <c r="D691" s="67">
        <f>WEEKDAY(Tableau64[[#This Row],[date]])</f>
        <v>7</v>
      </c>
      <c r="E691" s="63">
        <v>0.57291666666666696</v>
      </c>
      <c r="F691" s="63">
        <v>0.73958333333333404</v>
      </c>
      <c r="G691" s="46" t="str">
        <f>IF(NOT(ISBLANK(Tableau64[heure
début])),IF(VALUE(MID(TEXT(Tableau64[heure
début],"hh"),1,2))&lt;13,"AM","PM"),"")</f>
        <v>PM</v>
      </c>
      <c r="H691" s="47">
        <f t="shared" si="33"/>
        <v>0.16666666666666707</v>
      </c>
      <c r="I691" s="47"/>
      <c r="J691" s="65"/>
      <c r="K691" s="45" t="e">
        <f ca="1">VLOOKUP(Tableau64[module],OFFSET(INDIRECT(A691&amp;"_code"),0,2,,2),2)</f>
        <v>#REF!</v>
      </c>
      <c r="L691" s="45"/>
      <c r="M691" s="47"/>
      <c r="N691" s="45"/>
    </row>
    <row r="692" spans="1:14" x14ac:dyDescent="0.2">
      <c r="A692" s="61"/>
      <c r="B692" s="65" t="str">
        <f t="shared" si="34"/>
        <v>2018-33</v>
      </c>
      <c r="C692" s="46">
        <v>43324</v>
      </c>
      <c r="D692" s="67">
        <f>WEEKDAY(Tableau64[[#This Row],[date]])</f>
        <v>1</v>
      </c>
      <c r="E692" s="47">
        <v>0.34375</v>
      </c>
      <c r="F692" s="47">
        <v>0.51041666666666696</v>
      </c>
      <c r="G692" s="46" t="str">
        <f>IF(NOT(ISBLANK(Tableau64[heure
début])),IF(VALUE(MID(TEXT(Tableau64[heure
début],"hh"),1,2))&lt;13,"AM","PM"),"")</f>
        <v>AM</v>
      </c>
      <c r="H692" s="47">
        <f t="shared" si="33"/>
        <v>0.16666666666666696</v>
      </c>
      <c r="I692" s="47"/>
      <c r="J692" s="65"/>
      <c r="K692" s="45" t="e">
        <f ca="1">VLOOKUP(Tableau64[module],OFFSET(INDIRECT(A692&amp;"_code"),0,2,,2),2)</f>
        <v>#REF!</v>
      </c>
      <c r="L692" s="45"/>
      <c r="M692" s="47"/>
      <c r="N692" s="45"/>
    </row>
    <row r="693" spans="1:14" x14ac:dyDescent="0.2">
      <c r="A693" s="61"/>
      <c r="B693" s="65" t="str">
        <f t="shared" si="34"/>
        <v>2018-33</v>
      </c>
      <c r="C693" s="46">
        <v>43324</v>
      </c>
      <c r="D693" s="67">
        <f>WEEKDAY(Tableau64[[#This Row],[date]])</f>
        <v>1</v>
      </c>
      <c r="E693" s="63">
        <v>0.57291666666666696</v>
      </c>
      <c r="F693" s="63">
        <v>0.73958333333333404</v>
      </c>
      <c r="G693" s="46" t="str">
        <f>IF(NOT(ISBLANK(Tableau64[heure
début])),IF(VALUE(MID(TEXT(Tableau64[heure
début],"hh"),1,2))&lt;13,"AM","PM"),"")</f>
        <v>PM</v>
      </c>
      <c r="H693" s="47">
        <f t="shared" si="33"/>
        <v>0.16666666666666707</v>
      </c>
      <c r="I693" s="47"/>
      <c r="J693" s="65"/>
      <c r="K693" s="45" t="e">
        <f ca="1">VLOOKUP(Tableau64[module],OFFSET(INDIRECT(A693&amp;"_code"),0,2,,2),2)</f>
        <v>#REF!</v>
      </c>
      <c r="L693" s="45"/>
      <c r="M693" s="47"/>
      <c r="N693" s="45"/>
    </row>
    <row r="694" spans="1:14" x14ac:dyDescent="0.2">
      <c r="A694" s="61"/>
      <c r="B694" s="65" t="str">
        <f t="shared" si="34"/>
        <v>2018-33</v>
      </c>
      <c r="C694" s="46">
        <v>43325</v>
      </c>
      <c r="D694" s="67">
        <f>WEEKDAY(Tableau64[[#This Row],[date]])</f>
        <v>2</v>
      </c>
      <c r="E694" s="47">
        <v>0.34375</v>
      </c>
      <c r="F694" s="47">
        <v>0.51041666666666696</v>
      </c>
      <c r="G694" s="46" t="str">
        <f>IF(NOT(ISBLANK(Tableau64[heure
début])),IF(VALUE(MID(TEXT(Tableau64[heure
début],"hh"),1,2))&lt;13,"AM","PM"),"")</f>
        <v>AM</v>
      </c>
      <c r="H694" s="47">
        <f t="shared" si="33"/>
        <v>0.16666666666666696</v>
      </c>
      <c r="I694" s="47"/>
      <c r="J694" s="65"/>
      <c r="K694" s="45" t="e">
        <f ca="1">VLOOKUP(Tableau64[module],OFFSET(INDIRECT(A694&amp;"_code"),0,2,,2),2)</f>
        <v>#REF!</v>
      </c>
      <c r="L694" s="45"/>
      <c r="M694" s="47"/>
      <c r="N694" s="45"/>
    </row>
    <row r="695" spans="1:14" x14ac:dyDescent="0.2">
      <c r="A695" s="61"/>
      <c r="B695" s="65" t="str">
        <f t="shared" si="34"/>
        <v>2018-33</v>
      </c>
      <c r="C695" s="46">
        <v>43325</v>
      </c>
      <c r="D695" s="67">
        <f>WEEKDAY(Tableau64[[#This Row],[date]])</f>
        <v>2</v>
      </c>
      <c r="E695" s="63">
        <v>0.57291666666666696</v>
      </c>
      <c r="F695" s="63">
        <v>0.73958333333333404</v>
      </c>
      <c r="G695" s="46" t="str">
        <f>IF(NOT(ISBLANK(Tableau64[heure
début])),IF(VALUE(MID(TEXT(Tableau64[heure
début],"hh"),1,2))&lt;13,"AM","PM"),"")</f>
        <v>PM</v>
      </c>
      <c r="H695" s="47">
        <f t="shared" si="33"/>
        <v>0.16666666666666707</v>
      </c>
      <c r="I695" s="47"/>
      <c r="J695" s="65"/>
      <c r="K695" s="45" t="e">
        <f ca="1">VLOOKUP(Tableau64[module],OFFSET(INDIRECT(A695&amp;"_code"),0,2,,2),2)</f>
        <v>#REF!</v>
      </c>
      <c r="L695" s="45"/>
      <c r="M695" s="47"/>
      <c r="N695" s="45"/>
    </row>
    <row r="696" spans="1:14" x14ac:dyDescent="0.2">
      <c r="A696" s="61"/>
      <c r="B696" s="65" t="str">
        <f t="shared" si="34"/>
        <v>2018-33</v>
      </c>
      <c r="C696" s="46">
        <v>43326</v>
      </c>
      <c r="D696" s="67">
        <f>WEEKDAY(Tableau64[[#This Row],[date]])</f>
        <v>3</v>
      </c>
      <c r="E696" s="47">
        <v>0.34375</v>
      </c>
      <c r="F696" s="47">
        <v>0.51041666666666696</v>
      </c>
      <c r="G696" s="46" t="str">
        <f>IF(NOT(ISBLANK(Tableau64[heure
début])),IF(VALUE(MID(TEXT(Tableau64[heure
début],"hh"),1,2))&lt;13,"AM","PM"),"")</f>
        <v>AM</v>
      </c>
      <c r="H696" s="47">
        <f t="shared" si="33"/>
        <v>0.16666666666666696</v>
      </c>
      <c r="I696" s="47"/>
      <c r="J696" s="65"/>
      <c r="K696" s="45" t="e">
        <f ca="1">VLOOKUP(Tableau64[module],OFFSET(INDIRECT(A696&amp;"_code"),0,2,,2),2)</f>
        <v>#REF!</v>
      </c>
      <c r="L696" s="45"/>
      <c r="M696" s="47"/>
      <c r="N696" s="45"/>
    </row>
    <row r="697" spans="1:14" x14ac:dyDescent="0.2">
      <c r="A697" s="61"/>
      <c r="B697" s="65" t="str">
        <f t="shared" si="34"/>
        <v>2018-33</v>
      </c>
      <c r="C697" s="46">
        <v>43326</v>
      </c>
      <c r="D697" s="67">
        <f>WEEKDAY(Tableau64[[#This Row],[date]])</f>
        <v>3</v>
      </c>
      <c r="E697" s="63">
        <v>0.57291666666666696</v>
      </c>
      <c r="F697" s="63">
        <v>0.73958333333333404</v>
      </c>
      <c r="G697" s="46" t="str">
        <f>IF(NOT(ISBLANK(Tableau64[heure
début])),IF(VALUE(MID(TEXT(Tableau64[heure
début],"hh"),1,2))&lt;13,"AM","PM"),"")</f>
        <v>PM</v>
      </c>
      <c r="H697" s="47">
        <f t="shared" si="33"/>
        <v>0.16666666666666707</v>
      </c>
      <c r="I697" s="47"/>
      <c r="J697" s="65"/>
      <c r="K697" s="45" t="e">
        <f ca="1">VLOOKUP(Tableau64[module],OFFSET(INDIRECT(A697&amp;"_code"),0,2,,2),2)</f>
        <v>#REF!</v>
      </c>
      <c r="L697" s="45"/>
      <c r="M697" s="47"/>
      <c r="N697" s="45"/>
    </row>
    <row r="698" spans="1:14" x14ac:dyDescent="0.2">
      <c r="A698" s="61"/>
      <c r="B698" s="65" t="str">
        <f t="shared" si="34"/>
        <v>2018-33</v>
      </c>
      <c r="C698" s="46">
        <v>43327</v>
      </c>
      <c r="D698" s="67">
        <f>WEEKDAY(Tableau64[[#This Row],[date]])</f>
        <v>4</v>
      </c>
      <c r="E698" s="47">
        <v>0.34375</v>
      </c>
      <c r="F698" s="47">
        <v>0.51041666666666696</v>
      </c>
      <c r="G698" s="46" t="str">
        <f>IF(NOT(ISBLANK(Tableau64[heure
début])),IF(VALUE(MID(TEXT(Tableau64[heure
début],"hh"),1,2))&lt;13,"AM","PM"),"")</f>
        <v>AM</v>
      </c>
      <c r="H698" s="47">
        <f t="shared" si="33"/>
        <v>0.16666666666666696</v>
      </c>
      <c r="I698" s="47"/>
      <c r="J698" s="65" t="s">
        <v>791</v>
      </c>
      <c r="K698" s="45" t="e">
        <f ca="1">VLOOKUP(Tableau64[module],OFFSET(INDIRECT(A698&amp;"_code"),0,2,,2),2)</f>
        <v>#REF!</v>
      </c>
      <c r="L698" s="45"/>
      <c r="M698" s="47"/>
      <c r="N698" s="45"/>
    </row>
    <row r="699" spans="1:14" x14ac:dyDescent="0.2">
      <c r="A699" s="61"/>
      <c r="B699" s="65" t="str">
        <f t="shared" si="34"/>
        <v>2018-33</v>
      </c>
      <c r="C699" s="46">
        <v>43327</v>
      </c>
      <c r="D699" s="67">
        <f>WEEKDAY(Tableau64[[#This Row],[date]])</f>
        <v>4</v>
      </c>
      <c r="E699" s="63">
        <v>0.57291666666666696</v>
      </c>
      <c r="F699" s="63">
        <v>0.73958333333333404</v>
      </c>
      <c r="G699" s="46" t="str">
        <f>IF(NOT(ISBLANK(Tableau64[heure
début])),IF(VALUE(MID(TEXT(Tableau64[heure
début],"hh"),1,2))&lt;13,"AM","PM"),"")</f>
        <v>PM</v>
      </c>
      <c r="H699" s="47">
        <f t="shared" si="33"/>
        <v>0.16666666666666707</v>
      </c>
      <c r="I699" s="47"/>
      <c r="J699" s="65" t="s">
        <v>791</v>
      </c>
      <c r="K699" s="45" t="e">
        <f ca="1">VLOOKUP(Tableau64[module],OFFSET(INDIRECT(A699&amp;"_code"),0,2,,2),2)</f>
        <v>#REF!</v>
      </c>
      <c r="L699" s="45"/>
      <c r="M699" s="47"/>
      <c r="N699" s="45"/>
    </row>
    <row r="700" spans="1:14" x14ac:dyDescent="0.2">
      <c r="A700" s="61"/>
      <c r="B700" s="65" t="str">
        <f t="shared" si="34"/>
        <v>2018-33</v>
      </c>
      <c r="C700" s="46">
        <v>43328</v>
      </c>
      <c r="D700" s="67">
        <f>WEEKDAY(Tableau64[[#This Row],[date]])</f>
        <v>5</v>
      </c>
      <c r="E700" s="47">
        <v>0.34375</v>
      </c>
      <c r="F700" s="47">
        <v>0.51041666666666696</v>
      </c>
      <c r="G700" s="46" t="str">
        <f>IF(NOT(ISBLANK(Tableau64[heure
début])),IF(VALUE(MID(TEXT(Tableau64[heure
début],"hh"),1,2))&lt;13,"AM","PM"),"")</f>
        <v>AM</v>
      </c>
      <c r="H700" s="47">
        <f t="shared" ref="H700:H731" si="35">F700-E700</f>
        <v>0.16666666666666696</v>
      </c>
      <c r="I700" s="47"/>
      <c r="J700" s="65"/>
      <c r="K700" s="45" t="e">
        <f ca="1">VLOOKUP(Tableau64[module],OFFSET(INDIRECT(A700&amp;"_code"),0,2,,2),2)</f>
        <v>#REF!</v>
      </c>
      <c r="L700" s="45"/>
      <c r="M700" s="47"/>
      <c r="N700" s="45"/>
    </row>
    <row r="701" spans="1:14" x14ac:dyDescent="0.2">
      <c r="A701" s="61"/>
      <c r="B701" s="65" t="str">
        <f t="shared" si="34"/>
        <v>2018-33</v>
      </c>
      <c r="C701" s="46">
        <v>43328</v>
      </c>
      <c r="D701" s="67">
        <f>WEEKDAY(Tableau64[[#This Row],[date]])</f>
        <v>5</v>
      </c>
      <c r="E701" s="63">
        <v>0.57291666666666696</v>
      </c>
      <c r="F701" s="63">
        <v>0.73958333333333404</v>
      </c>
      <c r="G701" s="46" t="str">
        <f>IF(NOT(ISBLANK(Tableau64[heure
début])),IF(VALUE(MID(TEXT(Tableau64[heure
début],"hh"),1,2))&lt;13,"AM","PM"),"")</f>
        <v>PM</v>
      </c>
      <c r="H701" s="47">
        <f t="shared" si="35"/>
        <v>0.16666666666666707</v>
      </c>
      <c r="I701" s="47"/>
      <c r="J701" s="65"/>
      <c r="K701" s="45" t="e">
        <f ca="1">VLOOKUP(Tableau64[module],OFFSET(INDIRECT(A701&amp;"_code"),0,2,,2),2)</f>
        <v>#REF!</v>
      </c>
      <c r="L701" s="45"/>
      <c r="M701" s="47"/>
      <c r="N701" s="45"/>
    </row>
    <row r="702" spans="1:14" x14ac:dyDescent="0.2">
      <c r="A702" s="61"/>
      <c r="B702" s="65" t="str">
        <f t="shared" si="34"/>
        <v>2018-33</v>
      </c>
      <c r="C702" s="46">
        <v>43329</v>
      </c>
      <c r="D702" s="67">
        <f>WEEKDAY(Tableau64[[#This Row],[date]])</f>
        <v>6</v>
      </c>
      <c r="E702" s="47">
        <v>0.34375</v>
      </c>
      <c r="F702" s="47">
        <v>0.51041666666666696</v>
      </c>
      <c r="G702" s="46" t="str">
        <f>IF(NOT(ISBLANK(Tableau64[heure
début])),IF(VALUE(MID(TEXT(Tableau64[heure
début],"hh"),1,2))&lt;13,"AM","PM"),"")</f>
        <v>AM</v>
      </c>
      <c r="H702" s="47">
        <f t="shared" si="35"/>
        <v>0.16666666666666696</v>
      </c>
      <c r="I702" s="47"/>
      <c r="J702" s="65"/>
      <c r="K702" s="45" t="e">
        <f ca="1">VLOOKUP(Tableau64[module],OFFSET(INDIRECT(A702&amp;"_code"),0,2,,2),2)</f>
        <v>#REF!</v>
      </c>
      <c r="L702" s="45"/>
      <c r="M702" s="47"/>
      <c r="N702" s="45"/>
    </row>
    <row r="703" spans="1:14" x14ac:dyDescent="0.2">
      <c r="A703" s="61"/>
      <c r="B703" s="65" t="str">
        <f t="shared" si="34"/>
        <v>2018-33</v>
      </c>
      <c r="C703" s="46">
        <v>43329</v>
      </c>
      <c r="D703" s="67">
        <f>WEEKDAY(Tableau64[[#This Row],[date]])</f>
        <v>6</v>
      </c>
      <c r="E703" s="63">
        <v>0.57291666666666696</v>
      </c>
      <c r="F703" s="63">
        <v>0.73958333333333404</v>
      </c>
      <c r="G703" s="46" t="str">
        <f>IF(NOT(ISBLANK(Tableau64[heure
début])),IF(VALUE(MID(TEXT(Tableau64[heure
début],"hh"),1,2))&lt;13,"AM","PM"),"")</f>
        <v>PM</v>
      </c>
      <c r="H703" s="47">
        <f t="shared" si="35"/>
        <v>0.16666666666666707</v>
      </c>
      <c r="I703" s="47"/>
      <c r="J703" s="65"/>
      <c r="K703" s="45" t="e">
        <f ca="1">VLOOKUP(Tableau64[module],OFFSET(INDIRECT(A703&amp;"_code"),0,2,,2),2)</f>
        <v>#REF!</v>
      </c>
      <c r="L703" s="45"/>
      <c r="M703" s="47"/>
      <c r="N703" s="45"/>
    </row>
    <row r="704" spans="1:14" x14ac:dyDescent="0.2">
      <c r="A704" s="61"/>
      <c r="B704" s="65" t="str">
        <f t="shared" si="34"/>
        <v>2018-33</v>
      </c>
      <c r="C704" s="46">
        <v>43330</v>
      </c>
      <c r="D704" s="67">
        <f>WEEKDAY(Tableau64[[#This Row],[date]])</f>
        <v>7</v>
      </c>
      <c r="E704" s="47">
        <v>0.34375</v>
      </c>
      <c r="F704" s="47">
        <v>0.51041666666666696</v>
      </c>
      <c r="G704" s="46" t="str">
        <f>IF(NOT(ISBLANK(Tableau64[heure
début])),IF(VALUE(MID(TEXT(Tableau64[heure
début],"hh"),1,2))&lt;13,"AM","PM"),"")</f>
        <v>AM</v>
      </c>
      <c r="H704" s="47">
        <f t="shared" si="35"/>
        <v>0.16666666666666696</v>
      </c>
      <c r="I704" s="47"/>
      <c r="J704" s="65"/>
      <c r="K704" s="45" t="e">
        <f ca="1">VLOOKUP(Tableau64[module],OFFSET(INDIRECT(A704&amp;"_code"),0,2,,2),2)</f>
        <v>#REF!</v>
      </c>
      <c r="L704" s="45"/>
      <c r="M704" s="47"/>
      <c r="N704" s="45"/>
    </row>
    <row r="705" spans="1:14" x14ac:dyDescent="0.2">
      <c r="A705" s="61"/>
      <c r="B705" s="65" t="str">
        <f t="shared" si="34"/>
        <v>2018-33</v>
      </c>
      <c r="C705" s="46">
        <v>43330</v>
      </c>
      <c r="D705" s="67">
        <f>WEEKDAY(Tableau64[[#This Row],[date]])</f>
        <v>7</v>
      </c>
      <c r="E705" s="63">
        <v>0.57291666666666696</v>
      </c>
      <c r="F705" s="63">
        <v>0.73958333333333404</v>
      </c>
      <c r="G705" s="46" t="str">
        <f>IF(NOT(ISBLANK(Tableau64[heure
début])),IF(VALUE(MID(TEXT(Tableau64[heure
début],"hh"),1,2))&lt;13,"AM","PM"),"")</f>
        <v>PM</v>
      </c>
      <c r="H705" s="47">
        <f t="shared" si="35"/>
        <v>0.16666666666666707</v>
      </c>
      <c r="I705" s="47"/>
      <c r="J705" s="65"/>
      <c r="K705" s="45" t="e">
        <f ca="1">VLOOKUP(Tableau64[module],OFFSET(INDIRECT(A705&amp;"_code"),0,2,,2),2)</f>
        <v>#REF!</v>
      </c>
      <c r="L705" s="45"/>
      <c r="M705" s="47"/>
      <c r="N705" s="45"/>
    </row>
    <row r="706" spans="1:14" x14ac:dyDescent="0.2">
      <c r="A706" s="61"/>
      <c r="B706" s="65" t="str">
        <f t="shared" ref="B706:B731" si="36">YEAR(C706)&amp;"-"&amp;WEEKNUM(C706)</f>
        <v>2018-34</v>
      </c>
      <c r="C706" s="46">
        <v>43331</v>
      </c>
      <c r="D706" s="67">
        <f>WEEKDAY(Tableau64[[#This Row],[date]])</f>
        <v>1</v>
      </c>
      <c r="E706" s="47">
        <v>0.34375</v>
      </c>
      <c r="F706" s="47">
        <v>0.51041666666666696</v>
      </c>
      <c r="G706" s="46" t="str">
        <f>IF(NOT(ISBLANK(Tableau64[heure
début])),IF(VALUE(MID(TEXT(Tableau64[heure
début],"hh"),1,2))&lt;13,"AM","PM"),"")</f>
        <v>AM</v>
      </c>
      <c r="H706" s="47">
        <f t="shared" si="35"/>
        <v>0.16666666666666696</v>
      </c>
      <c r="I706" s="47"/>
      <c r="J706" s="65"/>
      <c r="K706" s="45" t="e">
        <f ca="1">VLOOKUP(Tableau64[module],OFFSET(INDIRECT(A706&amp;"_code"),0,2,,2),2)</f>
        <v>#REF!</v>
      </c>
      <c r="L706" s="45"/>
      <c r="M706" s="47"/>
      <c r="N706" s="45"/>
    </row>
    <row r="707" spans="1:14" x14ac:dyDescent="0.2">
      <c r="A707" s="61"/>
      <c r="B707" s="65" t="str">
        <f t="shared" si="36"/>
        <v>2018-34</v>
      </c>
      <c r="C707" s="46">
        <v>43331</v>
      </c>
      <c r="D707" s="67">
        <f>WEEKDAY(Tableau64[[#This Row],[date]])</f>
        <v>1</v>
      </c>
      <c r="E707" s="63">
        <v>0.57291666666666696</v>
      </c>
      <c r="F707" s="63">
        <v>0.73958333333333404</v>
      </c>
      <c r="G707" s="46" t="str">
        <f>IF(NOT(ISBLANK(Tableau64[heure
début])),IF(VALUE(MID(TEXT(Tableau64[heure
début],"hh"),1,2))&lt;13,"AM","PM"),"")</f>
        <v>PM</v>
      </c>
      <c r="H707" s="47">
        <f t="shared" si="35"/>
        <v>0.16666666666666707</v>
      </c>
      <c r="I707" s="47"/>
      <c r="J707" s="65"/>
      <c r="K707" s="45" t="e">
        <f ca="1">VLOOKUP(Tableau64[module],OFFSET(INDIRECT(A707&amp;"_code"),0,2,,2),2)</f>
        <v>#REF!</v>
      </c>
      <c r="L707" s="45"/>
      <c r="M707" s="47"/>
      <c r="N707" s="45"/>
    </row>
    <row r="708" spans="1:14" x14ac:dyDescent="0.2">
      <c r="A708" s="61"/>
      <c r="B708" s="65" t="str">
        <f t="shared" si="36"/>
        <v>2018-34</v>
      </c>
      <c r="C708" s="46">
        <v>43332</v>
      </c>
      <c r="D708" s="67">
        <f>WEEKDAY(Tableau64[[#This Row],[date]])</f>
        <v>2</v>
      </c>
      <c r="E708" s="47">
        <v>0.34375</v>
      </c>
      <c r="F708" s="47">
        <v>0.51041666666666696</v>
      </c>
      <c r="G708" s="46" t="str">
        <f>IF(NOT(ISBLANK(Tableau64[heure
début])),IF(VALUE(MID(TEXT(Tableau64[heure
début],"hh"),1,2))&lt;13,"AM","PM"),"")</f>
        <v>AM</v>
      </c>
      <c r="H708" s="47">
        <f t="shared" si="35"/>
        <v>0.16666666666666696</v>
      </c>
      <c r="I708" s="47"/>
      <c r="J708" s="65"/>
      <c r="K708" s="45" t="e">
        <f ca="1">VLOOKUP(Tableau64[module],OFFSET(INDIRECT(A708&amp;"_code"),0,2,,2),2)</f>
        <v>#REF!</v>
      </c>
      <c r="L708" s="45"/>
      <c r="M708" s="47"/>
      <c r="N708" s="45"/>
    </row>
    <row r="709" spans="1:14" x14ac:dyDescent="0.2">
      <c r="A709" s="61"/>
      <c r="B709" s="65" t="str">
        <f t="shared" si="36"/>
        <v>2018-34</v>
      </c>
      <c r="C709" s="46">
        <v>43332</v>
      </c>
      <c r="D709" s="67">
        <f>WEEKDAY(Tableau64[[#This Row],[date]])</f>
        <v>2</v>
      </c>
      <c r="E709" s="63">
        <v>0.57291666666666696</v>
      </c>
      <c r="F709" s="63">
        <v>0.73958333333333404</v>
      </c>
      <c r="G709" s="46" t="str">
        <f>IF(NOT(ISBLANK(Tableau64[heure
début])),IF(VALUE(MID(TEXT(Tableau64[heure
début],"hh"),1,2))&lt;13,"AM","PM"),"")</f>
        <v>PM</v>
      </c>
      <c r="H709" s="47">
        <f t="shared" si="35"/>
        <v>0.16666666666666707</v>
      </c>
      <c r="I709" s="47"/>
      <c r="J709" s="65"/>
      <c r="K709" s="45" t="e">
        <f ca="1">VLOOKUP(Tableau64[module],OFFSET(INDIRECT(A709&amp;"_code"),0,2,,2),2)</f>
        <v>#REF!</v>
      </c>
      <c r="L709" s="45"/>
      <c r="M709" s="47"/>
      <c r="N709" s="45"/>
    </row>
    <row r="710" spans="1:14" x14ac:dyDescent="0.2">
      <c r="A710" s="61"/>
      <c r="B710" s="65" t="str">
        <f t="shared" si="36"/>
        <v>2018-34</v>
      </c>
      <c r="C710" s="46">
        <v>43333</v>
      </c>
      <c r="D710" s="67">
        <f>WEEKDAY(Tableau64[[#This Row],[date]])</f>
        <v>3</v>
      </c>
      <c r="E710" s="47">
        <v>0.34375</v>
      </c>
      <c r="F710" s="47">
        <v>0.51041666666666696</v>
      </c>
      <c r="G710" s="46" t="str">
        <f>IF(NOT(ISBLANK(Tableau64[heure
début])),IF(VALUE(MID(TEXT(Tableau64[heure
début],"hh"),1,2))&lt;13,"AM","PM"),"")</f>
        <v>AM</v>
      </c>
      <c r="H710" s="47">
        <f t="shared" si="35"/>
        <v>0.16666666666666696</v>
      </c>
      <c r="I710" s="47"/>
      <c r="J710" s="65"/>
      <c r="K710" s="45" t="e">
        <f ca="1">VLOOKUP(Tableau64[module],OFFSET(INDIRECT(A710&amp;"_code"),0,2,,2),2)</f>
        <v>#REF!</v>
      </c>
      <c r="L710" s="45"/>
      <c r="M710" s="47"/>
      <c r="N710" s="45"/>
    </row>
    <row r="711" spans="1:14" x14ac:dyDescent="0.2">
      <c r="A711" s="61"/>
      <c r="B711" s="65" t="str">
        <f t="shared" si="36"/>
        <v>2018-34</v>
      </c>
      <c r="C711" s="46">
        <v>43333</v>
      </c>
      <c r="D711" s="67">
        <f>WEEKDAY(Tableau64[[#This Row],[date]])</f>
        <v>3</v>
      </c>
      <c r="E711" s="63">
        <v>0.57291666666666696</v>
      </c>
      <c r="F711" s="63">
        <v>0.73958333333333404</v>
      </c>
      <c r="G711" s="46" t="str">
        <f>IF(NOT(ISBLANK(Tableau64[heure
début])),IF(VALUE(MID(TEXT(Tableau64[heure
début],"hh"),1,2))&lt;13,"AM","PM"),"")</f>
        <v>PM</v>
      </c>
      <c r="H711" s="47">
        <f t="shared" si="35"/>
        <v>0.16666666666666707</v>
      </c>
      <c r="I711" s="47"/>
      <c r="J711" s="65"/>
      <c r="K711" s="45" t="e">
        <f ca="1">VLOOKUP(Tableau64[module],OFFSET(INDIRECT(A711&amp;"_code"),0,2,,2),2)</f>
        <v>#REF!</v>
      </c>
      <c r="L711" s="45"/>
      <c r="M711" s="47"/>
      <c r="N711" s="45"/>
    </row>
    <row r="712" spans="1:14" x14ac:dyDescent="0.2">
      <c r="A712" s="61"/>
      <c r="B712" s="65" t="str">
        <f t="shared" si="36"/>
        <v>2018-34</v>
      </c>
      <c r="C712" s="46">
        <v>43334</v>
      </c>
      <c r="D712" s="67">
        <f>WEEKDAY(Tableau64[[#This Row],[date]])</f>
        <v>4</v>
      </c>
      <c r="E712" s="47">
        <v>0.34375</v>
      </c>
      <c r="F712" s="47">
        <v>0.51041666666666696</v>
      </c>
      <c r="G712" s="46" t="str">
        <f>IF(NOT(ISBLANK(Tableau64[heure
début])),IF(VALUE(MID(TEXT(Tableau64[heure
début],"hh"),1,2))&lt;13,"AM","PM"),"")</f>
        <v>AM</v>
      </c>
      <c r="H712" s="47">
        <f t="shared" si="35"/>
        <v>0.16666666666666696</v>
      </c>
      <c r="I712" s="47"/>
      <c r="J712" s="65"/>
      <c r="K712" s="45" t="e">
        <f ca="1">VLOOKUP(Tableau64[module],OFFSET(INDIRECT(A712&amp;"_code"),0,2,,2),2)</f>
        <v>#REF!</v>
      </c>
      <c r="L712" s="45"/>
      <c r="M712" s="47"/>
      <c r="N712" s="45"/>
    </row>
    <row r="713" spans="1:14" x14ac:dyDescent="0.2">
      <c r="A713" s="61"/>
      <c r="B713" s="65" t="str">
        <f t="shared" si="36"/>
        <v>2018-34</v>
      </c>
      <c r="C713" s="46">
        <v>43334</v>
      </c>
      <c r="D713" s="67">
        <f>WEEKDAY(Tableau64[[#This Row],[date]])</f>
        <v>4</v>
      </c>
      <c r="E713" s="63">
        <v>0.57291666666666696</v>
      </c>
      <c r="F713" s="63">
        <v>0.73958333333333404</v>
      </c>
      <c r="G713" s="46" t="str">
        <f>IF(NOT(ISBLANK(Tableau64[heure
début])),IF(VALUE(MID(TEXT(Tableau64[heure
début],"hh"),1,2))&lt;13,"AM","PM"),"")</f>
        <v>PM</v>
      </c>
      <c r="H713" s="47">
        <f t="shared" si="35"/>
        <v>0.16666666666666707</v>
      </c>
      <c r="I713" s="47"/>
      <c r="J713" s="65"/>
      <c r="K713" s="45" t="e">
        <f ca="1">VLOOKUP(Tableau64[module],OFFSET(INDIRECT(A713&amp;"_code"),0,2,,2),2)</f>
        <v>#REF!</v>
      </c>
      <c r="L713" s="45"/>
      <c r="M713" s="47"/>
      <c r="N713" s="45"/>
    </row>
    <row r="714" spans="1:14" x14ac:dyDescent="0.2">
      <c r="A714" s="61"/>
      <c r="B714" s="65" t="str">
        <f t="shared" si="36"/>
        <v>2018-34</v>
      </c>
      <c r="C714" s="46">
        <v>43335</v>
      </c>
      <c r="D714" s="67">
        <f>WEEKDAY(Tableau64[[#This Row],[date]])</f>
        <v>5</v>
      </c>
      <c r="E714" s="47">
        <v>0.34375</v>
      </c>
      <c r="F714" s="47">
        <v>0.51041666666666696</v>
      </c>
      <c r="G714" s="46" t="str">
        <f>IF(NOT(ISBLANK(Tableau64[heure
début])),IF(VALUE(MID(TEXT(Tableau64[heure
début],"hh"),1,2))&lt;13,"AM","PM"),"")</f>
        <v>AM</v>
      </c>
      <c r="H714" s="47">
        <f t="shared" si="35"/>
        <v>0.16666666666666696</v>
      </c>
      <c r="I714" s="47"/>
      <c r="J714" s="65"/>
      <c r="K714" s="45" t="e">
        <f ca="1">VLOOKUP(Tableau64[module],OFFSET(INDIRECT(A714&amp;"_code"),0,2,,2),2)</f>
        <v>#REF!</v>
      </c>
      <c r="L714" s="45"/>
      <c r="M714" s="47"/>
      <c r="N714" s="45"/>
    </row>
    <row r="715" spans="1:14" x14ac:dyDescent="0.2">
      <c r="A715" s="61"/>
      <c r="B715" s="65" t="str">
        <f t="shared" si="36"/>
        <v>2018-34</v>
      </c>
      <c r="C715" s="46">
        <v>43335</v>
      </c>
      <c r="D715" s="67">
        <f>WEEKDAY(Tableau64[[#This Row],[date]])</f>
        <v>5</v>
      </c>
      <c r="E715" s="63">
        <v>0.57291666666666696</v>
      </c>
      <c r="F715" s="63">
        <v>0.73958333333333404</v>
      </c>
      <c r="G715" s="46" t="str">
        <f>IF(NOT(ISBLANK(Tableau64[heure
début])),IF(VALUE(MID(TEXT(Tableau64[heure
début],"hh"),1,2))&lt;13,"AM","PM"),"")</f>
        <v>PM</v>
      </c>
      <c r="H715" s="47">
        <f t="shared" si="35"/>
        <v>0.16666666666666707</v>
      </c>
      <c r="I715" s="47"/>
      <c r="J715" s="65"/>
      <c r="K715" s="45" t="e">
        <f ca="1">VLOOKUP(Tableau64[module],OFFSET(INDIRECT(A715&amp;"_code"),0,2,,2),2)</f>
        <v>#REF!</v>
      </c>
      <c r="L715" s="45"/>
      <c r="M715" s="47"/>
      <c r="N715" s="45"/>
    </row>
    <row r="716" spans="1:14" x14ac:dyDescent="0.2">
      <c r="A716" s="61"/>
      <c r="B716" s="65" t="str">
        <f t="shared" si="36"/>
        <v>2018-34</v>
      </c>
      <c r="C716" s="46">
        <v>43336</v>
      </c>
      <c r="D716" s="67">
        <f>WEEKDAY(Tableau64[[#This Row],[date]])</f>
        <v>6</v>
      </c>
      <c r="E716" s="47">
        <v>0.34375</v>
      </c>
      <c r="F716" s="47">
        <v>0.51041666666666696</v>
      </c>
      <c r="G716" s="46" t="str">
        <f>IF(NOT(ISBLANK(Tableau64[heure
début])),IF(VALUE(MID(TEXT(Tableau64[heure
début],"hh"),1,2))&lt;13,"AM","PM"),"")</f>
        <v>AM</v>
      </c>
      <c r="H716" s="47">
        <f t="shared" si="35"/>
        <v>0.16666666666666696</v>
      </c>
      <c r="I716" s="47"/>
      <c r="J716" s="65"/>
      <c r="K716" s="45" t="e">
        <f ca="1">VLOOKUP(Tableau64[module],OFFSET(INDIRECT(A716&amp;"_code"),0,2,,2),2)</f>
        <v>#REF!</v>
      </c>
      <c r="L716" s="45"/>
      <c r="M716" s="47"/>
      <c r="N716" s="45"/>
    </row>
    <row r="717" spans="1:14" x14ac:dyDescent="0.2">
      <c r="A717" s="61"/>
      <c r="B717" s="65" t="str">
        <f t="shared" si="36"/>
        <v>2018-34</v>
      </c>
      <c r="C717" s="46">
        <v>43336</v>
      </c>
      <c r="D717" s="67">
        <f>WEEKDAY(Tableau64[[#This Row],[date]])</f>
        <v>6</v>
      </c>
      <c r="E717" s="63">
        <v>0.57291666666666696</v>
      </c>
      <c r="F717" s="63">
        <v>0.73958333333333404</v>
      </c>
      <c r="G717" s="46" t="str">
        <f>IF(NOT(ISBLANK(Tableau64[heure
début])),IF(VALUE(MID(TEXT(Tableau64[heure
début],"hh"),1,2))&lt;13,"AM","PM"),"")</f>
        <v>PM</v>
      </c>
      <c r="H717" s="47">
        <f t="shared" si="35"/>
        <v>0.16666666666666707</v>
      </c>
      <c r="I717" s="47"/>
      <c r="J717" s="65"/>
      <c r="K717" s="45" t="e">
        <f ca="1">VLOOKUP(Tableau64[module],OFFSET(INDIRECT(A717&amp;"_code"),0,2,,2),2)</f>
        <v>#REF!</v>
      </c>
      <c r="L717" s="45"/>
      <c r="M717" s="47"/>
      <c r="N717" s="45"/>
    </row>
    <row r="718" spans="1:14" x14ac:dyDescent="0.2">
      <c r="A718" s="61"/>
      <c r="B718" s="65" t="str">
        <f t="shared" si="36"/>
        <v>2018-34</v>
      </c>
      <c r="C718" s="46">
        <v>43337</v>
      </c>
      <c r="D718" s="67">
        <f>WEEKDAY(Tableau64[[#This Row],[date]])</f>
        <v>7</v>
      </c>
      <c r="E718" s="47">
        <v>0.34375</v>
      </c>
      <c r="F718" s="47">
        <v>0.51041666666666696</v>
      </c>
      <c r="G718" s="46" t="str">
        <f>IF(NOT(ISBLANK(Tableau64[heure
début])),IF(VALUE(MID(TEXT(Tableau64[heure
début],"hh"),1,2))&lt;13,"AM","PM"),"")</f>
        <v>AM</v>
      </c>
      <c r="H718" s="47">
        <f t="shared" si="35"/>
        <v>0.16666666666666696</v>
      </c>
      <c r="I718" s="47"/>
      <c r="J718" s="65"/>
      <c r="K718" s="45" t="e">
        <f ca="1">VLOOKUP(Tableau64[module],OFFSET(INDIRECT(A718&amp;"_code"),0,2,,2),2)</f>
        <v>#REF!</v>
      </c>
      <c r="L718" s="45"/>
      <c r="M718" s="47"/>
      <c r="N718" s="45"/>
    </row>
    <row r="719" spans="1:14" x14ac:dyDescent="0.2">
      <c r="A719" s="61"/>
      <c r="B719" s="65" t="str">
        <f t="shared" si="36"/>
        <v>2018-34</v>
      </c>
      <c r="C719" s="46">
        <v>43337</v>
      </c>
      <c r="D719" s="67">
        <f>WEEKDAY(Tableau64[[#This Row],[date]])</f>
        <v>7</v>
      </c>
      <c r="E719" s="63">
        <v>0.57291666666666696</v>
      </c>
      <c r="F719" s="63">
        <v>0.73958333333333404</v>
      </c>
      <c r="G719" s="46" t="str">
        <f>IF(NOT(ISBLANK(Tableau64[heure
début])),IF(VALUE(MID(TEXT(Tableau64[heure
début],"hh"),1,2))&lt;13,"AM","PM"),"")</f>
        <v>PM</v>
      </c>
      <c r="H719" s="47">
        <f t="shared" si="35"/>
        <v>0.16666666666666707</v>
      </c>
      <c r="I719" s="47"/>
      <c r="J719" s="65"/>
      <c r="K719" s="45" t="e">
        <f ca="1">VLOOKUP(Tableau64[module],OFFSET(INDIRECT(A719&amp;"_code"),0,2,,2),2)</f>
        <v>#REF!</v>
      </c>
      <c r="L719" s="45"/>
      <c r="M719" s="47"/>
      <c r="N719" s="45"/>
    </row>
    <row r="720" spans="1:14" x14ac:dyDescent="0.2">
      <c r="A720" s="61"/>
      <c r="B720" s="65" t="str">
        <f t="shared" si="36"/>
        <v>2018-35</v>
      </c>
      <c r="C720" s="46">
        <v>43338</v>
      </c>
      <c r="D720" s="67">
        <f>WEEKDAY(Tableau64[[#This Row],[date]])</f>
        <v>1</v>
      </c>
      <c r="E720" s="47">
        <v>0.34375</v>
      </c>
      <c r="F720" s="47">
        <v>0.51041666666666696</v>
      </c>
      <c r="G720" s="46" t="str">
        <f>IF(NOT(ISBLANK(Tableau64[heure
début])),IF(VALUE(MID(TEXT(Tableau64[heure
début],"hh"),1,2))&lt;13,"AM","PM"),"")</f>
        <v>AM</v>
      </c>
      <c r="H720" s="47">
        <f t="shared" si="35"/>
        <v>0.16666666666666696</v>
      </c>
      <c r="I720" s="47"/>
      <c r="J720" s="65"/>
      <c r="K720" s="45" t="e">
        <f ca="1">VLOOKUP(Tableau64[module],OFFSET(INDIRECT(A720&amp;"_code"),0,2,,2),2)</f>
        <v>#REF!</v>
      </c>
      <c r="L720" s="45"/>
      <c r="M720" s="47"/>
      <c r="N720" s="45"/>
    </row>
    <row r="721" spans="1:14" x14ac:dyDescent="0.2">
      <c r="A721" s="61"/>
      <c r="B721" s="65" t="str">
        <f t="shared" si="36"/>
        <v>2018-35</v>
      </c>
      <c r="C721" s="46">
        <v>43338</v>
      </c>
      <c r="D721" s="67">
        <f>WEEKDAY(Tableau64[[#This Row],[date]])</f>
        <v>1</v>
      </c>
      <c r="E721" s="63">
        <v>0.57291666666666696</v>
      </c>
      <c r="F721" s="63">
        <v>0.73958333333333404</v>
      </c>
      <c r="G721" s="46" t="str">
        <f>IF(NOT(ISBLANK(Tableau64[heure
début])),IF(VALUE(MID(TEXT(Tableau64[heure
début],"hh"),1,2))&lt;13,"AM","PM"),"")</f>
        <v>PM</v>
      </c>
      <c r="H721" s="47">
        <f t="shared" si="35"/>
        <v>0.16666666666666707</v>
      </c>
      <c r="I721" s="47"/>
      <c r="J721" s="65"/>
      <c r="K721" s="45" t="e">
        <f ca="1">VLOOKUP(Tableau64[module],OFFSET(INDIRECT(A721&amp;"_code"),0,2,,2),2)</f>
        <v>#REF!</v>
      </c>
      <c r="L721" s="45"/>
      <c r="M721" s="47"/>
      <c r="N721" s="45"/>
    </row>
    <row r="722" spans="1:14" x14ac:dyDescent="0.2">
      <c r="A722" s="61"/>
      <c r="B722" s="65" t="str">
        <f t="shared" si="36"/>
        <v>2018-35</v>
      </c>
      <c r="C722" s="46">
        <v>43339</v>
      </c>
      <c r="D722" s="67">
        <f>WEEKDAY(Tableau64[[#This Row],[date]])</f>
        <v>2</v>
      </c>
      <c r="E722" s="47">
        <v>0.34375</v>
      </c>
      <c r="F722" s="47">
        <v>0.51041666666666696</v>
      </c>
      <c r="G722" s="46" t="str">
        <f>IF(NOT(ISBLANK(Tableau64[heure
début])),IF(VALUE(MID(TEXT(Tableau64[heure
début],"hh"),1,2))&lt;13,"AM","PM"),"")</f>
        <v>AM</v>
      </c>
      <c r="H722" s="47">
        <f t="shared" si="35"/>
        <v>0.16666666666666696</v>
      </c>
      <c r="I722" s="47"/>
      <c r="J722" s="65"/>
      <c r="K722" s="45" t="e">
        <f ca="1">VLOOKUP(Tableau64[module],OFFSET(INDIRECT(A722&amp;"_code"),0,2,,2),2)</f>
        <v>#REF!</v>
      </c>
      <c r="L722" s="45"/>
      <c r="M722" s="47"/>
      <c r="N722" s="45"/>
    </row>
    <row r="723" spans="1:14" x14ac:dyDescent="0.2">
      <c r="A723" s="61"/>
      <c r="B723" s="65" t="str">
        <f t="shared" si="36"/>
        <v>2018-35</v>
      </c>
      <c r="C723" s="46">
        <v>43339</v>
      </c>
      <c r="D723" s="67">
        <f>WEEKDAY(Tableau64[[#This Row],[date]])</f>
        <v>2</v>
      </c>
      <c r="E723" s="63">
        <v>0.57291666666666696</v>
      </c>
      <c r="F723" s="63">
        <v>0.73958333333333404</v>
      </c>
      <c r="G723" s="46" t="str">
        <f>IF(NOT(ISBLANK(Tableau64[heure
début])),IF(VALUE(MID(TEXT(Tableau64[heure
début],"hh"),1,2))&lt;13,"AM","PM"),"")</f>
        <v>PM</v>
      </c>
      <c r="H723" s="47">
        <f t="shared" si="35"/>
        <v>0.16666666666666707</v>
      </c>
      <c r="I723" s="47"/>
      <c r="J723" s="65"/>
      <c r="K723" s="45" t="e">
        <f ca="1">VLOOKUP(Tableau64[module],OFFSET(INDIRECT(A723&amp;"_code"),0,2,,2),2)</f>
        <v>#REF!</v>
      </c>
      <c r="L723" s="45"/>
      <c r="M723" s="47"/>
      <c r="N723" s="45"/>
    </row>
    <row r="724" spans="1:14" x14ac:dyDescent="0.2">
      <c r="A724" s="61"/>
      <c r="B724" s="65" t="str">
        <f t="shared" si="36"/>
        <v>2018-35</v>
      </c>
      <c r="C724" s="46">
        <v>43340</v>
      </c>
      <c r="D724" s="67">
        <f>WEEKDAY(Tableau64[[#This Row],[date]])</f>
        <v>3</v>
      </c>
      <c r="E724" s="47">
        <v>0.34375</v>
      </c>
      <c r="F724" s="47">
        <v>0.51041666666666696</v>
      </c>
      <c r="G724" s="46" t="str">
        <f>IF(NOT(ISBLANK(Tableau64[heure
début])),IF(VALUE(MID(TEXT(Tableau64[heure
début],"hh"),1,2))&lt;13,"AM","PM"),"")</f>
        <v>AM</v>
      </c>
      <c r="H724" s="47">
        <f t="shared" si="35"/>
        <v>0.16666666666666696</v>
      </c>
      <c r="I724" s="47"/>
      <c r="J724" s="65"/>
      <c r="K724" s="45" t="e">
        <f ca="1">VLOOKUP(Tableau64[module],OFFSET(INDIRECT(A724&amp;"_code"),0,2,,2),2)</f>
        <v>#REF!</v>
      </c>
      <c r="L724" s="45"/>
      <c r="M724" s="47"/>
      <c r="N724" s="45"/>
    </row>
    <row r="725" spans="1:14" x14ac:dyDescent="0.2">
      <c r="A725" s="61"/>
      <c r="B725" s="65" t="str">
        <f t="shared" si="36"/>
        <v>2018-35</v>
      </c>
      <c r="C725" s="46">
        <v>43340</v>
      </c>
      <c r="D725" s="67">
        <f>WEEKDAY(Tableau64[[#This Row],[date]])</f>
        <v>3</v>
      </c>
      <c r="E725" s="63">
        <v>0.57291666666666696</v>
      </c>
      <c r="F725" s="63">
        <v>0.73958333333333404</v>
      </c>
      <c r="G725" s="46" t="str">
        <f>IF(NOT(ISBLANK(Tableau64[heure
début])),IF(VALUE(MID(TEXT(Tableau64[heure
début],"hh"),1,2))&lt;13,"AM","PM"),"")</f>
        <v>PM</v>
      </c>
      <c r="H725" s="47">
        <f t="shared" si="35"/>
        <v>0.16666666666666707</v>
      </c>
      <c r="I725" s="47"/>
      <c r="J725" s="65"/>
      <c r="K725" s="45" t="e">
        <f ca="1">VLOOKUP(Tableau64[module],OFFSET(INDIRECT(A725&amp;"_code"),0,2,,2),2)</f>
        <v>#REF!</v>
      </c>
      <c r="L725" s="45"/>
      <c r="M725" s="47"/>
      <c r="N725" s="45"/>
    </row>
    <row r="726" spans="1:14" x14ac:dyDescent="0.2">
      <c r="A726" s="61"/>
      <c r="B726" s="65" t="str">
        <f t="shared" si="36"/>
        <v>2018-35</v>
      </c>
      <c r="C726" s="46">
        <v>43341</v>
      </c>
      <c r="D726" s="67">
        <f>WEEKDAY(Tableau64[[#This Row],[date]])</f>
        <v>4</v>
      </c>
      <c r="E726" s="47">
        <v>0.34375</v>
      </c>
      <c r="F726" s="47">
        <v>0.51041666666666696</v>
      </c>
      <c r="G726" s="46" t="str">
        <f>IF(NOT(ISBLANK(Tableau64[heure
début])),IF(VALUE(MID(TEXT(Tableau64[heure
début],"hh"),1,2))&lt;13,"AM","PM"),"")</f>
        <v>AM</v>
      </c>
      <c r="H726" s="47">
        <f t="shared" si="35"/>
        <v>0.16666666666666696</v>
      </c>
      <c r="I726" s="47"/>
      <c r="J726" s="65"/>
      <c r="K726" s="45" t="e">
        <f ca="1">VLOOKUP(Tableau64[module],OFFSET(INDIRECT(A726&amp;"_code"),0,2,,2),2)</f>
        <v>#REF!</v>
      </c>
      <c r="L726" s="45"/>
      <c r="M726" s="47"/>
      <c r="N726" s="45"/>
    </row>
    <row r="727" spans="1:14" x14ac:dyDescent="0.2">
      <c r="A727" s="61"/>
      <c r="B727" s="65" t="str">
        <f t="shared" si="36"/>
        <v>2018-35</v>
      </c>
      <c r="C727" s="46">
        <v>43341</v>
      </c>
      <c r="D727" s="67">
        <f>WEEKDAY(Tableau64[[#This Row],[date]])</f>
        <v>4</v>
      </c>
      <c r="E727" s="63">
        <v>0.57291666666666696</v>
      </c>
      <c r="F727" s="63">
        <v>0.73958333333333404</v>
      </c>
      <c r="G727" s="46" t="str">
        <f>IF(NOT(ISBLANK(Tableau64[heure
début])),IF(VALUE(MID(TEXT(Tableau64[heure
début],"hh"),1,2))&lt;13,"AM","PM"),"")</f>
        <v>PM</v>
      </c>
      <c r="H727" s="47">
        <f t="shared" si="35"/>
        <v>0.16666666666666707</v>
      </c>
      <c r="I727" s="47"/>
      <c r="J727" s="65"/>
      <c r="K727" s="45" t="e">
        <f ca="1">VLOOKUP(Tableau64[module],OFFSET(INDIRECT(A727&amp;"_code"),0,2,,2),2)</f>
        <v>#REF!</v>
      </c>
      <c r="L727" s="45"/>
      <c r="M727" s="47"/>
      <c r="N727" s="45"/>
    </row>
    <row r="728" spans="1:14" x14ac:dyDescent="0.2">
      <c r="A728" s="61"/>
      <c r="B728" s="65" t="str">
        <f t="shared" si="36"/>
        <v>2018-35</v>
      </c>
      <c r="C728" s="46">
        <v>43342</v>
      </c>
      <c r="D728" s="67">
        <f>WEEKDAY(Tableau64[[#This Row],[date]])</f>
        <v>5</v>
      </c>
      <c r="E728" s="47">
        <v>0.34375</v>
      </c>
      <c r="F728" s="47">
        <v>0.51041666666666696</v>
      </c>
      <c r="G728" s="46" t="str">
        <f>IF(NOT(ISBLANK(Tableau64[heure
début])),IF(VALUE(MID(TEXT(Tableau64[heure
début],"hh"),1,2))&lt;13,"AM","PM"),"")</f>
        <v>AM</v>
      </c>
      <c r="H728" s="47">
        <f t="shared" si="35"/>
        <v>0.16666666666666696</v>
      </c>
      <c r="I728" s="47"/>
      <c r="J728" s="65"/>
      <c r="K728" s="45" t="e">
        <f ca="1">VLOOKUP(Tableau64[module],OFFSET(INDIRECT(A728&amp;"_code"),0,2,,2),2)</f>
        <v>#REF!</v>
      </c>
      <c r="L728" s="45"/>
      <c r="M728" s="47"/>
      <c r="N728" s="45"/>
    </row>
    <row r="729" spans="1:14" x14ac:dyDescent="0.2">
      <c r="A729" s="61"/>
      <c r="B729" s="65" t="str">
        <f t="shared" si="36"/>
        <v>2018-35</v>
      </c>
      <c r="C729" s="46">
        <v>43342</v>
      </c>
      <c r="D729" s="67">
        <f>WEEKDAY(Tableau64[[#This Row],[date]])</f>
        <v>5</v>
      </c>
      <c r="E729" s="63">
        <v>0.57291666666666696</v>
      </c>
      <c r="F729" s="63">
        <v>0.73958333333333404</v>
      </c>
      <c r="G729" s="46" t="str">
        <f>IF(NOT(ISBLANK(Tableau64[heure
début])),IF(VALUE(MID(TEXT(Tableau64[heure
début],"hh"),1,2))&lt;13,"AM","PM"),"")</f>
        <v>PM</v>
      </c>
      <c r="H729" s="47">
        <f t="shared" si="35"/>
        <v>0.16666666666666707</v>
      </c>
      <c r="I729" s="47"/>
      <c r="J729" s="65"/>
      <c r="K729" s="45" t="e">
        <f ca="1">VLOOKUP(Tableau64[module],OFFSET(INDIRECT(A729&amp;"_code"),0,2,,2),2)</f>
        <v>#REF!</v>
      </c>
      <c r="L729" s="45"/>
      <c r="M729" s="47"/>
      <c r="N729" s="45"/>
    </row>
    <row r="730" spans="1:14" x14ac:dyDescent="0.2">
      <c r="A730" s="61"/>
      <c r="B730" s="65" t="str">
        <f t="shared" si="36"/>
        <v>2018-35</v>
      </c>
      <c r="C730" s="46">
        <v>43343</v>
      </c>
      <c r="D730" s="67">
        <f>WEEKDAY(Tableau64[[#This Row],[date]])</f>
        <v>6</v>
      </c>
      <c r="E730" s="47">
        <v>0.34375</v>
      </c>
      <c r="F730" s="47">
        <v>0.51041666666666696</v>
      </c>
      <c r="G730" s="46" t="str">
        <f>IF(NOT(ISBLANK(Tableau64[heure
début])),IF(VALUE(MID(TEXT(Tableau64[heure
début],"hh"),1,2))&lt;13,"AM","PM"),"")</f>
        <v>AM</v>
      </c>
      <c r="H730" s="47">
        <f t="shared" si="35"/>
        <v>0.16666666666666696</v>
      </c>
      <c r="I730" s="47"/>
      <c r="J730" s="65"/>
      <c r="K730" s="45" t="e">
        <f ca="1">VLOOKUP(Tableau64[module],OFFSET(INDIRECT(A730&amp;"_code"),0,2,,2),2)</f>
        <v>#REF!</v>
      </c>
      <c r="L730" s="45"/>
      <c r="M730" s="47"/>
      <c r="N730" s="45"/>
    </row>
    <row r="731" spans="1:14" x14ac:dyDescent="0.2">
      <c r="A731" s="61"/>
      <c r="B731" s="65" t="str">
        <f t="shared" si="36"/>
        <v>2018-35</v>
      </c>
      <c r="C731" s="46">
        <v>43343</v>
      </c>
      <c r="D731" s="67">
        <f>WEEKDAY(Tableau64[[#This Row],[date]])</f>
        <v>6</v>
      </c>
      <c r="E731" s="63">
        <v>0.57291666666666696</v>
      </c>
      <c r="F731" s="63">
        <v>0.73958333333333404</v>
      </c>
      <c r="G731" s="46" t="str">
        <f>IF(NOT(ISBLANK(Tableau64[heure
début])),IF(VALUE(MID(TEXT(Tableau64[heure
début],"hh"),1,2))&lt;13,"AM","PM"),"")</f>
        <v>PM</v>
      </c>
      <c r="H731" s="47">
        <f t="shared" si="35"/>
        <v>0.16666666666666707</v>
      </c>
      <c r="I731" s="47"/>
      <c r="J731" s="65"/>
      <c r="K731" s="45" t="e">
        <f ca="1">VLOOKUP(Tableau64[module],OFFSET(INDIRECT(A731&amp;"_code"),0,2,,2),2)</f>
        <v>#REF!</v>
      </c>
      <c r="L731" s="45"/>
      <c r="M731" s="47"/>
      <c r="N731" s="45"/>
    </row>
  </sheetData>
  <conditionalFormatting sqref="A1:N1048576">
    <cfRule type="expression" dxfId="27" priority="1">
      <formula>$J1=" - FERME"</formula>
    </cfRule>
    <cfRule type="expression" dxfId="26" priority="2">
      <formula>$J1=" - FERIE"</formula>
    </cfRule>
    <cfRule type="expression" dxfId="25" priority="3">
      <formula>IF(OR(WEEKDAY($C1)=7,WEEKDAY($C1)=1),TRUE,FALSE)</formula>
    </cfRule>
  </conditionalFormatting>
  <dataValidations count="5">
    <dataValidation type="list" allowBlank="1" showInputMessage="1" showErrorMessage="1" sqref="J2:J731">
      <formula1>OFFSET(INDIRECT(A2&amp;"_code"),0,2)</formula1>
    </dataValidation>
    <dataValidation type="list" allowBlank="1" showInputMessage="1" showErrorMessage="1" sqref="F2:F1048576 E2:E731">
      <formula1>heure</formula1>
    </dataValidation>
    <dataValidation type="list" allowBlank="1" showInputMessage="1" showErrorMessage="1" sqref="L2:L731">
      <formula1>salle</formula1>
    </dataValidation>
    <dataValidation type="list" allowBlank="1" showInputMessage="1" showErrorMessage="1" sqref="S35:S169 S171:S1048576 M2:M731">
      <formula1>ouinon</formula1>
    </dataValidation>
    <dataValidation type="list" allowBlank="1" showInputMessage="1" showErrorMessage="1" sqref="A2:A1048576">
      <formula1>groupe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D5" sqref="D5"/>
    </sheetView>
  </sheetViews>
  <sheetFormatPr baseColWidth="10" defaultRowHeight="15" x14ac:dyDescent="0.25"/>
  <cols>
    <col min="1" max="1" width="23" bestFit="1" customWidth="1"/>
    <col min="2" max="2" width="7.28515625" bestFit="1" customWidth="1"/>
    <col min="3" max="3" width="58.7109375" bestFit="1" customWidth="1"/>
    <col min="4" max="4" width="22.5703125" customWidth="1"/>
    <col min="5" max="5" width="16.42578125" bestFit="1" customWidth="1"/>
  </cols>
  <sheetData>
    <row r="1" spans="1:5" s="38" customFormat="1" x14ac:dyDescent="0.25">
      <c r="A1" s="38" t="s">
        <v>878</v>
      </c>
      <c r="B1" s="38" t="s">
        <v>879</v>
      </c>
      <c r="C1" s="38" t="s">
        <v>881</v>
      </c>
      <c r="D1" s="38" t="s">
        <v>1030</v>
      </c>
      <c r="E1" s="38" t="s">
        <v>1031</v>
      </c>
    </row>
    <row r="2" spans="1:5" x14ac:dyDescent="0.25">
      <c r="A2" t="s">
        <v>484</v>
      </c>
    </row>
    <row r="3" spans="1:5" x14ac:dyDescent="0.25">
      <c r="A3" t="s">
        <v>485</v>
      </c>
      <c r="B3" t="s">
        <v>880</v>
      </c>
      <c r="C3" s="60" t="s">
        <v>887</v>
      </c>
      <c r="D3" t="s">
        <v>1026</v>
      </c>
    </row>
    <row r="4" spans="1:5" x14ac:dyDescent="0.25">
      <c r="A4" t="s">
        <v>486</v>
      </c>
      <c r="B4" t="s">
        <v>880</v>
      </c>
      <c r="C4" s="60" t="s">
        <v>882</v>
      </c>
      <c r="D4" t="s">
        <v>1027</v>
      </c>
    </row>
    <row r="5" spans="1:5" x14ac:dyDescent="0.25">
      <c r="A5" t="s">
        <v>487</v>
      </c>
      <c r="B5" t="s">
        <v>880</v>
      </c>
      <c r="C5" s="60" t="s">
        <v>888</v>
      </c>
    </row>
    <row r="6" spans="1:5" x14ac:dyDescent="0.25">
      <c r="A6" t="s">
        <v>843</v>
      </c>
    </row>
    <row r="7" spans="1:5" x14ac:dyDescent="0.25">
      <c r="A7" t="s">
        <v>488</v>
      </c>
      <c r="B7" t="s">
        <v>880</v>
      </c>
      <c r="C7" s="60" t="s">
        <v>883</v>
      </c>
      <c r="D7" s="38" t="s">
        <v>1027</v>
      </c>
    </row>
    <row r="8" spans="1:5" x14ac:dyDescent="0.25">
      <c r="A8" t="s">
        <v>489</v>
      </c>
      <c r="B8" t="s">
        <v>880</v>
      </c>
      <c r="C8" s="60" t="s">
        <v>889</v>
      </c>
      <c r="D8" t="s">
        <v>1026</v>
      </c>
    </row>
    <row r="9" spans="1:5" x14ac:dyDescent="0.25">
      <c r="A9" t="s">
        <v>490</v>
      </c>
      <c r="B9" t="s">
        <v>880</v>
      </c>
      <c r="C9" s="60" t="s">
        <v>884</v>
      </c>
      <c r="D9" t="s">
        <v>1026</v>
      </c>
    </row>
    <row r="10" spans="1:5" x14ac:dyDescent="0.25">
      <c r="A10" t="s">
        <v>491</v>
      </c>
      <c r="B10" t="s">
        <v>880</v>
      </c>
      <c r="C10" s="60" t="s">
        <v>890</v>
      </c>
    </row>
    <row r="11" spans="1:5" x14ac:dyDescent="0.25">
      <c r="A11" t="s">
        <v>492</v>
      </c>
      <c r="B11" t="s">
        <v>880</v>
      </c>
      <c r="C11" s="60" t="s">
        <v>891</v>
      </c>
      <c r="D11" t="s">
        <v>1028</v>
      </c>
    </row>
    <row r="12" spans="1:5" x14ac:dyDescent="0.25">
      <c r="A12" t="s">
        <v>493</v>
      </c>
      <c r="B12" t="s">
        <v>880</v>
      </c>
      <c r="C12" s="60" t="s">
        <v>892</v>
      </c>
      <c r="D12" s="38" t="s">
        <v>1028</v>
      </c>
    </row>
    <row r="13" spans="1:5" x14ac:dyDescent="0.25">
      <c r="A13" t="s">
        <v>494</v>
      </c>
      <c r="B13" t="s">
        <v>880</v>
      </c>
      <c r="C13" s="60" t="s">
        <v>885</v>
      </c>
      <c r="D13" s="38" t="s">
        <v>1028</v>
      </c>
    </row>
    <row r="14" spans="1:5" x14ac:dyDescent="0.25">
      <c r="A14" t="s">
        <v>1033</v>
      </c>
      <c r="C14" s="38"/>
    </row>
    <row r="15" spans="1:5" x14ac:dyDescent="0.25">
      <c r="A15" t="s">
        <v>495</v>
      </c>
      <c r="B15" t="s">
        <v>880</v>
      </c>
      <c r="C15" s="60" t="s">
        <v>893</v>
      </c>
      <c r="D15" t="s">
        <v>1029</v>
      </c>
    </row>
    <row r="16" spans="1:5" x14ac:dyDescent="0.25">
      <c r="A16" t="s">
        <v>496</v>
      </c>
      <c r="B16" t="s">
        <v>880</v>
      </c>
      <c r="C16" s="60" t="s">
        <v>894</v>
      </c>
      <c r="D16" t="s">
        <v>1027</v>
      </c>
    </row>
    <row r="17" spans="1:5" x14ac:dyDescent="0.25">
      <c r="A17" t="s">
        <v>497</v>
      </c>
      <c r="B17" t="s">
        <v>880</v>
      </c>
      <c r="C17" s="60" t="s">
        <v>895</v>
      </c>
      <c r="D17" s="38"/>
    </row>
    <row r="18" spans="1:5" x14ac:dyDescent="0.25">
      <c r="A18" t="s">
        <v>499</v>
      </c>
      <c r="B18" t="s">
        <v>880</v>
      </c>
      <c r="C18" s="60" t="s">
        <v>897</v>
      </c>
      <c r="D18" t="s">
        <v>1026</v>
      </c>
    </row>
    <row r="19" spans="1:5" x14ac:dyDescent="0.25">
      <c r="A19" t="s">
        <v>500</v>
      </c>
      <c r="B19" t="s">
        <v>880</v>
      </c>
      <c r="C19" s="60" t="s">
        <v>898</v>
      </c>
      <c r="D19" t="s">
        <v>1026</v>
      </c>
    </row>
    <row r="20" spans="1:5" x14ac:dyDescent="0.25">
      <c r="A20" t="s">
        <v>501</v>
      </c>
      <c r="B20" t="s">
        <v>880</v>
      </c>
      <c r="C20" s="60" t="s">
        <v>899</v>
      </c>
      <c r="D20" t="s">
        <v>1026</v>
      </c>
    </row>
    <row r="21" spans="1:5" x14ac:dyDescent="0.25">
      <c r="A21" t="s">
        <v>502</v>
      </c>
      <c r="B21" t="s">
        <v>880</v>
      </c>
      <c r="C21" s="60" t="s">
        <v>900</v>
      </c>
      <c r="D21" t="s">
        <v>1026</v>
      </c>
    </row>
    <row r="22" spans="1:5" x14ac:dyDescent="0.25">
      <c r="A22" t="s">
        <v>498</v>
      </c>
      <c r="B22" t="s">
        <v>880</v>
      </c>
      <c r="C22" s="60" t="s">
        <v>896</v>
      </c>
      <c r="D22" t="s">
        <v>1028</v>
      </c>
    </row>
    <row r="23" spans="1:5" x14ac:dyDescent="0.25">
      <c r="A23" t="s">
        <v>503</v>
      </c>
      <c r="B23" t="s">
        <v>880</v>
      </c>
      <c r="C23" s="60" t="s">
        <v>901</v>
      </c>
      <c r="D23" s="38" t="s">
        <v>1028</v>
      </c>
    </row>
    <row r="24" spans="1:5" x14ac:dyDescent="0.25">
      <c r="A24" t="s">
        <v>504</v>
      </c>
      <c r="B24" t="s">
        <v>880</v>
      </c>
      <c r="C24" s="60" t="s">
        <v>902</v>
      </c>
    </row>
    <row r="25" spans="1:5" x14ac:dyDescent="0.25">
      <c r="A25" t="s">
        <v>839</v>
      </c>
      <c r="B25" t="s">
        <v>880</v>
      </c>
      <c r="C25" s="60" t="s">
        <v>903</v>
      </c>
      <c r="D25" t="s">
        <v>1026</v>
      </c>
    </row>
    <row r="26" spans="1:5" x14ac:dyDescent="0.25">
      <c r="A26" t="s">
        <v>505</v>
      </c>
      <c r="C26" s="38"/>
    </row>
    <row r="27" spans="1:5" x14ac:dyDescent="0.25">
      <c r="A27" t="s">
        <v>506</v>
      </c>
      <c r="B27" t="s">
        <v>880</v>
      </c>
      <c r="C27" s="60" t="s">
        <v>904</v>
      </c>
      <c r="D27" s="38" t="s">
        <v>1028</v>
      </c>
      <c r="E27" t="s">
        <v>1026</v>
      </c>
    </row>
    <row r="28" spans="1:5" x14ac:dyDescent="0.25">
      <c r="A28" t="s">
        <v>508</v>
      </c>
      <c r="B28" t="s">
        <v>880</v>
      </c>
      <c r="C28" s="60" t="s">
        <v>906</v>
      </c>
      <c r="D28" t="s">
        <v>1026</v>
      </c>
    </row>
    <row r="29" spans="1:5" x14ac:dyDescent="0.25">
      <c r="A29" t="s">
        <v>507</v>
      </c>
      <c r="B29" t="s">
        <v>880</v>
      </c>
      <c r="C29" s="60" t="s">
        <v>905</v>
      </c>
      <c r="D29" t="s">
        <v>1027</v>
      </c>
    </row>
    <row r="30" spans="1:5" x14ac:dyDescent="0.25">
      <c r="A30" t="s">
        <v>510</v>
      </c>
      <c r="B30" t="s">
        <v>880</v>
      </c>
      <c r="C30" s="60" t="s">
        <v>907</v>
      </c>
      <c r="D30" t="s">
        <v>1026</v>
      </c>
    </row>
    <row r="31" spans="1:5" x14ac:dyDescent="0.25">
      <c r="A31" t="s">
        <v>509</v>
      </c>
      <c r="B31" t="s">
        <v>880</v>
      </c>
      <c r="C31" s="60" t="s">
        <v>886</v>
      </c>
      <c r="D31" s="38" t="s">
        <v>1028</v>
      </c>
    </row>
    <row r="32" spans="1:5" x14ac:dyDescent="0.25">
      <c r="A32" t="s">
        <v>512</v>
      </c>
      <c r="B32" t="s">
        <v>880</v>
      </c>
      <c r="C32" s="60" t="s">
        <v>909</v>
      </c>
      <c r="D32" t="s">
        <v>1026</v>
      </c>
    </row>
    <row r="33" spans="1:5" x14ac:dyDescent="0.25">
      <c r="A33" t="s">
        <v>540</v>
      </c>
      <c r="D33" t="s">
        <v>1026</v>
      </c>
    </row>
    <row r="34" spans="1:5" x14ac:dyDescent="0.25">
      <c r="A34" t="s">
        <v>514</v>
      </c>
      <c r="B34" t="s">
        <v>880</v>
      </c>
      <c r="C34" s="60" t="s">
        <v>910</v>
      </c>
      <c r="D34" t="s">
        <v>1026</v>
      </c>
    </row>
    <row r="35" spans="1:5" x14ac:dyDescent="0.25">
      <c r="A35" t="s">
        <v>511</v>
      </c>
      <c r="B35" t="s">
        <v>880</v>
      </c>
      <c r="C35" s="60" t="s">
        <v>908</v>
      </c>
      <c r="D35" s="38" t="s">
        <v>1028</v>
      </c>
    </row>
    <row r="36" spans="1:5" x14ac:dyDescent="0.25">
      <c r="A36" t="s">
        <v>515</v>
      </c>
      <c r="B36" t="s">
        <v>880</v>
      </c>
      <c r="C36" s="60" t="s">
        <v>911</v>
      </c>
      <c r="D36" t="s">
        <v>1028</v>
      </c>
    </row>
    <row r="37" spans="1:5" x14ac:dyDescent="0.25">
      <c r="A37" t="s">
        <v>516</v>
      </c>
      <c r="B37" t="s">
        <v>880</v>
      </c>
      <c r="C37" s="60" t="s">
        <v>912</v>
      </c>
    </row>
    <row r="38" spans="1:5" x14ac:dyDescent="0.25">
      <c r="A38" t="s">
        <v>1037</v>
      </c>
      <c r="C38" s="60" t="s">
        <v>1038</v>
      </c>
      <c r="D38" s="38" t="s">
        <v>1028</v>
      </c>
      <c r="E38" s="38" t="s">
        <v>1028</v>
      </c>
    </row>
  </sheetData>
  <hyperlinks>
    <hyperlink ref="C4" r:id="rId1"/>
    <hyperlink ref="C7" r:id="rId2"/>
    <hyperlink ref="C9" r:id="rId3"/>
    <hyperlink ref="C13" r:id="rId4"/>
    <hyperlink ref="C31" r:id="rId5"/>
    <hyperlink ref="C3" r:id="rId6"/>
    <hyperlink ref="C5" r:id="rId7"/>
    <hyperlink ref="C8" r:id="rId8"/>
    <hyperlink ref="C10" r:id="rId9"/>
    <hyperlink ref="C11" r:id="rId10"/>
    <hyperlink ref="C12" r:id="rId11"/>
    <hyperlink ref="C15" r:id="rId12"/>
    <hyperlink ref="C16" r:id="rId13"/>
    <hyperlink ref="C17" r:id="rId14"/>
    <hyperlink ref="C22" r:id="rId15"/>
    <hyperlink ref="C18" r:id="rId16"/>
    <hyperlink ref="C19" r:id="rId17"/>
    <hyperlink ref="C20" r:id="rId18"/>
    <hyperlink ref="C21" r:id="rId19"/>
    <hyperlink ref="C23" r:id="rId20"/>
    <hyperlink ref="C24" r:id="rId21"/>
    <hyperlink ref="C25" r:id="rId22"/>
    <hyperlink ref="C27" r:id="rId23"/>
    <hyperlink ref="C29" r:id="rId24"/>
    <hyperlink ref="C28" r:id="rId25"/>
    <hyperlink ref="C30" r:id="rId26"/>
    <hyperlink ref="C35" r:id="rId27"/>
    <hyperlink ref="C32" r:id="rId28"/>
    <hyperlink ref="C34" r:id="rId29"/>
    <hyperlink ref="C36" r:id="rId30"/>
    <hyperlink ref="C37" r:id="rId31"/>
    <hyperlink ref="C38" r:id="rId32"/>
  </hyperlinks>
  <pageMargins left="0.7" right="0.7" top="0.75" bottom="0.75" header="0.3" footer="0.3"/>
  <tableParts count="1">
    <tablePart r:id="rId3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70"/>
  <sheetViews>
    <sheetView workbookViewId="0">
      <selection activeCell="E14" sqref="E14"/>
    </sheetView>
  </sheetViews>
  <sheetFormatPr baseColWidth="10" defaultRowHeight="15" x14ac:dyDescent="0.25"/>
  <cols>
    <col min="1" max="1" width="21" bestFit="1" customWidth="1"/>
    <col min="2" max="2" width="18.42578125" customWidth="1"/>
    <col min="3" max="3" width="78.140625" bestFit="1" customWidth="1"/>
  </cols>
  <sheetData>
    <row r="1" spans="1:5" x14ac:dyDescent="0.25">
      <c r="A1" s="12" t="s">
        <v>789</v>
      </c>
      <c r="B1" s="127">
        <v>7</v>
      </c>
    </row>
    <row r="3" spans="1:5" x14ac:dyDescent="0.25">
      <c r="A3" s="12" t="s">
        <v>530</v>
      </c>
      <c r="B3" t="s">
        <v>1171</v>
      </c>
    </row>
    <row r="4" spans="1:5" x14ac:dyDescent="0.25">
      <c r="A4" s="126">
        <v>42980</v>
      </c>
      <c r="B4" s="83"/>
    </row>
    <row r="5" spans="1:5" x14ac:dyDescent="0.25">
      <c r="A5" s="126">
        <v>42987</v>
      </c>
      <c r="B5" s="83"/>
    </row>
    <row r="6" spans="1:5" x14ac:dyDescent="0.25">
      <c r="A6" s="126">
        <v>42994</v>
      </c>
      <c r="B6" s="83"/>
    </row>
    <row r="7" spans="1:5" x14ac:dyDescent="0.25">
      <c r="A7" s="126">
        <v>43001</v>
      </c>
      <c r="B7" s="83"/>
    </row>
    <row r="8" spans="1:5" x14ac:dyDescent="0.25">
      <c r="A8" s="126">
        <v>43008</v>
      </c>
      <c r="B8" s="83">
        <v>1</v>
      </c>
    </row>
    <row r="9" spans="1:5" x14ac:dyDescent="0.25">
      <c r="A9" s="126">
        <v>43015</v>
      </c>
      <c r="B9" s="83"/>
    </row>
    <row r="10" spans="1:5" x14ac:dyDescent="0.25">
      <c r="A10" s="126">
        <v>43022</v>
      </c>
      <c r="B10" s="83"/>
    </row>
    <row r="11" spans="1:5" x14ac:dyDescent="0.25">
      <c r="A11" s="126">
        <v>43029</v>
      </c>
      <c r="B11" s="83"/>
    </row>
    <row r="12" spans="1:5" x14ac:dyDescent="0.25">
      <c r="A12" s="126">
        <v>43036</v>
      </c>
      <c r="B12" s="83">
        <v>2</v>
      </c>
    </row>
    <row r="13" spans="1:5" x14ac:dyDescent="0.25">
      <c r="A13" s="126">
        <v>43043</v>
      </c>
      <c r="B13" s="83"/>
    </row>
    <row r="14" spans="1:5" x14ac:dyDescent="0.25">
      <c r="A14" s="126">
        <v>43050</v>
      </c>
      <c r="B14" s="83"/>
    </row>
    <row r="15" spans="1:5" x14ac:dyDescent="0.25">
      <c r="A15" s="126">
        <v>43057</v>
      </c>
      <c r="B15" s="83"/>
      <c r="E15" s="126">
        <v>43008</v>
      </c>
    </row>
    <row r="16" spans="1:5" x14ac:dyDescent="0.25">
      <c r="A16" s="126">
        <v>43064</v>
      </c>
      <c r="B16" s="83">
        <v>2</v>
      </c>
      <c r="E16" s="126">
        <v>43036</v>
      </c>
    </row>
    <row r="17" spans="1:5" x14ac:dyDescent="0.25">
      <c r="A17" s="126">
        <v>43071</v>
      </c>
      <c r="B17" s="83">
        <v>1</v>
      </c>
      <c r="E17" s="126">
        <v>43064</v>
      </c>
    </row>
    <row r="18" spans="1:5" x14ac:dyDescent="0.25">
      <c r="A18" s="126">
        <v>43078</v>
      </c>
      <c r="B18" s="83">
        <v>3</v>
      </c>
      <c r="E18" s="126">
        <v>43078</v>
      </c>
    </row>
    <row r="19" spans="1:5" x14ac:dyDescent="0.25">
      <c r="A19" s="126">
        <v>43085</v>
      </c>
      <c r="B19" s="83"/>
      <c r="E19" s="126">
        <v>43120</v>
      </c>
    </row>
    <row r="20" spans="1:5" x14ac:dyDescent="0.25">
      <c r="A20" s="126">
        <v>43092</v>
      </c>
      <c r="B20" s="83"/>
      <c r="E20" s="126">
        <v>43134</v>
      </c>
    </row>
    <row r="21" spans="1:5" x14ac:dyDescent="0.25">
      <c r="A21" s="126">
        <v>43099</v>
      </c>
      <c r="B21" s="83"/>
      <c r="E21" s="126">
        <v>43162</v>
      </c>
    </row>
    <row r="22" spans="1:5" x14ac:dyDescent="0.25">
      <c r="A22" s="126">
        <v>43106</v>
      </c>
      <c r="B22" s="83"/>
    </row>
    <row r="23" spans="1:5" x14ac:dyDescent="0.25">
      <c r="A23" s="126">
        <v>43113</v>
      </c>
      <c r="B23" s="83">
        <v>1</v>
      </c>
    </row>
    <row r="24" spans="1:5" x14ac:dyDescent="0.25">
      <c r="A24" s="126">
        <v>43120</v>
      </c>
      <c r="B24" s="83">
        <v>1</v>
      </c>
    </row>
    <row r="25" spans="1:5" x14ac:dyDescent="0.25">
      <c r="A25" s="126">
        <v>43127</v>
      </c>
      <c r="B25" s="83"/>
    </row>
    <row r="26" spans="1:5" x14ac:dyDescent="0.25">
      <c r="A26" s="126">
        <v>43134</v>
      </c>
      <c r="B26" s="83">
        <v>1</v>
      </c>
    </row>
    <row r="27" spans="1:5" x14ac:dyDescent="0.25">
      <c r="A27" s="126">
        <v>43141</v>
      </c>
      <c r="B27" s="83">
        <v>2</v>
      </c>
    </row>
    <row r="28" spans="1:5" x14ac:dyDescent="0.25">
      <c r="A28" s="126">
        <v>43148</v>
      </c>
      <c r="B28" s="83"/>
    </row>
    <row r="29" spans="1:5" x14ac:dyDescent="0.25">
      <c r="A29" s="126">
        <v>43155</v>
      </c>
      <c r="B29" s="83"/>
    </row>
    <row r="30" spans="1:5" x14ac:dyDescent="0.25">
      <c r="A30" s="126">
        <v>43162</v>
      </c>
      <c r="B30" s="83">
        <v>2</v>
      </c>
    </row>
    <row r="31" spans="1:5" x14ac:dyDescent="0.25">
      <c r="A31" s="126">
        <v>43169</v>
      </c>
      <c r="B31" s="83"/>
    </row>
    <row r="32" spans="1:5" x14ac:dyDescent="0.25">
      <c r="A32" s="126">
        <v>43176</v>
      </c>
      <c r="B32" s="83"/>
    </row>
    <row r="33" spans="1:2" x14ac:dyDescent="0.25">
      <c r="A33" s="126">
        <v>43183</v>
      </c>
      <c r="B33" s="83"/>
    </row>
    <row r="34" spans="1:2" x14ac:dyDescent="0.25">
      <c r="A34" s="126">
        <v>43190</v>
      </c>
      <c r="B34" s="83"/>
    </row>
    <row r="35" spans="1:2" x14ac:dyDescent="0.25">
      <c r="A35" s="126">
        <v>43197</v>
      </c>
      <c r="B35" s="83"/>
    </row>
    <row r="36" spans="1:2" x14ac:dyDescent="0.25">
      <c r="A36" s="126">
        <v>43204</v>
      </c>
      <c r="B36" s="83"/>
    </row>
    <row r="37" spans="1:2" x14ac:dyDescent="0.25">
      <c r="A37" s="126">
        <v>43211</v>
      </c>
      <c r="B37" s="83"/>
    </row>
    <row r="38" spans="1:2" x14ac:dyDescent="0.25">
      <c r="A38" s="126">
        <v>43218</v>
      </c>
      <c r="B38" s="83"/>
    </row>
    <row r="39" spans="1:2" x14ac:dyDescent="0.25">
      <c r="A39" s="126">
        <v>43225</v>
      </c>
      <c r="B39" s="83"/>
    </row>
    <row r="40" spans="1:2" x14ac:dyDescent="0.25">
      <c r="A40" s="126">
        <v>43232</v>
      </c>
      <c r="B40" s="83"/>
    </row>
    <row r="41" spans="1:2" x14ac:dyDescent="0.25">
      <c r="A41" s="126">
        <v>43239</v>
      </c>
      <c r="B41" s="83"/>
    </row>
    <row r="42" spans="1:2" x14ac:dyDescent="0.25">
      <c r="A42" s="126">
        <v>43246</v>
      </c>
      <c r="B42" s="83"/>
    </row>
    <row r="43" spans="1:2" x14ac:dyDescent="0.25">
      <c r="A43" s="126">
        <v>43253</v>
      </c>
      <c r="B43" s="83"/>
    </row>
    <row r="44" spans="1:2" x14ac:dyDescent="0.25">
      <c r="A44" s="126">
        <v>43260</v>
      </c>
      <c r="B44" s="83"/>
    </row>
    <row r="45" spans="1:2" x14ac:dyDescent="0.25">
      <c r="A45" s="126">
        <v>43267</v>
      </c>
      <c r="B45" s="83"/>
    </row>
    <row r="46" spans="1:2" x14ac:dyDescent="0.25">
      <c r="A46" s="126">
        <v>43274</v>
      </c>
      <c r="B46" s="83"/>
    </row>
    <row r="47" spans="1:2" x14ac:dyDescent="0.25">
      <c r="A47" s="126">
        <v>43281</v>
      </c>
      <c r="B47" s="83"/>
    </row>
    <row r="48" spans="1:2" x14ac:dyDescent="0.25">
      <c r="A48" s="126">
        <v>43288</v>
      </c>
      <c r="B48" s="83"/>
    </row>
    <row r="49" spans="1:2" x14ac:dyDescent="0.25">
      <c r="A49" s="126">
        <v>43295</v>
      </c>
      <c r="B49" s="83"/>
    </row>
    <row r="50" spans="1:2" x14ac:dyDescent="0.25">
      <c r="A50" s="126">
        <v>43302</v>
      </c>
      <c r="B50" s="83"/>
    </row>
    <row r="51" spans="1:2" x14ac:dyDescent="0.25">
      <c r="A51" s="126">
        <v>43309</v>
      </c>
      <c r="B51" s="83"/>
    </row>
    <row r="52" spans="1:2" x14ac:dyDescent="0.25">
      <c r="A52" s="126">
        <v>43316</v>
      </c>
      <c r="B52" s="83"/>
    </row>
    <row r="53" spans="1:2" x14ac:dyDescent="0.25">
      <c r="A53" s="126">
        <v>43323</v>
      </c>
      <c r="B53" s="83"/>
    </row>
    <row r="54" spans="1:2" x14ac:dyDescent="0.25">
      <c r="A54" s="126">
        <v>43330</v>
      </c>
      <c r="B54" s="83"/>
    </row>
    <row r="55" spans="1:2" x14ac:dyDescent="0.25">
      <c r="A55" s="126">
        <v>43337</v>
      </c>
      <c r="B55" s="83"/>
    </row>
    <row r="56" spans="1:2" x14ac:dyDescent="0.25">
      <c r="A56" s="126">
        <v>43344</v>
      </c>
      <c r="B56" s="83"/>
    </row>
    <row r="57" spans="1:2" x14ac:dyDescent="0.25">
      <c r="A57" s="126">
        <v>43351</v>
      </c>
      <c r="B57" s="83"/>
    </row>
    <row r="58" spans="1:2" x14ac:dyDescent="0.25">
      <c r="A58" s="126">
        <v>43358</v>
      </c>
      <c r="B58" s="83"/>
    </row>
    <row r="59" spans="1:2" x14ac:dyDescent="0.25">
      <c r="A59" s="126">
        <v>43365</v>
      </c>
      <c r="B59" s="83"/>
    </row>
    <row r="60" spans="1:2" x14ac:dyDescent="0.25">
      <c r="A60" s="126">
        <v>43372</v>
      </c>
      <c r="B60" s="83"/>
    </row>
    <row r="61" spans="1:2" x14ac:dyDescent="0.25">
      <c r="A61" s="126">
        <v>43379</v>
      </c>
      <c r="B61" s="83"/>
    </row>
    <row r="62" spans="1:2" x14ac:dyDescent="0.25">
      <c r="A62" s="126">
        <v>43386</v>
      </c>
      <c r="B62" s="83"/>
    </row>
    <row r="63" spans="1:2" x14ac:dyDescent="0.25">
      <c r="A63" s="126">
        <v>43393</v>
      </c>
      <c r="B63" s="83"/>
    </row>
    <row r="64" spans="1:2" x14ac:dyDescent="0.25">
      <c r="A64" s="126">
        <v>43400</v>
      </c>
      <c r="B64" s="83"/>
    </row>
    <row r="65" spans="1:2" x14ac:dyDescent="0.25">
      <c r="A65" s="126">
        <v>43407</v>
      </c>
      <c r="B65" s="83"/>
    </row>
    <row r="66" spans="1:2" x14ac:dyDescent="0.25">
      <c r="A66" s="126">
        <v>43414</v>
      </c>
      <c r="B66" s="83"/>
    </row>
    <row r="67" spans="1:2" x14ac:dyDescent="0.25">
      <c r="A67" s="126">
        <v>43421</v>
      </c>
      <c r="B67" s="83"/>
    </row>
    <row r="68" spans="1:2" x14ac:dyDescent="0.25">
      <c r="A68" s="126">
        <v>43428</v>
      </c>
      <c r="B68" s="83"/>
    </row>
    <row r="69" spans="1:2" x14ac:dyDescent="0.25">
      <c r="A69" s="126">
        <v>43435</v>
      </c>
      <c r="B69" s="83"/>
    </row>
    <row r="70" spans="1:2" x14ac:dyDescent="0.25">
      <c r="A70" s="126" t="s">
        <v>534</v>
      </c>
      <c r="B70" s="83">
        <v>16</v>
      </c>
    </row>
  </sheetData>
  <pageMargins left="0.7" right="0.7" top="0.75" bottom="0.75" header="0.3" footer="0.3"/>
  <pageSetup paperSize="9" scale="71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G12" sqref="G12"/>
    </sheetView>
  </sheetViews>
  <sheetFormatPr baseColWidth="10" defaultRowHeight="15" x14ac:dyDescent="0.25"/>
  <cols>
    <col min="1" max="1" width="23.28515625" style="84" customWidth="1"/>
    <col min="2" max="2" width="25.85546875" style="84" bestFit="1" customWidth="1"/>
    <col min="3" max="3" width="46.5703125" style="84" customWidth="1"/>
    <col min="4" max="6" width="23.28515625" style="84" customWidth="1"/>
    <col min="7" max="7" width="37.42578125" style="84" bestFit="1" customWidth="1"/>
    <col min="8" max="16384" width="11.42578125" style="84"/>
  </cols>
  <sheetData>
    <row r="1" spans="1:7" ht="30" x14ac:dyDescent="0.25">
      <c r="A1" s="84" t="s">
        <v>950</v>
      </c>
      <c r="B1" s="84" t="s">
        <v>951</v>
      </c>
      <c r="C1" s="84" t="s">
        <v>953</v>
      </c>
      <c r="D1" s="84" t="s">
        <v>952</v>
      </c>
      <c r="E1" s="85" t="s">
        <v>954</v>
      </c>
      <c r="F1" s="85" t="s">
        <v>955</v>
      </c>
      <c r="G1" s="84" t="s">
        <v>784</v>
      </c>
    </row>
    <row r="2" spans="1:7" x14ac:dyDescent="0.25">
      <c r="A2" s="84" t="s">
        <v>957</v>
      </c>
      <c r="B2" s="84" t="s">
        <v>958</v>
      </c>
      <c r="C2" s="86" t="s">
        <v>956</v>
      </c>
      <c r="D2" s="84" t="s">
        <v>964</v>
      </c>
      <c r="E2" s="87">
        <v>42989</v>
      </c>
    </row>
    <row r="3" spans="1:7" x14ac:dyDescent="0.25">
      <c r="A3" s="84" t="s">
        <v>962</v>
      </c>
      <c r="B3" s="84" t="s">
        <v>961</v>
      </c>
      <c r="C3" s="86" t="s">
        <v>960</v>
      </c>
      <c r="D3" s="84" t="s">
        <v>959</v>
      </c>
      <c r="E3" s="87">
        <v>42989</v>
      </c>
    </row>
    <row r="4" spans="1:7" x14ac:dyDescent="0.25">
      <c r="A4" s="84" t="s">
        <v>967</v>
      </c>
      <c r="B4" s="84" t="s">
        <v>966</v>
      </c>
      <c r="C4" s="86" t="s">
        <v>965</v>
      </c>
      <c r="D4" s="84" t="s">
        <v>963</v>
      </c>
      <c r="E4" s="87">
        <v>42989</v>
      </c>
    </row>
    <row r="5" spans="1:7" x14ac:dyDescent="0.25">
      <c r="A5" s="84" t="s">
        <v>971</v>
      </c>
      <c r="B5" s="84" t="s">
        <v>970</v>
      </c>
      <c r="C5" s="86" t="s">
        <v>968</v>
      </c>
      <c r="D5" s="84" t="s">
        <v>969</v>
      </c>
      <c r="E5" s="87">
        <v>42989</v>
      </c>
    </row>
    <row r="6" spans="1:7" x14ac:dyDescent="0.25">
      <c r="A6" s="84" t="s">
        <v>972</v>
      </c>
      <c r="B6" s="86" t="s">
        <v>975</v>
      </c>
      <c r="C6" s="86" t="s">
        <v>974</v>
      </c>
      <c r="D6" s="84" t="s">
        <v>973</v>
      </c>
      <c r="E6" s="87">
        <v>42989</v>
      </c>
    </row>
    <row r="7" spans="1:7" x14ac:dyDescent="0.25">
      <c r="A7" s="84" t="s">
        <v>977</v>
      </c>
      <c r="B7" s="86" t="s">
        <v>978</v>
      </c>
      <c r="C7" s="86" t="s">
        <v>976</v>
      </c>
      <c r="D7" s="84" t="s">
        <v>979</v>
      </c>
      <c r="E7" s="87">
        <v>42989</v>
      </c>
    </row>
    <row r="8" spans="1:7" x14ac:dyDescent="0.25">
      <c r="A8" s="88" t="s">
        <v>983</v>
      </c>
      <c r="B8" s="89" t="s">
        <v>982</v>
      </c>
      <c r="C8" s="89" t="s">
        <v>980</v>
      </c>
      <c r="D8" s="88" t="s">
        <v>981</v>
      </c>
      <c r="E8" s="90">
        <v>42989</v>
      </c>
      <c r="F8" s="88"/>
      <c r="G8" s="88" t="s">
        <v>1015</v>
      </c>
    </row>
    <row r="9" spans="1:7" x14ac:dyDescent="0.25">
      <c r="A9" s="84" t="s">
        <v>987</v>
      </c>
      <c r="B9" s="86" t="s">
        <v>986</v>
      </c>
      <c r="C9" s="86" t="s">
        <v>984</v>
      </c>
      <c r="D9" s="84" t="s">
        <v>985</v>
      </c>
      <c r="E9" s="87">
        <v>42989</v>
      </c>
    </row>
    <row r="10" spans="1:7" x14ac:dyDescent="0.25">
      <c r="A10" s="84" t="s">
        <v>991</v>
      </c>
      <c r="B10" s="86" t="s">
        <v>989</v>
      </c>
      <c r="C10" s="86" t="s">
        <v>990</v>
      </c>
      <c r="D10" s="84" t="s">
        <v>988</v>
      </c>
      <c r="E10" s="87">
        <v>42989</v>
      </c>
    </row>
    <row r="11" spans="1:7" x14ac:dyDescent="0.25">
      <c r="A11" s="88" t="s">
        <v>995</v>
      </c>
      <c r="B11" s="88" t="s">
        <v>994</v>
      </c>
      <c r="C11" s="89" t="s">
        <v>993</v>
      </c>
      <c r="D11" s="88" t="s">
        <v>992</v>
      </c>
      <c r="E11" s="90">
        <v>42989</v>
      </c>
      <c r="F11" s="88"/>
      <c r="G11" s="88" t="s">
        <v>1016</v>
      </c>
    </row>
    <row r="12" spans="1:7" x14ac:dyDescent="0.25">
      <c r="A12" s="84" t="s">
        <v>999</v>
      </c>
      <c r="B12" s="86" t="s">
        <v>998</v>
      </c>
      <c r="C12" s="86" t="s">
        <v>996</v>
      </c>
      <c r="D12" s="84" t="s">
        <v>997</v>
      </c>
      <c r="E12" s="87">
        <v>42989</v>
      </c>
    </row>
    <row r="13" spans="1:7" x14ac:dyDescent="0.25">
      <c r="A13" s="84" t="s">
        <v>1004</v>
      </c>
      <c r="B13" s="86" t="s">
        <v>1003</v>
      </c>
      <c r="C13" s="86" t="s">
        <v>1000</v>
      </c>
      <c r="D13" s="84" t="s">
        <v>1002</v>
      </c>
      <c r="E13" s="87">
        <v>42989</v>
      </c>
      <c r="G13" s="84" t="s">
        <v>1001</v>
      </c>
    </row>
    <row r="14" spans="1:7" x14ac:dyDescent="0.25">
      <c r="A14" s="84" t="s">
        <v>1008</v>
      </c>
      <c r="B14" s="86" t="s">
        <v>1005</v>
      </c>
      <c r="C14" s="86" t="s">
        <v>1006</v>
      </c>
      <c r="D14" s="84" t="s">
        <v>1007</v>
      </c>
      <c r="E14" s="87">
        <v>42989</v>
      </c>
      <c r="G14" s="84" t="s">
        <v>1009</v>
      </c>
    </row>
    <row r="15" spans="1:7" x14ac:dyDescent="0.25">
      <c r="A15" s="84" t="s">
        <v>1013</v>
      </c>
      <c r="B15" s="86" t="s">
        <v>1012</v>
      </c>
      <c r="C15" s="86" t="s">
        <v>1010</v>
      </c>
      <c r="D15" s="84" t="s">
        <v>1011</v>
      </c>
      <c r="E15" s="87">
        <v>42989</v>
      </c>
    </row>
  </sheetData>
  <hyperlinks>
    <hyperlink ref="C2" r:id="rId1"/>
    <hyperlink ref="C3" r:id="rId2"/>
    <hyperlink ref="C4" r:id="rId3"/>
    <hyperlink ref="C5" r:id="rId4"/>
    <hyperlink ref="B6" r:id="rId5"/>
    <hyperlink ref="C7" r:id="rId6"/>
    <hyperlink ref="B7" r:id="rId7"/>
    <hyperlink ref="C8" r:id="rId8"/>
    <hyperlink ref="B8" r:id="rId9"/>
    <hyperlink ref="C9" r:id="rId10"/>
    <hyperlink ref="B9" r:id="rId11"/>
    <hyperlink ref="B10" r:id="rId12"/>
    <hyperlink ref="C10" r:id="rId13"/>
    <hyperlink ref="C11" r:id="rId14"/>
    <hyperlink ref="C12" r:id="rId15"/>
    <hyperlink ref="B12" r:id="rId16"/>
    <hyperlink ref="C13" r:id="rId17"/>
    <hyperlink ref="B13" r:id="rId18"/>
    <hyperlink ref="B14" r:id="rId19"/>
    <hyperlink ref="C14" r:id="rId20"/>
    <hyperlink ref="C15" r:id="rId21"/>
    <hyperlink ref="B15" r:id="rId22"/>
    <hyperlink ref="C6" r:id="rId23"/>
  </hyperlinks>
  <pageMargins left="0.7" right="0.7" top="0.75" bottom="0.75" header="0.3" footer="0.3"/>
  <tableParts count="1">
    <tablePart r:id="rId2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"/>
  <sheetViews>
    <sheetView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7" bestFit="1" customWidth="1"/>
    <col min="3" max="3" width="9.28515625" bestFit="1" customWidth="1"/>
    <col min="4" max="4" width="4" bestFit="1" customWidth="1"/>
    <col min="5" max="6" width="5.42578125" bestFit="1" customWidth="1"/>
    <col min="7" max="7" width="4.85546875" bestFit="1" customWidth="1"/>
    <col min="8" max="8" width="5.85546875" bestFit="1" customWidth="1"/>
    <col min="14" max="14" width="20.5703125" bestFit="1" customWidth="1"/>
    <col min="17" max="17" width="23.28515625" bestFit="1" customWidth="1"/>
  </cols>
  <sheetData>
    <row r="1" spans="1:17" x14ac:dyDescent="0.25">
      <c r="A1">
        <v>482</v>
      </c>
      <c r="B1">
        <v>750</v>
      </c>
      <c r="C1">
        <f>A1*100/B1</f>
        <v>64.266666666666666</v>
      </c>
      <c r="J1">
        <v>18</v>
      </c>
      <c r="L1" s="122">
        <v>43344</v>
      </c>
      <c r="N1" t="str">
        <f>IF(NOT(ISBLANK(L1)),TEXT(L1,"jj/mm/aaaa"),TEXT(M1,"jj/mm/aaaa"))</f>
        <v>01/09/2018</v>
      </c>
      <c r="O1">
        <f>DATEVALUE(N1)</f>
        <v>43344</v>
      </c>
      <c r="Q1" t="s">
        <v>485</v>
      </c>
    </row>
    <row r="2" spans="1:17" x14ac:dyDescent="0.25">
      <c r="A2">
        <v>496</v>
      </c>
      <c r="B2">
        <v>770</v>
      </c>
      <c r="C2" s="38">
        <f t="shared" ref="C2:C5" si="0">A2*100/B2</f>
        <v>64.415584415584419</v>
      </c>
      <c r="J2" s="38">
        <v>18</v>
      </c>
      <c r="L2" s="122"/>
      <c r="M2" s="122">
        <v>43344</v>
      </c>
      <c r="N2" s="38" t="str">
        <f t="shared" ref="N2:N65" si="1">IF(NOT(ISBLANK(L2)),TEXT(L2,"jj/mm/aaaa"),TEXT(M2,"jj/mm/aaaa"))</f>
        <v>01/09/2018</v>
      </c>
      <c r="O2" s="38">
        <f t="shared" ref="O2:O65" si="2">DATEVALUE(N2)</f>
        <v>43344</v>
      </c>
      <c r="Q2" t="s">
        <v>488</v>
      </c>
    </row>
    <row r="3" spans="1:17" x14ac:dyDescent="0.25">
      <c r="A3">
        <v>388</v>
      </c>
      <c r="B3">
        <v>648</v>
      </c>
      <c r="C3" s="38">
        <f t="shared" si="0"/>
        <v>59.876543209876544</v>
      </c>
      <c r="J3" s="38">
        <v>18</v>
      </c>
      <c r="L3" s="122">
        <v>43345</v>
      </c>
      <c r="M3" s="122"/>
      <c r="N3" s="38" t="str">
        <f t="shared" si="1"/>
        <v>02/09/2018</v>
      </c>
      <c r="O3" s="38">
        <f t="shared" si="2"/>
        <v>43345</v>
      </c>
      <c r="Q3" t="s">
        <v>490</v>
      </c>
    </row>
    <row r="4" spans="1:17" x14ac:dyDescent="0.25">
      <c r="A4">
        <v>356</v>
      </c>
      <c r="B4">
        <v>650</v>
      </c>
      <c r="C4" s="38">
        <f t="shared" si="0"/>
        <v>54.769230769230766</v>
      </c>
      <c r="J4" s="38">
        <v>18</v>
      </c>
      <c r="M4" s="122">
        <v>43345</v>
      </c>
      <c r="N4" s="38" t="str">
        <f t="shared" si="1"/>
        <v>02/09/2018</v>
      </c>
      <c r="O4" s="38">
        <f t="shared" si="2"/>
        <v>43345</v>
      </c>
      <c r="Q4" t="s">
        <v>1033</v>
      </c>
    </row>
    <row r="5" spans="1:17" x14ac:dyDescent="0.25">
      <c r="A5">
        <v>336</v>
      </c>
      <c r="B5">
        <v>450</v>
      </c>
      <c r="C5" s="38">
        <f t="shared" si="0"/>
        <v>74.666666666666671</v>
      </c>
      <c r="J5" s="38">
        <v>18</v>
      </c>
      <c r="L5" s="122">
        <v>43346</v>
      </c>
      <c r="M5" s="38"/>
      <c r="N5" s="38" t="str">
        <f t="shared" si="1"/>
        <v>03/09/2018</v>
      </c>
      <c r="O5" s="38">
        <f t="shared" si="2"/>
        <v>43346</v>
      </c>
      <c r="Q5" t="s">
        <v>496</v>
      </c>
    </row>
    <row r="6" spans="1:17" x14ac:dyDescent="0.25">
      <c r="J6" s="38">
        <v>18</v>
      </c>
      <c r="L6" s="122"/>
      <c r="M6" s="122">
        <v>43346</v>
      </c>
      <c r="N6" s="38" t="str">
        <f t="shared" si="1"/>
        <v>03/09/2018</v>
      </c>
      <c r="O6" s="38">
        <f t="shared" si="2"/>
        <v>43346</v>
      </c>
      <c r="Q6" t="s">
        <v>497</v>
      </c>
    </row>
    <row r="7" spans="1:17" x14ac:dyDescent="0.25">
      <c r="J7" s="38">
        <v>18</v>
      </c>
      <c r="L7" s="122">
        <v>43347</v>
      </c>
      <c r="M7" s="122"/>
      <c r="N7" s="38" t="str">
        <f t="shared" si="1"/>
        <v>04/09/2018</v>
      </c>
      <c r="O7" s="38">
        <f t="shared" si="2"/>
        <v>43347</v>
      </c>
      <c r="Q7" t="s">
        <v>499</v>
      </c>
    </row>
    <row r="8" spans="1:17" x14ac:dyDescent="0.25">
      <c r="J8">
        <v>7</v>
      </c>
      <c r="L8" s="38"/>
      <c r="M8" s="122">
        <v>43347</v>
      </c>
      <c r="N8" s="38" t="str">
        <f t="shared" si="1"/>
        <v>04/09/2018</v>
      </c>
      <c r="O8" s="38">
        <f t="shared" si="2"/>
        <v>43347</v>
      </c>
      <c r="Q8" t="s">
        <v>501</v>
      </c>
    </row>
    <row r="9" spans="1:17" x14ac:dyDescent="0.25">
      <c r="L9" s="122">
        <v>43348</v>
      </c>
      <c r="M9" s="38"/>
      <c r="N9" s="38" t="str">
        <f t="shared" si="1"/>
        <v>05/09/2018</v>
      </c>
      <c r="O9" s="38">
        <f t="shared" si="2"/>
        <v>43348</v>
      </c>
      <c r="Q9" t="s">
        <v>502</v>
      </c>
    </row>
    <row r="10" spans="1:17" x14ac:dyDescent="0.25">
      <c r="L10" s="122"/>
      <c r="M10" s="122">
        <v>43348</v>
      </c>
      <c r="N10" s="38" t="str">
        <f t="shared" si="1"/>
        <v>05/09/2018</v>
      </c>
      <c r="O10" s="38">
        <f t="shared" si="2"/>
        <v>43348</v>
      </c>
      <c r="Q10" t="s">
        <v>1169</v>
      </c>
    </row>
    <row r="11" spans="1:17" x14ac:dyDescent="0.25">
      <c r="L11" s="122">
        <v>43349</v>
      </c>
      <c r="M11" s="122"/>
      <c r="N11" s="38" t="str">
        <f t="shared" si="1"/>
        <v>06/09/2018</v>
      </c>
      <c r="O11" s="38">
        <f t="shared" si="2"/>
        <v>43349</v>
      </c>
      <c r="Q11" t="s">
        <v>503</v>
      </c>
    </row>
    <row r="12" spans="1:17" x14ac:dyDescent="0.25">
      <c r="L12" s="38"/>
      <c r="M12" s="122">
        <v>43349</v>
      </c>
      <c r="N12" s="38" t="str">
        <f t="shared" si="1"/>
        <v>06/09/2018</v>
      </c>
      <c r="O12" s="38">
        <f t="shared" si="2"/>
        <v>43349</v>
      </c>
      <c r="Q12" t="s">
        <v>504</v>
      </c>
    </row>
    <row r="13" spans="1:17" x14ac:dyDescent="0.25">
      <c r="L13" s="122">
        <v>43350</v>
      </c>
      <c r="M13" s="38"/>
      <c r="N13" s="38" t="str">
        <f t="shared" si="1"/>
        <v>07/09/2018</v>
      </c>
      <c r="O13" s="38">
        <f t="shared" si="2"/>
        <v>43350</v>
      </c>
      <c r="Q13" t="s">
        <v>839</v>
      </c>
    </row>
    <row r="14" spans="1:17" x14ac:dyDescent="0.25">
      <c r="L14" s="122"/>
      <c r="M14" s="122">
        <v>43350</v>
      </c>
      <c r="N14" s="38" t="str">
        <f t="shared" si="1"/>
        <v>07/09/2018</v>
      </c>
      <c r="O14" s="38">
        <f t="shared" si="2"/>
        <v>43350</v>
      </c>
      <c r="Q14" t="s">
        <v>506</v>
      </c>
    </row>
    <row r="15" spans="1:17" x14ac:dyDescent="0.25">
      <c r="L15" s="122">
        <v>43351</v>
      </c>
      <c r="M15" s="122"/>
      <c r="N15" s="38" t="str">
        <f t="shared" si="1"/>
        <v>08/09/2018</v>
      </c>
      <c r="O15" s="38">
        <f t="shared" si="2"/>
        <v>43351</v>
      </c>
      <c r="Q15" t="s">
        <v>508</v>
      </c>
    </row>
    <row r="16" spans="1:17" x14ac:dyDescent="0.25">
      <c r="L16" s="38"/>
      <c r="M16" s="122">
        <v>43351</v>
      </c>
      <c r="N16" s="38" t="str">
        <f t="shared" si="1"/>
        <v>08/09/2018</v>
      </c>
      <c r="O16" s="38">
        <f t="shared" si="2"/>
        <v>43351</v>
      </c>
      <c r="Q16" t="s">
        <v>509</v>
      </c>
    </row>
    <row r="17" spans="12:17" x14ac:dyDescent="0.25">
      <c r="L17" s="122">
        <v>43352</v>
      </c>
      <c r="M17" s="38"/>
      <c r="N17" s="38" t="str">
        <f t="shared" si="1"/>
        <v>09/09/2018</v>
      </c>
      <c r="O17" s="38">
        <f t="shared" si="2"/>
        <v>43352</v>
      </c>
      <c r="Q17" t="s">
        <v>1150</v>
      </c>
    </row>
    <row r="18" spans="12:17" x14ac:dyDescent="0.25">
      <c r="L18" s="122"/>
      <c r="M18" s="122">
        <v>43352</v>
      </c>
      <c r="N18" s="38" t="str">
        <f t="shared" si="1"/>
        <v>09/09/2018</v>
      </c>
      <c r="O18" s="38">
        <f t="shared" si="2"/>
        <v>43352</v>
      </c>
      <c r="Q18" t="s">
        <v>1145</v>
      </c>
    </row>
    <row r="19" spans="12:17" x14ac:dyDescent="0.25">
      <c r="L19" s="122">
        <v>43353</v>
      </c>
      <c r="M19" s="122"/>
      <c r="N19" s="38" t="str">
        <f t="shared" si="1"/>
        <v>10/09/2018</v>
      </c>
      <c r="O19" s="38">
        <f t="shared" si="2"/>
        <v>43353</v>
      </c>
    </row>
    <row r="20" spans="12:17" x14ac:dyDescent="0.25">
      <c r="L20" s="38"/>
      <c r="M20" s="122">
        <v>43353</v>
      </c>
      <c r="N20" s="38" t="str">
        <f t="shared" si="1"/>
        <v>10/09/2018</v>
      </c>
      <c r="O20" s="38">
        <f t="shared" si="2"/>
        <v>43353</v>
      </c>
    </row>
    <row r="21" spans="12:17" x14ac:dyDescent="0.25">
      <c r="L21" s="122">
        <v>43354</v>
      </c>
      <c r="M21" s="38"/>
      <c r="N21" s="38" t="str">
        <f t="shared" si="1"/>
        <v>11/09/2018</v>
      </c>
      <c r="O21" s="38">
        <f t="shared" si="2"/>
        <v>43354</v>
      </c>
    </row>
    <row r="22" spans="12:17" x14ac:dyDescent="0.25">
      <c r="L22" s="122"/>
      <c r="M22" s="122">
        <v>43354</v>
      </c>
      <c r="N22" s="38" t="str">
        <f t="shared" si="1"/>
        <v>11/09/2018</v>
      </c>
      <c r="O22" s="38">
        <f t="shared" si="2"/>
        <v>43354</v>
      </c>
    </row>
    <row r="23" spans="12:17" x14ac:dyDescent="0.25">
      <c r="L23" s="122">
        <v>43355</v>
      </c>
      <c r="M23" s="122"/>
      <c r="N23" s="38" t="str">
        <f t="shared" si="1"/>
        <v>12/09/2018</v>
      </c>
      <c r="O23" s="38">
        <f t="shared" si="2"/>
        <v>43355</v>
      </c>
    </row>
    <row r="24" spans="12:17" x14ac:dyDescent="0.25">
      <c r="L24" s="38"/>
      <c r="M24" s="122">
        <v>43355</v>
      </c>
      <c r="N24" s="38" t="str">
        <f t="shared" si="1"/>
        <v>12/09/2018</v>
      </c>
      <c r="O24" s="38">
        <f t="shared" si="2"/>
        <v>43355</v>
      </c>
    </row>
    <row r="25" spans="12:17" x14ac:dyDescent="0.25">
      <c r="L25" s="122">
        <v>43356</v>
      </c>
      <c r="M25" s="38"/>
      <c r="N25" s="38" t="str">
        <f t="shared" si="1"/>
        <v>13/09/2018</v>
      </c>
      <c r="O25" s="38">
        <f t="shared" si="2"/>
        <v>43356</v>
      </c>
    </row>
    <row r="26" spans="12:17" x14ac:dyDescent="0.25">
      <c r="L26" s="122"/>
      <c r="M26" s="122">
        <v>43356</v>
      </c>
      <c r="N26" s="38" t="str">
        <f t="shared" si="1"/>
        <v>13/09/2018</v>
      </c>
      <c r="O26" s="38">
        <f t="shared" si="2"/>
        <v>43356</v>
      </c>
    </row>
    <row r="27" spans="12:17" x14ac:dyDescent="0.25">
      <c r="L27" s="122">
        <v>43357</v>
      </c>
      <c r="M27" s="122"/>
      <c r="N27" s="38" t="str">
        <f t="shared" si="1"/>
        <v>14/09/2018</v>
      </c>
      <c r="O27" s="38">
        <f t="shared" si="2"/>
        <v>43357</v>
      </c>
    </row>
    <row r="28" spans="12:17" x14ac:dyDescent="0.25">
      <c r="L28" s="38"/>
      <c r="M28" s="122">
        <v>43357</v>
      </c>
      <c r="N28" s="38" t="str">
        <f t="shared" si="1"/>
        <v>14/09/2018</v>
      </c>
      <c r="O28" s="38">
        <f t="shared" si="2"/>
        <v>43357</v>
      </c>
    </row>
    <row r="29" spans="12:17" x14ac:dyDescent="0.25">
      <c r="L29" s="122">
        <v>43358</v>
      </c>
      <c r="M29" s="38"/>
      <c r="N29" s="38" t="str">
        <f t="shared" si="1"/>
        <v>15/09/2018</v>
      </c>
      <c r="O29" s="38">
        <f t="shared" si="2"/>
        <v>43358</v>
      </c>
    </row>
    <row r="30" spans="12:17" x14ac:dyDescent="0.25">
      <c r="L30" s="122"/>
      <c r="M30" s="122">
        <v>43358</v>
      </c>
      <c r="N30" s="38" t="str">
        <f t="shared" si="1"/>
        <v>15/09/2018</v>
      </c>
      <c r="O30" s="38">
        <f t="shared" si="2"/>
        <v>43358</v>
      </c>
    </row>
    <row r="31" spans="12:17" x14ac:dyDescent="0.25">
      <c r="L31" s="122">
        <v>43359</v>
      </c>
      <c r="M31" s="122"/>
      <c r="N31" s="38" t="str">
        <f t="shared" si="1"/>
        <v>16/09/2018</v>
      </c>
      <c r="O31" s="38">
        <f t="shared" si="2"/>
        <v>43359</v>
      </c>
    </row>
    <row r="32" spans="12:17" x14ac:dyDescent="0.25">
      <c r="L32" s="38"/>
      <c r="M32" s="122">
        <v>43359</v>
      </c>
      <c r="N32" s="38" t="str">
        <f t="shared" si="1"/>
        <v>16/09/2018</v>
      </c>
      <c r="O32" s="38">
        <f t="shared" si="2"/>
        <v>43359</v>
      </c>
    </row>
    <row r="33" spans="12:15" x14ac:dyDescent="0.25">
      <c r="L33" s="122">
        <v>43360</v>
      </c>
      <c r="M33" s="38"/>
      <c r="N33" s="38" t="str">
        <f t="shared" si="1"/>
        <v>17/09/2018</v>
      </c>
      <c r="O33" s="38">
        <f t="shared" si="2"/>
        <v>43360</v>
      </c>
    </row>
    <row r="34" spans="12:15" x14ac:dyDescent="0.25">
      <c r="L34" s="122"/>
      <c r="M34" s="122">
        <v>43360</v>
      </c>
      <c r="N34" s="38" t="str">
        <f t="shared" si="1"/>
        <v>17/09/2018</v>
      </c>
      <c r="O34" s="38">
        <f t="shared" si="2"/>
        <v>43360</v>
      </c>
    </row>
    <row r="35" spans="12:15" x14ac:dyDescent="0.25">
      <c r="L35" s="122">
        <v>43361</v>
      </c>
      <c r="M35" s="122"/>
      <c r="N35" s="38" t="str">
        <f t="shared" si="1"/>
        <v>18/09/2018</v>
      </c>
      <c r="O35" s="38">
        <f t="shared" si="2"/>
        <v>43361</v>
      </c>
    </row>
    <row r="36" spans="12:15" x14ac:dyDescent="0.25">
      <c r="L36" s="38"/>
      <c r="M36" s="122">
        <v>43361</v>
      </c>
      <c r="N36" s="38" t="str">
        <f t="shared" si="1"/>
        <v>18/09/2018</v>
      </c>
      <c r="O36" s="38">
        <f t="shared" si="2"/>
        <v>43361</v>
      </c>
    </row>
    <row r="37" spans="12:15" x14ac:dyDescent="0.25">
      <c r="L37" s="122">
        <v>43362</v>
      </c>
      <c r="M37" s="38"/>
      <c r="N37" s="38" t="str">
        <f t="shared" si="1"/>
        <v>19/09/2018</v>
      </c>
      <c r="O37" s="38">
        <f t="shared" si="2"/>
        <v>43362</v>
      </c>
    </row>
    <row r="38" spans="12:15" x14ac:dyDescent="0.25">
      <c r="L38" s="122"/>
      <c r="M38" s="122">
        <v>43362</v>
      </c>
      <c r="N38" s="38" t="str">
        <f t="shared" si="1"/>
        <v>19/09/2018</v>
      </c>
      <c r="O38" s="38">
        <f t="shared" si="2"/>
        <v>43362</v>
      </c>
    </row>
    <row r="39" spans="12:15" x14ac:dyDescent="0.25">
      <c r="L39" s="122">
        <v>43363</v>
      </c>
      <c r="M39" s="122"/>
      <c r="N39" s="38" t="str">
        <f t="shared" si="1"/>
        <v>20/09/2018</v>
      </c>
      <c r="O39" s="38">
        <f t="shared" si="2"/>
        <v>43363</v>
      </c>
    </row>
    <row r="40" spans="12:15" x14ac:dyDescent="0.25">
      <c r="L40" s="38"/>
      <c r="M40" s="122">
        <v>43363</v>
      </c>
      <c r="N40" s="38" t="str">
        <f t="shared" si="1"/>
        <v>20/09/2018</v>
      </c>
      <c r="O40" s="38">
        <f t="shared" si="2"/>
        <v>43363</v>
      </c>
    </row>
    <row r="41" spans="12:15" x14ac:dyDescent="0.25">
      <c r="L41" s="122">
        <v>43364</v>
      </c>
      <c r="M41" s="38"/>
      <c r="N41" s="38" t="str">
        <f t="shared" si="1"/>
        <v>21/09/2018</v>
      </c>
      <c r="O41" s="38">
        <f t="shared" si="2"/>
        <v>43364</v>
      </c>
    </row>
    <row r="42" spans="12:15" x14ac:dyDescent="0.25">
      <c r="L42" s="122"/>
      <c r="M42" s="122">
        <v>43364</v>
      </c>
      <c r="N42" s="38" t="str">
        <f t="shared" si="1"/>
        <v>21/09/2018</v>
      </c>
      <c r="O42" s="38">
        <f t="shared" si="2"/>
        <v>43364</v>
      </c>
    </row>
    <row r="43" spans="12:15" x14ac:dyDescent="0.25">
      <c r="L43" s="122">
        <v>43365</v>
      </c>
      <c r="M43" s="122"/>
      <c r="N43" s="38" t="str">
        <f t="shared" si="1"/>
        <v>22/09/2018</v>
      </c>
      <c r="O43" s="38">
        <f t="shared" si="2"/>
        <v>43365</v>
      </c>
    </row>
    <row r="44" spans="12:15" x14ac:dyDescent="0.25">
      <c r="L44" s="38"/>
      <c r="M44" s="122">
        <v>43365</v>
      </c>
      <c r="N44" s="38" t="str">
        <f t="shared" si="1"/>
        <v>22/09/2018</v>
      </c>
      <c r="O44" s="38">
        <f t="shared" si="2"/>
        <v>43365</v>
      </c>
    </row>
    <row r="45" spans="12:15" x14ac:dyDescent="0.25">
      <c r="L45" s="122">
        <v>43366</v>
      </c>
      <c r="M45" s="38"/>
      <c r="N45" s="38" t="str">
        <f t="shared" si="1"/>
        <v>23/09/2018</v>
      </c>
      <c r="O45" s="38">
        <f t="shared" si="2"/>
        <v>43366</v>
      </c>
    </row>
    <row r="46" spans="12:15" x14ac:dyDescent="0.25">
      <c r="L46" s="122"/>
      <c r="M46" s="122">
        <v>43366</v>
      </c>
      <c r="N46" s="38" t="str">
        <f t="shared" si="1"/>
        <v>23/09/2018</v>
      </c>
      <c r="O46" s="38">
        <f t="shared" si="2"/>
        <v>43366</v>
      </c>
    </row>
    <row r="47" spans="12:15" x14ac:dyDescent="0.25">
      <c r="L47" s="122">
        <v>43367</v>
      </c>
      <c r="M47" s="122"/>
      <c r="N47" s="38" t="str">
        <f t="shared" si="1"/>
        <v>24/09/2018</v>
      </c>
      <c r="O47" s="38">
        <f t="shared" si="2"/>
        <v>43367</v>
      </c>
    </row>
    <row r="48" spans="12:15" x14ac:dyDescent="0.25">
      <c r="L48" s="38"/>
      <c r="M48" s="122">
        <v>43367</v>
      </c>
      <c r="N48" s="38" t="str">
        <f t="shared" si="1"/>
        <v>24/09/2018</v>
      </c>
      <c r="O48" s="38">
        <f t="shared" si="2"/>
        <v>43367</v>
      </c>
    </row>
    <row r="49" spans="12:15" x14ac:dyDescent="0.25">
      <c r="L49" s="122">
        <v>43368</v>
      </c>
      <c r="M49" s="38"/>
      <c r="N49" s="38" t="str">
        <f t="shared" si="1"/>
        <v>25/09/2018</v>
      </c>
      <c r="O49" s="38">
        <f t="shared" si="2"/>
        <v>43368</v>
      </c>
    </row>
    <row r="50" spans="12:15" x14ac:dyDescent="0.25">
      <c r="L50" s="122"/>
      <c r="M50" s="122">
        <v>43368</v>
      </c>
      <c r="N50" s="38" t="str">
        <f t="shared" si="1"/>
        <v>25/09/2018</v>
      </c>
      <c r="O50" s="38">
        <f t="shared" si="2"/>
        <v>43368</v>
      </c>
    </row>
    <row r="51" spans="12:15" x14ac:dyDescent="0.25">
      <c r="L51" s="122">
        <v>43369</v>
      </c>
      <c r="M51" s="122"/>
      <c r="N51" s="38" t="str">
        <f t="shared" si="1"/>
        <v>26/09/2018</v>
      </c>
      <c r="O51" s="38">
        <f t="shared" si="2"/>
        <v>43369</v>
      </c>
    </row>
    <row r="52" spans="12:15" x14ac:dyDescent="0.25">
      <c r="L52" s="38"/>
      <c r="M52" s="122">
        <v>43369</v>
      </c>
      <c r="N52" s="38" t="str">
        <f t="shared" si="1"/>
        <v>26/09/2018</v>
      </c>
      <c r="O52" s="38">
        <f t="shared" si="2"/>
        <v>43369</v>
      </c>
    </row>
    <row r="53" spans="12:15" x14ac:dyDescent="0.25">
      <c r="L53" s="122">
        <v>43370</v>
      </c>
      <c r="M53" s="38"/>
      <c r="N53" s="38" t="str">
        <f t="shared" si="1"/>
        <v>27/09/2018</v>
      </c>
      <c r="O53" s="38">
        <f t="shared" si="2"/>
        <v>43370</v>
      </c>
    </row>
    <row r="54" spans="12:15" x14ac:dyDescent="0.25">
      <c r="L54" s="122"/>
      <c r="M54" s="122">
        <v>43370</v>
      </c>
      <c r="N54" s="38" t="str">
        <f t="shared" si="1"/>
        <v>27/09/2018</v>
      </c>
      <c r="O54" s="38">
        <f t="shared" si="2"/>
        <v>43370</v>
      </c>
    </row>
    <row r="55" spans="12:15" x14ac:dyDescent="0.25">
      <c r="L55" s="122">
        <v>43371</v>
      </c>
      <c r="M55" s="122"/>
      <c r="N55" s="38" t="str">
        <f t="shared" si="1"/>
        <v>28/09/2018</v>
      </c>
      <c r="O55" s="38">
        <f t="shared" si="2"/>
        <v>43371</v>
      </c>
    </row>
    <row r="56" spans="12:15" x14ac:dyDescent="0.25">
      <c r="L56" s="38"/>
      <c r="M56" s="122">
        <v>43371</v>
      </c>
      <c r="N56" s="38" t="str">
        <f t="shared" si="1"/>
        <v>28/09/2018</v>
      </c>
      <c r="O56" s="38">
        <f t="shared" si="2"/>
        <v>43371</v>
      </c>
    </row>
    <row r="57" spans="12:15" x14ac:dyDescent="0.25">
      <c r="L57" s="122">
        <v>43372</v>
      </c>
      <c r="M57" s="38"/>
      <c r="N57" s="38" t="str">
        <f t="shared" si="1"/>
        <v>29/09/2018</v>
      </c>
      <c r="O57" s="38">
        <f t="shared" si="2"/>
        <v>43372</v>
      </c>
    </row>
    <row r="58" spans="12:15" x14ac:dyDescent="0.25">
      <c r="L58" s="122"/>
      <c r="M58" s="122">
        <v>43372</v>
      </c>
      <c r="N58" s="38" t="str">
        <f t="shared" si="1"/>
        <v>29/09/2018</v>
      </c>
      <c r="O58" s="38">
        <f t="shared" si="2"/>
        <v>43372</v>
      </c>
    </row>
    <row r="59" spans="12:15" x14ac:dyDescent="0.25">
      <c r="L59" s="122">
        <v>43373</v>
      </c>
      <c r="M59" s="122"/>
      <c r="N59" s="38" t="str">
        <f t="shared" si="1"/>
        <v>30/09/2018</v>
      </c>
      <c r="O59" s="38">
        <f t="shared" si="2"/>
        <v>43373</v>
      </c>
    </row>
    <row r="60" spans="12:15" x14ac:dyDescent="0.25">
      <c r="L60" s="38"/>
      <c r="M60" s="122">
        <v>43373</v>
      </c>
      <c r="N60" s="38" t="str">
        <f t="shared" si="1"/>
        <v>30/09/2018</v>
      </c>
      <c r="O60" s="38">
        <f t="shared" si="2"/>
        <v>43373</v>
      </c>
    </row>
    <row r="61" spans="12:15" x14ac:dyDescent="0.25">
      <c r="L61" s="122">
        <v>43374</v>
      </c>
      <c r="M61" s="38"/>
      <c r="N61" s="38" t="str">
        <f t="shared" si="1"/>
        <v>01/10/2018</v>
      </c>
      <c r="O61" s="38">
        <f t="shared" si="2"/>
        <v>43374</v>
      </c>
    </row>
    <row r="62" spans="12:15" x14ac:dyDescent="0.25">
      <c r="L62" s="122"/>
      <c r="M62" s="122">
        <v>43374</v>
      </c>
      <c r="N62" s="38" t="str">
        <f t="shared" si="1"/>
        <v>01/10/2018</v>
      </c>
      <c r="O62" s="38">
        <f t="shared" si="2"/>
        <v>43374</v>
      </c>
    </row>
    <row r="63" spans="12:15" x14ac:dyDescent="0.25">
      <c r="L63" s="122">
        <v>43375</v>
      </c>
      <c r="M63" s="122"/>
      <c r="N63" s="38" t="str">
        <f t="shared" si="1"/>
        <v>02/10/2018</v>
      </c>
      <c r="O63" s="38">
        <f t="shared" si="2"/>
        <v>43375</v>
      </c>
    </row>
    <row r="64" spans="12:15" x14ac:dyDescent="0.25">
      <c r="L64" s="38"/>
      <c r="M64" s="122">
        <v>43375</v>
      </c>
      <c r="N64" s="38" t="str">
        <f t="shared" si="1"/>
        <v>02/10/2018</v>
      </c>
      <c r="O64" s="38">
        <f t="shared" si="2"/>
        <v>43375</v>
      </c>
    </row>
    <row r="65" spans="12:15" x14ac:dyDescent="0.25">
      <c r="L65" s="122">
        <v>43376</v>
      </c>
      <c r="M65" s="38"/>
      <c r="N65" s="38" t="str">
        <f t="shared" si="1"/>
        <v>03/10/2018</v>
      </c>
      <c r="O65" s="38">
        <f t="shared" si="2"/>
        <v>43376</v>
      </c>
    </row>
    <row r="66" spans="12:15" x14ac:dyDescent="0.25">
      <c r="L66" s="122"/>
      <c r="M66" s="122">
        <v>43376</v>
      </c>
      <c r="N66" s="38" t="str">
        <f t="shared" ref="N66:N129" si="3">IF(NOT(ISBLANK(L66)),TEXT(L66,"jj/mm/aaaa"),TEXT(M66,"jj/mm/aaaa"))</f>
        <v>03/10/2018</v>
      </c>
      <c r="O66" s="38">
        <f t="shared" ref="O66:O129" si="4">DATEVALUE(N66)</f>
        <v>43376</v>
      </c>
    </row>
    <row r="67" spans="12:15" x14ac:dyDescent="0.25">
      <c r="L67" s="122">
        <v>43377</v>
      </c>
      <c r="M67" s="122"/>
      <c r="N67" s="38" t="str">
        <f t="shared" si="3"/>
        <v>04/10/2018</v>
      </c>
      <c r="O67" s="38">
        <f t="shared" si="4"/>
        <v>43377</v>
      </c>
    </row>
    <row r="68" spans="12:15" x14ac:dyDescent="0.25">
      <c r="L68" s="38"/>
      <c r="M68" s="122">
        <v>43377</v>
      </c>
      <c r="N68" s="38" t="str">
        <f t="shared" si="3"/>
        <v>04/10/2018</v>
      </c>
      <c r="O68" s="38">
        <f t="shared" si="4"/>
        <v>43377</v>
      </c>
    </row>
    <row r="69" spans="12:15" x14ac:dyDescent="0.25">
      <c r="L69" s="122">
        <v>43378</v>
      </c>
      <c r="M69" s="38"/>
      <c r="N69" s="38" t="str">
        <f t="shared" si="3"/>
        <v>05/10/2018</v>
      </c>
      <c r="O69" s="38">
        <f t="shared" si="4"/>
        <v>43378</v>
      </c>
    </row>
    <row r="70" spans="12:15" x14ac:dyDescent="0.25">
      <c r="L70" s="122"/>
      <c r="M70" s="122">
        <v>43378</v>
      </c>
      <c r="N70" s="38" t="str">
        <f t="shared" si="3"/>
        <v>05/10/2018</v>
      </c>
      <c r="O70" s="38">
        <f t="shared" si="4"/>
        <v>43378</v>
      </c>
    </row>
    <row r="71" spans="12:15" x14ac:dyDescent="0.25">
      <c r="L71" s="122">
        <v>43379</v>
      </c>
      <c r="M71" s="122"/>
      <c r="N71" s="38" t="str">
        <f t="shared" si="3"/>
        <v>06/10/2018</v>
      </c>
      <c r="O71" s="38">
        <f t="shared" si="4"/>
        <v>43379</v>
      </c>
    </row>
    <row r="72" spans="12:15" x14ac:dyDescent="0.25">
      <c r="L72" s="122"/>
      <c r="M72" s="122">
        <v>43379</v>
      </c>
      <c r="N72" s="38" t="str">
        <f t="shared" si="3"/>
        <v>06/10/2018</v>
      </c>
      <c r="O72" s="38">
        <f t="shared" si="4"/>
        <v>43379</v>
      </c>
    </row>
    <row r="73" spans="12:15" x14ac:dyDescent="0.25">
      <c r="L73" s="122">
        <v>43380</v>
      </c>
      <c r="M73" s="122"/>
      <c r="N73" s="38" t="str">
        <f t="shared" si="3"/>
        <v>07/10/2018</v>
      </c>
      <c r="O73" s="38">
        <f t="shared" si="4"/>
        <v>43380</v>
      </c>
    </row>
    <row r="74" spans="12:15" x14ac:dyDescent="0.25">
      <c r="L74" s="38"/>
      <c r="M74" s="122">
        <v>43380</v>
      </c>
      <c r="N74" s="38" t="str">
        <f t="shared" si="3"/>
        <v>07/10/2018</v>
      </c>
      <c r="O74" s="38">
        <f t="shared" si="4"/>
        <v>43380</v>
      </c>
    </row>
    <row r="75" spans="12:15" x14ac:dyDescent="0.25">
      <c r="L75" s="122">
        <v>43381</v>
      </c>
      <c r="M75" s="38"/>
      <c r="N75" s="38" t="str">
        <f t="shared" si="3"/>
        <v>08/10/2018</v>
      </c>
      <c r="O75" s="38">
        <f t="shared" si="4"/>
        <v>43381</v>
      </c>
    </row>
    <row r="76" spans="12:15" x14ac:dyDescent="0.25">
      <c r="L76" s="122"/>
      <c r="M76" s="122">
        <v>43381</v>
      </c>
      <c r="N76" s="38" t="str">
        <f t="shared" si="3"/>
        <v>08/10/2018</v>
      </c>
      <c r="O76" s="38">
        <f t="shared" si="4"/>
        <v>43381</v>
      </c>
    </row>
    <row r="77" spans="12:15" x14ac:dyDescent="0.25">
      <c r="L77" s="122">
        <v>43382</v>
      </c>
      <c r="M77" s="122"/>
      <c r="N77" s="38" t="str">
        <f t="shared" si="3"/>
        <v>09/10/2018</v>
      </c>
      <c r="O77" s="38">
        <f t="shared" si="4"/>
        <v>43382</v>
      </c>
    </row>
    <row r="78" spans="12:15" x14ac:dyDescent="0.25">
      <c r="L78" s="38"/>
      <c r="M78" s="122">
        <v>43382</v>
      </c>
      <c r="N78" s="38" t="str">
        <f t="shared" si="3"/>
        <v>09/10/2018</v>
      </c>
      <c r="O78" s="38">
        <f t="shared" si="4"/>
        <v>43382</v>
      </c>
    </row>
    <row r="79" spans="12:15" x14ac:dyDescent="0.25">
      <c r="L79" s="122">
        <v>43383</v>
      </c>
      <c r="M79" s="38"/>
      <c r="N79" s="38" t="str">
        <f t="shared" si="3"/>
        <v>10/10/2018</v>
      </c>
      <c r="O79" s="38">
        <f t="shared" si="4"/>
        <v>43383</v>
      </c>
    </row>
    <row r="80" spans="12:15" x14ac:dyDescent="0.25">
      <c r="L80" s="122"/>
      <c r="M80" s="122">
        <v>43383</v>
      </c>
      <c r="N80" s="38" t="str">
        <f t="shared" si="3"/>
        <v>10/10/2018</v>
      </c>
      <c r="O80" s="38">
        <f t="shared" si="4"/>
        <v>43383</v>
      </c>
    </row>
    <row r="81" spans="12:15" x14ac:dyDescent="0.25">
      <c r="L81" s="122">
        <v>43384</v>
      </c>
      <c r="M81" s="122"/>
      <c r="N81" s="38" t="str">
        <f t="shared" si="3"/>
        <v>11/10/2018</v>
      </c>
      <c r="O81" s="38">
        <f t="shared" si="4"/>
        <v>43384</v>
      </c>
    </row>
    <row r="82" spans="12:15" x14ac:dyDescent="0.25">
      <c r="L82" s="38"/>
      <c r="M82" s="122">
        <v>43384</v>
      </c>
      <c r="N82" s="38" t="str">
        <f t="shared" si="3"/>
        <v>11/10/2018</v>
      </c>
      <c r="O82" s="38">
        <f t="shared" si="4"/>
        <v>43384</v>
      </c>
    </row>
    <row r="83" spans="12:15" x14ac:dyDescent="0.25">
      <c r="L83" s="122">
        <v>43385</v>
      </c>
      <c r="M83" s="38"/>
      <c r="N83" s="38" t="str">
        <f t="shared" si="3"/>
        <v>12/10/2018</v>
      </c>
      <c r="O83" s="38">
        <f t="shared" si="4"/>
        <v>43385</v>
      </c>
    </row>
    <row r="84" spans="12:15" x14ac:dyDescent="0.25">
      <c r="L84" s="122"/>
      <c r="M84" s="122">
        <v>43385</v>
      </c>
      <c r="N84" s="38" t="str">
        <f t="shared" si="3"/>
        <v>12/10/2018</v>
      </c>
      <c r="O84" s="38">
        <f t="shared" si="4"/>
        <v>43385</v>
      </c>
    </row>
    <row r="85" spans="12:15" x14ac:dyDescent="0.25">
      <c r="L85" s="122">
        <v>43386</v>
      </c>
      <c r="M85" s="122"/>
      <c r="N85" s="38" t="str">
        <f t="shared" si="3"/>
        <v>13/10/2018</v>
      </c>
      <c r="O85" s="38">
        <f t="shared" si="4"/>
        <v>43386</v>
      </c>
    </row>
    <row r="86" spans="12:15" x14ac:dyDescent="0.25">
      <c r="L86" s="38"/>
      <c r="M86" s="122">
        <v>43386</v>
      </c>
      <c r="N86" s="38" t="str">
        <f t="shared" si="3"/>
        <v>13/10/2018</v>
      </c>
      <c r="O86" s="38">
        <f t="shared" si="4"/>
        <v>43386</v>
      </c>
    </row>
    <row r="87" spans="12:15" x14ac:dyDescent="0.25">
      <c r="L87" s="122">
        <v>43387</v>
      </c>
      <c r="M87" s="38"/>
      <c r="N87" s="38" t="str">
        <f t="shared" si="3"/>
        <v>14/10/2018</v>
      </c>
      <c r="O87" s="38">
        <f t="shared" si="4"/>
        <v>43387</v>
      </c>
    </row>
    <row r="88" spans="12:15" x14ac:dyDescent="0.25">
      <c r="L88" s="122"/>
      <c r="M88" s="122">
        <v>43387</v>
      </c>
      <c r="N88" s="38" t="str">
        <f t="shared" si="3"/>
        <v>14/10/2018</v>
      </c>
      <c r="O88" s="38">
        <f t="shared" si="4"/>
        <v>43387</v>
      </c>
    </row>
    <row r="89" spans="12:15" x14ac:dyDescent="0.25">
      <c r="L89" s="122">
        <v>43388</v>
      </c>
      <c r="M89" s="122"/>
      <c r="N89" s="38" t="str">
        <f t="shared" si="3"/>
        <v>15/10/2018</v>
      </c>
      <c r="O89" s="38">
        <f t="shared" si="4"/>
        <v>43388</v>
      </c>
    </row>
    <row r="90" spans="12:15" x14ac:dyDescent="0.25">
      <c r="L90" s="38"/>
      <c r="M90" s="122">
        <v>43388</v>
      </c>
      <c r="N90" s="38" t="str">
        <f t="shared" si="3"/>
        <v>15/10/2018</v>
      </c>
      <c r="O90" s="38">
        <f t="shared" si="4"/>
        <v>43388</v>
      </c>
    </row>
    <row r="91" spans="12:15" x14ac:dyDescent="0.25">
      <c r="L91" s="122">
        <v>43389</v>
      </c>
      <c r="M91" s="38"/>
      <c r="N91" s="38" t="str">
        <f t="shared" si="3"/>
        <v>16/10/2018</v>
      </c>
      <c r="O91" s="38">
        <f t="shared" si="4"/>
        <v>43389</v>
      </c>
    </row>
    <row r="92" spans="12:15" x14ac:dyDescent="0.25">
      <c r="L92" s="122"/>
      <c r="M92" s="122">
        <v>43389</v>
      </c>
      <c r="N92" s="38" t="str">
        <f t="shared" si="3"/>
        <v>16/10/2018</v>
      </c>
      <c r="O92" s="38">
        <f t="shared" si="4"/>
        <v>43389</v>
      </c>
    </row>
    <row r="93" spans="12:15" x14ac:dyDescent="0.25">
      <c r="L93" s="122">
        <v>43390</v>
      </c>
      <c r="M93" s="122"/>
      <c r="N93" s="38" t="str">
        <f t="shared" si="3"/>
        <v>17/10/2018</v>
      </c>
      <c r="O93" s="38">
        <f t="shared" si="4"/>
        <v>43390</v>
      </c>
    </row>
    <row r="94" spans="12:15" x14ac:dyDescent="0.25">
      <c r="L94" s="122"/>
      <c r="M94" s="122">
        <v>43390</v>
      </c>
      <c r="N94" s="38" t="str">
        <f t="shared" si="3"/>
        <v>17/10/2018</v>
      </c>
      <c r="O94" s="38">
        <f t="shared" si="4"/>
        <v>43390</v>
      </c>
    </row>
    <row r="95" spans="12:15" x14ac:dyDescent="0.25">
      <c r="L95" s="122">
        <v>43391</v>
      </c>
      <c r="M95" s="122"/>
      <c r="N95" s="38" t="str">
        <f t="shared" si="3"/>
        <v>18/10/2018</v>
      </c>
      <c r="O95" s="38">
        <f t="shared" si="4"/>
        <v>43391</v>
      </c>
    </row>
    <row r="96" spans="12:15" x14ac:dyDescent="0.25">
      <c r="L96" s="38"/>
      <c r="M96" s="122">
        <v>43391</v>
      </c>
      <c r="N96" s="38" t="str">
        <f t="shared" si="3"/>
        <v>18/10/2018</v>
      </c>
      <c r="O96" s="38">
        <f t="shared" si="4"/>
        <v>43391</v>
      </c>
    </row>
    <row r="97" spans="12:15" x14ac:dyDescent="0.25">
      <c r="L97" s="122">
        <v>43392</v>
      </c>
      <c r="M97" s="38"/>
      <c r="N97" s="38" t="str">
        <f t="shared" si="3"/>
        <v>19/10/2018</v>
      </c>
      <c r="O97" s="38">
        <f t="shared" si="4"/>
        <v>43392</v>
      </c>
    </row>
    <row r="98" spans="12:15" x14ac:dyDescent="0.25">
      <c r="L98" s="122"/>
      <c r="M98" s="122">
        <v>43392</v>
      </c>
      <c r="N98" s="38" t="str">
        <f t="shared" si="3"/>
        <v>19/10/2018</v>
      </c>
      <c r="O98" s="38">
        <f t="shared" si="4"/>
        <v>43392</v>
      </c>
    </row>
    <row r="99" spans="12:15" x14ac:dyDescent="0.25">
      <c r="L99" s="122">
        <v>43393</v>
      </c>
      <c r="M99" s="122"/>
      <c r="N99" s="38" t="str">
        <f t="shared" si="3"/>
        <v>20/10/2018</v>
      </c>
      <c r="O99" s="38">
        <f t="shared" si="4"/>
        <v>43393</v>
      </c>
    </row>
    <row r="100" spans="12:15" x14ac:dyDescent="0.25">
      <c r="L100" s="38"/>
      <c r="M100" s="122">
        <v>43393</v>
      </c>
      <c r="N100" s="38" t="str">
        <f t="shared" si="3"/>
        <v>20/10/2018</v>
      </c>
      <c r="O100" s="38">
        <f t="shared" si="4"/>
        <v>43393</v>
      </c>
    </row>
    <row r="101" spans="12:15" x14ac:dyDescent="0.25">
      <c r="L101" s="122">
        <v>43394</v>
      </c>
      <c r="M101" s="38"/>
      <c r="N101" s="38" t="str">
        <f t="shared" si="3"/>
        <v>21/10/2018</v>
      </c>
      <c r="O101" s="38">
        <f t="shared" si="4"/>
        <v>43394</v>
      </c>
    </row>
    <row r="102" spans="12:15" x14ac:dyDescent="0.25">
      <c r="L102" s="122"/>
      <c r="M102" s="122">
        <v>43394</v>
      </c>
      <c r="N102" s="38" t="str">
        <f t="shared" si="3"/>
        <v>21/10/2018</v>
      </c>
      <c r="O102" s="38">
        <f t="shared" si="4"/>
        <v>43394</v>
      </c>
    </row>
    <row r="103" spans="12:15" x14ac:dyDescent="0.25">
      <c r="L103" s="122">
        <v>43395</v>
      </c>
      <c r="M103" s="122"/>
      <c r="N103" s="38" t="str">
        <f t="shared" si="3"/>
        <v>22/10/2018</v>
      </c>
      <c r="O103" s="38">
        <f t="shared" si="4"/>
        <v>43395</v>
      </c>
    </row>
    <row r="104" spans="12:15" x14ac:dyDescent="0.25">
      <c r="L104" s="38"/>
      <c r="M104" s="122">
        <v>43395</v>
      </c>
      <c r="N104" s="38" t="str">
        <f t="shared" si="3"/>
        <v>22/10/2018</v>
      </c>
      <c r="O104" s="38">
        <f t="shared" si="4"/>
        <v>43395</v>
      </c>
    </row>
    <row r="105" spans="12:15" x14ac:dyDescent="0.25">
      <c r="L105" s="122">
        <v>43396</v>
      </c>
      <c r="M105" s="38"/>
      <c r="N105" s="38" t="str">
        <f t="shared" si="3"/>
        <v>23/10/2018</v>
      </c>
      <c r="O105" s="38">
        <f t="shared" si="4"/>
        <v>43396</v>
      </c>
    </row>
    <row r="106" spans="12:15" x14ac:dyDescent="0.25">
      <c r="L106" s="122"/>
      <c r="M106" s="122">
        <v>43396</v>
      </c>
      <c r="N106" s="38" t="str">
        <f t="shared" si="3"/>
        <v>23/10/2018</v>
      </c>
      <c r="O106" s="38">
        <f t="shared" si="4"/>
        <v>43396</v>
      </c>
    </row>
    <row r="107" spans="12:15" x14ac:dyDescent="0.25">
      <c r="L107" s="122">
        <v>43397</v>
      </c>
      <c r="M107" s="122"/>
      <c r="N107" s="38" t="str">
        <f t="shared" si="3"/>
        <v>24/10/2018</v>
      </c>
      <c r="O107" s="38">
        <f t="shared" si="4"/>
        <v>43397</v>
      </c>
    </row>
    <row r="108" spans="12:15" x14ac:dyDescent="0.25">
      <c r="L108" s="38"/>
      <c r="M108" s="122">
        <v>43397</v>
      </c>
      <c r="N108" s="38" t="str">
        <f t="shared" si="3"/>
        <v>24/10/2018</v>
      </c>
      <c r="O108" s="38">
        <f t="shared" si="4"/>
        <v>43397</v>
      </c>
    </row>
    <row r="109" spans="12:15" x14ac:dyDescent="0.25">
      <c r="L109" s="122">
        <v>43398</v>
      </c>
      <c r="M109" s="38"/>
      <c r="N109" s="38" t="str">
        <f t="shared" si="3"/>
        <v>25/10/2018</v>
      </c>
      <c r="O109" s="38">
        <f t="shared" si="4"/>
        <v>43398</v>
      </c>
    </row>
    <row r="110" spans="12:15" x14ac:dyDescent="0.25">
      <c r="L110" s="122"/>
      <c r="M110" s="122">
        <v>43398</v>
      </c>
      <c r="N110" s="38" t="str">
        <f t="shared" si="3"/>
        <v>25/10/2018</v>
      </c>
      <c r="O110" s="38">
        <f t="shared" si="4"/>
        <v>43398</v>
      </c>
    </row>
    <row r="111" spans="12:15" x14ac:dyDescent="0.25">
      <c r="L111" s="122">
        <v>43399</v>
      </c>
      <c r="M111" s="122"/>
      <c r="N111" s="38" t="str">
        <f t="shared" si="3"/>
        <v>26/10/2018</v>
      </c>
      <c r="O111" s="38">
        <f t="shared" si="4"/>
        <v>43399</v>
      </c>
    </row>
    <row r="112" spans="12:15" x14ac:dyDescent="0.25">
      <c r="L112" s="38"/>
      <c r="M112" s="122">
        <v>43399</v>
      </c>
      <c r="N112" s="38" t="str">
        <f t="shared" si="3"/>
        <v>26/10/2018</v>
      </c>
      <c r="O112" s="38">
        <f t="shared" si="4"/>
        <v>43399</v>
      </c>
    </row>
    <row r="113" spans="12:15" x14ac:dyDescent="0.25">
      <c r="L113" s="122">
        <v>43400</v>
      </c>
      <c r="M113" s="38"/>
      <c r="N113" s="38" t="str">
        <f t="shared" si="3"/>
        <v>27/10/2018</v>
      </c>
      <c r="O113" s="38">
        <f t="shared" si="4"/>
        <v>43400</v>
      </c>
    </row>
    <row r="114" spans="12:15" x14ac:dyDescent="0.25">
      <c r="L114" s="122"/>
      <c r="M114" s="122">
        <v>43400</v>
      </c>
      <c r="N114" s="38" t="str">
        <f t="shared" si="3"/>
        <v>27/10/2018</v>
      </c>
      <c r="O114" s="38">
        <f t="shared" si="4"/>
        <v>43400</v>
      </c>
    </row>
    <row r="115" spans="12:15" x14ac:dyDescent="0.25">
      <c r="L115" s="122">
        <v>43401</v>
      </c>
      <c r="M115" s="122"/>
      <c r="N115" s="38" t="str">
        <f t="shared" si="3"/>
        <v>28/10/2018</v>
      </c>
      <c r="O115" s="38">
        <f t="shared" si="4"/>
        <v>43401</v>
      </c>
    </row>
    <row r="116" spans="12:15" x14ac:dyDescent="0.25">
      <c r="L116" s="38"/>
      <c r="M116" s="122">
        <v>43401</v>
      </c>
      <c r="N116" s="38" t="str">
        <f t="shared" si="3"/>
        <v>28/10/2018</v>
      </c>
      <c r="O116" s="38">
        <f t="shared" si="4"/>
        <v>43401</v>
      </c>
    </row>
    <row r="117" spans="12:15" x14ac:dyDescent="0.25">
      <c r="L117" s="122">
        <v>43402</v>
      </c>
      <c r="M117" s="38"/>
      <c r="N117" s="38" t="str">
        <f t="shared" si="3"/>
        <v>29/10/2018</v>
      </c>
      <c r="O117" s="38">
        <f t="shared" si="4"/>
        <v>43402</v>
      </c>
    </row>
    <row r="118" spans="12:15" x14ac:dyDescent="0.25">
      <c r="L118" s="122"/>
      <c r="M118" s="122">
        <v>43402</v>
      </c>
      <c r="N118" s="38" t="str">
        <f t="shared" si="3"/>
        <v>29/10/2018</v>
      </c>
      <c r="O118" s="38">
        <f t="shared" si="4"/>
        <v>43402</v>
      </c>
    </row>
    <row r="119" spans="12:15" x14ac:dyDescent="0.25">
      <c r="L119" s="122">
        <v>43403</v>
      </c>
      <c r="M119" s="122"/>
      <c r="N119" s="38" t="str">
        <f t="shared" si="3"/>
        <v>30/10/2018</v>
      </c>
      <c r="O119" s="38">
        <f t="shared" si="4"/>
        <v>43403</v>
      </c>
    </row>
    <row r="120" spans="12:15" x14ac:dyDescent="0.25">
      <c r="L120" s="38"/>
      <c r="M120" s="122">
        <v>43403</v>
      </c>
      <c r="N120" s="38" t="str">
        <f t="shared" si="3"/>
        <v>30/10/2018</v>
      </c>
      <c r="O120" s="38">
        <f t="shared" si="4"/>
        <v>43403</v>
      </c>
    </row>
    <row r="121" spans="12:15" x14ac:dyDescent="0.25">
      <c r="L121" s="122">
        <v>43404</v>
      </c>
      <c r="M121" s="38"/>
      <c r="N121" s="38" t="str">
        <f t="shared" si="3"/>
        <v>31/10/2018</v>
      </c>
      <c r="O121" s="38">
        <f t="shared" si="4"/>
        <v>43404</v>
      </c>
    </row>
    <row r="122" spans="12:15" x14ac:dyDescent="0.25">
      <c r="L122" s="122"/>
      <c r="M122" s="122">
        <v>43404</v>
      </c>
      <c r="N122" s="38" t="str">
        <f t="shared" si="3"/>
        <v>31/10/2018</v>
      </c>
      <c r="O122" s="38">
        <f t="shared" si="4"/>
        <v>43404</v>
      </c>
    </row>
    <row r="123" spans="12:15" x14ac:dyDescent="0.25">
      <c r="L123" s="122">
        <v>43405</v>
      </c>
      <c r="M123" s="122"/>
      <c r="N123" s="38" t="str">
        <f t="shared" si="3"/>
        <v>01/11/2018</v>
      </c>
      <c r="O123" s="38">
        <f t="shared" si="4"/>
        <v>43405</v>
      </c>
    </row>
    <row r="124" spans="12:15" x14ac:dyDescent="0.25">
      <c r="L124" s="38"/>
      <c r="M124" s="122">
        <v>43405</v>
      </c>
      <c r="N124" s="38" t="str">
        <f t="shared" si="3"/>
        <v>01/11/2018</v>
      </c>
      <c r="O124" s="38">
        <f t="shared" si="4"/>
        <v>43405</v>
      </c>
    </row>
    <row r="125" spans="12:15" x14ac:dyDescent="0.25">
      <c r="L125" s="122">
        <v>43406</v>
      </c>
      <c r="M125" s="38"/>
      <c r="N125" s="38" t="str">
        <f t="shared" si="3"/>
        <v>02/11/2018</v>
      </c>
      <c r="O125" s="38">
        <f t="shared" si="4"/>
        <v>43406</v>
      </c>
    </row>
    <row r="126" spans="12:15" x14ac:dyDescent="0.25">
      <c r="L126" s="122"/>
      <c r="M126" s="122">
        <v>43406</v>
      </c>
      <c r="N126" s="38" t="str">
        <f t="shared" si="3"/>
        <v>02/11/2018</v>
      </c>
      <c r="O126" s="38">
        <f t="shared" si="4"/>
        <v>43406</v>
      </c>
    </row>
    <row r="127" spans="12:15" x14ac:dyDescent="0.25">
      <c r="L127" s="122">
        <v>43407</v>
      </c>
      <c r="M127" s="122"/>
      <c r="N127" s="38" t="str">
        <f t="shared" si="3"/>
        <v>03/11/2018</v>
      </c>
      <c r="O127" s="38">
        <f t="shared" si="4"/>
        <v>43407</v>
      </c>
    </row>
    <row r="128" spans="12:15" x14ac:dyDescent="0.25">
      <c r="L128" s="38"/>
      <c r="M128" s="122">
        <v>43407</v>
      </c>
      <c r="N128" s="38" t="str">
        <f t="shared" si="3"/>
        <v>03/11/2018</v>
      </c>
      <c r="O128" s="38">
        <f t="shared" si="4"/>
        <v>43407</v>
      </c>
    </row>
    <row r="129" spans="12:15" x14ac:dyDescent="0.25">
      <c r="L129" s="122">
        <v>43408</v>
      </c>
      <c r="M129" s="38"/>
      <c r="N129" s="38" t="str">
        <f t="shared" si="3"/>
        <v>04/11/2018</v>
      </c>
      <c r="O129" s="38">
        <f t="shared" si="4"/>
        <v>43408</v>
      </c>
    </row>
    <row r="130" spans="12:15" x14ac:dyDescent="0.25">
      <c r="L130" s="122"/>
      <c r="M130" s="122">
        <v>43408</v>
      </c>
      <c r="N130" s="38" t="str">
        <f t="shared" ref="N130:N190" si="5">IF(NOT(ISBLANK(L130)),TEXT(L130,"jj/mm/aaaa"),TEXT(M130,"jj/mm/aaaa"))</f>
        <v>04/11/2018</v>
      </c>
      <c r="O130" s="38">
        <f t="shared" ref="O130:O190" si="6">DATEVALUE(N130)</f>
        <v>43408</v>
      </c>
    </row>
    <row r="131" spans="12:15" x14ac:dyDescent="0.25">
      <c r="L131" s="122">
        <v>43409</v>
      </c>
      <c r="M131" s="122"/>
      <c r="N131" s="38" t="str">
        <f t="shared" si="5"/>
        <v>05/11/2018</v>
      </c>
      <c r="O131" s="38">
        <f t="shared" si="6"/>
        <v>43409</v>
      </c>
    </row>
    <row r="132" spans="12:15" x14ac:dyDescent="0.25">
      <c r="L132" s="38"/>
      <c r="M132" s="122">
        <v>43409</v>
      </c>
      <c r="N132" s="38" t="str">
        <f t="shared" si="5"/>
        <v>05/11/2018</v>
      </c>
      <c r="O132" s="38">
        <f t="shared" si="6"/>
        <v>43409</v>
      </c>
    </row>
    <row r="133" spans="12:15" x14ac:dyDescent="0.25">
      <c r="L133" s="122">
        <v>43410</v>
      </c>
      <c r="M133" s="38"/>
      <c r="N133" s="38" t="str">
        <f t="shared" si="5"/>
        <v>06/11/2018</v>
      </c>
      <c r="O133" s="38">
        <f t="shared" si="6"/>
        <v>43410</v>
      </c>
    </row>
    <row r="134" spans="12:15" x14ac:dyDescent="0.25">
      <c r="L134" s="122"/>
      <c r="M134" s="122">
        <v>43410</v>
      </c>
      <c r="N134" s="38" t="str">
        <f t="shared" si="5"/>
        <v>06/11/2018</v>
      </c>
      <c r="O134" s="38">
        <f t="shared" si="6"/>
        <v>43410</v>
      </c>
    </row>
    <row r="135" spans="12:15" x14ac:dyDescent="0.25">
      <c r="L135" s="122">
        <v>43411</v>
      </c>
      <c r="M135" s="122"/>
      <c r="N135" s="38" t="str">
        <f t="shared" si="5"/>
        <v>07/11/2018</v>
      </c>
      <c r="O135" s="38">
        <f t="shared" si="6"/>
        <v>43411</v>
      </c>
    </row>
    <row r="136" spans="12:15" x14ac:dyDescent="0.25">
      <c r="L136" s="38"/>
      <c r="M136" s="122">
        <v>43411</v>
      </c>
      <c r="N136" s="38" t="str">
        <f t="shared" si="5"/>
        <v>07/11/2018</v>
      </c>
      <c r="O136" s="38">
        <f t="shared" si="6"/>
        <v>43411</v>
      </c>
    </row>
    <row r="137" spans="12:15" x14ac:dyDescent="0.25">
      <c r="L137" s="122">
        <v>43412</v>
      </c>
      <c r="M137" s="38"/>
      <c r="N137" s="38" t="str">
        <f t="shared" si="5"/>
        <v>08/11/2018</v>
      </c>
      <c r="O137" s="38">
        <f t="shared" si="6"/>
        <v>43412</v>
      </c>
    </row>
    <row r="138" spans="12:15" x14ac:dyDescent="0.25">
      <c r="L138" s="122"/>
      <c r="M138" s="122">
        <v>43412</v>
      </c>
      <c r="N138" s="38" t="str">
        <f t="shared" si="5"/>
        <v>08/11/2018</v>
      </c>
      <c r="O138" s="38">
        <f t="shared" si="6"/>
        <v>43412</v>
      </c>
    </row>
    <row r="139" spans="12:15" x14ac:dyDescent="0.25">
      <c r="L139" s="122">
        <v>43413</v>
      </c>
      <c r="M139" s="122"/>
      <c r="N139" s="38" t="str">
        <f t="shared" si="5"/>
        <v>09/11/2018</v>
      </c>
      <c r="O139" s="38">
        <f t="shared" si="6"/>
        <v>43413</v>
      </c>
    </row>
    <row r="140" spans="12:15" x14ac:dyDescent="0.25">
      <c r="L140" s="38"/>
      <c r="M140" s="122">
        <v>43413</v>
      </c>
      <c r="N140" s="38" t="str">
        <f t="shared" si="5"/>
        <v>09/11/2018</v>
      </c>
      <c r="O140" s="38">
        <f t="shared" si="6"/>
        <v>43413</v>
      </c>
    </row>
    <row r="141" spans="12:15" x14ac:dyDescent="0.25">
      <c r="L141" s="122">
        <v>43414</v>
      </c>
      <c r="M141" s="38"/>
      <c r="N141" s="38" t="str">
        <f t="shared" si="5"/>
        <v>10/11/2018</v>
      </c>
      <c r="O141" s="38">
        <f t="shared" si="6"/>
        <v>43414</v>
      </c>
    </row>
    <row r="142" spans="12:15" x14ac:dyDescent="0.25">
      <c r="L142" s="122"/>
      <c r="M142" s="122">
        <v>43414</v>
      </c>
      <c r="N142" s="38" t="str">
        <f t="shared" si="5"/>
        <v>10/11/2018</v>
      </c>
      <c r="O142" s="38">
        <f t="shared" si="6"/>
        <v>43414</v>
      </c>
    </row>
    <row r="143" spans="12:15" x14ac:dyDescent="0.25">
      <c r="L143" s="122">
        <v>43415</v>
      </c>
      <c r="M143" s="122"/>
      <c r="N143" s="38" t="str">
        <f t="shared" si="5"/>
        <v>11/11/2018</v>
      </c>
      <c r="O143" s="38">
        <f t="shared" si="6"/>
        <v>43415</v>
      </c>
    </row>
    <row r="144" spans="12:15" x14ac:dyDescent="0.25">
      <c r="L144" s="38"/>
      <c r="M144" s="122">
        <v>43415</v>
      </c>
      <c r="N144" s="38" t="str">
        <f t="shared" si="5"/>
        <v>11/11/2018</v>
      </c>
      <c r="O144" s="38">
        <f t="shared" si="6"/>
        <v>43415</v>
      </c>
    </row>
    <row r="145" spans="12:15" x14ac:dyDescent="0.25">
      <c r="L145" s="122">
        <v>43416</v>
      </c>
      <c r="M145" s="38"/>
      <c r="N145" s="38" t="str">
        <f t="shared" si="5"/>
        <v>12/11/2018</v>
      </c>
      <c r="O145" s="38">
        <f t="shared" si="6"/>
        <v>43416</v>
      </c>
    </row>
    <row r="146" spans="12:15" x14ac:dyDescent="0.25">
      <c r="L146" s="122"/>
      <c r="M146" s="122">
        <v>43416</v>
      </c>
      <c r="N146" s="38" t="str">
        <f t="shared" si="5"/>
        <v>12/11/2018</v>
      </c>
      <c r="O146" s="38">
        <f t="shared" si="6"/>
        <v>43416</v>
      </c>
    </row>
    <row r="147" spans="12:15" x14ac:dyDescent="0.25">
      <c r="L147" s="122">
        <v>43417</v>
      </c>
      <c r="M147" s="122"/>
      <c r="N147" s="38" t="str">
        <f t="shared" si="5"/>
        <v>13/11/2018</v>
      </c>
      <c r="O147" s="38">
        <f t="shared" si="6"/>
        <v>43417</v>
      </c>
    </row>
    <row r="148" spans="12:15" x14ac:dyDescent="0.25">
      <c r="L148" s="38"/>
      <c r="M148" s="122">
        <v>43417</v>
      </c>
      <c r="N148" s="38" t="str">
        <f t="shared" si="5"/>
        <v>13/11/2018</v>
      </c>
      <c r="O148" s="38">
        <f t="shared" si="6"/>
        <v>43417</v>
      </c>
    </row>
    <row r="149" spans="12:15" x14ac:dyDescent="0.25">
      <c r="L149" s="122">
        <v>43418</v>
      </c>
      <c r="M149" s="38"/>
      <c r="N149" s="38" t="str">
        <f t="shared" si="5"/>
        <v>14/11/2018</v>
      </c>
      <c r="O149" s="38">
        <f t="shared" si="6"/>
        <v>43418</v>
      </c>
    </row>
    <row r="150" spans="12:15" x14ac:dyDescent="0.25">
      <c r="L150" s="122"/>
      <c r="M150" s="122">
        <v>43418</v>
      </c>
      <c r="N150" s="38" t="str">
        <f t="shared" si="5"/>
        <v>14/11/2018</v>
      </c>
      <c r="O150" s="38">
        <f t="shared" si="6"/>
        <v>43418</v>
      </c>
    </row>
    <row r="151" spans="12:15" x14ac:dyDescent="0.25">
      <c r="L151" s="122">
        <v>43419</v>
      </c>
      <c r="M151" s="122"/>
      <c r="N151" s="38" t="str">
        <f t="shared" si="5"/>
        <v>15/11/2018</v>
      </c>
      <c r="O151" s="38">
        <f t="shared" si="6"/>
        <v>43419</v>
      </c>
    </row>
    <row r="152" spans="12:15" x14ac:dyDescent="0.25">
      <c r="L152" s="38"/>
      <c r="M152" s="122">
        <v>43419</v>
      </c>
      <c r="N152" s="38" t="str">
        <f t="shared" si="5"/>
        <v>15/11/2018</v>
      </c>
      <c r="O152" s="38">
        <f t="shared" si="6"/>
        <v>43419</v>
      </c>
    </row>
    <row r="153" spans="12:15" x14ac:dyDescent="0.25">
      <c r="L153" s="122">
        <v>43420</v>
      </c>
      <c r="M153" s="38"/>
      <c r="N153" s="38" t="str">
        <f t="shared" si="5"/>
        <v>16/11/2018</v>
      </c>
      <c r="O153" s="38">
        <f t="shared" si="6"/>
        <v>43420</v>
      </c>
    </row>
    <row r="154" spans="12:15" x14ac:dyDescent="0.25">
      <c r="L154" s="122"/>
      <c r="M154" s="122">
        <v>43420</v>
      </c>
      <c r="N154" s="38" t="str">
        <f t="shared" si="5"/>
        <v>16/11/2018</v>
      </c>
      <c r="O154" s="38">
        <f t="shared" si="6"/>
        <v>43420</v>
      </c>
    </row>
    <row r="155" spans="12:15" x14ac:dyDescent="0.25">
      <c r="L155" s="122">
        <v>43421</v>
      </c>
      <c r="M155" s="122"/>
      <c r="N155" s="38" t="str">
        <f t="shared" si="5"/>
        <v>17/11/2018</v>
      </c>
      <c r="O155" s="38">
        <f t="shared" si="6"/>
        <v>43421</v>
      </c>
    </row>
    <row r="156" spans="12:15" x14ac:dyDescent="0.25">
      <c r="L156" s="38"/>
      <c r="M156" s="122">
        <v>43421</v>
      </c>
      <c r="N156" s="38" t="str">
        <f t="shared" si="5"/>
        <v>17/11/2018</v>
      </c>
      <c r="O156" s="38">
        <f t="shared" si="6"/>
        <v>43421</v>
      </c>
    </row>
    <row r="157" spans="12:15" x14ac:dyDescent="0.25">
      <c r="L157" s="122">
        <v>43422</v>
      </c>
      <c r="M157" s="38"/>
      <c r="N157" s="38" t="str">
        <f t="shared" si="5"/>
        <v>18/11/2018</v>
      </c>
      <c r="O157" s="38">
        <f t="shared" si="6"/>
        <v>43422</v>
      </c>
    </row>
    <row r="158" spans="12:15" x14ac:dyDescent="0.25">
      <c r="L158" s="122"/>
      <c r="M158" s="122">
        <v>43422</v>
      </c>
      <c r="N158" s="38" t="str">
        <f t="shared" si="5"/>
        <v>18/11/2018</v>
      </c>
      <c r="O158" s="38">
        <f t="shared" si="6"/>
        <v>43422</v>
      </c>
    </row>
    <row r="159" spans="12:15" x14ac:dyDescent="0.25">
      <c r="L159" s="122">
        <v>43423</v>
      </c>
      <c r="M159" s="122"/>
      <c r="N159" s="38" t="str">
        <f t="shared" si="5"/>
        <v>19/11/2018</v>
      </c>
      <c r="O159" s="38">
        <f t="shared" si="6"/>
        <v>43423</v>
      </c>
    </row>
    <row r="160" spans="12:15" x14ac:dyDescent="0.25">
      <c r="L160" s="38"/>
      <c r="M160" s="122">
        <v>43423</v>
      </c>
      <c r="N160" s="38" t="str">
        <f t="shared" si="5"/>
        <v>19/11/2018</v>
      </c>
      <c r="O160" s="38">
        <f t="shared" si="6"/>
        <v>43423</v>
      </c>
    </row>
    <row r="161" spans="12:15" x14ac:dyDescent="0.25">
      <c r="L161" s="122">
        <v>43424</v>
      </c>
      <c r="M161" s="38"/>
      <c r="N161" s="38" t="str">
        <f t="shared" si="5"/>
        <v>20/11/2018</v>
      </c>
      <c r="O161" s="38">
        <f t="shared" si="6"/>
        <v>43424</v>
      </c>
    </row>
    <row r="162" spans="12:15" x14ac:dyDescent="0.25">
      <c r="L162" s="122"/>
      <c r="M162" s="122">
        <v>43424</v>
      </c>
      <c r="N162" s="38" t="str">
        <f t="shared" si="5"/>
        <v>20/11/2018</v>
      </c>
      <c r="O162" s="38">
        <f t="shared" si="6"/>
        <v>43424</v>
      </c>
    </row>
    <row r="163" spans="12:15" x14ac:dyDescent="0.25">
      <c r="L163" s="122">
        <v>43425</v>
      </c>
      <c r="M163" s="122"/>
      <c r="N163" s="38" t="str">
        <f t="shared" si="5"/>
        <v>21/11/2018</v>
      </c>
      <c r="O163" s="38">
        <f t="shared" si="6"/>
        <v>43425</v>
      </c>
    </row>
    <row r="164" spans="12:15" x14ac:dyDescent="0.25">
      <c r="L164" s="38"/>
      <c r="M164" s="122">
        <v>43425</v>
      </c>
      <c r="N164" s="38" t="str">
        <f t="shared" si="5"/>
        <v>21/11/2018</v>
      </c>
      <c r="O164" s="38">
        <f t="shared" si="6"/>
        <v>43425</v>
      </c>
    </row>
    <row r="165" spans="12:15" x14ac:dyDescent="0.25">
      <c r="L165" s="122">
        <v>43426</v>
      </c>
      <c r="M165" s="38"/>
      <c r="N165" s="38" t="str">
        <f t="shared" si="5"/>
        <v>22/11/2018</v>
      </c>
      <c r="O165" s="38">
        <f t="shared" si="6"/>
        <v>43426</v>
      </c>
    </row>
    <row r="166" spans="12:15" x14ac:dyDescent="0.25">
      <c r="L166" s="122"/>
      <c r="M166" s="122">
        <v>43426</v>
      </c>
      <c r="N166" s="38" t="str">
        <f t="shared" si="5"/>
        <v>22/11/2018</v>
      </c>
      <c r="O166" s="38">
        <f t="shared" si="6"/>
        <v>43426</v>
      </c>
    </row>
    <row r="167" spans="12:15" x14ac:dyDescent="0.25">
      <c r="L167" s="122">
        <v>43427</v>
      </c>
      <c r="M167" s="122"/>
      <c r="N167" s="38" t="str">
        <f t="shared" si="5"/>
        <v>23/11/2018</v>
      </c>
      <c r="O167" s="38">
        <f t="shared" si="6"/>
        <v>43427</v>
      </c>
    </row>
    <row r="168" spans="12:15" x14ac:dyDescent="0.25">
      <c r="L168" s="38"/>
      <c r="M168" s="122">
        <v>43427</v>
      </c>
      <c r="N168" s="38" t="str">
        <f t="shared" si="5"/>
        <v>23/11/2018</v>
      </c>
      <c r="O168" s="38">
        <f t="shared" si="6"/>
        <v>43427</v>
      </c>
    </row>
    <row r="169" spans="12:15" x14ac:dyDescent="0.25">
      <c r="L169" s="122">
        <v>43428</v>
      </c>
      <c r="M169" s="38"/>
      <c r="N169" s="38" t="str">
        <f t="shared" si="5"/>
        <v>24/11/2018</v>
      </c>
      <c r="O169" s="38">
        <f t="shared" si="6"/>
        <v>43428</v>
      </c>
    </row>
    <row r="170" spans="12:15" x14ac:dyDescent="0.25">
      <c r="L170" s="122"/>
      <c r="M170" s="122">
        <v>43428</v>
      </c>
      <c r="N170" s="38" t="str">
        <f t="shared" si="5"/>
        <v>24/11/2018</v>
      </c>
      <c r="O170" s="38">
        <f t="shared" si="6"/>
        <v>43428</v>
      </c>
    </row>
    <row r="171" spans="12:15" x14ac:dyDescent="0.25">
      <c r="L171" s="122">
        <v>43429</v>
      </c>
      <c r="M171" s="122"/>
      <c r="N171" s="38" t="str">
        <f t="shared" si="5"/>
        <v>25/11/2018</v>
      </c>
      <c r="O171" s="38">
        <f t="shared" si="6"/>
        <v>43429</v>
      </c>
    </row>
    <row r="172" spans="12:15" x14ac:dyDescent="0.25">
      <c r="L172" s="38"/>
      <c r="M172" s="122">
        <v>43429</v>
      </c>
      <c r="N172" s="38" t="str">
        <f t="shared" si="5"/>
        <v>25/11/2018</v>
      </c>
      <c r="O172" s="38">
        <f t="shared" si="6"/>
        <v>43429</v>
      </c>
    </row>
    <row r="173" spans="12:15" x14ac:dyDescent="0.25">
      <c r="L173" s="122">
        <v>43430</v>
      </c>
      <c r="M173" s="38"/>
      <c r="N173" s="38" t="str">
        <f t="shared" si="5"/>
        <v>26/11/2018</v>
      </c>
      <c r="O173" s="38">
        <f t="shared" si="6"/>
        <v>43430</v>
      </c>
    </row>
    <row r="174" spans="12:15" x14ac:dyDescent="0.25">
      <c r="L174" s="122"/>
      <c r="M174" s="122">
        <v>43430</v>
      </c>
      <c r="N174" s="38" t="str">
        <f t="shared" si="5"/>
        <v>26/11/2018</v>
      </c>
      <c r="O174" s="38">
        <f t="shared" si="6"/>
        <v>43430</v>
      </c>
    </row>
    <row r="175" spans="12:15" x14ac:dyDescent="0.25">
      <c r="L175" s="122">
        <v>43431</v>
      </c>
      <c r="M175" s="122"/>
      <c r="N175" s="38" t="str">
        <f t="shared" si="5"/>
        <v>27/11/2018</v>
      </c>
      <c r="O175" s="38">
        <f t="shared" si="6"/>
        <v>43431</v>
      </c>
    </row>
    <row r="176" spans="12:15" x14ac:dyDescent="0.25">
      <c r="L176" s="38"/>
      <c r="M176" s="122">
        <v>43431</v>
      </c>
      <c r="N176" s="38" t="str">
        <f t="shared" si="5"/>
        <v>27/11/2018</v>
      </c>
      <c r="O176" s="38">
        <f t="shared" si="6"/>
        <v>43431</v>
      </c>
    </row>
    <row r="177" spans="12:15" x14ac:dyDescent="0.25">
      <c r="L177" s="122">
        <v>43432</v>
      </c>
      <c r="M177" s="38"/>
      <c r="N177" s="38" t="str">
        <f t="shared" si="5"/>
        <v>28/11/2018</v>
      </c>
      <c r="O177" s="38">
        <f t="shared" si="6"/>
        <v>43432</v>
      </c>
    </row>
    <row r="178" spans="12:15" x14ac:dyDescent="0.25">
      <c r="L178" s="122"/>
      <c r="M178" s="122">
        <v>43432</v>
      </c>
      <c r="N178" s="38" t="str">
        <f t="shared" si="5"/>
        <v>28/11/2018</v>
      </c>
      <c r="O178" s="38">
        <f t="shared" si="6"/>
        <v>43432</v>
      </c>
    </row>
    <row r="179" spans="12:15" x14ac:dyDescent="0.25">
      <c r="L179" s="122">
        <v>43433</v>
      </c>
      <c r="M179" s="122"/>
      <c r="N179" s="38" t="str">
        <f t="shared" si="5"/>
        <v>29/11/2018</v>
      </c>
      <c r="O179" s="38">
        <f t="shared" si="6"/>
        <v>43433</v>
      </c>
    </row>
    <row r="180" spans="12:15" x14ac:dyDescent="0.25">
      <c r="L180" s="38"/>
      <c r="M180" s="122">
        <v>43433</v>
      </c>
      <c r="N180" s="38" t="str">
        <f t="shared" si="5"/>
        <v>29/11/2018</v>
      </c>
      <c r="O180" s="38">
        <f t="shared" si="6"/>
        <v>43433</v>
      </c>
    </row>
    <row r="181" spans="12:15" x14ac:dyDescent="0.25">
      <c r="L181" s="122">
        <v>43434</v>
      </c>
      <c r="M181" s="38"/>
      <c r="N181" s="38" t="str">
        <f t="shared" si="5"/>
        <v>30/11/2018</v>
      </c>
      <c r="O181" s="38">
        <f t="shared" si="6"/>
        <v>43434</v>
      </c>
    </row>
    <row r="182" spans="12:15" x14ac:dyDescent="0.25">
      <c r="L182" s="122"/>
      <c r="M182" s="122">
        <v>43434</v>
      </c>
      <c r="N182" s="38" t="str">
        <f t="shared" si="5"/>
        <v>30/11/2018</v>
      </c>
      <c r="O182" s="38">
        <f t="shared" si="6"/>
        <v>43434</v>
      </c>
    </row>
    <row r="183" spans="12:15" x14ac:dyDescent="0.25">
      <c r="L183" s="122">
        <v>43435</v>
      </c>
      <c r="M183" s="122"/>
      <c r="N183" s="38" t="str">
        <f t="shared" si="5"/>
        <v>01/12/2018</v>
      </c>
      <c r="O183" s="38">
        <f t="shared" si="6"/>
        <v>43435</v>
      </c>
    </row>
    <row r="184" spans="12:15" x14ac:dyDescent="0.25">
      <c r="L184" s="38"/>
      <c r="M184" s="122">
        <v>43435</v>
      </c>
      <c r="N184" s="38" t="str">
        <f t="shared" si="5"/>
        <v>01/12/2018</v>
      </c>
      <c r="O184" s="38">
        <f t="shared" si="6"/>
        <v>43435</v>
      </c>
    </row>
    <row r="185" spans="12:15" x14ac:dyDescent="0.25">
      <c r="L185" s="122">
        <v>43436</v>
      </c>
      <c r="M185" s="38"/>
      <c r="N185" s="38" t="str">
        <f t="shared" si="5"/>
        <v>02/12/2018</v>
      </c>
      <c r="O185" s="38">
        <f t="shared" si="6"/>
        <v>43436</v>
      </c>
    </row>
    <row r="186" spans="12:15" x14ac:dyDescent="0.25">
      <c r="L186" s="122"/>
      <c r="M186" s="122">
        <v>43436</v>
      </c>
      <c r="N186" s="38" t="str">
        <f t="shared" si="5"/>
        <v>02/12/2018</v>
      </c>
      <c r="O186" s="38">
        <f t="shared" si="6"/>
        <v>43436</v>
      </c>
    </row>
    <row r="187" spans="12:15" x14ac:dyDescent="0.25">
      <c r="L187" s="122">
        <v>43437</v>
      </c>
      <c r="M187" s="122"/>
      <c r="N187" s="38" t="str">
        <f t="shared" si="5"/>
        <v>03/12/2018</v>
      </c>
      <c r="O187" s="38">
        <f t="shared" si="6"/>
        <v>43437</v>
      </c>
    </row>
    <row r="188" spans="12:15" x14ac:dyDescent="0.25">
      <c r="L188" s="38"/>
      <c r="M188" s="122">
        <v>43437</v>
      </c>
      <c r="N188" s="38" t="str">
        <f t="shared" si="5"/>
        <v>03/12/2018</v>
      </c>
      <c r="O188" s="38">
        <f t="shared" si="6"/>
        <v>43437</v>
      </c>
    </row>
    <row r="189" spans="12:15" x14ac:dyDescent="0.25">
      <c r="L189" s="122">
        <v>43438</v>
      </c>
      <c r="M189" s="38"/>
      <c r="N189" s="38" t="str">
        <f t="shared" si="5"/>
        <v>04/12/2018</v>
      </c>
      <c r="O189" s="38">
        <f t="shared" si="6"/>
        <v>43438</v>
      </c>
    </row>
    <row r="190" spans="12:15" x14ac:dyDescent="0.25">
      <c r="L190" s="122"/>
      <c r="M190" s="122">
        <v>43438</v>
      </c>
      <c r="N190" s="38" t="str">
        <f t="shared" si="5"/>
        <v>04/12/2018</v>
      </c>
      <c r="O190" s="38">
        <f t="shared" si="6"/>
        <v>43438</v>
      </c>
    </row>
    <row r="191" spans="12:15" x14ac:dyDescent="0.25">
      <c r="M191" s="122"/>
    </row>
  </sheetData>
  <sortState ref="Q1:Q19">
    <sortCondition ref="Q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103</vt:i4>
      </vt:variant>
    </vt:vector>
  </HeadingPairs>
  <TitlesOfParts>
    <vt:vector size="119" baseType="lpstr">
      <vt:lpstr>planification</vt:lpstr>
      <vt:lpstr>planification2</vt:lpstr>
      <vt:lpstr>data</vt:lpstr>
      <vt:lpstr>dispos</vt:lpstr>
      <vt:lpstr>intervenants</vt:lpstr>
      <vt:lpstr>volumes</vt:lpstr>
      <vt:lpstr>vol totaux</vt:lpstr>
      <vt:lpstr>prospects</vt:lpstr>
      <vt:lpstr>gantt</vt:lpstr>
      <vt:lpstr>modules</vt:lpstr>
      <vt:lpstr>param</vt:lpstr>
      <vt:lpstr>planif vierge</vt:lpstr>
      <vt:lpstr>liste profs</vt:lpstr>
      <vt:lpstr>Feuil1</vt:lpstr>
      <vt:lpstr>communication</vt:lpstr>
      <vt:lpstr>temp</vt:lpstr>
      <vt:lpstr>'planif vierge'!B1_code</vt:lpstr>
      <vt:lpstr>planification2!B1_code</vt:lpstr>
      <vt:lpstr>'vol totaux'!B1_code</vt:lpstr>
      <vt:lpstr>B1_code</vt:lpstr>
      <vt:lpstr>'planif vierge'!B1_intervenant</vt:lpstr>
      <vt:lpstr>planification2!B1_intervenant</vt:lpstr>
      <vt:lpstr>'vol totaux'!B1_intervenant</vt:lpstr>
      <vt:lpstr>B1_intervenant</vt:lpstr>
      <vt:lpstr>'planif vierge'!B1_libelle</vt:lpstr>
      <vt:lpstr>planification2!B1_libelle</vt:lpstr>
      <vt:lpstr>'vol totaux'!B1_libelle</vt:lpstr>
      <vt:lpstr>B1_libelle</vt:lpstr>
      <vt:lpstr>'vol totaux'!B1_specialite</vt:lpstr>
      <vt:lpstr>B1_specialite</vt:lpstr>
      <vt:lpstr>'planif vierge'!B2_code</vt:lpstr>
      <vt:lpstr>planification2!B2_code</vt:lpstr>
      <vt:lpstr>'vol totaux'!B2_code</vt:lpstr>
      <vt:lpstr>B2_code</vt:lpstr>
      <vt:lpstr>'planif vierge'!B2_libelle</vt:lpstr>
      <vt:lpstr>planification2!B2_libelle</vt:lpstr>
      <vt:lpstr>'vol totaux'!B2_libelle</vt:lpstr>
      <vt:lpstr>B2_libelle</vt:lpstr>
      <vt:lpstr>'vol totaux'!B2_specialite</vt:lpstr>
      <vt:lpstr>B2_specialite</vt:lpstr>
      <vt:lpstr>'planif vierge'!B3_code</vt:lpstr>
      <vt:lpstr>planification2!B3_code</vt:lpstr>
      <vt:lpstr>'vol totaux'!B3_code</vt:lpstr>
      <vt:lpstr>B3_code</vt:lpstr>
      <vt:lpstr>'planif vierge'!B3_libelle</vt:lpstr>
      <vt:lpstr>planification2!B3_libelle</vt:lpstr>
      <vt:lpstr>'vol totaux'!B3_libelle</vt:lpstr>
      <vt:lpstr>B3_libelle</vt:lpstr>
      <vt:lpstr>'vol totaux'!B3_specialite</vt:lpstr>
      <vt:lpstr>B3_specialite</vt:lpstr>
      <vt:lpstr>'planif vierge'!groupe</vt:lpstr>
      <vt:lpstr>planification2!groupe</vt:lpstr>
      <vt:lpstr>'vol totaux'!groupe</vt:lpstr>
      <vt:lpstr>groupe</vt:lpstr>
      <vt:lpstr>'planif vierge'!heure</vt:lpstr>
      <vt:lpstr>planification2!heure</vt:lpstr>
      <vt:lpstr>'vol totaux'!heure</vt:lpstr>
      <vt:lpstr>heure</vt:lpstr>
      <vt:lpstr>'planif vierge'!I4_code</vt:lpstr>
      <vt:lpstr>planification2!I4_code</vt:lpstr>
      <vt:lpstr>'vol totaux'!I4_code</vt:lpstr>
      <vt:lpstr>I4_code</vt:lpstr>
      <vt:lpstr>'planif vierge'!I4_libelle</vt:lpstr>
      <vt:lpstr>planification2!I4_libelle</vt:lpstr>
      <vt:lpstr>'vol totaux'!I4_libelle</vt:lpstr>
      <vt:lpstr>I4_libelle</vt:lpstr>
      <vt:lpstr>'vol totaux'!I4_specialite</vt:lpstr>
      <vt:lpstr>I4_specialite</vt:lpstr>
      <vt:lpstr>'vol totaux'!I5_code</vt:lpstr>
      <vt:lpstr>I5_code</vt:lpstr>
      <vt:lpstr>'vol totaux'!I5_concat</vt:lpstr>
      <vt:lpstr>I5_concat</vt:lpstr>
      <vt:lpstr>'planif vierge'!I5_libelle</vt:lpstr>
      <vt:lpstr>planification2!I5_libelle</vt:lpstr>
      <vt:lpstr>'vol totaux'!I5_libelle</vt:lpstr>
      <vt:lpstr>I5_libelle</vt:lpstr>
      <vt:lpstr>'vol totaux'!I5_specialite</vt:lpstr>
      <vt:lpstr>I5_specialite</vt:lpstr>
      <vt:lpstr>dispos!Impression_des_titres</vt:lpstr>
      <vt:lpstr>'planif vierge'!intervenant</vt:lpstr>
      <vt:lpstr>planification2!intervenant</vt:lpstr>
      <vt:lpstr>'vol totaux'!intervenant</vt:lpstr>
      <vt:lpstr>intervenant</vt:lpstr>
      <vt:lpstr>module</vt:lpstr>
      <vt:lpstr>'planif vierge'!ouinon</vt:lpstr>
      <vt:lpstr>planification2!ouinon</vt:lpstr>
      <vt:lpstr>'vol totaux'!ouinon</vt:lpstr>
      <vt:lpstr>ouinon</vt:lpstr>
      <vt:lpstr>'planif vierge'!plage2</vt:lpstr>
      <vt:lpstr>planification2!plage2</vt:lpstr>
      <vt:lpstr>'vol totaux'!plage2</vt:lpstr>
      <vt:lpstr>plage2</vt:lpstr>
      <vt:lpstr>'planif vierge'!salle</vt:lpstr>
      <vt:lpstr>planification2!salle</vt:lpstr>
      <vt:lpstr>'vol totaux'!salle</vt:lpstr>
      <vt:lpstr>salle</vt:lpstr>
      <vt:lpstr>'planif vierge'!udev_cpro_code</vt:lpstr>
      <vt:lpstr>planification2!udev_cpro_code</vt:lpstr>
      <vt:lpstr>'vol totaux'!udev_cpro_code</vt:lpstr>
      <vt:lpstr>udev_cpro_code</vt:lpstr>
      <vt:lpstr>'planif vierge'!udev_cpro_libelle</vt:lpstr>
      <vt:lpstr>planification2!udev_cpro_libelle</vt:lpstr>
      <vt:lpstr>'vol totaux'!udev_cpro_libelle</vt:lpstr>
      <vt:lpstr>udev_cpro_libelle</vt:lpstr>
      <vt:lpstr>'planif vierge'!udev_poei_code</vt:lpstr>
      <vt:lpstr>planification2!udev_poei_code</vt:lpstr>
      <vt:lpstr>'vol totaux'!udev_poei_code</vt:lpstr>
      <vt:lpstr>udev_poei_code</vt:lpstr>
      <vt:lpstr>'planif vierge'!udev_poei_libelle</vt:lpstr>
      <vt:lpstr>planification2!udev_poei_libelle</vt:lpstr>
      <vt:lpstr>'vol totaux'!udev_poei_libelle</vt:lpstr>
      <vt:lpstr>udev_poei_libelle</vt:lpstr>
      <vt:lpstr>data!Zone_d_impression</vt:lpstr>
      <vt:lpstr>dispos!Zone_d_impression</vt:lpstr>
      <vt:lpstr>intervenants!Zone_d_impression</vt:lpstr>
      <vt:lpstr>modules!Zone_d_impression</vt:lpstr>
      <vt:lpstr>planification2!Zone_d_impression</vt:lpstr>
      <vt:lpstr>'vol totaux'!Zone_d_impression</vt:lpstr>
      <vt:lpstr>volumes!Zone_d_impression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c.lefranc</dc:creator>
  <cp:lastModifiedBy>guigui</cp:lastModifiedBy>
  <cp:lastPrinted>2017-12-18T16:38:59Z</cp:lastPrinted>
  <dcterms:created xsi:type="dcterms:W3CDTF">2017-06-14T06:56:55Z</dcterms:created>
  <dcterms:modified xsi:type="dcterms:W3CDTF">2017-12-31T11:53:42Z</dcterms:modified>
</cp:coreProperties>
</file>